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0" yWindow="195" windowWidth="22350" windowHeight="11130" activeTab="3"/>
  </bookViews>
  <sheets>
    <sheet name="BilledSales" sheetId="14" r:id="rId1"/>
    <sheet name="BilledbyRev" sheetId="15" r:id="rId2"/>
    <sheet name="BilledbyRate" sheetId="16" r:id="rId3"/>
    <sheet name="Billed Volumes" sheetId="17" r:id="rId4"/>
    <sheet name="CalSales" sheetId="1" r:id="rId5"/>
    <sheet name="CalbyRev" sheetId="3" r:id="rId6"/>
    <sheet name="CalbyRate" sheetId="4" r:id="rId7"/>
    <sheet name="CustbyRate" sheetId="13" r:id="rId8"/>
    <sheet name="Calendar Volumes" sheetId="10" r:id="rId9"/>
    <sheet name="Calendar Customers" sheetId="12" r:id="rId10"/>
    <sheet name="CalCusts" sheetId="11" r:id="rId11"/>
    <sheet name="Rev Allocations Usage" sheetId="2" r:id="rId12"/>
    <sheet name="Map" sheetId="5" r:id="rId13"/>
    <sheet name="Special Contract Max DSO" sheetId="9" r:id="rId14"/>
  </sheets>
  <externalReferences>
    <externalReference r:id="rId15"/>
  </externalReferences>
  <definedNames>
    <definedName name="_AtRisk_SimSetting_AutomaticallyGenerateReports" hidden="1">FALSE</definedName>
    <definedName name="_AtRisk_SimSetting_AutomaticResultsDisplayMode" localSheetId="12" hidden="1">2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localSheetId="12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'Billed Volumes'!$A$4:$BT$4</definedName>
    <definedName name="Pal_Workbook_GUID" hidden="1">"UUTRJZ5DW49JYU3E5BK219LF"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localSheetId="12" hidden="1">10000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BS41" i="17" l="1"/>
  <c r="BR41" i="17"/>
  <c r="BQ41" i="17"/>
  <c r="BP41" i="17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BS40" i="17"/>
  <c r="BR40" i="17"/>
  <c r="BQ40" i="17"/>
  <c r="BP40" i="17"/>
  <c r="BO40" i="17"/>
  <c r="BN40" i="17"/>
  <c r="BM40" i="17"/>
  <c r="BL40" i="17"/>
  <c r="BK40" i="17"/>
  <c r="BJ40" i="17"/>
  <c r="BI40" i="17"/>
  <c r="BH40" i="17"/>
  <c r="BG40" i="17"/>
  <c r="BF40" i="17"/>
  <c r="BE40" i="17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BS38" i="17"/>
  <c r="BR38" i="17"/>
  <c r="BQ38" i="17"/>
  <c r="BP38" i="17"/>
  <c r="BO38" i="17"/>
  <c r="BN38" i="17"/>
  <c r="BM38" i="17"/>
  <c r="BL38" i="17"/>
  <c r="BK38" i="17"/>
  <c r="BJ38" i="17"/>
  <c r="BI38" i="17"/>
  <c r="BH38" i="17"/>
  <c r="BG38" i="17"/>
  <c r="BF38" i="17"/>
  <c r="BE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BS37" i="17"/>
  <c r="BR37" i="17"/>
  <c r="BQ37" i="17"/>
  <c r="BP37" i="17"/>
  <c r="BO37" i="17"/>
  <c r="BN37" i="17"/>
  <c r="BM37" i="17"/>
  <c r="BL37" i="17"/>
  <c r="BK37" i="17"/>
  <c r="BJ37" i="17"/>
  <c r="BI37" i="17"/>
  <c r="BH37" i="17"/>
  <c r="BG37" i="17"/>
  <c r="BF37" i="17"/>
  <c r="BE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BS36" i="17"/>
  <c r="BR36" i="17"/>
  <c r="BQ36" i="17"/>
  <c r="BP36" i="17"/>
  <c r="BO36" i="17"/>
  <c r="BN36" i="17"/>
  <c r="BM36" i="17"/>
  <c r="BL36" i="17"/>
  <c r="BK36" i="17"/>
  <c r="BJ36" i="17"/>
  <c r="BI36" i="17"/>
  <c r="BH36" i="17"/>
  <c r="BG36" i="17"/>
  <c r="BF36" i="17"/>
  <c r="BE36" i="17"/>
  <c r="BD36" i="17"/>
  <c r="BC36" i="17"/>
  <c r="BB36" i="17"/>
  <c r="BA36" i="17"/>
  <c r="AZ36" i="17"/>
  <c r="AY36" i="17"/>
  <c r="AX36" i="17"/>
  <c r="AW36" i="17"/>
  <c r="AV36" i="17"/>
  <c r="AU36" i="17"/>
  <c r="AT36" i="17"/>
  <c r="AS36" i="17"/>
  <c r="AR36" i="17"/>
  <c r="AQ36" i="17"/>
  <c r="AP36" i="17"/>
  <c r="AO36" i="17"/>
  <c r="AN36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BS33" i="17"/>
  <c r="BR33" i="17"/>
  <c r="BQ33" i="17"/>
  <c r="BP33" i="17"/>
  <c r="BO33" i="17"/>
  <c r="BN33" i="17"/>
  <c r="BN35" i="17" s="1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X35" i="17" s="1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H35" i="17" s="1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R35" i="17" s="1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BS31" i="17"/>
  <c r="BR31" i="17"/>
  <c r="BQ31" i="17"/>
  <c r="BP31" i="17"/>
  <c r="BO31" i="17"/>
  <c r="BN31" i="17"/>
  <c r="BM31" i="17"/>
  <c r="BL31" i="17"/>
  <c r="BK31" i="17"/>
  <c r="BJ31" i="17"/>
  <c r="BI31" i="17"/>
  <c r="BH31" i="17"/>
  <c r="BG31" i="17"/>
  <c r="BF31" i="17"/>
  <c r="BE31" i="17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BS30" i="17"/>
  <c r="BR30" i="17"/>
  <c r="BQ30" i="17"/>
  <c r="BP30" i="17"/>
  <c r="BO30" i="17"/>
  <c r="BN30" i="17"/>
  <c r="BM30" i="17"/>
  <c r="BL30" i="17"/>
  <c r="BK30" i="17"/>
  <c r="BJ30" i="17"/>
  <c r="BI30" i="17"/>
  <c r="BH30" i="17"/>
  <c r="BG30" i="17"/>
  <c r="BF30" i="17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BS28" i="17"/>
  <c r="BR28" i="17"/>
  <c r="BQ28" i="17"/>
  <c r="BP28" i="17"/>
  <c r="BO28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BS26" i="17"/>
  <c r="BR26" i="17"/>
  <c r="BQ26" i="17"/>
  <c r="BP26" i="17"/>
  <c r="BO26" i="17"/>
  <c r="BN26" i="17"/>
  <c r="BM26" i="17"/>
  <c r="BL26" i="17"/>
  <c r="BK26" i="17"/>
  <c r="BJ26" i="17"/>
  <c r="BI26" i="17"/>
  <c r="BH26" i="17"/>
  <c r="BG26" i="17"/>
  <c r="BF26" i="17"/>
  <c r="BE26" i="17"/>
  <c r="BD26" i="17"/>
  <c r="BC26" i="17"/>
  <c r="BB26" i="17"/>
  <c r="BA26" i="17"/>
  <c r="AZ26" i="17"/>
  <c r="AY26" i="17"/>
  <c r="AX26" i="17"/>
  <c r="AW26" i="17"/>
  <c r="AV26" i="17"/>
  <c r="AU26" i="17"/>
  <c r="AT26" i="17"/>
  <c r="AS26" i="17"/>
  <c r="AR26" i="17"/>
  <c r="AQ26" i="17"/>
  <c r="AP26" i="17"/>
  <c r="AO26" i="17"/>
  <c r="AN26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BS25" i="17"/>
  <c r="BR25" i="17"/>
  <c r="BQ25" i="17"/>
  <c r="BP25" i="17"/>
  <c r="BO25" i="17"/>
  <c r="BN25" i="17"/>
  <c r="BM25" i="17"/>
  <c r="BL25" i="17"/>
  <c r="BK25" i="17"/>
  <c r="BJ25" i="17"/>
  <c r="BI25" i="17"/>
  <c r="BH25" i="17"/>
  <c r="BG25" i="17"/>
  <c r="BF25" i="17"/>
  <c r="BE25" i="17"/>
  <c r="BD25" i="17"/>
  <c r="BC25" i="17"/>
  <c r="BB25" i="17"/>
  <c r="BA25" i="17"/>
  <c r="AZ25" i="17"/>
  <c r="AY25" i="17"/>
  <c r="AX25" i="17"/>
  <c r="AW25" i="17"/>
  <c r="AV25" i="17"/>
  <c r="AU25" i="17"/>
  <c r="AT25" i="17"/>
  <c r="AS25" i="17"/>
  <c r="AR25" i="17"/>
  <c r="AQ25" i="17"/>
  <c r="AP25" i="17"/>
  <c r="AO25" i="17"/>
  <c r="AN25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BS24" i="17"/>
  <c r="BR24" i="17"/>
  <c r="BQ24" i="17"/>
  <c r="BP24" i="17"/>
  <c r="BO24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BS23" i="17"/>
  <c r="BR23" i="17"/>
  <c r="BQ23" i="17"/>
  <c r="BP23" i="17"/>
  <c r="BO23" i="17"/>
  <c r="BN23" i="17"/>
  <c r="BM23" i="17"/>
  <c r="BL23" i="17"/>
  <c r="BK23" i="17"/>
  <c r="BJ23" i="17"/>
  <c r="BI23" i="17"/>
  <c r="BH23" i="17"/>
  <c r="BG23" i="17"/>
  <c r="BF23" i="17"/>
  <c r="BE23" i="17"/>
  <c r="BD23" i="17"/>
  <c r="BC23" i="17"/>
  <c r="BB23" i="17"/>
  <c r="BA23" i="17"/>
  <c r="AZ23" i="17"/>
  <c r="AY23" i="17"/>
  <c r="AX23" i="17"/>
  <c r="AW23" i="17"/>
  <c r="AV23" i="17"/>
  <c r="AU23" i="17"/>
  <c r="AT23" i="17"/>
  <c r="AS23" i="17"/>
  <c r="AR23" i="17"/>
  <c r="AQ23" i="17"/>
  <c r="AP23" i="17"/>
  <c r="AO23" i="17"/>
  <c r="AN23" i="17"/>
  <c r="AM23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BS22" i="17"/>
  <c r="BR22" i="17"/>
  <c r="BQ22" i="17"/>
  <c r="BP22" i="17"/>
  <c r="BO22" i="17"/>
  <c r="BN22" i="17"/>
  <c r="BM22" i="17"/>
  <c r="BL22" i="17"/>
  <c r="BK22" i="17"/>
  <c r="BJ22" i="17"/>
  <c r="BI22" i="17"/>
  <c r="BH22" i="17"/>
  <c r="BG22" i="17"/>
  <c r="BF22" i="17"/>
  <c r="BE22" i="17"/>
  <c r="BD22" i="17"/>
  <c r="BC22" i="17"/>
  <c r="BB22" i="17"/>
  <c r="BA22" i="17"/>
  <c r="AZ22" i="1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BS21" i="17"/>
  <c r="BR21" i="17"/>
  <c r="BQ21" i="17"/>
  <c r="BP21" i="17"/>
  <c r="BO21" i="17"/>
  <c r="BN21" i="17"/>
  <c r="BM21" i="17"/>
  <c r="BL21" i="17"/>
  <c r="BK21" i="17"/>
  <c r="BJ21" i="17"/>
  <c r="BI21" i="17"/>
  <c r="BH21" i="17"/>
  <c r="BG21" i="17"/>
  <c r="BF21" i="17"/>
  <c r="BE21" i="17"/>
  <c r="BD21" i="17"/>
  <c r="BC21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BS20" i="17"/>
  <c r="BR20" i="17"/>
  <c r="BQ20" i="17"/>
  <c r="BP20" i="17"/>
  <c r="BO20" i="17"/>
  <c r="BN20" i="17"/>
  <c r="BM20" i="17"/>
  <c r="BL20" i="17"/>
  <c r="BK20" i="17"/>
  <c r="BJ20" i="17"/>
  <c r="BI20" i="17"/>
  <c r="BH20" i="17"/>
  <c r="BG20" i="17"/>
  <c r="BF20" i="17"/>
  <c r="BE20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BS18" i="17"/>
  <c r="BR18" i="17"/>
  <c r="BQ18" i="17"/>
  <c r="BP18" i="17"/>
  <c r="BO18" i="17"/>
  <c r="BN18" i="17"/>
  <c r="BM18" i="17"/>
  <c r="BL18" i="17"/>
  <c r="BK18" i="17"/>
  <c r="BJ18" i="17"/>
  <c r="BI18" i="17"/>
  <c r="BH18" i="17"/>
  <c r="BG18" i="17"/>
  <c r="BF18" i="17"/>
  <c r="BE18" i="17"/>
  <c r="BD18" i="17"/>
  <c r="BC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BS17" i="17"/>
  <c r="BR17" i="17"/>
  <c r="BQ17" i="17"/>
  <c r="BP17" i="17"/>
  <c r="BO17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BS16" i="17"/>
  <c r="BR16" i="17"/>
  <c r="BQ16" i="17"/>
  <c r="BP16" i="17"/>
  <c r="BO16" i="17"/>
  <c r="BN16" i="17"/>
  <c r="BM16" i="17"/>
  <c r="BL16" i="17"/>
  <c r="BK16" i="17"/>
  <c r="BJ16" i="17"/>
  <c r="BI16" i="17"/>
  <c r="BH16" i="17"/>
  <c r="BG16" i="17"/>
  <c r="BF16" i="17"/>
  <c r="BE16" i="17"/>
  <c r="BD16" i="17"/>
  <c r="BC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BS15" i="17"/>
  <c r="BR15" i="17"/>
  <c r="BQ15" i="17"/>
  <c r="BP15" i="17"/>
  <c r="BO15" i="17"/>
  <c r="BN15" i="17"/>
  <c r="BM15" i="17"/>
  <c r="BL15" i="17"/>
  <c r="BK15" i="17"/>
  <c r="BJ15" i="17"/>
  <c r="BI15" i="17"/>
  <c r="BH15" i="17"/>
  <c r="BG15" i="17"/>
  <c r="BF15" i="17"/>
  <c r="BE15" i="17"/>
  <c r="BD15" i="17"/>
  <c r="BC15" i="17"/>
  <c r="BB15" i="17"/>
  <c r="BA15" i="17"/>
  <c r="AZ15" i="17"/>
  <c r="AY15" i="17"/>
  <c r="AX15" i="17"/>
  <c r="AW15" i="17"/>
  <c r="AV15" i="17"/>
  <c r="AU15" i="17"/>
  <c r="AT15" i="17"/>
  <c r="AS15" i="17"/>
  <c r="AR15" i="17"/>
  <c r="AQ15" i="17"/>
  <c r="AP15" i="17"/>
  <c r="AO15" i="17"/>
  <c r="AN15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BS14" i="17"/>
  <c r="BR14" i="17"/>
  <c r="BQ14" i="17"/>
  <c r="BP14" i="17"/>
  <c r="BO14" i="17"/>
  <c r="BN14" i="17"/>
  <c r="BM14" i="17"/>
  <c r="BL14" i="17"/>
  <c r="BK14" i="17"/>
  <c r="BJ14" i="17"/>
  <c r="BI14" i="17"/>
  <c r="BH14" i="17"/>
  <c r="BG14" i="17"/>
  <c r="BF14" i="17"/>
  <c r="BE14" i="17"/>
  <c r="BD14" i="17"/>
  <c r="BC14" i="17"/>
  <c r="BB14" i="17"/>
  <c r="BA14" i="17"/>
  <c r="AZ14" i="17"/>
  <c r="AY14" i="17"/>
  <c r="AX14" i="17"/>
  <c r="AW14" i="17"/>
  <c r="AV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BS12" i="17"/>
  <c r="BR12" i="17"/>
  <c r="BQ12" i="17"/>
  <c r="BP12" i="17"/>
  <c r="BO12" i="17"/>
  <c r="BN12" i="17"/>
  <c r="BM12" i="17"/>
  <c r="BL12" i="17"/>
  <c r="BK12" i="17"/>
  <c r="BJ12" i="17"/>
  <c r="BI12" i="17"/>
  <c r="BH12" i="17"/>
  <c r="BG12" i="17"/>
  <c r="BF12" i="17"/>
  <c r="BE12" i="17"/>
  <c r="BD12" i="17"/>
  <c r="BC12" i="17"/>
  <c r="BB12" i="17"/>
  <c r="BA12" i="17"/>
  <c r="AZ12" i="17"/>
  <c r="AY12" i="17"/>
  <c r="AX12" i="17"/>
  <c r="AW12" i="17"/>
  <c r="AV12" i="17"/>
  <c r="AU12" i="17"/>
  <c r="AT12" i="17"/>
  <c r="AS12" i="17"/>
  <c r="AR12" i="17"/>
  <c r="AQ12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BS6" i="17"/>
  <c r="BR6" i="17"/>
  <c r="BQ6" i="17"/>
  <c r="BP6" i="17"/>
  <c r="BO6" i="17"/>
  <c r="BN6" i="17"/>
  <c r="BM6" i="17"/>
  <c r="BL6" i="17"/>
  <c r="BK6" i="17"/>
  <c r="BJ6" i="17"/>
  <c r="BI6" i="17"/>
  <c r="BH6" i="17"/>
  <c r="BG6" i="17"/>
  <c r="BF6" i="17"/>
  <c r="BE6" i="17"/>
  <c r="BD6" i="17"/>
  <c r="BC6" i="17"/>
  <c r="BB6" i="17"/>
  <c r="BA6" i="17"/>
  <c r="AZ6" i="17"/>
  <c r="AY6" i="17"/>
  <c r="AX6" i="17"/>
  <c r="AW6" i="17"/>
  <c r="AV6" i="17"/>
  <c r="AU6" i="17"/>
  <c r="AT6" i="17"/>
  <c r="AS6" i="17"/>
  <c r="AR6" i="17"/>
  <c r="AQ6" i="17"/>
  <c r="AP6" i="17"/>
  <c r="AO6" i="17"/>
  <c r="AN6" i="17"/>
  <c r="AM6" i="17"/>
  <c r="AL6" i="17"/>
  <c r="AK6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H7" i="17" s="1"/>
  <c r="BG5" i="17"/>
  <c r="BF5" i="17"/>
  <c r="BE5" i="17"/>
  <c r="BD5" i="17"/>
  <c r="BD7" i="17" s="1"/>
  <c r="BC5" i="17"/>
  <c r="BB5" i="17"/>
  <c r="BA5" i="17"/>
  <c r="AZ5" i="17"/>
  <c r="AY5" i="17"/>
  <c r="AX5" i="17"/>
  <c r="AW5" i="17"/>
  <c r="AV5" i="17"/>
  <c r="AV7" i="17" s="1"/>
  <c r="AU5" i="17"/>
  <c r="AT5" i="17"/>
  <c r="AS5" i="17"/>
  <c r="AR5" i="17"/>
  <c r="AR7" i="17" s="1"/>
  <c r="AQ5" i="17"/>
  <c r="AP5" i="17"/>
  <c r="AO5" i="17"/>
  <c r="AN5" i="17"/>
  <c r="AM5" i="17"/>
  <c r="AL5" i="17"/>
  <c r="AK5" i="17"/>
  <c r="AJ5" i="17"/>
  <c r="AJ7" i="17" s="1"/>
  <c r="AI5" i="17"/>
  <c r="AH5" i="17"/>
  <c r="AG5" i="17"/>
  <c r="AF5" i="17"/>
  <c r="AF7" i="17" s="1"/>
  <c r="AE5" i="17"/>
  <c r="AD5" i="17"/>
  <c r="AC5" i="17"/>
  <c r="AB5" i="17"/>
  <c r="AB7" i="17" s="1"/>
  <c r="AA5" i="17"/>
  <c r="Z5" i="17"/>
  <c r="Y5" i="17"/>
  <c r="X5" i="17"/>
  <c r="W5" i="17"/>
  <c r="V5" i="17"/>
  <c r="U5" i="17"/>
  <c r="T5" i="17"/>
  <c r="S5" i="17"/>
  <c r="R5" i="17"/>
  <c r="Q5" i="17"/>
  <c r="P5" i="17"/>
  <c r="P7" i="17" s="1"/>
  <c r="O5" i="17"/>
  <c r="N5" i="17"/>
  <c r="M5" i="17"/>
  <c r="L5" i="17"/>
  <c r="L7" i="17" s="1"/>
  <c r="K5" i="17"/>
  <c r="J5" i="17"/>
  <c r="I5" i="17"/>
  <c r="H5" i="17"/>
  <c r="G5" i="17"/>
  <c r="F5" i="17"/>
  <c r="E5" i="17"/>
  <c r="AO47" i="17"/>
  <c r="AN47" i="17"/>
  <c r="I47" i="17"/>
  <c r="H47" i="17"/>
  <c r="BS47" i="17"/>
  <c r="BR47" i="17"/>
  <c r="BO47" i="17"/>
  <c r="BN47" i="17"/>
  <c r="BK47" i="17"/>
  <c r="BJ47" i="17"/>
  <c r="BG47" i="17"/>
  <c r="BF47" i="17"/>
  <c r="BC47" i="17"/>
  <c r="BB47" i="17"/>
  <c r="AY47" i="17"/>
  <c r="AX47" i="17"/>
  <c r="AU47" i="17"/>
  <c r="AT47" i="17"/>
  <c r="AQ47" i="17"/>
  <c r="AP47" i="17"/>
  <c r="AM47" i="17"/>
  <c r="AL47" i="17"/>
  <c r="AI47" i="17"/>
  <c r="AH47" i="17"/>
  <c r="AE47" i="17"/>
  <c r="AD47" i="17"/>
  <c r="AA47" i="17"/>
  <c r="Z47" i="17"/>
  <c r="W47" i="17"/>
  <c r="V47" i="17"/>
  <c r="S47" i="17"/>
  <c r="R47" i="17"/>
  <c r="O47" i="17"/>
  <c r="N47" i="17"/>
  <c r="K47" i="17"/>
  <c r="J47" i="17"/>
  <c r="G47" i="17"/>
  <c r="F47" i="17"/>
  <c r="A38" i="17"/>
  <c r="A37" i="17"/>
  <c r="BF35" i="17"/>
  <c r="AP35" i="17"/>
  <c r="Z35" i="17"/>
  <c r="J35" i="17"/>
  <c r="A34" i="17"/>
  <c r="BS35" i="17"/>
  <c r="BK35" i="17"/>
  <c r="BC35" i="17"/>
  <c r="AU35" i="17"/>
  <c r="AM35" i="17"/>
  <c r="AE35" i="17"/>
  <c r="W35" i="17"/>
  <c r="O35" i="17"/>
  <c r="G35" i="17"/>
  <c r="A31" i="17"/>
  <c r="A29" i="17"/>
  <c r="A23" i="17"/>
  <c r="A22" i="17"/>
  <c r="B21" i="17"/>
  <c r="A21" i="17"/>
  <c r="B15" i="17"/>
  <c r="B16" i="17" s="1"/>
  <c r="A15" i="17"/>
  <c r="A10" i="17"/>
  <c r="A9" i="17"/>
  <c r="BQ7" i="17"/>
  <c r="BL7" i="17"/>
  <c r="BI7" i="17"/>
  <c r="BA7" i="17"/>
  <c r="AS7" i="17"/>
  <c r="AN7" i="17"/>
  <c r="AK7" i="17"/>
  <c r="AC7" i="17"/>
  <c r="X7" i="17"/>
  <c r="U7" i="17"/>
  <c r="M7" i="17"/>
  <c r="H7" i="17"/>
  <c r="E7" i="17"/>
  <c r="BP7" i="17"/>
  <c r="AZ7" i="17"/>
  <c r="T7" i="17"/>
  <c r="A6" i="17"/>
  <c r="BM7" i="17"/>
  <c r="BE7" i="17"/>
  <c r="AW7" i="17"/>
  <c r="AO7" i="17"/>
  <c r="AG7" i="17"/>
  <c r="Y7" i="17"/>
  <c r="Q7" i="17"/>
  <c r="I7" i="17"/>
  <c r="AJ3" i="17"/>
  <c r="AV3" i="17" s="1"/>
  <c r="BH3" i="17" s="1"/>
  <c r="X3" i="17"/>
  <c r="L3" i="17"/>
  <c r="BQ14" i="15"/>
  <c r="BP14" i="15"/>
  <c r="BO14" i="15"/>
  <c r="BN14" i="15"/>
  <c r="BM14" i="15"/>
  <c r="BL14" i="15"/>
  <c r="BL16" i="15" s="1"/>
  <c r="BK14" i="15"/>
  <c r="BJ14" i="15"/>
  <c r="BI14" i="15"/>
  <c r="BH14" i="15"/>
  <c r="BH16" i="15" s="1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V16" i="15" s="1"/>
  <c r="AU14" i="15"/>
  <c r="AT14" i="15"/>
  <c r="AS14" i="15"/>
  <c r="AR14" i="15"/>
  <c r="AR16" i="15" s="1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F16" i="15" s="1"/>
  <c r="AE14" i="15"/>
  <c r="AD14" i="15"/>
  <c r="AC14" i="15"/>
  <c r="AB14" i="15"/>
  <c r="AB16" i="15" s="1"/>
  <c r="AA14" i="15"/>
  <c r="Z14" i="15"/>
  <c r="Y14" i="15"/>
  <c r="X14" i="15"/>
  <c r="W14" i="15"/>
  <c r="V14" i="15"/>
  <c r="U14" i="15"/>
  <c r="T14" i="15"/>
  <c r="S14" i="15"/>
  <c r="R14" i="15"/>
  <c r="Q14" i="15"/>
  <c r="P14" i="15"/>
  <c r="P16" i="15" s="1"/>
  <c r="O14" i="15"/>
  <c r="N14" i="15"/>
  <c r="M14" i="15"/>
  <c r="L14" i="15"/>
  <c r="L16" i="15" s="1"/>
  <c r="K14" i="15"/>
  <c r="J14" i="15"/>
  <c r="I14" i="15"/>
  <c r="H14" i="15"/>
  <c r="G14" i="15"/>
  <c r="F14" i="15"/>
  <c r="E14" i="15"/>
  <c r="D14" i="15"/>
  <c r="C14" i="15"/>
  <c r="BQ13" i="15"/>
  <c r="BP13" i="15"/>
  <c r="BO13" i="15"/>
  <c r="BO16" i="15" s="1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C16" i="15" s="1"/>
  <c r="BB13" i="15"/>
  <c r="BA13" i="15"/>
  <c r="AZ13" i="15"/>
  <c r="AY13" i="15"/>
  <c r="AY16" i="15" s="1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M16" i="15" s="1"/>
  <c r="AL13" i="15"/>
  <c r="AK13" i="15"/>
  <c r="AJ13" i="15"/>
  <c r="AI13" i="15"/>
  <c r="AI16" i="15" s="1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W16" i="15" s="1"/>
  <c r="V13" i="15"/>
  <c r="U13" i="15"/>
  <c r="T13" i="15"/>
  <c r="S13" i="15"/>
  <c r="S16" i="15" s="1"/>
  <c r="R13" i="15"/>
  <c r="Q13" i="15"/>
  <c r="P13" i="15"/>
  <c r="O13" i="15"/>
  <c r="N13" i="15"/>
  <c r="M13" i="15"/>
  <c r="L13" i="15"/>
  <c r="K13" i="15"/>
  <c r="J13" i="15"/>
  <c r="I13" i="15"/>
  <c r="H13" i="15"/>
  <c r="G13" i="15"/>
  <c r="G16" i="15" s="1"/>
  <c r="F13" i="15"/>
  <c r="E13" i="15"/>
  <c r="D13" i="15"/>
  <c r="C13" i="15"/>
  <c r="C16" i="15" s="1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Q11" i="15"/>
  <c r="BQ17" i="15" s="1"/>
  <c r="BP11" i="15"/>
  <c r="BO11" i="15"/>
  <c r="BO17" i="15" s="1"/>
  <c r="BN11" i="15"/>
  <c r="BM11" i="15"/>
  <c r="BM17" i="15" s="1"/>
  <c r="BL11" i="15"/>
  <c r="BK11" i="15"/>
  <c r="BK17" i="15" s="1"/>
  <c r="BJ11" i="15"/>
  <c r="BI11" i="15"/>
  <c r="BH11" i="15"/>
  <c r="BG11" i="15"/>
  <c r="BF11" i="15"/>
  <c r="BE11" i="15"/>
  <c r="BD11" i="15"/>
  <c r="BC11" i="15"/>
  <c r="BB11" i="15"/>
  <c r="BA11" i="15"/>
  <c r="BA17" i="15" s="1"/>
  <c r="AZ11" i="15"/>
  <c r="AY11" i="15"/>
  <c r="AY17" i="15" s="1"/>
  <c r="AX11" i="15"/>
  <c r="AW11" i="15"/>
  <c r="AW17" i="15" s="1"/>
  <c r="AV11" i="15"/>
  <c r="AU11" i="15"/>
  <c r="AU17" i="15" s="1"/>
  <c r="AT11" i="15"/>
  <c r="AS11" i="15"/>
  <c r="AR11" i="15"/>
  <c r="AQ11" i="15"/>
  <c r="AP11" i="15"/>
  <c r="AO11" i="15"/>
  <c r="AN11" i="15"/>
  <c r="AM11" i="15"/>
  <c r="AL11" i="15"/>
  <c r="AK11" i="15"/>
  <c r="AK17" i="15" s="1"/>
  <c r="AJ11" i="15"/>
  <c r="AI11" i="15"/>
  <c r="AI17" i="15" s="1"/>
  <c r="AH11" i="15"/>
  <c r="AG11" i="15"/>
  <c r="AG17" i="15" s="1"/>
  <c r="AF11" i="15"/>
  <c r="AE11" i="15"/>
  <c r="AE17" i="15" s="1"/>
  <c r="AD11" i="15"/>
  <c r="AC11" i="15"/>
  <c r="AB11" i="15"/>
  <c r="AA11" i="15"/>
  <c r="Z11" i="15"/>
  <c r="Y11" i="15"/>
  <c r="X11" i="15"/>
  <c r="W11" i="15"/>
  <c r="V11" i="15"/>
  <c r="U11" i="15"/>
  <c r="U17" i="15" s="1"/>
  <c r="T11" i="15"/>
  <c r="S11" i="15"/>
  <c r="S17" i="15" s="1"/>
  <c r="R11" i="15"/>
  <c r="Q11" i="15"/>
  <c r="Q17" i="15" s="1"/>
  <c r="P11" i="15"/>
  <c r="O11" i="15"/>
  <c r="O17" i="15" s="1"/>
  <c r="N11" i="15"/>
  <c r="M11" i="15"/>
  <c r="L11" i="15"/>
  <c r="K11" i="15"/>
  <c r="J11" i="15"/>
  <c r="I11" i="15"/>
  <c r="H11" i="15"/>
  <c r="G11" i="15"/>
  <c r="F11" i="15"/>
  <c r="E11" i="15"/>
  <c r="E17" i="15" s="1"/>
  <c r="D11" i="15"/>
  <c r="C11" i="15"/>
  <c r="C17" i="15" s="1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Q9" i="15"/>
  <c r="BQ18" i="15" s="1"/>
  <c r="BP9" i="15"/>
  <c r="BO9" i="15"/>
  <c r="BO18" i="15" s="1"/>
  <c r="BO21" i="15" s="1"/>
  <c r="BN9" i="15"/>
  <c r="BM9" i="15"/>
  <c r="BM18" i="15" s="1"/>
  <c r="BL9" i="15"/>
  <c r="BK9" i="15"/>
  <c r="BK18" i="15" s="1"/>
  <c r="BK21" i="15" s="1"/>
  <c r="BJ9" i="15"/>
  <c r="BI9" i="15"/>
  <c r="BI18" i="15" s="1"/>
  <c r="BH9" i="15"/>
  <c r="BG9" i="15"/>
  <c r="BG18" i="15" s="1"/>
  <c r="BG21" i="15" s="1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O18" i="15" s="1"/>
  <c r="AN9" i="15"/>
  <c r="AM9" i="15"/>
  <c r="AM18" i="15" s="1"/>
  <c r="AM21" i="15" s="1"/>
  <c r="AL9" i="15"/>
  <c r="AK9" i="15"/>
  <c r="AK18" i="15" s="1"/>
  <c r="AJ9" i="15"/>
  <c r="AI9" i="15"/>
  <c r="AI18" i="15" s="1"/>
  <c r="AI21" i="15" s="1"/>
  <c r="AH9" i="15"/>
  <c r="AG9" i="15"/>
  <c r="AG18" i="15" s="1"/>
  <c r="AF9" i="15"/>
  <c r="AE9" i="15"/>
  <c r="AE18" i="15" s="1"/>
  <c r="AE21" i="15" s="1"/>
  <c r="AD9" i="15"/>
  <c r="AC9" i="15"/>
  <c r="AC18" i="15" s="1"/>
  <c r="AB9" i="15"/>
  <c r="AA9" i="15"/>
  <c r="AA18" i="15" s="1"/>
  <c r="AA21" i="15" s="1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I18" i="15" s="1"/>
  <c r="H9" i="15"/>
  <c r="G9" i="15"/>
  <c r="G18" i="15" s="1"/>
  <c r="G21" i="15" s="1"/>
  <c r="F9" i="15"/>
  <c r="E9" i="15"/>
  <c r="E18" i="15" s="1"/>
  <c r="D9" i="15"/>
  <c r="C9" i="15"/>
  <c r="C18" i="15" s="1"/>
  <c r="C21" i="15" s="1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I19" i="15" s="1"/>
  <c r="AH7" i="15"/>
  <c r="AG7" i="15"/>
  <c r="AG19" i="15" s="1"/>
  <c r="AF7" i="15"/>
  <c r="AE7" i="15"/>
  <c r="AE19" i="15" s="1"/>
  <c r="AD7" i="15"/>
  <c r="AC7" i="15"/>
  <c r="AC19" i="15" s="1"/>
  <c r="AB7" i="15"/>
  <c r="AA7" i="15"/>
  <c r="AA19" i="15" s="1"/>
  <c r="Z7" i="15"/>
  <c r="Y7" i="15"/>
  <c r="Y19" i="15" s="1"/>
  <c r="X7" i="15"/>
  <c r="W7" i="15"/>
  <c r="W19" i="15" s="1"/>
  <c r="V7" i="15"/>
  <c r="U7" i="15"/>
  <c r="U19" i="15" s="1"/>
  <c r="T7" i="15"/>
  <c r="S7" i="15"/>
  <c r="S19" i="15" s="1"/>
  <c r="R7" i="15"/>
  <c r="Q7" i="15"/>
  <c r="Q19" i="15" s="1"/>
  <c r="P7" i="15"/>
  <c r="O7" i="15"/>
  <c r="O19" i="15" s="1"/>
  <c r="N7" i="15"/>
  <c r="M7" i="15"/>
  <c r="M19" i="15" s="1"/>
  <c r="L7" i="15"/>
  <c r="K7" i="15"/>
  <c r="K19" i="15" s="1"/>
  <c r="J7" i="15"/>
  <c r="I7" i="15"/>
  <c r="I19" i="15" s="1"/>
  <c r="H7" i="15"/>
  <c r="G7" i="15"/>
  <c r="F7" i="15"/>
  <c r="E7" i="15"/>
  <c r="D7" i="15"/>
  <c r="C7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F18" i="15" s="1"/>
  <c r="BE6" i="15"/>
  <c r="BD6" i="15"/>
  <c r="BD18" i="15" s="1"/>
  <c r="BD21" i="15" s="1"/>
  <c r="BC6" i="15"/>
  <c r="BB6" i="15"/>
  <c r="BB18" i="15" s="1"/>
  <c r="BA6" i="15"/>
  <c r="AZ6" i="15"/>
  <c r="AZ18" i="15" s="1"/>
  <c r="AZ21" i="15" s="1"/>
  <c r="AY6" i="15"/>
  <c r="AX6" i="15"/>
  <c r="AX18" i="15" s="1"/>
  <c r="AW6" i="15"/>
  <c r="AV6" i="15"/>
  <c r="AV18" i="15" s="1"/>
  <c r="AV21" i="15" s="1"/>
  <c r="AU6" i="15"/>
  <c r="AT6" i="15"/>
  <c r="AT18" i="15" s="1"/>
  <c r="AS6" i="15"/>
  <c r="AR6" i="15"/>
  <c r="AR18" i="15" s="1"/>
  <c r="AR21" i="15" s="1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Z18" i="15" s="1"/>
  <c r="Y6" i="15"/>
  <c r="X6" i="15"/>
  <c r="X18" i="15" s="1"/>
  <c r="X21" i="15" s="1"/>
  <c r="W6" i="15"/>
  <c r="V6" i="15"/>
  <c r="V18" i="15" s="1"/>
  <c r="U6" i="15"/>
  <c r="T6" i="15"/>
  <c r="T18" i="15" s="1"/>
  <c r="T21" i="15" s="1"/>
  <c r="S6" i="15"/>
  <c r="R6" i="15"/>
  <c r="R18" i="15" s="1"/>
  <c r="Q6" i="15"/>
  <c r="P6" i="15"/>
  <c r="P18" i="15" s="1"/>
  <c r="P21" i="15" s="1"/>
  <c r="O6" i="15"/>
  <c r="N6" i="15"/>
  <c r="N18" i="15" s="1"/>
  <c r="M6" i="15"/>
  <c r="L6" i="15"/>
  <c r="L18" i="15" s="1"/>
  <c r="L21" i="15" s="1"/>
  <c r="K6" i="15"/>
  <c r="J6" i="15"/>
  <c r="I6" i="15"/>
  <c r="H6" i="15"/>
  <c r="G6" i="15"/>
  <c r="F6" i="15"/>
  <c r="E6" i="15"/>
  <c r="D6" i="15"/>
  <c r="C6" i="15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B16" i="3" s="1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B18" i="3" s="1"/>
  <c r="B21" i="3" s="1"/>
  <c r="B17" i="3"/>
  <c r="B19" i="3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Q23" i="16"/>
  <c r="BP23" i="16"/>
  <c r="BO23" i="16"/>
  <c r="BN23" i="16"/>
  <c r="BM23" i="16"/>
  <c r="BL23" i="16"/>
  <c r="BK23" i="16"/>
  <c r="BJ23" i="16"/>
  <c r="BI23" i="16"/>
  <c r="BH23" i="16"/>
  <c r="BG23" i="16"/>
  <c r="BF23" i="16"/>
  <c r="BE23" i="16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Q20" i="16"/>
  <c r="BP20" i="16"/>
  <c r="BO20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Q17" i="16"/>
  <c r="BP17" i="16"/>
  <c r="BO17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Q14" i="16"/>
  <c r="BP14" i="16"/>
  <c r="BO14" i="16"/>
  <c r="BN14" i="16"/>
  <c r="BM14" i="16"/>
  <c r="BL14" i="16"/>
  <c r="BK14" i="16"/>
  <c r="BJ14" i="16"/>
  <c r="BI14" i="16"/>
  <c r="BH14" i="16"/>
  <c r="BG14" i="16"/>
  <c r="BF14" i="16"/>
  <c r="BE14" i="16"/>
  <c r="BD14" i="16"/>
  <c r="BC14" i="16"/>
  <c r="BB14" i="16"/>
  <c r="BA14" i="16"/>
  <c r="AZ14" i="16"/>
  <c r="AY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Q11" i="16"/>
  <c r="BP11" i="16"/>
  <c r="BO11" i="16"/>
  <c r="BN11" i="16"/>
  <c r="BM11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Z11" i="16"/>
  <c r="AY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Q9" i="16"/>
  <c r="BP9" i="16"/>
  <c r="BO9" i="16"/>
  <c r="BN9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Q7" i="16"/>
  <c r="BP7" i="16"/>
  <c r="BO7" i="16"/>
  <c r="BN7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Q34" i="16"/>
  <c r="BP34" i="16"/>
  <c r="BO34" i="16"/>
  <c r="BN28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28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28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28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Q33" i="16"/>
  <c r="BQ35" i="16" s="1"/>
  <c r="BP33" i="16"/>
  <c r="BP35" i="16" s="1"/>
  <c r="BO33" i="16"/>
  <c r="BO35" i="16" s="1"/>
  <c r="BN33" i="16"/>
  <c r="BM33" i="16"/>
  <c r="BM35" i="16" s="1"/>
  <c r="BL33" i="16"/>
  <c r="BL35" i="16" s="1"/>
  <c r="BK33" i="16"/>
  <c r="BK35" i="16" s="1"/>
  <c r="BJ33" i="16"/>
  <c r="BJ35" i="16" s="1"/>
  <c r="BI33" i="16"/>
  <c r="BI35" i="16" s="1"/>
  <c r="BH33" i="16"/>
  <c r="BH35" i="16" s="1"/>
  <c r="BG33" i="16"/>
  <c r="BG35" i="16" s="1"/>
  <c r="BF33" i="16"/>
  <c r="BF35" i="16" s="1"/>
  <c r="BE33" i="16"/>
  <c r="BE35" i="16" s="1"/>
  <c r="BD33" i="16"/>
  <c r="BD35" i="16" s="1"/>
  <c r="BC33" i="16"/>
  <c r="BC35" i="16" s="1"/>
  <c r="BB29" i="16"/>
  <c r="BA33" i="16"/>
  <c r="BA35" i="16" s="1"/>
  <c r="AZ33" i="16"/>
  <c r="AZ35" i="16" s="1"/>
  <c r="AY33" i="16"/>
  <c r="AY35" i="16" s="1"/>
  <c r="AX33" i="16"/>
  <c r="AW33" i="16"/>
  <c r="AW35" i="16" s="1"/>
  <c r="AV33" i="16"/>
  <c r="AV35" i="16" s="1"/>
  <c r="AU33" i="16"/>
  <c r="AU35" i="16" s="1"/>
  <c r="AT33" i="16"/>
  <c r="AT35" i="16" s="1"/>
  <c r="AS33" i="16"/>
  <c r="AS35" i="16" s="1"/>
  <c r="AR33" i="16"/>
  <c r="AR35" i="16" s="1"/>
  <c r="AQ33" i="16"/>
  <c r="AQ35" i="16" s="1"/>
  <c r="AP33" i="16"/>
  <c r="AP35" i="16" s="1"/>
  <c r="AO33" i="16"/>
  <c r="AO35" i="16" s="1"/>
  <c r="AN33" i="16"/>
  <c r="AN35" i="16" s="1"/>
  <c r="AM33" i="16"/>
  <c r="AM35" i="16" s="1"/>
  <c r="AL29" i="16"/>
  <c r="AK33" i="16"/>
  <c r="AK35" i="16" s="1"/>
  <c r="AJ33" i="16"/>
  <c r="AJ35" i="16" s="1"/>
  <c r="AI33" i="16"/>
  <c r="AI35" i="16" s="1"/>
  <c r="AH33" i="16"/>
  <c r="AG33" i="16"/>
  <c r="AG35" i="16" s="1"/>
  <c r="AF33" i="16"/>
  <c r="AF35" i="16" s="1"/>
  <c r="AE33" i="16"/>
  <c r="AE35" i="16" s="1"/>
  <c r="AD33" i="16"/>
  <c r="AD35" i="16" s="1"/>
  <c r="AC33" i="16"/>
  <c r="AC35" i="16" s="1"/>
  <c r="AB33" i="16"/>
  <c r="AB35" i="16" s="1"/>
  <c r="AA33" i="16"/>
  <c r="AA35" i="16" s="1"/>
  <c r="Z33" i="16"/>
  <c r="Z35" i="16" s="1"/>
  <c r="Y33" i="16"/>
  <c r="Y35" i="16" s="1"/>
  <c r="X33" i="16"/>
  <c r="X35" i="16" s="1"/>
  <c r="W33" i="16"/>
  <c r="W35" i="16" s="1"/>
  <c r="V29" i="16"/>
  <c r="U33" i="16"/>
  <c r="U35" i="16" s="1"/>
  <c r="T33" i="16"/>
  <c r="T35" i="16" s="1"/>
  <c r="S33" i="16"/>
  <c r="S35" i="16" s="1"/>
  <c r="R33" i="16"/>
  <c r="Q33" i="16"/>
  <c r="Q35" i="16" s="1"/>
  <c r="P33" i="16"/>
  <c r="P35" i="16" s="1"/>
  <c r="O33" i="16"/>
  <c r="O35" i="16" s="1"/>
  <c r="N33" i="16"/>
  <c r="N35" i="16" s="1"/>
  <c r="M33" i="16"/>
  <c r="M35" i="16" s="1"/>
  <c r="L33" i="16"/>
  <c r="L35" i="16" s="1"/>
  <c r="K33" i="16"/>
  <c r="K35" i="16" s="1"/>
  <c r="J33" i="16"/>
  <c r="J35" i="16" s="1"/>
  <c r="I33" i="16"/>
  <c r="I35" i="16" s="1"/>
  <c r="H33" i="16"/>
  <c r="H35" i="16" s="1"/>
  <c r="G33" i="16"/>
  <c r="G35" i="16" s="1"/>
  <c r="F29" i="16"/>
  <c r="E33" i="16"/>
  <c r="E35" i="16" s="1"/>
  <c r="D33" i="16"/>
  <c r="D35" i="16" s="1"/>
  <c r="C33" i="16"/>
  <c r="C35" i="16" s="1"/>
  <c r="G19" i="15"/>
  <c r="AQ18" i="15"/>
  <c r="AQ21" i="15" s="1"/>
  <c r="K18" i="15"/>
  <c r="BC17" i="15"/>
  <c r="AM17" i="15"/>
  <c r="W17" i="15"/>
  <c r="G17" i="15"/>
  <c r="BG16" i="15"/>
  <c r="AQ16" i="15"/>
  <c r="AA16" i="15"/>
  <c r="K16" i="15"/>
  <c r="BP16" i="15"/>
  <c r="BK16" i="15"/>
  <c r="BD16" i="15"/>
  <c r="AZ16" i="15"/>
  <c r="AU16" i="15"/>
  <c r="AN16" i="15"/>
  <c r="AJ16" i="15"/>
  <c r="AE16" i="15"/>
  <c r="X16" i="15"/>
  <c r="T16" i="15"/>
  <c r="O16" i="15"/>
  <c r="H16" i="15"/>
  <c r="D16" i="15"/>
  <c r="BP17" i="15"/>
  <c r="BN17" i="15"/>
  <c r="BL17" i="15"/>
  <c r="BJ17" i="15"/>
  <c r="BI17" i="15"/>
  <c r="BH17" i="15"/>
  <c r="BG17" i="15"/>
  <c r="BF17" i="15"/>
  <c r="BE17" i="15"/>
  <c r="BD17" i="15"/>
  <c r="BB17" i="15"/>
  <c r="AZ17" i="15"/>
  <c r="AX17" i="15"/>
  <c r="AV17" i="15"/>
  <c r="AT17" i="15"/>
  <c r="AS17" i="15"/>
  <c r="AR17" i="15"/>
  <c r="AQ17" i="15"/>
  <c r="AP17" i="15"/>
  <c r="AO17" i="15"/>
  <c r="AN17" i="15"/>
  <c r="AL17" i="15"/>
  <c r="AJ17" i="15"/>
  <c r="AH17" i="15"/>
  <c r="AF17" i="15"/>
  <c r="AD17" i="15"/>
  <c r="AC17" i="15"/>
  <c r="AB17" i="15"/>
  <c r="AA17" i="15"/>
  <c r="Z17" i="15"/>
  <c r="Y17" i="15"/>
  <c r="X17" i="15"/>
  <c r="V17" i="15"/>
  <c r="T17" i="15"/>
  <c r="R17" i="15"/>
  <c r="P17" i="15"/>
  <c r="N17" i="15"/>
  <c r="M17" i="15"/>
  <c r="L17" i="15"/>
  <c r="K17" i="15"/>
  <c r="J17" i="15"/>
  <c r="I17" i="15"/>
  <c r="H17" i="15"/>
  <c r="F17" i="15"/>
  <c r="D17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H19" i="15"/>
  <c r="AF19" i="15"/>
  <c r="AD19" i="15"/>
  <c r="AB19" i="15"/>
  <c r="Z19" i="15"/>
  <c r="X19" i="15"/>
  <c r="V19" i="15"/>
  <c r="T19" i="15"/>
  <c r="R19" i="15"/>
  <c r="P19" i="15"/>
  <c r="N19" i="15"/>
  <c r="L19" i="15"/>
  <c r="J19" i="15"/>
  <c r="H19" i="15"/>
  <c r="F19" i="15"/>
  <c r="E19" i="15"/>
  <c r="D19" i="15"/>
  <c r="C19" i="15"/>
  <c r="BP18" i="15"/>
  <c r="BN18" i="15"/>
  <c r="BL18" i="15"/>
  <c r="BJ18" i="15"/>
  <c r="BH18" i="15"/>
  <c r="BE18" i="15"/>
  <c r="BC18" i="15"/>
  <c r="BA18" i="15"/>
  <c r="AY18" i="15"/>
  <c r="AW18" i="15"/>
  <c r="AU18" i="15"/>
  <c r="AS18" i="15"/>
  <c r="AP18" i="15"/>
  <c r="AN18" i="15"/>
  <c r="AN21" i="15" s="1"/>
  <c r="AL18" i="15"/>
  <c r="AJ18" i="15"/>
  <c r="AJ21" i="15" s="1"/>
  <c r="AH18" i="15"/>
  <c r="AF18" i="15"/>
  <c r="AD18" i="15"/>
  <c r="AB18" i="15"/>
  <c r="Y18" i="15"/>
  <c r="W18" i="15"/>
  <c r="U18" i="15"/>
  <c r="S18" i="15"/>
  <c r="Q18" i="15"/>
  <c r="O18" i="15"/>
  <c r="O21" i="15" s="1"/>
  <c r="M18" i="15"/>
  <c r="J18" i="15"/>
  <c r="H18" i="15"/>
  <c r="H21" i="15" s="1"/>
  <c r="F18" i="15"/>
  <c r="D18" i="15"/>
  <c r="A11" i="17" l="1"/>
  <c r="N7" i="17"/>
  <c r="AD7" i="17"/>
  <c r="AT7" i="17"/>
  <c r="BJ7" i="17"/>
  <c r="A24" i="17"/>
  <c r="A16" i="17"/>
  <c r="R7" i="17"/>
  <c r="AH7" i="17"/>
  <c r="AA7" i="17"/>
  <c r="AI7" i="17"/>
  <c r="BG7" i="17"/>
  <c r="BO7" i="17"/>
  <c r="BS7" i="17"/>
  <c r="AA35" i="17"/>
  <c r="AQ35" i="17"/>
  <c r="F7" i="17"/>
  <c r="J7" i="17"/>
  <c r="V7" i="17"/>
  <c r="Z7" i="17"/>
  <c r="AL7" i="17"/>
  <c r="AP7" i="17"/>
  <c r="AX7" i="17"/>
  <c r="BB7" i="17"/>
  <c r="BF7" i="17"/>
  <c r="BN7" i="17"/>
  <c r="BR7" i="17"/>
  <c r="Q39" i="17"/>
  <c r="G7" i="17"/>
  <c r="K7" i="17"/>
  <c r="O7" i="17"/>
  <c r="S7" i="17"/>
  <c r="W7" i="17"/>
  <c r="AE7" i="17"/>
  <c r="AM7" i="17"/>
  <c r="AQ7" i="17"/>
  <c r="AU7" i="17"/>
  <c r="AY7" i="17"/>
  <c r="BC7" i="17"/>
  <c r="BK7" i="17"/>
  <c r="A30" i="17"/>
  <c r="R39" i="17"/>
  <c r="AH39" i="17"/>
  <c r="BL39" i="17"/>
  <c r="G39" i="17"/>
  <c r="T35" i="17"/>
  <c r="AJ35" i="17"/>
  <c r="AZ35" i="17"/>
  <c r="BP35" i="17"/>
  <c r="BM35" i="17"/>
  <c r="BE35" i="17"/>
  <c r="AW35" i="17"/>
  <c r="AO35" i="17"/>
  <c r="AG35" i="17"/>
  <c r="Y35" i="17"/>
  <c r="Q35" i="17"/>
  <c r="I35" i="17"/>
  <c r="BL35" i="17"/>
  <c r="BH35" i="17"/>
  <c r="BD35" i="17"/>
  <c r="AV35" i="17"/>
  <c r="AR35" i="17"/>
  <c r="AN35" i="17"/>
  <c r="AF35" i="17"/>
  <c r="AB35" i="17"/>
  <c r="X35" i="17"/>
  <c r="P35" i="17"/>
  <c r="L35" i="17"/>
  <c r="H35" i="17"/>
  <c r="K35" i="17"/>
  <c r="S35" i="17"/>
  <c r="AI35" i="17"/>
  <c r="AY35" i="17"/>
  <c r="BG35" i="17"/>
  <c r="BO35" i="17"/>
  <c r="K39" i="17"/>
  <c r="W39" i="17"/>
  <c r="AE39" i="17"/>
  <c r="AI39" i="17"/>
  <c r="L47" i="17"/>
  <c r="P47" i="17"/>
  <c r="T47" i="17"/>
  <c r="AB47" i="17"/>
  <c r="AF47" i="17"/>
  <c r="AJ47" i="17"/>
  <c r="AR47" i="17"/>
  <c r="AV47" i="17"/>
  <c r="AZ47" i="17"/>
  <c r="BH47" i="17"/>
  <c r="BL47" i="17"/>
  <c r="BP47" i="17"/>
  <c r="X47" i="17"/>
  <c r="BD47" i="17"/>
  <c r="E35" i="17"/>
  <c r="M35" i="17"/>
  <c r="U35" i="17"/>
  <c r="AC35" i="17"/>
  <c r="AK35" i="17"/>
  <c r="AS35" i="17"/>
  <c r="BA35" i="17"/>
  <c r="BI35" i="17"/>
  <c r="BQ35" i="17"/>
  <c r="F35" i="17"/>
  <c r="N35" i="17"/>
  <c r="V35" i="17"/>
  <c r="AD35" i="17"/>
  <c r="AL35" i="17"/>
  <c r="AT35" i="17"/>
  <c r="BB35" i="17"/>
  <c r="BJ35" i="17"/>
  <c r="BR35" i="17"/>
  <c r="P39" i="17"/>
  <c r="E47" i="17"/>
  <c r="M47" i="17"/>
  <c r="Q47" i="17"/>
  <c r="U47" i="17"/>
  <c r="AC47" i="17"/>
  <c r="AG47" i="17"/>
  <c r="AK47" i="17"/>
  <c r="AS47" i="17"/>
  <c r="AW47" i="17"/>
  <c r="BA47" i="17"/>
  <c r="BI47" i="17"/>
  <c r="BM47" i="17"/>
  <c r="BQ47" i="17"/>
  <c r="Y47" i="17"/>
  <c r="BE47" i="17"/>
  <c r="BR39" i="17"/>
  <c r="BJ39" i="17"/>
  <c r="BB39" i="17"/>
  <c r="AT39" i="17"/>
  <c r="AL39" i="17"/>
  <c r="AD39" i="17"/>
  <c r="Z39" i="17"/>
  <c r="V39" i="17"/>
  <c r="J39" i="17"/>
  <c r="F39" i="17"/>
  <c r="BM39" i="17"/>
  <c r="BI39" i="17"/>
  <c r="BE39" i="17"/>
  <c r="AW39" i="17"/>
  <c r="AO39" i="17"/>
  <c r="AG39" i="17"/>
  <c r="AC39" i="17"/>
  <c r="Y39" i="17"/>
  <c r="I39" i="17"/>
  <c r="S39" i="17"/>
  <c r="AA39" i="17"/>
  <c r="AQ39" i="17"/>
  <c r="BG39" i="17"/>
  <c r="E39" i="17"/>
  <c r="U39" i="17"/>
  <c r="AK39" i="17"/>
  <c r="BA39" i="17"/>
  <c r="BQ39" i="17"/>
  <c r="L39" i="17"/>
  <c r="T39" i="17"/>
  <c r="AB39" i="17"/>
  <c r="AJ39" i="17"/>
  <c r="AR39" i="17"/>
  <c r="AZ39" i="17"/>
  <c r="BH39" i="17"/>
  <c r="BP39" i="17"/>
  <c r="AP39" i="17"/>
  <c r="AX39" i="17"/>
  <c r="BF39" i="17"/>
  <c r="BN39" i="17"/>
  <c r="AM39" i="17"/>
  <c r="AY39" i="17"/>
  <c r="BC39" i="17"/>
  <c r="BK39" i="17"/>
  <c r="BO39" i="17"/>
  <c r="BS39" i="17"/>
  <c r="W21" i="15"/>
  <c r="AF21" i="15"/>
  <c r="D21" i="15"/>
  <c r="AU21" i="15"/>
  <c r="AY21" i="15"/>
  <c r="BC21" i="15"/>
  <c r="BH21" i="15"/>
  <c r="BL21" i="15"/>
  <c r="BP21" i="15"/>
  <c r="K21" i="15"/>
  <c r="S21" i="15"/>
  <c r="AB21" i="15"/>
  <c r="F28" i="16"/>
  <c r="F30" i="16" s="1"/>
  <c r="N28" i="16"/>
  <c r="V28" i="16"/>
  <c r="V30" i="16" s="1"/>
  <c r="AD28" i="16"/>
  <c r="AL28" i="16"/>
  <c r="AL30" i="16" s="1"/>
  <c r="AT28" i="16"/>
  <c r="BB28" i="16"/>
  <c r="BB30" i="16" s="1"/>
  <c r="BJ28" i="16"/>
  <c r="J29" i="16"/>
  <c r="R29" i="16"/>
  <c r="R30" i="16" s="1"/>
  <c r="Z29" i="16"/>
  <c r="AH29" i="16"/>
  <c r="AH30" i="16" s="1"/>
  <c r="AP29" i="16"/>
  <c r="AX29" i="16"/>
  <c r="AX30" i="16" s="1"/>
  <c r="BF29" i="16"/>
  <c r="BN29" i="16"/>
  <c r="BN30" i="16" s="1"/>
  <c r="F33" i="16"/>
  <c r="F35" i="16" s="1"/>
  <c r="V33" i="16"/>
  <c r="V35" i="16" s="1"/>
  <c r="AL33" i="16"/>
  <c r="AL35" i="16" s="1"/>
  <c r="BB33" i="16"/>
  <c r="BB35" i="16" s="1"/>
  <c r="R34" i="16"/>
  <c r="R35" i="16" s="1"/>
  <c r="AH34" i="16"/>
  <c r="AH35" i="16" s="1"/>
  <c r="AX34" i="16"/>
  <c r="AX35" i="16" s="1"/>
  <c r="BN34" i="16"/>
  <c r="BN35" i="16" s="1"/>
  <c r="H28" i="16"/>
  <c r="P28" i="16"/>
  <c r="X28" i="16"/>
  <c r="AF28" i="16"/>
  <c r="AN28" i="16"/>
  <c r="AV28" i="16"/>
  <c r="BD28" i="16"/>
  <c r="BL28" i="16"/>
  <c r="D29" i="16"/>
  <c r="L29" i="16"/>
  <c r="T29" i="16"/>
  <c r="AB29" i="16"/>
  <c r="AJ29" i="16"/>
  <c r="AR29" i="16"/>
  <c r="AZ29" i="16"/>
  <c r="BH29" i="16"/>
  <c r="BP29" i="16"/>
  <c r="J28" i="16"/>
  <c r="Z28" i="16"/>
  <c r="AP28" i="16"/>
  <c r="AP30" i="16" s="1"/>
  <c r="BF28" i="16"/>
  <c r="N29" i="16"/>
  <c r="AD29" i="16"/>
  <c r="AT29" i="16"/>
  <c r="BJ29" i="16"/>
  <c r="D28" i="16"/>
  <c r="D30" i="16" s="1"/>
  <c r="L28" i="16"/>
  <c r="T28" i="16"/>
  <c r="T30" i="16" s="1"/>
  <c r="AB28" i="16"/>
  <c r="AJ28" i="16"/>
  <c r="AJ30" i="16" s="1"/>
  <c r="AR28" i="16"/>
  <c r="AZ28" i="16"/>
  <c r="AZ30" i="16" s="1"/>
  <c r="BH28" i="16"/>
  <c r="BP28" i="16"/>
  <c r="BP30" i="16" s="1"/>
  <c r="H29" i="16"/>
  <c r="P29" i="16"/>
  <c r="X29" i="16"/>
  <c r="AF29" i="16"/>
  <c r="AN29" i="16"/>
  <c r="AV29" i="16"/>
  <c r="BD29" i="16"/>
  <c r="BL29" i="16"/>
  <c r="E28" i="16"/>
  <c r="I28" i="16"/>
  <c r="I30" i="16" s="1"/>
  <c r="M28" i="16"/>
  <c r="Q28" i="16"/>
  <c r="Q30" i="16" s="1"/>
  <c r="U28" i="16"/>
  <c r="Y28" i="16"/>
  <c r="Y30" i="16" s="1"/>
  <c r="AC28" i="16"/>
  <c r="AG28" i="16"/>
  <c r="AG30" i="16" s="1"/>
  <c r="AK28" i="16"/>
  <c r="AO28" i="16"/>
  <c r="AO30" i="16" s="1"/>
  <c r="AS28" i="16"/>
  <c r="AW28" i="16"/>
  <c r="AW30" i="16" s="1"/>
  <c r="BA28" i="16"/>
  <c r="BE28" i="16"/>
  <c r="BE30" i="16" s="1"/>
  <c r="BI28" i="16"/>
  <c r="BM28" i="16"/>
  <c r="BM30" i="16" s="1"/>
  <c r="BQ28" i="16"/>
  <c r="E29" i="16"/>
  <c r="I29" i="16"/>
  <c r="M29" i="16"/>
  <c r="Q29" i="16"/>
  <c r="U29" i="16"/>
  <c r="Y29" i="16"/>
  <c r="AC29" i="16"/>
  <c r="AG29" i="16"/>
  <c r="AK29" i="16"/>
  <c r="AO29" i="16"/>
  <c r="AS29" i="16"/>
  <c r="AW29" i="16"/>
  <c r="BA29" i="16"/>
  <c r="BE29" i="16"/>
  <c r="BI29" i="16"/>
  <c r="BM29" i="16"/>
  <c r="BQ29" i="16"/>
  <c r="C28" i="16"/>
  <c r="G28" i="16"/>
  <c r="G30" i="16" s="1"/>
  <c r="K28" i="16"/>
  <c r="O28" i="16"/>
  <c r="O30" i="16" s="1"/>
  <c r="S28" i="16"/>
  <c r="W28" i="16"/>
  <c r="W30" i="16" s="1"/>
  <c r="AA28" i="16"/>
  <c r="AE28" i="16"/>
  <c r="AE30" i="16" s="1"/>
  <c r="AI28" i="16"/>
  <c r="AM28" i="16"/>
  <c r="AQ28" i="16"/>
  <c r="AU28" i="16"/>
  <c r="AU30" i="16" s="1"/>
  <c r="AY28" i="16"/>
  <c r="BC28" i="16"/>
  <c r="BG28" i="16"/>
  <c r="BK28" i="16"/>
  <c r="BK30" i="16" s="1"/>
  <c r="BO28" i="16"/>
  <c r="C29" i="16"/>
  <c r="G29" i="16"/>
  <c r="K29" i="16"/>
  <c r="O29" i="16"/>
  <c r="S29" i="16"/>
  <c r="W29" i="16"/>
  <c r="AA29" i="16"/>
  <c r="AE29" i="16"/>
  <c r="AI29" i="16"/>
  <c r="AM29" i="16"/>
  <c r="AQ29" i="16"/>
  <c r="AU29" i="16"/>
  <c r="AY29" i="16"/>
  <c r="BC29" i="16"/>
  <c r="BG29" i="16"/>
  <c r="BK29" i="16"/>
  <c r="BO29" i="16"/>
  <c r="E16" i="15"/>
  <c r="E21" i="15" s="1"/>
  <c r="I16" i="15"/>
  <c r="I21" i="15" s="1"/>
  <c r="M16" i="15"/>
  <c r="M21" i="15" s="1"/>
  <c r="Q16" i="15"/>
  <c r="Q21" i="15" s="1"/>
  <c r="U16" i="15"/>
  <c r="U21" i="15" s="1"/>
  <c r="Y16" i="15"/>
  <c r="Y21" i="15" s="1"/>
  <c r="AC16" i="15"/>
  <c r="AC21" i="15" s="1"/>
  <c r="AG16" i="15"/>
  <c r="AG21" i="15" s="1"/>
  <c r="AK16" i="15"/>
  <c r="AK21" i="15" s="1"/>
  <c r="AO16" i="15"/>
  <c r="AO21" i="15" s="1"/>
  <c r="AS16" i="15"/>
  <c r="AS21" i="15" s="1"/>
  <c r="AW16" i="15"/>
  <c r="AW21" i="15" s="1"/>
  <c r="BA16" i="15"/>
  <c r="BA21" i="15" s="1"/>
  <c r="BE16" i="15"/>
  <c r="BE21" i="15" s="1"/>
  <c r="BI16" i="15"/>
  <c r="BI21" i="15" s="1"/>
  <c r="BM16" i="15"/>
  <c r="BM21" i="15" s="1"/>
  <c r="BQ16" i="15"/>
  <c r="BQ21" i="15" s="1"/>
  <c r="F16" i="15"/>
  <c r="F21" i="15" s="1"/>
  <c r="J16" i="15"/>
  <c r="J21" i="15" s="1"/>
  <c r="N16" i="15"/>
  <c r="N21" i="15" s="1"/>
  <c r="R16" i="15"/>
  <c r="R21" i="15" s="1"/>
  <c r="V16" i="15"/>
  <c r="V21" i="15" s="1"/>
  <c r="Z16" i="15"/>
  <c r="Z21" i="15" s="1"/>
  <c r="AD16" i="15"/>
  <c r="AD21" i="15" s="1"/>
  <c r="AH16" i="15"/>
  <c r="AH21" i="15" s="1"/>
  <c r="AL16" i="15"/>
  <c r="AL21" i="15" s="1"/>
  <c r="AP16" i="15"/>
  <c r="AP21" i="15" s="1"/>
  <c r="AT16" i="15"/>
  <c r="AT21" i="15" s="1"/>
  <c r="AX16" i="15"/>
  <c r="AX21" i="15" s="1"/>
  <c r="BB16" i="15"/>
  <c r="BB21" i="15" s="1"/>
  <c r="BF16" i="15"/>
  <c r="BF21" i="15" s="1"/>
  <c r="BJ16" i="15"/>
  <c r="BJ21" i="15" s="1"/>
  <c r="BN16" i="15"/>
  <c r="BN21" i="15" s="1"/>
  <c r="K19" i="2"/>
  <c r="K40" i="2"/>
  <c r="L40" i="2"/>
  <c r="I32" i="2"/>
  <c r="L32" i="2" s="1"/>
  <c r="I9" i="2"/>
  <c r="L28" i="2"/>
  <c r="L29" i="2"/>
  <c r="L30" i="2"/>
  <c r="L31" i="2"/>
  <c r="L33" i="2"/>
  <c r="L34" i="2"/>
  <c r="L35" i="2"/>
  <c r="L36" i="2"/>
  <c r="L37" i="2"/>
  <c r="L38" i="2"/>
  <c r="L39" i="2"/>
  <c r="L41" i="2"/>
  <c r="L42" i="2"/>
  <c r="L43" i="2"/>
  <c r="L27" i="2"/>
  <c r="AU32" i="17" l="1"/>
  <c r="O46" i="17"/>
  <c r="AA45" i="17"/>
  <c r="M39" i="17"/>
  <c r="AN46" i="17"/>
  <c r="H32" i="17"/>
  <c r="AQ46" i="17"/>
  <c r="K32" i="17"/>
  <c r="AU45" i="17"/>
  <c r="T45" i="17"/>
  <c r="AU39" i="17"/>
  <c r="AJ32" i="17"/>
  <c r="W46" i="17"/>
  <c r="X45" i="17"/>
  <c r="X39" i="17"/>
  <c r="U45" i="17"/>
  <c r="BA45" i="17"/>
  <c r="BO45" i="17"/>
  <c r="BG45" i="17"/>
  <c r="AQ45" i="17"/>
  <c r="AM45" i="17"/>
  <c r="S45" i="17"/>
  <c r="BB45" i="17"/>
  <c r="AX45" i="17"/>
  <c r="AP45" i="17"/>
  <c r="Z45" i="17"/>
  <c r="V45" i="17"/>
  <c r="R45" i="17"/>
  <c r="J45" i="17"/>
  <c r="F45" i="17"/>
  <c r="A17" i="17"/>
  <c r="BD45" i="17"/>
  <c r="AR45" i="17"/>
  <c r="AS45" i="17"/>
  <c r="AC45" i="17"/>
  <c r="M45" i="17"/>
  <c r="E45" i="17"/>
  <c r="BP45" i="17"/>
  <c r="BD39" i="17"/>
  <c r="A12" i="17"/>
  <c r="AB46" i="17"/>
  <c r="AB32" i="17"/>
  <c r="BK46" i="17"/>
  <c r="BK32" i="17"/>
  <c r="N45" i="17"/>
  <c r="G45" i="17"/>
  <c r="BS45" i="17"/>
  <c r="AF45" i="17"/>
  <c r="BL45" i="17"/>
  <c r="BI45" i="17"/>
  <c r="AS39" i="17"/>
  <c r="AA46" i="17"/>
  <c r="AA32" i="17"/>
  <c r="O45" i="17"/>
  <c r="T46" i="17"/>
  <c r="N39" i="17"/>
  <c r="BS32" i="17"/>
  <c r="G32" i="17"/>
  <c r="AV39" i="17"/>
  <c r="BF45" i="17"/>
  <c r="AD45" i="17"/>
  <c r="H45" i="17"/>
  <c r="AN45" i="17"/>
  <c r="AN39" i="17"/>
  <c r="AK45" i="17"/>
  <c r="BQ45" i="17"/>
  <c r="AV32" i="17"/>
  <c r="P46" i="17"/>
  <c r="P32" i="17"/>
  <c r="AF39" i="17"/>
  <c r="O39" i="17"/>
  <c r="H39" i="17"/>
  <c r="BN45" i="17"/>
  <c r="K45" i="17"/>
  <c r="AL45" i="17"/>
  <c r="AE45" i="17"/>
  <c r="BK45" i="17"/>
  <c r="L45" i="17"/>
  <c r="BH45" i="17"/>
  <c r="I45" i="17"/>
  <c r="Y45" i="17"/>
  <c r="BE45" i="17"/>
  <c r="A25" i="17"/>
  <c r="AJ45" i="17"/>
  <c r="AZ45" i="17"/>
  <c r="Q45" i="17"/>
  <c r="AG45" i="17"/>
  <c r="AW45" i="17"/>
  <c r="BM45" i="17"/>
  <c r="BS46" i="17"/>
  <c r="BO32" i="17"/>
  <c r="BG46" i="17"/>
  <c r="BC46" i="17"/>
  <c r="AY32" i="17"/>
  <c r="AU46" i="17"/>
  <c r="AQ32" i="17"/>
  <c r="AM46" i="17"/>
  <c r="AI32" i="17"/>
  <c r="AE46" i="17"/>
  <c r="W32" i="17"/>
  <c r="S32" i="17"/>
  <c r="O32" i="17"/>
  <c r="K46" i="17"/>
  <c r="G46" i="17"/>
  <c r="BH46" i="17"/>
  <c r="AZ32" i="17"/>
  <c r="AR32" i="17"/>
  <c r="AJ46" i="17"/>
  <c r="T32" i="17"/>
  <c r="L32" i="17"/>
  <c r="BD46" i="17"/>
  <c r="AN32" i="17"/>
  <c r="X32" i="17"/>
  <c r="H46" i="17"/>
  <c r="BL46" i="17"/>
  <c r="AV46" i="17"/>
  <c r="AF46" i="17"/>
  <c r="AM30" i="16"/>
  <c r="BC30" i="16"/>
  <c r="J30" i="16"/>
  <c r="BJ30" i="16"/>
  <c r="AD30" i="16"/>
  <c r="BL30" i="16"/>
  <c r="AF30" i="16"/>
  <c r="AT30" i="16"/>
  <c r="N30" i="16"/>
  <c r="BG30" i="16"/>
  <c r="AQ30" i="16"/>
  <c r="AA30" i="16"/>
  <c r="K30" i="16"/>
  <c r="BQ30" i="16"/>
  <c r="BA30" i="16"/>
  <c r="AK30" i="16"/>
  <c r="U30" i="16"/>
  <c r="E30" i="16"/>
  <c r="AR30" i="16"/>
  <c r="L30" i="16"/>
  <c r="Z30" i="16"/>
  <c r="BD30" i="16"/>
  <c r="X30" i="16"/>
  <c r="AV30" i="16"/>
  <c r="P30" i="16"/>
  <c r="BO30" i="16"/>
  <c r="AY30" i="16"/>
  <c r="AI30" i="16"/>
  <c r="S30" i="16"/>
  <c r="C30" i="16"/>
  <c r="BI30" i="16"/>
  <c r="AS30" i="16"/>
  <c r="AC30" i="16"/>
  <c r="M30" i="16"/>
  <c r="BH30" i="16"/>
  <c r="AB30" i="16"/>
  <c r="BF30" i="16"/>
  <c r="AN30" i="16"/>
  <c r="H30" i="16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6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3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" i="11"/>
  <c r="J6" i="11"/>
  <c r="BO13" i="17" l="1"/>
  <c r="AB13" i="17"/>
  <c r="AO13" i="17"/>
  <c r="U13" i="17"/>
  <c r="AZ13" i="17"/>
  <c r="AP13" i="17"/>
  <c r="AM13" i="17"/>
  <c r="BN13" i="17"/>
  <c r="AE13" i="17"/>
  <c r="AS46" i="17"/>
  <c r="AS32" i="17"/>
  <c r="Q32" i="17"/>
  <c r="Q46" i="17"/>
  <c r="F46" i="17"/>
  <c r="F32" i="17"/>
  <c r="AL32" i="17"/>
  <c r="AL46" i="17"/>
  <c r="BR46" i="17"/>
  <c r="BR32" i="17"/>
  <c r="S46" i="17"/>
  <c r="AN13" i="17"/>
  <c r="AY45" i="17"/>
  <c r="AV45" i="17"/>
  <c r="BA46" i="17"/>
  <c r="BA32" i="17"/>
  <c r="BE32" i="17"/>
  <c r="BE46" i="17"/>
  <c r="Z32" i="17"/>
  <c r="Z46" i="17"/>
  <c r="BF46" i="17"/>
  <c r="BF32" i="17"/>
  <c r="X46" i="17"/>
  <c r="BC45" i="17"/>
  <c r="BC32" i="17"/>
  <c r="P45" i="17"/>
  <c r="E46" i="17"/>
  <c r="E32" i="17"/>
  <c r="BQ46" i="17"/>
  <c r="BQ32" i="17"/>
  <c r="AG32" i="17"/>
  <c r="AG46" i="17"/>
  <c r="BM32" i="17"/>
  <c r="BM46" i="17"/>
  <c r="N32" i="17"/>
  <c r="N46" i="17"/>
  <c r="AD46" i="17"/>
  <c r="AD32" i="17"/>
  <c r="AT32" i="17"/>
  <c r="AT46" i="17"/>
  <c r="BJ46" i="17"/>
  <c r="BJ32" i="17"/>
  <c r="A26" i="17"/>
  <c r="AO45" i="17"/>
  <c r="AY46" i="17"/>
  <c r="AF32" i="17"/>
  <c r="BL32" i="17"/>
  <c r="W45" i="17"/>
  <c r="AM32" i="17"/>
  <c r="AZ46" i="17"/>
  <c r="BG32" i="17"/>
  <c r="BD32" i="17"/>
  <c r="AE32" i="17"/>
  <c r="L46" i="17"/>
  <c r="BH32" i="17"/>
  <c r="BS13" i="17"/>
  <c r="BJ45" i="17"/>
  <c r="AK46" i="17"/>
  <c r="AK32" i="17"/>
  <c r="AW32" i="17"/>
  <c r="AW46" i="17"/>
  <c r="V46" i="17"/>
  <c r="V32" i="17"/>
  <c r="BB46" i="17"/>
  <c r="BB32" i="17"/>
  <c r="BM13" i="17"/>
  <c r="BK13" i="17"/>
  <c r="BG13" i="17"/>
  <c r="BC13" i="17"/>
  <c r="AY13" i="17"/>
  <c r="AU13" i="17"/>
  <c r="AQ13" i="17"/>
  <c r="AI13" i="17"/>
  <c r="AA13" i="17"/>
  <c r="W13" i="17"/>
  <c r="S13" i="17"/>
  <c r="O13" i="17"/>
  <c r="K13" i="17"/>
  <c r="G13" i="17"/>
  <c r="BR13" i="17"/>
  <c r="BJ13" i="17"/>
  <c r="BF13" i="17"/>
  <c r="BB13" i="17"/>
  <c r="AX13" i="17"/>
  <c r="AT13" i="17"/>
  <c r="AH13" i="17"/>
  <c r="AD13" i="17"/>
  <c r="Z13" i="17"/>
  <c r="V13" i="17"/>
  <c r="R13" i="17"/>
  <c r="N13" i="17"/>
  <c r="J13" i="17"/>
  <c r="F13" i="17"/>
  <c r="BL13" i="17"/>
  <c r="BD13" i="17"/>
  <c r="AV13" i="17"/>
  <c r="AF13" i="17"/>
  <c r="X13" i="17"/>
  <c r="P13" i="17"/>
  <c r="H13" i="17"/>
  <c r="BH13" i="17"/>
  <c r="AR13" i="17"/>
  <c r="AJ13" i="17"/>
  <c r="T13" i="17"/>
  <c r="BE13" i="17"/>
  <c r="Y13" i="17"/>
  <c r="I13" i="17"/>
  <c r="BQ13" i="17"/>
  <c r="BI13" i="17"/>
  <c r="BA13" i="17"/>
  <c r="AS13" i="17"/>
  <c r="AK13" i="17"/>
  <c r="AC13" i="17"/>
  <c r="M13" i="17"/>
  <c r="E13" i="17"/>
  <c r="BP13" i="17"/>
  <c r="L13" i="17"/>
  <c r="AW13" i="17"/>
  <c r="AG13" i="17"/>
  <c r="Q13" i="17"/>
  <c r="AI45" i="17"/>
  <c r="AR46" i="17"/>
  <c r="AC46" i="17"/>
  <c r="AC32" i="17"/>
  <c r="Y32" i="17"/>
  <c r="Y46" i="17"/>
  <c r="J32" i="17"/>
  <c r="J46" i="17"/>
  <c r="AP32" i="17"/>
  <c r="AP46" i="17"/>
  <c r="AI46" i="17"/>
  <c r="BI46" i="17"/>
  <c r="BI32" i="17"/>
  <c r="M46" i="17"/>
  <c r="M32" i="17"/>
  <c r="U46" i="17"/>
  <c r="U32" i="17"/>
  <c r="I32" i="17"/>
  <c r="I46" i="17"/>
  <c r="AO32" i="17"/>
  <c r="AO46" i="17"/>
  <c r="BP32" i="17"/>
  <c r="BP46" i="17"/>
  <c r="R46" i="17"/>
  <c r="R32" i="17"/>
  <c r="AH46" i="17"/>
  <c r="AH32" i="17"/>
  <c r="AX46" i="17"/>
  <c r="AX32" i="17"/>
  <c r="BN46" i="17"/>
  <c r="BN32" i="17"/>
  <c r="AB45" i="17"/>
  <c r="BR45" i="17"/>
  <c r="BO46" i="17"/>
  <c r="AL13" i="17"/>
  <c r="A18" i="17"/>
  <c r="AH45" i="17"/>
  <c r="AT45" i="17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BQ25" i="13"/>
  <c r="BS31" i="12" s="1"/>
  <c r="BP25" i="13"/>
  <c r="BR31" i="12" s="1"/>
  <c r="BO25" i="13"/>
  <c r="BQ31" i="12" s="1"/>
  <c r="BN25" i="13"/>
  <c r="BP31" i="12" s="1"/>
  <c r="BM25" i="13"/>
  <c r="BO31" i="12" s="1"/>
  <c r="BL25" i="13"/>
  <c r="BN31" i="12" s="1"/>
  <c r="BK25" i="13"/>
  <c r="BM31" i="12" s="1"/>
  <c r="BJ25" i="13"/>
  <c r="BL31" i="12" s="1"/>
  <c r="BI25" i="13"/>
  <c r="BK31" i="12" s="1"/>
  <c r="BH25" i="13"/>
  <c r="BJ31" i="12" s="1"/>
  <c r="BG25" i="13"/>
  <c r="BI31" i="12" s="1"/>
  <c r="BF25" i="13"/>
  <c r="BH31" i="12" s="1"/>
  <c r="BE25" i="13"/>
  <c r="BG31" i="12" s="1"/>
  <c r="BD25" i="13"/>
  <c r="BF31" i="12" s="1"/>
  <c r="BC25" i="13"/>
  <c r="BE31" i="12" s="1"/>
  <c r="BB25" i="13"/>
  <c r="BD31" i="12" s="1"/>
  <c r="BA25" i="13"/>
  <c r="BC31" i="12" s="1"/>
  <c r="AZ25" i="13"/>
  <c r="BB31" i="12" s="1"/>
  <c r="AY25" i="13"/>
  <c r="BA31" i="12" s="1"/>
  <c r="AX25" i="13"/>
  <c r="AZ31" i="12" s="1"/>
  <c r="AW25" i="13"/>
  <c r="AY31" i="12" s="1"/>
  <c r="AV25" i="13"/>
  <c r="AX31" i="12" s="1"/>
  <c r="AU25" i="13"/>
  <c r="AW31" i="12" s="1"/>
  <c r="AT25" i="13"/>
  <c r="AV31" i="12" s="1"/>
  <c r="AS25" i="13"/>
  <c r="AU31" i="12" s="1"/>
  <c r="AR25" i="13"/>
  <c r="AT31" i="12" s="1"/>
  <c r="AQ25" i="13"/>
  <c r="AS31" i="12" s="1"/>
  <c r="AP25" i="13"/>
  <c r="AR31" i="12" s="1"/>
  <c r="AO25" i="13"/>
  <c r="AQ31" i="12" s="1"/>
  <c r="AN25" i="13"/>
  <c r="AP31" i="12" s="1"/>
  <c r="AM25" i="13"/>
  <c r="AO31" i="12" s="1"/>
  <c r="AL25" i="13"/>
  <c r="AN31" i="12" s="1"/>
  <c r="AK25" i="13"/>
  <c r="AM31" i="12" s="1"/>
  <c r="AJ25" i="13"/>
  <c r="AL31" i="12" s="1"/>
  <c r="AI25" i="13"/>
  <c r="AK31" i="12" s="1"/>
  <c r="AH25" i="13"/>
  <c r="AJ31" i="12" s="1"/>
  <c r="AG25" i="13"/>
  <c r="AI31" i="12" s="1"/>
  <c r="AF25" i="13"/>
  <c r="AH31" i="12" s="1"/>
  <c r="AE25" i="13"/>
  <c r="AG31" i="12" s="1"/>
  <c r="AD25" i="13"/>
  <c r="AF31" i="12" s="1"/>
  <c r="AC25" i="13"/>
  <c r="AE31" i="12" s="1"/>
  <c r="AB25" i="13"/>
  <c r="AD31" i="12" s="1"/>
  <c r="AA25" i="13"/>
  <c r="AC31" i="12" s="1"/>
  <c r="Z25" i="13"/>
  <c r="AB31" i="12" s="1"/>
  <c r="Y25" i="13"/>
  <c r="AA31" i="12" s="1"/>
  <c r="X25" i="13"/>
  <c r="Z31" i="12" s="1"/>
  <c r="W25" i="13"/>
  <c r="Y31" i="12" s="1"/>
  <c r="V25" i="13"/>
  <c r="X31" i="12" s="1"/>
  <c r="U25" i="13"/>
  <c r="W31" i="12" s="1"/>
  <c r="T25" i="13"/>
  <c r="V31" i="12" s="1"/>
  <c r="S25" i="13"/>
  <c r="U31" i="12" s="1"/>
  <c r="R25" i="13"/>
  <c r="T31" i="12" s="1"/>
  <c r="Q25" i="13"/>
  <c r="S31" i="12" s="1"/>
  <c r="P25" i="13"/>
  <c r="R31" i="12" s="1"/>
  <c r="O25" i="13"/>
  <c r="Q31" i="12" s="1"/>
  <c r="N25" i="13"/>
  <c r="P31" i="12" s="1"/>
  <c r="M25" i="13"/>
  <c r="O31" i="12" s="1"/>
  <c r="L25" i="13"/>
  <c r="N31" i="12" s="1"/>
  <c r="K25" i="13"/>
  <c r="M31" i="12" s="1"/>
  <c r="J25" i="13"/>
  <c r="L31" i="12" s="1"/>
  <c r="I25" i="13"/>
  <c r="K31" i="12" s="1"/>
  <c r="H25" i="13"/>
  <c r="J31" i="12" s="1"/>
  <c r="G25" i="13"/>
  <c r="I31" i="12" s="1"/>
  <c r="F25" i="13"/>
  <c r="H31" i="12" s="1"/>
  <c r="E25" i="13"/>
  <c r="G31" i="12" s="1"/>
  <c r="D25" i="13"/>
  <c r="F31" i="12" s="1"/>
  <c r="C25" i="13"/>
  <c r="E31" i="12" s="1"/>
  <c r="B25" i="13"/>
  <c r="D31" i="12" s="1"/>
  <c r="BQ24" i="13"/>
  <c r="BP24" i="13"/>
  <c r="BO24" i="13"/>
  <c r="BN24" i="13"/>
  <c r="BM24" i="13"/>
  <c r="BL24" i="13"/>
  <c r="BK24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BQ23" i="13"/>
  <c r="BS16" i="12" s="1"/>
  <c r="BP23" i="13"/>
  <c r="BR16" i="12" s="1"/>
  <c r="BO23" i="13"/>
  <c r="BQ16" i="12" s="1"/>
  <c r="BN23" i="13"/>
  <c r="BP16" i="12" s="1"/>
  <c r="BM23" i="13"/>
  <c r="BO16" i="12" s="1"/>
  <c r="BL23" i="13"/>
  <c r="BN16" i="12" s="1"/>
  <c r="BK23" i="13"/>
  <c r="BM16" i="12" s="1"/>
  <c r="BJ23" i="13"/>
  <c r="BL16" i="12" s="1"/>
  <c r="BI23" i="13"/>
  <c r="BK16" i="12" s="1"/>
  <c r="BH23" i="13"/>
  <c r="BJ16" i="12" s="1"/>
  <c r="BG23" i="13"/>
  <c r="BI16" i="12" s="1"/>
  <c r="BF23" i="13"/>
  <c r="BH16" i="12" s="1"/>
  <c r="BE23" i="13"/>
  <c r="BG16" i="12" s="1"/>
  <c r="BD23" i="13"/>
  <c r="BF16" i="12" s="1"/>
  <c r="BC23" i="13"/>
  <c r="BE16" i="12" s="1"/>
  <c r="BB23" i="13"/>
  <c r="BD16" i="12" s="1"/>
  <c r="BA23" i="13"/>
  <c r="BC16" i="12" s="1"/>
  <c r="AZ23" i="13"/>
  <c r="BB16" i="12" s="1"/>
  <c r="AY23" i="13"/>
  <c r="BA16" i="12" s="1"/>
  <c r="AX23" i="13"/>
  <c r="AZ16" i="12" s="1"/>
  <c r="AW23" i="13"/>
  <c r="AY16" i="12" s="1"/>
  <c r="AV23" i="13"/>
  <c r="AX16" i="12" s="1"/>
  <c r="AU23" i="13"/>
  <c r="AW16" i="12" s="1"/>
  <c r="AT23" i="13"/>
  <c r="AV16" i="12" s="1"/>
  <c r="AS23" i="13"/>
  <c r="AU16" i="12" s="1"/>
  <c r="AR23" i="13"/>
  <c r="AT16" i="12" s="1"/>
  <c r="AQ23" i="13"/>
  <c r="AS16" i="12" s="1"/>
  <c r="AP23" i="13"/>
  <c r="AR16" i="12" s="1"/>
  <c r="AO23" i="13"/>
  <c r="AQ16" i="12" s="1"/>
  <c r="AN23" i="13"/>
  <c r="AP16" i="12" s="1"/>
  <c r="AM23" i="13"/>
  <c r="AO16" i="12" s="1"/>
  <c r="AL23" i="13"/>
  <c r="AN16" i="12" s="1"/>
  <c r="AK23" i="13"/>
  <c r="AM16" i="12" s="1"/>
  <c r="AJ23" i="13"/>
  <c r="AL16" i="12" s="1"/>
  <c r="AI23" i="13"/>
  <c r="AK16" i="12" s="1"/>
  <c r="AH23" i="13"/>
  <c r="AJ16" i="12" s="1"/>
  <c r="AG23" i="13"/>
  <c r="AI16" i="12" s="1"/>
  <c r="AF23" i="13"/>
  <c r="AH16" i="12" s="1"/>
  <c r="AE23" i="13"/>
  <c r="AG16" i="12" s="1"/>
  <c r="AD23" i="13"/>
  <c r="AF16" i="12" s="1"/>
  <c r="AC23" i="13"/>
  <c r="AE16" i="12" s="1"/>
  <c r="AB23" i="13"/>
  <c r="AD16" i="12" s="1"/>
  <c r="AA23" i="13"/>
  <c r="AC16" i="12" s="1"/>
  <c r="Z23" i="13"/>
  <c r="AB16" i="12" s="1"/>
  <c r="Y23" i="13"/>
  <c r="AA16" i="12" s="1"/>
  <c r="X23" i="13"/>
  <c r="Z16" i="12" s="1"/>
  <c r="W23" i="13"/>
  <c r="Y16" i="12" s="1"/>
  <c r="V23" i="13"/>
  <c r="X16" i="12" s="1"/>
  <c r="U23" i="13"/>
  <c r="W16" i="12" s="1"/>
  <c r="T23" i="13"/>
  <c r="V16" i="12" s="1"/>
  <c r="S23" i="13"/>
  <c r="U16" i="12" s="1"/>
  <c r="R23" i="13"/>
  <c r="T16" i="12" s="1"/>
  <c r="Q23" i="13"/>
  <c r="S16" i="12" s="1"/>
  <c r="P23" i="13"/>
  <c r="R16" i="12" s="1"/>
  <c r="O23" i="13"/>
  <c r="Q16" i="12" s="1"/>
  <c r="N23" i="13"/>
  <c r="P16" i="12" s="1"/>
  <c r="M23" i="13"/>
  <c r="O16" i="12" s="1"/>
  <c r="L23" i="13"/>
  <c r="N16" i="12" s="1"/>
  <c r="K23" i="13"/>
  <c r="M16" i="12" s="1"/>
  <c r="J23" i="13"/>
  <c r="L16" i="12" s="1"/>
  <c r="I23" i="13"/>
  <c r="K16" i="12" s="1"/>
  <c r="H23" i="13"/>
  <c r="J16" i="12" s="1"/>
  <c r="G23" i="13"/>
  <c r="I16" i="12" s="1"/>
  <c r="F23" i="13"/>
  <c r="H16" i="12" s="1"/>
  <c r="E23" i="13"/>
  <c r="G16" i="12" s="1"/>
  <c r="D23" i="13"/>
  <c r="F16" i="12" s="1"/>
  <c r="C23" i="13"/>
  <c r="E16" i="12" s="1"/>
  <c r="B23" i="13"/>
  <c r="D16" i="12" s="1"/>
  <c r="BQ22" i="13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BQ21" i="13"/>
  <c r="BP21" i="13"/>
  <c r="BO21" i="13"/>
  <c r="BN21" i="13"/>
  <c r="BM21" i="13"/>
  <c r="BL21" i="13"/>
  <c r="BK21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BQ20" i="13"/>
  <c r="BP20" i="13"/>
  <c r="BO20" i="13"/>
  <c r="BN20" i="13"/>
  <c r="BM20" i="13"/>
  <c r="BL20" i="13"/>
  <c r="BK20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BQ18" i="13"/>
  <c r="BP18" i="13"/>
  <c r="BO18" i="13"/>
  <c r="BN18" i="13"/>
  <c r="BM18" i="13"/>
  <c r="BL18" i="13"/>
  <c r="BK18" i="13"/>
  <c r="BJ18" i="13"/>
  <c r="BI18" i="13"/>
  <c r="BH18" i="13"/>
  <c r="BG18" i="13"/>
  <c r="BF18" i="13"/>
  <c r="BE18" i="13"/>
  <c r="BD18" i="13"/>
  <c r="BC18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BQ17" i="13"/>
  <c r="BS40" i="12" s="1"/>
  <c r="BP17" i="13"/>
  <c r="BR40" i="12" s="1"/>
  <c r="BO17" i="13"/>
  <c r="BQ40" i="12" s="1"/>
  <c r="BN17" i="13"/>
  <c r="BP40" i="12" s="1"/>
  <c r="BM17" i="13"/>
  <c r="BO40" i="12" s="1"/>
  <c r="BL17" i="13"/>
  <c r="BN40" i="12" s="1"/>
  <c r="BK17" i="13"/>
  <c r="BM40" i="12" s="1"/>
  <c r="BJ17" i="13"/>
  <c r="BL40" i="12" s="1"/>
  <c r="BI17" i="13"/>
  <c r="BK40" i="12" s="1"/>
  <c r="BH17" i="13"/>
  <c r="BJ40" i="12" s="1"/>
  <c r="BG17" i="13"/>
  <c r="BI40" i="12" s="1"/>
  <c r="BF17" i="13"/>
  <c r="BH40" i="12" s="1"/>
  <c r="BE17" i="13"/>
  <c r="BG40" i="12" s="1"/>
  <c r="BD17" i="13"/>
  <c r="BF40" i="12" s="1"/>
  <c r="BC17" i="13"/>
  <c r="BE40" i="12" s="1"/>
  <c r="BB17" i="13"/>
  <c r="BD40" i="12" s="1"/>
  <c r="BA17" i="13"/>
  <c r="BC40" i="12" s="1"/>
  <c r="AZ17" i="13"/>
  <c r="BB40" i="12" s="1"/>
  <c r="AY17" i="13"/>
  <c r="BA40" i="12" s="1"/>
  <c r="AX17" i="13"/>
  <c r="AZ40" i="12" s="1"/>
  <c r="AW17" i="13"/>
  <c r="AY40" i="12" s="1"/>
  <c r="AV17" i="13"/>
  <c r="AX40" i="12" s="1"/>
  <c r="AU17" i="13"/>
  <c r="AW40" i="12" s="1"/>
  <c r="AT17" i="13"/>
  <c r="AV40" i="12" s="1"/>
  <c r="AS17" i="13"/>
  <c r="AU40" i="12" s="1"/>
  <c r="AR17" i="13"/>
  <c r="AT40" i="12" s="1"/>
  <c r="AQ17" i="13"/>
  <c r="AS40" i="12" s="1"/>
  <c r="AP17" i="13"/>
  <c r="AR40" i="12" s="1"/>
  <c r="AO17" i="13"/>
  <c r="AQ40" i="12" s="1"/>
  <c r="AN17" i="13"/>
  <c r="AP40" i="12" s="1"/>
  <c r="AM17" i="13"/>
  <c r="AO40" i="12" s="1"/>
  <c r="AL17" i="13"/>
  <c r="AN40" i="12" s="1"/>
  <c r="AK17" i="13"/>
  <c r="AM40" i="12" s="1"/>
  <c r="AJ17" i="13"/>
  <c r="AL40" i="12" s="1"/>
  <c r="AI17" i="13"/>
  <c r="AK40" i="12" s="1"/>
  <c r="AH17" i="13"/>
  <c r="AJ40" i="12" s="1"/>
  <c r="AG17" i="13"/>
  <c r="AI40" i="12" s="1"/>
  <c r="AF17" i="13"/>
  <c r="AH40" i="12" s="1"/>
  <c r="AE17" i="13"/>
  <c r="AG40" i="12" s="1"/>
  <c r="AD17" i="13"/>
  <c r="AF40" i="12" s="1"/>
  <c r="AC17" i="13"/>
  <c r="AE40" i="12" s="1"/>
  <c r="AB17" i="13"/>
  <c r="AD40" i="12" s="1"/>
  <c r="AA17" i="13"/>
  <c r="AC40" i="12" s="1"/>
  <c r="Z17" i="13"/>
  <c r="AB40" i="12" s="1"/>
  <c r="Y17" i="13"/>
  <c r="AA40" i="12" s="1"/>
  <c r="X17" i="13"/>
  <c r="Z40" i="12" s="1"/>
  <c r="W17" i="13"/>
  <c r="Y40" i="12" s="1"/>
  <c r="V17" i="13"/>
  <c r="X40" i="12" s="1"/>
  <c r="U17" i="13"/>
  <c r="W40" i="12" s="1"/>
  <c r="T17" i="13"/>
  <c r="V40" i="12" s="1"/>
  <c r="S17" i="13"/>
  <c r="U40" i="12" s="1"/>
  <c r="R17" i="13"/>
  <c r="T40" i="12" s="1"/>
  <c r="Q17" i="13"/>
  <c r="S40" i="12" s="1"/>
  <c r="P17" i="13"/>
  <c r="R40" i="12" s="1"/>
  <c r="O17" i="13"/>
  <c r="Q40" i="12" s="1"/>
  <c r="N17" i="13"/>
  <c r="P40" i="12" s="1"/>
  <c r="M17" i="13"/>
  <c r="O40" i="12" s="1"/>
  <c r="L17" i="13"/>
  <c r="N40" i="12" s="1"/>
  <c r="K17" i="13"/>
  <c r="M40" i="12" s="1"/>
  <c r="J17" i="13"/>
  <c r="L40" i="12" s="1"/>
  <c r="I17" i="13"/>
  <c r="K40" i="12" s="1"/>
  <c r="H17" i="13"/>
  <c r="J40" i="12" s="1"/>
  <c r="G17" i="13"/>
  <c r="I40" i="12" s="1"/>
  <c r="F17" i="13"/>
  <c r="H40" i="12" s="1"/>
  <c r="E17" i="13"/>
  <c r="G40" i="12" s="1"/>
  <c r="D17" i="13"/>
  <c r="F40" i="12" s="1"/>
  <c r="C17" i="13"/>
  <c r="E40" i="12" s="1"/>
  <c r="B17" i="13"/>
  <c r="D40" i="12" s="1"/>
  <c r="BQ16" i="13"/>
  <c r="BP16" i="13"/>
  <c r="BO16" i="13"/>
  <c r="BN16" i="13"/>
  <c r="BM16" i="13"/>
  <c r="BL16" i="13"/>
  <c r="BK16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BQ15" i="13"/>
  <c r="BP15" i="13"/>
  <c r="BO15" i="13"/>
  <c r="BN15" i="13"/>
  <c r="BM15" i="13"/>
  <c r="BL15" i="13"/>
  <c r="BK15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BQ14" i="13"/>
  <c r="BS41" i="12" s="1"/>
  <c r="BP14" i="13"/>
  <c r="BR41" i="12" s="1"/>
  <c r="BO14" i="13"/>
  <c r="BQ41" i="12" s="1"/>
  <c r="BN14" i="13"/>
  <c r="BP41" i="12" s="1"/>
  <c r="BM14" i="13"/>
  <c r="BO41" i="12" s="1"/>
  <c r="BL14" i="13"/>
  <c r="BN41" i="12" s="1"/>
  <c r="BK14" i="13"/>
  <c r="BM41" i="12" s="1"/>
  <c r="BJ14" i="13"/>
  <c r="BL41" i="12" s="1"/>
  <c r="BI14" i="13"/>
  <c r="BK41" i="12" s="1"/>
  <c r="BH14" i="13"/>
  <c r="BJ41" i="12" s="1"/>
  <c r="BG14" i="13"/>
  <c r="BI41" i="12" s="1"/>
  <c r="BF14" i="13"/>
  <c r="BH41" i="12" s="1"/>
  <c r="BE14" i="13"/>
  <c r="BG41" i="12" s="1"/>
  <c r="BD14" i="13"/>
  <c r="BF41" i="12" s="1"/>
  <c r="BC14" i="13"/>
  <c r="BE41" i="12" s="1"/>
  <c r="BB14" i="13"/>
  <c r="BD41" i="12" s="1"/>
  <c r="BA14" i="13"/>
  <c r="BC41" i="12" s="1"/>
  <c r="AZ14" i="13"/>
  <c r="BB41" i="12" s="1"/>
  <c r="AY14" i="13"/>
  <c r="BA41" i="12" s="1"/>
  <c r="AX14" i="13"/>
  <c r="AZ41" i="12" s="1"/>
  <c r="AW14" i="13"/>
  <c r="AY41" i="12" s="1"/>
  <c r="AV14" i="13"/>
  <c r="AX41" i="12" s="1"/>
  <c r="AU14" i="13"/>
  <c r="AW41" i="12" s="1"/>
  <c r="AT14" i="13"/>
  <c r="AV41" i="12" s="1"/>
  <c r="AS14" i="13"/>
  <c r="AU41" i="12" s="1"/>
  <c r="AR14" i="13"/>
  <c r="AT41" i="12" s="1"/>
  <c r="AQ14" i="13"/>
  <c r="AS41" i="12" s="1"/>
  <c r="AP14" i="13"/>
  <c r="AR41" i="12" s="1"/>
  <c r="AO14" i="13"/>
  <c r="AQ41" i="12" s="1"/>
  <c r="AN14" i="13"/>
  <c r="AP41" i="12" s="1"/>
  <c r="AM14" i="13"/>
  <c r="AO41" i="12" s="1"/>
  <c r="AL14" i="13"/>
  <c r="AN41" i="12" s="1"/>
  <c r="AK14" i="13"/>
  <c r="AM41" i="12" s="1"/>
  <c r="AJ14" i="13"/>
  <c r="AL41" i="12" s="1"/>
  <c r="AI14" i="13"/>
  <c r="AK41" i="12" s="1"/>
  <c r="AH14" i="13"/>
  <c r="AJ41" i="12" s="1"/>
  <c r="AG14" i="13"/>
  <c r="AI41" i="12" s="1"/>
  <c r="AF14" i="13"/>
  <c r="AH41" i="12" s="1"/>
  <c r="AE14" i="13"/>
  <c r="AG41" i="12" s="1"/>
  <c r="AD14" i="13"/>
  <c r="AF41" i="12" s="1"/>
  <c r="AC14" i="13"/>
  <c r="AE41" i="12" s="1"/>
  <c r="AB14" i="13"/>
  <c r="AD41" i="12" s="1"/>
  <c r="AA14" i="13"/>
  <c r="AC41" i="12" s="1"/>
  <c r="Z14" i="13"/>
  <c r="AB41" i="12" s="1"/>
  <c r="Y14" i="13"/>
  <c r="AA41" i="12" s="1"/>
  <c r="X14" i="13"/>
  <c r="Z41" i="12" s="1"/>
  <c r="W14" i="13"/>
  <c r="Y41" i="12" s="1"/>
  <c r="V14" i="13"/>
  <c r="X41" i="12" s="1"/>
  <c r="U14" i="13"/>
  <c r="W41" i="12" s="1"/>
  <c r="T14" i="13"/>
  <c r="V41" i="12" s="1"/>
  <c r="S14" i="13"/>
  <c r="U41" i="12" s="1"/>
  <c r="R14" i="13"/>
  <c r="T41" i="12" s="1"/>
  <c r="Q14" i="13"/>
  <c r="S41" i="12" s="1"/>
  <c r="P14" i="13"/>
  <c r="R41" i="12" s="1"/>
  <c r="O14" i="13"/>
  <c r="Q41" i="12" s="1"/>
  <c r="N14" i="13"/>
  <c r="P41" i="12" s="1"/>
  <c r="M14" i="13"/>
  <c r="O41" i="12" s="1"/>
  <c r="L14" i="13"/>
  <c r="N41" i="12" s="1"/>
  <c r="K14" i="13"/>
  <c r="M41" i="12" s="1"/>
  <c r="J14" i="13"/>
  <c r="L41" i="12" s="1"/>
  <c r="I14" i="13"/>
  <c r="K41" i="12" s="1"/>
  <c r="H14" i="13"/>
  <c r="J41" i="12" s="1"/>
  <c r="G14" i="13"/>
  <c r="I41" i="12" s="1"/>
  <c r="F14" i="13"/>
  <c r="H41" i="12" s="1"/>
  <c r="E14" i="13"/>
  <c r="G41" i="12" s="1"/>
  <c r="D14" i="13"/>
  <c r="F41" i="12" s="1"/>
  <c r="C14" i="13"/>
  <c r="E41" i="12" s="1"/>
  <c r="B14" i="13"/>
  <c r="D41" i="12" s="1"/>
  <c r="BQ13" i="13"/>
  <c r="BP13" i="13"/>
  <c r="BO13" i="13"/>
  <c r="BN13" i="13"/>
  <c r="BM13" i="13"/>
  <c r="BL13" i="13"/>
  <c r="BK13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BQ12" i="13"/>
  <c r="BP12" i="13"/>
  <c r="BO12" i="13"/>
  <c r="BN12" i="13"/>
  <c r="BM12" i="13"/>
  <c r="BL12" i="13"/>
  <c r="BK12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BQ11" i="13"/>
  <c r="BS30" i="12" s="1"/>
  <c r="BP11" i="13"/>
  <c r="BR30" i="12" s="1"/>
  <c r="BO11" i="13"/>
  <c r="BQ30" i="12" s="1"/>
  <c r="BN11" i="13"/>
  <c r="BP30" i="12" s="1"/>
  <c r="BM11" i="13"/>
  <c r="BO30" i="12" s="1"/>
  <c r="BL11" i="13"/>
  <c r="BN30" i="12" s="1"/>
  <c r="BK11" i="13"/>
  <c r="BM30" i="12" s="1"/>
  <c r="BJ11" i="13"/>
  <c r="BL30" i="12" s="1"/>
  <c r="BI11" i="13"/>
  <c r="BK30" i="12" s="1"/>
  <c r="BH11" i="13"/>
  <c r="BJ30" i="12" s="1"/>
  <c r="BG11" i="13"/>
  <c r="BI30" i="12" s="1"/>
  <c r="BF11" i="13"/>
  <c r="BH30" i="12" s="1"/>
  <c r="BE11" i="13"/>
  <c r="BG30" i="12" s="1"/>
  <c r="BD11" i="13"/>
  <c r="BF30" i="12" s="1"/>
  <c r="BC11" i="13"/>
  <c r="BE30" i="12" s="1"/>
  <c r="BB11" i="13"/>
  <c r="BD30" i="12" s="1"/>
  <c r="BA11" i="13"/>
  <c r="BC30" i="12" s="1"/>
  <c r="AZ11" i="13"/>
  <c r="BB30" i="12" s="1"/>
  <c r="AY11" i="13"/>
  <c r="BA30" i="12" s="1"/>
  <c r="AX11" i="13"/>
  <c r="AZ30" i="12" s="1"/>
  <c r="AW11" i="13"/>
  <c r="AY30" i="12" s="1"/>
  <c r="AV11" i="13"/>
  <c r="AX30" i="12" s="1"/>
  <c r="AU11" i="13"/>
  <c r="AW30" i="12" s="1"/>
  <c r="AT11" i="13"/>
  <c r="AV30" i="12" s="1"/>
  <c r="AS11" i="13"/>
  <c r="AU30" i="12" s="1"/>
  <c r="AR11" i="13"/>
  <c r="AT30" i="12" s="1"/>
  <c r="AQ11" i="13"/>
  <c r="AS30" i="12" s="1"/>
  <c r="AP11" i="13"/>
  <c r="AR30" i="12" s="1"/>
  <c r="AO11" i="13"/>
  <c r="AQ30" i="12" s="1"/>
  <c r="AN11" i="13"/>
  <c r="AP30" i="12" s="1"/>
  <c r="AM11" i="13"/>
  <c r="AO30" i="12" s="1"/>
  <c r="AL11" i="13"/>
  <c r="AN30" i="12" s="1"/>
  <c r="AK11" i="13"/>
  <c r="AM30" i="12" s="1"/>
  <c r="AJ11" i="13"/>
  <c r="AL30" i="12" s="1"/>
  <c r="AI11" i="13"/>
  <c r="AK30" i="12" s="1"/>
  <c r="AH11" i="13"/>
  <c r="AJ30" i="12" s="1"/>
  <c r="AG11" i="13"/>
  <c r="AI30" i="12" s="1"/>
  <c r="AF11" i="13"/>
  <c r="AH30" i="12" s="1"/>
  <c r="AE11" i="13"/>
  <c r="AG30" i="12" s="1"/>
  <c r="AD11" i="13"/>
  <c r="AF30" i="12" s="1"/>
  <c r="AC11" i="13"/>
  <c r="AE30" i="12" s="1"/>
  <c r="AB11" i="13"/>
  <c r="AD30" i="12" s="1"/>
  <c r="AA11" i="13"/>
  <c r="AC30" i="12" s="1"/>
  <c r="Z11" i="13"/>
  <c r="AB30" i="12" s="1"/>
  <c r="Y11" i="13"/>
  <c r="AA30" i="12" s="1"/>
  <c r="X11" i="13"/>
  <c r="Z30" i="12" s="1"/>
  <c r="W11" i="13"/>
  <c r="Y30" i="12" s="1"/>
  <c r="V11" i="13"/>
  <c r="X30" i="12" s="1"/>
  <c r="U11" i="13"/>
  <c r="W30" i="12" s="1"/>
  <c r="T11" i="13"/>
  <c r="V30" i="12" s="1"/>
  <c r="S11" i="13"/>
  <c r="U30" i="12" s="1"/>
  <c r="R11" i="13"/>
  <c r="T30" i="12" s="1"/>
  <c r="Q11" i="13"/>
  <c r="S30" i="12" s="1"/>
  <c r="P11" i="13"/>
  <c r="R30" i="12" s="1"/>
  <c r="O11" i="13"/>
  <c r="Q30" i="12" s="1"/>
  <c r="N11" i="13"/>
  <c r="P30" i="12" s="1"/>
  <c r="M11" i="13"/>
  <c r="O30" i="12" s="1"/>
  <c r="L11" i="13"/>
  <c r="N30" i="12" s="1"/>
  <c r="K11" i="13"/>
  <c r="M30" i="12" s="1"/>
  <c r="J11" i="13"/>
  <c r="L30" i="12" s="1"/>
  <c r="I11" i="13"/>
  <c r="K30" i="12" s="1"/>
  <c r="H11" i="13"/>
  <c r="J30" i="12" s="1"/>
  <c r="G11" i="13"/>
  <c r="I30" i="12" s="1"/>
  <c r="F11" i="13"/>
  <c r="H30" i="12" s="1"/>
  <c r="E11" i="13"/>
  <c r="G30" i="12" s="1"/>
  <c r="D11" i="13"/>
  <c r="F30" i="12" s="1"/>
  <c r="C11" i="13"/>
  <c r="E30" i="12" s="1"/>
  <c r="B11" i="13"/>
  <c r="D30" i="12" s="1"/>
  <c r="BQ10" i="13"/>
  <c r="BP10" i="13"/>
  <c r="BO10" i="13"/>
  <c r="BN10" i="13"/>
  <c r="BM10" i="13"/>
  <c r="BL10" i="13"/>
  <c r="BK10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BQ9" i="13"/>
  <c r="BP9" i="13"/>
  <c r="BO9" i="13"/>
  <c r="BN9" i="13"/>
  <c r="BM9" i="13"/>
  <c r="BL9" i="13"/>
  <c r="BK9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BQ8" i="13"/>
  <c r="BP8" i="13"/>
  <c r="BO8" i="13"/>
  <c r="BN8" i="13"/>
  <c r="BM8" i="13"/>
  <c r="BL8" i="13"/>
  <c r="BK8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BQ7" i="13"/>
  <c r="BP7" i="13"/>
  <c r="BO7" i="13"/>
  <c r="BN7" i="13"/>
  <c r="BM7" i="13"/>
  <c r="BL7" i="13"/>
  <c r="BK7" i="13"/>
  <c r="BJ7" i="13"/>
  <c r="BI7" i="13"/>
  <c r="BH7" i="13"/>
  <c r="BG7" i="13"/>
  <c r="BF7" i="13"/>
  <c r="BE7" i="13"/>
  <c r="BD7" i="13"/>
  <c r="BC7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BE28" i="13"/>
  <c r="T27" i="17" l="1"/>
  <c r="L19" i="17"/>
  <c r="AB19" i="17"/>
  <c r="AI19" i="17"/>
  <c r="AT19" i="17"/>
  <c r="O27" i="17"/>
  <c r="O42" i="17" s="1"/>
  <c r="BS27" i="17"/>
  <c r="F19" i="17"/>
  <c r="AN27" i="17"/>
  <c r="BD27" i="17"/>
  <c r="AQ27" i="17"/>
  <c r="N19" i="17"/>
  <c r="AI27" i="17"/>
  <c r="K19" i="17"/>
  <c r="BN27" i="17"/>
  <c r="BN42" i="17" s="1"/>
  <c r="Y19" i="17"/>
  <c r="F27" i="17"/>
  <c r="F42" i="17" s="1"/>
  <c r="AG19" i="17"/>
  <c r="BM19" i="17"/>
  <c r="R19" i="17"/>
  <c r="X27" i="17"/>
  <c r="U27" i="17"/>
  <c r="BQ19" i="17"/>
  <c r="BI19" i="17"/>
  <c r="BE19" i="17"/>
  <c r="BE42" i="17" s="1"/>
  <c r="BA19" i="17"/>
  <c r="AW19" i="17"/>
  <c r="AO19" i="17"/>
  <c r="AK19" i="17"/>
  <c r="U19" i="17"/>
  <c r="Q19" i="17"/>
  <c r="M19" i="17"/>
  <c r="I19" i="17"/>
  <c r="I42" i="17" s="1"/>
  <c r="E19" i="17"/>
  <c r="BP19" i="17"/>
  <c r="BL19" i="17"/>
  <c r="BH19" i="17"/>
  <c r="BD19" i="17"/>
  <c r="AZ19" i="17"/>
  <c r="AV19" i="17"/>
  <c r="AR19" i="17"/>
  <c r="AN19" i="17"/>
  <c r="AJ19" i="17"/>
  <c r="AF19" i="17"/>
  <c r="X19" i="17"/>
  <c r="T19" i="17"/>
  <c r="P19" i="17"/>
  <c r="H19" i="17"/>
  <c r="BR19" i="17"/>
  <c r="BJ19" i="17"/>
  <c r="BB19" i="17"/>
  <c r="AL19" i="17"/>
  <c r="AD19" i="17"/>
  <c r="V19" i="17"/>
  <c r="BN19" i="17"/>
  <c r="AP19" i="17"/>
  <c r="J19" i="17"/>
  <c r="BK19" i="17"/>
  <c r="AU19" i="17"/>
  <c r="AE19" i="17"/>
  <c r="O19" i="17"/>
  <c r="BO19" i="17"/>
  <c r="BG19" i="17"/>
  <c r="AY19" i="17"/>
  <c r="AQ19" i="17"/>
  <c r="S19" i="17"/>
  <c r="BF19" i="17"/>
  <c r="AX19" i="17"/>
  <c r="AH19" i="17"/>
  <c r="BS19" i="17"/>
  <c r="BC19" i="17"/>
  <c r="AM19" i="17"/>
  <c r="W19" i="17"/>
  <c r="G19" i="17"/>
  <c r="AA19" i="17"/>
  <c r="AC19" i="17"/>
  <c r="AS19" i="17"/>
  <c r="Z19" i="17"/>
  <c r="Z42" i="17" s="1"/>
  <c r="BQ27" i="17"/>
  <c r="BM27" i="17"/>
  <c r="BP27" i="17"/>
  <c r="BP42" i="17" s="1"/>
  <c r="BL27" i="17"/>
  <c r="BL42" i="17" s="1"/>
  <c r="BO27" i="17"/>
  <c r="BI27" i="17"/>
  <c r="BI42" i="17" s="1"/>
  <c r="BE27" i="17"/>
  <c r="BA27" i="17"/>
  <c r="BA42" i="17" s="1"/>
  <c r="AW27" i="17"/>
  <c r="AW42" i="17" s="1"/>
  <c r="AS27" i="17"/>
  <c r="AS42" i="17" s="1"/>
  <c r="AO27" i="17"/>
  <c r="AO42" i="17" s="1"/>
  <c r="AK27" i="17"/>
  <c r="AG27" i="17"/>
  <c r="AG42" i="17" s="1"/>
  <c r="AC27" i="17"/>
  <c r="Y27" i="17"/>
  <c r="Q27" i="17"/>
  <c r="M27" i="17"/>
  <c r="M42" i="17" s="1"/>
  <c r="I27" i="17"/>
  <c r="E27" i="17"/>
  <c r="E42" i="17" s="1"/>
  <c r="BH27" i="17"/>
  <c r="AZ27" i="17"/>
  <c r="AZ42" i="17" s="1"/>
  <c r="AV27" i="17"/>
  <c r="AV42" i="17" s="1"/>
  <c r="AR27" i="17"/>
  <c r="AJ27" i="17"/>
  <c r="AF27" i="17"/>
  <c r="AF42" i="17" s="1"/>
  <c r="AB27" i="17"/>
  <c r="AB42" i="17" s="1"/>
  <c r="P27" i="17"/>
  <c r="P42" i="17" s="1"/>
  <c r="L27" i="17"/>
  <c r="H27" i="17"/>
  <c r="BJ27" i="17"/>
  <c r="BB27" i="17"/>
  <c r="AT27" i="17"/>
  <c r="AT42" i="17" s="1"/>
  <c r="AL27" i="17"/>
  <c r="AD27" i="17"/>
  <c r="V27" i="17"/>
  <c r="N27" i="17"/>
  <c r="BR27" i="17"/>
  <c r="AX27" i="17"/>
  <c r="AH27" i="17"/>
  <c r="AH42" i="17" s="1"/>
  <c r="R27" i="17"/>
  <c r="R42" i="17" s="1"/>
  <c r="BG27" i="17"/>
  <c r="AY27" i="17"/>
  <c r="AA27" i="17"/>
  <c r="AA42" i="17" s="1"/>
  <c r="S27" i="17"/>
  <c r="S42" i="17" s="1"/>
  <c r="K27" i="17"/>
  <c r="AP27" i="17"/>
  <c r="Z27" i="17"/>
  <c r="J27" i="17"/>
  <c r="J42" i="17" s="1"/>
  <c r="AM27" i="17"/>
  <c r="G27" i="17"/>
  <c r="AU27" i="17"/>
  <c r="BK27" i="17"/>
  <c r="AE27" i="17"/>
  <c r="BC27" i="17"/>
  <c r="BC42" i="17" s="1"/>
  <c r="W27" i="17"/>
  <c r="W42" i="17" s="1"/>
  <c r="BF27" i="17"/>
  <c r="L20" i="12"/>
  <c r="L14" i="12"/>
  <c r="L8" i="12"/>
  <c r="X20" i="12"/>
  <c r="X14" i="12"/>
  <c r="X8" i="12"/>
  <c r="AJ20" i="12"/>
  <c r="AJ14" i="12"/>
  <c r="AJ8" i="12"/>
  <c r="AR20" i="12"/>
  <c r="AR14" i="12"/>
  <c r="AR8" i="12"/>
  <c r="BD14" i="12"/>
  <c r="BD8" i="12"/>
  <c r="BD20" i="12"/>
  <c r="BL20" i="12"/>
  <c r="BL14" i="12"/>
  <c r="BL8" i="12"/>
  <c r="D28" i="12"/>
  <c r="D15" i="12"/>
  <c r="D21" i="12"/>
  <c r="P28" i="12"/>
  <c r="P21" i="12"/>
  <c r="P15" i="12"/>
  <c r="X28" i="12"/>
  <c r="X21" i="12"/>
  <c r="X15" i="12"/>
  <c r="AJ28" i="12"/>
  <c r="AJ15" i="12"/>
  <c r="AJ21" i="12"/>
  <c r="AR28" i="12"/>
  <c r="AR21" i="12"/>
  <c r="AR15" i="12"/>
  <c r="BD21" i="12"/>
  <c r="BD15" i="12"/>
  <c r="BD28" i="12"/>
  <c r="BL15" i="12"/>
  <c r="BL21" i="12"/>
  <c r="BL28" i="12"/>
  <c r="H24" i="12"/>
  <c r="H23" i="12"/>
  <c r="H12" i="12"/>
  <c r="H11" i="12"/>
  <c r="H6" i="12"/>
  <c r="T24" i="12"/>
  <c r="T23" i="12"/>
  <c r="T12" i="12"/>
  <c r="T11" i="12"/>
  <c r="T6" i="12"/>
  <c r="AF24" i="12"/>
  <c r="AF23" i="12"/>
  <c r="AF12" i="12"/>
  <c r="AF11" i="12"/>
  <c r="AF6" i="12"/>
  <c r="AN24" i="12"/>
  <c r="AN23" i="12"/>
  <c r="AN12" i="12"/>
  <c r="AN11" i="12"/>
  <c r="AN6" i="12"/>
  <c r="BD24" i="12"/>
  <c r="BD23" i="12"/>
  <c r="BD12" i="12"/>
  <c r="BD11" i="12"/>
  <c r="BD6" i="12"/>
  <c r="BL24" i="12"/>
  <c r="BL23" i="12"/>
  <c r="BL12" i="12"/>
  <c r="BL11" i="12"/>
  <c r="BL6" i="12"/>
  <c r="H26" i="12"/>
  <c r="H25" i="12"/>
  <c r="H18" i="12"/>
  <c r="H17" i="12"/>
  <c r="H9" i="12"/>
  <c r="T26" i="12"/>
  <c r="T25" i="12"/>
  <c r="T18" i="12"/>
  <c r="T17" i="12"/>
  <c r="T9" i="12"/>
  <c r="AF26" i="12"/>
  <c r="AF25" i="12"/>
  <c r="AF18" i="12"/>
  <c r="AF17" i="12"/>
  <c r="AF9" i="12"/>
  <c r="AN26" i="12"/>
  <c r="AN25" i="12"/>
  <c r="AN18" i="12"/>
  <c r="AN17" i="12"/>
  <c r="AN9" i="12"/>
  <c r="AZ26" i="12"/>
  <c r="AZ25" i="12"/>
  <c r="AZ18" i="12"/>
  <c r="AZ17" i="12"/>
  <c r="AZ9" i="12"/>
  <c r="BH26" i="12"/>
  <c r="BH25" i="12"/>
  <c r="BH18" i="12"/>
  <c r="BH17" i="12"/>
  <c r="BH9" i="12"/>
  <c r="D36" i="12"/>
  <c r="D33" i="12"/>
  <c r="H36" i="12"/>
  <c r="H33" i="12"/>
  <c r="L36" i="12"/>
  <c r="L33" i="12"/>
  <c r="P36" i="12"/>
  <c r="P33" i="12"/>
  <c r="T36" i="12"/>
  <c r="T33" i="12"/>
  <c r="X36" i="12"/>
  <c r="X33" i="12"/>
  <c r="AB36" i="12"/>
  <c r="AB33" i="12"/>
  <c r="AF36" i="12"/>
  <c r="AF33" i="12"/>
  <c r="AJ36" i="12"/>
  <c r="AJ33" i="12"/>
  <c r="AN36" i="12"/>
  <c r="AN33" i="12"/>
  <c r="AR36" i="12"/>
  <c r="AR33" i="12"/>
  <c r="AV36" i="12"/>
  <c r="AV33" i="12"/>
  <c r="AZ36" i="12"/>
  <c r="AZ33" i="12"/>
  <c r="BD36" i="12"/>
  <c r="BD33" i="12"/>
  <c r="BH36" i="12"/>
  <c r="BH33" i="12"/>
  <c r="BL36" i="12"/>
  <c r="BL33" i="12"/>
  <c r="BP36" i="12"/>
  <c r="BP33" i="12"/>
  <c r="D37" i="12"/>
  <c r="D29" i="12"/>
  <c r="H37" i="12"/>
  <c r="H29" i="12"/>
  <c r="L37" i="12"/>
  <c r="L29" i="12"/>
  <c r="P37" i="12"/>
  <c r="P29" i="12"/>
  <c r="T37" i="12"/>
  <c r="T29" i="12"/>
  <c r="X37" i="12"/>
  <c r="X29" i="12"/>
  <c r="AB37" i="12"/>
  <c r="AB29" i="12"/>
  <c r="AF37" i="12"/>
  <c r="AF29" i="12"/>
  <c r="AJ37" i="12"/>
  <c r="AJ29" i="12"/>
  <c r="AN37" i="12"/>
  <c r="AN29" i="12"/>
  <c r="AR37" i="12"/>
  <c r="AR29" i="12"/>
  <c r="AV37" i="12"/>
  <c r="AV29" i="12"/>
  <c r="AZ37" i="12"/>
  <c r="AZ29" i="12"/>
  <c r="BD37" i="12"/>
  <c r="BD29" i="12"/>
  <c r="BH37" i="12"/>
  <c r="BH29" i="12"/>
  <c r="BL37" i="12"/>
  <c r="BL29" i="12"/>
  <c r="BP37" i="12"/>
  <c r="BP29" i="12"/>
  <c r="D22" i="12"/>
  <c r="D5" i="12"/>
  <c r="D10" i="12"/>
  <c r="H22" i="12"/>
  <c r="H5" i="12"/>
  <c r="H10" i="12"/>
  <c r="L22" i="12"/>
  <c r="L10" i="12"/>
  <c r="L5" i="12"/>
  <c r="P10" i="12"/>
  <c r="P22" i="12"/>
  <c r="P5" i="12"/>
  <c r="T22" i="12"/>
  <c r="T10" i="12"/>
  <c r="T5" i="12"/>
  <c r="X22" i="12"/>
  <c r="X10" i="12"/>
  <c r="X5" i="12"/>
  <c r="AB22" i="12"/>
  <c r="AB10" i="12"/>
  <c r="AB5" i="12"/>
  <c r="AF10" i="12"/>
  <c r="AF5" i="12"/>
  <c r="AF22" i="12"/>
  <c r="AJ22" i="12"/>
  <c r="AJ10" i="12"/>
  <c r="AJ5" i="12"/>
  <c r="AN22" i="12"/>
  <c r="AN10" i="12"/>
  <c r="AN5" i="12"/>
  <c r="AR10" i="12"/>
  <c r="AR22" i="12"/>
  <c r="AR5" i="12"/>
  <c r="AV10" i="12"/>
  <c r="AV5" i="12"/>
  <c r="AV22" i="12"/>
  <c r="AZ22" i="12"/>
  <c r="AZ10" i="12"/>
  <c r="AZ5" i="12"/>
  <c r="BD22" i="12"/>
  <c r="BD10" i="12"/>
  <c r="BD5" i="12"/>
  <c r="BH22" i="12"/>
  <c r="BH10" i="12"/>
  <c r="BH5" i="12"/>
  <c r="BL10" i="12"/>
  <c r="BL5" i="12"/>
  <c r="BL22" i="12"/>
  <c r="BP22" i="12"/>
  <c r="BP10" i="12"/>
  <c r="BP5" i="12"/>
  <c r="D38" i="12"/>
  <c r="D34" i="12"/>
  <c r="H38" i="12"/>
  <c r="H34" i="12"/>
  <c r="L38" i="12"/>
  <c r="L34" i="12"/>
  <c r="P38" i="12"/>
  <c r="P34" i="12"/>
  <c r="T38" i="12"/>
  <c r="T34" i="12"/>
  <c r="X38" i="12"/>
  <c r="X34" i="12"/>
  <c r="AB38" i="12"/>
  <c r="AB34" i="12"/>
  <c r="AF38" i="12"/>
  <c r="AF34" i="12"/>
  <c r="AJ38" i="12"/>
  <c r="AJ34" i="12"/>
  <c r="AN38" i="12"/>
  <c r="AN34" i="12"/>
  <c r="AR38" i="12"/>
  <c r="AR34" i="12"/>
  <c r="AV38" i="12"/>
  <c r="AV34" i="12"/>
  <c r="AZ38" i="12"/>
  <c r="AZ34" i="12"/>
  <c r="BD38" i="12"/>
  <c r="BD34" i="12"/>
  <c r="BH38" i="12"/>
  <c r="BH34" i="12"/>
  <c r="BL38" i="12"/>
  <c r="BL34" i="12"/>
  <c r="BP38" i="12"/>
  <c r="BP34" i="12"/>
  <c r="C28" i="13"/>
  <c r="E20" i="12"/>
  <c r="E14" i="12"/>
  <c r="E8" i="12"/>
  <c r="G29" i="13"/>
  <c r="I20" i="12"/>
  <c r="I14" i="12"/>
  <c r="I8" i="12"/>
  <c r="K28" i="13"/>
  <c r="M14" i="12"/>
  <c r="M20" i="12"/>
  <c r="M8" i="12"/>
  <c r="O28" i="13"/>
  <c r="Q20" i="12"/>
  <c r="Q14" i="12"/>
  <c r="Q8" i="12"/>
  <c r="S28" i="13"/>
  <c r="U20" i="12"/>
  <c r="U14" i="12"/>
  <c r="U8" i="12"/>
  <c r="W29" i="13"/>
  <c r="Y20" i="12"/>
  <c r="Y14" i="12"/>
  <c r="Y8" i="12"/>
  <c r="AA28" i="13"/>
  <c r="AC14" i="12"/>
  <c r="AC20" i="12"/>
  <c r="AC8" i="12"/>
  <c r="AE29" i="13"/>
  <c r="AG20" i="12"/>
  <c r="AG14" i="12"/>
  <c r="AG8" i="12"/>
  <c r="AI28" i="13"/>
  <c r="AK20" i="12"/>
  <c r="AK14" i="12"/>
  <c r="AK8" i="12"/>
  <c r="AM29" i="13"/>
  <c r="AM30" i="13" s="1"/>
  <c r="AO20" i="12"/>
  <c r="AO14" i="12"/>
  <c r="AO8" i="12"/>
  <c r="AQ29" i="13"/>
  <c r="AS20" i="12"/>
  <c r="AS14" i="12"/>
  <c r="AS8" i="12"/>
  <c r="AU28" i="13"/>
  <c r="AW20" i="12"/>
  <c r="AW14" i="12"/>
  <c r="AW8" i="12"/>
  <c r="AY28" i="13"/>
  <c r="AY30" i="13" s="1"/>
  <c r="BA20" i="12"/>
  <c r="BA14" i="12"/>
  <c r="BA8" i="12"/>
  <c r="BC28" i="13"/>
  <c r="BE20" i="12"/>
  <c r="BE14" i="12"/>
  <c r="BE8" i="12"/>
  <c r="BG29" i="13"/>
  <c r="BG30" i="13" s="1"/>
  <c r="BI20" i="12"/>
  <c r="BI14" i="12"/>
  <c r="BI8" i="12"/>
  <c r="BK29" i="13"/>
  <c r="BM20" i="12"/>
  <c r="BM14" i="12"/>
  <c r="BM8" i="12"/>
  <c r="BO28" i="13"/>
  <c r="BQ20" i="12"/>
  <c r="BQ14" i="12"/>
  <c r="BQ8" i="12"/>
  <c r="E28" i="12"/>
  <c r="E21" i="12"/>
  <c r="E15" i="12"/>
  <c r="I15" i="12"/>
  <c r="I28" i="12"/>
  <c r="I21" i="12"/>
  <c r="M28" i="12"/>
  <c r="M21" i="12"/>
  <c r="M15" i="12"/>
  <c r="Q21" i="12"/>
  <c r="Q28" i="12"/>
  <c r="Q15" i="12"/>
  <c r="U28" i="12"/>
  <c r="U21" i="12"/>
  <c r="U15" i="12"/>
  <c r="Y15" i="12"/>
  <c r="Y28" i="12"/>
  <c r="Y21" i="12"/>
  <c r="AC28" i="12"/>
  <c r="AC21" i="12"/>
  <c r="AC15" i="12"/>
  <c r="AG28" i="12"/>
  <c r="AG21" i="12"/>
  <c r="AG15" i="12"/>
  <c r="AK28" i="12"/>
  <c r="AK21" i="12"/>
  <c r="AK15" i="12"/>
  <c r="AO28" i="12"/>
  <c r="AO15" i="12"/>
  <c r="AO21" i="12"/>
  <c r="AS28" i="12"/>
  <c r="AS21" i="12"/>
  <c r="AS15" i="12"/>
  <c r="AW28" i="12"/>
  <c r="AW21" i="12"/>
  <c r="AW15" i="12"/>
  <c r="BA28" i="12"/>
  <c r="BA21" i="12"/>
  <c r="BA15" i="12"/>
  <c r="BE28" i="12"/>
  <c r="BE15" i="12"/>
  <c r="BE21" i="12"/>
  <c r="BI28" i="12"/>
  <c r="BI21" i="12"/>
  <c r="BI15" i="12"/>
  <c r="BM28" i="12"/>
  <c r="BM21" i="12"/>
  <c r="BM15" i="12"/>
  <c r="BQ28" i="12"/>
  <c r="BQ21" i="12"/>
  <c r="BQ15" i="12"/>
  <c r="E23" i="12"/>
  <c r="E24" i="12"/>
  <c r="E11" i="12"/>
  <c r="E12" i="12"/>
  <c r="E6" i="12"/>
  <c r="I24" i="12"/>
  <c r="I23" i="12"/>
  <c r="I12" i="12"/>
  <c r="I11" i="12"/>
  <c r="I6" i="12"/>
  <c r="M23" i="12"/>
  <c r="M24" i="12"/>
  <c r="M11" i="12"/>
  <c r="M12" i="12"/>
  <c r="M6" i="12"/>
  <c r="Q24" i="12"/>
  <c r="Q23" i="12"/>
  <c r="Q12" i="12"/>
  <c r="Q11" i="12"/>
  <c r="Q6" i="12"/>
  <c r="U23" i="12"/>
  <c r="U24" i="12"/>
  <c r="U11" i="12"/>
  <c r="U12" i="12"/>
  <c r="U6" i="12"/>
  <c r="Y24" i="12"/>
  <c r="Y23" i="12"/>
  <c r="Y12" i="12"/>
  <c r="Y11" i="12"/>
  <c r="Y6" i="12"/>
  <c r="AC23" i="12"/>
  <c r="AC24" i="12"/>
  <c r="AC11" i="12"/>
  <c r="AC12" i="12"/>
  <c r="AC6" i="12"/>
  <c r="AG24" i="12"/>
  <c r="AG23" i="12"/>
  <c r="AG12" i="12"/>
  <c r="AG11" i="12"/>
  <c r="AG6" i="12"/>
  <c r="AK23" i="12"/>
  <c r="AK24" i="12"/>
  <c r="AK11" i="12"/>
  <c r="AK12" i="12"/>
  <c r="AK6" i="12"/>
  <c r="AO24" i="12"/>
  <c r="AO23" i="12"/>
  <c r="AO12" i="12"/>
  <c r="AO11" i="12"/>
  <c r="AO6" i="12"/>
  <c r="AS23" i="12"/>
  <c r="AS24" i="12"/>
  <c r="AS11" i="12"/>
  <c r="AS12" i="12"/>
  <c r="AS6" i="12"/>
  <c r="AW24" i="12"/>
  <c r="AW23" i="12"/>
  <c r="AW12" i="12"/>
  <c r="AW11" i="12"/>
  <c r="AW6" i="12"/>
  <c r="BA23" i="12"/>
  <c r="BA24" i="12"/>
  <c r="BA11" i="12"/>
  <c r="BA12" i="12"/>
  <c r="BA6" i="12"/>
  <c r="BE24" i="12"/>
  <c r="BE23" i="12"/>
  <c r="BE12" i="12"/>
  <c r="BE11" i="12"/>
  <c r="BE6" i="12"/>
  <c r="BI23" i="12"/>
  <c r="BI24" i="12"/>
  <c r="BI11" i="12"/>
  <c r="BI12" i="12"/>
  <c r="BI6" i="12"/>
  <c r="BM24" i="12"/>
  <c r="BM23" i="12"/>
  <c r="BM12" i="12"/>
  <c r="BM11" i="12"/>
  <c r="BM6" i="12"/>
  <c r="BQ23" i="12"/>
  <c r="BQ24" i="12"/>
  <c r="BQ11" i="12"/>
  <c r="BQ12" i="12"/>
  <c r="BQ6" i="12"/>
  <c r="E25" i="12"/>
  <c r="E26" i="12"/>
  <c r="E18" i="12"/>
  <c r="E17" i="12"/>
  <c r="E9" i="12"/>
  <c r="I26" i="12"/>
  <c r="I25" i="12"/>
  <c r="I18" i="12"/>
  <c r="I17" i="12"/>
  <c r="I9" i="12"/>
  <c r="M25" i="12"/>
  <c r="M26" i="12"/>
  <c r="M18" i="12"/>
  <c r="M17" i="12"/>
  <c r="M9" i="12"/>
  <c r="Q26" i="12"/>
  <c r="Q25" i="12"/>
  <c r="Q17" i="12"/>
  <c r="Q18" i="12"/>
  <c r="Q9" i="12"/>
  <c r="U25" i="12"/>
  <c r="U26" i="12"/>
  <c r="U9" i="12"/>
  <c r="U18" i="12"/>
  <c r="U17" i="12"/>
  <c r="Y26" i="12"/>
  <c r="Y25" i="12"/>
  <c r="Y18" i="12"/>
  <c r="Y9" i="12"/>
  <c r="Y17" i="12"/>
  <c r="AC25" i="12"/>
  <c r="AC26" i="12"/>
  <c r="AC18" i="12"/>
  <c r="AC17" i="12"/>
  <c r="AC9" i="12"/>
  <c r="AG26" i="12"/>
  <c r="AG25" i="12"/>
  <c r="AG17" i="12"/>
  <c r="AG18" i="12"/>
  <c r="AG9" i="12"/>
  <c r="AK25" i="12"/>
  <c r="AK26" i="12"/>
  <c r="AK9" i="12"/>
  <c r="AK18" i="12"/>
  <c r="AK17" i="12"/>
  <c r="AO26" i="12"/>
  <c r="AO25" i="12"/>
  <c r="AO18" i="12"/>
  <c r="AO9" i="12"/>
  <c r="AO17" i="12"/>
  <c r="AS25" i="12"/>
  <c r="AS26" i="12"/>
  <c r="AS18" i="12"/>
  <c r="AS17" i="12"/>
  <c r="AS9" i="12"/>
  <c r="AW26" i="12"/>
  <c r="AW25" i="12"/>
  <c r="AW17" i="12"/>
  <c r="AW18" i="12"/>
  <c r="AW9" i="12"/>
  <c r="BA25" i="12"/>
  <c r="BA26" i="12"/>
  <c r="BA9" i="12"/>
  <c r="BA18" i="12"/>
  <c r="BA17" i="12"/>
  <c r="BE26" i="12"/>
  <c r="BE25" i="12"/>
  <c r="BE18" i="12"/>
  <c r="BE9" i="12"/>
  <c r="BE17" i="12"/>
  <c r="BI25" i="12"/>
  <c r="BI26" i="12"/>
  <c r="BI18" i="12"/>
  <c r="BI17" i="12"/>
  <c r="BI9" i="12"/>
  <c r="BM26" i="12"/>
  <c r="BM25" i="12"/>
  <c r="BM17" i="12"/>
  <c r="BM18" i="12"/>
  <c r="BM9" i="12"/>
  <c r="BQ25" i="12"/>
  <c r="BQ26" i="12"/>
  <c r="BQ9" i="12"/>
  <c r="BQ18" i="12"/>
  <c r="BQ17" i="12"/>
  <c r="E36" i="12"/>
  <c r="E33" i="12"/>
  <c r="I36" i="12"/>
  <c r="I33" i="12"/>
  <c r="M36" i="12"/>
  <c r="M33" i="12"/>
  <c r="Q36" i="12"/>
  <c r="Q33" i="12"/>
  <c r="U36" i="12"/>
  <c r="U33" i="12"/>
  <c r="Y36" i="12"/>
  <c r="Y33" i="12"/>
  <c r="AC36" i="12"/>
  <c r="AC33" i="12"/>
  <c r="AG36" i="12"/>
  <c r="AG33" i="12"/>
  <c r="AK36" i="12"/>
  <c r="AK33" i="12"/>
  <c r="AO36" i="12"/>
  <c r="AO33" i="12"/>
  <c r="AS36" i="12"/>
  <c r="AS33" i="12"/>
  <c r="AW36" i="12"/>
  <c r="AW33" i="12"/>
  <c r="BA36" i="12"/>
  <c r="BA33" i="12"/>
  <c r="BE36" i="12"/>
  <c r="BE33" i="12"/>
  <c r="BI36" i="12"/>
  <c r="BI33" i="12"/>
  <c r="BM36" i="12"/>
  <c r="BM33" i="12"/>
  <c r="BQ36" i="12"/>
  <c r="BQ33" i="12"/>
  <c r="E37" i="12"/>
  <c r="E29" i="12"/>
  <c r="I37" i="12"/>
  <c r="I29" i="12"/>
  <c r="M37" i="12"/>
  <c r="M29" i="12"/>
  <c r="Q37" i="12"/>
  <c r="Q29" i="12"/>
  <c r="U37" i="12"/>
  <c r="U29" i="12"/>
  <c r="Y37" i="12"/>
  <c r="Y29" i="12"/>
  <c r="AC37" i="12"/>
  <c r="AC29" i="12"/>
  <c r="AG37" i="12"/>
  <c r="AG29" i="12"/>
  <c r="AK37" i="12"/>
  <c r="AK29" i="12"/>
  <c r="AO37" i="12"/>
  <c r="AO29" i="12"/>
  <c r="AS37" i="12"/>
  <c r="AS29" i="12"/>
  <c r="AW37" i="12"/>
  <c r="AW29" i="12"/>
  <c r="BA37" i="12"/>
  <c r="BA29" i="12"/>
  <c r="BE37" i="12"/>
  <c r="BE29" i="12"/>
  <c r="BI37" i="12"/>
  <c r="BI29" i="12"/>
  <c r="BM37" i="12"/>
  <c r="BM29" i="12"/>
  <c r="BQ37" i="12"/>
  <c r="BQ29" i="12"/>
  <c r="E10" i="12"/>
  <c r="E22" i="12"/>
  <c r="E5" i="12"/>
  <c r="I22" i="12"/>
  <c r="I10" i="12"/>
  <c r="I5" i="12"/>
  <c r="M22" i="12"/>
  <c r="M10" i="12"/>
  <c r="M5" i="12"/>
  <c r="Q22" i="12"/>
  <c r="Q10" i="12"/>
  <c r="Q5" i="12"/>
  <c r="U22" i="12"/>
  <c r="U10" i="12"/>
  <c r="U5" i="12"/>
  <c r="Y22" i="12"/>
  <c r="Y10" i="12"/>
  <c r="Y5" i="12"/>
  <c r="AC22" i="12"/>
  <c r="AC10" i="12"/>
  <c r="AC5" i="12"/>
  <c r="AG22" i="12"/>
  <c r="AG10" i="12"/>
  <c r="AG5" i="12"/>
  <c r="AK22" i="12"/>
  <c r="AK10" i="12"/>
  <c r="AK5" i="12"/>
  <c r="AO22" i="12"/>
  <c r="AO10" i="12"/>
  <c r="AO5" i="12"/>
  <c r="AS22" i="12"/>
  <c r="AS10" i="12"/>
  <c r="AS5" i="12"/>
  <c r="AW22" i="12"/>
  <c r="AW10" i="12"/>
  <c r="AW5" i="12"/>
  <c r="BA22" i="12"/>
  <c r="BA10" i="12"/>
  <c r="BA5" i="12"/>
  <c r="BE22" i="12"/>
  <c r="BE10" i="12"/>
  <c r="BE5" i="12"/>
  <c r="BI22" i="12"/>
  <c r="BI10" i="12"/>
  <c r="BI5" i="12"/>
  <c r="BM22" i="12"/>
  <c r="BM10" i="12"/>
  <c r="BM5" i="12"/>
  <c r="BQ22" i="12"/>
  <c r="BQ10" i="12"/>
  <c r="BQ5" i="12"/>
  <c r="E38" i="12"/>
  <c r="E34" i="12"/>
  <c r="I38" i="12"/>
  <c r="I34" i="12"/>
  <c r="M38" i="12"/>
  <c r="M34" i="12"/>
  <c r="Q38" i="12"/>
  <c r="Q34" i="12"/>
  <c r="U38" i="12"/>
  <c r="U34" i="12"/>
  <c r="Y38" i="12"/>
  <c r="Y34" i="12"/>
  <c r="AC38" i="12"/>
  <c r="AC34" i="12"/>
  <c r="AG38" i="12"/>
  <c r="AG34" i="12"/>
  <c r="AK38" i="12"/>
  <c r="AK34" i="12"/>
  <c r="AO38" i="12"/>
  <c r="AO34" i="12"/>
  <c r="AS38" i="12"/>
  <c r="AS34" i="12"/>
  <c r="AW38" i="12"/>
  <c r="AW34" i="12"/>
  <c r="BA38" i="12"/>
  <c r="BA34" i="12"/>
  <c r="BE38" i="12"/>
  <c r="BE34" i="12"/>
  <c r="BI38" i="12"/>
  <c r="BI34" i="12"/>
  <c r="BM38" i="12"/>
  <c r="BM34" i="12"/>
  <c r="BQ38" i="12"/>
  <c r="BQ34" i="12"/>
  <c r="F24" i="12"/>
  <c r="F23" i="12"/>
  <c r="F12" i="12"/>
  <c r="F11" i="12"/>
  <c r="F6" i="12"/>
  <c r="J24" i="12"/>
  <c r="J23" i="12"/>
  <c r="J12" i="12"/>
  <c r="J11" i="12"/>
  <c r="J6" i="12"/>
  <c r="N24" i="12"/>
  <c r="N23" i="12"/>
  <c r="N12" i="12"/>
  <c r="N11" i="12"/>
  <c r="N6" i="12"/>
  <c r="R24" i="12"/>
  <c r="R23" i="12"/>
  <c r="R12" i="12"/>
  <c r="R11" i="12"/>
  <c r="R6" i="12"/>
  <c r="V24" i="12"/>
  <c r="V23" i="12"/>
  <c r="V12" i="12"/>
  <c r="V11" i="12"/>
  <c r="V6" i="12"/>
  <c r="Z24" i="12"/>
  <c r="Z23" i="12"/>
  <c r="Z12" i="12"/>
  <c r="Z11" i="12"/>
  <c r="Z6" i="12"/>
  <c r="AD24" i="12"/>
  <c r="AD23" i="12"/>
  <c r="AD12" i="12"/>
  <c r="AD11" i="12"/>
  <c r="AD6" i="12"/>
  <c r="AH24" i="12"/>
  <c r="AH23" i="12"/>
  <c r="AH12" i="12"/>
  <c r="AH11" i="12"/>
  <c r="AH6" i="12"/>
  <c r="AL24" i="12"/>
  <c r="AL23" i="12"/>
  <c r="AL12" i="12"/>
  <c r="AL11" i="12"/>
  <c r="AL6" i="12"/>
  <c r="AP24" i="12"/>
  <c r="AP23" i="12"/>
  <c r="AP12" i="12"/>
  <c r="AP11" i="12"/>
  <c r="AP6" i="12"/>
  <c r="AT24" i="12"/>
  <c r="AT23" i="12"/>
  <c r="AT12" i="12"/>
  <c r="AT11" i="12"/>
  <c r="AT6" i="12"/>
  <c r="AX24" i="12"/>
  <c r="AX23" i="12"/>
  <c r="AX12" i="12"/>
  <c r="AX11" i="12"/>
  <c r="AX6" i="12"/>
  <c r="BB24" i="12"/>
  <c r="BB23" i="12"/>
  <c r="BB12" i="12"/>
  <c r="BB11" i="12"/>
  <c r="BB6" i="12"/>
  <c r="BF24" i="12"/>
  <c r="BF23" i="12"/>
  <c r="BF12" i="12"/>
  <c r="BF11" i="12"/>
  <c r="BF6" i="12"/>
  <c r="BJ24" i="12"/>
  <c r="BJ23" i="12"/>
  <c r="BJ12" i="12"/>
  <c r="BJ11" i="12"/>
  <c r="BJ6" i="12"/>
  <c r="BN24" i="12"/>
  <c r="BN23" i="12"/>
  <c r="BN12" i="12"/>
  <c r="BN11" i="12"/>
  <c r="BN6" i="12"/>
  <c r="BR24" i="12"/>
  <c r="BR23" i="12"/>
  <c r="BR12" i="12"/>
  <c r="BR11" i="12"/>
  <c r="BR6" i="12"/>
  <c r="F26" i="12"/>
  <c r="F25" i="12"/>
  <c r="F18" i="12"/>
  <c r="F17" i="12"/>
  <c r="F9" i="12"/>
  <c r="J26" i="12"/>
  <c r="J25" i="12"/>
  <c r="J17" i="12"/>
  <c r="J18" i="12"/>
  <c r="J9" i="12"/>
  <c r="N26" i="12"/>
  <c r="N25" i="12"/>
  <c r="N18" i="12"/>
  <c r="N17" i="12"/>
  <c r="N9" i="12"/>
  <c r="R26" i="12"/>
  <c r="R25" i="12"/>
  <c r="R17" i="12"/>
  <c r="R18" i="12"/>
  <c r="R9" i="12"/>
  <c r="V26" i="12"/>
  <c r="V25" i="12"/>
  <c r="V18" i="12"/>
  <c r="V17" i="12"/>
  <c r="V9" i="12"/>
  <c r="Z26" i="12"/>
  <c r="Z25" i="12"/>
  <c r="Z17" i="12"/>
  <c r="Z18" i="12"/>
  <c r="Z9" i="12"/>
  <c r="AL26" i="12"/>
  <c r="AL25" i="12"/>
  <c r="AL18" i="12"/>
  <c r="AL17" i="12"/>
  <c r="AL9" i="12"/>
  <c r="AX26" i="12"/>
  <c r="AX25" i="12"/>
  <c r="AX17" i="12"/>
  <c r="AX18" i="12"/>
  <c r="AX9" i="12"/>
  <c r="BJ26" i="12"/>
  <c r="BJ25" i="12"/>
  <c r="BJ18" i="12"/>
  <c r="BJ17" i="12"/>
  <c r="BJ9" i="12"/>
  <c r="N36" i="12"/>
  <c r="N33" i="12"/>
  <c r="V36" i="12"/>
  <c r="V33" i="12"/>
  <c r="AL36" i="12"/>
  <c r="AL33" i="12"/>
  <c r="AX36" i="12"/>
  <c r="AX33" i="12"/>
  <c r="BF36" i="12"/>
  <c r="BF33" i="12"/>
  <c r="BR36" i="12"/>
  <c r="BR33" i="12"/>
  <c r="N37" i="12"/>
  <c r="N29" i="12"/>
  <c r="Z37" i="12"/>
  <c r="Z29" i="12"/>
  <c r="AH37" i="12"/>
  <c r="AH29" i="12"/>
  <c r="AX37" i="12"/>
  <c r="AX29" i="12"/>
  <c r="BJ37" i="12"/>
  <c r="BJ29" i="12"/>
  <c r="BR37" i="12"/>
  <c r="BR29" i="12"/>
  <c r="J22" i="12"/>
  <c r="J10" i="12"/>
  <c r="J5" i="12"/>
  <c r="Z22" i="12"/>
  <c r="Z10" i="12"/>
  <c r="Z5" i="12"/>
  <c r="AL22" i="12"/>
  <c r="AL10" i="12"/>
  <c r="AL5" i="12"/>
  <c r="AX22" i="12"/>
  <c r="AX10" i="12"/>
  <c r="AX5" i="12"/>
  <c r="BJ22" i="12"/>
  <c r="BJ10" i="12"/>
  <c r="BJ5" i="12"/>
  <c r="BR22" i="12"/>
  <c r="BR10" i="12"/>
  <c r="BR5" i="12"/>
  <c r="D20" i="12"/>
  <c r="D14" i="12"/>
  <c r="D8" i="12"/>
  <c r="H20" i="12"/>
  <c r="H14" i="12"/>
  <c r="H8" i="12"/>
  <c r="P20" i="12"/>
  <c r="P14" i="12"/>
  <c r="P8" i="12"/>
  <c r="T20" i="12"/>
  <c r="T14" i="12"/>
  <c r="T8" i="12"/>
  <c r="AB20" i="12"/>
  <c r="AB14" i="12"/>
  <c r="AB8" i="12"/>
  <c r="AF20" i="12"/>
  <c r="AF14" i="12"/>
  <c r="AF8" i="12"/>
  <c r="AN14" i="12"/>
  <c r="AN8" i="12"/>
  <c r="AN20" i="12"/>
  <c r="AT28" i="13"/>
  <c r="AV20" i="12"/>
  <c r="AV14" i="12"/>
  <c r="AV8" i="12"/>
  <c r="AZ14" i="12"/>
  <c r="AZ20" i="12"/>
  <c r="AZ8" i="12"/>
  <c r="BH20" i="12"/>
  <c r="BH14" i="12"/>
  <c r="BH8" i="12"/>
  <c r="BN28" i="13"/>
  <c r="BP20" i="12"/>
  <c r="BP14" i="12"/>
  <c r="BP8" i="12"/>
  <c r="H28" i="12"/>
  <c r="H21" i="12"/>
  <c r="H15" i="12"/>
  <c r="L28" i="12"/>
  <c r="L21" i="12"/>
  <c r="L15" i="12"/>
  <c r="T28" i="12"/>
  <c r="T15" i="12"/>
  <c r="T21" i="12"/>
  <c r="AB28" i="12"/>
  <c r="AB21" i="12"/>
  <c r="AB15" i="12"/>
  <c r="AF21" i="12"/>
  <c r="AF28" i="12"/>
  <c r="AF15" i="12"/>
  <c r="AN28" i="12"/>
  <c r="AN21" i="12"/>
  <c r="AN15" i="12"/>
  <c r="AV28" i="12"/>
  <c r="AV21" i="12"/>
  <c r="AV15" i="12"/>
  <c r="AZ28" i="12"/>
  <c r="AZ15" i="12"/>
  <c r="AZ21" i="12"/>
  <c r="BH28" i="12"/>
  <c r="BH15" i="12"/>
  <c r="BH21" i="12"/>
  <c r="BP28" i="12"/>
  <c r="BP15" i="12"/>
  <c r="BP21" i="12"/>
  <c r="D24" i="12"/>
  <c r="D23" i="12"/>
  <c r="D12" i="12"/>
  <c r="D11" i="12"/>
  <c r="D6" i="12"/>
  <c r="L24" i="12"/>
  <c r="L23" i="12"/>
  <c r="L12" i="12"/>
  <c r="L11" i="12"/>
  <c r="L6" i="12"/>
  <c r="P24" i="12"/>
  <c r="P23" i="12"/>
  <c r="P12" i="12"/>
  <c r="P11" i="12"/>
  <c r="P6" i="12"/>
  <c r="X24" i="12"/>
  <c r="X23" i="12"/>
  <c r="X12" i="12"/>
  <c r="X11" i="12"/>
  <c r="X6" i="12"/>
  <c r="AB24" i="12"/>
  <c r="AB23" i="12"/>
  <c r="AB12" i="12"/>
  <c r="AB11" i="12"/>
  <c r="AB6" i="12"/>
  <c r="AJ24" i="12"/>
  <c r="AJ23" i="12"/>
  <c r="AJ12" i="12"/>
  <c r="AJ11" i="12"/>
  <c r="AJ6" i="12"/>
  <c r="AR24" i="12"/>
  <c r="AR23" i="12"/>
  <c r="AR12" i="12"/>
  <c r="AR11" i="12"/>
  <c r="AR6" i="12"/>
  <c r="AV24" i="12"/>
  <c r="AV23" i="12"/>
  <c r="AV12" i="12"/>
  <c r="AV11" i="12"/>
  <c r="AV6" i="12"/>
  <c r="AZ24" i="12"/>
  <c r="AZ23" i="12"/>
  <c r="AZ12" i="12"/>
  <c r="AZ11" i="12"/>
  <c r="AZ6" i="12"/>
  <c r="BH24" i="12"/>
  <c r="BH23" i="12"/>
  <c r="BH12" i="12"/>
  <c r="BH11" i="12"/>
  <c r="BH6" i="12"/>
  <c r="BP24" i="12"/>
  <c r="BP23" i="12"/>
  <c r="BP12" i="12"/>
  <c r="BP11" i="12"/>
  <c r="BP6" i="12"/>
  <c r="D26" i="12"/>
  <c r="D25" i="12"/>
  <c r="D18" i="12"/>
  <c r="D17" i="12"/>
  <c r="D9" i="12"/>
  <c r="L26" i="12"/>
  <c r="L25" i="12"/>
  <c r="L18" i="12"/>
  <c r="L17" i="12"/>
  <c r="L9" i="12"/>
  <c r="P26" i="12"/>
  <c r="P25" i="12"/>
  <c r="P18" i="12"/>
  <c r="P17" i="12"/>
  <c r="P9" i="12"/>
  <c r="X26" i="12"/>
  <c r="X25" i="12"/>
  <c r="X18" i="12"/>
  <c r="X17" i="12"/>
  <c r="X9" i="12"/>
  <c r="AB26" i="12"/>
  <c r="AB25" i="12"/>
  <c r="AB18" i="12"/>
  <c r="AB17" i="12"/>
  <c r="AB9" i="12"/>
  <c r="AJ26" i="12"/>
  <c r="AJ25" i="12"/>
  <c r="AJ18" i="12"/>
  <c r="AJ17" i="12"/>
  <c r="AJ9" i="12"/>
  <c r="AR26" i="12"/>
  <c r="AR25" i="12"/>
  <c r="AR18" i="12"/>
  <c r="AR17" i="12"/>
  <c r="AR9" i="12"/>
  <c r="AV26" i="12"/>
  <c r="AV25" i="12"/>
  <c r="AV18" i="12"/>
  <c r="AV17" i="12"/>
  <c r="AV9" i="12"/>
  <c r="BD26" i="12"/>
  <c r="BD25" i="12"/>
  <c r="BD18" i="12"/>
  <c r="BD17" i="12"/>
  <c r="BD9" i="12"/>
  <c r="BL26" i="12"/>
  <c r="BL25" i="12"/>
  <c r="BL18" i="12"/>
  <c r="BL17" i="12"/>
  <c r="BL9" i="12"/>
  <c r="BP26" i="12"/>
  <c r="BP25" i="12"/>
  <c r="BP18" i="12"/>
  <c r="BP17" i="12"/>
  <c r="BP9" i="12"/>
  <c r="F20" i="12"/>
  <c r="F14" i="12"/>
  <c r="F8" i="12"/>
  <c r="J20" i="12"/>
  <c r="J14" i="12"/>
  <c r="J8" i="12"/>
  <c r="L29" i="13"/>
  <c r="N20" i="12"/>
  <c r="N14" i="12"/>
  <c r="N8" i="12"/>
  <c r="R20" i="12"/>
  <c r="R14" i="12"/>
  <c r="R8" i="12"/>
  <c r="V20" i="12"/>
  <c r="V14" i="12"/>
  <c r="V8" i="12"/>
  <c r="Z20" i="12"/>
  <c r="Z14" i="12"/>
  <c r="Z8" i="12"/>
  <c r="AD20" i="12"/>
  <c r="AD14" i="12"/>
  <c r="AD8" i="12"/>
  <c r="AH20" i="12"/>
  <c r="AH14" i="12"/>
  <c r="AH8" i="12"/>
  <c r="AL20" i="12"/>
  <c r="AL14" i="12"/>
  <c r="AL8" i="12"/>
  <c r="AP20" i="12"/>
  <c r="AP14" i="12"/>
  <c r="AP8" i="12"/>
  <c r="AT20" i="12"/>
  <c r="AT14" i="12"/>
  <c r="AT8" i="12"/>
  <c r="AX20" i="12"/>
  <c r="AX14" i="12"/>
  <c r="AX8" i="12"/>
  <c r="BB20" i="12"/>
  <c r="BB14" i="12"/>
  <c r="BB8" i="12"/>
  <c r="BF20" i="12"/>
  <c r="BF14" i="12"/>
  <c r="BF8" i="12"/>
  <c r="BH29" i="13"/>
  <c r="BJ20" i="12"/>
  <c r="BJ14" i="12"/>
  <c r="BJ8" i="12"/>
  <c r="BN20" i="12"/>
  <c r="BN14" i="12"/>
  <c r="BN8" i="12"/>
  <c r="BR20" i="12"/>
  <c r="BR14" i="12"/>
  <c r="BR8" i="12"/>
  <c r="F28" i="12"/>
  <c r="F21" i="12"/>
  <c r="F15" i="12"/>
  <c r="J28" i="12"/>
  <c r="J21" i="12"/>
  <c r="J15" i="12"/>
  <c r="N28" i="12"/>
  <c r="N21" i="12"/>
  <c r="N15" i="12"/>
  <c r="R28" i="12"/>
  <c r="R21" i="12"/>
  <c r="R15" i="12"/>
  <c r="V28" i="12"/>
  <c r="V21" i="12"/>
  <c r="V15" i="12"/>
  <c r="Z28" i="12"/>
  <c r="Z21" i="12"/>
  <c r="Z15" i="12"/>
  <c r="AD21" i="12"/>
  <c r="AD28" i="12"/>
  <c r="AD15" i="12"/>
  <c r="AH21" i="12"/>
  <c r="AH28" i="12"/>
  <c r="AH15" i="12"/>
  <c r="AL21" i="12"/>
  <c r="AL28" i="12"/>
  <c r="AL15" i="12"/>
  <c r="AP28" i="12"/>
  <c r="AP21" i="12"/>
  <c r="AP15" i="12"/>
  <c r="AT21" i="12"/>
  <c r="AT15" i="12"/>
  <c r="AT28" i="12"/>
  <c r="AX21" i="12"/>
  <c r="AX28" i="12"/>
  <c r="AX15" i="12"/>
  <c r="BB21" i="12"/>
  <c r="BB15" i="12"/>
  <c r="BB28" i="12"/>
  <c r="BF28" i="12"/>
  <c r="BF21" i="12"/>
  <c r="BF15" i="12"/>
  <c r="BJ21" i="12"/>
  <c r="BJ28" i="12"/>
  <c r="BJ15" i="12"/>
  <c r="BN21" i="12"/>
  <c r="BN28" i="12"/>
  <c r="BN15" i="12"/>
  <c r="BR21" i="12"/>
  <c r="BR28" i="12"/>
  <c r="BR15" i="12"/>
  <c r="AD26" i="12"/>
  <c r="AD25" i="12"/>
  <c r="AD18" i="12"/>
  <c r="AD17" i="12"/>
  <c r="AD9" i="12"/>
  <c r="AH26" i="12"/>
  <c r="AH25" i="12"/>
  <c r="AH17" i="12"/>
  <c r="AH18" i="12"/>
  <c r="AH9" i="12"/>
  <c r="AP26" i="12"/>
  <c r="AP25" i="12"/>
  <c r="AP17" i="12"/>
  <c r="AP18" i="12"/>
  <c r="AP9" i="12"/>
  <c r="AT26" i="12"/>
  <c r="AT25" i="12"/>
  <c r="AT18" i="12"/>
  <c r="AT17" i="12"/>
  <c r="AT9" i="12"/>
  <c r="BB26" i="12"/>
  <c r="BB25" i="12"/>
  <c r="BB18" i="12"/>
  <c r="BB17" i="12"/>
  <c r="BB9" i="12"/>
  <c r="BF26" i="12"/>
  <c r="BF25" i="12"/>
  <c r="BF17" i="12"/>
  <c r="BF18" i="12"/>
  <c r="BF9" i="12"/>
  <c r="BN26" i="12"/>
  <c r="BN25" i="12"/>
  <c r="BN17" i="12"/>
  <c r="BN18" i="12"/>
  <c r="BN9" i="12"/>
  <c r="BR26" i="12"/>
  <c r="BR25" i="12"/>
  <c r="BR18" i="12"/>
  <c r="BR17" i="12"/>
  <c r="BR9" i="12"/>
  <c r="F36" i="12"/>
  <c r="F33" i="12"/>
  <c r="J36" i="12"/>
  <c r="J33" i="12"/>
  <c r="R36" i="12"/>
  <c r="R33" i="12"/>
  <c r="Z36" i="12"/>
  <c r="Z33" i="12"/>
  <c r="AD36" i="12"/>
  <c r="AD33" i="12"/>
  <c r="AH36" i="12"/>
  <c r="AH33" i="12"/>
  <c r="AP36" i="12"/>
  <c r="AP33" i="12"/>
  <c r="AT36" i="12"/>
  <c r="AT33" i="12"/>
  <c r="BB36" i="12"/>
  <c r="BB33" i="12"/>
  <c r="BJ36" i="12"/>
  <c r="BJ33" i="12"/>
  <c r="BN36" i="12"/>
  <c r="BN33" i="12"/>
  <c r="F37" i="12"/>
  <c r="F29" i="12"/>
  <c r="J37" i="12"/>
  <c r="J29" i="12"/>
  <c r="R37" i="12"/>
  <c r="R29" i="12"/>
  <c r="V37" i="12"/>
  <c r="V29" i="12"/>
  <c r="AD37" i="12"/>
  <c r="AD29" i="12"/>
  <c r="AL37" i="12"/>
  <c r="AL29" i="12"/>
  <c r="AP37" i="12"/>
  <c r="AP29" i="12"/>
  <c r="AT37" i="12"/>
  <c r="AT29" i="12"/>
  <c r="BB37" i="12"/>
  <c r="BB29" i="12"/>
  <c r="BF37" i="12"/>
  <c r="BF29" i="12"/>
  <c r="BN37" i="12"/>
  <c r="BN29" i="12"/>
  <c r="F22" i="12"/>
  <c r="F10" i="12"/>
  <c r="F5" i="12"/>
  <c r="N22" i="12"/>
  <c r="N10" i="12"/>
  <c r="N5" i="12"/>
  <c r="R22" i="12"/>
  <c r="R10" i="12"/>
  <c r="R5" i="12"/>
  <c r="V22" i="12"/>
  <c r="V10" i="12"/>
  <c r="V5" i="12"/>
  <c r="AD22" i="12"/>
  <c r="AD10" i="12"/>
  <c r="AD5" i="12"/>
  <c r="AH22" i="12"/>
  <c r="AH10" i="12"/>
  <c r="AH5" i="12"/>
  <c r="AP22" i="12"/>
  <c r="AP10" i="12"/>
  <c r="AP5" i="12"/>
  <c r="AT22" i="12"/>
  <c r="AT10" i="12"/>
  <c r="AT5" i="12"/>
  <c r="BB22" i="12"/>
  <c r="BB10" i="12"/>
  <c r="BB5" i="12"/>
  <c r="BF22" i="12"/>
  <c r="BF10" i="12"/>
  <c r="BF5" i="12"/>
  <c r="BN22" i="12"/>
  <c r="BN10" i="12"/>
  <c r="BN5" i="12"/>
  <c r="F38" i="12"/>
  <c r="F34" i="12"/>
  <c r="J38" i="12"/>
  <c r="J34" i="12"/>
  <c r="N38" i="12"/>
  <c r="N34" i="12"/>
  <c r="R38" i="12"/>
  <c r="R34" i="12"/>
  <c r="V38" i="12"/>
  <c r="V34" i="12"/>
  <c r="Z38" i="12"/>
  <c r="Z34" i="12"/>
  <c r="AD38" i="12"/>
  <c r="AD34" i="12"/>
  <c r="AH38" i="12"/>
  <c r="AH34" i="12"/>
  <c r="AL38" i="12"/>
  <c r="AL34" i="12"/>
  <c r="AP38" i="12"/>
  <c r="AP34" i="12"/>
  <c r="AT38" i="12"/>
  <c r="AT34" i="12"/>
  <c r="AX38" i="12"/>
  <c r="AX34" i="12"/>
  <c r="BB38" i="12"/>
  <c r="BB34" i="12"/>
  <c r="BF38" i="12"/>
  <c r="BF34" i="12"/>
  <c r="BJ38" i="12"/>
  <c r="BJ34" i="12"/>
  <c r="BN38" i="12"/>
  <c r="BN34" i="12"/>
  <c r="BR38" i="12"/>
  <c r="BR34" i="12"/>
  <c r="E29" i="13"/>
  <c r="G20" i="12"/>
  <c r="G14" i="12"/>
  <c r="G8" i="12"/>
  <c r="I28" i="13"/>
  <c r="K20" i="12"/>
  <c r="K8" i="12"/>
  <c r="K14" i="12"/>
  <c r="O20" i="12"/>
  <c r="O14" i="12"/>
  <c r="O8" i="12"/>
  <c r="Q29" i="13"/>
  <c r="S20" i="12"/>
  <c r="S8" i="12"/>
  <c r="S14" i="12"/>
  <c r="U29" i="13"/>
  <c r="W20" i="12"/>
  <c r="W14" i="12"/>
  <c r="W8" i="12"/>
  <c r="Y29" i="13"/>
  <c r="AA20" i="12"/>
  <c r="AA8" i="12"/>
  <c r="AA14" i="12"/>
  <c r="AE20" i="12"/>
  <c r="AE14" i="12"/>
  <c r="AE8" i="12"/>
  <c r="AI8" i="12"/>
  <c r="AI20" i="12"/>
  <c r="AI14" i="12"/>
  <c r="AK29" i="13"/>
  <c r="AM20" i="12"/>
  <c r="AM14" i="12"/>
  <c r="AM8" i="12"/>
  <c r="AO28" i="13"/>
  <c r="AQ20" i="12"/>
  <c r="AQ8" i="12"/>
  <c r="AQ14" i="12"/>
  <c r="AS29" i="13"/>
  <c r="AU20" i="12"/>
  <c r="AU14" i="12"/>
  <c r="AU8" i="12"/>
  <c r="AW29" i="13"/>
  <c r="AY8" i="12"/>
  <c r="AY14" i="12"/>
  <c r="AY20" i="12"/>
  <c r="BA28" i="13"/>
  <c r="BC20" i="12"/>
  <c r="BC14" i="12"/>
  <c r="BC8" i="12"/>
  <c r="BE29" i="13"/>
  <c r="BG20" i="12"/>
  <c r="BG8" i="12"/>
  <c r="BG14" i="12"/>
  <c r="BI28" i="13"/>
  <c r="BK20" i="12"/>
  <c r="BK14" i="12"/>
  <c r="BK8" i="12"/>
  <c r="BM29" i="13"/>
  <c r="BO20" i="12"/>
  <c r="BO8" i="12"/>
  <c r="BO14" i="12"/>
  <c r="BQ28" i="13"/>
  <c r="BS20" i="12"/>
  <c r="BS14" i="12"/>
  <c r="BS8" i="12"/>
  <c r="G21" i="12"/>
  <c r="G15" i="12"/>
  <c r="G28" i="12"/>
  <c r="K28" i="12"/>
  <c r="K15" i="12"/>
  <c r="K21" i="12"/>
  <c r="O15" i="12"/>
  <c r="O21" i="12"/>
  <c r="O28" i="12"/>
  <c r="S21" i="12"/>
  <c r="S28" i="12"/>
  <c r="S15" i="12"/>
  <c r="W21" i="12"/>
  <c r="W15" i="12"/>
  <c r="W28" i="12"/>
  <c r="AA28" i="12"/>
  <c r="AA15" i="12"/>
  <c r="AA21" i="12"/>
  <c r="AE28" i="12"/>
  <c r="AE15" i="12"/>
  <c r="AE21" i="12"/>
  <c r="AI21" i="12"/>
  <c r="AI15" i="12"/>
  <c r="AI28" i="12"/>
  <c r="AM28" i="12"/>
  <c r="AM21" i="12"/>
  <c r="AM15" i="12"/>
  <c r="AQ15" i="12"/>
  <c r="AQ21" i="12"/>
  <c r="AQ28" i="12"/>
  <c r="AU28" i="12"/>
  <c r="AU15" i="12"/>
  <c r="AU21" i="12"/>
  <c r="AY28" i="12"/>
  <c r="AY21" i="12"/>
  <c r="AY15" i="12"/>
  <c r="BC28" i="12"/>
  <c r="BC21" i="12"/>
  <c r="BC15" i="12"/>
  <c r="BG28" i="12"/>
  <c r="BG15" i="12"/>
  <c r="BG21" i="12"/>
  <c r="BK28" i="12"/>
  <c r="BK15" i="12"/>
  <c r="BK21" i="12"/>
  <c r="BO21" i="12"/>
  <c r="BO15" i="12"/>
  <c r="BO28" i="12"/>
  <c r="BS28" i="12"/>
  <c r="BS21" i="12"/>
  <c r="BS15" i="12"/>
  <c r="G24" i="12"/>
  <c r="G11" i="12"/>
  <c r="G23" i="12"/>
  <c r="G12" i="12"/>
  <c r="G6" i="12"/>
  <c r="K23" i="12"/>
  <c r="K24" i="12"/>
  <c r="K12" i="12"/>
  <c r="K6" i="12"/>
  <c r="K11" i="12"/>
  <c r="O24" i="12"/>
  <c r="O23" i="12"/>
  <c r="O11" i="12"/>
  <c r="O6" i="12"/>
  <c r="O12" i="12"/>
  <c r="S23" i="12"/>
  <c r="S12" i="12"/>
  <c r="S6" i="12"/>
  <c r="S11" i="12"/>
  <c r="S24" i="12"/>
  <c r="W24" i="12"/>
  <c r="W11" i="12"/>
  <c r="W6" i="12"/>
  <c r="W12" i="12"/>
  <c r="W23" i="12"/>
  <c r="AA23" i="12"/>
  <c r="AA12" i="12"/>
  <c r="AA6" i="12"/>
  <c r="AA24" i="12"/>
  <c r="AA11" i="12"/>
  <c r="AE24" i="12"/>
  <c r="AE11" i="12"/>
  <c r="AE6" i="12"/>
  <c r="AE23" i="12"/>
  <c r="AE12" i="12"/>
  <c r="AI23" i="12"/>
  <c r="AI12" i="12"/>
  <c r="AI24" i="12"/>
  <c r="AI6" i="12"/>
  <c r="AI11" i="12"/>
  <c r="AM24" i="12"/>
  <c r="AM11" i="12"/>
  <c r="AM23" i="12"/>
  <c r="AM6" i="12"/>
  <c r="AM12" i="12"/>
  <c r="AQ23" i="12"/>
  <c r="AQ24" i="12"/>
  <c r="AQ12" i="12"/>
  <c r="AQ6" i="12"/>
  <c r="AQ11" i="12"/>
  <c r="AU24" i="12"/>
  <c r="AU23" i="12"/>
  <c r="AU11" i="12"/>
  <c r="AU6" i="12"/>
  <c r="AU12" i="12"/>
  <c r="AY23" i="12"/>
  <c r="AY12" i="12"/>
  <c r="AY6" i="12"/>
  <c r="AY11" i="12"/>
  <c r="AY24" i="12"/>
  <c r="BC24" i="12"/>
  <c r="BC11" i="12"/>
  <c r="BC6" i="12"/>
  <c r="BC12" i="12"/>
  <c r="BC23" i="12"/>
  <c r="BG23" i="12"/>
  <c r="BG12" i="12"/>
  <c r="BG6" i="12"/>
  <c r="BG24" i="12"/>
  <c r="BG11" i="12"/>
  <c r="BK24" i="12"/>
  <c r="BK11" i="12"/>
  <c r="BK6" i="12"/>
  <c r="BK23" i="12"/>
  <c r="BK12" i="12"/>
  <c r="BO23" i="12"/>
  <c r="BO12" i="12"/>
  <c r="BO24" i="12"/>
  <c r="BO6" i="12"/>
  <c r="BO11" i="12"/>
  <c r="BS24" i="12"/>
  <c r="BS11" i="12"/>
  <c r="BS23" i="12"/>
  <c r="BS6" i="12"/>
  <c r="BS12" i="12"/>
  <c r="G26" i="12"/>
  <c r="G18" i="12"/>
  <c r="G17" i="12"/>
  <c r="G25" i="12"/>
  <c r="G9" i="12"/>
  <c r="K25" i="12"/>
  <c r="K18" i="12"/>
  <c r="K17" i="12"/>
  <c r="K9" i="12"/>
  <c r="K26" i="12"/>
  <c r="O26" i="12"/>
  <c r="O18" i="12"/>
  <c r="O17" i="12"/>
  <c r="O9" i="12"/>
  <c r="O25" i="12"/>
  <c r="S25" i="12"/>
  <c r="S18" i="12"/>
  <c r="S17" i="12"/>
  <c r="S26" i="12"/>
  <c r="S9" i="12"/>
  <c r="W26" i="12"/>
  <c r="W18" i="12"/>
  <c r="W17" i="12"/>
  <c r="W25" i="12"/>
  <c r="W9" i="12"/>
  <c r="AA25" i="12"/>
  <c r="AA18" i="12"/>
  <c r="AA17" i="12"/>
  <c r="AA9" i="12"/>
  <c r="AA26" i="12"/>
  <c r="AE26" i="12"/>
  <c r="AE18" i="12"/>
  <c r="AE17" i="12"/>
  <c r="AE25" i="12"/>
  <c r="AE9" i="12"/>
  <c r="AI25" i="12"/>
  <c r="AI18" i="12"/>
  <c r="AI17" i="12"/>
  <c r="AI26" i="12"/>
  <c r="AI9" i="12"/>
  <c r="AM26" i="12"/>
  <c r="AM18" i="12"/>
  <c r="AM17" i="12"/>
  <c r="AM25" i="12"/>
  <c r="AM9" i="12"/>
  <c r="AQ25" i="12"/>
  <c r="AQ18" i="12"/>
  <c r="AQ17" i="12"/>
  <c r="AQ9" i="12"/>
  <c r="AQ26" i="12"/>
  <c r="AU26" i="12"/>
  <c r="AU18" i="12"/>
  <c r="AU17" i="12"/>
  <c r="AU9" i="12"/>
  <c r="AU25" i="12"/>
  <c r="AY25" i="12"/>
  <c r="AY18" i="12"/>
  <c r="AY17" i="12"/>
  <c r="AY26" i="12"/>
  <c r="AY9" i="12"/>
  <c r="BC26" i="12"/>
  <c r="BC18" i="12"/>
  <c r="BC17" i="12"/>
  <c r="BC25" i="12"/>
  <c r="BC9" i="12"/>
  <c r="BG25" i="12"/>
  <c r="BG18" i="12"/>
  <c r="BG17" i="12"/>
  <c r="BG9" i="12"/>
  <c r="BG26" i="12"/>
  <c r="BK26" i="12"/>
  <c r="BK18" i="12"/>
  <c r="BK17" i="12"/>
  <c r="BK25" i="12"/>
  <c r="BK9" i="12"/>
  <c r="BO25" i="12"/>
  <c r="BO18" i="12"/>
  <c r="BO17" i="12"/>
  <c r="BO26" i="12"/>
  <c r="BO9" i="12"/>
  <c r="BS26" i="12"/>
  <c r="BS18" i="12"/>
  <c r="BS17" i="12"/>
  <c r="BS25" i="12"/>
  <c r="BS9" i="12"/>
  <c r="G33" i="12"/>
  <c r="G36" i="12"/>
  <c r="K33" i="12"/>
  <c r="K36" i="12"/>
  <c r="O33" i="12"/>
  <c r="O36" i="12"/>
  <c r="S36" i="12"/>
  <c r="S33" i="12"/>
  <c r="W33" i="12"/>
  <c r="W36" i="12"/>
  <c r="AA33" i="12"/>
  <c r="AA36" i="12"/>
  <c r="AE33" i="12"/>
  <c r="AE36" i="12"/>
  <c r="AI36" i="12"/>
  <c r="AI33" i="12"/>
  <c r="AM33" i="12"/>
  <c r="AM36" i="12"/>
  <c r="AQ33" i="12"/>
  <c r="AQ36" i="12"/>
  <c r="AU33" i="12"/>
  <c r="AU36" i="12"/>
  <c r="AY36" i="12"/>
  <c r="AY33" i="12"/>
  <c r="BC33" i="12"/>
  <c r="BC36" i="12"/>
  <c r="BG33" i="12"/>
  <c r="BG36" i="12"/>
  <c r="BK33" i="12"/>
  <c r="BK36" i="12"/>
  <c r="BO36" i="12"/>
  <c r="BO33" i="12"/>
  <c r="BS33" i="12"/>
  <c r="BS36" i="12"/>
  <c r="G29" i="12"/>
  <c r="G37" i="12"/>
  <c r="K29" i="12"/>
  <c r="K37" i="12"/>
  <c r="O37" i="12"/>
  <c r="O29" i="12"/>
  <c r="S29" i="12"/>
  <c r="S37" i="12"/>
  <c r="W29" i="12"/>
  <c r="W37" i="12"/>
  <c r="AA29" i="12"/>
  <c r="AA37" i="12"/>
  <c r="AE37" i="12"/>
  <c r="AE29" i="12"/>
  <c r="AI29" i="12"/>
  <c r="AI37" i="12"/>
  <c r="AM29" i="12"/>
  <c r="AM37" i="12"/>
  <c r="AQ29" i="12"/>
  <c r="AQ37" i="12"/>
  <c r="AU37" i="12"/>
  <c r="AU29" i="12"/>
  <c r="AY29" i="12"/>
  <c r="AY37" i="12"/>
  <c r="BC29" i="12"/>
  <c r="BC37" i="12"/>
  <c r="BG29" i="12"/>
  <c r="BG37" i="12"/>
  <c r="BK37" i="12"/>
  <c r="BK29" i="12"/>
  <c r="BO29" i="12"/>
  <c r="BO37" i="12"/>
  <c r="BS29" i="12"/>
  <c r="BS37" i="12"/>
  <c r="G22" i="12"/>
  <c r="G10" i="12"/>
  <c r="G5" i="12"/>
  <c r="K22" i="12"/>
  <c r="K10" i="12"/>
  <c r="K5" i="12"/>
  <c r="O22" i="12"/>
  <c r="O5" i="12"/>
  <c r="O10" i="12"/>
  <c r="S22" i="12"/>
  <c r="S10" i="12"/>
  <c r="S5" i="12"/>
  <c r="W22" i="12"/>
  <c r="W5" i="12"/>
  <c r="W10" i="12"/>
  <c r="AA10" i="12"/>
  <c r="AA22" i="12"/>
  <c r="AA5" i="12"/>
  <c r="AE22" i="12"/>
  <c r="AE5" i="12"/>
  <c r="AE10" i="12"/>
  <c r="AI22" i="12"/>
  <c r="AI10" i="12"/>
  <c r="AI5" i="12"/>
  <c r="AM22" i="12"/>
  <c r="AM5" i="12"/>
  <c r="AM10" i="12"/>
  <c r="AQ10" i="12"/>
  <c r="AQ22" i="12"/>
  <c r="AQ5" i="12"/>
  <c r="AU22" i="12"/>
  <c r="AU5" i="12"/>
  <c r="AU10" i="12"/>
  <c r="AY22" i="12"/>
  <c r="AY10" i="12"/>
  <c r="AY5" i="12"/>
  <c r="BC22" i="12"/>
  <c r="BC5" i="12"/>
  <c r="BC10" i="12"/>
  <c r="BG22" i="12"/>
  <c r="BG10" i="12"/>
  <c r="BG5" i="12"/>
  <c r="BK22" i="12"/>
  <c r="BK5" i="12"/>
  <c r="BK10" i="12"/>
  <c r="BO22" i="12"/>
  <c r="BO10" i="12"/>
  <c r="BO5" i="12"/>
  <c r="BS22" i="12"/>
  <c r="BS5" i="12"/>
  <c r="BS10" i="12"/>
  <c r="G34" i="12"/>
  <c r="G38" i="12"/>
  <c r="K38" i="12"/>
  <c r="K34" i="12"/>
  <c r="O34" i="12"/>
  <c r="O38" i="12"/>
  <c r="S38" i="12"/>
  <c r="S34" i="12"/>
  <c r="W34" i="12"/>
  <c r="W38" i="12"/>
  <c r="AA38" i="12"/>
  <c r="AA34" i="12"/>
  <c r="AE34" i="12"/>
  <c r="AE38" i="12"/>
  <c r="AI38" i="12"/>
  <c r="AI34" i="12"/>
  <c r="AM34" i="12"/>
  <c r="AM38" i="12"/>
  <c r="AQ38" i="12"/>
  <c r="AQ34" i="12"/>
  <c r="AU34" i="12"/>
  <c r="AU38" i="12"/>
  <c r="AY38" i="12"/>
  <c r="AY34" i="12"/>
  <c r="BC34" i="12"/>
  <c r="BC38" i="12"/>
  <c r="BG38" i="12"/>
  <c r="BG34" i="12"/>
  <c r="BK34" i="12"/>
  <c r="BK38" i="12"/>
  <c r="BO38" i="12"/>
  <c r="BO34" i="12"/>
  <c r="BS34" i="12"/>
  <c r="BS38" i="12"/>
  <c r="AM28" i="13"/>
  <c r="Q28" i="13"/>
  <c r="AY29" i="13"/>
  <c r="BA29" i="13"/>
  <c r="BA30" i="13" s="1"/>
  <c r="BQ29" i="13"/>
  <c r="BQ30" i="13" s="1"/>
  <c r="AS28" i="13"/>
  <c r="BG28" i="13"/>
  <c r="BM28" i="13"/>
  <c r="BM30" i="13" s="1"/>
  <c r="Y28" i="13"/>
  <c r="Y30" i="13" s="1"/>
  <c r="AA29" i="13"/>
  <c r="AA30" i="13" s="1"/>
  <c r="AU29" i="13"/>
  <c r="AW28" i="13"/>
  <c r="AW30" i="13" s="1"/>
  <c r="U28" i="13"/>
  <c r="U30" i="13" s="1"/>
  <c r="W28" i="13"/>
  <c r="W30" i="13" s="1"/>
  <c r="P29" i="13"/>
  <c r="X28" i="13"/>
  <c r="AF28" i="13"/>
  <c r="AN28" i="13"/>
  <c r="AV28" i="13"/>
  <c r="BD29" i="13"/>
  <c r="BL29" i="13"/>
  <c r="H29" i="13"/>
  <c r="AN29" i="13"/>
  <c r="F29" i="13"/>
  <c r="J29" i="13"/>
  <c r="N29" i="13"/>
  <c r="R29" i="13"/>
  <c r="V29" i="13"/>
  <c r="Z29" i="13"/>
  <c r="AD29" i="13"/>
  <c r="AL28" i="13"/>
  <c r="AP28" i="13"/>
  <c r="AX28" i="13"/>
  <c r="BB28" i="13"/>
  <c r="BF29" i="13"/>
  <c r="BJ28" i="13"/>
  <c r="AB28" i="13"/>
  <c r="BL28" i="13"/>
  <c r="BI29" i="13"/>
  <c r="BI30" i="13" s="1"/>
  <c r="AH29" i="13"/>
  <c r="D28" i="13"/>
  <c r="L28" i="13"/>
  <c r="T29" i="13"/>
  <c r="AB29" i="13"/>
  <c r="AJ29" i="13"/>
  <c r="AR28" i="13"/>
  <c r="AZ28" i="13"/>
  <c r="BH28" i="13"/>
  <c r="BP29" i="13"/>
  <c r="X29" i="13"/>
  <c r="H28" i="13"/>
  <c r="BP28" i="13"/>
  <c r="B29" i="13"/>
  <c r="E28" i="13"/>
  <c r="E30" i="13" s="1"/>
  <c r="I29" i="13"/>
  <c r="M28" i="13"/>
  <c r="AC29" i="13"/>
  <c r="AG28" i="13"/>
  <c r="AK28" i="13"/>
  <c r="AK30" i="13" s="1"/>
  <c r="AO29" i="13"/>
  <c r="AO30" i="13" s="1"/>
  <c r="AF29" i="13"/>
  <c r="AZ29" i="13"/>
  <c r="P28" i="13"/>
  <c r="AJ28" i="13"/>
  <c r="BD28" i="13"/>
  <c r="AV29" i="13"/>
  <c r="T28" i="13"/>
  <c r="D29" i="13"/>
  <c r="AR29" i="13"/>
  <c r="S29" i="13"/>
  <c r="S30" i="13" s="1"/>
  <c r="M29" i="13"/>
  <c r="AG29" i="13"/>
  <c r="BC29" i="13"/>
  <c r="G28" i="13"/>
  <c r="G30" i="13" s="1"/>
  <c r="K29" i="13"/>
  <c r="O29" i="13"/>
  <c r="AT29" i="13"/>
  <c r="AX29" i="13"/>
  <c r="AQ28" i="13"/>
  <c r="BN29" i="13"/>
  <c r="BN30" i="13" s="1"/>
  <c r="AP29" i="13"/>
  <c r="C29" i="13"/>
  <c r="BJ29" i="13"/>
  <c r="AC28" i="13"/>
  <c r="BF28" i="13"/>
  <c r="AE28" i="13"/>
  <c r="BK28" i="13"/>
  <c r="AL29" i="13"/>
  <c r="AI29" i="13"/>
  <c r="BB29" i="13"/>
  <c r="BO29" i="13"/>
  <c r="BO30" i="13" s="1"/>
  <c r="BE30" i="13"/>
  <c r="B28" i="13"/>
  <c r="F28" i="13"/>
  <c r="J28" i="13"/>
  <c r="N28" i="13"/>
  <c r="R28" i="13"/>
  <c r="V28" i="13"/>
  <c r="Z28" i="13"/>
  <c r="AD28" i="13"/>
  <c r="AH28" i="13"/>
  <c r="A38" i="12"/>
  <c r="A37" i="12"/>
  <c r="A34" i="12"/>
  <c r="A29" i="12"/>
  <c r="B21" i="12"/>
  <c r="A21" i="12"/>
  <c r="A22" i="12" s="1"/>
  <c r="B15" i="12"/>
  <c r="B16" i="12" s="1"/>
  <c r="A15" i="12"/>
  <c r="A9" i="12"/>
  <c r="A10" i="12" s="1"/>
  <c r="A6" i="12"/>
  <c r="L3" i="12"/>
  <c r="X3" i="12" s="1"/>
  <c r="AJ3" i="12" s="1"/>
  <c r="AV3" i="12" s="1"/>
  <c r="BH3" i="12" s="1"/>
  <c r="AX42" i="17" l="1"/>
  <c r="BJ42" i="17"/>
  <c r="AE42" i="17"/>
  <c r="AM42" i="17"/>
  <c r="K42" i="17"/>
  <c r="AL42" i="17"/>
  <c r="AC42" i="17"/>
  <c r="BM42" i="17"/>
  <c r="BR42" i="17"/>
  <c r="V42" i="17"/>
  <c r="L42" i="17"/>
  <c r="AJ42" i="17"/>
  <c r="BH42" i="17"/>
  <c r="Q42" i="17"/>
  <c r="AK42" i="17"/>
  <c r="Y42" i="17"/>
  <c r="AI42" i="17"/>
  <c r="H42" i="17"/>
  <c r="AP42" i="17"/>
  <c r="BG42" i="17"/>
  <c r="BB42" i="17"/>
  <c r="U42" i="17"/>
  <c r="BF42" i="17"/>
  <c r="AD42" i="17"/>
  <c r="BQ42" i="17"/>
  <c r="AR42" i="17"/>
  <c r="BS42" i="17"/>
  <c r="BO42" i="17"/>
  <c r="X42" i="17"/>
  <c r="T42" i="17"/>
  <c r="BK42" i="17"/>
  <c r="G42" i="17"/>
  <c r="AQ42" i="17"/>
  <c r="BD42" i="17"/>
  <c r="AN42" i="17"/>
  <c r="AU42" i="17"/>
  <c r="AY42" i="17"/>
  <c r="N42" i="17"/>
  <c r="BC30" i="13"/>
  <c r="O30" i="13"/>
  <c r="AI30" i="13"/>
  <c r="AQ30" i="13"/>
  <c r="BH30" i="13"/>
  <c r="Q30" i="13"/>
  <c r="BK30" i="13"/>
  <c r="K30" i="13"/>
  <c r="AE30" i="13"/>
  <c r="C30" i="13"/>
  <c r="I30" i="13"/>
  <c r="AU30" i="13"/>
  <c r="AT30" i="13"/>
  <c r="AV30" i="13"/>
  <c r="L30" i="13"/>
  <c r="BL30" i="13"/>
  <c r="AS30" i="13"/>
  <c r="BJ30" i="13"/>
  <c r="BB30" i="13"/>
  <c r="BF30" i="13"/>
  <c r="AX30" i="13"/>
  <c r="AH30" i="13"/>
  <c r="B30" i="13"/>
  <c r="AG30" i="13"/>
  <c r="H30" i="13"/>
  <c r="AR30" i="13"/>
  <c r="AJ30" i="13"/>
  <c r="AB30" i="13"/>
  <c r="D30" i="13"/>
  <c r="AF30" i="13"/>
  <c r="X30" i="13"/>
  <c r="T30" i="13"/>
  <c r="BP30" i="13"/>
  <c r="P30" i="13"/>
  <c r="R30" i="13"/>
  <c r="BD30" i="13"/>
  <c r="AC30" i="13"/>
  <c r="AZ30" i="13"/>
  <c r="AN30" i="13"/>
  <c r="N30" i="13"/>
  <c r="J30" i="13"/>
  <c r="AL30" i="13"/>
  <c r="AD30" i="13"/>
  <c r="Z30" i="13"/>
  <c r="M30" i="13"/>
  <c r="V30" i="13"/>
  <c r="F30" i="13"/>
  <c r="AP30" i="13"/>
  <c r="A11" i="12"/>
  <c r="A16" i="12"/>
  <c r="A23" i="12"/>
  <c r="A31" i="12"/>
  <c r="A30" i="12" l="1"/>
  <c r="A17" i="12"/>
  <c r="A12" i="12"/>
  <c r="A24" i="12"/>
  <c r="A18" i="12" l="1"/>
  <c r="A25" i="12"/>
  <c r="A26" i="12" l="1"/>
  <c r="A37" i="10" l="1"/>
  <c r="A38" i="10" s="1"/>
  <c r="A34" i="10"/>
  <c r="A29" i="10"/>
  <c r="A31" i="10" s="1"/>
  <c r="A30" i="10" l="1"/>
  <c r="B15" i="10" l="1"/>
  <c r="B16" i="10" s="1"/>
  <c r="B21" i="10"/>
  <c r="A21" i="10" l="1"/>
  <c r="A22" i="10" s="1"/>
  <c r="A23" i="10" s="1"/>
  <c r="A15" i="10"/>
  <c r="A16" i="10" s="1"/>
  <c r="A9" i="10"/>
  <c r="A6" i="10"/>
  <c r="A10" i="10" l="1"/>
  <c r="A17" i="10"/>
  <c r="A24" i="10"/>
  <c r="A11" i="10" l="1"/>
  <c r="A18" i="10"/>
  <c r="A25" i="10"/>
  <c r="L3" i="10"/>
  <c r="X3" i="10" s="1"/>
  <c r="AJ3" i="10" s="1"/>
  <c r="AV3" i="10" s="1"/>
  <c r="BH3" i="10" s="1"/>
  <c r="B17" i="5"/>
  <c r="B15" i="5"/>
  <c r="B13" i="5"/>
  <c r="B11" i="5"/>
  <c r="B9" i="5"/>
  <c r="B8" i="5"/>
  <c r="A12" i="10" l="1"/>
  <c r="A26" i="10"/>
  <c r="V4" i="9"/>
  <c r="AH4" i="9" s="1"/>
  <c r="AT4" i="9" s="1"/>
  <c r="BF4" i="9" s="1"/>
  <c r="E21" i="1"/>
  <c r="E28" i="1"/>
  <c r="E40" i="1"/>
  <c r="E64" i="1"/>
  <c r="E3" i="1"/>
  <c r="E15" i="1"/>
  <c r="E16" i="1"/>
  <c r="E17" i="1"/>
  <c r="E18" i="1"/>
  <c r="E19" i="1"/>
  <c r="E20" i="1"/>
  <c r="E22" i="1"/>
  <c r="E23" i="1"/>
  <c r="E25" i="1"/>
  <c r="E26" i="1"/>
  <c r="E29" i="1"/>
  <c r="E34" i="1"/>
  <c r="E38" i="1"/>
  <c r="E41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8" i="1"/>
  <c r="E69" i="1"/>
  <c r="E71" i="1"/>
  <c r="E72" i="1"/>
  <c r="E73" i="1"/>
  <c r="E74" i="1"/>
  <c r="L23" i="2"/>
  <c r="L22" i="2"/>
  <c r="L21" i="2"/>
  <c r="L20" i="2"/>
  <c r="L19" i="2"/>
  <c r="L18" i="2"/>
  <c r="L14" i="2"/>
  <c r="L13" i="2"/>
  <c r="L12" i="2"/>
  <c r="L11" i="2"/>
  <c r="L10" i="2"/>
  <c r="L9" i="2"/>
  <c r="L8" i="2"/>
  <c r="L7" i="2"/>
  <c r="L6" i="2"/>
  <c r="L5" i="2"/>
  <c r="L4" i="2"/>
  <c r="E49" i="1" l="1"/>
  <c r="E33" i="1"/>
  <c r="E70" i="1"/>
  <c r="E67" i="1"/>
  <c r="E45" i="1"/>
  <c r="E37" i="1"/>
  <c r="E30" i="1"/>
  <c r="E24" i="1"/>
  <c r="E50" i="1"/>
  <c r="E42" i="1"/>
  <c r="E47" i="1"/>
  <c r="E43" i="1"/>
  <c r="E39" i="1"/>
  <c r="E35" i="1"/>
  <c r="E31" i="1"/>
  <c r="E27" i="1"/>
  <c r="E14" i="1"/>
  <c r="E13" i="1"/>
  <c r="E12" i="1"/>
  <c r="E11" i="1"/>
  <c r="E10" i="1"/>
  <c r="E9" i="1"/>
  <c r="E8" i="1"/>
  <c r="E7" i="1"/>
  <c r="E6" i="1"/>
  <c r="E5" i="1"/>
  <c r="E4" i="1"/>
  <c r="E46" i="1"/>
  <c r="E48" i="1"/>
  <c r="E44" i="1"/>
  <c r="E36" i="1"/>
  <c r="E32" i="1"/>
  <c r="S59" i="1"/>
  <c r="BB20" i="4" s="1"/>
  <c r="J64" i="1"/>
  <c r="BG11" i="4" s="1"/>
  <c r="P50" i="1"/>
  <c r="AS17" i="4" s="1"/>
  <c r="AS36" i="4" s="1"/>
  <c r="P47" i="1"/>
  <c r="AP17" i="4" s="1"/>
  <c r="AP36" i="4" s="1"/>
  <c r="J61" i="1"/>
  <c r="BD11" i="4" s="1"/>
  <c r="P9" i="1"/>
  <c r="D17" i="4" s="1"/>
  <c r="D36" i="4" s="1"/>
  <c r="J48" i="1"/>
  <c r="AQ11" i="4" s="1"/>
  <c r="P28" i="1"/>
  <c r="W17" i="4" s="1"/>
  <c r="W36" i="4" s="1"/>
  <c r="P66" i="1"/>
  <c r="BI17" i="4" s="1"/>
  <c r="BI36" i="4" s="1"/>
  <c r="P63" i="1"/>
  <c r="BF17" i="4" s="1"/>
  <c r="BF36" i="4" s="1"/>
  <c r="J45" i="1"/>
  <c r="AN11" i="4" s="1"/>
  <c r="P25" i="1"/>
  <c r="T17" i="4" s="1"/>
  <c r="T36" i="4" s="1"/>
  <c r="P74" i="1"/>
  <c r="BQ17" i="4" s="1"/>
  <c r="BQ36" i="4" s="1"/>
  <c r="J69" i="1"/>
  <c r="BL11" i="4" s="1"/>
  <c r="P58" i="1"/>
  <c r="BA17" i="4" s="1"/>
  <c r="BA36" i="4" s="1"/>
  <c r="J53" i="1"/>
  <c r="AV11" i="4" s="1"/>
  <c r="P42" i="1"/>
  <c r="AK17" i="4" s="1"/>
  <c r="AK36" i="4" s="1"/>
  <c r="P38" i="1"/>
  <c r="AG17" i="4" s="1"/>
  <c r="AG36" i="4" s="1"/>
  <c r="J26" i="1"/>
  <c r="U11" i="4" s="1"/>
  <c r="J10" i="1"/>
  <c r="E11" i="4" s="1"/>
  <c r="J72" i="1"/>
  <c r="BO11" i="4" s="1"/>
  <c r="P71" i="1"/>
  <c r="BN17" i="4" s="1"/>
  <c r="BN36" i="4" s="1"/>
  <c r="J56" i="1"/>
  <c r="AY11" i="4" s="1"/>
  <c r="P55" i="1"/>
  <c r="AX17" i="4" s="1"/>
  <c r="AX36" i="4" s="1"/>
  <c r="J23" i="1"/>
  <c r="R11" i="4" s="1"/>
  <c r="P4" i="1"/>
  <c r="J68" i="1"/>
  <c r="BK11" i="4" s="1"/>
  <c r="J60" i="1"/>
  <c r="BC11" i="4" s="1"/>
  <c r="J52" i="1"/>
  <c r="AU11" i="4" s="1"/>
  <c r="J44" i="1"/>
  <c r="AM11" i="4" s="1"/>
  <c r="P36" i="1"/>
  <c r="AE17" i="4" s="1"/>
  <c r="AE36" i="4" s="1"/>
  <c r="J31" i="1"/>
  <c r="Z11" i="4" s="1"/>
  <c r="P20" i="1"/>
  <c r="O17" i="4" s="1"/>
  <c r="O36" i="4" s="1"/>
  <c r="J73" i="1"/>
  <c r="BP11" i="4" s="1"/>
  <c r="P70" i="1"/>
  <c r="BM17" i="4" s="1"/>
  <c r="BM36" i="4" s="1"/>
  <c r="P67" i="1"/>
  <c r="BJ17" i="4" s="1"/>
  <c r="BJ36" i="4" s="1"/>
  <c r="J65" i="1"/>
  <c r="BH11" i="4" s="1"/>
  <c r="P62" i="1"/>
  <c r="BE17" i="4" s="1"/>
  <c r="BE36" i="4" s="1"/>
  <c r="P59" i="1"/>
  <c r="BB17" i="4" s="1"/>
  <c r="BB36" i="4" s="1"/>
  <c r="J57" i="1"/>
  <c r="AZ11" i="4" s="1"/>
  <c r="P54" i="1"/>
  <c r="AW17" i="4" s="1"/>
  <c r="AW36" i="4" s="1"/>
  <c r="P51" i="1"/>
  <c r="AT17" i="4" s="1"/>
  <c r="AT36" i="4" s="1"/>
  <c r="J49" i="1"/>
  <c r="AR11" i="4" s="1"/>
  <c r="P46" i="1"/>
  <c r="AO17" i="4" s="1"/>
  <c r="AO36" i="4" s="1"/>
  <c r="P43" i="1"/>
  <c r="AL17" i="4" s="1"/>
  <c r="AL36" i="4" s="1"/>
  <c r="J41" i="1"/>
  <c r="AJ11" i="4" s="1"/>
  <c r="J39" i="1"/>
  <c r="AH11" i="4" s="1"/>
  <c r="J38" i="1"/>
  <c r="AG11" i="4" s="1"/>
  <c r="P37" i="1"/>
  <c r="AF17" i="4" s="1"/>
  <c r="AF36" i="4" s="1"/>
  <c r="J34" i="1"/>
  <c r="AC11" i="4" s="1"/>
  <c r="P33" i="1"/>
  <c r="AB17" i="4" s="1"/>
  <c r="AB36" i="4" s="1"/>
  <c r="J15" i="1"/>
  <c r="J11" i="4" s="1"/>
  <c r="P73" i="1"/>
  <c r="BP17" i="4" s="1"/>
  <c r="BP36" i="4" s="1"/>
  <c r="J71" i="1"/>
  <c r="BN11" i="4" s="1"/>
  <c r="P69" i="1"/>
  <c r="BL17" i="4" s="1"/>
  <c r="BL36" i="4" s="1"/>
  <c r="J67" i="1"/>
  <c r="BJ11" i="4" s="1"/>
  <c r="P65" i="1"/>
  <c r="BH17" i="4" s="1"/>
  <c r="BH36" i="4" s="1"/>
  <c r="J63" i="1"/>
  <c r="BF11" i="4" s="1"/>
  <c r="P61" i="1"/>
  <c r="BD17" i="4" s="1"/>
  <c r="BD36" i="4" s="1"/>
  <c r="J59" i="1"/>
  <c r="BB11" i="4" s="1"/>
  <c r="P57" i="1"/>
  <c r="AZ17" i="4" s="1"/>
  <c r="AZ36" i="4" s="1"/>
  <c r="J55" i="1"/>
  <c r="AX11" i="4" s="1"/>
  <c r="P53" i="1"/>
  <c r="AV17" i="4" s="1"/>
  <c r="AV36" i="4" s="1"/>
  <c r="J51" i="1"/>
  <c r="AT11" i="4" s="1"/>
  <c r="P49" i="1"/>
  <c r="AR17" i="4" s="1"/>
  <c r="AR36" i="4" s="1"/>
  <c r="J47" i="1"/>
  <c r="AP11" i="4" s="1"/>
  <c r="P45" i="1"/>
  <c r="AN17" i="4" s="1"/>
  <c r="AN36" i="4" s="1"/>
  <c r="J43" i="1"/>
  <c r="AL11" i="4" s="1"/>
  <c r="P41" i="1"/>
  <c r="AJ17" i="4" s="1"/>
  <c r="AJ36" i="4" s="1"/>
  <c r="P40" i="1"/>
  <c r="AI17" i="4" s="1"/>
  <c r="AI36" i="4" s="1"/>
  <c r="J30" i="1"/>
  <c r="Y11" i="4" s="1"/>
  <c r="J22" i="1"/>
  <c r="Q11" i="4" s="1"/>
  <c r="J18" i="1"/>
  <c r="M11" i="4" s="1"/>
  <c r="P17" i="1"/>
  <c r="L17" i="4" s="1"/>
  <c r="L36" i="4" s="1"/>
  <c r="P3" i="1"/>
  <c r="J3" i="1"/>
  <c r="J74" i="1"/>
  <c r="BQ11" i="4" s="1"/>
  <c r="P72" i="1"/>
  <c r="BO17" i="4" s="1"/>
  <c r="BO36" i="4" s="1"/>
  <c r="J70" i="1"/>
  <c r="BM11" i="4" s="1"/>
  <c r="P68" i="1"/>
  <c r="BK17" i="4" s="1"/>
  <c r="BK36" i="4" s="1"/>
  <c r="J66" i="1"/>
  <c r="BI11" i="4" s="1"/>
  <c r="N65" i="1"/>
  <c r="BH15" i="4" s="1"/>
  <c r="P64" i="1"/>
  <c r="BG17" i="4" s="1"/>
  <c r="BG36" i="4" s="1"/>
  <c r="J62" i="1"/>
  <c r="BE11" i="4" s="1"/>
  <c r="P60" i="1"/>
  <c r="BC17" i="4" s="1"/>
  <c r="BC36" i="4" s="1"/>
  <c r="J58" i="1"/>
  <c r="BA11" i="4" s="1"/>
  <c r="P56" i="1"/>
  <c r="AY17" i="4" s="1"/>
  <c r="AY36" i="4" s="1"/>
  <c r="J54" i="1"/>
  <c r="AW11" i="4" s="1"/>
  <c r="P52" i="1"/>
  <c r="AU17" i="4" s="1"/>
  <c r="AU36" i="4" s="1"/>
  <c r="J50" i="1"/>
  <c r="AS11" i="4" s="1"/>
  <c r="P48" i="1"/>
  <c r="AQ17" i="4" s="1"/>
  <c r="AQ36" i="4" s="1"/>
  <c r="J46" i="1"/>
  <c r="AO11" i="4" s="1"/>
  <c r="P44" i="1"/>
  <c r="AM17" i="4" s="1"/>
  <c r="AM36" i="4" s="1"/>
  <c r="J42" i="1"/>
  <c r="AK11" i="4" s="1"/>
  <c r="J40" i="1"/>
  <c r="AI11" i="4" s="1"/>
  <c r="J35" i="1"/>
  <c r="AD11" i="4" s="1"/>
  <c r="P32" i="1"/>
  <c r="AA17" i="4" s="1"/>
  <c r="AA36" i="4" s="1"/>
  <c r="P29" i="1"/>
  <c r="X17" i="4" s="1"/>
  <c r="X36" i="4" s="1"/>
  <c r="J27" i="1"/>
  <c r="V11" i="4" s="1"/>
  <c r="P24" i="1"/>
  <c r="S17" i="4" s="1"/>
  <c r="S36" i="4" s="1"/>
  <c r="P21" i="1"/>
  <c r="P17" i="4" s="1"/>
  <c r="P36" i="4" s="1"/>
  <c r="P12" i="1"/>
  <c r="G17" i="4" s="1"/>
  <c r="G36" i="4" s="1"/>
  <c r="J7" i="1"/>
  <c r="B11" i="4" s="1"/>
  <c r="P39" i="1"/>
  <c r="AH17" i="4" s="1"/>
  <c r="AH36" i="4" s="1"/>
  <c r="J37" i="1"/>
  <c r="AF11" i="4" s="1"/>
  <c r="P35" i="1"/>
  <c r="AD17" i="4" s="1"/>
  <c r="AD36" i="4" s="1"/>
  <c r="J33" i="1"/>
  <c r="AB11" i="4" s="1"/>
  <c r="P31" i="1"/>
  <c r="Z17" i="4" s="1"/>
  <c r="Z36" i="4" s="1"/>
  <c r="J29" i="1"/>
  <c r="X11" i="4" s="1"/>
  <c r="P27" i="1"/>
  <c r="V17" i="4" s="1"/>
  <c r="V36" i="4" s="1"/>
  <c r="J25" i="1"/>
  <c r="T11" i="4" s="1"/>
  <c r="P23" i="1"/>
  <c r="R17" i="4" s="1"/>
  <c r="R36" i="4" s="1"/>
  <c r="J21" i="1"/>
  <c r="P11" i="4" s="1"/>
  <c r="J14" i="1"/>
  <c r="I11" i="4" s="1"/>
  <c r="J6" i="1"/>
  <c r="J36" i="1"/>
  <c r="AE11" i="4" s="1"/>
  <c r="P34" i="1"/>
  <c r="AC17" i="4" s="1"/>
  <c r="AC36" i="4" s="1"/>
  <c r="J32" i="1"/>
  <c r="AA11" i="4" s="1"/>
  <c r="P30" i="1"/>
  <c r="Y17" i="4" s="1"/>
  <c r="Y36" i="4" s="1"/>
  <c r="J28" i="1"/>
  <c r="W11" i="4" s="1"/>
  <c r="P26" i="1"/>
  <c r="U17" i="4" s="1"/>
  <c r="U36" i="4" s="1"/>
  <c r="J24" i="1"/>
  <c r="S11" i="4" s="1"/>
  <c r="P22" i="1"/>
  <c r="Q17" i="4" s="1"/>
  <c r="Q36" i="4" s="1"/>
  <c r="J19" i="1"/>
  <c r="N11" i="4" s="1"/>
  <c r="P16" i="1"/>
  <c r="K17" i="4" s="1"/>
  <c r="K36" i="4" s="1"/>
  <c r="P13" i="1"/>
  <c r="H17" i="4" s="1"/>
  <c r="H36" i="4" s="1"/>
  <c r="J11" i="1"/>
  <c r="F11" i="4" s="1"/>
  <c r="P8" i="1"/>
  <c r="C17" i="4" s="1"/>
  <c r="C36" i="4" s="1"/>
  <c r="P5" i="1"/>
  <c r="P19" i="1"/>
  <c r="N17" i="4" s="1"/>
  <c r="N36" i="4" s="1"/>
  <c r="J17" i="1"/>
  <c r="L11" i="4" s="1"/>
  <c r="P15" i="1"/>
  <c r="J17" i="4" s="1"/>
  <c r="J36" i="4" s="1"/>
  <c r="J13" i="1"/>
  <c r="H11" i="4" s="1"/>
  <c r="P11" i="1"/>
  <c r="F17" i="4" s="1"/>
  <c r="F36" i="4" s="1"/>
  <c r="J9" i="1"/>
  <c r="D11" i="4" s="1"/>
  <c r="P7" i="1"/>
  <c r="B17" i="4" s="1"/>
  <c r="B36" i="4" s="1"/>
  <c r="J5" i="1"/>
  <c r="J20" i="1"/>
  <c r="O11" i="4" s="1"/>
  <c r="P18" i="1"/>
  <c r="M17" i="4" s="1"/>
  <c r="M36" i="4" s="1"/>
  <c r="J16" i="1"/>
  <c r="K11" i="4" s="1"/>
  <c r="P14" i="1"/>
  <c r="I17" i="4" s="1"/>
  <c r="I36" i="4" s="1"/>
  <c r="J12" i="1"/>
  <c r="G11" i="4" s="1"/>
  <c r="P10" i="1"/>
  <c r="E17" i="4" s="1"/>
  <c r="E36" i="4" s="1"/>
  <c r="J8" i="1"/>
  <c r="C11" i="4" s="1"/>
  <c r="P6" i="1"/>
  <c r="J4" i="1"/>
  <c r="Q30" i="10" l="1"/>
  <c r="H40" i="10"/>
  <c r="E30" i="10"/>
  <c r="M30" i="10"/>
  <c r="D40" i="10"/>
  <c r="L40" i="10"/>
  <c r="E40" i="10"/>
  <c r="P30" i="10"/>
  <c r="Y30" i="10"/>
  <c r="AG30" i="10"/>
  <c r="T40" i="10"/>
  <c r="AB40" i="10"/>
  <c r="AJ40" i="10"/>
  <c r="U40" i="10"/>
  <c r="AF30" i="10"/>
  <c r="AQ30" i="10"/>
  <c r="AY30" i="10"/>
  <c r="BG30" i="10"/>
  <c r="BM40" i="10"/>
  <c r="S30" i="10"/>
  <c r="AN30" i="10"/>
  <c r="AV30" i="10"/>
  <c r="BD30" i="10"/>
  <c r="BL30" i="10"/>
  <c r="L30" i="10"/>
  <c r="AI30" i="10"/>
  <c r="AQ40" i="10"/>
  <c r="BB30" i="10"/>
  <c r="BL40" i="10"/>
  <c r="AB30" i="10"/>
  <c r="BE30" i="10"/>
  <c r="AZ40" i="10"/>
  <c r="G30" i="10"/>
  <c r="AX30" i="10"/>
  <c r="V40" i="10"/>
  <c r="Y40" i="10"/>
  <c r="AR40" i="10"/>
  <c r="G40" i="10"/>
  <c r="O40" i="10"/>
  <c r="F30" i="10"/>
  <c r="N30" i="10"/>
  <c r="H30" i="10"/>
  <c r="S40" i="10"/>
  <c r="AA40" i="10"/>
  <c r="V30" i="10"/>
  <c r="AD30" i="10"/>
  <c r="D30" i="10"/>
  <c r="X30" i="10"/>
  <c r="AK30" i="10"/>
  <c r="AS40" i="10"/>
  <c r="BA40" i="10"/>
  <c r="BI40" i="10"/>
  <c r="BO30" i="10"/>
  <c r="AA30" i="10"/>
  <c r="AP40" i="10"/>
  <c r="AX40" i="10"/>
  <c r="BF40" i="10"/>
  <c r="BN40" i="10"/>
  <c r="AD40" i="10"/>
  <c r="AJ30" i="10"/>
  <c r="AT30" i="10"/>
  <c r="BD40" i="10"/>
  <c r="BO40" i="10"/>
  <c r="AG40" i="10"/>
  <c r="BM30" i="10"/>
  <c r="BA30" i="10"/>
  <c r="W30" i="10"/>
  <c r="BC40" i="10"/>
  <c r="AP30" i="10"/>
  <c r="AS30" i="10"/>
  <c r="AU40" i="10"/>
  <c r="I30" i="10"/>
  <c r="P40" i="10"/>
  <c r="J40" i="10"/>
  <c r="U30" i="10"/>
  <c r="AC30" i="10"/>
  <c r="K30" i="10"/>
  <c r="X40" i="10"/>
  <c r="AF40" i="10"/>
  <c r="I40" i="10"/>
  <c r="Z40" i="10"/>
  <c r="AM30" i="10"/>
  <c r="AU30" i="10"/>
  <c r="BC30" i="10"/>
  <c r="BQ40" i="10"/>
  <c r="N40" i="10"/>
  <c r="AK40" i="10"/>
  <c r="AR30" i="10"/>
  <c r="AZ30" i="10"/>
  <c r="BH30" i="10"/>
  <c r="BP30" i="10"/>
  <c r="AE30" i="10"/>
  <c r="AL30" i="10"/>
  <c r="AV40" i="10"/>
  <c r="BG40" i="10"/>
  <c r="BR30" i="10"/>
  <c r="AO30" i="10"/>
  <c r="BP40" i="10"/>
  <c r="AI40" i="10"/>
  <c r="BN30" i="10"/>
  <c r="BH40" i="10"/>
  <c r="F40" i="10"/>
  <c r="BI30" i="10"/>
  <c r="K40" i="10"/>
  <c r="J30" i="10"/>
  <c r="M40" i="10"/>
  <c r="W40" i="10"/>
  <c r="AE40" i="10"/>
  <c r="R30" i="10"/>
  <c r="Z30" i="10"/>
  <c r="AH30" i="10"/>
  <c r="R40" i="10"/>
  <c r="AC40" i="10"/>
  <c r="AO40" i="10"/>
  <c r="AW40" i="10"/>
  <c r="BE40" i="10"/>
  <c r="BK30" i="10"/>
  <c r="BS30" i="10"/>
  <c r="O30" i="10"/>
  <c r="AL40" i="10"/>
  <c r="AT40" i="10"/>
  <c r="BB40" i="10"/>
  <c r="BJ40" i="10"/>
  <c r="BR40" i="10"/>
  <c r="AH40" i="10"/>
  <c r="AN40" i="10"/>
  <c r="AY40" i="10"/>
  <c r="BJ30" i="10"/>
  <c r="Q40" i="10"/>
  <c r="AW30" i="10"/>
  <c r="T30" i="10"/>
  <c r="BQ30" i="10"/>
  <c r="AM40" i="10"/>
  <c r="BS40" i="10"/>
  <c r="BK40" i="10"/>
  <c r="BF30" i="10"/>
  <c r="BJ36" i="10"/>
  <c r="BJ33" i="10"/>
  <c r="Y33" i="1"/>
  <c r="AB26" i="4" s="1"/>
  <c r="N18" i="1"/>
  <c r="M15" i="4" s="1"/>
  <c r="U5" i="1"/>
  <c r="Y14" i="1"/>
  <c r="I26" i="4" s="1"/>
  <c r="N66" i="1"/>
  <c r="BI15" i="4" s="1"/>
  <c r="G18" i="1"/>
  <c r="M8" i="4" s="1"/>
  <c r="W25" i="1"/>
  <c r="T24" i="4" s="1"/>
  <c r="U42" i="1"/>
  <c r="AK22" i="4" s="1"/>
  <c r="X18" i="1"/>
  <c r="M25" i="4" s="1"/>
  <c r="Y18" i="1"/>
  <c r="M26" i="4" s="1"/>
  <c r="R49" i="1"/>
  <c r="AR19" i="4" s="1"/>
  <c r="T39" i="1"/>
  <c r="AH21" i="4" s="1"/>
  <c r="S74" i="1"/>
  <c r="BQ20" i="4" s="1"/>
  <c r="H59" i="1"/>
  <c r="BB9" i="4" s="1"/>
  <c r="S23" i="1"/>
  <c r="R20" i="4" s="1"/>
  <c r="H23" i="1"/>
  <c r="R9" i="4" s="1"/>
  <c r="U55" i="1"/>
  <c r="AX22" i="4" s="1"/>
  <c r="H55" i="1"/>
  <c r="AX9" i="4" s="1"/>
  <c r="F55" i="1"/>
  <c r="AX7" i="4" s="1"/>
  <c r="N59" i="1"/>
  <c r="BB15" i="4" s="1"/>
  <c r="G59" i="1"/>
  <c r="BB8" i="4" s="1"/>
  <c r="N33" i="1"/>
  <c r="AB15" i="4" s="1"/>
  <c r="U48" i="1"/>
  <c r="AQ22" i="4" s="1"/>
  <c r="N48" i="1"/>
  <c r="AQ15" i="4" s="1"/>
  <c r="H37" i="1"/>
  <c r="AF9" i="4" s="1"/>
  <c r="I43" i="1"/>
  <c r="AL10" i="4" s="1"/>
  <c r="Y8" i="1"/>
  <c r="C26" i="4" s="1"/>
  <c r="S24" i="1"/>
  <c r="S20" i="4" s="1"/>
  <c r="Y73" i="1"/>
  <c r="BP26" i="4" s="1"/>
  <c r="F48" i="1"/>
  <c r="AQ7" i="4" s="1"/>
  <c r="V33" i="1"/>
  <c r="AB23" i="4" s="1"/>
  <c r="K33" i="1"/>
  <c r="AB12" i="4" s="1"/>
  <c r="N5" i="1"/>
  <c r="H18" i="1"/>
  <c r="M9" i="4" s="1"/>
  <c r="S18" i="1"/>
  <c r="M20" i="4" s="1"/>
  <c r="I6" i="1"/>
  <c r="S33" i="1"/>
  <c r="AB20" i="4" s="1"/>
  <c r="N35" i="1"/>
  <c r="AD15" i="4" s="1"/>
  <c r="F18" i="1"/>
  <c r="M7" i="4" s="1"/>
  <c r="G21" i="1"/>
  <c r="P8" i="4" s="1"/>
  <c r="X40" i="1"/>
  <c r="AI25" i="4" s="1"/>
  <c r="W45" i="1"/>
  <c r="AN24" i="4" s="1"/>
  <c r="Y12" i="1"/>
  <c r="G26" i="4" s="1"/>
  <c r="G5" i="1"/>
  <c r="Y27" i="1"/>
  <c r="V26" i="4" s="1"/>
  <c r="H33" i="1"/>
  <c r="AB9" i="4" s="1"/>
  <c r="L23" i="1"/>
  <c r="R13" i="4" s="1"/>
  <c r="X23" i="1"/>
  <c r="R25" i="4" s="1"/>
  <c r="U33" i="1"/>
  <c r="AB22" i="4" s="1"/>
  <c r="O36" i="1"/>
  <c r="AE16" i="4" s="1"/>
  <c r="Y23" i="1"/>
  <c r="R26" i="4" s="1"/>
  <c r="L33" i="1"/>
  <c r="AB13" i="4" s="1"/>
  <c r="Y59" i="1"/>
  <c r="BB26" i="4" s="1"/>
  <c r="H48" i="1"/>
  <c r="AQ9" i="4" s="1"/>
  <c r="S48" i="1"/>
  <c r="AQ20" i="4" s="1"/>
  <c r="U59" i="1"/>
  <c r="BB22" i="4" s="1"/>
  <c r="L26" i="1"/>
  <c r="U13" i="4" s="1"/>
  <c r="W47" i="1"/>
  <c r="AP24" i="4" s="1"/>
  <c r="H73" i="1"/>
  <c r="BP9" i="4" s="1"/>
  <c r="S17" i="1"/>
  <c r="L20" i="4" s="1"/>
  <c r="V17" i="1"/>
  <c r="L23" i="4" s="1"/>
  <c r="L63" i="1"/>
  <c r="BF13" i="4" s="1"/>
  <c r="N63" i="1"/>
  <c r="BF15" i="4" s="1"/>
  <c r="S63" i="1"/>
  <c r="BF20" i="4" s="1"/>
  <c r="H63" i="1"/>
  <c r="BF9" i="4" s="1"/>
  <c r="H4" i="1"/>
  <c r="S4" i="1"/>
  <c r="Y4" i="1"/>
  <c r="N32" i="1"/>
  <c r="AA15" i="4" s="1"/>
  <c r="Y63" i="1"/>
  <c r="BF26" i="4" s="1"/>
  <c r="F22" i="1"/>
  <c r="Q7" i="4" s="1"/>
  <c r="Y22" i="1"/>
  <c r="Q26" i="4" s="1"/>
  <c r="U22" i="1"/>
  <c r="Q22" i="4" s="1"/>
  <c r="S22" i="1"/>
  <c r="Q20" i="4" s="1"/>
  <c r="H22" i="1"/>
  <c r="Q9" i="4" s="1"/>
  <c r="N22" i="1"/>
  <c r="Q15" i="4" s="1"/>
  <c r="N16" i="1"/>
  <c r="K15" i="4" s="1"/>
  <c r="Y16" i="1"/>
  <c r="K26" i="4" s="1"/>
  <c r="S30" i="1"/>
  <c r="Y20" i="4" s="1"/>
  <c r="H30" i="1"/>
  <c r="Y9" i="4" s="1"/>
  <c r="G39" i="1"/>
  <c r="AH8" i="4" s="1"/>
  <c r="F62" i="1"/>
  <c r="BE7" i="4" s="1"/>
  <c r="G22" i="1"/>
  <c r="Q8" i="4" s="1"/>
  <c r="G30" i="1"/>
  <c r="Y8" i="4" s="1"/>
  <c r="F24" i="1"/>
  <c r="S7" i="4" s="1"/>
  <c r="F41" i="1"/>
  <c r="AJ7" i="4" s="1"/>
  <c r="V71" i="1"/>
  <c r="BN23" i="4" s="1"/>
  <c r="N71" i="1"/>
  <c r="BN15" i="4" s="1"/>
  <c r="Y71" i="1"/>
  <c r="BN26" i="4" s="1"/>
  <c r="Y5" i="1"/>
  <c r="K5" i="1"/>
  <c r="G48" i="1"/>
  <c r="AQ8" i="4" s="1"/>
  <c r="H51" i="1"/>
  <c r="AT9" i="4" s="1"/>
  <c r="S51" i="1"/>
  <c r="AT20" i="4" s="1"/>
  <c r="F5" i="1"/>
  <c r="Y52" i="1"/>
  <c r="AU26" i="4" s="1"/>
  <c r="S7" i="1"/>
  <c r="B20" i="4" s="1"/>
  <c r="Y11" i="1"/>
  <c r="F26" i="4" s="1"/>
  <c r="H5" i="1"/>
  <c r="S5" i="1"/>
  <c r="H15" i="1"/>
  <c r="J9" i="4" s="1"/>
  <c r="V30" i="1"/>
  <c r="Y23" i="4" s="1"/>
  <c r="M18" i="1"/>
  <c r="M14" i="4" s="1"/>
  <c r="M34" i="4" s="1"/>
  <c r="V18" i="1"/>
  <c r="M23" i="4" s="1"/>
  <c r="X22" i="1"/>
  <c r="Q25" i="4" s="1"/>
  <c r="M38" i="1"/>
  <c r="AG14" i="4" s="1"/>
  <c r="AG34" i="4" s="1"/>
  <c r="I53" i="1"/>
  <c r="AV10" i="4" s="1"/>
  <c r="Q53" i="1"/>
  <c r="AV18" i="4" s="1"/>
  <c r="T53" i="1"/>
  <c r="AV21" i="4" s="1"/>
  <c r="W53" i="1"/>
  <c r="AV24" i="4" s="1"/>
  <c r="O53" i="1"/>
  <c r="AV16" i="4" s="1"/>
  <c r="R53" i="1"/>
  <c r="AV19" i="4" s="1"/>
  <c r="M63" i="1"/>
  <c r="BF14" i="4" s="1"/>
  <c r="BF34" i="4" s="1"/>
  <c r="T69" i="1"/>
  <c r="BL21" i="4" s="1"/>
  <c r="S32" i="1"/>
  <c r="AA20" i="4" s="1"/>
  <c r="G65" i="1"/>
  <c r="BH8" i="4" s="1"/>
  <c r="T66" i="1"/>
  <c r="BI21" i="4" s="1"/>
  <c r="W44" i="1"/>
  <c r="AM24" i="4" s="1"/>
  <c r="Q44" i="1"/>
  <c r="AM18" i="4" s="1"/>
  <c r="M66" i="1"/>
  <c r="BI14" i="4" s="1"/>
  <c r="BI34" i="4" s="1"/>
  <c r="G8" i="1"/>
  <c r="C8" i="4" s="1"/>
  <c r="Q55" i="1"/>
  <c r="AX18" i="4" s="1"/>
  <c r="R55" i="1"/>
  <c r="AX19" i="4" s="1"/>
  <c r="W55" i="1"/>
  <c r="AX24" i="4" s="1"/>
  <c r="O55" i="1"/>
  <c r="AX16" i="4" s="1"/>
  <c r="T55" i="1"/>
  <c r="AX21" i="4" s="1"/>
  <c r="I55" i="1"/>
  <c r="AX10" i="4" s="1"/>
  <c r="G32" i="1"/>
  <c r="AA8" i="4" s="1"/>
  <c r="Y32" i="1"/>
  <c r="AA26" i="4" s="1"/>
  <c r="M62" i="1"/>
  <c r="BE14" i="4" s="1"/>
  <c r="BE34" i="4" s="1"/>
  <c r="T72" i="1"/>
  <c r="BO21" i="4" s="1"/>
  <c r="Q72" i="1"/>
  <c r="BO18" i="4" s="1"/>
  <c r="W72" i="1"/>
  <c r="BO24" i="4" s="1"/>
  <c r="O72" i="1"/>
  <c r="BO16" i="4" s="1"/>
  <c r="I72" i="1"/>
  <c r="BO10" i="4" s="1"/>
  <c r="R72" i="1"/>
  <c r="BO19" i="4" s="1"/>
  <c r="M5" i="1"/>
  <c r="R4" i="1"/>
  <c r="I4" i="1"/>
  <c r="Q4" i="1"/>
  <c r="T4" i="1"/>
  <c r="O4" i="1"/>
  <c r="W4" i="1"/>
  <c r="M14" i="1"/>
  <c r="I14" i="4" s="1"/>
  <c r="I34" i="4" s="1"/>
  <c r="M4" i="1"/>
  <c r="H8" i="1"/>
  <c r="C9" i="4" s="1"/>
  <c r="U11" i="1"/>
  <c r="F22" i="4" s="1"/>
  <c r="W17" i="1"/>
  <c r="L24" i="4" s="1"/>
  <c r="Q17" i="1"/>
  <c r="L18" i="4" s="1"/>
  <c r="I17" i="1"/>
  <c r="L10" i="4" s="1"/>
  <c r="M36" i="1"/>
  <c r="AE14" i="4" s="1"/>
  <c r="AE34" i="4" s="1"/>
  <c r="M43" i="1"/>
  <c r="AL14" i="4" s="1"/>
  <c r="AL34" i="4" s="1"/>
  <c r="M71" i="1"/>
  <c r="BN14" i="4" s="1"/>
  <c r="BN34" i="4" s="1"/>
  <c r="M23" i="1"/>
  <c r="R14" i="4" s="1"/>
  <c r="R34" i="4" s="1"/>
  <c r="M40" i="1"/>
  <c r="AI14" i="4" s="1"/>
  <c r="AI34" i="4" s="1"/>
  <c r="O13" i="1"/>
  <c r="H16" i="4" s="1"/>
  <c r="I13" i="1"/>
  <c r="H10" i="4" s="1"/>
  <c r="R13" i="1"/>
  <c r="H19" i="4" s="1"/>
  <c r="Q13" i="1"/>
  <c r="H18" i="4" s="1"/>
  <c r="T13" i="1"/>
  <c r="H21" i="4" s="1"/>
  <c r="W13" i="1"/>
  <c r="H24" i="4" s="1"/>
  <c r="R63" i="1"/>
  <c r="BF19" i="4" s="1"/>
  <c r="W63" i="1"/>
  <c r="BF24" i="4" s="1"/>
  <c r="I63" i="1"/>
  <c r="BF10" i="4" s="1"/>
  <c r="T63" i="1"/>
  <c r="BF21" i="4" s="1"/>
  <c r="Q63" i="1"/>
  <c r="BF18" i="4" s="1"/>
  <c r="O63" i="1"/>
  <c r="BF16" i="4" s="1"/>
  <c r="S20" i="1"/>
  <c r="O20" i="4" s="1"/>
  <c r="N8" i="1"/>
  <c r="C15" i="4" s="1"/>
  <c r="Y17" i="1"/>
  <c r="L26" i="4" s="1"/>
  <c r="M6" i="1"/>
  <c r="Q16" i="1"/>
  <c r="K18" i="4" s="1"/>
  <c r="T16" i="1"/>
  <c r="K21" i="4" s="1"/>
  <c r="O16" i="1"/>
  <c r="K16" i="4" s="1"/>
  <c r="M12" i="1"/>
  <c r="G14" i="4" s="1"/>
  <c r="G34" i="4" s="1"/>
  <c r="M20" i="1"/>
  <c r="O14" i="4" s="1"/>
  <c r="O34" i="4" s="1"/>
  <c r="Q23" i="1"/>
  <c r="R18" i="4" s="1"/>
  <c r="I23" i="1"/>
  <c r="R10" i="4" s="1"/>
  <c r="W23" i="1"/>
  <c r="R24" i="4" s="1"/>
  <c r="R23" i="1"/>
  <c r="R19" i="4" s="1"/>
  <c r="O23" i="1"/>
  <c r="R16" i="4" s="1"/>
  <c r="T23" i="1"/>
  <c r="R21" i="4" s="1"/>
  <c r="M33" i="1"/>
  <c r="AB14" i="4" s="1"/>
  <c r="AB34" i="4" s="1"/>
  <c r="G4" i="1"/>
  <c r="S8" i="1"/>
  <c r="C20" i="4" s="1"/>
  <c r="G23" i="1"/>
  <c r="R8" i="4" s="1"/>
  <c r="Y30" i="1"/>
  <c r="Y26" i="4" s="1"/>
  <c r="M34" i="1"/>
  <c r="AC14" i="4" s="1"/>
  <c r="AC34" i="4" s="1"/>
  <c r="T40" i="1"/>
  <c r="AI21" i="4" s="1"/>
  <c r="W40" i="1"/>
  <c r="AI24" i="4" s="1"/>
  <c r="R40" i="1"/>
  <c r="AI19" i="4" s="1"/>
  <c r="Q40" i="1"/>
  <c r="AI18" i="4" s="1"/>
  <c r="O40" i="1"/>
  <c r="AI16" i="4" s="1"/>
  <c r="I40" i="1"/>
  <c r="AI10" i="4" s="1"/>
  <c r="O22" i="1"/>
  <c r="Q16" i="4" s="1"/>
  <c r="T22" i="1"/>
  <c r="Q21" i="4" s="1"/>
  <c r="R22" i="1"/>
  <c r="Q19" i="4" s="1"/>
  <c r="Q22" i="1"/>
  <c r="Q18" i="4" s="1"/>
  <c r="W22" i="1"/>
  <c r="Q24" i="4" s="1"/>
  <c r="I22" i="1"/>
  <c r="Q10" i="4" s="1"/>
  <c r="R45" i="1"/>
  <c r="AN19" i="4" s="1"/>
  <c r="M51" i="1"/>
  <c r="AT14" i="4" s="1"/>
  <c r="AT34" i="4" s="1"/>
  <c r="Y51" i="1"/>
  <c r="AT26" i="4" s="1"/>
  <c r="M55" i="1"/>
  <c r="AX14" i="4" s="1"/>
  <c r="AX34" i="4" s="1"/>
  <c r="I61" i="1"/>
  <c r="BD10" i="4" s="1"/>
  <c r="N62" i="1"/>
  <c r="BE15" i="4" s="1"/>
  <c r="Q5" i="1"/>
  <c r="I5" i="1"/>
  <c r="O5" i="1"/>
  <c r="W5" i="1"/>
  <c r="R5" i="1"/>
  <c r="T5" i="1"/>
  <c r="M7" i="1"/>
  <c r="B14" i="4" s="1"/>
  <c r="B34" i="4" s="1"/>
  <c r="M16" i="1"/>
  <c r="K14" i="4" s="1"/>
  <c r="K34" i="4" s="1"/>
  <c r="W33" i="1"/>
  <c r="AB24" i="4" s="1"/>
  <c r="T33" i="1"/>
  <c r="AB21" i="4" s="1"/>
  <c r="Q33" i="1"/>
  <c r="AB18" i="4" s="1"/>
  <c r="O33" i="1"/>
  <c r="AB16" i="4" s="1"/>
  <c r="I33" i="1"/>
  <c r="AB10" i="4" s="1"/>
  <c r="R33" i="1"/>
  <c r="AB19" i="4" s="1"/>
  <c r="M35" i="1"/>
  <c r="AD14" i="4" s="1"/>
  <c r="AD34" i="4" s="1"/>
  <c r="G41" i="1"/>
  <c r="AJ8" i="4" s="1"/>
  <c r="M52" i="1"/>
  <c r="AU14" i="4" s="1"/>
  <c r="AU34" i="4" s="1"/>
  <c r="N55" i="1"/>
  <c r="AX15" i="4" s="1"/>
  <c r="R58" i="1"/>
  <c r="BA19" i="4" s="1"/>
  <c r="M64" i="1"/>
  <c r="BG14" i="4" s="1"/>
  <c r="BG34" i="4" s="1"/>
  <c r="M68" i="1"/>
  <c r="BK14" i="4" s="1"/>
  <c r="BK34" i="4" s="1"/>
  <c r="H72" i="1"/>
  <c r="BO9" i="4" s="1"/>
  <c r="S72" i="1"/>
  <c r="BO20" i="4" s="1"/>
  <c r="G73" i="1"/>
  <c r="BP8" i="4" s="1"/>
  <c r="G17" i="1"/>
  <c r="L8" i="4" s="1"/>
  <c r="Q21" i="1"/>
  <c r="P18" i="4" s="1"/>
  <c r="I21" i="1"/>
  <c r="P10" i="4" s="1"/>
  <c r="M32" i="1"/>
  <c r="AA14" i="4" s="1"/>
  <c r="AA34" i="4" s="1"/>
  <c r="M50" i="1"/>
  <c r="AS14" i="4" s="1"/>
  <c r="AS34" i="4" s="1"/>
  <c r="M58" i="1"/>
  <c r="BA14" i="4" s="1"/>
  <c r="BA34" i="4" s="1"/>
  <c r="I68" i="1"/>
  <c r="BK10" i="4" s="1"/>
  <c r="S73" i="1"/>
  <c r="BP20" i="4" s="1"/>
  <c r="M15" i="1"/>
  <c r="J14" i="4" s="1"/>
  <c r="M41" i="1"/>
  <c r="AJ14" i="4" s="1"/>
  <c r="AJ34" i="4" s="1"/>
  <c r="M49" i="1"/>
  <c r="AR14" i="4" s="1"/>
  <c r="AR34" i="4" s="1"/>
  <c r="H53" i="1"/>
  <c r="AV9" i="4" s="1"/>
  <c r="Q71" i="1"/>
  <c r="BN18" i="4" s="1"/>
  <c r="I71" i="1"/>
  <c r="BN10" i="4" s="1"/>
  <c r="T71" i="1"/>
  <c r="BN21" i="4" s="1"/>
  <c r="W71" i="1"/>
  <c r="BN24" i="4" s="1"/>
  <c r="O71" i="1"/>
  <c r="BN16" i="4" s="1"/>
  <c r="R71" i="1"/>
  <c r="BN19" i="4" s="1"/>
  <c r="M73" i="1"/>
  <c r="BP14" i="4" s="1"/>
  <c r="BP34" i="4" s="1"/>
  <c r="M3" i="1"/>
  <c r="I34" i="1"/>
  <c r="AC10" i="4" s="1"/>
  <c r="M54" i="1"/>
  <c r="AW14" i="4" s="1"/>
  <c r="AW34" i="4" s="1"/>
  <c r="O59" i="1"/>
  <c r="BB16" i="4" s="1"/>
  <c r="Q59" i="1"/>
  <c r="BB18" i="4" s="1"/>
  <c r="T59" i="1"/>
  <c r="BB21" i="4" s="1"/>
  <c r="W59" i="1"/>
  <c r="BB24" i="4" s="1"/>
  <c r="I59" i="1"/>
  <c r="BB10" i="4" s="1"/>
  <c r="R59" i="1"/>
  <c r="BB19" i="4" s="1"/>
  <c r="M61" i="1"/>
  <c r="BD14" i="4" s="1"/>
  <c r="BD34" i="4" s="1"/>
  <c r="M70" i="1"/>
  <c r="BM14" i="4" s="1"/>
  <c r="BM34" i="4" s="1"/>
  <c r="S40" i="1"/>
  <c r="AI20" i="4" s="1"/>
  <c r="M53" i="1"/>
  <c r="AV14" i="4" s="1"/>
  <c r="AV34" i="4" s="1"/>
  <c r="S58" i="1"/>
  <c r="BA20" i="4" s="1"/>
  <c r="G63" i="1"/>
  <c r="BF8" i="4" s="1"/>
  <c r="M9" i="1"/>
  <c r="D14" i="4" s="1"/>
  <c r="D34" i="4" s="1"/>
  <c r="M13" i="1"/>
  <c r="H14" i="4" s="1"/>
  <c r="H34" i="4" s="1"/>
  <c r="T8" i="1"/>
  <c r="C21" i="4" s="1"/>
  <c r="R8" i="1"/>
  <c r="C19" i="4" s="1"/>
  <c r="W8" i="1"/>
  <c r="C24" i="4" s="1"/>
  <c r="Q8" i="1"/>
  <c r="C18" i="4" s="1"/>
  <c r="O8" i="1"/>
  <c r="C16" i="4" s="1"/>
  <c r="I8" i="1"/>
  <c r="C10" i="4" s="1"/>
  <c r="L22" i="1"/>
  <c r="Q13" i="4" s="1"/>
  <c r="M25" i="1"/>
  <c r="T14" i="4" s="1"/>
  <c r="T34" i="4" s="1"/>
  <c r="R27" i="1"/>
  <c r="V19" i="4" s="1"/>
  <c r="I27" i="1"/>
  <c r="V10" i="4" s="1"/>
  <c r="W27" i="1"/>
  <c r="V24" i="4" s="1"/>
  <c r="T27" i="1"/>
  <c r="V21" i="4" s="1"/>
  <c r="O31" i="1"/>
  <c r="Z16" i="4" s="1"/>
  <c r="W31" i="1"/>
  <c r="Z24" i="4" s="1"/>
  <c r="Q31" i="1"/>
  <c r="Z18" i="4" s="1"/>
  <c r="V5" i="1"/>
  <c r="M19" i="1"/>
  <c r="N14" i="4" s="1"/>
  <c r="N34" i="4" s="1"/>
  <c r="M26" i="1"/>
  <c r="U14" i="4" s="1"/>
  <c r="U34" i="4" s="1"/>
  <c r="W32" i="1"/>
  <c r="AA24" i="4" s="1"/>
  <c r="T32" i="1"/>
  <c r="AA21" i="4" s="1"/>
  <c r="R32" i="1"/>
  <c r="AA19" i="4" s="1"/>
  <c r="R30" i="1"/>
  <c r="Y19" i="4" s="1"/>
  <c r="T30" i="1"/>
  <c r="Y21" i="4" s="1"/>
  <c r="W30" i="1"/>
  <c r="Y24" i="4" s="1"/>
  <c r="I30" i="1"/>
  <c r="Y10" i="4" s="1"/>
  <c r="O30" i="1"/>
  <c r="Y16" i="4" s="1"/>
  <c r="Q30" i="1"/>
  <c r="Y18" i="4" s="1"/>
  <c r="M47" i="1"/>
  <c r="AP14" i="4" s="1"/>
  <c r="AP34" i="4" s="1"/>
  <c r="O65" i="1"/>
  <c r="BH16" i="4" s="1"/>
  <c r="Q65" i="1"/>
  <c r="BH18" i="4" s="1"/>
  <c r="R65" i="1"/>
  <c r="BH19" i="4" s="1"/>
  <c r="T65" i="1"/>
  <c r="BH21" i="4" s="1"/>
  <c r="I65" i="1"/>
  <c r="BH10" i="4" s="1"/>
  <c r="W65" i="1"/>
  <c r="BH24" i="4" s="1"/>
  <c r="F33" i="1"/>
  <c r="AB7" i="4" s="1"/>
  <c r="M44" i="1"/>
  <c r="AM14" i="4" s="1"/>
  <c r="AM34" i="4" s="1"/>
  <c r="M56" i="1"/>
  <c r="AY14" i="4" s="1"/>
  <c r="AY34" i="4" s="1"/>
  <c r="M60" i="1"/>
  <c r="BC14" i="4" s="1"/>
  <c r="BC34" i="4" s="1"/>
  <c r="Y53" i="1"/>
  <c r="AV26" i="4" s="1"/>
  <c r="M57" i="1"/>
  <c r="AZ14" i="4" s="1"/>
  <c r="AZ34" i="4" s="1"/>
  <c r="M65" i="1"/>
  <c r="BH14" i="4" s="1"/>
  <c r="BH34" i="4" s="1"/>
  <c r="S53" i="1"/>
  <c r="AV20" i="4" s="1"/>
  <c r="M31" i="1"/>
  <c r="Z14" i="4" s="1"/>
  <c r="Z34" i="4" s="1"/>
  <c r="G55" i="1"/>
  <c r="AX8" i="4" s="1"/>
  <c r="I51" i="1"/>
  <c r="AT10" i="4" s="1"/>
  <c r="Q51" i="1"/>
  <c r="AT18" i="4" s="1"/>
  <c r="W51" i="1"/>
  <c r="AT24" i="4" s="1"/>
  <c r="R51" i="1"/>
  <c r="AT19" i="4" s="1"/>
  <c r="U23" i="1"/>
  <c r="R22" i="4" s="1"/>
  <c r="H65" i="1"/>
  <c r="BH9" i="4" s="1"/>
  <c r="Q15" i="1"/>
  <c r="J18" i="4" s="1"/>
  <c r="T15" i="1"/>
  <c r="J21" i="4" s="1"/>
  <c r="W15" i="1"/>
  <c r="J24" i="4" s="1"/>
  <c r="O20" i="1"/>
  <c r="O16" i="4" s="1"/>
  <c r="I20" i="1"/>
  <c r="O10" i="4" s="1"/>
  <c r="Q20" i="1"/>
  <c r="O18" i="4" s="1"/>
  <c r="W20" i="1"/>
  <c r="O24" i="4" s="1"/>
  <c r="W14" i="1"/>
  <c r="I24" i="4" s="1"/>
  <c r="Q14" i="1"/>
  <c r="I18" i="4" s="1"/>
  <c r="I14" i="1"/>
  <c r="I10" i="4" s="1"/>
  <c r="M21" i="1"/>
  <c r="P14" i="4" s="1"/>
  <c r="P34" i="4" s="1"/>
  <c r="M22" i="1"/>
  <c r="Q14" i="4" s="1"/>
  <c r="Q34" i="4" s="1"/>
  <c r="I28" i="1"/>
  <c r="W10" i="4" s="1"/>
  <c r="R28" i="1"/>
  <c r="W19" i="4" s="1"/>
  <c r="Y55" i="1"/>
  <c r="AX26" i="4" s="1"/>
  <c r="M59" i="1"/>
  <c r="BB14" i="4" s="1"/>
  <c r="BB34" i="4" s="1"/>
  <c r="N14" i="1"/>
  <c r="I15" i="4" s="1"/>
  <c r="M27" i="1"/>
  <c r="V14" i="4" s="1"/>
  <c r="V34" i="4" s="1"/>
  <c r="M39" i="1"/>
  <c r="AH14" i="4" s="1"/>
  <c r="AH34" i="4" s="1"/>
  <c r="H44" i="1"/>
  <c r="AM9" i="4" s="1"/>
  <c r="S44" i="1"/>
  <c r="AM20" i="4" s="1"/>
  <c r="R62" i="1"/>
  <c r="BE19" i="4" s="1"/>
  <c r="T62" i="1"/>
  <c r="BE21" i="4" s="1"/>
  <c r="W62" i="1"/>
  <c r="BE24" i="4" s="1"/>
  <c r="I62" i="1"/>
  <c r="BE10" i="4" s="1"/>
  <c r="M72" i="1"/>
  <c r="BO14" i="4" s="1"/>
  <c r="BO34" i="4" s="1"/>
  <c r="N30" i="1"/>
  <c r="Y15" i="4" s="1"/>
  <c r="I37" i="1"/>
  <c r="AF10" i="4" s="1"/>
  <c r="M42" i="1"/>
  <c r="AK14" i="4" s="1"/>
  <c r="AK34" i="4" s="1"/>
  <c r="S65" i="1"/>
  <c r="BH20" i="4" s="1"/>
  <c r="M74" i="1"/>
  <c r="BQ14" i="4" s="1"/>
  <c r="BQ34" i="4" s="1"/>
  <c r="S37" i="1"/>
  <c r="AF20" i="4" s="1"/>
  <c r="O29" i="1"/>
  <c r="X16" i="4" s="1"/>
  <c r="I29" i="1"/>
  <c r="X10" i="4" s="1"/>
  <c r="W29" i="1"/>
  <c r="X24" i="4" s="1"/>
  <c r="R29" i="1"/>
  <c r="X19" i="4" s="1"/>
  <c r="Q29" i="1"/>
  <c r="X18" i="4" s="1"/>
  <c r="T29" i="1"/>
  <c r="X21" i="4" s="1"/>
  <c r="T48" i="1"/>
  <c r="AQ21" i="4" s="1"/>
  <c r="I48" i="1"/>
  <c r="AQ10" i="4" s="1"/>
  <c r="Q48" i="1"/>
  <c r="AQ18" i="4" s="1"/>
  <c r="R48" i="1"/>
  <c r="AQ19" i="4" s="1"/>
  <c r="W48" i="1"/>
  <c r="AQ24" i="4" s="1"/>
  <c r="O48" i="1"/>
  <c r="AQ16" i="4" s="1"/>
  <c r="Y65" i="1"/>
  <c r="BH26" i="4" s="1"/>
  <c r="M8" i="1"/>
  <c r="C14" i="4" s="1"/>
  <c r="C34" i="4" s="1"/>
  <c r="Q67" i="1"/>
  <c r="BJ18" i="4" s="1"/>
  <c r="R11" i="1"/>
  <c r="F19" i="4" s="1"/>
  <c r="Q11" i="1"/>
  <c r="F18" i="4" s="1"/>
  <c r="O11" i="1"/>
  <c r="F16" i="4" s="1"/>
  <c r="I11" i="1"/>
  <c r="F10" i="4" s="1"/>
  <c r="T11" i="1"/>
  <c r="F21" i="4" s="1"/>
  <c r="W11" i="1"/>
  <c r="F24" i="4" s="1"/>
  <c r="L18" i="1"/>
  <c r="M13" i="4" s="1"/>
  <c r="M10" i="1"/>
  <c r="E14" i="4" s="1"/>
  <c r="E34" i="4" s="1"/>
  <c r="N13" i="1"/>
  <c r="H15" i="4" s="1"/>
  <c r="S14" i="1"/>
  <c r="I20" i="4" s="1"/>
  <c r="Y29" i="1"/>
  <c r="X26" i="4" s="1"/>
  <c r="N4" i="1"/>
  <c r="T7" i="1"/>
  <c r="B21" i="4" s="1"/>
  <c r="I7" i="1"/>
  <c r="B10" i="4" s="1"/>
  <c r="M17" i="1"/>
  <c r="L14" i="4" s="1"/>
  <c r="L34" i="4" s="1"/>
  <c r="N20" i="1"/>
  <c r="O15" i="4" s="1"/>
  <c r="G11" i="1"/>
  <c r="F8" i="4" s="1"/>
  <c r="S11" i="1"/>
  <c r="F20" i="4" s="1"/>
  <c r="H16" i="1"/>
  <c r="K9" i="4" s="1"/>
  <c r="M29" i="1"/>
  <c r="X14" i="4" s="1"/>
  <c r="X34" i="4" s="1"/>
  <c r="Q35" i="1"/>
  <c r="AD18" i="4" s="1"/>
  <c r="W35" i="1"/>
  <c r="AD24" i="4" s="1"/>
  <c r="R35" i="1"/>
  <c r="AD19" i="4" s="1"/>
  <c r="I35" i="1"/>
  <c r="AD10" i="4" s="1"/>
  <c r="M11" i="1"/>
  <c r="F14" i="4" s="1"/>
  <c r="F34" i="4" s="1"/>
  <c r="M30" i="1"/>
  <c r="Y14" i="4" s="1"/>
  <c r="Y34" i="4" s="1"/>
  <c r="G35" i="1"/>
  <c r="AD8" i="4" s="1"/>
  <c r="N11" i="1"/>
  <c r="F15" i="4" s="1"/>
  <c r="W18" i="1"/>
  <c r="M24" i="4" s="1"/>
  <c r="I18" i="1"/>
  <c r="M10" i="4" s="1"/>
  <c r="Q18" i="1"/>
  <c r="M18" i="4" s="1"/>
  <c r="T18" i="1"/>
  <c r="M21" i="4" s="1"/>
  <c r="R18" i="1"/>
  <c r="M19" i="4" s="1"/>
  <c r="O18" i="1"/>
  <c r="M16" i="4" s="1"/>
  <c r="N23" i="1"/>
  <c r="R15" i="4" s="1"/>
  <c r="H24" i="1"/>
  <c r="S9" i="4" s="1"/>
  <c r="M28" i="1"/>
  <c r="W14" i="4" s="1"/>
  <c r="W34" i="4" s="1"/>
  <c r="G29" i="1"/>
  <c r="X8" i="4" s="1"/>
  <c r="M37" i="1"/>
  <c r="AF14" i="4" s="1"/>
  <c r="AF34" i="4" s="1"/>
  <c r="Q41" i="1"/>
  <c r="AJ18" i="4" s="1"/>
  <c r="I41" i="1"/>
  <c r="AJ10" i="4" s="1"/>
  <c r="S55" i="1"/>
  <c r="AX20" i="4" s="1"/>
  <c r="O57" i="1"/>
  <c r="AZ16" i="4" s="1"/>
  <c r="M67" i="1"/>
  <c r="BJ14" i="4" s="1"/>
  <c r="BJ34" i="4" s="1"/>
  <c r="G72" i="1"/>
  <c r="BO8" i="4" s="1"/>
  <c r="F73" i="1"/>
  <c r="BP7" i="4" s="1"/>
  <c r="R73" i="1"/>
  <c r="BP19" i="4" s="1"/>
  <c r="O73" i="1"/>
  <c r="BP16" i="4" s="1"/>
  <c r="Q73" i="1"/>
  <c r="BP18" i="4" s="1"/>
  <c r="T73" i="1"/>
  <c r="BP21" i="4" s="1"/>
  <c r="W73" i="1"/>
  <c r="BP24" i="4" s="1"/>
  <c r="I73" i="1"/>
  <c r="BP10" i="4" s="1"/>
  <c r="N38" i="1"/>
  <c r="AG15" i="4" s="1"/>
  <c r="Q39" i="1"/>
  <c r="AH18" i="4" s="1"/>
  <c r="Y44" i="1"/>
  <c r="AM26" i="4" s="1"/>
  <c r="M48" i="1"/>
  <c r="AQ14" i="4" s="1"/>
  <c r="AQ34" i="4" s="1"/>
  <c r="Y48" i="1"/>
  <c r="AQ26" i="4" s="1"/>
  <c r="N51" i="1"/>
  <c r="AT15" i="4" s="1"/>
  <c r="G53" i="1"/>
  <c r="AV8" i="4" s="1"/>
  <c r="O54" i="1"/>
  <c r="AW16" i="4" s="1"/>
  <c r="G69" i="1"/>
  <c r="BL8" i="4" s="1"/>
  <c r="Q70" i="1"/>
  <c r="BM18" i="4" s="1"/>
  <c r="T70" i="1"/>
  <c r="BM21" i="4" s="1"/>
  <c r="I70" i="1"/>
  <c r="BM10" i="4" s="1"/>
  <c r="R70" i="1"/>
  <c r="BM19" i="4" s="1"/>
  <c r="O70" i="1"/>
  <c r="BM16" i="4" s="1"/>
  <c r="O3" i="1"/>
  <c r="Y45" i="1"/>
  <c r="AN26" i="4" s="1"/>
  <c r="W52" i="1"/>
  <c r="AU24" i="4" s="1"/>
  <c r="R52" i="1"/>
  <c r="AU19" i="4" s="1"/>
  <c r="I52" i="1"/>
  <c r="AU10" i="4" s="1"/>
  <c r="Q52" i="1"/>
  <c r="AU18" i="4" s="1"/>
  <c r="N53" i="1"/>
  <c r="AV15" i="4" s="1"/>
  <c r="H62" i="1"/>
  <c r="BE9" i="4" s="1"/>
  <c r="H11" i="1"/>
  <c r="F9" i="4" s="1"/>
  <c r="G33" i="1"/>
  <c r="AB8" i="4" s="1"/>
  <c r="N40" i="1"/>
  <c r="AI15" i="4" s="1"/>
  <c r="S62" i="1"/>
  <c r="BE20" i="4" s="1"/>
  <c r="N72" i="1"/>
  <c r="BO15" i="4" s="1"/>
  <c r="H27" i="1"/>
  <c r="V9" i="4" s="1"/>
  <c r="H40" i="1"/>
  <c r="AI9" i="4" s="1"/>
  <c r="Q43" i="1"/>
  <c r="AL18" i="4" s="1"/>
  <c r="O43" i="1"/>
  <c r="AL16" i="4" s="1"/>
  <c r="M45" i="1"/>
  <c r="AN14" i="4" s="1"/>
  <c r="AN34" i="4" s="1"/>
  <c r="S66" i="1"/>
  <c r="BI20" i="4" s="1"/>
  <c r="M24" i="1"/>
  <c r="S14" i="4" s="1"/>
  <c r="S34" i="4" s="1"/>
  <c r="N27" i="1"/>
  <c r="V15" i="4" s="1"/>
  <c r="Y35" i="1"/>
  <c r="AD26" i="4" s="1"/>
  <c r="G71" i="1"/>
  <c r="BN8" i="4" s="1"/>
  <c r="N73" i="1"/>
  <c r="BP15" i="4" s="1"/>
  <c r="M46" i="1"/>
  <c r="AO14" i="4" s="1"/>
  <c r="AO34" i="4" s="1"/>
  <c r="M69" i="1"/>
  <c r="BL14" i="4" s="1"/>
  <c r="BL34" i="4" s="1"/>
  <c r="J34" i="4" l="1"/>
  <c r="AB33" i="4"/>
  <c r="AQ41" i="10"/>
  <c r="AQ47" i="10" s="1"/>
  <c r="Y41" i="10"/>
  <c r="Y47" i="10" s="1"/>
  <c r="H41" i="10"/>
  <c r="BD41" i="10"/>
  <c r="BD47" i="10" s="1"/>
  <c r="S41" i="10"/>
  <c r="S47" i="10" s="1"/>
  <c r="BE41" i="10"/>
  <c r="BE47" i="10" s="1"/>
  <c r="BE47" i="12"/>
  <c r="BJ35" i="12"/>
  <c r="W41" i="10"/>
  <c r="W47" i="10" s="1"/>
  <c r="W47" i="12"/>
  <c r="BO41" i="10"/>
  <c r="BO47" i="12"/>
  <c r="AY41" i="10"/>
  <c r="AY47" i="10" s="1"/>
  <c r="AL41" i="10"/>
  <c r="AL47" i="10" s="1"/>
  <c r="BC41" i="10"/>
  <c r="AZ41" i="10"/>
  <c r="AZ47" i="10" s="1"/>
  <c r="AZ47" i="12"/>
  <c r="AE41" i="10"/>
  <c r="AE47" i="10" s="1"/>
  <c r="AE47" i="12"/>
  <c r="Q41" i="10"/>
  <c r="Q47" i="10" s="1"/>
  <c r="AN41" i="10"/>
  <c r="AN47" i="10" s="1"/>
  <c r="AN47" i="12"/>
  <c r="K41" i="10"/>
  <c r="K47" i="12"/>
  <c r="BK41" i="10"/>
  <c r="BK47" i="10" s="1"/>
  <c r="BK47" i="12"/>
  <c r="O16" i="10"/>
  <c r="T31" i="10"/>
  <c r="BN41" i="10"/>
  <c r="BN47" i="10" s="1"/>
  <c r="BN47" i="12"/>
  <c r="AP41" i="10"/>
  <c r="AP47" i="10" s="1"/>
  <c r="AS41" i="10"/>
  <c r="AS47" i="10" s="1"/>
  <c r="AS47" i="12"/>
  <c r="BL41" i="10"/>
  <c r="BL47" i="10" s="1"/>
  <c r="BL47" i="12"/>
  <c r="Z41" i="10"/>
  <c r="Z47" i="10" s="1"/>
  <c r="Z47" i="12"/>
  <c r="G41" i="10"/>
  <c r="G47" i="10" s="1"/>
  <c r="BS41" i="10"/>
  <c r="BS47" i="12"/>
  <c r="AJ41" i="10"/>
  <c r="AJ47" i="10" s="1"/>
  <c r="AJ47" i="12"/>
  <c r="R41" i="10"/>
  <c r="R47" i="10" s="1"/>
  <c r="R47" i="12"/>
  <c r="BJ41" i="10"/>
  <c r="BJ47" i="10" s="1"/>
  <c r="BA41" i="10"/>
  <c r="BA47" i="10" s="1"/>
  <c r="BA47" i="12"/>
  <c r="P41" i="10"/>
  <c r="P47" i="10" s="1"/>
  <c r="P47" i="12"/>
  <c r="BF41" i="10"/>
  <c r="BF47" i="10" s="1"/>
  <c r="BF47" i="12"/>
  <c r="L41" i="10"/>
  <c r="L47" i="10" s="1"/>
  <c r="L47" i="12"/>
  <c r="AU41" i="10"/>
  <c r="AU47" i="10" s="1"/>
  <c r="AU47" i="12"/>
  <c r="BM41" i="10"/>
  <c r="BM47" i="10" s="1"/>
  <c r="BM47" i="12"/>
  <c r="AW41" i="10"/>
  <c r="AW47" i="10" s="1"/>
  <c r="AW47" i="12"/>
  <c r="AD41" i="10"/>
  <c r="AD47" i="10" s="1"/>
  <c r="AD47" i="12"/>
  <c r="I41" i="10"/>
  <c r="I47" i="10" s="1"/>
  <c r="I47" i="12"/>
  <c r="AK41" i="10"/>
  <c r="AK47" i="10" s="1"/>
  <c r="AG41" i="10"/>
  <c r="AG47" i="10" s="1"/>
  <c r="AG47" i="12"/>
  <c r="O41" i="10"/>
  <c r="O47" i="12"/>
  <c r="BP16" i="10"/>
  <c r="AD16" i="10"/>
  <c r="AH41" i="10"/>
  <c r="AH47" i="12"/>
  <c r="N41" i="10"/>
  <c r="N47" i="10" s="1"/>
  <c r="N47" i="12"/>
  <c r="E41" i="10"/>
  <c r="E47" i="12"/>
  <c r="BQ41" i="10"/>
  <c r="BQ47" i="10" s="1"/>
  <c r="BQ47" i="12"/>
  <c r="X41" i="10"/>
  <c r="BB41" i="10"/>
  <c r="BB47" i="10" s="1"/>
  <c r="BB47" i="12"/>
  <c r="AO41" i="10"/>
  <c r="AO47" i="10" s="1"/>
  <c r="AO47" i="12"/>
  <c r="AR41" i="10"/>
  <c r="AR47" i="10" s="1"/>
  <c r="AR47" i="12"/>
  <c r="V41" i="10"/>
  <c r="V47" i="10" s="1"/>
  <c r="J41" i="10"/>
  <c r="J47" i="12"/>
  <c r="AX41" i="10"/>
  <c r="AX47" i="10" s="1"/>
  <c r="AX47" i="12"/>
  <c r="AC41" i="10"/>
  <c r="AC47" i="10" s="1"/>
  <c r="AC47" i="12"/>
  <c r="BI41" i="10"/>
  <c r="BI47" i="10" s="1"/>
  <c r="M41" i="10"/>
  <c r="M47" i="10" s="1"/>
  <c r="M47" i="12"/>
  <c r="AV41" i="10"/>
  <c r="AV47" i="10" s="1"/>
  <c r="AV47" i="12"/>
  <c r="AK35" i="12"/>
  <c r="T41" i="10"/>
  <c r="T47" i="10" s="1"/>
  <c r="T47" i="12"/>
  <c r="BG41" i="10"/>
  <c r="BG47" i="10" s="1"/>
  <c r="BG47" i="12"/>
  <c r="AI41" i="10"/>
  <c r="AI47" i="12"/>
  <c r="AA16" i="10"/>
  <c r="AD35" i="12"/>
  <c r="BR35" i="12"/>
  <c r="U41" i="10"/>
  <c r="U47" i="10" s="1"/>
  <c r="U47" i="12"/>
  <c r="O46" i="12"/>
  <c r="AA41" i="10"/>
  <c r="AA47" i="10" s="1"/>
  <c r="AA47" i="12"/>
  <c r="AM41" i="10"/>
  <c r="AM47" i="10" s="1"/>
  <c r="AB41" i="10"/>
  <c r="AB47" i="10" s="1"/>
  <c r="AB47" i="12"/>
  <c r="F41" i="10"/>
  <c r="F47" i="10" s="1"/>
  <c r="BR41" i="10"/>
  <c r="BR47" i="10" s="1"/>
  <c r="BR47" i="12"/>
  <c r="AT41" i="10"/>
  <c r="AT47" i="10" s="1"/>
  <c r="AF41" i="10"/>
  <c r="AF47" i="10" s="1"/>
  <c r="AF47" i="12"/>
  <c r="D41" i="10"/>
  <c r="D47" i="10" s="1"/>
  <c r="D47" i="12"/>
  <c r="BP41" i="10"/>
  <c r="BP47" i="10" s="1"/>
  <c r="BH41" i="10"/>
  <c r="BH47" i="10" s="1"/>
  <c r="BH47" i="12"/>
  <c r="S31" i="10"/>
  <c r="N16" i="10"/>
  <c r="AK31" i="10"/>
  <c r="O31" i="10"/>
  <c r="AH47" i="10"/>
  <c r="E47" i="10"/>
  <c r="X47" i="10"/>
  <c r="J47" i="10"/>
  <c r="AI47" i="10"/>
  <c r="H47" i="10"/>
  <c r="BO47" i="10"/>
  <c r="BC47" i="10"/>
  <c r="K47" i="10"/>
  <c r="BS47" i="10"/>
  <c r="O47" i="10"/>
  <c r="X36" i="10"/>
  <c r="X33" i="10"/>
  <c r="BQ36" i="10"/>
  <c r="BQ33" i="10"/>
  <c r="BB37" i="10"/>
  <c r="BB29" i="10"/>
  <c r="T36" i="10"/>
  <c r="T33" i="10"/>
  <c r="O9" i="10"/>
  <c r="O17" i="10"/>
  <c r="O18" i="10"/>
  <c r="O25" i="10"/>
  <c r="O26" i="10"/>
  <c r="H37" i="10"/>
  <c r="H29" i="10"/>
  <c r="AZ28" i="10"/>
  <c r="AZ15" i="10"/>
  <c r="AZ21" i="10"/>
  <c r="AA38" i="10"/>
  <c r="AA34" i="10"/>
  <c r="BP34" i="10"/>
  <c r="BP38" i="10"/>
  <c r="BR28" i="10"/>
  <c r="BR15" i="10"/>
  <c r="BR21" i="10"/>
  <c r="AL28" i="10"/>
  <c r="AL15" i="10"/>
  <c r="AL21" i="10"/>
  <c r="AK38" i="10"/>
  <c r="AK34" i="10"/>
  <c r="T28" i="10"/>
  <c r="T15" i="10"/>
  <c r="T21" i="10"/>
  <c r="M29" i="10"/>
  <c r="M37" i="10"/>
  <c r="BQ29" i="10"/>
  <c r="BQ37" i="10"/>
  <c r="AO38" i="10"/>
  <c r="AO34" i="10"/>
  <c r="AX34" i="10"/>
  <c r="AX38" i="10"/>
  <c r="AL8" i="10"/>
  <c r="AL14" i="10"/>
  <c r="AL20" i="10"/>
  <c r="BG8" i="10"/>
  <c r="BG14" i="10"/>
  <c r="BG20" i="10"/>
  <c r="BH9" i="10"/>
  <c r="BH17" i="10"/>
  <c r="BH18" i="10"/>
  <c r="BH25" i="10"/>
  <c r="BH26" i="10"/>
  <c r="AR34" i="10"/>
  <c r="AR38" i="10"/>
  <c r="AG37" i="10"/>
  <c r="AG29" i="10"/>
  <c r="AP34" i="10"/>
  <c r="AP38" i="10"/>
  <c r="AF33" i="10"/>
  <c r="AF36" i="10"/>
  <c r="AS20" i="10"/>
  <c r="AS8" i="10"/>
  <c r="AS14" i="10"/>
  <c r="AD36" i="10"/>
  <c r="AD33" i="10"/>
  <c r="O28" i="10"/>
  <c r="O21" i="10"/>
  <c r="O15" i="10"/>
  <c r="BR36" i="10"/>
  <c r="BR33" i="10"/>
  <c r="BO37" i="10"/>
  <c r="BO29" i="10"/>
  <c r="AV33" i="10"/>
  <c r="AV36" i="10"/>
  <c r="O37" i="10"/>
  <c r="O29" i="10"/>
  <c r="AF34" i="10"/>
  <c r="AF38" i="10"/>
  <c r="H38" i="10"/>
  <c r="H34" i="10"/>
  <c r="Z37" i="10"/>
  <c r="Z29" i="10"/>
  <c r="K36" i="10"/>
  <c r="K33" i="10"/>
  <c r="AD8" i="10"/>
  <c r="AD14" i="10"/>
  <c r="AD20" i="10"/>
  <c r="S9" i="10"/>
  <c r="S17" i="10"/>
  <c r="S25" i="10"/>
  <c r="S18" i="10"/>
  <c r="S26" i="10"/>
  <c r="E38" i="10"/>
  <c r="E34" i="10"/>
  <c r="J34" i="10"/>
  <c r="J38" i="10"/>
  <c r="BQ38" i="10"/>
  <c r="BQ34" i="10"/>
  <c r="AZ37" i="10"/>
  <c r="AZ29" i="10"/>
  <c r="AJ28" i="10"/>
  <c r="AJ21" i="10"/>
  <c r="AJ15" i="10"/>
  <c r="S5" i="10"/>
  <c r="S22" i="10"/>
  <c r="S10" i="10"/>
  <c r="W9" i="10"/>
  <c r="W17" i="10"/>
  <c r="W25" i="10"/>
  <c r="W18" i="10"/>
  <c r="W26" i="10"/>
  <c r="AD5" i="10"/>
  <c r="AD22" i="10"/>
  <c r="AD10" i="10"/>
  <c r="AZ5" i="10"/>
  <c r="AZ22" i="10"/>
  <c r="AZ10" i="10"/>
  <c r="BK36" i="10"/>
  <c r="BK33" i="10"/>
  <c r="AK36" i="10"/>
  <c r="AK33" i="10"/>
  <c r="AX33" i="10"/>
  <c r="AX36" i="10"/>
  <c r="AW38" i="10"/>
  <c r="AW34" i="10"/>
  <c r="BN28" i="10"/>
  <c r="BN15" i="10"/>
  <c r="BN21" i="10"/>
  <c r="AI36" i="10"/>
  <c r="AI33" i="10"/>
  <c r="BQ28" i="10"/>
  <c r="BQ15" i="10"/>
  <c r="BQ21" i="10"/>
  <c r="O38" i="10"/>
  <c r="O34" i="10"/>
  <c r="H28" i="10"/>
  <c r="H15" i="10"/>
  <c r="H21" i="10"/>
  <c r="J33" i="10"/>
  <c r="J35" i="10" s="1"/>
  <c r="J36" i="10"/>
  <c r="AS29" i="10"/>
  <c r="AS37" i="10"/>
  <c r="BG38" i="10"/>
  <c r="BG34" i="10"/>
  <c r="K38" i="10"/>
  <c r="K34" i="10"/>
  <c r="Q37" i="10"/>
  <c r="Q29" i="10"/>
  <c r="BJ34" i="10"/>
  <c r="BJ35" i="10" s="1"/>
  <c r="BJ38" i="10"/>
  <c r="AA37" i="10"/>
  <c r="AA29" i="10"/>
  <c r="AB38" i="10"/>
  <c r="AB34" i="10"/>
  <c r="BH28" i="10"/>
  <c r="BH21" i="10"/>
  <c r="BH15" i="10"/>
  <c r="BD34" i="10"/>
  <c r="BD38" i="10"/>
  <c r="AZ36" i="10"/>
  <c r="AZ33" i="10"/>
  <c r="J37" i="10"/>
  <c r="J29" i="10"/>
  <c r="N38" i="10"/>
  <c r="N34" i="10"/>
  <c r="AC28" i="10"/>
  <c r="AC15" i="10"/>
  <c r="AC21" i="10"/>
  <c r="AZ34" i="10"/>
  <c r="AZ38" i="10"/>
  <c r="BJ28" i="10"/>
  <c r="BJ21" i="10"/>
  <c r="BJ15" i="10"/>
  <c r="AS28" i="10"/>
  <c r="AS21" i="10"/>
  <c r="AS15" i="10"/>
  <c r="BP36" i="10"/>
  <c r="BP33" i="10"/>
  <c r="AA28" i="10"/>
  <c r="AA15" i="10"/>
  <c r="AA21" i="10"/>
  <c r="S36" i="10"/>
  <c r="S33" i="10"/>
  <c r="BD5" i="10"/>
  <c r="BD22" i="10"/>
  <c r="BD10" i="10"/>
  <c r="AD9" i="10"/>
  <c r="AD17" i="10"/>
  <c r="AD18" i="10"/>
  <c r="AD25" i="10"/>
  <c r="AD26" i="10"/>
  <c r="R28" i="10"/>
  <c r="R15" i="10"/>
  <c r="R21" i="10"/>
  <c r="AD23" i="10"/>
  <c r="AD6" i="10"/>
  <c r="AD7" i="10" s="1"/>
  <c r="AD24" i="10"/>
  <c r="AD11" i="10"/>
  <c r="AD12" i="10"/>
  <c r="AS36" i="10"/>
  <c r="AS33" i="10"/>
  <c r="BD36" i="10"/>
  <c r="BD33" i="10"/>
  <c r="AM5" i="10"/>
  <c r="AM22" i="10"/>
  <c r="AM10" i="10"/>
  <c r="AN37" i="10"/>
  <c r="AN29" i="10"/>
  <c r="AX28" i="10"/>
  <c r="AX15" i="10"/>
  <c r="AX21" i="10"/>
  <c r="BR34" i="10"/>
  <c r="BR38" i="10"/>
  <c r="AF28" i="10"/>
  <c r="AF21" i="10"/>
  <c r="AF15" i="10"/>
  <c r="AD37" i="10"/>
  <c r="AD29" i="10"/>
  <c r="BG36" i="10"/>
  <c r="BG33" i="10"/>
  <c r="BG35" i="10" s="1"/>
  <c r="O36" i="10"/>
  <c r="O33" i="10"/>
  <c r="BR8" i="10"/>
  <c r="BR14" i="10"/>
  <c r="BR20" i="10"/>
  <c r="Z28" i="10"/>
  <c r="Z15" i="10"/>
  <c r="Z21" i="10"/>
  <c r="AV34" i="10"/>
  <c r="AV38" i="10"/>
  <c r="AC38" i="10"/>
  <c r="AC34" i="10"/>
  <c r="X38" i="10"/>
  <c r="X34" i="10"/>
  <c r="BD37" i="10"/>
  <c r="BD29" i="10"/>
  <c r="AK29" i="10"/>
  <c r="AK37" i="10"/>
  <c r="T37" i="10"/>
  <c r="T29" i="10"/>
  <c r="E36" i="10"/>
  <c r="E33" i="10"/>
  <c r="E35" i="10" s="1"/>
  <c r="E28" i="10"/>
  <c r="E15" i="10"/>
  <c r="E21" i="10"/>
  <c r="U20" i="10"/>
  <c r="U8" i="10"/>
  <c r="U14" i="10"/>
  <c r="M36" i="10"/>
  <c r="M33" i="10"/>
  <c r="AC36" i="10"/>
  <c r="AC33" i="10"/>
  <c r="AC35" i="10" s="1"/>
  <c r="BD28" i="10"/>
  <c r="BD21" i="10"/>
  <c r="BD15" i="10"/>
  <c r="BP28" i="10"/>
  <c r="BP21" i="10"/>
  <c r="BP15" i="10"/>
  <c r="AD28" i="10"/>
  <c r="AD15" i="10"/>
  <c r="AD21" i="10"/>
  <c r="AY37" i="10"/>
  <c r="AY29" i="10"/>
  <c r="BR37" i="10"/>
  <c r="BR29" i="10"/>
  <c r="H36" i="10"/>
  <c r="H33" i="10"/>
  <c r="Q36" i="10"/>
  <c r="Q33" i="10"/>
  <c r="AS38" i="10"/>
  <c r="AS34" i="10"/>
  <c r="Z34" i="10"/>
  <c r="Z38" i="10"/>
  <c r="AA36" i="10"/>
  <c r="AA33" i="10"/>
  <c r="Q38" i="10"/>
  <c r="Q34" i="10"/>
  <c r="L38" i="10"/>
  <c r="L34" i="10"/>
  <c r="T5" i="10"/>
  <c r="T22" i="10"/>
  <c r="T10" i="10"/>
  <c r="BJ37" i="10"/>
  <c r="BJ29" i="10"/>
  <c r="AB37" i="10"/>
  <c r="AB29" i="10"/>
  <c r="E29" i="10"/>
  <c r="E37" i="10"/>
  <c r="BP37" i="10"/>
  <c r="BP29" i="10"/>
  <c r="N28" i="10"/>
  <c r="N21" i="10"/>
  <c r="N15" i="10"/>
  <c r="AD38" i="10"/>
  <c r="AD34" i="10"/>
  <c r="S38" i="10"/>
  <c r="S34" i="10"/>
  <c r="S37" i="10"/>
  <c r="S29" i="10"/>
  <c r="T38" i="10"/>
  <c r="T34" i="10"/>
  <c r="BH37" i="10"/>
  <c r="BH29" i="10"/>
  <c r="BH34" i="10"/>
  <c r="BH38" i="10"/>
  <c r="H5" i="10"/>
  <c r="H22" i="10"/>
  <c r="H10" i="10"/>
  <c r="AX37" i="10"/>
  <c r="AX29" i="10"/>
  <c r="S28" i="10"/>
  <c r="S15" i="10"/>
  <c r="S21" i="10"/>
  <c r="S8" i="10"/>
  <c r="S14" i="10"/>
  <c r="S20" i="10"/>
  <c r="BH36" i="10"/>
  <c r="BH33" i="10"/>
  <c r="T9" i="10"/>
  <c r="T17" i="10"/>
  <c r="T25" i="10"/>
  <c r="T18" i="10"/>
  <c r="T26" i="10"/>
  <c r="O8" i="10"/>
  <c r="O14" i="10"/>
  <c r="O20" i="10"/>
  <c r="AS5" i="10"/>
  <c r="AS22" i="10"/>
  <c r="AS10" i="10"/>
  <c r="AZ14" i="10"/>
  <c r="AZ20" i="10"/>
  <c r="AZ8" i="10"/>
  <c r="V38" i="10"/>
  <c r="V34" i="10"/>
  <c r="K46" i="1"/>
  <c r="AO12" i="4" s="1"/>
  <c r="Q46" i="1"/>
  <c r="AO18" i="4" s="1"/>
  <c r="W46" i="1"/>
  <c r="AO24" i="4" s="1"/>
  <c r="I56" i="1"/>
  <c r="AY10" i="4" s="1"/>
  <c r="G56" i="1"/>
  <c r="AY8" i="4" s="1"/>
  <c r="Q56" i="1"/>
  <c r="AY18" i="4" s="1"/>
  <c r="X57" i="1"/>
  <c r="AZ25" i="4" s="1"/>
  <c r="H57" i="1"/>
  <c r="AZ9" i="4" s="1"/>
  <c r="R57" i="1"/>
  <c r="AZ19" i="4" s="1"/>
  <c r="W57" i="1"/>
  <c r="AZ24" i="4" s="1"/>
  <c r="T57" i="1"/>
  <c r="AZ21" i="4" s="1"/>
  <c r="W39" i="1"/>
  <c r="AH24" i="4" s="1"/>
  <c r="N46" i="1"/>
  <c r="AO15" i="4" s="1"/>
  <c r="W61" i="1"/>
  <c r="BD24" i="4" s="1"/>
  <c r="Q61" i="1"/>
  <c r="BD18" i="4" s="1"/>
  <c r="R7" i="1"/>
  <c r="B19" i="4" s="1"/>
  <c r="Q7" i="1"/>
  <c r="B18" i="4" s="1"/>
  <c r="U7" i="1"/>
  <c r="B22" i="4" s="1"/>
  <c r="L7" i="1"/>
  <c r="B13" i="4" s="1"/>
  <c r="G7" i="1"/>
  <c r="B8" i="4" s="1"/>
  <c r="W7" i="1"/>
  <c r="B24" i="4" s="1"/>
  <c r="G58" i="1"/>
  <c r="BA8" i="4" s="1"/>
  <c r="N58" i="1"/>
  <c r="BA15" i="4" s="1"/>
  <c r="T58" i="1"/>
  <c r="BA21" i="4" s="1"/>
  <c r="W58" i="1"/>
  <c r="BA24" i="4" s="1"/>
  <c r="H58" i="1"/>
  <c r="BA9" i="4" s="1"/>
  <c r="Y58" i="1"/>
  <c r="BA26" i="4" s="1"/>
  <c r="X58" i="1"/>
  <c r="BA25" i="4" s="1"/>
  <c r="O58" i="1"/>
  <c r="BA16" i="4" s="1"/>
  <c r="Q58" i="1"/>
  <c r="BA18" i="4" s="1"/>
  <c r="W43" i="1"/>
  <c r="AL24" i="4" s="1"/>
  <c r="I57" i="1"/>
  <c r="AZ10" i="4" s="1"/>
  <c r="I46" i="1"/>
  <c r="AO10" i="4" s="1"/>
  <c r="H56" i="1"/>
  <c r="AY9" i="4" s="1"/>
  <c r="K71" i="1"/>
  <c r="BN12" i="4" s="1"/>
  <c r="L59" i="1"/>
  <c r="BB13" i="4" s="1"/>
  <c r="T44" i="1"/>
  <c r="AM21" i="4" s="1"/>
  <c r="N44" i="1"/>
  <c r="AM15" i="4" s="1"/>
  <c r="I44" i="1"/>
  <c r="AM10" i="4" s="1"/>
  <c r="G44" i="1"/>
  <c r="AM8" i="4" s="1"/>
  <c r="F44" i="1"/>
  <c r="AM7" i="4" s="1"/>
  <c r="V46" i="1"/>
  <c r="AO23" i="4" s="1"/>
  <c r="H41" i="1"/>
  <c r="AJ9" i="4" s="1"/>
  <c r="Y41" i="1"/>
  <c r="AJ26" i="4" s="1"/>
  <c r="O41" i="1"/>
  <c r="AJ16" i="4" s="1"/>
  <c r="N41" i="1"/>
  <c r="AJ15" i="4" s="1"/>
  <c r="T41" i="1"/>
  <c r="AJ21" i="4" s="1"/>
  <c r="R41" i="1"/>
  <c r="AJ19" i="4" s="1"/>
  <c r="N7" i="1"/>
  <c r="B15" i="4" s="1"/>
  <c r="F57" i="1"/>
  <c r="AZ7" i="4" s="1"/>
  <c r="H28" i="1"/>
  <c r="W9" i="4" s="1"/>
  <c r="W28" i="1"/>
  <c r="W24" i="4" s="1"/>
  <c r="G28" i="1"/>
  <c r="W8" i="4" s="1"/>
  <c r="Q28" i="1"/>
  <c r="W18" i="4" s="1"/>
  <c r="S57" i="1"/>
  <c r="AZ20" i="4" s="1"/>
  <c r="I32" i="1"/>
  <c r="AA10" i="4" s="1"/>
  <c r="U32" i="1"/>
  <c r="AA22" i="4" s="1"/>
  <c r="O32" i="1"/>
  <c r="AA16" i="4" s="1"/>
  <c r="Q32" i="1"/>
  <c r="AA18" i="4" s="1"/>
  <c r="H32" i="1"/>
  <c r="AA9" i="4" s="1"/>
  <c r="G62" i="1"/>
  <c r="BE8" i="4" s="1"/>
  <c r="O62" i="1"/>
  <c r="BE16" i="4" s="1"/>
  <c r="Y62" i="1"/>
  <c r="BE26" i="4" s="1"/>
  <c r="Q62" i="1"/>
  <c r="BE18" i="4" s="1"/>
  <c r="H21" i="1"/>
  <c r="P9" i="4" s="1"/>
  <c r="F21" i="1"/>
  <c r="P7" i="4" s="1"/>
  <c r="N21" i="1"/>
  <c r="P15" i="4" s="1"/>
  <c r="W21" i="1"/>
  <c r="P24" i="4" s="1"/>
  <c r="O21" i="1"/>
  <c r="P16" i="4" s="1"/>
  <c r="S21" i="1"/>
  <c r="P20" i="4" s="1"/>
  <c r="T21" i="1"/>
  <c r="P21" i="4" s="1"/>
  <c r="R21" i="1"/>
  <c r="P19" i="4" s="1"/>
  <c r="T34" i="1"/>
  <c r="AC21" i="4" s="1"/>
  <c r="R34" i="1"/>
  <c r="AC19" i="4" s="1"/>
  <c r="O39" i="1"/>
  <c r="AH16" i="4" s="1"/>
  <c r="R39" i="1"/>
  <c r="AH19" i="4" s="1"/>
  <c r="Y39" i="1"/>
  <c r="AH26" i="4" s="1"/>
  <c r="I39" i="1"/>
  <c r="AH10" i="4" s="1"/>
  <c r="T43" i="1"/>
  <c r="AL21" i="4" s="1"/>
  <c r="G57" i="1"/>
  <c r="AZ8" i="4" s="1"/>
  <c r="O56" i="1"/>
  <c r="AY16" i="4" s="1"/>
  <c r="S46" i="1"/>
  <c r="AO20" i="4" s="1"/>
  <c r="H46" i="1"/>
  <c r="AO9" i="4" s="1"/>
  <c r="V23" i="1"/>
  <c r="R23" i="4" s="1"/>
  <c r="X41" i="1"/>
  <c r="AJ25" i="4" s="1"/>
  <c r="V63" i="1"/>
  <c r="BF23" i="4" s="1"/>
  <c r="U54" i="1"/>
  <c r="AW22" i="4" s="1"/>
  <c r="Q54" i="1"/>
  <c r="AW18" i="4" s="1"/>
  <c r="R54" i="1"/>
  <c r="AW19" i="4" s="1"/>
  <c r="T54" i="1"/>
  <c r="AW21" i="4" s="1"/>
  <c r="G54" i="1"/>
  <c r="AW8" i="4" s="1"/>
  <c r="Y46" i="1"/>
  <c r="AO26" i="4" s="1"/>
  <c r="I54" i="1"/>
  <c r="AW10" i="4" s="1"/>
  <c r="Q57" i="1"/>
  <c r="AZ18" i="4" s="1"/>
  <c r="H7" i="1"/>
  <c r="B9" i="4" s="1"/>
  <c r="O7" i="1"/>
  <c r="B16" i="4" s="1"/>
  <c r="G46" i="1"/>
  <c r="AO8" i="4" s="1"/>
  <c r="T46" i="1"/>
  <c r="AO21" i="4" s="1"/>
  <c r="Q34" i="1"/>
  <c r="AC18" i="4" s="1"/>
  <c r="I58" i="1"/>
  <c r="BA10" i="4" s="1"/>
  <c r="O61" i="1"/>
  <c r="BD16" i="4" s="1"/>
  <c r="L73" i="1"/>
  <c r="BP13" i="4" s="1"/>
  <c r="Y7" i="1"/>
  <c r="B26" i="4" s="1"/>
  <c r="N39" i="1"/>
  <c r="AH15" i="4" s="1"/>
  <c r="N57" i="1"/>
  <c r="AZ15" i="4" s="1"/>
  <c r="U57" i="1"/>
  <c r="AZ22" i="4" s="1"/>
  <c r="Y57" i="1"/>
  <c r="AZ26" i="4" s="1"/>
  <c r="U52" i="1"/>
  <c r="AU22" i="4" s="1"/>
  <c r="H52" i="1"/>
  <c r="AU9" i="4" s="1"/>
  <c r="N70" i="1"/>
  <c r="BM15" i="4" s="1"/>
  <c r="U70" i="1"/>
  <c r="BM22" i="4" s="1"/>
  <c r="G68" i="1"/>
  <c r="BK8" i="4" s="1"/>
  <c r="N68" i="1"/>
  <c r="BK15" i="4" s="1"/>
  <c r="T68" i="1"/>
  <c r="BK21" i="4" s="1"/>
  <c r="R68" i="1"/>
  <c r="BK19" i="4" s="1"/>
  <c r="N17" i="1"/>
  <c r="L15" i="4" s="1"/>
  <c r="H17" i="1"/>
  <c r="L9" i="4" s="1"/>
  <c r="T17" i="1"/>
  <c r="L21" i="4" s="1"/>
  <c r="O17" i="1"/>
  <c r="L16" i="4" s="1"/>
  <c r="R17" i="1"/>
  <c r="L19" i="4" s="1"/>
  <c r="T51" i="1"/>
  <c r="AT21" i="4" s="1"/>
  <c r="V51" i="1"/>
  <c r="AT23" i="4" s="1"/>
  <c r="O51" i="1"/>
  <c r="AT16" i="4" s="1"/>
  <c r="G51" i="1"/>
  <c r="AT8" i="4" s="1"/>
  <c r="K18" i="1"/>
  <c r="M12" i="4" s="1"/>
  <c r="G15" i="1"/>
  <c r="J8" i="4" s="1"/>
  <c r="R15" i="1"/>
  <c r="J19" i="4" s="1"/>
  <c r="I15" i="1"/>
  <c r="J10" i="4" s="1"/>
  <c r="N15" i="1"/>
  <c r="J15" i="4" s="1"/>
  <c r="Y15" i="1"/>
  <c r="J26" i="4" s="1"/>
  <c r="O15" i="1"/>
  <c r="J16" i="4" s="1"/>
  <c r="S15" i="1"/>
  <c r="J20" i="4" s="1"/>
  <c r="U58" i="1"/>
  <c r="BA22" i="4" s="1"/>
  <c r="W16" i="1"/>
  <c r="K24" i="4" s="1"/>
  <c r="I16" i="1"/>
  <c r="K10" i="4" s="1"/>
  <c r="R16" i="1"/>
  <c r="K19" i="4" s="1"/>
  <c r="S16" i="1"/>
  <c r="K20" i="4" s="1"/>
  <c r="G16" i="1"/>
  <c r="K8" i="4" s="1"/>
  <c r="K73" i="1"/>
  <c r="BP12" i="4" s="1"/>
  <c r="L11" i="1"/>
  <c r="F13" i="4" s="1"/>
  <c r="X15" i="1"/>
  <c r="J25" i="4" s="1"/>
  <c r="V59" i="1"/>
  <c r="BB23" i="4" s="1"/>
  <c r="X5" i="1"/>
  <c r="X61" i="1"/>
  <c r="BD25" i="4" s="1"/>
  <c r="X33" i="1"/>
  <c r="AB25" i="4" s="1"/>
  <c r="V4" i="1"/>
  <c r="R36" i="1"/>
  <c r="AE19" i="4" s="1"/>
  <c r="Y42" i="1"/>
  <c r="AK26" i="4" s="1"/>
  <c r="I67" i="1"/>
  <c r="BJ10" i="4" s="1"/>
  <c r="X59" i="1"/>
  <c r="BB25" i="4" s="1"/>
  <c r="L37" i="1"/>
  <c r="AF13" i="4" s="1"/>
  <c r="T37" i="1"/>
  <c r="AF21" i="4" s="1"/>
  <c r="O14" i="1"/>
  <c r="I16" i="4" s="1"/>
  <c r="R14" i="1"/>
  <c r="I19" i="4" s="1"/>
  <c r="Q74" i="1"/>
  <c r="BQ18" i="4" s="1"/>
  <c r="F66" i="1"/>
  <c r="BI7" i="4" s="1"/>
  <c r="Y67" i="1"/>
  <c r="BJ26" i="4" s="1"/>
  <c r="Q45" i="1"/>
  <c r="AN18" i="4" s="1"/>
  <c r="Q66" i="1"/>
  <c r="BI18" i="4" s="1"/>
  <c r="F58" i="1"/>
  <c r="BA7" i="4" s="1"/>
  <c r="L15" i="1"/>
  <c r="J13" i="4" s="1"/>
  <c r="S39" i="1"/>
  <c r="AH20" i="4" s="1"/>
  <c r="F70" i="1"/>
  <c r="BM7" i="4" s="1"/>
  <c r="F39" i="1"/>
  <c r="AH7" i="4" s="1"/>
  <c r="U39" i="1"/>
  <c r="AH22" i="4" s="1"/>
  <c r="H68" i="1"/>
  <c r="BK9" i="4" s="1"/>
  <c r="H70" i="1"/>
  <c r="BM9" i="4" s="1"/>
  <c r="G14" i="1"/>
  <c r="I8" i="4" s="1"/>
  <c r="Y72" i="1"/>
  <c r="BO26" i="4" s="1"/>
  <c r="F29" i="1"/>
  <c r="X7" i="4" s="1"/>
  <c r="S29" i="1"/>
  <c r="X20" i="4" s="1"/>
  <c r="H29" i="1"/>
  <c r="X9" i="4" s="1"/>
  <c r="N29" i="1"/>
  <c r="X15" i="4" s="1"/>
  <c r="G67" i="1"/>
  <c r="BJ8" i="4" s="1"/>
  <c r="W67" i="1"/>
  <c r="BJ24" i="4" s="1"/>
  <c r="W37" i="1"/>
  <c r="AF24" i="4" s="1"/>
  <c r="T14" i="1"/>
  <c r="I21" i="4" s="1"/>
  <c r="G25" i="1"/>
  <c r="T8" i="4" s="1"/>
  <c r="Y66" i="1"/>
  <c r="BI26" i="4" s="1"/>
  <c r="T42" i="1"/>
  <c r="AK21" i="4" s="1"/>
  <c r="O24" i="1"/>
  <c r="S16" i="4" s="1"/>
  <c r="T56" i="1"/>
  <c r="AY21" i="4" s="1"/>
  <c r="H66" i="1"/>
  <c r="BI9" i="4" s="1"/>
  <c r="X11" i="1"/>
  <c r="F25" i="4" s="1"/>
  <c r="W66" i="1"/>
  <c r="BI24" i="4" s="1"/>
  <c r="R66" i="1"/>
  <c r="BI19" i="4" s="1"/>
  <c r="G74" i="1"/>
  <c r="BQ8" i="4" s="1"/>
  <c r="S70" i="1"/>
  <c r="BM20" i="4" s="1"/>
  <c r="H39" i="1"/>
  <c r="AH9" i="4" s="1"/>
  <c r="F61" i="1"/>
  <c r="BD7" i="4" s="1"/>
  <c r="K68" i="1"/>
  <c r="BK12" i="4" s="1"/>
  <c r="L52" i="1"/>
  <c r="AU13" i="4" s="1"/>
  <c r="Y21" i="1"/>
  <c r="P26" i="4" s="1"/>
  <c r="O67" i="1"/>
  <c r="BJ16" i="4" s="1"/>
  <c r="T74" i="1"/>
  <c r="BQ21" i="4" s="1"/>
  <c r="U67" i="1"/>
  <c r="BJ22" i="4" s="1"/>
  <c r="N26" i="1"/>
  <c r="U15" i="4" s="1"/>
  <c r="V73" i="1"/>
  <c r="BP23" i="4" s="1"/>
  <c r="G66" i="1"/>
  <c r="BI8" i="4" s="1"/>
  <c r="I66" i="1"/>
  <c r="BI10" i="4" s="1"/>
  <c r="O66" i="1"/>
  <c r="BI16" i="4" s="1"/>
  <c r="H14" i="1"/>
  <c r="I9" i="4" s="1"/>
  <c r="Y10" i="1"/>
  <c r="E26" i="4" s="1"/>
  <c r="W10" i="1"/>
  <c r="E24" i="4" s="1"/>
  <c r="U10" i="1"/>
  <c r="E22" i="4" s="1"/>
  <c r="O10" i="1"/>
  <c r="E16" i="4" s="1"/>
  <c r="R10" i="1"/>
  <c r="E19" i="4" s="1"/>
  <c r="I10" i="1"/>
  <c r="E10" i="4" s="1"/>
  <c r="H10" i="1"/>
  <c r="E9" i="4" s="1"/>
  <c r="S10" i="1"/>
  <c r="E20" i="4" s="1"/>
  <c r="T10" i="1"/>
  <c r="E21" i="4" s="1"/>
  <c r="F64" i="1"/>
  <c r="BG7" i="4" s="1"/>
  <c r="H64" i="1"/>
  <c r="BG9" i="4" s="1"/>
  <c r="N64" i="1"/>
  <c r="BG15" i="4" s="1"/>
  <c r="S64" i="1"/>
  <c r="BG20" i="4" s="1"/>
  <c r="V64" i="1"/>
  <c r="BG23" i="4" s="1"/>
  <c r="I64" i="1"/>
  <c r="BG10" i="4" s="1"/>
  <c r="T64" i="1"/>
  <c r="BG21" i="4" s="1"/>
  <c r="R64" i="1"/>
  <c r="BG19" i="4" s="1"/>
  <c r="U64" i="1"/>
  <c r="BG22" i="4" s="1"/>
  <c r="Y64" i="1"/>
  <c r="BG26" i="4" s="1"/>
  <c r="Q64" i="1"/>
  <c r="BG18" i="4" s="1"/>
  <c r="L64" i="1"/>
  <c r="BG13" i="4" s="1"/>
  <c r="G64" i="1"/>
  <c r="BG8" i="4" s="1"/>
  <c r="X64" i="1"/>
  <c r="BG25" i="4" s="1"/>
  <c r="I60" i="1"/>
  <c r="BC10" i="4" s="1"/>
  <c r="O60" i="1"/>
  <c r="BC16" i="4" s="1"/>
  <c r="W60" i="1"/>
  <c r="BC24" i="4" s="1"/>
  <c r="R60" i="1"/>
  <c r="BC19" i="4" s="1"/>
  <c r="S60" i="1"/>
  <c r="BC20" i="4" s="1"/>
  <c r="Q60" i="1"/>
  <c r="BC18" i="4" s="1"/>
  <c r="F60" i="1"/>
  <c r="BC7" i="4" s="1"/>
  <c r="K7" i="1"/>
  <c r="B12" i="4" s="1"/>
  <c r="Q10" i="1"/>
  <c r="E18" i="4" s="1"/>
  <c r="X39" i="1"/>
  <c r="AH25" i="4" s="1"/>
  <c r="X63" i="1"/>
  <c r="BF25" i="4" s="1"/>
  <c r="K59" i="1"/>
  <c r="BB12" i="4" s="1"/>
  <c r="K48" i="1"/>
  <c r="AQ12" i="4" s="1"/>
  <c r="Y60" i="1"/>
  <c r="BC26" i="4" s="1"/>
  <c r="T50" i="1"/>
  <c r="AS21" i="4" s="1"/>
  <c r="W50" i="1"/>
  <c r="AS24" i="4" s="1"/>
  <c r="Q50" i="1"/>
  <c r="AS18" i="4" s="1"/>
  <c r="R50" i="1"/>
  <c r="AS19" i="4" s="1"/>
  <c r="W64" i="1"/>
  <c r="BG24" i="4" s="1"/>
  <c r="Y9" i="1"/>
  <c r="D26" i="4" s="1"/>
  <c r="T9" i="1"/>
  <c r="D21" i="4" s="1"/>
  <c r="R9" i="1"/>
  <c r="D19" i="4" s="1"/>
  <c r="O9" i="1"/>
  <c r="D16" i="4" s="1"/>
  <c r="Q9" i="1"/>
  <c r="D18" i="4" s="1"/>
  <c r="F9" i="1"/>
  <c r="D7" i="4" s="1"/>
  <c r="G9" i="1"/>
  <c r="D8" i="4" s="1"/>
  <c r="S9" i="1"/>
  <c r="D20" i="4" s="1"/>
  <c r="X9" i="1"/>
  <c r="D25" i="4" s="1"/>
  <c r="W9" i="1"/>
  <c r="D24" i="4" s="1"/>
  <c r="H9" i="1"/>
  <c r="D9" i="4" s="1"/>
  <c r="N9" i="1"/>
  <c r="D15" i="4" s="1"/>
  <c r="N49" i="1"/>
  <c r="AR15" i="4" s="1"/>
  <c r="U49" i="1"/>
  <c r="AR22" i="4" s="1"/>
  <c r="V49" i="1"/>
  <c r="AR23" i="4" s="1"/>
  <c r="F49" i="1"/>
  <c r="AR7" i="4" s="1"/>
  <c r="G49" i="1"/>
  <c r="AR8" i="4" s="1"/>
  <c r="H49" i="1"/>
  <c r="AR9" i="4" s="1"/>
  <c r="W49" i="1"/>
  <c r="AR24" i="4" s="1"/>
  <c r="Q49" i="1"/>
  <c r="AR18" i="4" s="1"/>
  <c r="T49" i="1"/>
  <c r="AR21" i="4" s="1"/>
  <c r="Y49" i="1"/>
  <c r="AR26" i="4" s="1"/>
  <c r="O49" i="1"/>
  <c r="AR16" i="4" s="1"/>
  <c r="L49" i="1"/>
  <c r="AR13" i="4" s="1"/>
  <c r="S49" i="1"/>
  <c r="AR20" i="4" s="1"/>
  <c r="O19" i="1"/>
  <c r="N16" i="4" s="1"/>
  <c r="Q19" i="1"/>
  <c r="N18" i="4" s="1"/>
  <c r="Y19" i="1"/>
  <c r="N26" i="4" s="1"/>
  <c r="N19" i="1"/>
  <c r="N15" i="4" s="1"/>
  <c r="U19" i="1"/>
  <c r="N22" i="4" s="1"/>
  <c r="T19" i="1"/>
  <c r="N21" i="4" s="1"/>
  <c r="W19" i="1"/>
  <c r="N24" i="4" s="1"/>
  <c r="K19" i="1"/>
  <c r="N12" i="4" s="1"/>
  <c r="I19" i="1"/>
  <c r="N10" i="4" s="1"/>
  <c r="S19" i="1"/>
  <c r="N20" i="4" s="1"/>
  <c r="F19" i="1"/>
  <c r="N7" i="4" s="1"/>
  <c r="G19" i="1"/>
  <c r="N8" i="4" s="1"/>
  <c r="R19" i="1"/>
  <c r="N19" i="4" s="1"/>
  <c r="H19" i="1"/>
  <c r="N9" i="4" s="1"/>
  <c r="I49" i="1"/>
  <c r="AR10" i="4" s="1"/>
  <c r="L19" i="1"/>
  <c r="N13" i="4" s="1"/>
  <c r="O64" i="1"/>
  <c r="BG16" i="4" s="1"/>
  <c r="T60" i="1"/>
  <c r="BC21" i="4" s="1"/>
  <c r="I9" i="1"/>
  <c r="D10" i="4" s="1"/>
  <c r="K52" i="1"/>
  <c r="AU12" i="4" s="1"/>
  <c r="K54" i="1"/>
  <c r="AW12" i="4" s="1"/>
  <c r="U8" i="1"/>
  <c r="C22" i="4" s="1"/>
  <c r="U36" i="1"/>
  <c r="AE22" i="4" s="1"/>
  <c r="S36" i="1"/>
  <c r="AE20" i="4" s="1"/>
  <c r="F36" i="1"/>
  <c r="AE7" i="4" s="1"/>
  <c r="H36" i="1"/>
  <c r="AE9" i="4" s="1"/>
  <c r="N36" i="1"/>
  <c r="AE15" i="4" s="1"/>
  <c r="T36" i="1"/>
  <c r="AE21" i="4" s="1"/>
  <c r="I36" i="1"/>
  <c r="AE10" i="4" s="1"/>
  <c r="K36" i="1"/>
  <c r="AE12" i="4" s="1"/>
  <c r="W36" i="1"/>
  <c r="AE24" i="4" s="1"/>
  <c r="Y36" i="1"/>
  <c r="AE26" i="4" s="1"/>
  <c r="G36" i="1"/>
  <c r="AE8" i="4" s="1"/>
  <c r="Q36" i="1"/>
  <c r="AE18" i="4" s="1"/>
  <c r="F54" i="1"/>
  <c r="AW7" i="4" s="1"/>
  <c r="F20" i="1"/>
  <c r="O7" i="4" s="1"/>
  <c r="V20" i="1"/>
  <c r="O23" i="4" s="1"/>
  <c r="O38" i="1"/>
  <c r="AG16" i="4" s="1"/>
  <c r="T38" i="1"/>
  <c r="AG21" i="4" s="1"/>
  <c r="G24" i="1"/>
  <c r="S8" i="4" s="1"/>
  <c r="W24" i="1"/>
  <c r="S24" i="4" s="1"/>
  <c r="T24" i="1"/>
  <c r="S21" i="4" s="1"/>
  <c r="N74" i="1"/>
  <c r="BQ15" i="4" s="1"/>
  <c r="H74" i="1"/>
  <c r="BQ9" i="4" s="1"/>
  <c r="O74" i="1"/>
  <c r="BQ16" i="4" s="1"/>
  <c r="W74" i="1"/>
  <c r="BQ24" i="4" s="1"/>
  <c r="X74" i="1"/>
  <c r="BQ25" i="4" s="1"/>
  <c r="K74" i="1"/>
  <c r="BQ12" i="4" s="1"/>
  <c r="Y74" i="1"/>
  <c r="BQ26" i="4" s="1"/>
  <c r="I74" i="1"/>
  <c r="BQ10" i="4" s="1"/>
  <c r="S42" i="1"/>
  <c r="AK20" i="4" s="1"/>
  <c r="N42" i="1"/>
  <c r="AK15" i="4" s="1"/>
  <c r="G42" i="1"/>
  <c r="AK8" i="4" s="1"/>
  <c r="I42" i="1"/>
  <c r="AK10" i="4" s="1"/>
  <c r="O42" i="1"/>
  <c r="AK16" i="4" s="1"/>
  <c r="W42" i="1"/>
  <c r="AK24" i="4" s="1"/>
  <c r="R42" i="1"/>
  <c r="AK19" i="4" s="1"/>
  <c r="N25" i="1"/>
  <c r="T15" i="4" s="1"/>
  <c r="U25" i="1"/>
  <c r="T22" i="4" s="1"/>
  <c r="S25" i="1"/>
  <c r="T20" i="4" s="1"/>
  <c r="R25" i="1"/>
  <c r="T19" i="4" s="1"/>
  <c r="Q25" i="1"/>
  <c r="T18" i="4" s="1"/>
  <c r="H25" i="1"/>
  <c r="T9" i="4" s="1"/>
  <c r="I25" i="1"/>
  <c r="T10" i="4" s="1"/>
  <c r="H35" i="1"/>
  <c r="AD9" i="4" s="1"/>
  <c r="V54" i="1"/>
  <c r="AW23" i="4" s="1"/>
  <c r="W54" i="1"/>
  <c r="AW24" i="4" s="1"/>
  <c r="S38" i="1"/>
  <c r="AG20" i="4" s="1"/>
  <c r="K24" i="1"/>
  <c r="S12" i="4" s="1"/>
  <c r="T35" i="1"/>
  <c r="AD21" i="4" s="1"/>
  <c r="O35" i="1"/>
  <c r="AD16" i="4" s="1"/>
  <c r="Y25" i="1"/>
  <c r="T26" i="4" s="1"/>
  <c r="Y20" i="1"/>
  <c r="O26" i="4" s="1"/>
  <c r="T20" i="1"/>
  <c r="O21" i="4" s="1"/>
  <c r="H54" i="1"/>
  <c r="AW9" i="4" s="1"/>
  <c r="X42" i="1"/>
  <c r="AK25" i="4" s="1"/>
  <c r="T25" i="1"/>
  <c r="T21" i="4" s="1"/>
  <c r="U74" i="1"/>
  <c r="BQ22" i="4" s="1"/>
  <c r="G37" i="1"/>
  <c r="AF8" i="4" s="1"/>
  <c r="O44" i="1"/>
  <c r="AM16" i="4" s="1"/>
  <c r="R44" i="1"/>
  <c r="AM19" i="4" s="1"/>
  <c r="I45" i="1"/>
  <c r="AN10" i="4" s="1"/>
  <c r="O45" i="1"/>
  <c r="AN16" i="4" s="1"/>
  <c r="T45" i="1"/>
  <c r="AN21" i="4" s="1"/>
  <c r="R20" i="1"/>
  <c r="O19" i="4" s="1"/>
  <c r="F14" i="1"/>
  <c r="I7" i="4" s="1"/>
  <c r="Y54" i="1"/>
  <c r="AW26" i="4" s="1"/>
  <c r="H42" i="1"/>
  <c r="AK9" i="4" s="1"/>
  <c r="S54" i="1"/>
  <c r="AW20" i="4" s="1"/>
  <c r="R74" i="1"/>
  <c r="BQ19" i="4" s="1"/>
  <c r="Q42" i="1"/>
  <c r="AK18" i="4" s="1"/>
  <c r="Q38" i="1"/>
  <c r="AG18" i="4" s="1"/>
  <c r="O25" i="1"/>
  <c r="T16" i="4" s="1"/>
  <c r="V41" i="1"/>
  <c r="AJ23" i="4" s="1"/>
  <c r="X17" i="1"/>
  <c r="L25" i="4" s="1"/>
  <c r="Y31" i="1"/>
  <c r="Z26" i="4" s="1"/>
  <c r="N31" i="1"/>
  <c r="Z15" i="4" s="1"/>
  <c r="V31" i="1"/>
  <c r="Z23" i="4" s="1"/>
  <c r="Q69" i="1"/>
  <c r="BL18" i="4" s="1"/>
  <c r="W69" i="1"/>
  <c r="BL24" i="4" s="1"/>
  <c r="H69" i="1"/>
  <c r="BL9" i="4" s="1"/>
  <c r="I69" i="1"/>
  <c r="BL10" i="4" s="1"/>
  <c r="N69" i="1"/>
  <c r="BL15" i="4" s="1"/>
  <c r="K69" i="1"/>
  <c r="BL12" i="4" s="1"/>
  <c r="F69" i="1"/>
  <c r="BL7" i="4" s="1"/>
  <c r="Y69" i="1"/>
  <c r="BL26" i="4" s="1"/>
  <c r="G38" i="1"/>
  <c r="AG8" i="4" s="1"/>
  <c r="Y38" i="1"/>
  <c r="AG26" i="4" s="1"/>
  <c r="R37" i="1"/>
  <c r="AF19" i="4" s="1"/>
  <c r="K50" i="1"/>
  <c r="AS12" i="4" s="1"/>
  <c r="H31" i="1"/>
  <c r="Z9" i="4" s="1"/>
  <c r="G31" i="1"/>
  <c r="Z8" i="4" s="1"/>
  <c r="L50" i="1"/>
  <c r="AS13" i="4" s="1"/>
  <c r="S50" i="1"/>
  <c r="AS20" i="4" s="1"/>
  <c r="Y50" i="1"/>
  <c r="AS26" i="4" s="1"/>
  <c r="O50" i="1"/>
  <c r="AS16" i="4" s="1"/>
  <c r="T31" i="1"/>
  <c r="Z21" i="4" s="1"/>
  <c r="R31" i="1"/>
  <c r="Z19" i="4" s="1"/>
  <c r="N52" i="1"/>
  <c r="AU15" i="4" s="1"/>
  <c r="O34" i="1"/>
  <c r="AC16" i="4" s="1"/>
  <c r="G50" i="1"/>
  <c r="AS8" i="4" s="1"/>
  <c r="Y24" i="1"/>
  <c r="S26" i="4" s="1"/>
  <c r="O68" i="1"/>
  <c r="BK16" i="4" s="1"/>
  <c r="S41" i="1"/>
  <c r="AJ20" i="4" s="1"/>
  <c r="S56" i="1"/>
  <c r="AY20" i="4" s="1"/>
  <c r="L24" i="1"/>
  <c r="S13" i="4" s="1"/>
  <c r="U50" i="1"/>
  <c r="AS22" i="4" s="1"/>
  <c r="W38" i="1"/>
  <c r="AG24" i="4" s="1"/>
  <c r="R38" i="1"/>
  <c r="AG19" i="4" s="1"/>
  <c r="N37" i="1"/>
  <c r="AF15" i="4" s="1"/>
  <c r="Q24" i="1"/>
  <c r="S18" i="4" s="1"/>
  <c r="I24" i="1"/>
  <c r="S10" i="4" s="1"/>
  <c r="R56" i="1"/>
  <c r="AY19" i="4" s="1"/>
  <c r="L69" i="1"/>
  <c r="BL13" i="4" s="1"/>
  <c r="S69" i="1"/>
  <c r="BL20" i="4" s="1"/>
  <c r="T26" i="1"/>
  <c r="U21" i="4" s="1"/>
  <c r="X55" i="1"/>
  <c r="AX25" i="4" s="1"/>
  <c r="R69" i="1"/>
  <c r="BL19" i="4" s="1"/>
  <c r="O69" i="1"/>
  <c r="BL16" i="4" s="1"/>
  <c r="Q6" i="1"/>
  <c r="X46" i="1"/>
  <c r="AO25" i="4" s="1"/>
  <c r="S52" i="1"/>
  <c r="AU20" i="4" s="1"/>
  <c r="X70" i="1"/>
  <c r="BM25" i="4" s="1"/>
  <c r="F12" i="1"/>
  <c r="G7" i="4" s="1"/>
  <c r="Y68" i="1"/>
  <c r="BK26" i="4" s="1"/>
  <c r="S13" i="1"/>
  <c r="H20" i="4" s="1"/>
  <c r="H13" i="1"/>
  <c r="H9" i="4" s="1"/>
  <c r="Y13" i="1"/>
  <c r="H26" i="4" s="1"/>
  <c r="G13" i="1"/>
  <c r="H8" i="4" s="1"/>
  <c r="G40" i="1"/>
  <c r="AI8" i="4" s="1"/>
  <c r="Y40" i="1"/>
  <c r="AI26" i="4" s="1"/>
  <c r="S71" i="1"/>
  <c r="BN20" i="4" s="1"/>
  <c r="H71" i="1"/>
  <c r="BN9" i="4" s="1"/>
  <c r="I26" i="1"/>
  <c r="U10" i="4" s="1"/>
  <c r="R6" i="1"/>
  <c r="U37" i="1"/>
  <c r="AF22" i="4" s="1"/>
  <c r="N24" i="1"/>
  <c r="S15" i="4" s="1"/>
  <c r="Y37" i="1"/>
  <c r="AF26" i="4" s="1"/>
  <c r="H38" i="1"/>
  <c r="AG9" i="4" s="1"/>
  <c r="N34" i="1"/>
  <c r="AC15" i="4" s="1"/>
  <c r="G34" i="1"/>
  <c r="AC8" i="4" s="1"/>
  <c r="Y34" i="1"/>
  <c r="AC26" i="4" s="1"/>
  <c r="S34" i="1"/>
  <c r="AC20" i="4" s="1"/>
  <c r="H34" i="1"/>
  <c r="AC9" i="4" s="1"/>
  <c r="S43" i="1"/>
  <c r="AL20" i="4" s="1"/>
  <c r="H43" i="1"/>
  <c r="AL9" i="4" s="1"/>
  <c r="N43" i="1"/>
  <c r="AL15" i="4" s="1"/>
  <c r="Y43" i="1"/>
  <c r="AL26" i="4" s="1"/>
  <c r="G43" i="1"/>
  <c r="AL8" i="4" s="1"/>
  <c r="N56" i="1"/>
  <c r="AY15" i="4" s="1"/>
  <c r="Y56" i="1"/>
  <c r="AY26" i="4" s="1"/>
  <c r="G52" i="1"/>
  <c r="AU8" i="4" s="1"/>
  <c r="R43" i="1"/>
  <c r="AL19" i="4" s="1"/>
  <c r="K37" i="1"/>
  <c r="AF12" i="4" s="1"/>
  <c r="T52" i="1"/>
  <c r="AU21" i="4" s="1"/>
  <c r="O52" i="1"/>
  <c r="AU16" i="4" s="1"/>
  <c r="S31" i="1"/>
  <c r="Z20" i="4" s="1"/>
  <c r="W70" i="1"/>
  <c r="BM24" i="4" s="1"/>
  <c r="V50" i="1"/>
  <c r="AS23" i="4" s="1"/>
  <c r="X37" i="1"/>
  <c r="AF25" i="4" s="1"/>
  <c r="W41" i="1"/>
  <c r="AJ24" i="4" s="1"/>
  <c r="Q12" i="1"/>
  <c r="G18" i="4" s="1"/>
  <c r="O37" i="1"/>
  <c r="AF16" i="4" s="1"/>
  <c r="Q37" i="1"/>
  <c r="AF18" i="4" s="1"/>
  <c r="O46" i="1"/>
  <c r="AO16" i="4" s="1"/>
  <c r="R46" i="1"/>
  <c r="AO19" i="4" s="1"/>
  <c r="I50" i="1"/>
  <c r="AS10" i="4" s="1"/>
  <c r="I31" i="1"/>
  <c r="Z10" i="4" s="1"/>
  <c r="Y70" i="1"/>
  <c r="BM26" i="4" s="1"/>
  <c r="U69" i="1"/>
  <c r="BL22" i="4" s="1"/>
  <c r="W34" i="1"/>
  <c r="AC24" i="4" s="1"/>
  <c r="Q68" i="1"/>
  <c r="BK18" i="4" s="1"/>
  <c r="W68" i="1"/>
  <c r="BK24" i="4" s="1"/>
  <c r="X38" i="1"/>
  <c r="AG25" i="4" s="1"/>
  <c r="I38" i="1"/>
  <c r="AG10" i="4" s="1"/>
  <c r="R24" i="1"/>
  <c r="S19" i="4" s="1"/>
  <c r="W56" i="1"/>
  <c r="AY24" i="4" s="1"/>
  <c r="G70" i="1"/>
  <c r="BM8" i="4" s="1"/>
  <c r="S68" i="1"/>
  <c r="BK20" i="4" s="1"/>
  <c r="N10" i="1"/>
  <c r="E15" i="4" s="1"/>
  <c r="G10" i="1"/>
  <c r="E8" i="4" s="1"/>
  <c r="N60" i="1"/>
  <c r="BC15" i="4" s="1"/>
  <c r="G60" i="1"/>
  <c r="BC8" i="4" s="1"/>
  <c r="H60" i="1"/>
  <c r="BC9" i="4" s="1"/>
  <c r="L61" i="1"/>
  <c r="BD13" i="4" s="1"/>
  <c r="G47" i="1"/>
  <c r="AP8" i="4" s="1"/>
  <c r="Y47" i="1"/>
  <c r="AP26" i="4" s="1"/>
  <c r="S47" i="1"/>
  <c r="AP20" i="4" s="1"/>
  <c r="H47" i="1"/>
  <c r="AP9" i="4" s="1"/>
  <c r="N47" i="1"/>
  <c r="AP15" i="4" s="1"/>
  <c r="R47" i="1"/>
  <c r="AP19" i="4" s="1"/>
  <c r="W12" i="1"/>
  <c r="G24" i="4" s="1"/>
  <c r="O26" i="1"/>
  <c r="U16" i="4" s="1"/>
  <c r="O6" i="1"/>
  <c r="V47" i="1"/>
  <c r="AP23" i="4" s="1"/>
  <c r="O47" i="1"/>
  <c r="AP16" i="4" s="1"/>
  <c r="I47" i="1"/>
  <c r="AP10" i="4" s="1"/>
  <c r="X71" i="1"/>
  <c r="BN25" i="4" s="1"/>
  <c r="N67" i="1"/>
  <c r="BJ15" i="4" s="1"/>
  <c r="S12" i="1"/>
  <c r="G20" i="4" s="1"/>
  <c r="R12" i="1"/>
  <c r="G19" i="4" s="1"/>
  <c r="O12" i="1"/>
  <c r="G16" i="4" s="1"/>
  <c r="R67" i="1"/>
  <c r="BJ19" i="4" s="1"/>
  <c r="T28" i="1"/>
  <c r="W21" i="4" s="1"/>
  <c r="S26" i="1"/>
  <c r="U20" i="4" s="1"/>
  <c r="K17" i="1"/>
  <c r="L12" i="4" s="1"/>
  <c r="K21" i="1"/>
  <c r="P12" i="4" s="1"/>
  <c r="K61" i="1"/>
  <c r="BD12" i="4" s="1"/>
  <c r="K41" i="1"/>
  <c r="AJ12" i="4" s="1"/>
  <c r="O27" i="1"/>
  <c r="V16" i="4" s="1"/>
  <c r="K6" i="1"/>
  <c r="X68" i="1"/>
  <c r="BK25" i="4" s="1"/>
  <c r="R61" i="1"/>
  <c r="BD19" i="4" s="1"/>
  <c r="H26" i="1"/>
  <c r="U9" i="4" s="1"/>
  <c r="X29" i="1"/>
  <c r="X25" i="4" s="1"/>
  <c r="G26" i="1"/>
  <c r="U8" i="4" s="1"/>
  <c r="Q26" i="1"/>
  <c r="U18" i="4" s="1"/>
  <c r="X73" i="1"/>
  <c r="BP25" i="4" s="1"/>
  <c r="U71" i="1"/>
  <c r="BN22" i="4" s="1"/>
  <c r="V27" i="1"/>
  <c r="V23" i="4" s="1"/>
  <c r="V15" i="1"/>
  <c r="J23" i="4" s="1"/>
  <c r="N12" i="1"/>
  <c r="G15" i="4" s="1"/>
  <c r="Y61" i="1"/>
  <c r="BD26" i="4" s="1"/>
  <c r="H50" i="1"/>
  <c r="AS9" i="4" s="1"/>
  <c r="N50" i="1"/>
  <c r="AS15" i="4" s="1"/>
  <c r="S6" i="1"/>
  <c r="H6" i="1"/>
  <c r="G6" i="1"/>
  <c r="T47" i="1"/>
  <c r="AP21" i="4" s="1"/>
  <c r="I12" i="1"/>
  <c r="G10" i="4" s="1"/>
  <c r="Y6" i="1"/>
  <c r="L21" i="1"/>
  <c r="P13" i="4" s="1"/>
  <c r="W26" i="1"/>
  <c r="U24" i="4" s="1"/>
  <c r="T6" i="1"/>
  <c r="X32" i="1"/>
  <c r="AA25" i="4" s="1"/>
  <c r="F67" i="1"/>
  <c r="BJ7" i="4" s="1"/>
  <c r="H67" i="1"/>
  <c r="BJ9" i="4" s="1"/>
  <c r="S67" i="1"/>
  <c r="BJ20" i="4" s="1"/>
  <c r="Y28" i="1"/>
  <c r="W26" i="4" s="1"/>
  <c r="N28" i="1"/>
  <c r="W15" i="4" s="1"/>
  <c r="H61" i="1"/>
  <c r="BD9" i="4" s="1"/>
  <c r="Q47" i="1"/>
  <c r="AP18" i="4" s="1"/>
  <c r="N61" i="1"/>
  <c r="BD15" i="4" s="1"/>
  <c r="S28" i="1"/>
  <c r="W20" i="4" s="1"/>
  <c r="F28" i="1"/>
  <c r="W7" i="4" s="1"/>
  <c r="Y26" i="1"/>
  <c r="U26" i="4" s="1"/>
  <c r="G12" i="1"/>
  <c r="G8" i="4" s="1"/>
  <c r="T12" i="1"/>
  <c r="G21" i="4" s="1"/>
  <c r="U16" i="1"/>
  <c r="K22" i="4" s="1"/>
  <c r="T67" i="1"/>
  <c r="BJ21" i="4" s="1"/>
  <c r="O28" i="1"/>
  <c r="W16" i="4" s="1"/>
  <c r="U6" i="1"/>
  <c r="Q27" i="1"/>
  <c r="V18" i="4" s="1"/>
  <c r="F26" i="1"/>
  <c r="U7" i="4" s="1"/>
  <c r="T61" i="1"/>
  <c r="BD21" i="4" s="1"/>
  <c r="S27" i="1"/>
  <c r="V20" i="4" s="1"/>
  <c r="G27" i="1"/>
  <c r="V8" i="4" s="1"/>
  <c r="L6" i="1"/>
  <c r="N6" i="1"/>
  <c r="R26" i="1"/>
  <c r="U19" i="4" s="1"/>
  <c r="V62" i="1"/>
  <c r="BE23" i="4" s="1"/>
  <c r="W6" i="1"/>
  <c r="H12" i="1"/>
  <c r="G9" i="4" s="1"/>
  <c r="S61" i="1"/>
  <c r="BD20" i="4" s="1"/>
  <c r="N54" i="1"/>
  <c r="AW15" i="4" s="1"/>
  <c r="H45" i="1"/>
  <c r="AN9" i="4" s="1"/>
  <c r="U45" i="1"/>
  <c r="AN22" i="4" s="1"/>
  <c r="S45" i="1"/>
  <c r="AN20" i="4" s="1"/>
  <c r="N45" i="1"/>
  <c r="AN15" i="4" s="1"/>
  <c r="G45" i="1"/>
  <c r="AN8" i="4" s="1"/>
  <c r="S35" i="1"/>
  <c r="AD20" i="4" s="1"/>
  <c r="F35" i="1"/>
  <c r="AD7" i="4" s="1"/>
  <c r="H20" i="1"/>
  <c r="O9" i="4" s="1"/>
  <c r="U20" i="1"/>
  <c r="O22" i="4" s="1"/>
  <c r="G20" i="1"/>
  <c r="O8" i="4" s="1"/>
  <c r="Z33" i="1"/>
  <c r="X21" i="1"/>
  <c r="P25" i="4" s="1"/>
  <c r="L66" i="1"/>
  <c r="BI13" i="4" s="1"/>
  <c r="F59" i="1"/>
  <c r="BB7" i="4" s="1"/>
  <c r="AA59" i="1"/>
  <c r="U44" i="1"/>
  <c r="AM22" i="4" s="1"/>
  <c r="F37" i="1"/>
  <c r="AF7" i="4" s="1"/>
  <c r="U26" i="1"/>
  <c r="U22" i="4" s="1"/>
  <c r="K58" i="1"/>
  <c r="BA12" i="4" s="1"/>
  <c r="AA73" i="1"/>
  <c r="X48" i="1"/>
  <c r="AQ25" i="4" s="1"/>
  <c r="F45" i="1"/>
  <c r="AN7" i="4" s="1"/>
  <c r="U24" i="1"/>
  <c r="S22" i="4" s="1"/>
  <c r="K11" i="1"/>
  <c r="F12" i="4" s="1"/>
  <c r="V7" i="1"/>
  <c r="B23" i="4" s="1"/>
  <c r="AA7" i="1"/>
  <c r="X28" i="1"/>
  <c r="W25" i="4" s="1"/>
  <c r="F6" i="1"/>
  <c r="AA6" i="1"/>
  <c r="K55" i="1"/>
  <c r="AX12" i="4" s="1"/>
  <c r="L5" i="1"/>
  <c r="V68" i="1"/>
  <c r="BK23" i="4" s="1"/>
  <c r="L65" i="1"/>
  <c r="BH13" i="4" s="1"/>
  <c r="V24" i="1"/>
  <c r="S23" i="4" s="1"/>
  <c r="F31" i="1"/>
  <c r="Z7" i="4" s="1"/>
  <c r="K15" i="1"/>
  <c r="J12" i="4" s="1"/>
  <c r="K8" i="1"/>
  <c r="C12" i="4" s="1"/>
  <c r="AA58" i="1"/>
  <c r="F71" i="1"/>
  <c r="BN7" i="4" s="1"/>
  <c r="K65" i="1"/>
  <c r="BH12" i="4" s="1"/>
  <c r="K13" i="1"/>
  <c r="H12" i="4" s="1"/>
  <c r="K23" i="1"/>
  <c r="R12" i="4" s="1"/>
  <c r="U17" i="1"/>
  <c r="L22" i="4" s="1"/>
  <c r="L14" i="1"/>
  <c r="I13" i="4" s="1"/>
  <c r="L62" i="1"/>
  <c r="BE13" i="4" s="1"/>
  <c r="K32" i="1"/>
  <c r="AA12" i="4" s="1"/>
  <c r="V67" i="1"/>
  <c r="BJ23" i="4" s="1"/>
  <c r="K51" i="1"/>
  <c r="AT12" i="4" s="1"/>
  <c r="F27" i="1"/>
  <c r="V7" i="4" s="1"/>
  <c r="F30" i="1"/>
  <c r="Y7" i="4" s="1"/>
  <c r="AA30" i="1"/>
  <c r="AA8" i="1"/>
  <c r="F8" i="1"/>
  <c r="C7" i="4" s="1"/>
  <c r="AA21" i="1"/>
  <c r="X62" i="1"/>
  <c r="BE25" i="4" s="1"/>
  <c r="L36" i="1"/>
  <c r="AE13" i="4" s="1"/>
  <c r="X16" i="1"/>
  <c r="K25" i="4" s="1"/>
  <c r="L28" i="1"/>
  <c r="W13" i="4" s="1"/>
  <c r="T3" i="1"/>
  <c r="Q3" i="1"/>
  <c r="W3" i="1"/>
  <c r="I3" i="1"/>
  <c r="R3" i="1"/>
  <c r="H3" i="1"/>
  <c r="S3" i="1"/>
  <c r="N3" i="1"/>
  <c r="G3" i="1"/>
  <c r="Y3" i="1"/>
  <c r="V69" i="1"/>
  <c r="BL23" i="4" s="1"/>
  <c r="AA65" i="1"/>
  <c r="F65" i="1"/>
  <c r="BH7" i="4" s="1"/>
  <c r="V53" i="1"/>
  <c r="AV23" i="4" s="1"/>
  <c r="U46" i="1"/>
  <c r="AO22" i="4" s="1"/>
  <c r="L4" i="1"/>
  <c r="X26" i="1"/>
  <c r="U25" i="4" s="1"/>
  <c r="AA23" i="1"/>
  <c r="F23" i="1"/>
  <c r="R7" i="4" s="1"/>
  <c r="K16" i="1"/>
  <c r="K12" i="4" s="1"/>
  <c r="X4" i="1"/>
  <c r="V11" i="1"/>
  <c r="F23" i="4" s="1"/>
  <c r="U51" i="1"/>
  <c r="AT22" i="4" s="1"/>
  <c r="L72" i="1"/>
  <c r="BO13" i="4" s="1"/>
  <c r="K14" i="1"/>
  <c r="I12" i="4" s="1"/>
  <c r="F56" i="1"/>
  <c r="AY7" i="4" s="1"/>
  <c r="X13" i="1"/>
  <c r="H25" i="4" s="1"/>
  <c r="U53" i="1"/>
  <c r="AV22" i="4" s="1"/>
  <c r="L55" i="1"/>
  <c r="AX13" i="4" s="1"/>
  <c r="U40" i="1"/>
  <c r="AI22" i="4" s="1"/>
  <c r="V29" i="1"/>
  <c r="X23" i="4" s="1"/>
  <c r="F25" i="1"/>
  <c r="T7" i="4" s="1"/>
  <c r="U29" i="1"/>
  <c r="X22" i="4" s="1"/>
  <c r="F17" i="1"/>
  <c r="L7" i="4" s="1"/>
  <c r="L30" i="1"/>
  <c r="Y13" i="4" s="1"/>
  <c r="K4" i="1"/>
  <c r="K63" i="1"/>
  <c r="BF12" i="4" s="1"/>
  <c r="X66" i="1"/>
  <c r="BI25" i="4" s="1"/>
  <c r="AA5" i="1"/>
  <c r="F53" i="1"/>
  <c r="AV7" i="4" s="1"/>
  <c r="AA53" i="1"/>
  <c r="AA22" i="1"/>
  <c r="AA32" i="1"/>
  <c r="F32" i="1"/>
  <c r="AA7" i="4" s="1"/>
  <c r="L8" i="1"/>
  <c r="C13" i="4" s="1"/>
  <c r="F42" i="1"/>
  <c r="AK7" i="4" s="1"/>
  <c r="V32" i="1"/>
  <c r="AA23" i="4" s="1"/>
  <c r="X27" i="1"/>
  <c r="V25" i="4" s="1"/>
  <c r="X14" i="1"/>
  <c r="I25" i="4" s="1"/>
  <c r="K53" i="1"/>
  <c r="AV12" i="4" s="1"/>
  <c r="AA55" i="1"/>
  <c r="U68" i="1"/>
  <c r="BK22" i="4" s="1"/>
  <c r="K22" i="1"/>
  <c r="Q12" i="4" s="1"/>
  <c r="Q33" i="4" s="1"/>
  <c r="V72" i="1"/>
  <c r="BO23" i="4" s="1"/>
  <c r="U63" i="1"/>
  <c r="BF22" i="4" s="1"/>
  <c r="X53" i="1"/>
  <c r="AV25" i="4" s="1"/>
  <c r="L32" i="1"/>
  <c r="AA13" i="4" s="1"/>
  <c r="K27" i="1"/>
  <c r="V12" i="4" s="1"/>
  <c r="L29" i="1"/>
  <c r="X13" i="4" s="1"/>
  <c r="L51" i="1"/>
  <c r="AT13" i="4" s="1"/>
  <c r="U61" i="1"/>
  <c r="BD22" i="4" s="1"/>
  <c r="U18" i="1"/>
  <c r="M22" i="4" s="1"/>
  <c r="F51" i="1"/>
  <c r="AT7" i="4" s="1"/>
  <c r="K44" i="1"/>
  <c r="AM12" i="4" s="1"/>
  <c r="V48" i="1"/>
  <c r="AQ23" i="4" s="1"/>
  <c r="V22" i="1"/>
  <c r="Q23" i="4" s="1"/>
  <c r="X8" i="1"/>
  <c r="C25" i="4" s="1"/>
  <c r="U62" i="1"/>
  <c r="BE22" i="4" s="1"/>
  <c r="L48" i="1"/>
  <c r="AQ13" i="4" s="1"/>
  <c r="L25" i="1"/>
  <c r="T13" i="4" s="1"/>
  <c r="V8" i="1"/>
  <c r="C23" i="4" s="1"/>
  <c r="AA11" i="1"/>
  <c r="F11" i="1"/>
  <c r="F7" i="4" s="1"/>
  <c r="AA15" i="1"/>
  <c r="V44" i="1"/>
  <c r="AM23" i="4" s="1"/>
  <c r="K66" i="1"/>
  <c r="BI12" i="4" s="1"/>
  <c r="V26" i="1"/>
  <c r="U23" i="4" s="1"/>
  <c r="AB29" i="4"/>
  <c r="L58" i="1"/>
  <c r="BA13" i="4" s="1"/>
  <c r="V55" i="1"/>
  <c r="AX23" i="4" s="1"/>
  <c r="AA63" i="1"/>
  <c r="F63" i="1"/>
  <c r="BF7" i="4" s="1"/>
  <c r="K56" i="1"/>
  <c r="AY12" i="4" s="1"/>
  <c r="X69" i="1"/>
  <c r="BL25" i="4" s="1"/>
  <c r="K62" i="1"/>
  <c r="BE12" i="4" s="1"/>
  <c r="L53" i="1"/>
  <c r="AV13" i="4" s="1"/>
  <c r="U30" i="1"/>
  <c r="Y22" i="4" s="1"/>
  <c r="U56" i="1"/>
  <c r="AY22" i="4" s="1"/>
  <c r="AA48" i="1"/>
  <c r="X72" i="1"/>
  <c r="BO25" i="4" s="1"/>
  <c r="U34" i="1"/>
  <c r="AC22" i="4" s="1"/>
  <c r="V39" i="1"/>
  <c r="AH23" i="4" s="1"/>
  <c r="U15" i="1"/>
  <c r="J22" i="4" s="1"/>
  <c r="F34" i="1"/>
  <c r="AC7" i="4" s="1"/>
  <c r="U73" i="1"/>
  <c r="BP22" i="4" s="1"/>
  <c r="K38" i="1"/>
  <c r="AG12" i="4" s="1"/>
  <c r="F13" i="1"/>
  <c r="H7" i="4" s="1"/>
  <c r="X50" i="1"/>
  <c r="AS25" i="4" s="1"/>
  <c r="X45" i="1"/>
  <c r="AN25" i="4" s="1"/>
  <c r="K42" i="1"/>
  <c r="AK12" i="4" s="1"/>
  <c r="U35" i="1"/>
  <c r="AD22" i="4" s="1"/>
  <c r="K45" i="1"/>
  <c r="AN12" i="4" s="1"/>
  <c r="L13" i="1"/>
  <c r="H13" i="4" s="1"/>
  <c r="K40" i="1"/>
  <c r="AI12" i="4" s="1"/>
  <c r="X19" i="1"/>
  <c r="N25" i="4" s="1"/>
  <c r="F16" i="1"/>
  <c r="K7" i="4" s="1"/>
  <c r="V19" i="1"/>
  <c r="N23" i="4" s="1"/>
  <c r="X30" i="1"/>
  <c r="Y25" i="4" s="1"/>
  <c r="U31" i="1"/>
  <c r="Z22" i="4" s="1"/>
  <c r="U14" i="1"/>
  <c r="I22" i="4" s="1"/>
  <c r="L9" i="1"/>
  <c r="D13" i="4" s="1"/>
  <c r="AA33" i="1"/>
  <c r="AA18" i="1"/>
  <c r="F72" i="1"/>
  <c r="BO7" i="4" s="1"/>
  <c r="L42" i="1"/>
  <c r="AK13" i="4" s="1"/>
  <c r="U72" i="1"/>
  <c r="BO22" i="4" s="1"/>
  <c r="K30" i="1"/>
  <c r="Y12" i="4" s="1"/>
  <c r="L70" i="1"/>
  <c r="BM13" i="4" s="1"/>
  <c r="U65" i="1"/>
  <c r="BH22" i="4" s="1"/>
  <c r="X65" i="1"/>
  <c r="BH25" i="4" s="1"/>
  <c r="U27" i="1"/>
  <c r="V22" i="4" s="1"/>
  <c r="U66" i="1"/>
  <c r="BI22" i="4" s="1"/>
  <c r="X31" i="1"/>
  <c r="Z25" i="4" s="1"/>
  <c r="U28" i="1"/>
  <c r="W22" i="4" s="1"/>
  <c r="L17" i="1"/>
  <c r="L13" i="4" s="1"/>
  <c r="AA4" i="1"/>
  <c r="F4" i="1"/>
  <c r="U4" i="1"/>
  <c r="V65" i="1"/>
  <c r="BH23" i="4" s="1"/>
  <c r="AA57" i="1"/>
  <c r="BF33" i="4" l="1"/>
  <c r="BF35" i="4" s="1"/>
  <c r="M33" i="4"/>
  <c r="M35" i="4" s="1"/>
  <c r="L33" i="4"/>
  <c r="L35" i="4" s="1"/>
  <c r="BL33" i="4"/>
  <c r="BL35" i="4" s="1"/>
  <c r="AQ33" i="4"/>
  <c r="AQ35" i="4" s="1"/>
  <c r="AX33" i="4"/>
  <c r="AX35" i="4" s="1"/>
  <c r="R33" i="4"/>
  <c r="R35" i="4" s="1"/>
  <c r="BP33" i="4"/>
  <c r="BP35" i="4" s="1"/>
  <c r="AK33" i="4"/>
  <c r="Q35" i="4"/>
  <c r="S33" i="4"/>
  <c r="BE33" i="4"/>
  <c r="BE35" i="4" s="1"/>
  <c r="AE33" i="4"/>
  <c r="AD45" i="12"/>
  <c r="AA33" i="4"/>
  <c r="AA35" i="4" s="1"/>
  <c r="AV33" i="4"/>
  <c r="AV35" i="4" s="1"/>
  <c r="Y33" i="4"/>
  <c r="Y35" i="4" s="1"/>
  <c r="BB33" i="4"/>
  <c r="BB35" i="4" s="1"/>
  <c r="N33" i="4"/>
  <c r="N35" i="4" s="1"/>
  <c r="BA33" i="4"/>
  <c r="BI33" i="4"/>
  <c r="BQ35" i="12"/>
  <c r="E35" i="12"/>
  <c r="Q35" i="12"/>
  <c r="AD7" i="12"/>
  <c r="AB35" i="4"/>
  <c r="F33" i="4"/>
  <c r="F35" i="4" s="1"/>
  <c r="BH33" i="4"/>
  <c r="BH35" i="4" s="1"/>
  <c r="AT33" i="4"/>
  <c r="C33" i="4"/>
  <c r="C35" i="4" s="1"/>
  <c r="AF33" i="4"/>
  <c r="I33" i="4"/>
  <c r="AA35" i="12"/>
  <c r="BP35" i="10"/>
  <c r="O45" i="10"/>
  <c r="T46" i="12"/>
  <c r="BD46" i="12"/>
  <c r="T39" i="12"/>
  <c r="BH35" i="12"/>
  <c r="AX46" i="12"/>
  <c r="S46" i="12"/>
  <c r="BP46" i="12"/>
  <c r="AS39" i="12"/>
  <c r="S39" i="12"/>
  <c r="BP35" i="12"/>
  <c r="J46" i="12"/>
  <c r="BD35" i="12"/>
  <c r="O35" i="12"/>
  <c r="S32" i="10"/>
  <c r="AZ16" i="10"/>
  <c r="S7" i="12"/>
  <c r="S27" i="12"/>
  <c r="W31" i="10"/>
  <c r="BL16" i="10"/>
  <c r="BM31" i="10"/>
  <c r="AH31" i="10"/>
  <c r="AI35" i="12"/>
  <c r="F31" i="10"/>
  <c r="Z39" i="12"/>
  <c r="Z35" i="12"/>
  <c r="K39" i="12"/>
  <c r="L31" i="10"/>
  <c r="L35" i="12"/>
  <c r="E39" i="12"/>
  <c r="AD19" i="12"/>
  <c r="S47" i="12"/>
  <c r="J35" i="12"/>
  <c r="AP31" i="10"/>
  <c r="AX31" i="10"/>
  <c r="AX32" i="10" s="1"/>
  <c r="AX32" i="12"/>
  <c r="X31" i="10"/>
  <c r="U16" i="10"/>
  <c r="AC31" i="10"/>
  <c r="AR16" i="10"/>
  <c r="AU16" i="10"/>
  <c r="AW35" i="12"/>
  <c r="N31" i="10"/>
  <c r="N45" i="10" s="1"/>
  <c r="N45" i="12"/>
  <c r="BS31" i="10"/>
  <c r="H31" i="10"/>
  <c r="H32" i="10" s="1"/>
  <c r="BQ39" i="12"/>
  <c r="T32" i="12"/>
  <c r="X47" i="12"/>
  <c r="BH39" i="12"/>
  <c r="H35" i="12"/>
  <c r="Q47" i="12"/>
  <c r="BC47" i="12"/>
  <c r="Q46" i="12"/>
  <c r="H47" i="12"/>
  <c r="AU31" i="10"/>
  <c r="BQ31" i="10"/>
  <c r="BQ32" i="10" s="1"/>
  <c r="AO16" i="10"/>
  <c r="E16" i="10"/>
  <c r="E31" i="10"/>
  <c r="E32" i="10" s="1"/>
  <c r="AC16" i="10"/>
  <c r="AC45" i="10" s="1"/>
  <c r="Z16" i="10"/>
  <c r="J31" i="10"/>
  <c r="BN16" i="10"/>
  <c r="M31" i="10"/>
  <c r="D16" i="10"/>
  <c r="AS31" i="10"/>
  <c r="AS32" i="10" s="1"/>
  <c r="AS32" i="12"/>
  <c r="I35" i="12"/>
  <c r="BR31" i="10"/>
  <c r="BR32" i="10" s="1"/>
  <c r="X39" i="12"/>
  <c r="BP31" i="10"/>
  <c r="BP32" i="10" s="1"/>
  <c r="AR35" i="12"/>
  <c r="AI31" i="10"/>
  <c r="AK32" i="12"/>
  <c r="AH35" i="12"/>
  <c r="AB16" i="10"/>
  <c r="AL16" i="10"/>
  <c r="AY16" i="10"/>
  <c r="V35" i="12"/>
  <c r="AG7" i="12"/>
  <c r="AT16" i="10"/>
  <c r="AJ31" i="10"/>
  <c r="AV39" i="12"/>
  <c r="BB31" i="10"/>
  <c r="O45" i="12"/>
  <c r="AZ46" i="12"/>
  <c r="BP47" i="12"/>
  <c r="AK39" i="12"/>
  <c r="F47" i="12"/>
  <c r="AC35" i="12"/>
  <c r="AV35" i="12"/>
  <c r="O32" i="12"/>
  <c r="BQ46" i="12"/>
  <c r="BG35" i="12"/>
  <c r="AD46" i="12"/>
  <c r="BP39" i="12"/>
  <c r="BP45" i="12"/>
  <c r="O19" i="12"/>
  <c r="BJ46" i="12"/>
  <c r="BJ47" i="12"/>
  <c r="Q39" i="12"/>
  <c r="H39" i="12"/>
  <c r="BR46" i="12"/>
  <c r="AP47" i="12"/>
  <c r="BD39" i="12"/>
  <c r="AD13" i="12"/>
  <c r="AA39" i="12"/>
  <c r="K35" i="12"/>
  <c r="BD47" i="12"/>
  <c r="AX35" i="12"/>
  <c r="AQ47" i="12"/>
  <c r="BJ31" i="10"/>
  <c r="BJ32" i="10" s="1"/>
  <c r="BJ32" i="12"/>
  <c r="AA31" i="10"/>
  <c r="AA32" i="10" s="1"/>
  <c r="AA45" i="12"/>
  <c r="AM7" i="12"/>
  <c r="AJ16" i="10"/>
  <c r="BN31" i="10"/>
  <c r="W16" i="10"/>
  <c r="AS16" i="10"/>
  <c r="AC27" i="12"/>
  <c r="K31" i="10"/>
  <c r="AZ19" i="12"/>
  <c r="BG31" i="10"/>
  <c r="Y31" i="10"/>
  <c r="X16" i="10"/>
  <c r="BF7" i="12"/>
  <c r="G35" i="12"/>
  <c r="AM31" i="10"/>
  <c r="BD7" i="12"/>
  <c r="BI31" i="10"/>
  <c r="BK35" i="12"/>
  <c r="AL31" i="10"/>
  <c r="AT47" i="12"/>
  <c r="AM47" i="12"/>
  <c r="V47" i="12"/>
  <c r="X35" i="12"/>
  <c r="AZ39" i="12"/>
  <c r="AB31" i="10"/>
  <c r="P16" i="10"/>
  <c r="T7" i="12"/>
  <c r="AZ7" i="12"/>
  <c r="Z31" i="10"/>
  <c r="Z32" i="10" s="1"/>
  <c r="AN39" i="12"/>
  <c r="BO31" i="10"/>
  <c r="BS35" i="12"/>
  <c r="AG39" i="12"/>
  <c r="BH31" i="10"/>
  <c r="BH32" i="12"/>
  <c r="BI16" i="10"/>
  <c r="BF31" i="10"/>
  <c r="N35" i="12"/>
  <c r="T16" i="10"/>
  <c r="T45" i="10" s="1"/>
  <c r="BC31" i="10"/>
  <c r="D28" i="10"/>
  <c r="AF39" i="12"/>
  <c r="M46" i="12"/>
  <c r="AX39" i="12"/>
  <c r="E46" i="12"/>
  <c r="BR39" i="12"/>
  <c r="AD32" i="12"/>
  <c r="AY47" i="12"/>
  <c r="Y47" i="12"/>
  <c r="BJ16" i="10"/>
  <c r="P31" i="10"/>
  <c r="BG7" i="12"/>
  <c r="S16" i="10"/>
  <c r="S45" i="10" s="1"/>
  <c r="S45" i="12"/>
  <c r="BQ16" i="10"/>
  <c r="BK31" i="10"/>
  <c r="H16" i="10"/>
  <c r="AX16" i="10"/>
  <c r="BM16" i="10"/>
  <c r="H7" i="12"/>
  <c r="R31" i="10"/>
  <c r="AP35" i="12"/>
  <c r="AY39" i="12"/>
  <c r="BG16" i="10"/>
  <c r="L16" i="10"/>
  <c r="AQ31" i="10"/>
  <c r="AZ31" i="10"/>
  <c r="AZ32" i="10" s="1"/>
  <c r="AZ32" i="12"/>
  <c r="AU32" i="12"/>
  <c r="AB39" i="12"/>
  <c r="AB35" i="12"/>
  <c r="Q16" i="10"/>
  <c r="AS7" i="12"/>
  <c r="BI35" i="12"/>
  <c r="BI39" i="12"/>
  <c r="BR16" i="10"/>
  <c r="BD31" i="10"/>
  <c r="BD16" i="10"/>
  <c r="M35" i="12"/>
  <c r="M39" i="12"/>
  <c r="AV16" i="10"/>
  <c r="BO39" i="12"/>
  <c r="BH16" i="10"/>
  <c r="BG39" i="12"/>
  <c r="AQ16" i="10"/>
  <c r="AO35" i="12"/>
  <c r="AC39" i="12"/>
  <c r="AK46" i="12"/>
  <c r="AF35" i="12"/>
  <c r="AD39" i="12"/>
  <c r="BI47" i="12"/>
  <c r="BR32" i="12"/>
  <c r="H46" i="12"/>
  <c r="T35" i="12"/>
  <c r="S32" i="12"/>
  <c r="AK47" i="12"/>
  <c r="BH46" i="12"/>
  <c r="BJ39" i="12"/>
  <c r="G47" i="12"/>
  <c r="AS35" i="12"/>
  <c r="AD27" i="12"/>
  <c r="S35" i="12"/>
  <c r="J39" i="12"/>
  <c r="AZ35" i="12"/>
  <c r="AL47" i="12"/>
  <c r="AA46" i="12"/>
  <c r="AS46" i="12"/>
  <c r="O39" i="12"/>
  <c r="BP32" i="12"/>
  <c r="BJ39" i="10"/>
  <c r="BH35" i="10"/>
  <c r="AA39" i="10"/>
  <c r="H39" i="10"/>
  <c r="O35" i="10"/>
  <c r="BD39" i="10"/>
  <c r="AX35" i="10"/>
  <c r="BR35" i="10"/>
  <c r="O32" i="10"/>
  <c r="AA35" i="10"/>
  <c r="H35" i="10"/>
  <c r="BD32" i="10"/>
  <c r="E39" i="10"/>
  <c r="AS35" i="10"/>
  <c r="AD35" i="10"/>
  <c r="X35" i="10"/>
  <c r="BH39" i="10"/>
  <c r="Q35" i="10"/>
  <c r="AZ35" i="10"/>
  <c r="AK35" i="10"/>
  <c r="AV35" i="10"/>
  <c r="Q39" i="10"/>
  <c r="AS39" i="10"/>
  <c r="AZ39" i="10"/>
  <c r="J39" i="10"/>
  <c r="AK39" i="10"/>
  <c r="K35" i="10"/>
  <c r="AD39" i="10"/>
  <c r="T35" i="10"/>
  <c r="BQ35" i="10"/>
  <c r="S39" i="10"/>
  <c r="O39" i="10"/>
  <c r="BP39" i="10"/>
  <c r="BR39" i="10"/>
  <c r="BD35" i="10"/>
  <c r="S35" i="10"/>
  <c r="BH32" i="10"/>
  <c r="AX39" i="10"/>
  <c r="AF35" i="10"/>
  <c r="T32" i="10"/>
  <c r="T39" i="10"/>
  <c r="BQ39" i="10"/>
  <c r="S46" i="10"/>
  <c r="AD13" i="10"/>
  <c r="J46" i="10"/>
  <c r="O19" i="10"/>
  <c r="BR46" i="10"/>
  <c r="AK46" i="10"/>
  <c r="AD19" i="10"/>
  <c r="BK5" i="10"/>
  <c r="BK22" i="10"/>
  <c r="BK10" i="10"/>
  <c r="BO9" i="10"/>
  <c r="BO17" i="10"/>
  <c r="BO18" i="10"/>
  <c r="BO25" i="10"/>
  <c r="BO26" i="10"/>
  <c r="BQ20" i="10"/>
  <c r="BQ8" i="10"/>
  <c r="BQ14" i="10"/>
  <c r="M20" i="10"/>
  <c r="M8" i="10"/>
  <c r="M14" i="10"/>
  <c r="AP23" i="10"/>
  <c r="AP6" i="10"/>
  <c r="AP24" i="10"/>
  <c r="AP11" i="10"/>
  <c r="AP12" i="10"/>
  <c r="AE8" i="10"/>
  <c r="AE14" i="10"/>
  <c r="AE20" i="10"/>
  <c r="AX9" i="10"/>
  <c r="AX17" i="10"/>
  <c r="AX25" i="10"/>
  <c r="AX18" i="10"/>
  <c r="AX26" i="10"/>
  <c r="BH14" i="10"/>
  <c r="BH20" i="10"/>
  <c r="BH8" i="10"/>
  <c r="AV14" i="10"/>
  <c r="AV20" i="10"/>
  <c r="AV8" i="10"/>
  <c r="Z9" i="10"/>
  <c r="Z17" i="10"/>
  <c r="Z18" i="10"/>
  <c r="Z25" i="10"/>
  <c r="Z26" i="10"/>
  <c r="BH5" i="10"/>
  <c r="BH22" i="10"/>
  <c r="BH10" i="10"/>
  <c r="AA9" i="10"/>
  <c r="AA17" i="10"/>
  <c r="AA18" i="10"/>
  <c r="AA25" i="10"/>
  <c r="AA26" i="10"/>
  <c r="AV5" i="10"/>
  <c r="AV22" i="10"/>
  <c r="AV10" i="10"/>
  <c r="T14" i="10"/>
  <c r="T20" i="10"/>
  <c r="T8" i="10"/>
  <c r="AQ5" i="10"/>
  <c r="AQ22" i="10"/>
  <c r="AQ10" i="10"/>
  <c r="E20" i="10"/>
  <c r="E8" i="10"/>
  <c r="E14" i="10"/>
  <c r="X14" i="10"/>
  <c r="X20" i="10"/>
  <c r="X8" i="10"/>
  <c r="BG9" i="10"/>
  <c r="BG17" i="10"/>
  <c r="BG18" i="10"/>
  <c r="BG25" i="10"/>
  <c r="BG26" i="10"/>
  <c r="J6" i="10"/>
  <c r="J23" i="10"/>
  <c r="J24" i="10"/>
  <c r="J11" i="10"/>
  <c r="J12" i="10"/>
  <c r="E6" i="10"/>
  <c r="E23" i="10"/>
  <c r="E24" i="10"/>
  <c r="E11" i="10"/>
  <c r="E12" i="10"/>
  <c r="BJ9" i="10"/>
  <c r="BJ17" i="10"/>
  <c r="BJ18" i="10"/>
  <c r="BJ25" i="10"/>
  <c r="BJ26" i="10"/>
  <c r="AH8" i="10"/>
  <c r="AH14" i="10"/>
  <c r="AH20" i="10"/>
  <c r="BK9" i="10"/>
  <c r="BK17" i="10"/>
  <c r="BK25" i="10"/>
  <c r="BK18" i="10"/>
  <c r="BK26" i="10"/>
  <c r="Q5" i="10"/>
  <c r="Q22" i="10"/>
  <c r="Q10" i="10"/>
  <c r="AP28" i="10"/>
  <c r="AP21" i="10"/>
  <c r="AP15" i="10"/>
  <c r="W8" i="10"/>
  <c r="W14" i="10"/>
  <c r="W20" i="10"/>
  <c r="I36" i="10"/>
  <c r="I33" i="10"/>
  <c r="X37" i="10"/>
  <c r="X39" i="10" s="1"/>
  <c r="X29" i="10"/>
  <c r="N6" i="10"/>
  <c r="N23" i="10"/>
  <c r="N24" i="10"/>
  <c r="N11" i="10"/>
  <c r="N12" i="10"/>
  <c r="I37" i="10"/>
  <c r="I29" i="10"/>
  <c r="AR36" i="10"/>
  <c r="AR33" i="10"/>
  <c r="AR35" i="10" s="1"/>
  <c r="AR28" i="10"/>
  <c r="AR21" i="10"/>
  <c r="AR15" i="10"/>
  <c r="BE36" i="10"/>
  <c r="BE33" i="10"/>
  <c r="BO28" i="10"/>
  <c r="BO15" i="10"/>
  <c r="BO21" i="10"/>
  <c r="BN5" i="10"/>
  <c r="BN22" i="10"/>
  <c r="BN10" i="10"/>
  <c r="BO38" i="10"/>
  <c r="BO34" i="10"/>
  <c r="AH23" i="10"/>
  <c r="AH6" i="10"/>
  <c r="AH24" i="10"/>
  <c r="AH11" i="10"/>
  <c r="AH12" i="10"/>
  <c r="BA36" i="10"/>
  <c r="BA33" i="10"/>
  <c r="AK28" i="10"/>
  <c r="AK32" i="10" s="1"/>
  <c r="AK15" i="10"/>
  <c r="AK21" i="10"/>
  <c r="BN9" i="10"/>
  <c r="BN17" i="10"/>
  <c r="BN25" i="10"/>
  <c r="BN18" i="10"/>
  <c r="BN26" i="10"/>
  <c r="AH33" i="10"/>
  <c r="AH36" i="10"/>
  <c r="U9" i="10"/>
  <c r="U17" i="10"/>
  <c r="U25" i="10"/>
  <c r="U18" i="10"/>
  <c r="U26" i="10"/>
  <c r="AU23" i="10"/>
  <c r="AU6" i="10"/>
  <c r="AU24" i="10"/>
  <c r="AU11" i="10"/>
  <c r="AU12" i="10"/>
  <c r="K8" i="10"/>
  <c r="K14" i="10"/>
  <c r="K20" i="10"/>
  <c r="BS5" i="10"/>
  <c r="BS22" i="10"/>
  <c r="BS10" i="10"/>
  <c r="V36" i="10"/>
  <c r="V33" i="10"/>
  <c r="V35" i="10" s="1"/>
  <c r="BS38" i="10"/>
  <c r="BS34" i="10"/>
  <c r="AI37" i="10"/>
  <c r="AI29" i="10"/>
  <c r="AG6" i="10"/>
  <c r="AG23" i="10"/>
  <c r="AG24" i="10"/>
  <c r="AG11" i="10"/>
  <c r="AG12" i="10"/>
  <c r="E5" i="10"/>
  <c r="E22" i="10"/>
  <c r="E10" i="10"/>
  <c r="AT37" i="10"/>
  <c r="AT29" i="10"/>
  <c r="AT34" i="10"/>
  <c r="AT38" i="10"/>
  <c r="F28" i="10"/>
  <c r="F21" i="10"/>
  <c r="F15" i="10"/>
  <c r="BE37" i="10"/>
  <c r="BE29" i="10"/>
  <c r="BI9" i="10"/>
  <c r="BI17" i="10"/>
  <c r="BI18" i="10"/>
  <c r="BI25" i="10"/>
  <c r="BI26" i="10"/>
  <c r="BK28" i="10"/>
  <c r="BK15" i="10"/>
  <c r="BK21" i="10"/>
  <c r="BM23" i="10"/>
  <c r="BM6" i="10"/>
  <c r="BM24" i="10"/>
  <c r="BM11" i="10"/>
  <c r="BM12" i="10"/>
  <c r="BS28" i="10"/>
  <c r="BS15" i="10"/>
  <c r="BS21" i="10"/>
  <c r="BL34" i="10"/>
  <c r="BL38" i="10"/>
  <c r="BO8" i="10"/>
  <c r="BO14" i="10"/>
  <c r="BO20" i="10"/>
  <c r="AH9" i="10"/>
  <c r="AH17" i="10"/>
  <c r="AH25" i="10"/>
  <c r="AH18" i="10"/>
  <c r="AH26" i="10"/>
  <c r="BR23" i="10"/>
  <c r="BR6" i="10"/>
  <c r="BR24" i="10"/>
  <c r="BR11" i="10"/>
  <c r="BR12" i="10"/>
  <c r="L37" i="10"/>
  <c r="L29" i="10"/>
  <c r="AV37" i="10"/>
  <c r="AV39" i="10" s="1"/>
  <c r="AV29" i="10"/>
  <c r="N37" i="10"/>
  <c r="N29" i="10"/>
  <c r="BO5" i="10"/>
  <c r="BO22" i="10"/>
  <c r="BO10" i="10"/>
  <c r="AY28" i="10"/>
  <c r="AY15" i="10"/>
  <c r="AY21" i="10"/>
  <c r="AY5" i="10"/>
  <c r="AY22" i="10"/>
  <c r="AY10" i="10"/>
  <c r="AJ37" i="10"/>
  <c r="AJ29" i="10"/>
  <c r="AJ32" i="10" s="1"/>
  <c r="R33" i="10"/>
  <c r="R36" i="10"/>
  <c r="BP23" i="10"/>
  <c r="BP6" i="10"/>
  <c r="BP24" i="10"/>
  <c r="BP11" i="10"/>
  <c r="BP12" i="10"/>
  <c r="AN34" i="10"/>
  <c r="AN38" i="10"/>
  <c r="BC36" i="10"/>
  <c r="BC33" i="10"/>
  <c r="D17" i="10"/>
  <c r="D25" i="10"/>
  <c r="D18" i="10"/>
  <c r="D26" i="10"/>
  <c r="AQ38" i="10"/>
  <c r="AQ34" i="10"/>
  <c r="AS46" i="10"/>
  <c r="N9" i="10"/>
  <c r="N17" i="10"/>
  <c r="N18" i="10"/>
  <c r="N25" i="10"/>
  <c r="N26" i="10"/>
  <c r="X5" i="10"/>
  <c r="X22" i="10"/>
  <c r="X10" i="10"/>
  <c r="AA23" i="10"/>
  <c r="AA6" i="10"/>
  <c r="AA24" i="10"/>
  <c r="AA11" i="10"/>
  <c r="AA12" i="10"/>
  <c r="AB5" i="10"/>
  <c r="AB22" i="10"/>
  <c r="AB10" i="10"/>
  <c r="AF5" i="10"/>
  <c r="AF22" i="10"/>
  <c r="AF10" i="10"/>
  <c r="J8" i="10"/>
  <c r="J14" i="10"/>
  <c r="J20" i="10"/>
  <c r="L5" i="10"/>
  <c r="L22" i="10"/>
  <c r="L10" i="10"/>
  <c r="BG23" i="10"/>
  <c r="BG6" i="10"/>
  <c r="BG24" i="10"/>
  <c r="BG11" i="10"/>
  <c r="BG12" i="10"/>
  <c r="V9" i="10"/>
  <c r="V17" i="10"/>
  <c r="V25" i="10"/>
  <c r="V18" i="10"/>
  <c r="V26" i="10"/>
  <c r="O5" i="10"/>
  <c r="O22" i="10"/>
  <c r="O10" i="10"/>
  <c r="X23" i="10"/>
  <c r="X6" i="10"/>
  <c r="X24" i="10"/>
  <c r="X11" i="10"/>
  <c r="X12" i="10"/>
  <c r="AX6" i="10"/>
  <c r="AX23" i="10"/>
  <c r="AX24" i="10"/>
  <c r="AX11" i="10"/>
  <c r="AX12" i="10"/>
  <c r="AM8" i="10"/>
  <c r="AM14" i="10"/>
  <c r="AM20" i="10"/>
  <c r="N8" i="10"/>
  <c r="N14" i="10"/>
  <c r="N20" i="10"/>
  <c r="AK5" i="10"/>
  <c r="AK22" i="10"/>
  <c r="AK10" i="10"/>
  <c r="BA20" i="10"/>
  <c r="BA8" i="10"/>
  <c r="BA14" i="10"/>
  <c r="AG9" i="10"/>
  <c r="AG17" i="10"/>
  <c r="AG25" i="10"/>
  <c r="AG18" i="10"/>
  <c r="AG26" i="10"/>
  <c r="AV6" i="10"/>
  <c r="AV23" i="10"/>
  <c r="AV24" i="10"/>
  <c r="AV11" i="10"/>
  <c r="AV12" i="10"/>
  <c r="K9" i="10"/>
  <c r="K17" i="10"/>
  <c r="K18" i="10"/>
  <c r="K25" i="10"/>
  <c r="K26" i="10"/>
  <c r="BJ23" i="10"/>
  <c r="BJ6" i="10"/>
  <c r="BJ24" i="10"/>
  <c r="BJ11" i="10"/>
  <c r="BJ12" i="10"/>
  <c r="L6" i="10"/>
  <c r="L23" i="10"/>
  <c r="L24" i="10"/>
  <c r="L11" i="10"/>
  <c r="L12" i="10"/>
  <c r="H6" i="10"/>
  <c r="H7" i="10" s="1"/>
  <c r="H23" i="10"/>
  <c r="H24" i="10"/>
  <c r="H11" i="10"/>
  <c r="H12" i="10"/>
  <c r="AO5" i="10"/>
  <c r="AO22" i="10"/>
  <c r="AO10" i="10"/>
  <c r="AP33" i="10"/>
  <c r="AP35" i="10" s="1"/>
  <c r="AP36" i="10"/>
  <c r="AY36" i="10"/>
  <c r="AY33" i="10"/>
  <c r="X28" i="10"/>
  <c r="X21" i="10"/>
  <c r="X15" i="10"/>
  <c r="M5" i="10"/>
  <c r="M22" i="10"/>
  <c r="M10" i="10"/>
  <c r="Y20" i="10"/>
  <c r="Y8" i="10"/>
  <c r="Y14" i="10"/>
  <c r="W38" i="10"/>
  <c r="W34" i="10"/>
  <c r="AU36" i="10"/>
  <c r="AU33" i="10"/>
  <c r="AL23" i="10"/>
  <c r="AL6" i="10"/>
  <c r="AL24" i="10"/>
  <c r="AL11" i="10"/>
  <c r="AL12" i="10"/>
  <c r="W37" i="10"/>
  <c r="W29" i="10"/>
  <c r="BF9" i="10"/>
  <c r="BF17" i="10"/>
  <c r="BF25" i="10"/>
  <c r="BF18" i="10"/>
  <c r="BF26" i="10"/>
  <c r="G28" i="10"/>
  <c r="G21" i="10"/>
  <c r="G15" i="10"/>
  <c r="BA38" i="10"/>
  <c r="BA34" i="10"/>
  <c r="BM38" i="10"/>
  <c r="BM34" i="10"/>
  <c r="AQ37" i="10"/>
  <c r="AQ29" i="10"/>
  <c r="AL38" i="10"/>
  <c r="AL34" i="10"/>
  <c r="AN28" i="10"/>
  <c r="AN15" i="10"/>
  <c r="AN21" i="10"/>
  <c r="AE28" i="10"/>
  <c r="AE15" i="10"/>
  <c r="AE21" i="10"/>
  <c r="U36" i="10"/>
  <c r="U33" i="10"/>
  <c r="J28" i="10"/>
  <c r="J32" i="10" s="1"/>
  <c r="J21" i="10"/>
  <c r="J15" i="10"/>
  <c r="AU28" i="10"/>
  <c r="AU21" i="10"/>
  <c r="AU15" i="10"/>
  <c r="AU9" i="10"/>
  <c r="AU17" i="10"/>
  <c r="AU25" i="10"/>
  <c r="AU18" i="10"/>
  <c r="AU26" i="10"/>
  <c r="BN8" i="10"/>
  <c r="BN14" i="10"/>
  <c r="BN20" i="10"/>
  <c r="AB36" i="10"/>
  <c r="AB39" i="10" s="1"/>
  <c r="AB33" i="10"/>
  <c r="V37" i="10"/>
  <c r="V29" i="10"/>
  <c r="U23" i="10"/>
  <c r="U6" i="10"/>
  <c r="U24" i="10"/>
  <c r="U11" i="10"/>
  <c r="U12" i="10"/>
  <c r="AM28" i="10"/>
  <c r="AM21" i="10"/>
  <c r="AM15" i="10"/>
  <c r="BS37" i="10"/>
  <c r="BS29" i="10"/>
  <c r="U38" i="10"/>
  <c r="U34" i="10"/>
  <c r="AG28" i="10"/>
  <c r="AG15" i="10"/>
  <c r="AG21" i="10"/>
  <c r="AG20" i="10"/>
  <c r="AG8" i="10"/>
  <c r="AG14" i="10"/>
  <c r="AY23" i="10"/>
  <c r="AY6" i="10"/>
  <c r="AY24" i="10"/>
  <c r="AY11" i="10"/>
  <c r="AY12" i="10"/>
  <c r="BI29" i="10"/>
  <c r="BI37" i="10"/>
  <c r="P5" i="10"/>
  <c r="P22" i="10"/>
  <c r="P10" i="10"/>
  <c r="P37" i="10"/>
  <c r="P29" i="10"/>
  <c r="AT5" i="10"/>
  <c r="AT22" i="10"/>
  <c r="AT10" i="10"/>
  <c r="F38" i="10"/>
  <c r="F34" i="10"/>
  <c r="F8" i="10"/>
  <c r="F14" i="10"/>
  <c r="F20" i="10"/>
  <c r="AS23" i="10"/>
  <c r="AS6" i="10"/>
  <c r="AS7" i="10" s="1"/>
  <c r="AS24" i="10"/>
  <c r="AS11" i="10"/>
  <c r="AS12" i="10"/>
  <c r="BI36" i="10"/>
  <c r="BI33" i="10"/>
  <c r="G37" i="10"/>
  <c r="G29" i="10"/>
  <c r="BL37" i="10"/>
  <c r="BL29" i="10"/>
  <c r="BF8" i="10"/>
  <c r="BF14" i="10"/>
  <c r="BF20" i="10"/>
  <c r="V28" i="10"/>
  <c r="V15" i="10"/>
  <c r="V21" i="10"/>
  <c r="BL28" i="10"/>
  <c r="BL21" i="10"/>
  <c r="BL15" i="10"/>
  <c r="Z8" i="10"/>
  <c r="Z14" i="10"/>
  <c r="Z20" i="10"/>
  <c r="M28" i="10"/>
  <c r="M21" i="10"/>
  <c r="M15" i="10"/>
  <c r="M38" i="10"/>
  <c r="M39" i="10" s="1"/>
  <c r="M34" i="10"/>
  <c r="M35" i="10" s="1"/>
  <c r="L28" i="10"/>
  <c r="L21" i="10"/>
  <c r="L15" i="10"/>
  <c r="BO36" i="10"/>
  <c r="BO33" i="10"/>
  <c r="BB5" i="10"/>
  <c r="BB22" i="10"/>
  <c r="BB10" i="10"/>
  <c r="BR9" i="10"/>
  <c r="BR17" i="10"/>
  <c r="BR18" i="10"/>
  <c r="BR25" i="10"/>
  <c r="BR26" i="10"/>
  <c r="R8" i="10"/>
  <c r="R14" i="10"/>
  <c r="R20" i="10"/>
  <c r="BG37" i="10"/>
  <c r="BG39" i="10" s="1"/>
  <c r="BG29" i="10"/>
  <c r="AC29" i="10"/>
  <c r="AC37" i="10"/>
  <c r="AC39" i="10" s="1"/>
  <c r="BB8" i="10"/>
  <c r="BB14" i="10"/>
  <c r="BB20" i="10"/>
  <c r="AL36" i="10"/>
  <c r="AL33" i="10"/>
  <c r="AO36" i="10"/>
  <c r="AO33" i="10"/>
  <c r="AO35" i="10" s="1"/>
  <c r="BC28" i="10"/>
  <c r="BC21" i="10"/>
  <c r="BC15" i="10"/>
  <c r="BF34" i="10"/>
  <c r="BF38" i="10"/>
  <c r="BB34" i="10"/>
  <c r="BB38" i="10"/>
  <c r="BJ46" i="10"/>
  <c r="T46" i="10"/>
  <c r="BD46" i="10"/>
  <c r="AA46" i="10"/>
  <c r="Q46" i="10"/>
  <c r="AZ46" i="10"/>
  <c r="O46" i="10"/>
  <c r="BQ46" i="10"/>
  <c r="Y5" i="10"/>
  <c r="Y22" i="10"/>
  <c r="Y10" i="10"/>
  <c r="BQ5" i="10"/>
  <c r="BQ22" i="10"/>
  <c r="BQ10" i="10"/>
  <c r="AK23" i="10"/>
  <c r="AK6" i="10"/>
  <c r="AK24" i="10"/>
  <c r="AK11" i="10"/>
  <c r="AK12" i="10"/>
  <c r="AM6" i="10"/>
  <c r="AM7" i="10" s="1"/>
  <c r="AM23" i="10"/>
  <c r="AM24" i="10"/>
  <c r="AM11" i="10"/>
  <c r="AM12" i="10"/>
  <c r="AI23" i="10"/>
  <c r="AI6" i="10"/>
  <c r="AI24" i="10"/>
  <c r="AI11" i="10"/>
  <c r="AI12" i="10"/>
  <c r="BA5" i="10"/>
  <c r="BA22" i="10"/>
  <c r="BA10" i="10"/>
  <c r="H14" i="10"/>
  <c r="H20" i="10"/>
  <c r="H8" i="10"/>
  <c r="AS9" i="10"/>
  <c r="AS17" i="10"/>
  <c r="AS25" i="10"/>
  <c r="AS18" i="10"/>
  <c r="AS26" i="10"/>
  <c r="BF5" i="10"/>
  <c r="BF22" i="10"/>
  <c r="BF10" i="10"/>
  <c r="AC9" i="10"/>
  <c r="AC17" i="10"/>
  <c r="AC18" i="10"/>
  <c r="AC25" i="10"/>
  <c r="AC26" i="10"/>
  <c r="S23" i="10"/>
  <c r="S6" i="10"/>
  <c r="S7" i="10" s="1"/>
  <c r="S24" i="10"/>
  <c r="S11" i="10"/>
  <c r="S12" i="10"/>
  <c r="E9" i="10"/>
  <c r="E17" i="10"/>
  <c r="E18" i="10"/>
  <c r="E25" i="10"/>
  <c r="E26" i="10"/>
  <c r="BH23" i="10"/>
  <c r="BH6" i="10"/>
  <c r="BH24" i="10"/>
  <c r="BH11" i="10"/>
  <c r="BH12" i="10"/>
  <c r="Z5" i="10"/>
  <c r="Z22" i="10"/>
  <c r="Z10" i="10"/>
  <c r="AZ9" i="10"/>
  <c r="AZ17" i="10"/>
  <c r="AZ25" i="10"/>
  <c r="AZ18" i="10"/>
  <c r="AZ26" i="10"/>
  <c r="K23" i="10"/>
  <c r="K6" i="10"/>
  <c r="K24" i="10"/>
  <c r="K11" i="10"/>
  <c r="K12" i="10"/>
  <c r="BJ8" i="10"/>
  <c r="BJ14" i="10"/>
  <c r="BJ20" i="10"/>
  <c r="N5" i="10"/>
  <c r="N22" i="10"/>
  <c r="N10" i="10"/>
  <c r="BP14" i="10"/>
  <c r="BP20" i="10"/>
  <c r="BP8" i="10"/>
  <c r="AB14" i="10"/>
  <c r="AB20" i="10"/>
  <c r="AB8" i="10"/>
  <c r="U5" i="10"/>
  <c r="U22" i="10"/>
  <c r="U10" i="10"/>
  <c r="BC6" i="10"/>
  <c r="BC23" i="10"/>
  <c r="BC24" i="10"/>
  <c r="BC11" i="10"/>
  <c r="BC12" i="10"/>
  <c r="AF14" i="10"/>
  <c r="AF20" i="10"/>
  <c r="AF8" i="10"/>
  <c r="Y36" i="10"/>
  <c r="Y33" i="10"/>
  <c r="BL14" i="10"/>
  <c r="BL20" i="10"/>
  <c r="BL8" i="10"/>
  <c r="R9" i="10"/>
  <c r="R17" i="10"/>
  <c r="R25" i="10"/>
  <c r="R18" i="10"/>
  <c r="R26" i="10"/>
  <c r="W28" i="10"/>
  <c r="W21" i="10"/>
  <c r="W15" i="10"/>
  <c r="BF23" i="10"/>
  <c r="BF6" i="10"/>
  <c r="BF24" i="10"/>
  <c r="BF11" i="10"/>
  <c r="BF12" i="10"/>
  <c r="AR37" i="10"/>
  <c r="AR29" i="10"/>
  <c r="I38" i="10"/>
  <c r="I34" i="10"/>
  <c r="G36" i="10"/>
  <c r="G33" i="10"/>
  <c r="AW37" i="10"/>
  <c r="AW29" i="10"/>
  <c r="AW28" i="10"/>
  <c r="AW21" i="10"/>
  <c r="AW15" i="10"/>
  <c r="AE36" i="10"/>
  <c r="AE33" i="10"/>
  <c r="AH5" i="10"/>
  <c r="AH22" i="10"/>
  <c r="AH10" i="10"/>
  <c r="I20" i="10"/>
  <c r="I8" i="10"/>
  <c r="I14" i="10"/>
  <c r="AI38" i="10"/>
  <c r="AI34" i="10"/>
  <c r="AI35" i="10" s="1"/>
  <c r="AE37" i="10"/>
  <c r="AE29" i="10"/>
  <c r="AU37" i="10"/>
  <c r="AU29" i="10"/>
  <c r="AB28" i="10"/>
  <c r="AB15" i="10"/>
  <c r="AB21" i="10"/>
  <c r="BN23" i="10"/>
  <c r="BN6" i="10"/>
  <c r="BN24" i="10"/>
  <c r="BN11" i="10"/>
  <c r="BN12" i="10"/>
  <c r="BN34" i="10"/>
  <c r="BN38" i="10"/>
  <c r="AO37" i="10"/>
  <c r="AO29" i="10"/>
  <c r="AM38" i="10"/>
  <c r="AM34" i="10"/>
  <c r="AM36" i="10"/>
  <c r="AM33" i="10"/>
  <c r="BS6" i="10"/>
  <c r="BS23" i="10"/>
  <c r="BS24" i="10"/>
  <c r="BS11" i="10"/>
  <c r="BS12" i="10"/>
  <c r="U28" i="10"/>
  <c r="U21" i="10"/>
  <c r="U15" i="10"/>
  <c r="Q20" i="10"/>
  <c r="Q8" i="10"/>
  <c r="Q14" i="10"/>
  <c r="AW23" i="10"/>
  <c r="AW6" i="10"/>
  <c r="AW24" i="10"/>
  <c r="AW11" i="10"/>
  <c r="AW12" i="10"/>
  <c r="P9" i="10"/>
  <c r="P17" i="10"/>
  <c r="P18" i="10"/>
  <c r="P25" i="10"/>
  <c r="P26" i="10"/>
  <c r="P28" i="10"/>
  <c r="P15" i="10"/>
  <c r="P21" i="10"/>
  <c r="P23" i="10"/>
  <c r="P6" i="10"/>
  <c r="P24" i="10"/>
  <c r="P11" i="10"/>
  <c r="P12" i="10"/>
  <c r="P33" i="10"/>
  <c r="P36" i="10"/>
  <c r="AT28" i="10"/>
  <c r="AT21" i="10"/>
  <c r="AT15" i="10"/>
  <c r="AT36" i="10"/>
  <c r="AT33" i="10"/>
  <c r="AU38" i="10"/>
  <c r="AU34" i="10"/>
  <c r="BD23" i="10"/>
  <c r="BD6" i="10"/>
  <c r="BD7" i="10" s="1"/>
  <c r="BD24" i="10"/>
  <c r="BD11" i="10"/>
  <c r="BD12" i="10"/>
  <c r="D23" i="10"/>
  <c r="D24" i="10"/>
  <c r="D11" i="10"/>
  <c r="D12" i="10"/>
  <c r="G5" i="10"/>
  <c r="G22" i="10"/>
  <c r="G10" i="10"/>
  <c r="BK37" i="10"/>
  <c r="BK29" i="10"/>
  <c r="W36" i="10"/>
  <c r="W33" i="10"/>
  <c r="BK38" i="10"/>
  <c r="BK34" i="10"/>
  <c r="BK35" i="10" s="1"/>
  <c r="U29" i="10"/>
  <c r="U37" i="10"/>
  <c r="Z33" i="10"/>
  <c r="Z35" i="10" s="1"/>
  <c r="Z36" i="10"/>
  <c r="AJ5" i="10"/>
  <c r="AJ22" i="10"/>
  <c r="AJ10" i="10"/>
  <c r="L9" i="10"/>
  <c r="L17" i="10"/>
  <c r="L18" i="10"/>
  <c r="L25" i="10"/>
  <c r="L26" i="10"/>
  <c r="K37" i="10"/>
  <c r="K39" i="10" s="1"/>
  <c r="K29" i="10"/>
  <c r="AD31" i="10"/>
  <c r="AD45" i="10" s="1"/>
  <c r="BC5" i="10"/>
  <c r="BC22" i="10"/>
  <c r="BC10" i="10"/>
  <c r="L36" i="10"/>
  <c r="L33" i="10"/>
  <c r="L35" i="10" s="1"/>
  <c r="O23" i="10"/>
  <c r="O6" i="10"/>
  <c r="O24" i="10"/>
  <c r="O11" i="10"/>
  <c r="O12" i="10"/>
  <c r="BM36" i="10"/>
  <c r="BM33" i="10"/>
  <c r="BB36" i="10"/>
  <c r="BB33" i="10"/>
  <c r="BF37" i="10"/>
  <c r="BF29" i="10"/>
  <c r="AQ28" i="10"/>
  <c r="AQ21" i="10"/>
  <c r="AQ15" i="10"/>
  <c r="BA29" i="10"/>
  <c r="BA37" i="10"/>
  <c r="R37" i="10"/>
  <c r="R29" i="10"/>
  <c r="BG28" i="10"/>
  <c r="BG15" i="10"/>
  <c r="BG21" i="10"/>
  <c r="AC5" i="10"/>
  <c r="AC22" i="10"/>
  <c r="AC10" i="10"/>
  <c r="Y28" i="10"/>
  <c r="Y21" i="10"/>
  <c r="Y15" i="10"/>
  <c r="D36" i="10"/>
  <c r="D33" i="10"/>
  <c r="AL37" i="10"/>
  <c r="AL29" i="10"/>
  <c r="AL32" i="10" s="1"/>
  <c r="AO20" i="10"/>
  <c r="AO8" i="10"/>
  <c r="AO14" i="10"/>
  <c r="BC37" i="10"/>
  <c r="BC29" i="10"/>
  <c r="BC38" i="10"/>
  <c r="BC34" i="10"/>
  <c r="D34" i="10"/>
  <c r="D38" i="10"/>
  <c r="AQ36" i="10"/>
  <c r="AQ33" i="10"/>
  <c r="BA28" i="10"/>
  <c r="BA21" i="10"/>
  <c r="BA15" i="10"/>
  <c r="AQ23" i="10"/>
  <c r="AQ6" i="10"/>
  <c r="AQ24" i="10"/>
  <c r="AQ11" i="10"/>
  <c r="AQ12" i="10"/>
  <c r="BH46" i="10"/>
  <c r="E46" i="10"/>
  <c r="AD27" i="10"/>
  <c r="AA45" i="10"/>
  <c r="H46" i="10"/>
  <c r="BJ5" i="10"/>
  <c r="BJ22" i="10"/>
  <c r="BJ10" i="10"/>
  <c r="AM9" i="10"/>
  <c r="AM17" i="10"/>
  <c r="AM25" i="10"/>
  <c r="AM18" i="10"/>
  <c r="AM26" i="10"/>
  <c r="F9" i="10"/>
  <c r="F17" i="10"/>
  <c r="F18" i="10"/>
  <c r="F25" i="10"/>
  <c r="F26" i="10"/>
  <c r="J9" i="10"/>
  <c r="J17" i="10"/>
  <c r="J25" i="10"/>
  <c r="J18" i="10"/>
  <c r="J26" i="10"/>
  <c r="BR5" i="10"/>
  <c r="BR22" i="10"/>
  <c r="BR10" i="10"/>
  <c r="AE5" i="10"/>
  <c r="AE22" i="10"/>
  <c r="AE10" i="10"/>
  <c r="AA5" i="10"/>
  <c r="AA22" i="10"/>
  <c r="AA10" i="10"/>
  <c r="BA6" i="10"/>
  <c r="BA23" i="10"/>
  <c r="BA24" i="10"/>
  <c r="BA11" i="10"/>
  <c r="BA12" i="10"/>
  <c r="BC9" i="10"/>
  <c r="BC17" i="10"/>
  <c r="BC18" i="10"/>
  <c r="BC25" i="10"/>
  <c r="BC26" i="10"/>
  <c r="BK23" i="10"/>
  <c r="BK6" i="10"/>
  <c r="BK24" i="10"/>
  <c r="BK11" i="10"/>
  <c r="BK12" i="10"/>
  <c r="BG5" i="10"/>
  <c r="BG22" i="10"/>
  <c r="BG10" i="10"/>
  <c r="AO23" i="10"/>
  <c r="AO6" i="10"/>
  <c r="AO24" i="10"/>
  <c r="AO11" i="10"/>
  <c r="AO12" i="10"/>
  <c r="AV9" i="10"/>
  <c r="AV17" i="10"/>
  <c r="AV25" i="10"/>
  <c r="AV18" i="10"/>
  <c r="AV26" i="10"/>
  <c r="BM5" i="10"/>
  <c r="BM22" i="10"/>
  <c r="BM10" i="10"/>
  <c r="AC20" i="10"/>
  <c r="AC8" i="10"/>
  <c r="AC14" i="10"/>
  <c r="AX8" i="10"/>
  <c r="AX14" i="10"/>
  <c r="AX20" i="10"/>
  <c r="V8" i="10"/>
  <c r="V14" i="10"/>
  <c r="V20" i="10"/>
  <c r="AX5" i="10"/>
  <c r="AX22" i="10"/>
  <c r="AX10" i="10"/>
  <c r="BQ9" i="10"/>
  <c r="BQ17" i="10"/>
  <c r="BQ25" i="10"/>
  <c r="BQ18" i="10"/>
  <c r="BQ26" i="10"/>
  <c r="M23" i="10"/>
  <c r="M6" i="10"/>
  <c r="M24" i="10"/>
  <c r="M11" i="10"/>
  <c r="M12" i="10"/>
  <c r="Y9" i="10"/>
  <c r="Y17" i="10"/>
  <c r="Y18" i="10"/>
  <c r="Y25" i="10"/>
  <c r="Y26" i="10"/>
  <c r="AA8" i="10"/>
  <c r="AA14" i="10"/>
  <c r="AA20" i="10"/>
  <c r="AC23" i="10"/>
  <c r="AC6" i="10"/>
  <c r="AC24" i="10"/>
  <c r="AC11" i="10"/>
  <c r="AC12" i="10"/>
  <c r="T23" i="10"/>
  <c r="T6" i="10"/>
  <c r="T7" i="10" s="1"/>
  <c r="T24" i="10"/>
  <c r="T11" i="10"/>
  <c r="T12" i="10"/>
  <c r="AZ23" i="10"/>
  <c r="AZ6" i="10"/>
  <c r="AZ7" i="10" s="1"/>
  <c r="AZ24" i="10"/>
  <c r="AZ11" i="10"/>
  <c r="AZ12" i="10"/>
  <c r="AP8" i="10"/>
  <c r="AP14" i="10"/>
  <c r="AP20" i="10"/>
  <c r="W5" i="10"/>
  <c r="W22" i="10"/>
  <c r="W10" i="10"/>
  <c r="BD14" i="10"/>
  <c r="BD20" i="10"/>
  <c r="BD8" i="10"/>
  <c r="Q28" i="10"/>
  <c r="Q21" i="10"/>
  <c r="Q15" i="10"/>
  <c r="AP5" i="10"/>
  <c r="AP22" i="10"/>
  <c r="AP10" i="10"/>
  <c r="Y37" i="10"/>
  <c r="Y29" i="10"/>
  <c r="I28" i="10"/>
  <c r="I15" i="10"/>
  <c r="I21" i="10"/>
  <c r="BF33" i="10"/>
  <c r="BF36" i="10"/>
  <c r="BP5" i="10"/>
  <c r="BP22" i="10"/>
  <c r="BP10" i="10"/>
  <c r="R23" i="10"/>
  <c r="R6" i="10"/>
  <c r="R24" i="10"/>
  <c r="R11" i="10"/>
  <c r="R12" i="10"/>
  <c r="BL36" i="10"/>
  <c r="BL33" i="10"/>
  <c r="BE28" i="10"/>
  <c r="BE21" i="10"/>
  <c r="BE15" i="10"/>
  <c r="AE38" i="10"/>
  <c r="AE34" i="10"/>
  <c r="AH37" i="10"/>
  <c r="AH29" i="10"/>
  <c r="AN36" i="10"/>
  <c r="AN33" i="10"/>
  <c r="BN37" i="10"/>
  <c r="BN29" i="10"/>
  <c r="AU5" i="10"/>
  <c r="AU22" i="10"/>
  <c r="AU10" i="10"/>
  <c r="BM37" i="10"/>
  <c r="BM29" i="10"/>
  <c r="AW36" i="10"/>
  <c r="AW33" i="10"/>
  <c r="AW35" i="10" s="1"/>
  <c r="AI28" i="10"/>
  <c r="AI15" i="10"/>
  <c r="AI21" i="10"/>
  <c r="BN33" i="10"/>
  <c r="BN36" i="10"/>
  <c r="AP37" i="10"/>
  <c r="AP29" i="10"/>
  <c r="AH28" i="10"/>
  <c r="AH15" i="10"/>
  <c r="AH21" i="10"/>
  <c r="AF37" i="10"/>
  <c r="AF39" i="10" s="1"/>
  <c r="AF29" i="10"/>
  <c r="AY38" i="10"/>
  <c r="AY34" i="10"/>
  <c r="V5" i="10"/>
  <c r="V22" i="10"/>
  <c r="V10" i="10"/>
  <c r="AM37" i="10"/>
  <c r="AM29" i="10"/>
  <c r="BS36" i="10"/>
  <c r="BS33" i="10"/>
  <c r="AY8" i="10"/>
  <c r="AY14" i="10"/>
  <c r="AY20" i="10"/>
  <c r="AG38" i="10"/>
  <c r="AG34" i="10"/>
  <c r="AG36" i="10"/>
  <c r="AG33" i="10"/>
  <c r="AG5" i="10"/>
  <c r="AG22" i="10"/>
  <c r="AG10" i="10"/>
  <c r="P14" i="10"/>
  <c r="P20" i="10"/>
  <c r="P8" i="10"/>
  <c r="P38" i="10"/>
  <c r="P34" i="10"/>
  <c r="AT9" i="10"/>
  <c r="AT17" i="10"/>
  <c r="AT18" i="10"/>
  <c r="AT25" i="10"/>
  <c r="AT26" i="10"/>
  <c r="AT8" i="10"/>
  <c r="AT14" i="10"/>
  <c r="AT20" i="10"/>
  <c r="F36" i="10"/>
  <c r="F33" i="10"/>
  <c r="F37" i="10"/>
  <c r="F29" i="10"/>
  <c r="BI38" i="10"/>
  <c r="BI34" i="10"/>
  <c r="BE20" i="10"/>
  <c r="BE8" i="10"/>
  <c r="BE14" i="10"/>
  <c r="BE38" i="10"/>
  <c r="BE34" i="10"/>
  <c r="BI28" i="10"/>
  <c r="BI15" i="10"/>
  <c r="BI21" i="10"/>
  <c r="BI5" i="10"/>
  <c r="BI22" i="10"/>
  <c r="BI10" i="10"/>
  <c r="BI20" i="10"/>
  <c r="BI8" i="10"/>
  <c r="BI14" i="10"/>
  <c r="G38" i="10"/>
  <c r="G34" i="10"/>
  <c r="BL5" i="10"/>
  <c r="BL22" i="10"/>
  <c r="BL10" i="10"/>
  <c r="AW9" i="10"/>
  <c r="AW17" i="10"/>
  <c r="AW18" i="10"/>
  <c r="AW25" i="10"/>
  <c r="AW26" i="10"/>
  <c r="AH34" i="10"/>
  <c r="AH38" i="10"/>
  <c r="K28" i="10"/>
  <c r="K15" i="10"/>
  <c r="K21" i="10"/>
  <c r="AJ14" i="10"/>
  <c r="AJ20" i="10"/>
  <c r="AJ8" i="10"/>
  <c r="BC8" i="10"/>
  <c r="BC14" i="10"/>
  <c r="BC20" i="10"/>
  <c r="BK8" i="10"/>
  <c r="BK14" i="10"/>
  <c r="BK20" i="10"/>
  <c r="H9" i="10"/>
  <c r="H17" i="10"/>
  <c r="H18" i="10"/>
  <c r="H25" i="10"/>
  <c r="H26" i="10"/>
  <c r="AV28" i="10"/>
  <c r="AV15" i="10"/>
  <c r="AV21" i="10"/>
  <c r="N36" i="10"/>
  <c r="N33" i="10"/>
  <c r="N35" i="10" s="1"/>
  <c r="BM28" i="10"/>
  <c r="BM15" i="10"/>
  <c r="BM21" i="10"/>
  <c r="AW5" i="10"/>
  <c r="AW22" i="10"/>
  <c r="AW10" i="10"/>
  <c r="AJ36" i="10"/>
  <c r="AJ33" i="10"/>
  <c r="D29" i="10"/>
  <c r="D37" i="10"/>
  <c r="BB28" i="10"/>
  <c r="BB21" i="10"/>
  <c r="BB15" i="10"/>
  <c r="R34" i="10"/>
  <c r="R38" i="10"/>
  <c r="Y38" i="10"/>
  <c r="Y34" i="10"/>
  <c r="AO28" i="10"/>
  <c r="AO15" i="10"/>
  <c r="AO21" i="10"/>
  <c r="BD9" i="10"/>
  <c r="BD17" i="10"/>
  <c r="BD25" i="10"/>
  <c r="BD18" i="10"/>
  <c r="BD26" i="10"/>
  <c r="AJ34" i="10"/>
  <c r="AJ38" i="10"/>
  <c r="AX46" i="10"/>
  <c r="BP46" i="10"/>
  <c r="AD46" i="10"/>
  <c r="M46" i="10"/>
  <c r="K5" i="10"/>
  <c r="K22" i="10"/>
  <c r="K10" i="10"/>
  <c r="D21" i="10"/>
  <c r="D15" i="10"/>
  <c r="D9" i="10"/>
  <c r="D10" i="10"/>
  <c r="D22" i="10"/>
  <c r="D5" i="10"/>
  <c r="D6" i="10"/>
  <c r="Q29" i="4"/>
  <c r="M17" i="3"/>
  <c r="X7" i="1"/>
  <c r="B25" i="4" s="1"/>
  <c r="V21" i="1"/>
  <c r="P23" i="4" s="1"/>
  <c r="Z7" i="1"/>
  <c r="AA16" i="1"/>
  <c r="F15" i="1"/>
  <c r="J7" i="4" s="1"/>
  <c r="AA51" i="1"/>
  <c r="AB62" i="1"/>
  <c r="AA62" i="1"/>
  <c r="L16" i="1"/>
  <c r="K13" i="4" s="1"/>
  <c r="K33" i="4" s="1"/>
  <c r="V57" i="1"/>
  <c r="AZ23" i="4" s="1"/>
  <c r="X51" i="1"/>
  <c r="AT25" i="4" s="1"/>
  <c r="AV45" i="12" s="1"/>
  <c r="K39" i="1"/>
  <c r="AH12" i="4" s="1"/>
  <c r="V58" i="1"/>
  <c r="BA23" i="4" s="1"/>
  <c r="L57" i="1"/>
  <c r="AZ13" i="4" s="1"/>
  <c r="K25" i="1"/>
  <c r="T12" i="4" s="1"/>
  <c r="T33" i="4" s="1"/>
  <c r="Z57" i="1"/>
  <c r="AA17" i="1"/>
  <c r="AA46" i="1"/>
  <c r="F7" i="1"/>
  <c r="B7" i="4" s="1"/>
  <c r="B33" i="4" s="1"/>
  <c r="B35" i="4" s="1"/>
  <c r="V16" i="1"/>
  <c r="K23" i="4" s="1"/>
  <c r="K57" i="1"/>
  <c r="AZ12" i="4" s="1"/>
  <c r="AB28" i="4"/>
  <c r="AB30" i="4" s="1"/>
  <c r="K60" i="1"/>
  <c r="BC12" i="4" s="1"/>
  <c r="F46" i="1"/>
  <c r="AO7" i="4" s="1"/>
  <c r="X12" i="1"/>
  <c r="G25" i="4" s="1"/>
  <c r="AA10" i="1"/>
  <c r="V60" i="1"/>
  <c r="BC23" i="4" s="1"/>
  <c r="Z67" i="1"/>
  <c r="F50" i="1"/>
  <c r="AS7" i="4" s="1"/>
  <c r="AS33" i="4" s="1"/>
  <c r="AS35" i="4" s="1"/>
  <c r="V66" i="1"/>
  <c r="BI23" i="4" s="1"/>
  <c r="AA36" i="1"/>
  <c r="AB19" i="3"/>
  <c r="L31" i="1"/>
  <c r="Z13" i="4" s="1"/>
  <c r="K26" i="1"/>
  <c r="U12" i="4" s="1"/>
  <c r="U33" i="4" s="1"/>
  <c r="U35" i="4" s="1"/>
  <c r="K20" i="1"/>
  <c r="O12" i="4" s="1"/>
  <c r="V6" i="1"/>
  <c r="AA60" i="1"/>
  <c r="AA71" i="1"/>
  <c r="Z47" i="1"/>
  <c r="V9" i="1"/>
  <c r="D23" i="4" s="1"/>
  <c r="AB17" i="3"/>
  <c r="U9" i="1"/>
  <c r="D22" i="4" s="1"/>
  <c r="Z10" i="1"/>
  <c r="K9" i="1"/>
  <c r="D12" i="4" s="1"/>
  <c r="V70" i="1"/>
  <c r="BM23" i="4" s="1"/>
  <c r="U21" i="1"/>
  <c r="P22" i="4" s="1"/>
  <c r="P33" i="4" s="1"/>
  <c r="P35" i="4" s="1"/>
  <c r="AA14" i="1"/>
  <c r="AA29" i="1"/>
  <c r="Z43" i="1"/>
  <c r="F10" i="1"/>
  <c r="E7" i="4" s="1"/>
  <c r="Z31" i="1"/>
  <c r="Z29" i="1"/>
  <c r="Z21" i="1"/>
  <c r="AA49" i="1"/>
  <c r="K64" i="1"/>
  <c r="BG12" i="4" s="1"/>
  <c r="BG33" i="4" s="1"/>
  <c r="BG35" i="4" s="1"/>
  <c r="AA27" i="1"/>
  <c r="AA9" i="1"/>
  <c r="X49" i="1"/>
  <c r="AR25" i="4" s="1"/>
  <c r="Z74" i="1"/>
  <c r="AA41" i="1"/>
  <c r="Z64" i="1"/>
  <c r="AA38" i="1"/>
  <c r="AB46" i="1"/>
  <c r="AA34" i="1"/>
  <c r="V14" i="1"/>
  <c r="I23" i="4" s="1"/>
  <c r="L39" i="1"/>
  <c r="AH13" i="4" s="1"/>
  <c r="AA39" i="1"/>
  <c r="AA72" i="1"/>
  <c r="AA66" i="1"/>
  <c r="AA42" i="1"/>
  <c r="Z72" i="1"/>
  <c r="BP28" i="4"/>
  <c r="AA67" i="1"/>
  <c r="Z66" i="1"/>
  <c r="AA70" i="1"/>
  <c r="AB60" i="1"/>
  <c r="Z37" i="1"/>
  <c r="V38" i="1"/>
  <c r="AG23" i="4" s="1"/>
  <c r="K29" i="1"/>
  <c r="X12" i="4" s="1"/>
  <c r="X33" i="4" s="1"/>
  <c r="X35" i="4" s="1"/>
  <c r="K72" i="1"/>
  <c r="BO12" i="4" s="1"/>
  <c r="BO33" i="4" s="1"/>
  <c r="BO35" i="4" s="1"/>
  <c r="X25" i="1"/>
  <c r="T25" i="4" s="1"/>
  <c r="V25" i="1"/>
  <c r="T23" i="4" s="1"/>
  <c r="X60" i="1"/>
  <c r="BC25" i="4" s="1"/>
  <c r="K10" i="1"/>
  <c r="E12" i="4" s="1"/>
  <c r="X10" i="1"/>
  <c r="E25" i="4" s="1"/>
  <c r="AA64" i="1"/>
  <c r="AA19" i="1"/>
  <c r="L67" i="1"/>
  <c r="BJ13" i="4" s="1"/>
  <c r="AQ17" i="3"/>
  <c r="AA24" i="1"/>
  <c r="Z28" i="1"/>
  <c r="AA74" i="1"/>
  <c r="Z69" i="1"/>
  <c r="Z68" i="1"/>
  <c r="X36" i="1"/>
  <c r="AE25" i="4" s="1"/>
  <c r="Z52" i="1"/>
  <c r="U60" i="1"/>
  <c r="BC22" i="4" s="1"/>
  <c r="V74" i="1"/>
  <c r="BQ23" i="4" s="1"/>
  <c r="AA20" i="1"/>
  <c r="L74" i="1"/>
  <c r="BQ13" i="4" s="1"/>
  <c r="S29" i="4"/>
  <c r="Z61" i="1"/>
  <c r="AB19" i="1"/>
  <c r="K31" i="1"/>
  <c r="Z12" i="4" s="1"/>
  <c r="X6" i="1"/>
  <c r="AA13" i="1"/>
  <c r="Z36" i="1"/>
  <c r="AA25" i="1"/>
  <c r="AA26" i="1"/>
  <c r="I29" i="4"/>
  <c r="AA52" i="1"/>
  <c r="Z9" i="1"/>
  <c r="L27" i="1"/>
  <c r="V13" i="4" s="1"/>
  <c r="V33" i="4" s="1"/>
  <c r="V35" i="4" s="1"/>
  <c r="AA31" i="1"/>
  <c r="Z70" i="1"/>
  <c r="AA69" i="1"/>
  <c r="AA37" i="1"/>
  <c r="V45" i="1"/>
  <c r="AN23" i="4" s="1"/>
  <c r="V42" i="1"/>
  <c r="AK23" i="4" s="1"/>
  <c r="F74" i="1"/>
  <c r="BQ7" i="4" s="1"/>
  <c r="BQ33" i="4" s="1"/>
  <c r="X54" i="1"/>
  <c r="AW25" i="4" s="1"/>
  <c r="V36" i="1"/>
  <c r="AE23" i="4" s="1"/>
  <c r="K49" i="1"/>
  <c r="AR12" i="4" s="1"/>
  <c r="AR33" i="4" s="1"/>
  <c r="L10" i="1"/>
  <c r="E13" i="4" s="1"/>
  <c r="L60" i="1"/>
  <c r="BC13" i="4" s="1"/>
  <c r="V10" i="1"/>
  <c r="E23" i="4" s="1"/>
  <c r="X43" i="1"/>
  <c r="AL25" i="4" s="1"/>
  <c r="K70" i="1"/>
  <c r="BM12" i="4" s="1"/>
  <c r="BM33" i="4" s="1"/>
  <c r="V52" i="1"/>
  <c r="AU23" i="4" s="1"/>
  <c r="L56" i="1"/>
  <c r="AY13" i="4" s="1"/>
  <c r="AY33" i="4" s="1"/>
  <c r="F43" i="1"/>
  <c r="AL7" i="4" s="1"/>
  <c r="F40" i="1"/>
  <c r="AI7" i="4" s="1"/>
  <c r="Z41" i="1"/>
  <c r="AA50" i="1"/>
  <c r="Z34" i="1"/>
  <c r="Z54" i="1"/>
  <c r="AA47" i="1"/>
  <c r="AA35" i="1"/>
  <c r="Z71" i="1"/>
  <c r="Z40" i="1"/>
  <c r="U41" i="1"/>
  <c r="AJ22" i="4" s="1"/>
  <c r="L46" i="1"/>
  <c r="AO13" i="4" s="1"/>
  <c r="X56" i="1"/>
  <c r="AY25" i="4" s="1"/>
  <c r="V43" i="1"/>
  <c r="AL23" i="4" s="1"/>
  <c r="V34" i="1"/>
  <c r="AC23" i="4" s="1"/>
  <c r="V12" i="1"/>
  <c r="G23" i="4" s="1"/>
  <c r="L40" i="1"/>
  <c r="AI13" i="4" s="1"/>
  <c r="X24" i="1"/>
  <c r="S25" i="4" s="1"/>
  <c r="L68" i="1"/>
  <c r="BK13" i="4" s="1"/>
  <c r="F52" i="1"/>
  <c r="AU7" i="4" s="1"/>
  <c r="AU33" i="4" s="1"/>
  <c r="V56" i="1"/>
  <c r="AY23" i="4" s="1"/>
  <c r="U43" i="1"/>
  <c r="AL22" i="4" s="1"/>
  <c r="K43" i="1"/>
  <c r="AL12" i="4" s="1"/>
  <c r="X34" i="1"/>
  <c r="AC25" i="4" s="1"/>
  <c r="L34" i="1"/>
  <c r="AC13" i="4" s="1"/>
  <c r="F38" i="1"/>
  <c r="AG7" i="4" s="1"/>
  <c r="V13" i="1"/>
  <c r="H23" i="4" s="1"/>
  <c r="L38" i="1"/>
  <c r="AG13" i="4" s="1"/>
  <c r="V37" i="1"/>
  <c r="AF23" i="4" s="1"/>
  <c r="U38" i="1"/>
  <c r="AG22" i="4" s="1"/>
  <c r="AQ29" i="4"/>
  <c r="K28" i="1"/>
  <c r="W12" i="4" s="1"/>
  <c r="W33" i="4" s="1"/>
  <c r="Z38" i="1"/>
  <c r="Z13" i="1"/>
  <c r="AA68" i="1"/>
  <c r="AA56" i="1"/>
  <c r="Z56" i="1"/>
  <c r="AA40" i="1"/>
  <c r="AA43" i="1"/>
  <c r="X52" i="1"/>
  <c r="AU25" i="4" s="1"/>
  <c r="L43" i="1"/>
  <c r="AL13" i="4" s="1"/>
  <c r="K34" i="1"/>
  <c r="AC12" i="4" s="1"/>
  <c r="L71" i="1"/>
  <c r="BN13" i="4" s="1"/>
  <c r="BN33" i="4" s="1"/>
  <c r="BN35" i="4" s="1"/>
  <c r="V40" i="1"/>
  <c r="AI23" i="4" s="1"/>
  <c r="U13" i="1"/>
  <c r="H22" i="4" s="1"/>
  <c r="H33" i="4" s="1"/>
  <c r="F68" i="1"/>
  <c r="BK7" i="4" s="1"/>
  <c r="BK33" i="4" s="1"/>
  <c r="BK35" i="4" s="1"/>
  <c r="L41" i="1"/>
  <c r="AJ13" i="4" s="1"/>
  <c r="X20" i="1"/>
  <c r="O25" i="4" s="1"/>
  <c r="L20" i="1"/>
  <c r="O13" i="4" s="1"/>
  <c r="L45" i="1"/>
  <c r="AN13" i="4" s="1"/>
  <c r="AN33" i="4" s="1"/>
  <c r="L44" i="1"/>
  <c r="AM13" i="4" s="1"/>
  <c r="AM33" i="4" s="1"/>
  <c r="V28" i="1"/>
  <c r="W23" i="4" s="1"/>
  <c r="X67" i="1"/>
  <c r="BJ25" i="4" s="1"/>
  <c r="U12" i="1"/>
  <c r="G22" i="4" s="1"/>
  <c r="L12" i="1"/>
  <c r="G13" i="4" s="1"/>
  <c r="AA44" i="1"/>
  <c r="Z35" i="1"/>
  <c r="AA61" i="1"/>
  <c r="AA12" i="1"/>
  <c r="AB26" i="1"/>
  <c r="AA28" i="1"/>
  <c r="AA45" i="1"/>
  <c r="L35" i="1"/>
  <c r="AD13" i="4" s="1"/>
  <c r="K35" i="1"/>
  <c r="AD12" i="4" s="1"/>
  <c r="AD33" i="4" s="1"/>
  <c r="X44" i="1"/>
  <c r="AM25" i="4" s="1"/>
  <c r="V61" i="1"/>
  <c r="BD23" i="4" s="1"/>
  <c r="X47" i="1"/>
  <c r="AP25" i="4" s="1"/>
  <c r="K47" i="1"/>
  <c r="AP12" i="4" s="1"/>
  <c r="X35" i="1"/>
  <c r="AD25" i="4" s="1"/>
  <c r="L54" i="1"/>
  <c r="AW13" i="4" s="1"/>
  <c r="AW33" i="4" s="1"/>
  <c r="K67" i="1"/>
  <c r="BJ12" i="4" s="1"/>
  <c r="BJ33" i="4" s="1"/>
  <c r="F47" i="1"/>
  <c r="AP7" i="4" s="1"/>
  <c r="U47" i="1"/>
  <c r="AP22" i="4" s="1"/>
  <c r="Z50" i="1"/>
  <c r="Z44" i="1"/>
  <c r="AA54" i="1"/>
  <c r="AB6" i="1"/>
  <c r="V35" i="1"/>
  <c r="AD23" i="4" s="1"/>
  <c r="G61" i="1"/>
  <c r="BD8" i="4" s="1"/>
  <c r="BD33" i="4" s="1"/>
  <c r="K12" i="1"/>
  <c r="G12" i="4" s="1"/>
  <c r="L47" i="1"/>
  <c r="AP13" i="4" s="1"/>
  <c r="AX19" i="3"/>
  <c r="M29" i="4"/>
  <c r="AE29" i="4"/>
  <c r="M28" i="4"/>
  <c r="AQ28" i="4"/>
  <c r="AQ19" i="3"/>
  <c r="BE29" i="4"/>
  <c r="AX28" i="4"/>
  <c r="M19" i="3"/>
  <c r="Z4" i="1"/>
  <c r="AB4" i="1"/>
  <c r="Z22" i="1"/>
  <c r="AB22" i="1"/>
  <c r="AB55" i="1"/>
  <c r="Z55" i="1"/>
  <c r="AK29" i="4"/>
  <c r="AV29" i="4"/>
  <c r="AV28" i="4"/>
  <c r="AV17" i="3"/>
  <c r="AV19" i="3"/>
  <c r="R29" i="4"/>
  <c r="R28" i="4"/>
  <c r="R17" i="3"/>
  <c r="R19" i="3"/>
  <c r="BH29" i="4"/>
  <c r="BH28" i="4"/>
  <c r="BH19" i="3"/>
  <c r="BH17" i="3"/>
  <c r="BP19" i="3"/>
  <c r="BP29" i="4"/>
  <c r="BE17" i="3"/>
  <c r="AA28" i="4"/>
  <c r="AA29" i="4"/>
  <c r="AA19" i="3"/>
  <c r="AA17" i="3"/>
  <c r="AB23" i="1"/>
  <c r="Z23" i="1"/>
  <c r="Z58" i="1"/>
  <c r="AB58" i="1"/>
  <c r="BF29" i="4"/>
  <c r="BF28" i="4"/>
  <c r="BF19" i="3"/>
  <c r="BF17" i="3"/>
  <c r="Z11" i="1"/>
  <c r="AB11" i="1"/>
  <c r="BA29" i="4"/>
  <c r="Z42" i="1"/>
  <c r="X29" i="4"/>
  <c r="AB32" i="1"/>
  <c r="Z32" i="1"/>
  <c r="AX29" i="4"/>
  <c r="L3" i="1"/>
  <c r="K3" i="1"/>
  <c r="F3" i="1"/>
  <c r="AA3" i="1"/>
  <c r="AB8" i="1"/>
  <c r="Z8" i="1"/>
  <c r="Q19" i="3"/>
  <c r="Q17" i="3"/>
  <c r="Q28" i="4"/>
  <c r="Z14" i="1"/>
  <c r="Z18" i="1"/>
  <c r="AB18" i="1"/>
  <c r="AB49" i="1"/>
  <c r="Z49" i="1"/>
  <c r="BL29" i="4"/>
  <c r="BL28" i="4"/>
  <c r="BL19" i="3"/>
  <c r="BL17" i="3"/>
  <c r="AB5" i="1"/>
  <c r="Z5" i="1"/>
  <c r="Z53" i="1"/>
  <c r="AB53" i="1"/>
  <c r="L29" i="4"/>
  <c r="L28" i="4"/>
  <c r="L19" i="3"/>
  <c r="L17" i="3"/>
  <c r="U3" i="1"/>
  <c r="Y29" i="4"/>
  <c r="Y28" i="4"/>
  <c r="Y17" i="3"/>
  <c r="Y19" i="3"/>
  <c r="Z27" i="1"/>
  <c r="AB59" i="1"/>
  <c r="Z59" i="1"/>
  <c r="Z73" i="1"/>
  <c r="AB73" i="1"/>
  <c r="Z15" i="1"/>
  <c r="AB15" i="1"/>
  <c r="Z46" i="1"/>
  <c r="AT29" i="4"/>
  <c r="Z17" i="1"/>
  <c r="AB17" i="1"/>
  <c r="AX17" i="3"/>
  <c r="X3" i="1"/>
  <c r="C28" i="4"/>
  <c r="C29" i="4"/>
  <c r="C17" i="3"/>
  <c r="C19" i="3"/>
  <c r="AB30" i="1"/>
  <c r="Z30" i="1"/>
  <c r="BE19" i="3"/>
  <c r="BE28" i="4"/>
  <c r="N28" i="4"/>
  <c r="N29" i="4"/>
  <c r="N19" i="3"/>
  <c r="N17" i="3"/>
  <c r="Z16" i="1"/>
  <c r="BI29" i="4"/>
  <c r="Z63" i="1"/>
  <c r="AB63" i="1"/>
  <c r="F28" i="4"/>
  <c r="F29" i="4"/>
  <c r="F17" i="3"/>
  <c r="F19" i="3"/>
  <c r="Z51" i="1"/>
  <c r="Z62" i="1"/>
  <c r="Z25" i="1"/>
  <c r="AB65" i="1"/>
  <c r="Z65" i="1"/>
  <c r="BP17" i="3"/>
  <c r="V3" i="1"/>
  <c r="AB48" i="1"/>
  <c r="Z48" i="1"/>
  <c r="AB69" i="1"/>
  <c r="AB33" i="1"/>
  <c r="AF29" i="4"/>
  <c r="BB28" i="4"/>
  <c r="BB29" i="4"/>
  <c r="BB19" i="3"/>
  <c r="BB17" i="3"/>
  <c r="T29" i="4" l="1"/>
  <c r="G33" i="4"/>
  <c r="G35" i="4" s="1"/>
  <c r="H35" i="4"/>
  <c r="AI33" i="4"/>
  <c r="AI35" i="4" s="1"/>
  <c r="BM35" i="4"/>
  <c r="E33" i="4"/>
  <c r="BD35" i="4"/>
  <c r="AK35" i="4"/>
  <c r="AJ33" i="4"/>
  <c r="AJ35" i="4" s="1"/>
  <c r="Z33" i="4"/>
  <c r="Z35" i="4" s="1"/>
  <c r="AT35" i="10"/>
  <c r="AB45" i="10"/>
  <c r="BP45" i="10"/>
  <c r="AD35" i="4"/>
  <c r="AW35" i="4"/>
  <c r="AN35" i="4"/>
  <c r="AC33" i="4"/>
  <c r="AC35" i="4" s="1"/>
  <c r="AR35" i="4"/>
  <c r="T35" i="4"/>
  <c r="BH45" i="10"/>
  <c r="BI35" i="4"/>
  <c r="I35" i="4"/>
  <c r="AZ33" i="4"/>
  <c r="AZ35" i="4" s="1"/>
  <c r="T19" i="10"/>
  <c r="BD45" i="10"/>
  <c r="AF35" i="4"/>
  <c r="O33" i="4"/>
  <c r="O35" i="4" s="1"/>
  <c r="BJ35" i="4"/>
  <c r="AM35" i="4"/>
  <c r="W35" i="4"/>
  <c r="AU35" i="4"/>
  <c r="AY35" i="4"/>
  <c r="D33" i="4"/>
  <c r="D35" i="4" s="1"/>
  <c r="BC33" i="4"/>
  <c r="BC35" i="4" s="1"/>
  <c r="AH33" i="4"/>
  <c r="AH35" i="4" s="1"/>
  <c r="N32" i="10"/>
  <c r="H45" i="10"/>
  <c r="BR45" i="10"/>
  <c r="K35" i="4"/>
  <c r="AP33" i="4"/>
  <c r="AP35" i="4" s="1"/>
  <c r="AL33" i="4"/>
  <c r="AL35" i="4" s="1"/>
  <c r="AO33" i="4"/>
  <c r="AO35" i="4" s="1"/>
  <c r="J33" i="4"/>
  <c r="J35" i="4" s="1"/>
  <c r="J28" i="4"/>
  <c r="BS35" i="10"/>
  <c r="BH19" i="10"/>
  <c r="AC46" i="12"/>
  <c r="BO35" i="12"/>
  <c r="BL46" i="12"/>
  <c r="AY7" i="12"/>
  <c r="U7" i="12"/>
  <c r="BJ7" i="12"/>
  <c r="BQ45" i="10"/>
  <c r="AA13" i="12"/>
  <c r="R32" i="12"/>
  <c r="X45" i="10"/>
  <c r="BC35" i="12"/>
  <c r="BP7" i="12"/>
  <c r="AJ46" i="12"/>
  <c r="AV46" i="12"/>
  <c r="BR7" i="12"/>
  <c r="BE46" i="12"/>
  <c r="AI46" i="12"/>
  <c r="V39" i="12"/>
  <c r="BN7" i="12"/>
  <c r="BE35" i="12"/>
  <c r="I39" i="12"/>
  <c r="Z45" i="10"/>
  <c r="D46" i="12"/>
  <c r="AF46" i="12"/>
  <c r="L45" i="10"/>
  <c r="BA35" i="4"/>
  <c r="AG33" i="4"/>
  <c r="AG35" i="4" s="1"/>
  <c r="E35" i="4"/>
  <c r="BQ35" i="4"/>
  <c r="T19" i="12"/>
  <c r="AS45" i="10"/>
  <c r="BH19" i="12"/>
  <c r="BR19" i="12"/>
  <c r="U35" i="12"/>
  <c r="BA35" i="12"/>
  <c r="O27" i="12"/>
  <c r="N39" i="12"/>
  <c r="Z45" i="12"/>
  <c r="E7" i="12"/>
  <c r="N7" i="12"/>
  <c r="AT35" i="4"/>
  <c r="AE35" i="4"/>
  <c r="S35" i="4"/>
  <c r="BN32" i="10"/>
  <c r="L39" i="10"/>
  <c r="AZ19" i="10"/>
  <c r="BS39" i="10"/>
  <c r="S19" i="10"/>
  <c r="AC32" i="10"/>
  <c r="M7" i="12"/>
  <c r="BD27" i="12"/>
  <c r="K32" i="12"/>
  <c r="P27" i="12"/>
  <c r="BG45" i="10"/>
  <c r="U13" i="12"/>
  <c r="AC7" i="12"/>
  <c r="AV13" i="12"/>
  <c r="AB32" i="10"/>
  <c r="T45" i="12"/>
  <c r="F46" i="12"/>
  <c r="BM46" i="12"/>
  <c r="O13" i="12"/>
  <c r="AW7" i="12"/>
  <c r="AS27" i="12"/>
  <c r="BI19" i="12"/>
  <c r="AH13" i="12"/>
  <c r="BR27" i="12"/>
  <c r="G46" i="12"/>
  <c r="AS13" i="12"/>
  <c r="P7" i="12"/>
  <c r="BG13" i="12"/>
  <c r="BG27" i="12"/>
  <c r="BF35" i="12"/>
  <c r="AK7" i="12"/>
  <c r="AI39" i="12"/>
  <c r="BB35" i="12"/>
  <c r="BB35" i="10"/>
  <c r="BN45" i="10"/>
  <c r="W19" i="10"/>
  <c r="M32" i="10"/>
  <c r="AQ45" i="10"/>
  <c r="AX45" i="10"/>
  <c r="BG46" i="12"/>
  <c r="BD45" i="12"/>
  <c r="BR45" i="12"/>
  <c r="V46" i="12"/>
  <c r="BN19" i="12"/>
  <c r="J32" i="12"/>
  <c r="AQ46" i="12"/>
  <c r="AX13" i="12"/>
  <c r="AI32" i="12"/>
  <c r="AH39" i="12"/>
  <c r="BL39" i="12"/>
  <c r="Y46" i="12"/>
  <c r="AB45" i="12"/>
  <c r="AT35" i="12"/>
  <c r="AH7" i="12"/>
  <c r="AR46" i="12"/>
  <c r="K45" i="12"/>
  <c r="L46" i="12"/>
  <c r="AU7" i="12"/>
  <c r="BN27" i="12"/>
  <c r="BO32" i="12"/>
  <c r="W19" i="12"/>
  <c r="AP32" i="12"/>
  <c r="AA19" i="12"/>
  <c r="AC45" i="12"/>
  <c r="BH7" i="12"/>
  <c r="BH13" i="12"/>
  <c r="BQ45" i="12"/>
  <c r="BI45" i="12"/>
  <c r="AO7" i="12"/>
  <c r="S19" i="12"/>
  <c r="BH27" i="12"/>
  <c r="BK27" i="12"/>
  <c r="X32" i="10"/>
  <c r="BJ45" i="10"/>
  <c r="F35" i="10"/>
  <c r="AL45" i="10"/>
  <c r="BM45" i="10"/>
  <c r="E45" i="10"/>
  <c r="AA32" i="12"/>
  <c r="AM32" i="12"/>
  <c r="AY46" i="12"/>
  <c r="AG35" i="12"/>
  <c r="BB46" i="12"/>
  <c r="BK39" i="12"/>
  <c r="K7" i="12"/>
  <c r="BK46" i="12"/>
  <c r="BM45" i="12"/>
  <c r="AZ45" i="10"/>
  <c r="BP13" i="12"/>
  <c r="BP27" i="12"/>
  <c r="Y7" i="12"/>
  <c r="AE31" i="10"/>
  <c r="AE32" i="10" s="1"/>
  <c r="AW27" i="12"/>
  <c r="AW13" i="12"/>
  <c r="I16" i="10"/>
  <c r="BA27" i="12"/>
  <c r="BS27" i="12"/>
  <c r="G7" i="12"/>
  <c r="BQ7" i="12"/>
  <c r="BQ27" i="12"/>
  <c r="W7" i="12"/>
  <c r="W27" i="12"/>
  <c r="BE16" i="10"/>
  <c r="M16" i="10"/>
  <c r="M45" i="10" s="1"/>
  <c r="M45" i="12"/>
  <c r="AJ7" i="12"/>
  <c r="AJ27" i="12"/>
  <c r="AV19" i="12"/>
  <c r="BC19" i="12"/>
  <c r="AL46" i="12"/>
  <c r="R39" i="12"/>
  <c r="BF39" i="12"/>
  <c r="P32" i="12"/>
  <c r="AB46" i="12"/>
  <c r="AL32" i="12"/>
  <c r="Z32" i="12"/>
  <c r="N46" i="12"/>
  <c r="AH19" i="12"/>
  <c r="BM7" i="12"/>
  <c r="AT46" i="12"/>
  <c r="BJ27" i="12"/>
  <c r="E19" i="12"/>
  <c r="AQ7" i="12"/>
  <c r="AJ39" i="12"/>
  <c r="AJ45" i="12"/>
  <c r="H19" i="12"/>
  <c r="H45" i="12"/>
  <c r="BN39" i="12"/>
  <c r="Y27" i="12"/>
  <c r="X45" i="12"/>
  <c r="AN46" i="12"/>
  <c r="BD32" i="12"/>
  <c r="BA39" i="12"/>
  <c r="AQ32" i="12"/>
  <c r="BM35" i="12"/>
  <c r="L45" i="12"/>
  <c r="U32" i="12"/>
  <c r="AO39" i="12"/>
  <c r="AY13" i="12"/>
  <c r="AY27" i="12"/>
  <c r="BF16" i="10"/>
  <c r="BF45" i="10" s="1"/>
  <c r="AP13" i="12"/>
  <c r="AP27" i="12"/>
  <c r="BM27" i="12"/>
  <c r="AE7" i="12"/>
  <c r="J16" i="10"/>
  <c r="J45" i="10" s="1"/>
  <c r="J19" i="12"/>
  <c r="AE16" i="10"/>
  <c r="AE45" i="12"/>
  <c r="AL7" i="12"/>
  <c r="AW16" i="10"/>
  <c r="AW19" i="12"/>
  <c r="AT7" i="12"/>
  <c r="AT27" i="12"/>
  <c r="AG31" i="10"/>
  <c r="AG32" i="10" s="1"/>
  <c r="BE31" i="10"/>
  <c r="BE32" i="10" s="1"/>
  <c r="Z7" i="12"/>
  <c r="Z27" i="12"/>
  <c r="BI7" i="12"/>
  <c r="BI27" i="12"/>
  <c r="AB27" i="12"/>
  <c r="D27" i="12"/>
  <c r="D13" i="12"/>
  <c r="D19" i="12"/>
  <c r="V7" i="12"/>
  <c r="V27" i="12"/>
  <c r="P45" i="10"/>
  <c r="R32" i="10"/>
  <c r="W45" i="10"/>
  <c r="AD42" i="12"/>
  <c r="AJ32" i="12"/>
  <c r="BC32" i="12"/>
  <c r="L32" i="12"/>
  <c r="P46" i="12"/>
  <c r="AG32" i="12"/>
  <c r="U45" i="12"/>
  <c r="BN13" i="12"/>
  <c r="AQ39" i="12"/>
  <c r="AU39" i="12"/>
  <c r="H13" i="12"/>
  <c r="BJ13" i="12"/>
  <c r="K27" i="12"/>
  <c r="BA13" i="12"/>
  <c r="BK45" i="12"/>
  <c r="X7" i="12"/>
  <c r="N19" i="12"/>
  <c r="AS45" i="12"/>
  <c r="BI32" i="12"/>
  <c r="BH45" i="12"/>
  <c r="P45" i="12"/>
  <c r="AY35" i="12"/>
  <c r="AH32" i="12"/>
  <c r="AH46" i="12"/>
  <c r="BL35" i="12"/>
  <c r="Y39" i="12"/>
  <c r="AZ13" i="12"/>
  <c r="T13" i="12"/>
  <c r="AM27" i="12"/>
  <c r="AC32" i="12"/>
  <c r="BC46" i="12"/>
  <c r="AL45" i="12"/>
  <c r="D7" i="12"/>
  <c r="P35" i="12"/>
  <c r="AU46" i="12"/>
  <c r="AW46" i="12"/>
  <c r="W32" i="12"/>
  <c r="BG45" i="12"/>
  <c r="BJ45" i="12"/>
  <c r="AQ35" i="12"/>
  <c r="AN35" i="12"/>
  <c r="BE39" i="12"/>
  <c r="AG13" i="12"/>
  <c r="BS39" i="12"/>
  <c r="U27" i="12"/>
  <c r="N13" i="12"/>
  <c r="X46" i="12"/>
  <c r="BJ19" i="12"/>
  <c r="BG19" i="12"/>
  <c r="E45" i="12"/>
  <c r="AX19" i="12"/>
  <c r="AU45" i="12"/>
  <c r="AJ35" i="12"/>
  <c r="BM32" i="12"/>
  <c r="BK19" i="12"/>
  <c r="P19" i="12"/>
  <c r="BN35" i="12"/>
  <c r="BE32" i="12"/>
  <c r="BK7" i="12"/>
  <c r="BQ32" i="12"/>
  <c r="E32" i="12"/>
  <c r="BA46" i="12"/>
  <c r="BB39" i="12"/>
  <c r="O7" i="12"/>
  <c r="BS7" i="12"/>
  <c r="AO46" i="12"/>
  <c r="AB32" i="12"/>
  <c r="K13" i="12"/>
  <c r="AF16" i="10"/>
  <c r="BL7" i="12"/>
  <c r="AR31" i="10"/>
  <c r="AR45" i="10" s="1"/>
  <c r="AR45" i="12"/>
  <c r="AO13" i="12"/>
  <c r="AO27" i="12"/>
  <c r="AL27" i="12"/>
  <c r="AF31" i="10"/>
  <c r="AF32" i="10" s="1"/>
  <c r="AO31" i="10"/>
  <c r="AO45" i="10" s="1"/>
  <c r="AO45" i="12"/>
  <c r="BL31" i="10"/>
  <c r="BL45" i="10" s="1"/>
  <c r="BL32" i="12"/>
  <c r="Q13" i="12"/>
  <c r="J13" i="12"/>
  <c r="AI7" i="12"/>
  <c r="AN16" i="10"/>
  <c r="BO7" i="12"/>
  <c r="BO27" i="12"/>
  <c r="G16" i="10"/>
  <c r="AG16" i="10"/>
  <c r="AG19" i="10" s="1"/>
  <c r="AG19" i="12"/>
  <c r="AP16" i="10"/>
  <c r="AP45" i="10" s="1"/>
  <c r="BS16" i="10"/>
  <c r="BS45" i="10" s="1"/>
  <c r="BS45" i="12"/>
  <c r="V16" i="10"/>
  <c r="V19" i="10" s="1"/>
  <c r="V19" i="12"/>
  <c r="AI16" i="10"/>
  <c r="AI45" i="10" s="1"/>
  <c r="AI45" i="12"/>
  <c r="AT31" i="10"/>
  <c r="AT45" i="10" s="1"/>
  <c r="AT45" i="12"/>
  <c r="R27" i="12"/>
  <c r="R7" i="12"/>
  <c r="R13" i="12"/>
  <c r="F16" i="10"/>
  <c r="F45" i="10" s="1"/>
  <c r="F45" i="12"/>
  <c r="AU27" i="12"/>
  <c r="AU19" i="12"/>
  <c r="AU13" i="12"/>
  <c r="I31" i="10"/>
  <c r="I32" i="12"/>
  <c r="BB16" i="10"/>
  <c r="BB45" i="10" s="1"/>
  <c r="R16" i="10"/>
  <c r="R19" i="10" s="1"/>
  <c r="R45" i="12"/>
  <c r="BF45" i="12"/>
  <c r="AQ45" i="12"/>
  <c r="AB7" i="12"/>
  <c r="BO46" i="12"/>
  <c r="AP39" i="12"/>
  <c r="J27" i="12"/>
  <c r="BG32" i="12"/>
  <c r="W35" i="12"/>
  <c r="BD13" i="12"/>
  <c r="P39" i="12"/>
  <c r="BF13" i="12"/>
  <c r="Y35" i="12"/>
  <c r="AZ27" i="12"/>
  <c r="BN45" i="12"/>
  <c r="BN32" i="12"/>
  <c r="BR13" i="12"/>
  <c r="U19" i="12"/>
  <c r="J7" i="12"/>
  <c r="AV7" i="12"/>
  <c r="M27" i="12"/>
  <c r="AG46" i="12"/>
  <c r="AW39" i="12"/>
  <c r="BQ19" i="12"/>
  <c r="AX45" i="12"/>
  <c r="BK13" i="12"/>
  <c r="AP45" i="12"/>
  <c r="F19" i="12"/>
  <c r="H32" i="12"/>
  <c r="AZ45" i="12"/>
  <c r="U39" i="12"/>
  <c r="P13" i="12"/>
  <c r="AE46" i="12"/>
  <c r="S13" i="12"/>
  <c r="BF32" i="12"/>
  <c r="BF19" i="12"/>
  <c r="AF7" i="12"/>
  <c r="Y16" i="10"/>
  <c r="Y45" i="10" s="1"/>
  <c r="Y19" i="12"/>
  <c r="Q31" i="10"/>
  <c r="Q45" i="10" s="1"/>
  <c r="Q45" i="12"/>
  <c r="AK16" i="10"/>
  <c r="AK45" i="10" s="1"/>
  <c r="AK45" i="12"/>
  <c r="AW31" i="10"/>
  <c r="AW32" i="10" s="1"/>
  <c r="BA16" i="10"/>
  <c r="BA31" i="10"/>
  <c r="BA32" i="10" s="1"/>
  <c r="BA32" i="12"/>
  <c r="AN27" i="12"/>
  <c r="AN31" i="10"/>
  <c r="AN32" i="10" s="1"/>
  <c r="AN32" i="12"/>
  <c r="AY31" i="10"/>
  <c r="AY32" i="10" s="1"/>
  <c r="AY32" i="12"/>
  <c r="X13" i="12"/>
  <c r="X27" i="12"/>
  <c r="G31" i="10"/>
  <c r="G32" i="10" s="1"/>
  <c r="G45" i="12"/>
  <c r="V31" i="10"/>
  <c r="V32" i="10" s="1"/>
  <c r="V45" i="12"/>
  <c r="BO16" i="10"/>
  <c r="BO45" i="10" s="1"/>
  <c r="BO45" i="12"/>
  <c r="Q7" i="12"/>
  <c r="BB7" i="12"/>
  <c r="BB27" i="12"/>
  <c r="M13" i="12"/>
  <c r="L27" i="12"/>
  <c r="L19" i="12"/>
  <c r="L13" i="12"/>
  <c r="D31" i="10"/>
  <c r="D32" i="10" s="1"/>
  <c r="D32" i="12"/>
  <c r="AJ45" i="10"/>
  <c r="BB32" i="10"/>
  <c r="BI45" i="10"/>
  <c r="AU45" i="10"/>
  <c r="BO32" i="10"/>
  <c r="N32" i="12"/>
  <c r="Z46" i="12"/>
  <c r="AL35" i="12"/>
  <c r="M32" i="12"/>
  <c r="BF27" i="12"/>
  <c r="BI46" i="12"/>
  <c r="BS46" i="12"/>
  <c r="AE32" i="12"/>
  <c r="W46" i="12"/>
  <c r="X32" i="12"/>
  <c r="K19" i="12"/>
  <c r="AG27" i="12"/>
  <c r="L7" i="12"/>
  <c r="AA7" i="12"/>
  <c r="N27" i="12"/>
  <c r="BD19" i="12"/>
  <c r="AV32" i="12"/>
  <c r="F39" i="12"/>
  <c r="AT19" i="12"/>
  <c r="AP46" i="12"/>
  <c r="AE35" i="12"/>
  <c r="AX7" i="12"/>
  <c r="AV27" i="12"/>
  <c r="BC27" i="12"/>
  <c r="AM19" i="12"/>
  <c r="D39" i="12"/>
  <c r="AL39" i="12"/>
  <c r="Y32" i="12"/>
  <c r="R46" i="12"/>
  <c r="BF46" i="12"/>
  <c r="W39" i="12"/>
  <c r="AT39" i="12"/>
  <c r="AM35" i="12"/>
  <c r="AE39" i="12"/>
  <c r="BC13" i="12"/>
  <c r="BC7" i="12"/>
  <c r="BP19" i="12"/>
  <c r="E27" i="12"/>
  <c r="AC19" i="12"/>
  <c r="AM13" i="12"/>
  <c r="BB45" i="12"/>
  <c r="BC39" i="12"/>
  <c r="R35" i="12"/>
  <c r="AH27" i="12"/>
  <c r="BS32" i="12"/>
  <c r="BK32" i="12"/>
  <c r="F32" i="12"/>
  <c r="AR39" i="12"/>
  <c r="I46" i="12"/>
  <c r="E13" i="12"/>
  <c r="T27" i="12"/>
  <c r="AA27" i="12"/>
  <c r="Z19" i="12"/>
  <c r="AX27" i="12"/>
  <c r="AP7" i="12"/>
  <c r="BO19" i="12"/>
  <c r="BB32" i="12"/>
  <c r="H27" i="12"/>
  <c r="AH45" i="12"/>
  <c r="G39" i="12"/>
  <c r="F35" i="12"/>
  <c r="AM46" i="12"/>
  <c r="BN46" i="12"/>
  <c r="AP19" i="12"/>
  <c r="AC13" i="12"/>
  <c r="BC45" i="12"/>
  <c r="D35" i="12"/>
  <c r="BM39" i="12"/>
  <c r="L39" i="12"/>
  <c r="K46" i="12"/>
  <c r="U46" i="12"/>
  <c r="AU35" i="12"/>
  <c r="AM39" i="12"/>
  <c r="AM45" i="12"/>
  <c r="AW32" i="12"/>
  <c r="W45" i="12"/>
  <c r="AS19" i="12"/>
  <c r="BA7" i="12"/>
  <c r="AS19" i="10"/>
  <c r="AQ39" i="10"/>
  <c r="W35" i="10"/>
  <c r="BO35" i="10"/>
  <c r="AI32" i="10"/>
  <c r="AC7" i="10"/>
  <c r="AQ32" i="10"/>
  <c r="BS7" i="10"/>
  <c r="S27" i="10"/>
  <c r="BO39" i="10"/>
  <c r="L7" i="10"/>
  <c r="N39" i="10"/>
  <c r="K32" i="10"/>
  <c r="F39" i="10"/>
  <c r="BN39" i="10"/>
  <c r="BL39" i="10"/>
  <c r="BC46" i="10"/>
  <c r="U46" i="10"/>
  <c r="W39" i="10"/>
  <c r="BN7" i="10"/>
  <c r="G35" i="10"/>
  <c r="AR46" i="10"/>
  <c r="BH13" i="10"/>
  <c r="BH27" i="10"/>
  <c r="AU32" i="10"/>
  <c r="O27" i="10"/>
  <c r="R35" i="10"/>
  <c r="AH39" i="10"/>
  <c r="BM32" i="10"/>
  <c r="AW39" i="10"/>
  <c r="AN35" i="10"/>
  <c r="BF35" i="10"/>
  <c r="AT39" i="10"/>
  <c r="AL39" i="10"/>
  <c r="P46" i="10"/>
  <c r="AM32" i="10"/>
  <c r="U7" i="10"/>
  <c r="U35" i="10"/>
  <c r="AP32" i="10"/>
  <c r="BI32" i="10"/>
  <c r="BG32" i="10"/>
  <c r="AM35" i="10"/>
  <c r="BF7" i="10"/>
  <c r="BK39" i="10"/>
  <c r="AO7" i="10"/>
  <c r="AI39" i="10"/>
  <c r="D39" i="10"/>
  <c r="BB46" i="10"/>
  <c r="BB39" i="10"/>
  <c r="BC32" i="10"/>
  <c r="AB46" i="10"/>
  <c r="AB35" i="10"/>
  <c r="AH32" i="10"/>
  <c r="BN35" i="10"/>
  <c r="AG39" i="10"/>
  <c r="BM39" i="10"/>
  <c r="AJ35" i="10"/>
  <c r="AN39" i="10"/>
  <c r="BL35" i="10"/>
  <c r="D35" i="10"/>
  <c r="Y32" i="10"/>
  <c r="P35" i="10"/>
  <c r="P32" i="10"/>
  <c r="Y39" i="10"/>
  <c r="AL35" i="10"/>
  <c r="L32" i="10"/>
  <c r="AU35" i="10"/>
  <c r="BC39" i="10"/>
  <c r="R39" i="10"/>
  <c r="BS32" i="10"/>
  <c r="BK32" i="10"/>
  <c r="V39" i="10"/>
  <c r="BA39" i="10"/>
  <c r="AR39" i="10"/>
  <c r="AU39" i="10"/>
  <c r="BF39" i="10"/>
  <c r="I32" i="10"/>
  <c r="BM35" i="10"/>
  <c r="Z46" i="10"/>
  <c r="Z39" i="10"/>
  <c r="BK46" i="10"/>
  <c r="AO46" i="10"/>
  <c r="AE35" i="10"/>
  <c r="G39" i="10"/>
  <c r="W32" i="10"/>
  <c r="BR19" i="10"/>
  <c r="BI35" i="10"/>
  <c r="U39" i="10"/>
  <c r="AY39" i="10"/>
  <c r="F32" i="10"/>
  <c r="AH35" i="10"/>
  <c r="BE35" i="10"/>
  <c r="AR32" i="10"/>
  <c r="I35" i="10"/>
  <c r="AD32" i="10"/>
  <c r="AD42" i="10" s="1"/>
  <c r="AJ39" i="10"/>
  <c r="AY46" i="10"/>
  <c r="AY35" i="10"/>
  <c r="AG46" i="10"/>
  <c r="AG35" i="10"/>
  <c r="AQ35" i="10"/>
  <c r="P39" i="10"/>
  <c r="AM39" i="10"/>
  <c r="AE39" i="10"/>
  <c r="Y35" i="10"/>
  <c r="AO39" i="10"/>
  <c r="BI39" i="10"/>
  <c r="AP39" i="10"/>
  <c r="BC35" i="10"/>
  <c r="BA35" i="10"/>
  <c r="BE39" i="10"/>
  <c r="I39" i="10"/>
  <c r="AK7" i="10"/>
  <c r="AQ7" i="10"/>
  <c r="AN46" i="10"/>
  <c r="BG27" i="10"/>
  <c r="S13" i="10"/>
  <c r="AV46" i="10"/>
  <c r="AI46" i="10"/>
  <c r="N7" i="10"/>
  <c r="P27" i="10"/>
  <c r="BJ27" i="10"/>
  <c r="BK7" i="10"/>
  <c r="BR13" i="10"/>
  <c r="BS46" i="10"/>
  <c r="N27" i="10"/>
  <c r="BD19" i="10"/>
  <c r="BM46" i="10"/>
  <c r="AZ13" i="10"/>
  <c r="AV27" i="10"/>
  <c r="AX7" i="10"/>
  <c r="X7" i="10"/>
  <c r="BF46" i="10"/>
  <c r="AC19" i="10"/>
  <c r="BO46" i="10"/>
  <c r="BJ7" i="10"/>
  <c r="H27" i="10"/>
  <c r="T27" i="10"/>
  <c r="BQ19" i="10"/>
  <c r="AV19" i="10"/>
  <c r="BG46" i="10"/>
  <c r="BP7" i="10"/>
  <c r="BE46" i="10"/>
  <c r="AG7" i="10"/>
  <c r="E13" i="10"/>
  <c r="E7" i="10"/>
  <c r="Z19" i="10"/>
  <c r="AP7" i="10"/>
  <c r="AM29" i="4"/>
  <c r="AO9" i="10"/>
  <c r="AO13" i="10" s="1"/>
  <c r="AO17" i="10"/>
  <c r="AO25" i="10"/>
  <c r="AO18" i="10"/>
  <c r="AO26" i="10"/>
  <c r="AL9" i="10"/>
  <c r="AL17" i="10"/>
  <c r="AL18" i="10"/>
  <c r="AL25" i="10"/>
  <c r="AL26" i="10"/>
  <c r="Y23" i="10"/>
  <c r="Y6" i="10"/>
  <c r="Y7" i="10" s="1"/>
  <c r="Y24" i="10"/>
  <c r="Y11" i="10"/>
  <c r="Y12" i="10"/>
  <c r="AI9" i="10"/>
  <c r="AI17" i="10"/>
  <c r="AI18" i="10"/>
  <c r="AI25" i="10"/>
  <c r="AI26" i="10"/>
  <c r="AW20" i="10"/>
  <c r="AW27" i="10" s="1"/>
  <c r="AW8" i="10"/>
  <c r="AW13" i="10" s="1"/>
  <c r="AW14" i="10"/>
  <c r="AQ9" i="10"/>
  <c r="AQ17" i="10"/>
  <c r="AQ18" i="10"/>
  <c r="AQ25" i="10"/>
  <c r="AQ26" i="10"/>
  <c r="G9" i="10"/>
  <c r="G17" i="10"/>
  <c r="G25" i="10"/>
  <c r="G18" i="10"/>
  <c r="G26" i="10"/>
  <c r="AB23" i="10"/>
  <c r="AB6" i="10"/>
  <c r="AB7" i="10" s="1"/>
  <c r="AB24" i="10"/>
  <c r="AB11" i="10"/>
  <c r="AB12" i="10"/>
  <c r="BL9" i="10"/>
  <c r="BL17" i="10"/>
  <c r="BL18" i="10"/>
  <c r="BL25" i="10"/>
  <c r="BL26" i="10"/>
  <c r="G6" i="10"/>
  <c r="G7" i="10" s="1"/>
  <c r="G23" i="10"/>
  <c r="G24" i="10"/>
  <c r="G11" i="10"/>
  <c r="G12" i="10"/>
  <c r="Q23" i="10"/>
  <c r="Q6" i="10"/>
  <c r="Q7" i="10" s="1"/>
  <c r="Q24" i="10"/>
  <c r="Q11" i="10"/>
  <c r="Q12" i="10"/>
  <c r="AQ8" i="10"/>
  <c r="AQ14" i="10"/>
  <c r="AQ20" i="10"/>
  <c r="BC16" i="10"/>
  <c r="BC19" i="10" s="1"/>
  <c r="M9" i="10"/>
  <c r="M13" i="10" s="1"/>
  <c r="M17" i="10"/>
  <c r="M25" i="10"/>
  <c r="M18" i="10"/>
  <c r="M26" i="10"/>
  <c r="L14" i="10"/>
  <c r="L19" i="10" s="1"/>
  <c r="L20" i="10"/>
  <c r="L27" i="10" s="1"/>
  <c r="L8" i="10"/>
  <c r="L13" i="10" s="1"/>
  <c r="P13" i="10"/>
  <c r="BG19" i="10"/>
  <c r="AA19" i="10"/>
  <c r="AP9" i="10"/>
  <c r="AP13" i="10" s="1"/>
  <c r="AP17" i="10"/>
  <c r="AP25" i="10"/>
  <c r="AP18" i="10"/>
  <c r="AP26" i="10"/>
  <c r="AE23" i="10"/>
  <c r="AE6" i="10"/>
  <c r="AE7" i="10" s="1"/>
  <c r="AE24" i="10"/>
  <c r="AE11" i="10"/>
  <c r="AE12" i="10"/>
  <c r="AM16" i="10"/>
  <c r="AM19" i="10" s="1"/>
  <c r="Z6" i="10"/>
  <c r="Z7" i="10" s="1"/>
  <c r="Z23" i="10"/>
  <c r="Z24" i="10"/>
  <c r="Z11" i="10"/>
  <c r="Z12" i="10"/>
  <c r="BE6" i="10"/>
  <c r="BE23" i="10"/>
  <c r="BE24" i="10"/>
  <c r="BE11" i="10"/>
  <c r="BE12" i="10"/>
  <c r="AJ6" i="10"/>
  <c r="AJ7" i="10" s="1"/>
  <c r="AJ23" i="10"/>
  <c r="AJ24" i="10"/>
  <c r="AJ11" i="10"/>
  <c r="AJ12" i="10"/>
  <c r="AH46" i="10"/>
  <c r="T13" i="10"/>
  <c r="AL46" i="10"/>
  <c r="BA46" i="10"/>
  <c r="BN13" i="10"/>
  <c r="AU46" i="10"/>
  <c r="E27" i="10"/>
  <c r="AG13" i="10"/>
  <c r="BJ13" i="10"/>
  <c r="AX13" i="10"/>
  <c r="N13" i="10"/>
  <c r="BJ19" i="10"/>
  <c r="AX27" i="10"/>
  <c r="I23" i="10"/>
  <c r="I6" i="10"/>
  <c r="I24" i="10"/>
  <c r="I11" i="10"/>
  <c r="I12" i="10"/>
  <c r="AR5" i="10"/>
  <c r="AR22" i="10"/>
  <c r="AR10" i="10"/>
  <c r="Q9" i="10"/>
  <c r="Q17" i="10"/>
  <c r="Q25" i="10"/>
  <c r="Q18" i="10"/>
  <c r="Q26" i="10"/>
  <c r="J5" i="10"/>
  <c r="J7" i="10" s="1"/>
  <c r="J22" i="10"/>
  <c r="J27" i="10" s="1"/>
  <c r="J10" i="10"/>
  <c r="J13" i="10" s="1"/>
  <c r="AN9" i="10"/>
  <c r="AN17" i="10"/>
  <c r="AN18" i="10"/>
  <c r="AN25" i="10"/>
  <c r="AN26" i="10"/>
  <c r="AI5" i="10"/>
  <c r="AI7" i="10" s="1"/>
  <c r="AI22" i="10"/>
  <c r="AI10" i="10"/>
  <c r="AI8" i="10"/>
  <c r="AI14" i="10"/>
  <c r="AI20" i="10"/>
  <c r="AN5" i="10"/>
  <c r="AN22" i="10"/>
  <c r="AN10" i="10"/>
  <c r="U31" i="10"/>
  <c r="U32" i="10" s="1"/>
  <c r="AK20" i="10"/>
  <c r="AK8" i="10"/>
  <c r="AK14" i="10"/>
  <c r="BO23" i="10"/>
  <c r="BO6" i="10"/>
  <c r="BO7" i="10" s="1"/>
  <c r="BO24" i="10"/>
  <c r="BO11" i="10"/>
  <c r="BO12" i="10"/>
  <c r="AJ9" i="10"/>
  <c r="AJ17" i="10"/>
  <c r="AJ18" i="10"/>
  <c r="AJ25" i="10"/>
  <c r="AJ26" i="10"/>
  <c r="G8" i="10"/>
  <c r="G14" i="10"/>
  <c r="G20" i="10"/>
  <c r="R5" i="10"/>
  <c r="R7" i="10" s="1"/>
  <c r="R22" i="10"/>
  <c r="R27" i="10" s="1"/>
  <c r="R10" i="10"/>
  <c r="R13" i="10" s="1"/>
  <c r="F5" i="10"/>
  <c r="F22" i="10"/>
  <c r="F10" i="10"/>
  <c r="AB9" i="10"/>
  <c r="AB17" i="10"/>
  <c r="AB25" i="10"/>
  <c r="AB18" i="10"/>
  <c r="AB26" i="10"/>
  <c r="BI19" i="3"/>
  <c r="BK16" i="10"/>
  <c r="BK19" i="10" s="1"/>
  <c r="V23" i="10"/>
  <c r="V6" i="10"/>
  <c r="V7" i="10" s="1"/>
  <c r="V24" i="10"/>
  <c r="V11" i="10"/>
  <c r="V12" i="10"/>
  <c r="AV31" i="10"/>
  <c r="AV45" i="10" s="1"/>
  <c r="F46" i="10"/>
  <c r="AF46" i="10"/>
  <c r="AC13" i="10"/>
  <c r="M7" i="10"/>
  <c r="BC27" i="10"/>
  <c r="R46" i="10"/>
  <c r="O7" i="10"/>
  <c r="BD13" i="10"/>
  <c r="P19" i="10"/>
  <c r="AW46" i="10"/>
  <c r="BF13" i="10"/>
  <c r="K7" i="10"/>
  <c r="BI46" i="10"/>
  <c r="AY7" i="10"/>
  <c r="V46" i="10"/>
  <c r="AQ46" i="10"/>
  <c r="K27" i="10"/>
  <c r="BG7" i="10"/>
  <c r="N19" i="10"/>
  <c r="AH27" i="10"/>
  <c r="BM7" i="10"/>
  <c r="U27" i="10"/>
  <c r="BN19" i="10"/>
  <c r="AH7" i="10"/>
  <c r="X46" i="10"/>
  <c r="AA27" i="10"/>
  <c r="AX19" i="10"/>
  <c r="BL23" i="10"/>
  <c r="BL6" i="10"/>
  <c r="BL7" i="10" s="1"/>
  <c r="BL24" i="10"/>
  <c r="BL11" i="10"/>
  <c r="BL12" i="10"/>
  <c r="AF9" i="10"/>
  <c r="AF17" i="10"/>
  <c r="AF18" i="10"/>
  <c r="AF25" i="10"/>
  <c r="AF26" i="10"/>
  <c r="I9" i="10"/>
  <c r="I17" i="10"/>
  <c r="I18" i="10"/>
  <c r="I25" i="10"/>
  <c r="I26" i="10"/>
  <c r="BN29" i="4"/>
  <c r="BP9" i="10"/>
  <c r="BP13" i="10" s="1"/>
  <c r="BP17" i="10"/>
  <c r="BP25" i="10"/>
  <c r="BP18" i="10"/>
  <c r="BP26" i="10"/>
  <c r="BA9" i="10"/>
  <c r="BA13" i="10" s="1"/>
  <c r="BA17" i="10"/>
  <c r="BA18" i="10"/>
  <c r="BA25" i="10"/>
  <c r="BA26" i="10"/>
  <c r="BS8" i="10"/>
  <c r="BS14" i="10"/>
  <c r="BS20" i="10"/>
  <c r="BS9" i="10"/>
  <c r="BS17" i="10"/>
  <c r="BS25" i="10"/>
  <c r="BS18" i="10"/>
  <c r="BS26" i="10"/>
  <c r="BQ6" i="10"/>
  <c r="BQ7" i="10" s="1"/>
  <c r="BQ23" i="10"/>
  <c r="BQ24" i="10"/>
  <c r="BQ11" i="10"/>
  <c r="BQ12" i="10"/>
  <c r="F23" i="10"/>
  <c r="F6" i="10"/>
  <c r="F24" i="10"/>
  <c r="F11" i="10"/>
  <c r="F12" i="10"/>
  <c r="BB23" i="10"/>
  <c r="BB6" i="10"/>
  <c r="BB7" i="10" s="1"/>
  <c r="BB24" i="10"/>
  <c r="BB11" i="10"/>
  <c r="BB12" i="10"/>
  <c r="AW7" i="10"/>
  <c r="AZ27" i="10"/>
  <c r="W46" i="10"/>
  <c r="AG27" i="10"/>
  <c r="AA13" i="10"/>
  <c r="AJ46" i="10"/>
  <c r="BR7" i="10"/>
  <c r="AU7" i="10"/>
  <c r="AR9" i="10"/>
  <c r="AR17" i="10"/>
  <c r="AR18" i="10"/>
  <c r="AR25" i="10"/>
  <c r="AR26" i="10"/>
  <c r="AY9" i="10"/>
  <c r="AY13" i="10" s="1"/>
  <c r="AY17" i="10"/>
  <c r="AY25" i="10"/>
  <c r="AY18" i="10"/>
  <c r="AY26" i="10"/>
  <c r="I5" i="10"/>
  <c r="I22" i="10"/>
  <c r="I10" i="10"/>
  <c r="BM20" i="10"/>
  <c r="BM8" i="10"/>
  <c r="BM14" i="10"/>
  <c r="AN6" i="10"/>
  <c r="AN23" i="10"/>
  <c r="AN24" i="10"/>
  <c r="AN11" i="10"/>
  <c r="AN12" i="10"/>
  <c r="BM9" i="10"/>
  <c r="BM17" i="10"/>
  <c r="BM25" i="10"/>
  <c r="BM18" i="10"/>
  <c r="BM26" i="10"/>
  <c r="AL5" i="10"/>
  <c r="AL7" i="10" s="1"/>
  <c r="AL22" i="10"/>
  <c r="AL10" i="10"/>
  <c r="AT23" i="10"/>
  <c r="AT6" i="10"/>
  <c r="AT7" i="10" s="1"/>
  <c r="AT24" i="10"/>
  <c r="AT11" i="10"/>
  <c r="AT12" i="10"/>
  <c r="BI23" i="10"/>
  <c r="BI6" i="10"/>
  <c r="BI7" i="10" s="1"/>
  <c r="BI24" i="10"/>
  <c r="BI11" i="10"/>
  <c r="BI12" i="10"/>
  <c r="W6" i="10"/>
  <c r="W7" i="10" s="1"/>
  <c r="W23" i="10"/>
  <c r="W24" i="10"/>
  <c r="W11" i="10"/>
  <c r="W12" i="10"/>
  <c r="BN46" i="10"/>
  <c r="BK13" i="10"/>
  <c r="AC46" i="10"/>
  <c r="BL46" i="10"/>
  <c r="U13" i="10"/>
  <c r="BI19" i="10"/>
  <c r="BN27" i="10"/>
  <c r="BF28" i="10"/>
  <c r="BF32" i="10" s="1"/>
  <c r="BF15" i="10"/>
  <c r="BF21" i="10"/>
  <c r="BF27" i="10" s="1"/>
  <c r="AR14" i="10"/>
  <c r="AR20" i="10"/>
  <c r="AR8" i="10"/>
  <c r="AR6" i="10"/>
  <c r="AR23" i="10"/>
  <c r="AR24" i="10"/>
  <c r="AR11" i="10"/>
  <c r="AR12" i="10"/>
  <c r="AF6" i="10"/>
  <c r="AF7" i="10" s="1"/>
  <c r="AF23" i="10"/>
  <c r="AF24" i="10"/>
  <c r="AF11" i="10"/>
  <c r="AF12" i="10"/>
  <c r="AF28" i="4"/>
  <c r="AH16" i="10"/>
  <c r="AH45" i="10" s="1"/>
  <c r="AE9" i="10"/>
  <c r="AE17" i="10"/>
  <c r="AE25" i="10"/>
  <c r="AE18" i="10"/>
  <c r="AE26" i="10"/>
  <c r="AK9" i="10"/>
  <c r="AK17" i="10"/>
  <c r="AK18" i="10"/>
  <c r="AK25" i="10"/>
  <c r="AK26" i="10"/>
  <c r="AN14" i="10"/>
  <c r="AN20" i="10"/>
  <c r="AN8" i="10"/>
  <c r="BE9" i="10"/>
  <c r="BE17" i="10"/>
  <c r="BE18" i="10"/>
  <c r="BE25" i="10"/>
  <c r="BE26" i="10"/>
  <c r="V28" i="4"/>
  <c r="X9" i="10"/>
  <c r="X13" i="10" s="1"/>
  <c r="X17" i="10"/>
  <c r="X18" i="10"/>
  <c r="X25" i="10"/>
  <c r="X26" i="10"/>
  <c r="BE5" i="10"/>
  <c r="BE22" i="10"/>
  <c r="BE10" i="10"/>
  <c r="K16" i="10"/>
  <c r="K45" i="10" s="1"/>
  <c r="AS29" i="4"/>
  <c r="AU8" i="10"/>
  <c r="AU13" i="10" s="1"/>
  <c r="AU14" i="10"/>
  <c r="AU19" i="10" s="1"/>
  <c r="AU20" i="10"/>
  <c r="AU27" i="10" s="1"/>
  <c r="BB9" i="10"/>
  <c r="BB17" i="10"/>
  <c r="BB18" i="10"/>
  <c r="BB25" i="10"/>
  <c r="BB26" i="10"/>
  <c r="BD27" i="10"/>
  <c r="D46" i="10"/>
  <c r="H19" i="10"/>
  <c r="AT19" i="10"/>
  <c r="AM46" i="10"/>
  <c r="AP46" i="10"/>
  <c r="Y46" i="10"/>
  <c r="BA7" i="10"/>
  <c r="AM27" i="10"/>
  <c r="O13" i="10"/>
  <c r="K46" i="10"/>
  <c r="P7" i="10"/>
  <c r="AE46" i="10"/>
  <c r="BC13" i="10"/>
  <c r="BC7" i="10"/>
  <c r="K13" i="10"/>
  <c r="BH7" i="10"/>
  <c r="E19" i="10"/>
  <c r="AC27" i="10"/>
  <c r="AS27" i="10"/>
  <c r="AM13" i="10"/>
  <c r="BR27" i="10"/>
  <c r="G46" i="10"/>
  <c r="AS13" i="10"/>
  <c r="H13" i="10"/>
  <c r="AV13" i="10"/>
  <c r="AV7" i="10"/>
  <c r="BG13" i="10"/>
  <c r="AA7" i="10"/>
  <c r="N46" i="10"/>
  <c r="L46" i="10"/>
  <c r="AT46" i="10"/>
  <c r="U19" i="10"/>
  <c r="AH13" i="10"/>
  <c r="I46" i="10"/>
  <c r="BK27" i="10"/>
  <c r="D7" i="10"/>
  <c r="B29" i="4"/>
  <c r="D20" i="10"/>
  <c r="D27" i="10" s="1"/>
  <c r="D14" i="10"/>
  <c r="D19" i="10" s="1"/>
  <c r="D8" i="10"/>
  <c r="D13" i="10" s="1"/>
  <c r="U29" i="4"/>
  <c r="Q30" i="4"/>
  <c r="BD17" i="3"/>
  <c r="AH28" i="4"/>
  <c r="K28" i="4"/>
  <c r="X19" i="3"/>
  <c r="W29" i="4"/>
  <c r="K17" i="3"/>
  <c r="J17" i="3"/>
  <c r="AM28" i="4"/>
  <c r="AE19" i="3"/>
  <c r="AB18" i="3"/>
  <c r="AS19" i="3"/>
  <c r="W28" i="4"/>
  <c r="P17" i="3"/>
  <c r="U28" i="4"/>
  <c r="AB57" i="1"/>
  <c r="AB7" i="1"/>
  <c r="K29" i="4"/>
  <c r="U19" i="3"/>
  <c r="U17" i="3"/>
  <c r="AT17" i="3"/>
  <c r="K19" i="3"/>
  <c r="AB72" i="1"/>
  <c r="BC19" i="3"/>
  <c r="AB16" i="3"/>
  <c r="S17" i="3"/>
  <c r="H17" i="3"/>
  <c r="X28" i="4"/>
  <c r="X30" i="4" s="1"/>
  <c r="J29" i="4"/>
  <c r="BI17" i="3"/>
  <c r="J19" i="3"/>
  <c r="X17" i="3"/>
  <c r="BA17" i="3"/>
  <c r="AR17" i="3"/>
  <c r="Z17" i="3"/>
  <c r="AO29" i="4"/>
  <c r="Z28" i="4"/>
  <c r="BA28" i="4"/>
  <c r="BA30" i="4" s="1"/>
  <c r="H28" i="4"/>
  <c r="AZ28" i="4"/>
  <c r="AZ19" i="3"/>
  <c r="AB47" i="1"/>
  <c r="AB16" i="1"/>
  <c r="BN19" i="3"/>
  <c r="BA19" i="3"/>
  <c r="AZ17" i="3"/>
  <c r="AB43" i="1"/>
  <c r="AB37" i="1"/>
  <c r="I19" i="3"/>
  <c r="BO29" i="4"/>
  <c r="P29" i="4"/>
  <c r="Z29" i="4"/>
  <c r="AT18" i="3"/>
  <c r="AT28" i="4"/>
  <c r="AT30" i="4" s="1"/>
  <c r="Z19" i="3"/>
  <c r="AB51" i="1"/>
  <c r="I17" i="3"/>
  <c r="AB21" i="1"/>
  <c r="AT19" i="3"/>
  <c r="D29" i="4"/>
  <c r="B28" i="4"/>
  <c r="I28" i="4"/>
  <c r="I30" i="4" s="1"/>
  <c r="AB20" i="1"/>
  <c r="O29" i="4"/>
  <c r="AH29" i="4"/>
  <c r="AZ29" i="4"/>
  <c r="AB70" i="1"/>
  <c r="BJ17" i="3"/>
  <c r="Z19" i="1"/>
  <c r="AO19" i="3"/>
  <c r="H29" i="4"/>
  <c r="AK17" i="3"/>
  <c r="AB39" i="1"/>
  <c r="E17" i="3"/>
  <c r="D28" i="4"/>
  <c r="AF19" i="3"/>
  <c r="AR19" i="3"/>
  <c r="BD19" i="3"/>
  <c r="AB66" i="1"/>
  <c r="AS17" i="3"/>
  <c r="AS28" i="4"/>
  <c r="BN28" i="4"/>
  <c r="AO17" i="3"/>
  <c r="AO28" i="4"/>
  <c r="P28" i="4"/>
  <c r="P19" i="3"/>
  <c r="AE28" i="4"/>
  <c r="AE30" i="4" s="1"/>
  <c r="S19" i="3"/>
  <c r="S28" i="4"/>
  <c r="S30" i="4" s="1"/>
  <c r="AB27" i="1"/>
  <c r="AB24" i="1"/>
  <c r="AB38" i="1"/>
  <c r="BC28" i="4"/>
  <c r="D19" i="3"/>
  <c r="BO17" i="3"/>
  <c r="BO28" i="4"/>
  <c r="BO30" i="4" s="1"/>
  <c r="Z39" i="1"/>
  <c r="AB67" i="1"/>
  <c r="BG17" i="3"/>
  <c r="AB29" i="1"/>
  <c r="AB10" i="1"/>
  <c r="AB36" i="1"/>
  <c r="Z26" i="1"/>
  <c r="V29" i="4"/>
  <c r="Z6" i="1"/>
  <c r="AB42" i="1"/>
  <c r="BO19" i="3"/>
  <c r="Z60" i="1"/>
  <c r="E29" i="4"/>
  <c r="BG28" i="4"/>
  <c r="AJ29" i="4"/>
  <c r="AB25" i="1"/>
  <c r="BI28" i="4"/>
  <c r="BI30" i="4" s="1"/>
  <c r="V17" i="3"/>
  <c r="D17" i="3"/>
  <c r="AB14" i="1"/>
  <c r="BG29" i="4"/>
  <c r="AH17" i="3"/>
  <c r="BG19" i="3"/>
  <c r="V19" i="3"/>
  <c r="AB71" i="1"/>
  <c r="AP17" i="3"/>
  <c r="AE17" i="3"/>
  <c r="AB52" i="1"/>
  <c r="AY19" i="3"/>
  <c r="E28" i="4"/>
  <c r="AB54" i="1"/>
  <c r="AB9" i="1"/>
  <c r="AB31" i="1"/>
  <c r="BQ19" i="3"/>
  <c r="Z20" i="1"/>
  <c r="BP30" i="4"/>
  <c r="AQ30" i="4"/>
  <c r="AH19" i="3"/>
  <c r="AM17" i="3"/>
  <c r="T17" i="3"/>
  <c r="E19" i="3"/>
  <c r="AB40" i="1"/>
  <c r="AB64" i="1"/>
  <c r="BK19" i="3"/>
  <c r="AB34" i="1"/>
  <c r="BC29" i="4"/>
  <c r="AB45" i="1"/>
  <c r="AY29" i="4"/>
  <c r="AM19" i="3"/>
  <c r="AB74" i="1"/>
  <c r="BN17" i="3"/>
  <c r="BQ28" i="4"/>
  <c r="T28" i="4"/>
  <c r="T30" i="4" s="1"/>
  <c r="AK19" i="3"/>
  <c r="AK28" i="4"/>
  <c r="AK30" i="4" s="1"/>
  <c r="AB13" i="1"/>
  <c r="AN28" i="4"/>
  <c r="O19" i="3"/>
  <c r="AC29" i="4"/>
  <c r="AG28" i="4"/>
  <c r="AR29" i="4"/>
  <c r="BQ29" i="4"/>
  <c r="AF17" i="3"/>
  <c r="AB56" i="1"/>
  <c r="Z45" i="1"/>
  <c r="BC17" i="3"/>
  <c r="T19" i="3"/>
  <c r="Z24" i="1"/>
  <c r="H19" i="3"/>
  <c r="AB44" i="1"/>
  <c r="BQ17" i="3"/>
  <c r="AR28" i="4"/>
  <c r="AY28" i="4"/>
  <c r="L30" i="4"/>
  <c r="AI29" i="4"/>
  <c r="AY17" i="3"/>
  <c r="BJ19" i="3"/>
  <c r="AB41" i="1"/>
  <c r="AN29" i="4"/>
  <c r="BK17" i="3"/>
  <c r="AC19" i="3"/>
  <c r="AC17" i="3"/>
  <c r="AC28" i="4"/>
  <c r="BM29" i="4"/>
  <c r="O17" i="3"/>
  <c r="AI28" i="4"/>
  <c r="AD29" i="4"/>
  <c r="AB12" i="1"/>
  <c r="AI17" i="3"/>
  <c r="AJ19" i="3"/>
  <c r="AL28" i="4"/>
  <c r="AL29" i="4"/>
  <c r="AL19" i="3"/>
  <c r="AL17" i="3"/>
  <c r="AP28" i="4"/>
  <c r="Q18" i="3"/>
  <c r="AP19" i="3"/>
  <c r="AB50" i="1"/>
  <c r="BK29" i="4"/>
  <c r="AI19" i="3"/>
  <c r="BM17" i="3"/>
  <c r="AU29" i="4"/>
  <c r="AU19" i="3"/>
  <c r="AU17" i="3"/>
  <c r="AU28" i="4"/>
  <c r="AU30" i="4" s="1"/>
  <c r="BM28" i="4"/>
  <c r="BD29" i="4"/>
  <c r="AX30" i="4"/>
  <c r="AG17" i="3"/>
  <c r="BM19" i="3"/>
  <c r="BD28" i="4"/>
  <c r="AB68" i="1"/>
  <c r="M30" i="4"/>
  <c r="AG19" i="3"/>
  <c r="AG29" i="4"/>
  <c r="AD28" i="4"/>
  <c r="AJ28" i="4"/>
  <c r="AJ17" i="3"/>
  <c r="BK28" i="4"/>
  <c r="G29" i="4"/>
  <c r="G17" i="3"/>
  <c r="G19" i="3"/>
  <c r="AN19" i="3"/>
  <c r="AX18" i="3"/>
  <c r="BJ28" i="4"/>
  <c r="M18" i="3"/>
  <c r="BE18" i="3"/>
  <c r="C30" i="4"/>
  <c r="Z12" i="1"/>
  <c r="O28" i="4"/>
  <c r="AB35" i="1"/>
  <c r="AP29" i="4"/>
  <c r="AW28" i="4"/>
  <c r="AW19" i="3"/>
  <c r="AW29" i="4"/>
  <c r="AW17" i="3"/>
  <c r="G28" i="4"/>
  <c r="AN17" i="3"/>
  <c r="BL30" i="4"/>
  <c r="W19" i="3"/>
  <c r="BH16" i="3"/>
  <c r="AB61" i="1"/>
  <c r="Y18" i="3"/>
  <c r="Y16" i="3"/>
  <c r="AB28" i="1"/>
  <c r="BP18" i="3"/>
  <c r="W17" i="3"/>
  <c r="BJ29" i="4"/>
  <c r="AD17" i="3"/>
  <c r="AD19" i="3"/>
  <c r="BF18" i="3"/>
  <c r="M16" i="3"/>
  <c r="F16" i="3"/>
  <c r="F18" i="3"/>
  <c r="BE30" i="4"/>
  <c r="BL16" i="3"/>
  <c r="AX16" i="3"/>
  <c r="BH18" i="3"/>
  <c r="BE16" i="3"/>
  <c r="BF30" i="4"/>
  <c r="BH30" i="4"/>
  <c r="AV16" i="3"/>
  <c r="AQ16" i="3"/>
  <c r="L16" i="3"/>
  <c r="BF16" i="3"/>
  <c r="Q16" i="3"/>
  <c r="AA16" i="3"/>
  <c r="AV18" i="3"/>
  <c r="BB30" i="4"/>
  <c r="AF30" i="4"/>
  <c r="N18" i="3"/>
  <c r="N16" i="3"/>
  <c r="C18" i="3"/>
  <c r="Y30" i="4"/>
  <c r="L18" i="3"/>
  <c r="Z3" i="1"/>
  <c r="AB3" i="1"/>
  <c r="AA18" i="3"/>
  <c r="AA30" i="4"/>
  <c r="R16" i="3"/>
  <c r="R18" i="3"/>
  <c r="R30" i="4"/>
  <c r="AV30" i="4"/>
  <c r="BB16" i="3"/>
  <c r="BL18" i="3"/>
  <c r="BB18" i="3"/>
  <c r="F30" i="4"/>
  <c r="N30" i="4"/>
  <c r="C16" i="3"/>
  <c r="BP16" i="3"/>
  <c r="AQ18" i="3"/>
  <c r="BL32" i="10" l="1"/>
  <c r="J19" i="10"/>
  <c r="AT32" i="10"/>
  <c r="BO19" i="10"/>
  <c r="BN30" i="4"/>
  <c r="Q32" i="10"/>
  <c r="B30" i="4"/>
  <c r="BR42" i="12"/>
  <c r="AS42" i="12"/>
  <c r="BG42" i="12"/>
  <c r="AA42" i="12"/>
  <c r="U45" i="10"/>
  <c r="AN7" i="10"/>
  <c r="AE27" i="12"/>
  <c r="F27" i="12"/>
  <c r="AJ19" i="12"/>
  <c r="AF45" i="12"/>
  <c r="AR7" i="12"/>
  <c r="AL19" i="12"/>
  <c r="BM19" i="12"/>
  <c r="BJ42" i="12"/>
  <c r="AO30" i="4"/>
  <c r="AG45" i="10"/>
  <c r="AW19" i="10"/>
  <c r="J45" i="12"/>
  <c r="AZ42" i="12"/>
  <c r="O42" i="12"/>
  <c r="BL13" i="12"/>
  <c r="AQ13" i="12"/>
  <c r="H42" i="12"/>
  <c r="AW45" i="10"/>
  <c r="BM13" i="12"/>
  <c r="BM42" i="12" s="1"/>
  <c r="S42" i="12"/>
  <c r="AK18" i="3"/>
  <c r="BA18" i="3"/>
  <c r="AY45" i="10"/>
  <c r="F19" i="10"/>
  <c r="X19" i="12"/>
  <c r="X42" i="12" s="1"/>
  <c r="AR13" i="12"/>
  <c r="AL13" i="12"/>
  <c r="AB19" i="12"/>
  <c r="AN7" i="12"/>
  <c r="AN45" i="10"/>
  <c r="AZ42" i="10"/>
  <c r="P42" i="12"/>
  <c r="AI13" i="12"/>
  <c r="AB21" i="3"/>
  <c r="R45" i="10"/>
  <c r="V45" i="10"/>
  <c r="AC42" i="12"/>
  <c r="AO32" i="12"/>
  <c r="BE45" i="12"/>
  <c r="BS19" i="12"/>
  <c r="I45" i="10"/>
  <c r="Y13" i="12"/>
  <c r="Y42" i="12" s="1"/>
  <c r="BP42" i="12"/>
  <c r="BE13" i="12"/>
  <c r="BA45" i="10"/>
  <c r="AG45" i="12"/>
  <c r="AF45" i="10"/>
  <c r="S42" i="10"/>
  <c r="BK42" i="12"/>
  <c r="Y45" i="12"/>
  <c r="G19" i="12"/>
  <c r="G45" i="10"/>
  <c r="V13" i="12"/>
  <c r="BN42" i="12"/>
  <c r="BQ13" i="12"/>
  <c r="BQ42" i="12" s="1"/>
  <c r="BS13" i="12"/>
  <c r="BH42" i="12"/>
  <c r="AW42" i="12"/>
  <c r="L42" i="12"/>
  <c r="AJ13" i="12"/>
  <c r="D45" i="10"/>
  <c r="BE45" i="10"/>
  <c r="AO32" i="10"/>
  <c r="BC42" i="12"/>
  <c r="BO13" i="12"/>
  <c r="BO42" i="12" s="1"/>
  <c r="I27" i="12"/>
  <c r="AN13" i="12"/>
  <c r="BD42" i="12"/>
  <c r="R19" i="12"/>
  <c r="R42" i="12" s="1"/>
  <c r="AM30" i="4"/>
  <c r="AE45" i="10"/>
  <c r="Y19" i="10"/>
  <c r="AX42" i="12"/>
  <c r="T42" i="12"/>
  <c r="BL45" i="12"/>
  <c r="E42" i="12"/>
  <c r="D45" i="12"/>
  <c r="BE19" i="12"/>
  <c r="N42" i="12"/>
  <c r="AG42" i="12"/>
  <c r="M19" i="12"/>
  <c r="M42" i="12" s="1"/>
  <c r="BE27" i="12"/>
  <c r="AK27" i="12"/>
  <c r="AW45" i="12"/>
  <c r="BB19" i="12"/>
  <c r="AK13" i="12"/>
  <c r="Q19" i="12"/>
  <c r="I13" i="12"/>
  <c r="AO19" i="12"/>
  <c r="AF27" i="12"/>
  <c r="AF32" i="12"/>
  <c r="D42" i="12"/>
  <c r="I7" i="12"/>
  <c r="AY19" i="12"/>
  <c r="AY42" i="12" s="1"/>
  <c r="AR27" i="12"/>
  <c r="Q32" i="12"/>
  <c r="W13" i="12"/>
  <c r="W42" i="12" s="1"/>
  <c r="BL27" i="12"/>
  <c r="BA19" i="12"/>
  <c r="BA42" i="12" s="1"/>
  <c r="AQ27" i="12"/>
  <c r="AI27" i="12"/>
  <c r="BF42" i="12"/>
  <c r="AY45" i="12"/>
  <c r="Q27" i="12"/>
  <c r="U42" i="12"/>
  <c r="AU42" i="12"/>
  <c r="AB13" i="12"/>
  <c r="G27" i="12"/>
  <c r="BF19" i="10"/>
  <c r="BF42" i="10" s="1"/>
  <c r="BB13" i="12"/>
  <c r="J42" i="12"/>
  <c r="AN19" i="12"/>
  <c r="K42" i="12"/>
  <c r="BI13" i="12"/>
  <c r="BI42" i="12" s="1"/>
  <c r="F7" i="10"/>
  <c r="BQ27" i="10"/>
  <c r="I19" i="10"/>
  <c r="AM42" i="12"/>
  <c r="AH42" i="12"/>
  <c r="AV42" i="12"/>
  <c r="AN45" i="12"/>
  <c r="AK19" i="12"/>
  <c r="BA45" i="12"/>
  <c r="AE19" i="12"/>
  <c r="AF13" i="12"/>
  <c r="AP42" i="12"/>
  <c r="G13" i="12"/>
  <c r="I19" i="12"/>
  <c r="AF19" i="12"/>
  <c r="G32" i="12"/>
  <c r="Z13" i="12"/>
  <c r="Z42" i="12" s="1"/>
  <c r="AT13" i="12"/>
  <c r="AE13" i="12"/>
  <c r="AR19" i="12"/>
  <c r="AT32" i="12"/>
  <c r="AR32" i="12"/>
  <c r="V32" i="12"/>
  <c r="BE7" i="12"/>
  <c r="F13" i="12"/>
  <c r="F7" i="12"/>
  <c r="BL19" i="12"/>
  <c r="AQ19" i="12"/>
  <c r="I45" i="12"/>
  <c r="AI19" i="12"/>
  <c r="J42" i="10"/>
  <c r="U30" i="4"/>
  <c r="BR42" i="10"/>
  <c r="BL13" i="10"/>
  <c r="I18" i="3"/>
  <c r="K30" i="4"/>
  <c r="V30" i="4"/>
  <c r="X18" i="3"/>
  <c r="BS19" i="10"/>
  <c r="BP27" i="10"/>
  <c r="AX42" i="10"/>
  <c r="BH42" i="10"/>
  <c r="W13" i="10"/>
  <c r="T42" i="10"/>
  <c r="BK42" i="10"/>
  <c r="AS42" i="10"/>
  <c r="O42" i="10"/>
  <c r="N42" i="10"/>
  <c r="BN42" i="10"/>
  <c r="AC42" i="10"/>
  <c r="BD42" i="10"/>
  <c r="AA42" i="10"/>
  <c r="E42" i="10"/>
  <c r="L42" i="10"/>
  <c r="BJ42" i="10"/>
  <c r="BG42" i="10"/>
  <c r="AW42" i="10"/>
  <c r="AL13" i="10"/>
  <c r="H42" i="10"/>
  <c r="AV32" i="10"/>
  <c r="AV42" i="10" s="1"/>
  <c r="D42" i="10"/>
  <c r="BA19" i="10"/>
  <c r="AM42" i="10"/>
  <c r="AU42" i="10"/>
  <c r="R42" i="10"/>
  <c r="U42" i="10"/>
  <c r="V27" i="10"/>
  <c r="BO27" i="10"/>
  <c r="P42" i="10"/>
  <c r="BC42" i="10"/>
  <c r="AG42" i="10"/>
  <c r="AH19" i="10"/>
  <c r="AH42" i="10" s="1"/>
  <c r="AJ27" i="10"/>
  <c r="AI13" i="10"/>
  <c r="Y27" i="10"/>
  <c r="AO27" i="10"/>
  <c r="AK13" i="10"/>
  <c r="BI13" i="10"/>
  <c r="BI27" i="10"/>
  <c r="BM13" i="10"/>
  <c r="F27" i="10"/>
  <c r="AR7" i="10"/>
  <c r="AT27" i="10"/>
  <c r="BQ13" i="10"/>
  <c r="BS13" i="10"/>
  <c r="I27" i="10"/>
  <c r="AJ19" i="10"/>
  <c r="M19" i="10"/>
  <c r="AQ13" i="10"/>
  <c r="BC45" i="10"/>
  <c r="BB27" i="10"/>
  <c r="X19" i="10"/>
  <c r="BE13" i="10"/>
  <c r="AK27" i="10"/>
  <c r="AF13" i="10"/>
  <c r="W27" i="10"/>
  <c r="Q19" i="10"/>
  <c r="Z13" i="10"/>
  <c r="AE13" i="10"/>
  <c r="BL19" i="10"/>
  <c r="AN13" i="10"/>
  <c r="AB27" i="10"/>
  <c r="AN19" i="10"/>
  <c r="AP27" i="10"/>
  <c r="BB19" i="10"/>
  <c r="X27" i="10"/>
  <c r="BE19" i="10"/>
  <c r="AK19" i="10"/>
  <c r="Z27" i="10"/>
  <c r="AP19" i="10"/>
  <c r="Y13" i="10"/>
  <c r="BE27" i="10"/>
  <c r="AR19" i="10"/>
  <c r="BB13" i="10"/>
  <c r="AJ13" i="10"/>
  <c r="Q13" i="10"/>
  <c r="G27" i="10"/>
  <c r="AS30" i="4"/>
  <c r="W30" i="4"/>
  <c r="AE27" i="10"/>
  <c r="AR13" i="10"/>
  <c r="AT13" i="10"/>
  <c r="BM27" i="10"/>
  <c r="AY27" i="10"/>
  <c r="F13" i="10"/>
  <c r="BP19" i="10"/>
  <c r="AF19" i="10"/>
  <c r="BK45" i="10"/>
  <c r="V13" i="10"/>
  <c r="AB19" i="10"/>
  <c r="I7" i="10"/>
  <c r="BE7" i="10"/>
  <c r="G13" i="10"/>
  <c r="G19" i="10"/>
  <c r="AQ27" i="10"/>
  <c r="AI27" i="10"/>
  <c r="AL19" i="10"/>
  <c r="AO19" i="10"/>
  <c r="AE19" i="10"/>
  <c r="BM19" i="10"/>
  <c r="AY19" i="10"/>
  <c r="AR27" i="10"/>
  <c r="AN27" i="10"/>
  <c r="Q27" i="10"/>
  <c r="I13" i="10"/>
  <c r="M27" i="10"/>
  <c r="BL27" i="10"/>
  <c r="U18" i="3"/>
  <c r="K19" i="10"/>
  <c r="K42" i="10" s="1"/>
  <c r="AM45" i="10"/>
  <c r="BS27" i="10"/>
  <c r="BA27" i="10"/>
  <c r="AF27" i="10"/>
  <c r="BO13" i="10"/>
  <c r="AB13" i="10"/>
  <c r="AQ19" i="10"/>
  <c r="AI19" i="10"/>
  <c r="AL27" i="10"/>
  <c r="J16" i="3"/>
  <c r="K18" i="3"/>
  <c r="AH30" i="4"/>
  <c r="J18" i="3"/>
  <c r="X16" i="3"/>
  <c r="AH18" i="3"/>
  <c r="AS18" i="3"/>
  <c r="AG18" i="3"/>
  <c r="BO18" i="3"/>
  <c r="H30" i="4"/>
  <c r="BI16" i="3"/>
  <c r="U16" i="3"/>
  <c r="K16" i="3"/>
  <c r="S18" i="3"/>
  <c r="Z30" i="4"/>
  <c r="J30" i="4"/>
  <c r="T18" i="3"/>
  <c r="BG16" i="3"/>
  <c r="BI18" i="3"/>
  <c r="O30" i="4"/>
  <c r="AQ21" i="3"/>
  <c r="AY16" i="3"/>
  <c r="AK16" i="3"/>
  <c r="D18" i="3"/>
  <c r="AF16" i="3"/>
  <c r="AO16" i="3"/>
  <c r="AZ30" i="4"/>
  <c r="P16" i="3"/>
  <c r="Z16" i="3"/>
  <c r="AY30" i="4"/>
  <c r="Z18" i="3"/>
  <c r="AS16" i="3"/>
  <c r="AR18" i="3"/>
  <c r="BC30" i="4"/>
  <c r="D16" i="3"/>
  <c r="P18" i="3"/>
  <c r="P21" i="3" s="1"/>
  <c r="AT16" i="3"/>
  <c r="AT21" i="3" s="1"/>
  <c r="E18" i="3"/>
  <c r="S16" i="3"/>
  <c r="V16" i="3"/>
  <c r="BA16" i="3"/>
  <c r="BA21" i="3" s="1"/>
  <c r="I16" i="3"/>
  <c r="AZ18" i="3"/>
  <c r="BF21" i="3"/>
  <c r="AC18" i="3"/>
  <c r="AD18" i="3"/>
  <c r="AN30" i="4"/>
  <c r="AZ16" i="3"/>
  <c r="AF18" i="3"/>
  <c r="P30" i="4"/>
  <c r="D30" i="4"/>
  <c r="AO18" i="3"/>
  <c r="BM18" i="3"/>
  <c r="BO16" i="3"/>
  <c r="BG30" i="4"/>
  <c r="BG18" i="3"/>
  <c r="BM30" i="4"/>
  <c r="H16" i="3"/>
  <c r="AP18" i="3"/>
  <c r="BN18" i="3"/>
  <c r="AE16" i="3"/>
  <c r="BJ18" i="3"/>
  <c r="W18" i="3"/>
  <c r="AG30" i="4"/>
  <c r="AC16" i="3"/>
  <c r="AC21" i="3" s="1"/>
  <c r="AI30" i="4"/>
  <c r="BM16" i="3"/>
  <c r="T16" i="3"/>
  <c r="AM18" i="3"/>
  <c r="V18" i="3"/>
  <c r="BP21" i="3"/>
  <c r="G18" i="3"/>
  <c r="BB21" i="3"/>
  <c r="BL21" i="3"/>
  <c r="AJ30" i="4"/>
  <c r="AY18" i="3"/>
  <c r="BQ18" i="3"/>
  <c r="AM16" i="3"/>
  <c r="E16" i="3"/>
  <c r="BC18" i="3"/>
  <c r="AR16" i="3"/>
  <c r="BD18" i="3"/>
  <c r="BD16" i="3"/>
  <c r="E30" i="4"/>
  <c r="AI18" i="3"/>
  <c r="AR30" i="4"/>
  <c r="BN16" i="3"/>
  <c r="H18" i="3"/>
  <c r="BC16" i="3"/>
  <c r="AH16" i="3"/>
  <c r="AG16" i="3"/>
  <c r="AI16" i="3"/>
  <c r="AE18" i="3"/>
  <c r="AD16" i="3"/>
  <c r="AX21" i="3"/>
  <c r="AC30" i="4"/>
  <c r="BK18" i="3"/>
  <c r="F21" i="3"/>
  <c r="AL18" i="3"/>
  <c r="AD30" i="4"/>
  <c r="W16" i="3"/>
  <c r="O16" i="3"/>
  <c r="BJ16" i="3"/>
  <c r="BQ16" i="3"/>
  <c r="G30" i="4"/>
  <c r="O18" i="3"/>
  <c r="AN18" i="3"/>
  <c r="BK16" i="3"/>
  <c r="Q21" i="3"/>
  <c r="AN16" i="3"/>
  <c r="BQ30" i="4"/>
  <c r="AV21" i="3"/>
  <c r="AP16" i="3"/>
  <c r="AJ16" i="3"/>
  <c r="BH21" i="3"/>
  <c r="AU16" i="3"/>
  <c r="BK30" i="4"/>
  <c r="AL16" i="3"/>
  <c r="BD30" i="4"/>
  <c r="AP30" i="4"/>
  <c r="AU18" i="3"/>
  <c r="AJ18" i="3"/>
  <c r="AL30" i="4"/>
  <c r="AW30" i="4"/>
  <c r="M21" i="3"/>
  <c r="AW16" i="3"/>
  <c r="AW18" i="3"/>
  <c r="G16" i="3"/>
  <c r="BJ30" i="4"/>
  <c r="R21" i="3"/>
  <c r="L21" i="3"/>
  <c r="BE21" i="3"/>
  <c r="Y21" i="3"/>
  <c r="C21" i="3"/>
  <c r="AA21" i="3"/>
  <c r="N21" i="3"/>
  <c r="T21" i="3" l="1"/>
  <c r="I21" i="3"/>
  <c r="O21" i="3"/>
  <c r="AB42" i="12"/>
  <c r="AO42" i="12"/>
  <c r="BS42" i="12"/>
  <c r="AN42" i="12"/>
  <c r="AJ42" i="12"/>
  <c r="F42" i="12"/>
  <c r="AT42" i="12"/>
  <c r="K21" i="3"/>
  <c r="AQ42" i="12"/>
  <c r="AK21" i="3"/>
  <c r="U21" i="3"/>
  <c r="V42" i="12"/>
  <c r="AL42" i="12"/>
  <c r="BB42" i="12"/>
  <c r="G42" i="12"/>
  <c r="BL42" i="12"/>
  <c r="AE42" i="12"/>
  <c r="I42" i="12"/>
  <c r="BE42" i="12"/>
  <c r="BQ42" i="10"/>
  <c r="Q42" i="12"/>
  <c r="AK42" i="12"/>
  <c r="AI42" i="12"/>
  <c r="AR42" i="12"/>
  <c r="AF42" i="12"/>
  <c r="M42" i="10"/>
  <c r="AP42" i="10"/>
  <c r="X21" i="3"/>
  <c r="BL42" i="10"/>
  <c r="AY42" i="10"/>
  <c r="J21" i="3"/>
  <c r="W42" i="10"/>
  <c r="X42" i="10"/>
  <c r="AF42" i="10"/>
  <c r="AQ42" i="10"/>
  <c r="AJ42" i="10"/>
  <c r="Y42" i="10"/>
  <c r="AL42" i="10"/>
  <c r="AR42" i="10"/>
  <c r="BP42" i="10"/>
  <c r="AK42" i="10"/>
  <c r="I42" i="10"/>
  <c r="Z42" i="10"/>
  <c r="BA42" i="10"/>
  <c r="Q42" i="10"/>
  <c r="AE42" i="10"/>
  <c r="BE42" i="10"/>
  <c r="AO42" i="10"/>
  <c r="V42" i="10"/>
  <c r="G42" i="10"/>
  <c r="BS42" i="10"/>
  <c r="AN42" i="10"/>
  <c r="BM42" i="10"/>
  <c r="BB42" i="10"/>
  <c r="AT42" i="10"/>
  <c r="BI42" i="10"/>
  <c r="AB42" i="10"/>
  <c r="F42" i="10"/>
  <c r="AI42" i="10"/>
  <c r="BO42" i="10"/>
  <c r="BN21" i="3"/>
  <c r="BO21" i="3"/>
  <c r="BI21" i="3"/>
  <c r="AS21" i="3"/>
  <c r="AH21" i="3"/>
  <c r="AG21" i="3"/>
  <c r="AY21" i="3"/>
  <c r="BG21" i="3"/>
  <c r="AO21" i="3"/>
  <c r="V21" i="3"/>
  <c r="S21" i="3"/>
  <c r="Z21" i="3"/>
  <c r="AR21" i="3"/>
  <c r="BM21" i="3"/>
  <c r="AF21" i="3"/>
  <c r="D21" i="3"/>
  <c r="BC21" i="3"/>
  <c r="BD21" i="3"/>
  <c r="BQ21" i="3"/>
  <c r="E21" i="3"/>
  <c r="BJ21" i="3"/>
  <c r="AN21" i="3"/>
  <c r="AD21" i="3"/>
  <c r="AI21" i="3"/>
  <c r="H21" i="3"/>
  <c r="AM21" i="3"/>
  <c r="G21" i="3"/>
  <c r="BK21" i="3"/>
  <c r="AE21" i="3"/>
  <c r="W21" i="3"/>
  <c r="AZ21" i="3"/>
  <c r="AP21" i="3"/>
  <c r="AL21" i="3"/>
  <c r="AU21" i="3"/>
  <c r="AJ21" i="3"/>
  <c r="AW21" i="3"/>
</calcChain>
</file>

<file path=xl/comments1.xml><?xml version="1.0" encoding="utf-8"?>
<comments xmlns="http://schemas.openxmlformats.org/spreadsheetml/2006/main">
  <authors>
    <author>Lawson, Gregory (LG&amp;E Center)</author>
  </authors>
  <commentList>
    <comment ref="I9" authorId="0">
      <text>
        <r>
          <rPr>
            <b/>
            <sz val="9"/>
            <color indexed="81"/>
            <rFont val="Tahoma"/>
            <family val="2"/>
          </rPr>
          <t>Lawson, Gregory (LG&amp;E Center):</t>
        </r>
        <r>
          <rPr>
            <sz val="9"/>
            <color indexed="81"/>
            <rFont val="Tahoma"/>
            <family val="2"/>
          </rPr>
          <t xml:space="preserve">
Includes Residential portion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Lawson, Gregory (LG&amp;E Center):</t>
        </r>
        <r>
          <rPr>
            <sz val="9"/>
            <color indexed="81"/>
            <rFont val="Tahoma"/>
            <family val="2"/>
          </rPr>
          <t xml:space="preserve">
Includes Commercial and Public Authority portions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Lawson, Gregory (LG&amp;E Center):</t>
        </r>
        <r>
          <rPr>
            <sz val="9"/>
            <color indexed="81"/>
            <rFont val="Tahoma"/>
            <family val="2"/>
          </rPr>
          <t xml:space="preserve">
Includes Residential portion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Lawson, Gregory (LG&amp;E Center):</t>
        </r>
        <r>
          <rPr>
            <sz val="9"/>
            <color indexed="81"/>
            <rFont val="Tahoma"/>
            <family val="2"/>
          </rPr>
          <t xml:space="preserve">
Includes Commercial and Public Authority portions</t>
        </r>
      </text>
    </comment>
  </commentList>
</comments>
</file>

<file path=xl/comments2.xml><?xml version="1.0" encoding="utf-8"?>
<comments xmlns="http://schemas.openxmlformats.org/spreadsheetml/2006/main">
  <authors>
    <author> MLG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 MLG:</t>
        </r>
        <r>
          <rPr>
            <sz val="8"/>
            <color indexed="81"/>
            <rFont val="Tahoma"/>
            <family val="2"/>
          </rPr>
          <t xml:space="preserve">
Q:\Projects - LoadForecasting\0315 - 2012 MTP Gas Forecast\3b - Rate to Revenue Class\Customer Statistics.xlsx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> MLG:</t>
        </r>
        <r>
          <rPr>
            <sz val="8"/>
            <color indexed="81"/>
            <rFont val="Tahoma"/>
            <family val="2"/>
          </rPr>
          <t xml:space="preserve">
Q:\Projects - LoadForecasting\0315 - 2012 MTP Gas Forecast\3b - Rate to Revenue Class\Customer Statistics.xlsx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 MLG:</t>
        </r>
        <r>
          <rPr>
            <sz val="8"/>
            <color indexed="81"/>
            <rFont val="Tahoma"/>
            <family val="2"/>
          </rPr>
          <t xml:space="preserve">
Q:\Projects - LoadForecasting\0315 - 2012 MTP Gas Forecast\3b - Rate to Revenue Class\Customer Statistics.xlsx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 MLG:</t>
        </r>
        <r>
          <rPr>
            <sz val="8"/>
            <color indexed="81"/>
            <rFont val="Tahoma"/>
            <family val="2"/>
          </rPr>
          <t xml:space="preserve">
Q:\Projects - LoadForecasting\0315 - 2012 MTP Gas Forecast\3b - Rate to Revenue Class\Customer Statistics.xlsx</t>
        </r>
      </text>
    </comment>
  </commentList>
</comments>
</file>

<file path=xl/sharedStrings.xml><?xml version="1.0" encoding="utf-8"?>
<sst xmlns="http://schemas.openxmlformats.org/spreadsheetml/2006/main" count="2125" uniqueCount="202">
  <si>
    <t>Year</t>
  </si>
  <si>
    <t>Unit</t>
  </si>
  <si>
    <t>Month Num</t>
  </si>
  <si>
    <t>lookup</t>
  </si>
  <si>
    <t>As-Available Gas Service, Commercial</t>
  </si>
  <si>
    <t>As-Available Gas Service, Industrial</t>
  </si>
  <si>
    <t>CGS: Commercial Gas Service (Lights)</t>
  </si>
  <si>
    <t>Commercial Gas Light</t>
  </si>
  <si>
    <t>E.I. DuPont - Special Contract</t>
  </si>
  <si>
    <t>Firm Commercial Gas Service</t>
  </si>
  <si>
    <t>Firm Industrial Gas Service</t>
  </si>
  <si>
    <t>Gas Special Contracts - LG&amp;E</t>
  </si>
  <si>
    <t>Gas Transport Service, FT Commercial</t>
  </si>
  <si>
    <t>Gas Transport Service, FT Industrial</t>
  </si>
  <si>
    <t>Gas Transport Service, Paddy's Run</t>
  </si>
  <si>
    <t>Gas Transport Service, PS-FT Industrial</t>
  </si>
  <si>
    <t>Gas Transport Service, TS (CGS)</t>
  </si>
  <si>
    <t>Gas Transport Service, TS (IGS)</t>
  </si>
  <si>
    <t>Insight Gas Generators</t>
  </si>
  <si>
    <t>Residential Gas Service</t>
  </si>
  <si>
    <t>TS-2: Gas Trans/Firm Balancing (AAGS In)</t>
  </si>
  <si>
    <t>TS-2: Gas Transport/Firm Balancing (CGS)</t>
  </si>
  <si>
    <t>TS-2: Gas Transport/Firm Balancing (IGS)</t>
  </si>
  <si>
    <t>Volunteer Fire Department Gas</t>
  </si>
  <si>
    <t>Total less Dupont</t>
  </si>
  <si>
    <t>Non FT</t>
  </si>
  <si>
    <t>FT less Dupont</t>
  </si>
  <si>
    <t>MCF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</si>
  <si>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</si>
  <si>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</si>
  <si>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</si>
  <si>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</si>
  <si>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</si>
  <si>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</si>
  <si>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</si>
  <si>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</si>
  <si>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</si>
  <si>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201410</t>
  </si>
  <si>
    <t>201411</t>
  </si>
  <si>
    <t>201412</t>
  </si>
  <si>
    <t>20151</t>
  </si>
  <si>
    <t>20152</t>
  </si>
  <si>
    <t>20153</t>
  </si>
  <si>
    <t>20154</t>
  </si>
  <si>
    <t>20155</t>
  </si>
  <si>
    <t>20156</t>
  </si>
  <si>
    <t>20157</t>
  </si>
  <si>
    <t>20158</t>
  </si>
  <si>
    <t>20159</t>
  </si>
  <si>
    <t>201510</t>
  </si>
  <si>
    <t>201511</t>
  </si>
  <si>
    <t>201512</t>
  </si>
  <si>
    <t>20161</t>
  </si>
  <si>
    <t>20162</t>
  </si>
  <si>
    <t>20163</t>
  </si>
  <si>
    <t>20164</t>
  </si>
  <si>
    <t>20165</t>
  </si>
  <si>
    <t>20166</t>
  </si>
  <si>
    <t>20167</t>
  </si>
  <si>
    <t>20168</t>
  </si>
  <si>
    <t>20169</t>
  </si>
  <si>
    <t>201610</t>
  </si>
  <si>
    <t>201611</t>
  </si>
  <si>
    <t>201612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</si>
  <si>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</si>
  <si>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</si>
  <si>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</si>
  <si>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</si>
  <si>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</si>
  <si>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</si>
  <si>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</si>
  <si>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</si>
  <si>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20179</t>
  </si>
  <si>
    <t>201710</t>
  </si>
  <si>
    <t>201711</t>
  </si>
  <si>
    <t>201712</t>
  </si>
  <si>
    <t>20181</t>
  </si>
  <si>
    <t>20182</t>
  </si>
  <si>
    <t>20183</t>
  </si>
  <si>
    <t>20184</t>
  </si>
  <si>
    <t>20185</t>
  </si>
  <si>
    <t>20186</t>
  </si>
  <si>
    <t>20187</t>
  </si>
  <si>
    <t>20188</t>
  </si>
  <si>
    <t>20189</t>
  </si>
  <si>
    <t>201810</t>
  </si>
  <si>
    <t>201811</t>
  </si>
  <si>
    <t>201812</t>
  </si>
  <si>
    <t>20191</t>
  </si>
  <si>
    <t>20192</t>
  </si>
  <si>
    <t>20193</t>
  </si>
  <si>
    <t>20194</t>
  </si>
  <si>
    <t>20195</t>
  </si>
  <si>
    <t>20196</t>
  </si>
  <si>
    <t>20197</t>
  </si>
  <si>
    <t>20198</t>
  </si>
  <si>
    <t>20199</t>
  </si>
  <si>
    <t>201910</t>
  </si>
  <si>
    <t>201911</t>
  </si>
  <si>
    <t>201912</t>
  </si>
  <si>
    <t>Q:\Projects - LoadForecasting\0337 - 2015 BP Gas Forecast\3b - Rate to Revenue Class\CCS Data for Rate to Revenue.xlsx</t>
  </si>
  <si>
    <t>Gas Trans Ind Cust</t>
  </si>
  <si>
    <t>Gas Trans Intercompany</t>
  </si>
  <si>
    <t>Gas Trans Large Comm Cust</t>
  </si>
  <si>
    <t>Gas Trans Pub Auth Cust</t>
  </si>
  <si>
    <t>Industrial Customers</t>
  </si>
  <si>
    <t>Intra-company</t>
  </si>
  <si>
    <t>Large Commercial Customers</t>
  </si>
  <si>
    <t>Public Authorities Customers</t>
  </si>
  <si>
    <t>Residential Customers</t>
  </si>
  <si>
    <t>Cane Run and Mill Creek</t>
  </si>
  <si>
    <t>Transportation</t>
  </si>
  <si>
    <t>Transportation Paddy's Run</t>
  </si>
  <si>
    <t>Total Gas Sales excl. Dupont, Special Contracs &amp; Paddy's Run</t>
  </si>
  <si>
    <t>FT less Gas Special Contracts and Paddy's Run</t>
  </si>
  <si>
    <t>Total less Gas Special Contracts and Paddy's Run</t>
  </si>
  <si>
    <t>Sales and Transport</t>
  </si>
  <si>
    <t>Cust</t>
  </si>
  <si>
    <t>Rate</t>
  </si>
  <si>
    <t>Forecast</t>
  </si>
  <si>
    <t>CGS &lt; 5000 cf/hr</t>
  </si>
  <si>
    <t>CAAGS</t>
  </si>
  <si>
    <t>Commercial</t>
  </si>
  <si>
    <t>CGS &gt; 5000 cf/hr</t>
  </si>
  <si>
    <t>IAAGS</t>
  </si>
  <si>
    <t>Industrial</t>
  </si>
  <si>
    <t>IGS &lt; 5000 cf/hr</t>
  </si>
  <si>
    <t>IGS</t>
  </si>
  <si>
    <t>IGS &gt; 5000 cf/hr</t>
  </si>
  <si>
    <t>CGS</t>
  </si>
  <si>
    <t>PACGS &lt; 5000 cf/hr</t>
  </si>
  <si>
    <t>PACGS &gt; 5000 cf/hr</t>
  </si>
  <si>
    <t>PAIGS &lt; 5000 cf/hr</t>
  </si>
  <si>
    <t>FT Commercial</t>
  </si>
  <si>
    <t>FT</t>
  </si>
  <si>
    <t>PAIGS &gt; 5000 cf/hr</t>
  </si>
  <si>
    <t>FT Industrial</t>
  </si>
  <si>
    <t>CGS &lt; 100 Mcf</t>
  </si>
  <si>
    <t>PS-FT Industrial</t>
  </si>
  <si>
    <t>CGS &gt; 100 Mcf</t>
  </si>
  <si>
    <t>IGS &lt; 100 Mcf</t>
  </si>
  <si>
    <t>IGS &gt; 100 Mcf</t>
  </si>
  <si>
    <t>BT-IAAGS</t>
  </si>
  <si>
    <t>TS</t>
  </si>
  <si>
    <t>PACGS &lt; 100 Mcf</t>
  </si>
  <si>
    <t>BT-CGS</t>
  </si>
  <si>
    <t>PACGS &gt; 100 Mcf</t>
  </si>
  <si>
    <t>BT-IGS</t>
  </si>
  <si>
    <t>PAIGS &lt; 100 Mcf</t>
  </si>
  <si>
    <t>RGS</t>
  </si>
  <si>
    <t>Residential</t>
  </si>
  <si>
    <t>PAIGS &gt; 100 Mcf</t>
  </si>
  <si>
    <t>LG&amp;E Natural Gas Volume Forecast (Calendar Volumes, MCF)</t>
  </si>
  <si>
    <t>Revenue Class</t>
  </si>
  <si>
    <t>Fcst Agg</t>
  </si>
  <si>
    <t>Residential Total</t>
  </si>
  <si>
    <t>Commercial Total</t>
  </si>
  <si>
    <t>Industrial Total</t>
  </si>
  <si>
    <t>PAAAGS</t>
  </si>
  <si>
    <t>Fort Knox</t>
  </si>
  <si>
    <t>Public Authority Total</t>
  </si>
  <si>
    <t>Commercial &lt; 100 Mcf</t>
  </si>
  <si>
    <t>Industrial &lt; 100 Mcf</t>
  </si>
  <si>
    <t>CFT</t>
  </si>
  <si>
    <t>IFT</t>
  </si>
  <si>
    <t>DuPont</t>
  </si>
  <si>
    <t>Firm-FT - Paddy's Run</t>
  </si>
  <si>
    <t>Firm Sales - Cane Run/Mill Creek</t>
  </si>
  <si>
    <t>Grand Total</t>
  </si>
  <si>
    <t>Total TS Transportation</t>
  </si>
  <si>
    <t>Total FT Transportation</t>
  </si>
  <si>
    <t>LG&amp;E Natural Gas Volume Forecast</t>
  </si>
  <si>
    <t>Special Contracts - Maximum Daily Sendout (MCF)</t>
  </si>
  <si>
    <t>Dupont</t>
  </si>
  <si>
    <t xml:space="preserve"> </t>
  </si>
  <si>
    <t>Transportation Subtotals for Gas Supply:</t>
  </si>
  <si>
    <t>Total SP Transportation (includes Paddy's Run)</t>
  </si>
  <si>
    <t>2015 BP</t>
  </si>
  <si>
    <t>TS2</t>
  </si>
  <si>
    <t>FT Intracompany</t>
  </si>
  <si>
    <t>Gas Transport Intracompany</t>
  </si>
  <si>
    <t>Intracompany</t>
  </si>
  <si>
    <t>CCS Tariff Name</t>
  </si>
  <si>
    <t>Gas Trans Ind Total</t>
  </si>
  <si>
    <t>Gas Trans Large Comm Total</t>
  </si>
  <si>
    <t>Gas Trans Pub Auth Total</t>
  </si>
  <si>
    <t>Month</t>
  </si>
  <si>
    <t>YearMonth</t>
  </si>
  <si>
    <t>Q:\Projects - LoadForecasting\0337 - 2015 BP Gas Forecast\2 - Forecasts\Customer\20140724_All Customer Summary_0337.xlsx</t>
  </si>
  <si>
    <t>#Contracts</t>
  </si>
  <si>
    <t>Gas Supply Compostion Data</t>
  </si>
  <si>
    <t>1 Customer Deliveries Sales</t>
  </si>
  <si>
    <t>2 Customer Deliveries Sales - Cane Run &amp; Mill Creek</t>
  </si>
  <si>
    <t>3 Customer Deliveries Transportation</t>
  </si>
  <si>
    <t>4 Customer Deliveries Transportation - Paddy's Run</t>
  </si>
  <si>
    <t>Total Sales</t>
  </si>
  <si>
    <t>Don't use these classifications for Gas Supply Compostion.  Use the CalbyRate tab</t>
  </si>
  <si>
    <t>Usage</t>
  </si>
  <si>
    <t>Customers</t>
  </si>
  <si>
    <t>PS-TS-2: Pooling Service Rider TS-2 IGS</t>
  </si>
  <si>
    <t>Don't use these classifications for Gas Supply Compostion.  Use the BilledbyRate tab</t>
  </si>
  <si>
    <t>LG&amp;E Natural Gas Volume Forecast (Billed Volumes, MCF)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</si>
</sst>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2" fillId="0" borderId="0" xfId="1" applyFont="1" applyFill="1"/>
    <xf numFmtId="0" fontId="0" fillId="0" borderId="0" xfId="0" applyFill="1"/>
    <xf numFmtId="0" fontId="2" fillId="0" borderId="0" xfId="1" applyFont="1" applyFill="1" applyAlignment="1">
      <alignment horizontal="center"/>
    </xf>
    <xf numFmtId="38" fontId="2" fillId="0" borderId="0" xfId="1" applyNumberFormat="1" applyFont="1" applyFill="1" applyAlignment="1">
      <alignment horizontal="center"/>
    </xf>
    <xf numFmtId="0" fontId="5" fillId="0" borderId="0" xfId="0" applyFont="1"/>
    <xf numFmtId="9" fontId="0" fillId="0" borderId="0" xfId="0" applyNumberFormat="1"/>
    <xf numFmtId="164" fontId="0" fillId="0" borderId="0" xfId="2" applyNumberFormat="1" applyFont="1"/>
    <xf numFmtId="0" fontId="2" fillId="0" borderId="0" xfId="1" applyFont="1" applyFill="1" applyAlignment="1">
      <alignment horizontal="left"/>
    </xf>
    <xf numFmtId="164" fontId="0" fillId="0" borderId="0" xfId="0" applyNumberFormat="1"/>
    <xf numFmtId="14" fontId="0" fillId="0" borderId="0" xfId="0" applyNumberFormat="1"/>
    <xf numFmtId="0" fontId="2" fillId="0" borderId="0" xfId="1" applyFont="1"/>
    <xf numFmtId="0" fontId="3" fillId="0" borderId="0" xfId="1" applyFont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17" xfId="1" applyFont="1" applyBorder="1"/>
    <xf numFmtId="37" fontId="2" fillId="0" borderId="13" xfId="1" applyNumberFormat="1" applyFont="1" applyBorder="1"/>
    <xf numFmtId="37" fontId="2" fillId="0" borderId="15" xfId="1" applyNumberFormat="1" applyFont="1" applyBorder="1"/>
    <xf numFmtId="0" fontId="2" fillId="0" borderId="13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29" xfId="1" applyFont="1" applyBorder="1"/>
    <xf numFmtId="165" fontId="2" fillId="0" borderId="4" xfId="1" applyNumberFormat="1" applyFont="1" applyBorder="1"/>
    <xf numFmtId="0" fontId="2" fillId="0" borderId="24" xfId="1" applyFont="1" applyBorder="1"/>
    <xf numFmtId="37" fontId="2" fillId="0" borderId="7" xfId="1" applyNumberFormat="1" applyFont="1" applyBorder="1"/>
    <xf numFmtId="37" fontId="2" fillId="0" borderId="4" xfId="1" applyNumberFormat="1" applyFont="1" applyBorder="1"/>
    <xf numFmtId="0" fontId="2" fillId="0" borderId="17" xfId="1" applyFont="1" applyFill="1" applyBorder="1"/>
    <xf numFmtId="37" fontId="2" fillId="0" borderId="17" xfId="1" applyNumberFormat="1" applyFont="1" applyBorder="1"/>
    <xf numFmtId="37" fontId="2" fillId="0" borderId="21" xfId="1" applyNumberFormat="1" applyFont="1" applyBorder="1"/>
    <xf numFmtId="0" fontId="2" fillId="0" borderId="18" xfId="1" applyFont="1" applyFill="1" applyBorder="1"/>
    <xf numFmtId="164" fontId="2" fillId="0" borderId="18" xfId="5" applyNumberFormat="1" applyFont="1" applyBorder="1"/>
    <xf numFmtId="164" fontId="2" fillId="0" borderId="15" xfId="5" applyNumberFormat="1" applyFont="1" applyBorder="1"/>
    <xf numFmtId="37" fontId="2" fillId="0" borderId="18" xfId="1" applyNumberFormat="1" applyFont="1" applyBorder="1"/>
    <xf numFmtId="0" fontId="8" fillId="0" borderId="0" xfId="1" applyFont="1"/>
    <xf numFmtId="0" fontId="1" fillId="0" borderId="0" xfId="1"/>
    <xf numFmtId="0" fontId="1" fillId="0" borderId="2" xfId="1" applyFill="1" applyBorder="1"/>
    <xf numFmtId="0" fontId="1" fillId="0" borderId="3" xfId="1" applyFill="1" applyBorder="1"/>
    <xf numFmtId="0" fontId="1" fillId="0" borderId="17" xfId="1" applyBorder="1"/>
    <xf numFmtId="0" fontId="1" fillId="0" borderId="13" xfId="1" applyBorder="1"/>
    <xf numFmtId="0" fontId="1" fillId="0" borderId="7" xfId="1" applyBorder="1"/>
    <xf numFmtId="37" fontId="1" fillId="0" borderId="10" xfId="1" applyNumberFormat="1" applyBorder="1"/>
    <xf numFmtId="37" fontId="1" fillId="0" borderId="7" xfId="1" applyNumberFormat="1" applyBorder="1"/>
    <xf numFmtId="37" fontId="1" fillId="0" borderId="24" xfId="1" applyNumberFormat="1" applyBorder="1"/>
    <xf numFmtId="37" fontId="1" fillId="0" borderId="4" xfId="1" applyNumberFormat="1" applyBorder="1"/>
    <xf numFmtId="37" fontId="1" fillId="0" borderId="11" xfId="1" applyNumberFormat="1" applyBorder="1"/>
    <xf numFmtId="37" fontId="1" fillId="0" borderId="0" xfId="1" applyNumberFormat="1" applyBorder="1"/>
    <xf numFmtId="37" fontId="1" fillId="0" borderId="22" xfId="1" applyNumberFormat="1" applyBorder="1"/>
    <xf numFmtId="37" fontId="1" fillId="0" borderId="1" xfId="1" applyNumberFormat="1" applyBorder="1"/>
    <xf numFmtId="37" fontId="1" fillId="0" borderId="0" xfId="1" applyNumberFormat="1"/>
    <xf numFmtId="37" fontId="1" fillId="0" borderId="27" xfId="1" applyNumberFormat="1" applyBorder="1"/>
    <xf numFmtId="37" fontId="1" fillId="0" borderId="28" xfId="1" applyNumberFormat="1" applyBorder="1"/>
    <xf numFmtId="37" fontId="1" fillId="0" borderId="30" xfId="1" applyNumberFormat="1" applyBorder="1"/>
    <xf numFmtId="37" fontId="1" fillId="0" borderId="17" xfId="1" applyNumberFormat="1" applyBorder="1"/>
    <xf numFmtId="37" fontId="1" fillId="0" borderId="13" xfId="1" applyNumberFormat="1" applyBorder="1"/>
    <xf numFmtId="37" fontId="1" fillId="0" borderId="21" xfId="1" applyNumberFormat="1" applyBorder="1"/>
    <xf numFmtId="37" fontId="1" fillId="0" borderId="12" xfId="1" applyNumberFormat="1" applyBorder="1"/>
    <xf numFmtId="37" fontId="1" fillId="0" borderId="18" xfId="1" applyNumberFormat="1" applyBorder="1"/>
    <xf numFmtId="37" fontId="1" fillId="0" borderId="15" xfId="1" applyNumberFormat="1" applyBorder="1"/>
    <xf numFmtId="37" fontId="1" fillId="0" borderId="23" xfId="1" applyNumberFormat="1" applyBorder="1"/>
    <xf numFmtId="0" fontId="1" fillId="5" borderId="27" xfId="1" applyFill="1" applyBorder="1"/>
    <xf numFmtId="37" fontId="1" fillId="5" borderId="27" xfId="1" applyNumberFormat="1" applyFill="1" applyBorder="1"/>
    <xf numFmtId="0" fontId="1" fillId="0" borderId="0" xfId="1" applyFill="1"/>
    <xf numFmtId="0" fontId="1" fillId="0" borderId="15" xfId="1" applyBorder="1"/>
    <xf numFmtId="37" fontId="1" fillId="0" borderId="19" xfId="1" applyNumberFormat="1" applyBorder="1"/>
    <xf numFmtId="37" fontId="1" fillId="0" borderId="20" xfId="1" applyNumberFormat="1" applyBorder="1"/>
    <xf numFmtId="3" fontId="1" fillId="0" borderId="0" xfId="1" applyNumberFormat="1" applyFill="1"/>
    <xf numFmtId="3" fontId="1" fillId="0" borderId="31" xfId="1" applyNumberFormat="1" applyFill="1" applyBorder="1"/>
    <xf numFmtId="0" fontId="8" fillId="0" borderId="0" xfId="1" applyFont="1" applyFill="1"/>
    <xf numFmtId="37" fontId="1" fillId="0" borderId="0" xfId="1" applyNumberFormat="1" applyFill="1"/>
    <xf numFmtId="0" fontId="1" fillId="3" borderId="27" xfId="1" applyFill="1" applyBorder="1"/>
    <xf numFmtId="0" fontId="1" fillId="3" borderId="28" xfId="1" applyFill="1" applyBorder="1"/>
    <xf numFmtId="37" fontId="1" fillId="3" borderId="27" xfId="1" applyNumberFormat="1" applyFill="1" applyBorder="1"/>
    <xf numFmtId="0" fontId="1" fillId="4" borderId="27" xfId="1" applyFill="1" applyBorder="1"/>
    <xf numFmtId="0" fontId="1" fillId="4" borderId="28" xfId="1" applyFill="1" applyBorder="1"/>
    <xf numFmtId="37" fontId="1" fillId="4" borderId="27" xfId="1" applyNumberFormat="1" applyFill="1" applyBorder="1"/>
    <xf numFmtId="0" fontId="1" fillId="5" borderId="28" xfId="1" applyFill="1" applyBorder="1"/>
    <xf numFmtId="0" fontId="1" fillId="0" borderId="6" xfId="1" applyBorder="1"/>
    <xf numFmtId="0" fontId="1" fillId="0" borderId="25" xfId="1" applyBorder="1"/>
    <xf numFmtId="37" fontId="1" fillId="0" borderId="26" xfId="1" applyNumberFormat="1" applyBorder="1"/>
    <xf numFmtId="0" fontId="1" fillId="0" borderId="16" xfId="1" applyBorder="1"/>
    <xf numFmtId="0" fontId="9" fillId="0" borderId="0" xfId="1" applyFont="1"/>
    <xf numFmtId="37" fontId="9" fillId="0" borderId="0" xfId="1" applyNumberFormat="1" applyFont="1" applyAlignment="1">
      <alignment horizontal="right"/>
    </xf>
    <xf numFmtId="0" fontId="9" fillId="0" borderId="1" xfId="1" applyFont="1" applyBorder="1"/>
    <xf numFmtId="49" fontId="9" fillId="0" borderId="0" xfId="1" applyNumberFormat="1" applyFont="1"/>
    <xf numFmtId="10" fontId="0" fillId="0" borderId="0" xfId="3" applyNumberFormat="1" applyFont="1"/>
    <xf numFmtId="0" fontId="1" fillId="0" borderId="0" xfId="1" applyBorder="1"/>
    <xf numFmtId="0" fontId="1" fillId="0" borderId="0" xfId="1" applyFill="1" applyBorder="1"/>
    <xf numFmtId="0" fontId="1" fillId="0" borderId="32" xfId="1" applyBorder="1"/>
    <xf numFmtId="164" fontId="1" fillId="0" borderId="11" xfId="2" applyNumberFormat="1" applyFont="1" applyBorder="1"/>
    <xf numFmtId="164" fontId="0" fillId="2" borderId="0" xfId="2" applyNumberFormat="1" applyFont="1" applyFill="1"/>
    <xf numFmtId="0" fontId="1" fillId="0" borderId="22" xfId="1" applyFill="1" applyBorder="1"/>
    <xf numFmtId="37" fontId="1" fillId="0" borderId="11" xfId="1" applyNumberFormat="1" applyFill="1" applyBorder="1"/>
    <xf numFmtId="37" fontId="1" fillId="0" borderId="0" xfId="1" applyNumberFormat="1" applyFill="1" applyBorder="1"/>
    <xf numFmtId="37" fontId="1" fillId="0" borderId="22" xfId="1" applyNumberFormat="1" applyFill="1" applyBorder="1"/>
    <xf numFmtId="37" fontId="1" fillId="0" borderId="1" xfId="1" applyNumberFormat="1" applyFill="1" applyBorder="1"/>
    <xf numFmtId="0" fontId="1" fillId="0" borderId="23" xfId="1" applyFill="1" applyBorder="1"/>
    <xf numFmtId="0" fontId="1" fillId="0" borderId="28" xfId="1" applyBorder="1"/>
    <xf numFmtId="37" fontId="1" fillId="0" borderId="33" xfId="1" applyNumberFormat="1" applyBorder="1"/>
    <xf numFmtId="0" fontId="1" fillId="0" borderId="12" xfId="1" applyBorder="1"/>
    <xf numFmtId="0" fontId="1" fillId="0" borderId="21" xfId="1" applyBorder="1"/>
    <xf numFmtId="0" fontId="0" fillId="0" borderId="0" xfId="0" applyBorder="1"/>
    <xf numFmtId="0" fontId="1" fillId="0" borderId="27" xfId="1" applyBorder="1"/>
    <xf numFmtId="0" fontId="1" fillId="0" borderId="34" xfId="1" applyBorder="1"/>
    <xf numFmtId="0" fontId="1" fillId="0" borderId="33" xfId="1" applyBorder="1"/>
    <xf numFmtId="0" fontId="1" fillId="0" borderId="35" xfId="1" applyBorder="1"/>
    <xf numFmtId="37" fontId="1" fillId="4" borderId="28" xfId="1" applyNumberFormat="1" applyFill="1" applyBorder="1"/>
    <xf numFmtId="37" fontId="1" fillId="4" borderId="30" xfId="1" applyNumberFormat="1" applyFill="1" applyBorder="1"/>
    <xf numFmtId="0" fontId="1" fillId="0" borderId="28" xfId="1" applyFill="1" applyBorder="1"/>
    <xf numFmtId="37" fontId="1" fillId="0" borderId="27" xfId="1" applyNumberFormat="1" applyFill="1" applyBorder="1"/>
    <xf numFmtId="37" fontId="1" fillId="0" borderId="28" xfId="1" applyNumberFormat="1" applyFill="1" applyBorder="1"/>
    <xf numFmtId="37" fontId="1" fillId="0" borderId="30" xfId="1" applyNumberFormat="1" applyFill="1" applyBorder="1"/>
    <xf numFmtId="37" fontId="1" fillId="0" borderId="33" xfId="1" applyNumberFormat="1" applyFill="1" applyBorder="1"/>
    <xf numFmtId="37" fontId="1" fillId="0" borderId="36" xfId="1" applyNumberFormat="1" applyFill="1" applyBorder="1"/>
    <xf numFmtId="0" fontId="1" fillId="0" borderId="21" xfId="1" applyFill="1" applyBorder="1"/>
    <xf numFmtId="37" fontId="1" fillId="0" borderId="17" xfId="1" applyNumberFormat="1" applyFill="1" applyBorder="1"/>
    <xf numFmtId="37" fontId="1" fillId="0" borderId="13" xfId="1" applyNumberFormat="1" applyFill="1" applyBorder="1"/>
    <xf numFmtId="37" fontId="1" fillId="0" borderId="21" xfId="1" applyNumberFormat="1" applyFill="1" applyBorder="1"/>
    <xf numFmtId="37" fontId="1" fillId="0" borderId="12" xfId="1" applyNumberFormat="1" applyFill="1" applyBorder="1"/>
    <xf numFmtId="37" fontId="1" fillId="0" borderId="18" xfId="1" applyNumberFormat="1" applyFill="1" applyBorder="1"/>
    <xf numFmtId="37" fontId="1" fillId="0" borderId="15" xfId="1" applyNumberFormat="1" applyFill="1" applyBorder="1"/>
    <xf numFmtId="37" fontId="1" fillId="0" borderId="23" xfId="1" applyNumberFormat="1" applyFill="1" applyBorder="1"/>
    <xf numFmtId="37" fontId="1" fillId="0" borderId="14" xfId="1" applyNumberFormat="1" applyFill="1" applyBorder="1"/>
    <xf numFmtId="0" fontId="1" fillId="0" borderId="30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9" xfId="1" applyBorder="1"/>
    <xf numFmtId="0" fontId="1" fillId="0" borderId="8" xfId="1" applyBorder="1"/>
    <xf numFmtId="0" fontId="1" fillId="0" borderId="6" xfId="1" applyFill="1" applyBorder="1"/>
    <xf numFmtId="0" fontId="1" fillId="0" borderId="37" xfId="1" applyFill="1" applyBorder="1"/>
    <xf numFmtId="0" fontId="1" fillId="0" borderId="32" xfId="1" applyFill="1" applyBorder="1"/>
    <xf numFmtId="0" fontId="1" fillId="0" borderId="9" xfId="1" applyFill="1" applyBorder="1"/>
    <xf numFmtId="37" fontId="1" fillId="3" borderId="28" xfId="1" applyNumberFormat="1" applyFill="1" applyBorder="1"/>
    <xf numFmtId="37" fontId="1" fillId="3" borderId="30" xfId="1" applyNumberFormat="1" applyFill="1" applyBorder="1"/>
    <xf numFmtId="37" fontId="1" fillId="5" borderId="28" xfId="1" applyNumberFormat="1" applyFill="1" applyBorder="1"/>
    <xf numFmtId="37" fontId="1" fillId="5" borderId="30" xfId="1" applyNumberFormat="1" applyFill="1" applyBorder="1"/>
    <xf numFmtId="0" fontId="10" fillId="0" borderId="0" xfId="1" applyFont="1"/>
    <xf numFmtId="0" fontId="1" fillId="0" borderId="0" xfId="1" applyAlignment="1">
      <alignment wrapText="1"/>
    </xf>
    <xf numFmtId="164" fontId="1" fillId="0" borderId="0" xfId="2" applyNumberFormat="1" applyFont="1"/>
    <xf numFmtId="0" fontId="11" fillId="2" borderId="0" xfId="0" applyFont="1" applyFill="1"/>
    <xf numFmtId="0" fontId="12" fillId="0" borderId="0" xfId="1" applyFont="1" applyFill="1" applyAlignment="1">
      <alignment horizontal="left"/>
    </xf>
    <xf numFmtId="0" fontId="1" fillId="2" borderId="0" xfId="1" applyFill="1" applyAlignment="1">
      <alignment wrapText="1"/>
    </xf>
    <xf numFmtId="0" fontId="1" fillId="6" borderId="0" xfId="1" applyFill="1" applyAlignment="1">
      <alignment wrapText="1"/>
    </xf>
    <xf numFmtId="0" fontId="1" fillId="7" borderId="0" xfId="1" applyFill="1" applyAlignment="1">
      <alignment wrapText="1"/>
    </xf>
    <xf numFmtId="9" fontId="0" fillId="0" borderId="0" xfId="3" applyFont="1"/>
  </cellXfs>
  <cellStyles count="6">
    <cellStyle name="Comma" xfId="2" builtinId="3"/>
    <cellStyle name="Comma 2" xfId="5"/>
    <cellStyle name="Normal" xfId="0" builtinId="0"/>
    <cellStyle name="Normal 2" xfId="1"/>
    <cellStyle name="Normal 5" xfId="4"/>
    <cellStyle name="Percent" xfId="3" builtinId="5"/>
  </cellStyles>
  <dxfs count="0"/>
  <tableStyles count="0" defaultTableStyle="TableStyleMedium2" defaultPivotStyle="PivotStyleLight16"/>
  <colors>
    <mruColors>
      <color rgb="FFCCFFCC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889\AppData\Local\Microsoft\Windows\Temporary%20Internet%20Files\Content.Outlook\05N0T1RO\20140429_LGE%20-%20Billed%20to%20Calendar_03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Data Sources"/>
      <sheetName val="(IN) LG - Act"/>
      <sheetName val="Calendar %Month"/>
      <sheetName val="Annual Billed Fcast"/>
      <sheetName val="PVT Cal Sales"/>
      <sheetName val="Calendar Fcasts"/>
      <sheetName val="Sendout Pivot"/>
      <sheetName val="SendoutOutput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8265918.2708351063</v>
          </cell>
          <cell r="F3">
            <v>10160.198597952529</v>
          </cell>
          <cell r="G3">
            <v>17460.090371776019</v>
          </cell>
          <cell r="H3">
            <v>37.927672797913893</v>
          </cell>
          <cell r="I3">
            <v>0</v>
          </cell>
          <cell r="J3">
            <v>60912.800000000003</v>
          </cell>
          <cell r="K3">
            <v>2217228.7108395072</v>
          </cell>
          <cell r="L3">
            <v>181877.91983685936</v>
          </cell>
          <cell r="M3">
            <v>32651.8</v>
          </cell>
          <cell r="N3">
            <v>91450.83830349044</v>
          </cell>
          <cell r="O3">
            <v>1462084.525844757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4258123.6213125195</v>
          </cell>
          <cell r="V3">
            <v>0</v>
          </cell>
          <cell r="W3">
            <v>0</v>
          </cell>
          <cell r="X3">
            <v>27095.65874571422</v>
          </cell>
          <cell r="Y3">
            <v>398.77930973033898</v>
          </cell>
          <cell r="Z3">
            <v>8359482.870835104</v>
          </cell>
          <cell r="AA3">
            <v>6685287.2479411429</v>
          </cell>
          <cell r="AB3">
            <v>1641543.8228939611</v>
          </cell>
        </row>
        <row r="4">
          <cell r="E4">
            <v>7035208.0619428409</v>
          </cell>
          <cell r="F4">
            <v>9074.1443516820891</v>
          </cell>
          <cell r="G4">
            <v>18359.109650166651</v>
          </cell>
          <cell r="H4">
            <v>30.429726196116999</v>
          </cell>
          <cell r="I4">
            <v>0</v>
          </cell>
          <cell r="J4">
            <v>55420.5</v>
          </cell>
          <cell r="K4">
            <v>1905929.4547105704</v>
          </cell>
          <cell r="L4">
            <v>168528.88036440927</v>
          </cell>
          <cell r="M4">
            <v>46143.7</v>
          </cell>
          <cell r="N4">
            <v>69218.688364096044</v>
          </cell>
          <cell r="O4">
            <v>1128770.2482726721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3715156.051105415</v>
          </cell>
          <cell r="V4">
            <v>0</v>
          </cell>
          <cell r="W4">
            <v>0</v>
          </cell>
          <cell r="X4">
            <v>19765.913929370883</v>
          </cell>
          <cell r="Y4">
            <v>375.14146826150483</v>
          </cell>
          <cell r="Z4">
            <v>7136772.2619428402</v>
          </cell>
          <cell r="AA4">
            <v>5817453.2113767015</v>
          </cell>
          <cell r="AB4">
            <v>1273175.3505661387</v>
          </cell>
        </row>
        <row r="5">
          <cell r="E5">
            <v>5141153.5219224803</v>
          </cell>
          <cell r="F5">
            <v>7270.7686022860462</v>
          </cell>
          <cell r="G5">
            <v>12499.035120079156</v>
          </cell>
          <cell r="H5">
            <v>29.013304320183742</v>
          </cell>
          <cell r="I5">
            <v>0</v>
          </cell>
          <cell r="J5">
            <v>52397.9</v>
          </cell>
          <cell r="K5">
            <v>1369005.7123984138</v>
          </cell>
          <cell r="L5">
            <v>124099.684600355</v>
          </cell>
          <cell r="M5">
            <v>32704</v>
          </cell>
          <cell r="N5">
            <v>63112.658157519691</v>
          </cell>
          <cell r="O5">
            <v>947040.44978999766</v>
          </cell>
          <cell r="P5">
            <v>10045.5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2603007.3820223734</v>
          </cell>
          <cell r="V5">
            <v>0</v>
          </cell>
          <cell r="W5">
            <v>0</v>
          </cell>
          <cell r="X5">
            <v>14858.6111732141</v>
          </cell>
          <cell r="Y5">
            <v>230.2067539214579</v>
          </cell>
          <cell r="Z5">
            <v>5236300.9219224816</v>
          </cell>
          <cell r="AA5">
            <v>4116141.8028017492</v>
          </cell>
          <cell r="AB5">
            <v>1077409.6191207324</v>
          </cell>
        </row>
        <row r="6">
          <cell r="E6">
            <v>2829364.4265331891</v>
          </cell>
          <cell r="F6">
            <v>3675.149709441614</v>
          </cell>
          <cell r="G6">
            <v>14759.549941381661</v>
          </cell>
          <cell r="H6">
            <v>0</v>
          </cell>
          <cell r="I6">
            <v>0</v>
          </cell>
          <cell r="J6">
            <v>24860.150280120535</v>
          </cell>
          <cell r="K6">
            <v>741794.1933062108</v>
          </cell>
          <cell r="L6">
            <v>62110.000231012229</v>
          </cell>
          <cell r="M6">
            <v>69126</v>
          </cell>
          <cell r="N6">
            <v>31766.196994732003</v>
          </cell>
          <cell r="O6">
            <v>516110.06216192443</v>
          </cell>
          <cell r="P6">
            <v>38621.15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1452853.9844492134</v>
          </cell>
          <cell r="V6">
            <v>0</v>
          </cell>
          <cell r="W6">
            <v>0</v>
          </cell>
          <cell r="X6">
            <v>6295.2897392726427</v>
          </cell>
          <cell r="Y6">
            <v>0</v>
          </cell>
          <cell r="Z6">
            <v>2961971.7268133089</v>
          </cell>
          <cell r="AA6">
            <v>2275192.8776372597</v>
          </cell>
          <cell r="AB6">
            <v>579031.69917604921</v>
          </cell>
        </row>
        <row r="7">
          <cell r="E7">
            <v>1976554.2086212065</v>
          </cell>
          <cell r="F7">
            <v>4057.9114881590085</v>
          </cell>
          <cell r="G7">
            <v>16314.495086413222</v>
          </cell>
          <cell r="H7">
            <v>0</v>
          </cell>
          <cell r="I7">
            <v>0</v>
          </cell>
          <cell r="J7">
            <v>52686.353120488595</v>
          </cell>
          <cell r="K7">
            <v>460763.46437002986</v>
          </cell>
          <cell r="L7">
            <v>56342.199846125244</v>
          </cell>
          <cell r="M7">
            <v>30870.200000000004</v>
          </cell>
          <cell r="N7">
            <v>34232.371545580114</v>
          </cell>
          <cell r="O7">
            <v>526679.70589567523</v>
          </cell>
          <cell r="P7">
            <v>91020.5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872260.85185978177</v>
          </cell>
          <cell r="V7">
            <v>0</v>
          </cell>
          <cell r="W7">
            <v>0</v>
          </cell>
          <cell r="X7">
            <v>5903.2085294423186</v>
          </cell>
          <cell r="Y7">
            <v>0</v>
          </cell>
          <cell r="Z7">
            <v>2151131.2617416955</v>
          </cell>
          <cell r="AA7">
            <v>1409738.922650509</v>
          </cell>
          <cell r="AB7">
            <v>619501.63909118646</v>
          </cell>
        </row>
        <row r="8">
          <cell r="E8">
            <v>1537399.7412537828</v>
          </cell>
          <cell r="F8">
            <v>3581.656866151443</v>
          </cell>
          <cell r="G8">
            <v>17164.287236062064</v>
          </cell>
          <cell r="H8">
            <v>0</v>
          </cell>
          <cell r="I8">
            <v>0</v>
          </cell>
          <cell r="J8">
            <v>42869.13014701043</v>
          </cell>
          <cell r="K8">
            <v>317989.75360345864</v>
          </cell>
          <cell r="L8">
            <v>54380.893369673526</v>
          </cell>
          <cell r="M8">
            <v>29494.6</v>
          </cell>
          <cell r="N8">
            <v>32360.32441931104</v>
          </cell>
          <cell r="O8">
            <v>545698.67970384727</v>
          </cell>
          <cell r="P8">
            <v>197972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560416.64611200418</v>
          </cell>
          <cell r="V8">
            <v>0</v>
          </cell>
          <cell r="W8">
            <v>0</v>
          </cell>
          <cell r="X8">
            <v>5807.4999432746963</v>
          </cell>
          <cell r="Y8">
            <v>0</v>
          </cell>
          <cell r="Z8">
            <v>1807735.4714007934</v>
          </cell>
          <cell r="AA8">
            <v>953533.23718734982</v>
          </cell>
          <cell r="AB8">
            <v>626735.63421344361</v>
          </cell>
        </row>
        <row r="9">
          <cell r="E9">
            <v>1495641.4799140617</v>
          </cell>
          <cell r="F9">
            <v>2758.7383588655239</v>
          </cell>
          <cell r="G9">
            <v>19288.456657035862</v>
          </cell>
          <cell r="H9">
            <v>0</v>
          </cell>
          <cell r="I9">
            <v>0</v>
          </cell>
          <cell r="J9">
            <v>42419.936930525662</v>
          </cell>
          <cell r="K9">
            <v>280881.12895603961</v>
          </cell>
          <cell r="L9">
            <v>59359.449389315523</v>
          </cell>
          <cell r="M9">
            <v>38486.699999999997</v>
          </cell>
          <cell r="N9">
            <v>34401.316476849162</v>
          </cell>
          <cell r="O9">
            <v>591204.69420480262</v>
          </cell>
          <cell r="P9">
            <v>250674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506203.75901603093</v>
          </cell>
          <cell r="V9">
            <v>0</v>
          </cell>
          <cell r="W9">
            <v>0</v>
          </cell>
          <cell r="X9">
            <v>1543.9368551224488</v>
          </cell>
          <cell r="Y9">
            <v>0</v>
          </cell>
          <cell r="Z9">
            <v>1827222.1168445873</v>
          </cell>
          <cell r="AA9">
            <v>868491.53237728751</v>
          </cell>
          <cell r="AB9">
            <v>669569.88446729979</v>
          </cell>
        </row>
        <row r="10">
          <cell r="E10">
            <v>1554105.4093050163</v>
          </cell>
          <cell r="F10">
            <v>2921.9324239948764</v>
          </cell>
          <cell r="G10">
            <v>20067.186076556358</v>
          </cell>
          <cell r="H10">
            <v>0</v>
          </cell>
          <cell r="I10">
            <v>0</v>
          </cell>
          <cell r="J10">
            <v>43650.647472571349</v>
          </cell>
          <cell r="K10">
            <v>271007.81705777813</v>
          </cell>
          <cell r="L10">
            <v>61784.013071398222</v>
          </cell>
          <cell r="M10">
            <v>29494.6</v>
          </cell>
          <cell r="N10">
            <v>38526.859904040917</v>
          </cell>
          <cell r="O10">
            <v>652562.58024659427</v>
          </cell>
          <cell r="P10">
            <v>235318.39999999999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500380.41597923386</v>
          </cell>
          <cell r="V10">
            <v>0</v>
          </cell>
          <cell r="W10">
            <v>0</v>
          </cell>
          <cell r="X10">
            <v>6854.6045454190871</v>
          </cell>
          <cell r="Y10">
            <v>0</v>
          </cell>
          <cell r="Z10">
            <v>1862569.0567775869</v>
          </cell>
          <cell r="AA10">
            <v>856161.36460896139</v>
          </cell>
          <cell r="AB10">
            <v>741594.69216862554</v>
          </cell>
        </row>
        <row r="11">
          <cell r="E11">
            <v>1655064.8834242392</v>
          </cell>
          <cell r="F11">
            <v>3785.6803029966109</v>
          </cell>
          <cell r="G11">
            <v>20959.525230673527</v>
          </cell>
          <cell r="H11">
            <v>0</v>
          </cell>
          <cell r="I11">
            <v>0</v>
          </cell>
          <cell r="J11">
            <v>40124.922541454784</v>
          </cell>
          <cell r="K11">
            <v>285888.63716027216</v>
          </cell>
          <cell r="L11">
            <v>64384.591303059722</v>
          </cell>
          <cell r="M11">
            <v>29494.6</v>
          </cell>
          <cell r="N11">
            <v>45344.271587769515</v>
          </cell>
          <cell r="O11">
            <v>667751.29688598705</v>
          </cell>
          <cell r="P11">
            <v>113644.8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558558.82860011177</v>
          </cell>
          <cell r="V11">
            <v>0</v>
          </cell>
          <cell r="W11">
            <v>0</v>
          </cell>
          <cell r="X11">
            <v>8392.0523533692249</v>
          </cell>
          <cell r="Y11">
            <v>0</v>
          </cell>
          <cell r="Z11">
            <v>1838329.2059656943</v>
          </cell>
          <cell r="AA11">
            <v>933577.26259711385</v>
          </cell>
          <cell r="AB11">
            <v>761612.5433685804</v>
          </cell>
        </row>
        <row r="12">
          <cell r="E12">
            <v>2690529.0023645218</v>
          </cell>
          <cell r="F12">
            <v>6350.0876572145298</v>
          </cell>
          <cell r="G12">
            <v>26295.064008066347</v>
          </cell>
          <cell r="H12">
            <v>0</v>
          </cell>
          <cell r="I12">
            <v>0</v>
          </cell>
          <cell r="J12">
            <v>20462.671392618118</v>
          </cell>
          <cell r="K12">
            <v>513018.13071092905</v>
          </cell>
          <cell r="L12">
            <v>86868.415603105139</v>
          </cell>
          <cell r="M12">
            <v>19027.3</v>
          </cell>
          <cell r="N12">
            <v>53510.317547834253</v>
          </cell>
          <cell r="O12">
            <v>1049701.2561289892</v>
          </cell>
          <cell r="P12">
            <v>374247.7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942094.42302388942</v>
          </cell>
          <cell r="V12">
            <v>0</v>
          </cell>
          <cell r="W12">
            <v>0</v>
          </cell>
          <cell r="X12">
            <v>12691.307684493726</v>
          </cell>
          <cell r="Y12">
            <v>0</v>
          </cell>
          <cell r="Z12">
            <v>3104266.6737571396</v>
          </cell>
          <cell r="AA12">
            <v>1574626.1210032045</v>
          </cell>
          <cell r="AB12">
            <v>1136365.5527539351</v>
          </cell>
        </row>
        <row r="13">
          <cell r="E13">
            <v>4476066.4204235431</v>
          </cell>
          <cell r="F13">
            <v>6893.7259432880246</v>
          </cell>
          <cell r="G13">
            <v>6284.018108266986</v>
          </cell>
          <cell r="H13">
            <v>0</v>
          </cell>
          <cell r="I13">
            <v>0</v>
          </cell>
          <cell r="J13">
            <v>37500.672808433817</v>
          </cell>
          <cell r="K13">
            <v>992784.07452133531</v>
          </cell>
          <cell r="L13">
            <v>110905.8196020148</v>
          </cell>
          <cell r="M13">
            <v>19027.3</v>
          </cell>
          <cell r="N13">
            <v>68584.154388913143</v>
          </cell>
          <cell r="O13">
            <v>1297726.4334919658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1954624.390980053</v>
          </cell>
          <cell r="V13">
            <v>21229.761800412529</v>
          </cell>
          <cell r="W13">
            <v>0</v>
          </cell>
          <cell r="X13">
            <v>17034.041587294319</v>
          </cell>
          <cell r="Y13">
            <v>0</v>
          </cell>
          <cell r="Z13">
            <v>4532594.3932319768</v>
          </cell>
          <cell r="AA13">
            <v>3071492.0291549582</v>
          </cell>
          <cell r="AB13">
            <v>1442075.0640770185</v>
          </cell>
        </row>
        <row r="14">
          <cell r="E14">
            <v>7151226.1231606798</v>
          </cell>
          <cell r="F14">
            <v>7137.0926246311192</v>
          </cell>
          <cell r="G14">
            <v>9957.5212862618719</v>
          </cell>
          <cell r="H14">
            <v>0</v>
          </cell>
          <cell r="I14">
            <v>0</v>
          </cell>
          <cell r="J14">
            <v>55910.266115999759</v>
          </cell>
          <cell r="K14">
            <v>1797301.3919588553</v>
          </cell>
          <cell r="L14">
            <v>151932.67702592898</v>
          </cell>
          <cell r="M14">
            <v>36918</v>
          </cell>
          <cell r="N14">
            <v>81048.551870918789</v>
          </cell>
          <cell r="O14">
            <v>1460534.5774648779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3600705.4353722529</v>
          </cell>
          <cell r="V14">
            <v>20625.293701379869</v>
          </cell>
          <cell r="W14">
            <v>0</v>
          </cell>
          <cell r="X14">
            <v>21983.58185557328</v>
          </cell>
          <cell r="Y14">
            <v>0</v>
          </cell>
          <cell r="Z14">
            <v>7244054.3892766796</v>
          </cell>
          <cell r="AA14">
            <v>5567034.1182679301</v>
          </cell>
          <cell r="AB14">
            <v>1640102.2710087495</v>
          </cell>
        </row>
        <row r="15">
          <cell r="E15">
            <v>7892152.3332692357</v>
          </cell>
          <cell r="F15">
            <v>13956.150657844253</v>
          </cell>
          <cell r="G15">
            <v>18792.981395687872</v>
          </cell>
          <cell r="H15">
            <v>0</v>
          </cell>
          <cell r="I15">
            <v>0</v>
          </cell>
          <cell r="J15">
            <v>61142.447904481494</v>
          </cell>
          <cell r="K15">
            <v>2072983.4419051346</v>
          </cell>
          <cell r="L15">
            <v>156991.74541870999</v>
          </cell>
          <cell r="M15">
            <v>28119</v>
          </cell>
          <cell r="N15">
            <v>62754.435432476981</v>
          </cell>
          <cell r="O15">
            <v>1412828.2253125894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4119802.5413090228</v>
          </cell>
          <cell r="V15">
            <v>11454.579307646767</v>
          </cell>
          <cell r="W15">
            <v>0</v>
          </cell>
          <cell r="X15">
            <v>22588.232530123198</v>
          </cell>
          <cell r="Y15">
            <v>0</v>
          </cell>
          <cell r="Z15">
            <v>7981413.7811737172</v>
          </cell>
          <cell r="AA15">
            <v>6382526.860686399</v>
          </cell>
          <cell r="AB15">
            <v>1570767.9204873182</v>
          </cell>
        </row>
        <row r="16">
          <cell r="E16">
            <v>6717092.0279964535</v>
          </cell>
          <cell r="F16">
            <v>11165.04049935693</v>
          </cell>
          <cell r="G16">
            <v>17766.958014445481</v>
          </cell>
          <cell r="H16">
            <v>0</v>
          </cell>
          <cell r="I16">
            <v>0</v>
          </cell>
          <cell r="J16">
            <v>57908.406623317496</v>
          </cell>
          <cell r="K16">
            <v>1754236.6089707972</v>
          </cell>
          <cell r="L16">
            <v>142681.70605870889</v>
          </cell>
          <cell r="M16">
            <v>29494.6</v>
          </cell>
          <cell r="N16">
            <v>47562.353604052907</v>
          </cell>
          <cell r="O16">
            <v>1128516.9181600029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3589220.9027757552</v>
          </cell>
          <cell r="V16">
            <v>9399.3753086804845</v>
          </cell>
          <cell r="W16">
            <v>0</v>
          </cell>
          <cell r="X16">
            <v>16542.164604654328</v>
          </cell>
          <cell r="Y16">
            <v>0</v>
          </cell>
          <cell r="Z16">
            <v>6804495.0346197719</v>
          </cell>
          <cell r="AA16">
            <v>5515071.2163190637</v>
          </cell>
          <cell r="AB16">
            <v>1259929.2183007081</v>
          </cell>
        </row>
        <row r="17">
          <cell r="E17">
            <v>4908682.3065861957</v>
          </cell>
          <cell r="F17">
            <v>4902.0452161873791</v>
          </cell>
          <cell r="G17">
            <v>15653.253681504402</v>
          </cell>
          <cell r="H17">
            <v>0</v>
          </cell>
          <cell r="I17">
            <v>0</v>
          </cell>
          <cell r="J17">
            <v>59330.123746024779</v>
          </cell>
          <cell r="K17">
            <v>1208617.3325247581</v>
          </cell>
          <cell r="L17">
            <v>104816.10237168494</v>
          </cell>
          <cell r="M17">
            <v>27925.8</v>
          </cell>
          <cell r="N17">
            <v>40647.049600416096</v>
          </cell>
          <cell r="O17">
            <v>978329.39203737013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2535605.6480331779</v>
          </cell>
          <cell r="V17">
            <v>7278.1783298310775</v>
          </cell>
          <cell r="W17">
            <v>0</v>
          </cell>
          <cell r="X17">
            <v>12833.304791265889</v>
          </cell>
          <cell r="Y17">
            <v>0</v>
          </cell>
          <cell r="Z17">
            <v>4995938.2303322209</v>
          </cell>
          <cell r="AA17">
            <v>3869594.3818273125</v>
          </cell>
          <cell r="AB17">
            <v>1098418.0485049083</v>
          </cell>
        </row>
        <row r="18">
          <cell r="E18">
            <v>2701427.0319269565</v>
          </cell>
          <cell r="F18">
            <v>4202.6308958068475</v>
          </cell>
          <cell r="G18">
            <v>16434.168671006097</v>
          </cell>
          <cell r="H18">
            <v>0</v>
          </cell>
          <cell r="I18">
            <v>0</v>
          </cell>
          <cell r="J18">
            <v>37010.397863350649</v>
          </cell>
          <cell r="K18">
            <v>686506.52409569896</v>
          </cell>
          <cell r="L18">
            <v>72565.932385790729</v>
          </cell>
          <cell r="M18">
            <v>31122.9</v>
          </cell>
          <cell r="N18">
            <v>35364.897976898676</v>
          </cell>
          <cell r="O18">
            <v>569489.65372230473</v>
          </cell>
          <cell r="P18">
            <v>300803.80000000005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1307620.5112532252</v>
          </cell>
          <cell r="V18">
            <v>2441.8009029595451</v>
          </cell>
          <cell r="W18">
            <v>0</v>
          </cell>
          <cell r="X18">
            <v>6800.9120232664036</v>
          </cell>
          <cell r="Y18">
            <v>0</v>
          </cell>
          <cell r="Z18">
            <v>3070364.129790308</v>
          </cell>
          <cell r="AA18">
            <v>2087329.7673015278</v>
          </cell>
          <cell r="AB18">
            <v>651107.6624887801</v>
          </cell>
        </row>
        <row r="19">
          <cell r="E19">
            <v>1887178.9434989158</v>
          </cell>
          <cell r="F19">
            <v>4640.0773634405077</v>
          </cell>
          <cell r="G19">
            <v>18544.550771792878</v>
          </cell>
          <cell r="H19">
            <v>0</v>
          </cell>
          <cell r="I19">
            <v>0</v>
          </cell>
          <cell r="J19">
            <v>55320.67077651302</v>
          </cell>
          <cell r="K19">
            <v>424381.5331199459</v>
          </cell>
          <cell r="L19">
            <v>67459.115534957091</v>
          </cell>
          <cell r="M19">
            <v>30870.200000000004</v>
          </cell>
          <cell r="N19">
            <v>37321.641772285337</v>
          </cell>
          <cell r="O19">
            <v>594626.18076179246</v>
          </cell>
          <cell r="P19">
            <v>57645.9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731121.93487582088</v>
          </cell>
          <cell r="V19">
            <v>2743.086830002866</v>
          </cell>
          <cell r="W19">
            <v>0</v>
          </cell>
          <cell r="X19">
            <v>6340.8224688777527</v>
          </cell>
          <cell r="Y19">
            <v>0</v>
          </cell>
          <cell r="Z19">
            <v>2031015.7142754288</v>
          </cell>
          <cell r="AA19">
            <v>1246147.2116659572</v>
          </cell>
          <cell r="AB19">
            <v>696352.40260947158</v>
          </cell>
        </row>
        <row r="20">
          <cell r="E20">
            <v>1467882.0377300589</v>
          </cell>
          <cell r="F20">
            <v>4078.8692258896217</v>
          </cell>
          <cell r="G20">
            <v>21375.466383058669</v>
          </cell>
          <cell r="H20">
            <v>0</v>
          </cell>
          <cell r="I20">
            <v>0</v>
          </cell>
          <cell r="J20">
            <v>45012.586654360952</v>
          </cell>
          <cell r="K20">
            <v>300166.80430158263</v>
          </cell>
          <cell r="L20">
            <v>66171.270272841793</v>
          </cell>
          <cell r="M20">
            <v>28119</v>
          </cell>
          <cell r="N20">
            <v>35717.74082044197</v>
          </cell>
          <cell r="O20">
            <v>607520.72286274005</v>
          </cell>
          <cell r="P20">
            <v>171562.4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425087.0614248527</v>
          </cell>
          <cell r="V20">
            <v>1333.353628493589</v>
          </cell>
          <cell r="W20">
            <v>0</v>
          </cell>
          <cell r="X20">
            <v>6430.7488101574836</v>
          </cell>
          <cell r="Y20">
            <v>0</v>
          </cell>
          <cell r="Z20">
            <v>1712576.0243844194</v>
          </cell>
          <cell r="AA20">
            <v>816879.47160822549</v>
          </cell>
          <cell r="AB20">
            <v>696015.15277619392</v>
          </cell>
        </row>
        <row r="21">
          <cell r="E21">
            <v>1428011.9895554534</v>
          </cell>
          <cell r="F21">
            <v>2921.7407965011994</v>
          </cell>
          <cell r="G21">
            <v>22617.327382291347</v>
          </cell>
          <cell r="H21">
            <v>0</v>
          </cell>
          <cell r="I21">
            <v>0</v>
          </cell>
          <cell r="J21">
            <v>44540.933777051949</v>
          </cell>
          <cell r="K21">
            <v>265227.53716037993</v>
          </cell>
          <cell r="L21">
            <v>68420.866865868811</v>
          </cell>
          <cell r="M21">
            <v>30870.200000000004</v>
          </cell>
          <cell r="N21">
            <v>37423.002666250919</v>
          </cell>
          <cell r="O21">
            <v>647480.94624297542</v>
          </cell>
          <cell r="P21">
            <v>253310.50000000006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380487.52077651367</v>
          </cell>
          <cell r="V21">
            <v>1870.2850398666315</v>
          </cell>
          <cell r="W21">
            <v>0</v>
          </cell>
          <cell r="X21">
            <v>1562.7626248056308</v>
          </cell>
          <cell r="Y21">
            <v>0</v>
          </cell>
          <cell r="Z21">
            <v>1756733.6233325053</v>
          </cell>
          <cell r="AA21">
            <v>739674.99298155494</v>
          </cell>
          <cell r="AB21">
            <v>732877.93035095045</v>
          </cell>
        </row>
        <row r="22">
          <cell r="E22">
            <v>1483832.3136424825</v>
          </cell>
          <cell r="F22">
            <v>2614.3699983958236</v>
          </cell>
          <cell r="G22">
            <v>12980.04562144575</v>
          </cell>
          <cell r="H22">
            <v>0</v>
          </cell>
          <cell r="I22">
            <v>0</v>
          </cell>
          <cell r="J22">
            <v>45833.179846199921</v>
          </cell>
          <cell r="K22">
            <v>265023.02392080706</v>
          </cell>
          <cell r="L22">
            <v>70028.049102417135</v>
          </cell>
          <cell r="M22">
            <v>29494.6</v>
          </cell>
          <cell r="N22">
            <v>39614.530388795909</v>
          </cell>
          <cell r="O22">
            <v>669312.76568727498</v>
          </cell>
          <cell r="P22">
            <v>253741.1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405125.50607613294</v>
          </cell>
          <cell r="V22">
            <v>12081.46766580017</v>
          </cell>
          <cell r="W22">
            <v>0</v>
          </cell>
          <cell r="X22">
            <v>7052.5551814127566</v>
          </cell>
          <cell r="Y22">
            <v>0</v>
          </cell>
          <cell r="Z22">
            <v>1812901.1934886824</v>
          </cell>
          <cell r="AA22">
            <v>755770.99471919867</v>
          </cell>
          <cell r="AB22">
            <v>773894.49876948376</v>
          </cell>
        </row>
        <row r="23">
          <cell r="E23">
            <v>1580226.6310224389</v>
          </cell>
          <cell r="F23">
            <v>2909.1549604971269</v>
          </cell>
          <cell r="G23">
            <v>755.11919751972664</v>
          </cell>
          <cell r="H23">
            <v>0</v>
          </cell>
          <cell r="I23">
            <v>0</v>
          </cell>
          <cell r="J23">
            <v>42131.168668527527</v>
          </cell>
          <cell r="K23">
            <v>274875.69438431505</v>
          </cell>
          <cell r="L23">
            <v>69266.238254983298</v>
          </cell>
          <cell r="M23">
            <v>32498.5</v>
          </cell>
          <cell r="N23">
            <v>42678.087593153228</v>
          </cell>
          <cell r="O23">
            <v>677290.32559237664</v>
          </cell>
          <cell r="P23">
            <v>100468.6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470582.18135785649</v>
          </cell>
          <cell r="V23">
            <v>33714.238308347536</v>
          </cell>
          <cell r="W23">
            <v>0</v>
          </cell>
          <cell r="X23">
            <v>8155.5913733898869</v>
          </cell>
          <cell r="Y23">
            <v>0</v>
          </cell>
          <cell r="Z23">
            <v>1755324.8996909666</v>
          </cell>
          <cell r="AA23">
            <v>818388.38815517165</v>
          </cell>
          <cell r="AB23">
            <v>803969.41153579496</v>
          </cell>
        </row>
        <row r="24">
          <cell r="E24">
            <v>2568869.4284167453</v>
          </cell>
          <cell r="F24">
            <v>4771.956650218367</v>
          </cell>
          <cell r="G24">
            <v>857.98236511416644</v>
          </cell>
          <cell r="H24">
            <v>0</v>
          </cell>
          <cell r="I24">
            <v>0</v>
          </cell>
          <cell r="J24">
            <v>31049.665907276252</v>
          </cell>
          <cell r="K24">
            <v>496871.39070765511</v>
          </cell>
          <cell r="L24">
            <v>90675.839713084497</v>
          </cell>
          <cell r="M24">
            <v>30870.200000000004</v>
          </cell>
          <cell r="N24">
            <v>50267.782876542857</v>
          </cell>
          <cell r="O24">
            <v>1032461.5709692792</v>
          </cell>
          <cell r="P24">
            <v>255703.3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851302.62126258784</v>
          </cell>
          <cell r="V24">
            <v>29681.57378027997</v>
          </cell>
          <cell r="W24">
            <v>0</v>
          </cell>
          <cell r="X24">
            <v>11978.710091983312</v>
          </cell>
          <cell r="Y24">
            <v>0</v>
          </cell>
          <cell r="Z24">
            <v>2886492.5943240216</v>
          </cell>
          <cell r="AA24">
            <v>1444479.7906986601</v>
          </cell>
          <cell r="AB24">
            <v>1155439.3036253615</v>
          </cell>
        </row>
        <row r="25">
          <cell r="E25">
            <v>4273668.9241720233</v>
          </cell>
          <cell r="F25">
            <v>4966.302089373994</v>
          </cell>
          <cell r="G25">
            <v>10675.29027021253</v>
          </cell>
          <cell r="H25">
            <v>0</v>
          </cell>
          <cell r="I25">
            <v>0</v>
          </cell>
          <cell r="J25">
            <v>39375.706448855512</v>
          </cell>
          <cell r="K25">
            <v>961723.70639609324</v>
          </cell>
          <cell r="L25">
            <v>112969.06801035567</v>
          </cell>
          <cell r="M25">
            <v>41297.5</v>
          </cell>
          <cell r="N25">
            <v>66255.45625088134</v>
          </cell>
          <cell r="O25">
            <v>1238332.7129400293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1841795.3164338628</v>
          </cell>
          <cell r="V25">
            <v>20566.491549271421</v>
          </cell>
          <cell r="W25">
            <v>0</v>
          </cell>
          <cell r="X25">
            <v>16384.580231942327</v>
          </cell>
          <cell r="Y25">
            <v>0</v>
          </cell>
          <cell r="Z25">
            <v>4354342.1306208773</v>
          </cell>
          <cell r="AA25">
            <v>2932129.6831998983</v>
          </cell>
          <cell r="AB25">
            <v>1380914.9474209789</v>
          </cell>
        </row>
        <row r="26">
          <cell r="E26">
            <v>6827864.0175735094</v>
          </cell>
          <cell r="F26">
            <v>4804.0187307164115</v>
          </cell>
          <cell r="G26">
            <v>14168.428899940969</v>
          </cell>
          <cell r="H26">
            <v>0</v>
          </cell>
          <cell r="I26">
            <v>0</v>
          </cell>
          <cell r="J26">
            <v>58705.779421799743</v>
          </cell>
          <cell r="K26">
            <v>1734534.6627308277</v>
          </cell>
          <cell r="L26">
            <v>151891.06091702287</v>
          </cell>
          <cell r="M26">
            <v>36918</v>
          </cell>
          <cell r="N26">
            <v>77638.56077739803</v>
          </cell>
          <cell r="O26">
            <v>1377502.419187061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3427080.3928592633</v>
          </cell>
          <cell r="V26">
            <v>19864.75939742937</v>
          </cell>
          <cell r="W26">
            <v>0</v>
          </cell>
          <cell r="X26">
            <v>20379.714073849955</v>
          </cell>
          <cell r="Y26">
            <v>0</v>
          </cell>
          <cell r="Z26">
            <v>6923487.7969953092</v>
          </cell>
          <cell r="AA26">
            <v>5332478.5641377717</v>
          </cell>
          <cell r="AB26">
            <v>1554091.2328575375</v>
          </cell>
        </row>
        <row r="27">
          <cell r="E27">
            <v>7883061.7895567939</v>
          </cell>
          <cell r="F27">
            <v>11833.038380480426</v>
          </cell>
          <cell r="G27">
            <v>22940.676904625463</v>
          </cell>
          <cell r="H27">
            <v>0</v>
          </cell>
          <cell r="I27">
            <v>0</v>
          </cell>
          <cell r="J27">
            <v>64199.570299705571</v>
          </cell>
          <cell r="K27">
            <v>2070044.281913142</v>
          </cell>
          <cell r="L27">
            <v>162190.65125532463</v>
          </cell>
          <cell r="M27">
            <v>29494.6</v>
          </cell>
          <cell r="N27">
            <v>62926.158998805658</v>
          </cell>
          <cell r="O27">
            <v>1423204.4464827876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4095786.5677700019</v>
          </cell>
          <cell r="V27">
            <v>11485.924043615592</v>
          </cell>
          <cell r="W27">
            <v>0</v>
          </cell>
          <cell r="X27">
            <v>22650.043808009807</v>
          </cell>
          <cell r="Y27">
            <v>0</v>
          </cell>
          <cell r="Z27">
            <v>7976755.9598564981</v>
          </cell>
          <cell r="AA27">
            <v>6362795.2162235742</v>
          </cell>
          <cell r="AB27">
            <v>1584466.1436329237</v>
          </cell>
        </row>
        <row r="28">
          <cell r="E28">
            <v>6709354.9727392225</v>
          </cell>
          <cell r="F28">
            <v>9167.4608757508977</v>
          </cell>
          <cell r="G28">
            <v>21506.916498334198</v>
          </cell>
          <cell r="H28">
            <v>0</v>
          </cell>
          <cell r="I28">
            <v>0</v>
          </cell>
          <cell r="J28">
            <v>60803.826954483382</v>
          </cell>
          <cell r="K28">
            <v>1751114.2276273062</v>
          </cell>
          <cell r="L28">
            <v>147193.05514645894</v>
          </cell>
          <cell r="M28">
            <v>33874.1</v>
          </cell>
          <cell r="N28">
            <v>47632.195359974416</v>
          </cell>
          <cell r="O28">
            <v>1138130.9494271327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3568630.534681458</v>
          </cell>
          <cell r="V28">
            <v>9413.1775877179862</v>
          </cell>
          <cell r="W28">
            <v>0</v>
          </cell>
          <cell r="X28">
            <v>16566.455535089553</v>
          </cell>
          <cell r="Y28">
            <v>0</v>
          </cell>
          <cell r="Z28">
            <v>6804032.8996937061</v>
          </cell>
          <cell r="AA28">
            <v>5497612.1948293084</v>
          </cell>
          <cell r="AB28">
            <v>1272546.6048643976</v>
          </cell>
        </row>
        <row r="29">
          <cell r="E29">
            <v>4903028.2607449358</v>
          </cell>
          <cell r="F29">
            <v>3051.006097726739</v>
          </cell>
          <cell r="G29">
            <v>18965.565658453885</v>
          </cell>
          <cell r="H29">
            <v>0</v>
          </cell>
          <cell r="I29">
            <v>0</v>
          </cell>
          <cell r="J29">
            <v>62296.629933326018</v>
          </cell>
          <cell r="K29">
            <v>1205408.2878222698</v>
          </cell>
          <cell r="L29">
            <v>108689.17819275591</v>
          </cell>
          <cell r="M29">
            <v>29687.7</v>
          </cell>
          <cell r="N29">
            <v>40661.899596300536</v>
          </cell>
          <cell r="O29">
            <v>987425.82348303054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2518707.669242681</v>
          </cell>
          <cell r="V29">
            <v>7280.8373400004912</v>
          </cell>
          <cell r="W29">
            <v>0</v>
          </cell>
          <cell r="X29">
            <v>12837.993311717126</v>
          </cell>
          <cell r="Y29">
            <v>0</v>
          </cell>
          <cell r="Z29">
            <v>4995012.5906782616</v>
          </cell>
          <cell r="AA29">
            <v>3854821.7070138874</v>
          </cell>
          <cell r="AB29">
            <v>1110503.1836643743</v>
          </cell>
        </row>
        <row r="30">
          <cell r="E30">
            <v>2698315.4041373883</v>
          </cell>
          <cell r="F30">
            <v>2510.9162003637766</v>
          </cell>
          <cell r="G30">
            <v>19240.124836243467</v>
          </cell>
          <cell r="H30">
            <v>0</v>
          </cell>
          <cell r="I30">
            <v>0</v>
          </cell>
          <cell r="J30">
            <v>38860.917756518182</v>
          </cell>
          <cell r="K30">
            <v>684095.98779681418</v>
          </cell>
          <cell r="L30">
            <v>75622.639148558403</v>
          </cell>
          <cell r="M30">
            <v>26490.7</v>
          </cell>
          <cell r="N30">
            <v>35285.325388626428</v>
          </cell>
          <cell r="O30">
            <v>578179.52284991194</v>
          </cell>
          <cell r="P30">
            <v>235847.6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1294158.9715044831</v>
          </cell>
          <cell r="V30">
            <v>2436.3067426760645</v>
          </cell>
          <cell r="W30">
            <v>0</v>
          </cell>
          <cell r="X30">
            <v>6785.6096697107196</v>
          </cell>
          <cell r="Y30">
            <v>0</v>
          </cell>
          <cell r="Z30">
            <v>2999514.6218939065</v>
          </cell>
          <cell r="AA30">
            <v>2075628.6394864628</v>
          </cell>
          <cell r="AB30">
            <v>661547.68240744376</v>
          </cell>
        </row>
        <row r="31">
          <cell r="E31">
            <v>1885005.2040733909</v>
          </cell>
          <cell r="F31">
            <v>2804.0567835057927</v>
          </cell>
          <cell r="G31">
            <v>21908.745688463023</v>
          </cell>
          <cell r="H31">
            <v>0</v>
          </cell>
          <cell r="I31">
            <v>0</v>
          </cell>
          <cell r="J31">
            <v>58086.704315338669</v>
          </cell>
          <cell r="K31">
            <v>423861.26633717341</v>
          </cell>
          <cell r="L31">
            <v>71084.840569697379</v>
          </cell>
          <cell r="M31">
            <v>13312.2</v>
          </cell>
          <cell r="N31">
            <v>37175.283198377321</v>
          </cell>
          <cell r="O31">
            <v>602904.21017779678</v>
          </cell>
          <cell r="P31">
            <v>89857.3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716218.51499714074</v>
          </cell>
          <cell r="V31">
            <v>2732.3296859577399</v>
          </cell>
          <cell r="W31">
            <v>0</v>
          </cell>
          <cell r="X31">
            <v>6315.9566352788142</v>
          </cell>
          <cell r="Y31">
            <v>0</v>
          </cell>
          <cell r="Z31">
            <v>2046261.4083887297</v>
          </cell>
          <cell r="AA31">
            <v>1235877.4243759804</v>
          </cell>
          <cell r="AB31">
            <v>707214.48401274928</v>
          </cell>
        </row>
        <row r="32">
          <cell r="E32">
            <v>1466191.2637478535</v>
          </cell>
          <cell r="F32">
            <v>2231.1281218487193</v>
          </cell>
          <cell r="G32">
            <v>25167.40731163376</v>
          </cell>
          <cell r="H32">
            <v>0</v>
          </cell>
          <cell r="I32">
            <v>0</v>
          </cell>
          <cell r="J32">
            <v>47263.215987078998</v>
          </cell>
          <cell r="K32">
            <v>301089.09420247714</v>
          </cell>
          <cell r="L32">
            <v>70321.386937082483</v>
          </cell>
          <cell r="M32">
            <v>41297.5</v>
          </cell>
          <cell r="N32">
            <v>35561.130301641133</v>
          </cell>
          <cell r="O32">
            <v>608896.21677348518</v>
          </cell>
          <cell r="P32">
            <v>209221.5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415194.84069071611</v>
          </cell>
          <cell r="V32">
            <v>1327.5073123854929</v>
          </cell>
          <cell r="W32">
            <v>0</v>
          </cell>
          <cell r="X32">
            <v>6402.5520965831402</v>
          </cell>
          <cell r="Y32">
            <v>0</v>
          </cell>
          <cell r="Z32">
            <v>1763973.4797349323</v>
          </cell>
          <cell r="AA32">
            <v>814003.85726375831</v>
          </cell>
          <cell r="AB32">
            <v>699450.62247117399</v>
          </cell>
        </row>
        <row r="33">
          <cell r="E33">
            <v>1426367.1397268178</v>
          </cell>
          <cell r="F33">
            <v>1232.5322224227361</v>
          </cell>
          <cell r="G33">
            <v>26410.144846477408</v>
          </cell>
          <cell r="H33">
            <v>0</v>
          </cell>
          <cell r="I33">
            <v>0</v>
          </cell>
          <cell r="J33">
            <v>46767.980465904548</v>
          </cell>
          <cell r="K33">
            <v>265466.06327639223</v>
          </cell>
          <cell r="L33">
            <v>72275.742175600404</v>
          </cell>
          <cell r="M33">
            <v>29494.6</v>
          </cell>
          <cell r="N33">
            <v>37120.283864781843</v>
          </cell>
          <cell r="O33">
            <v>648661.70804367075</v>
          </cell>
          <cell r="P33">
            <v>260545.00000000006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371795.38793449703</v>
          </cell>
          <cell r="V33">
            <v>1855.1560976296003</v>
          </cell>
          <cell r="W33">
            <v>0</v>
          </cell>
          <cell r="X33">
            <v>1550.1212653460257</v>
          </cell>
          <cell r="Y33">
            <v>0</v>
          </cell>
          <cell r="Z33">
            <v>1763174.7201927225</v>
          </cell>
          <cell r="AA33">
            <v>737179.87045538984</v>
          </cell>
          <cell r="AB33">
            <v>735955.24973733258</v>
          </cell>
        </row>
        <row r="34">
          <cell r="E34">
            <v>1482123.1673995447</v>
          </cell>
          <cell r="F34">
            <v>1366.3398581155302</v>
          </cell>
          <cell r="G34">
            <v>16985.902986969642</v>
          </cell>
          <cell r="H34">
            <v>0</v>
          </cell>
          <cell r="I34">
            <v>0</v>
          </cell>
          <cell r="J34">
            <v>48124.838838509917</v>
          </cell>
          <cell r="K34">
            <v>265473.23120302515</v>
          </cell>
          <cell r="L34">
            <v>74146.284964678343</v>
          </cell>
          <cell r="M34">
            <v>29687.7</v>
          </cell>
          <cell r="N34">
            <v>39383.356671323963</v>
          </cell>
          <cell r="O34">
            <v>667795.89691378339</v>
          </cell>
          <cell r="P34">
            <v>280899.80000000005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397949.79005433933</v>
          </cell>
          <cell r="V34">
            <v>12010.965308069077</v>
          </cell>
          <cell r="W34">
            <v>0</v>
          </cell>
          <cell r="X34">
            <v>7011.3994392403247</v>
          </cell>
          <cell r="Y34">
            <v>0</v>
          </cell>
          <cell r="Z34">
            <v>1840835.5062380547</v>
          </cell>
          <cell r="AA34">
            <v>755921.54906712798</v>
          </cell>
          <cell r="AB34">
            <v>774326.45717092673</v>
          </cell>
        </row>
        <row r="35">
          <cell r="E35">
            <v>1578406.4533752946</v>
          </cell>
          <cell r="F35">
            <v>2153.3842755359747</v>
          </cell>
          <cell r="G35">
            <v>751.1197978877035</v>
          </cell>
          <cell r="H35">
            <v>0</v>
          </cell>
          <cell r="I35">
            <v>0</v>
          </cell>
          <cell r="J35">
            <v>44237.727101953904</v>
          </cell>
          <cell r="K35">
            <v>274877.86182785907</v>
          </cell>
          <cell r="L35">
            <v>73337.428148440449</v>
          </cell>
          <cell r="M35">
            <v>30870.200000000004</v>
          </cell>
          <cell r="N35">
            <v>42452.048143519125</v>
          </cell>
          <cell r="O35">
            <v>679652.42700447387</v>
          </cell>
          <cell r="P35">
            <v>85645.4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463534.11310292198</v>
          </cell>
          <cell r="V35">
            <v>33535.674827605377</v>
          </cell>
          <cell r="W35">
            <v>0</v>
          </cell>
          <cell r="X35">
            <v>8112.3962470511551</v>
          </cell>
          <cell r="Y35">
            <v>0</v>
          </cell>
          <cell r="Z35">
            <v>1739159.7804772486</v>
          </cell>
          <cell r="AA35">
            <v>814653.90715264517</v>
          </cell>
          <cell r="AB35">
            <v>807990.27332460345</v>
          </cell>
        </row>
        <row r="36">
          <cell r="E36">
            <v>2565910.4865660998</v>
          </cell>
          <cell r="F36">
            <v>4441.1953695478251</v>
          </cell>
          <cell r="G36">
            <v>5382.9694781939043</v>
          </cell>
          <cell r="H36">
            <v>0</v>
          </cell>
          <cell r="I36">
            <v>0</v>
          </cell>
          <cell r="J36">
            <v>32602.149202640063</v>
          </cell>
          <cell r="K36">
            <v>494154.43126744661</v>
          </cell>
          <cell r="L36">
            <v>95011.416879094293</v>
          </cell>
          <cell r="M36">
            <v>29494.6</v>
          </cell>
          <cell r="N36">
            <v>50002.705436263583</v>
          </cell>
          <cell r="O36">
            <v>1038444.928839085</v>
          </cell>
          <cell r="P36">
            <v>84254.799999999988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837032.24288162263</v>
          </cell>
          <cell r="V36">
            <v>29525.05373601105</v>
          </cell>
          <cell r="W36">
            <v>0</v>
          </cell>
          <cell r="X36">
            <v>11915.542678834638</v>
          </cell>
          <cell r="Y36">
            <v>0</v>
          </cell>
          <cell r="Z36">
            <v>2712262.0357687399</v>
          </cell>
          <cell r="AA36">
            <v>1436022.2558759053</v>
          </cell>
          <cell r="AB36">
            <v>1162490.3798928345</v>
          </cell>
        </row>
        <row r="37">
          <cell r="E37">
            <v>4268746.3159243446</v>
          </cell>
          <cell r="F37">
            <v>5024.3390830531962</v>
          </cell>
          <cell r="G37">
            <v>15054.058691483227</v>
          </cell>
          <cell r="H37">
            <v>0</v>
          </cell>
          <cell r="I37">
            <v>0</v>
          </cell>
          <cell r="J37">
            <v>41344.491771298286</v>
          </cell>
          <cell r="K37">
            <v>960669.21552807547</v>
          </cell>
          <cell r="L37">
            <v>117854.25374514225</v>
          </cell>
          <cell r="M37">
            <v>33874.1</v>
          </cell>
          <cell r="N37">
            <v>66407.724231554341</v>
          </cell>
          <cell r="O37">
            <v>1240142.6756934605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1826558.056389461</v>
          </cell>
          <cell r="V37">
            <v>20613.757364269026</v>
          </cell>
          <cell r="W37">
            <v>0</v>
          </cell>
          <cell r="X37">
            <v>16422.235197846509</v>
          </cell>
          <cell r="Y37">
            <v>0</v>
          </cell>
          <cell r="Z37">
            <v>4343964.9076956445</v>
          </cell>
          <cell r="AA37">
            <v>2925159.9234372154</v>
          </cell>
          <cell r="AB37">
            <v>1384930.8842584291</v>
          </cell>
        </row>
        <row r="38">
          <cell r="E38">
            <v>6819999.3700485621</v>
          </cell>
          <cell r="F38">
            <v>5208.9499096529826</v>
          </cell>
          <cell r="G38">
            <v>18577.677524902178</v>
          </cell>
          <cell r="H38">
            <v>0</v>
          </cell>
          <cell r="I38">
            <v>0</v>
          </cell>
          <cell r="J38">
            <v>61641.068392889734</v>
          </cell>
          <cell r="K38">
            <v>1732063.6673822741</v>
          </cell>
          <cell r="L38">
            <v>157035.08507343437</v>
          </cell>
          <cell r="M38">
            <v>28119</v>
          </cell>
          <cell r="N38">
            <v>77887.512697138023</v>
          </cell>
          <cell r="O38">
            <v>1386663.4786733666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3402189.4794039009</v>
          </cell>
          <cell r="V38">
            <v>19928.456739802092</v>
          </cell>
          <cell r="W38">
            <v>0</v>
          </cell>
          <cell r="X38">
            <v>20445.062644091795</v>
          </cell>
          <cell r="Y38">
            <v>0</v>
          </cell>
          <cell r="Z38">
            <v>6909759.4384414526</v>
          </cell>
          <cell r="AA38">
            <v>5315074.8592941649</v>
          </cell>
          <cell r="AB38">
            <v>1566565.5791472876</v>
          </cell>
        </row>
        <row r="39">
          <cell r="E39">
            <v>7850021.9078877196</v>
          </cell>
          <cell r="F39">
            <v>12515.950581046511</v>
          </cell>
          <cell r="G39">
            <v>26565.869713470885</v>
          </cell>
          <cell r="H39">
            <v>0</v>
          </cell>
          <cell r="I39">
            <v>0</v>
          </cell>
          <cell r="J39">
            <v>64199.570299705571</v>
          </cell>
          <cell r="K39">
            <v>2058522.7779732265</v>
          </cell>
          <cell r="L39">
            <v>166637.86291228846</v>
          </cell>
          <cell r="M39">
            <v>29494.6</v>
          </cell>
          <cell r="N39">
            <v>63080.026151748745</v>
          </cell>
          <cell r="O39">
            <v>1426789.7800012047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4061690.2033754089</v>
          </cell>
          <cell r="V39">
            <v>11514.009444975387</v>
          </cell>
          <cell r="W39">
            <v>0</v>
          </cell>
          <cell r="X39">
            <v>22705.427734348625</v>
          </cell>
          <cell r="Y39">
            <v>0</v>
          </cell>
          <cell r="Z39">
            <v>7943716.0781874238</v>
          </cell>
          <cell r="AA39">
            <v>6325932.6645554416</v>
          </cell>
          <cell r="AB39">
            <v>1588288.8136319821</v>
          </cell>
        </row>
        <row r="40">
          <cell r="E40">
            <v>6681234.389608847</v>
          </cell>
          <cell r="F40">
            <v>9861.1847951453055</v>
          </cell>
          <cell r="G40">
            <v>24749.049739784856</v>
          </cell>
          <cell r="H40">
            <v>0</v>
          </cell>
          <cell r="I40">
            <v>0</v>
          </cell>
          <cell r="J40">
            <v>60803.826954483382</v>
          </cell>
          <cell r="K40">
            <v>1740732.733310004</v>
          </cell>
          <cell r="L40">
            <v>151025.2131635971</v>
          </cell>
          <cell r="M40">
            <v>29494.6</v>
          </cell>
          <cell r="N40">
            <v>47691.398460935881</v>
          </cell>
          <cell r="O40">
            <v>1139632.2566723533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3541530.6296880557</v>
          </cell>
          <cell r="V40">
            <v>9424.877432725807</v>
          </cell>
          <cell r="W40">
            <v>0</v>
          </cell>
          <cell r="X40">
            <v>16587.046346245861</v>
          </cell>
          <cell r="Y40">
            <v>0</v>
          </cell>
          <cell r="Z40">
            <v>6771532.8165633306</v>
          </cell>
          <cell r="AA40">
            <v>5467898.810696587</v>
          </cell>
          <cell r="AB40">
            <v>1274139.4058667435</v>
          </cell>
        </row>
        <row r="41">
          <cell r="E41">
            <v>4882478.4442041414</v>
          </cell>
          <cell r="F41">
            <v>3745.4195290466573</v>
          </cell>
          <cell r="G41">
            <v>21851.514184130658</v>
          </cell>
          <cell r="H41">
            <v>0</v>
          </cell>
          <cell r="I41">
            <v>0</v>
          </cell>
          <cell r="J41">
            <v>62296.629933326018</v>
          </cell>
          <cell r="K41">
            <v>1197255.9726641751</v>
          </cell>
          <cell r="L41">
            <v>112057.12937451093</v>
          </cell>
          <cell r="M41">
            <v>30870.200000000004</v>
          </cell>
          <cell r="N41">
            <v>40705.117967366969</v>
          </cell>
          <cell r="O41">
            <v>988552.72849554475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2498170.3476074943</v>
          </cell>
          <cell r="V41">
            <v>7288.5759339412207</v>
          </cell>
          <cell r="W41">
            <v>0</v>
          </cell>
          <cell r="X41">
            <v>12851.6384479307</v>
          </cell>
          <cell r="Y41">
            <v>0</v>
          </cell>
          <cell r="Z41">
            <v>4975645.2741374681</v>
          </cell>
          <cell r="AA41">
            <v>3833080.3833593577</v>
          </cell>
          <cell r="AB41">
            <v>1111694.6907781104</v>
          </cell>
        </row>
        <row r="42">
          <cell r="E42">
            <v>2687006.0900613978</v>
          </cell>
          <cell r="F42">
            <v>3192.2573233127218</v>
          </cell>
          <cell r="G42">
            <v>21695.460497529428</v>
          </cell>
          <cell r="H42">
            <v>0</v>
          </cell>
          <cell r="I42">
            <v>0</v>
          </cell>
          <cell r="J42">
            <v>38860.917756518182</v>
          </cell>
          <cell r="K42">
            <v>679097.03856943781</v>
          </cell>
          <cell r="L42">
            <v>78334.092168383781</v>
          </cell>
          <cell r="M42">
            <v>27925.8</v>
          </cell>
          <cell r="N42">
            <v>35288.631352114928</v>
          </cell>
          <cell r="O42">
            <v>578305.75204034825</v>
          </cell>
          <cell r="P42">
            <v>178531.20000000001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1281870.0776752736</v>
          </cell>
          <cell r="V42">
            <v>2436.5350058718659</v>
          </cell>
          <cell r="W42">
            <v>0</v>
          </cell>
          <cell r="X42">
            <v>6786.2454291253835</v>
          </cell>
          <cell r="Y42">
            <v>0</v>
          </cell>
          <cell r="Z42">
            <v>2932324.0078179161</v>
          </cell>
          <cell r="AA42">
            <v>2064188.9262339375</v>
          </cell>
          <cell r="AB42">
            <v>661678.08158397861</v>
          </cell>
        </row>
        <row r="43">
          <cell r="E43">
            <v>1877104.6762644271</v>
          </cell>
          <cell r="F43">
            <v>3448.1857574505675</v>
          </cell>
          <cell r="G43">
            <v>24809.570610938827</v>
          </cell>
          <cell r="H43">
            <v>0</v>
          </cell>
          <cell r="I43">
            <v>0</v>
          </cell>
          <cell r="J43">
            <v>58086.704315338669</v>
          </cell>
          <cell r="K43">
            <v>420265.65769496199</v>
          </cell>
          <cell r="L43">
            <v>74163.02521990033</v>
          </cell>
          <cell r="M43">
            <v>34067.199999999997</v>
          </cell>
          <cell r="N43">
            <v>37080.870264068995</v>
          </cell>
          <cell r="O43">
            <v>601457.44456522109</v>
          </cell>
          <cell r="P43">
            <v>48528.9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706854.61548779055</v>
          </cell>
          <cell r="V43">
            <v>2725.3904714863279</v>
          </cell>
          <cell r="W43">
            <v>0</v>
          </cell>
          <cell r="X43">
            <v>6299.9161926083771</v>
          </cell>
          <cell r="Y43">
            <v>0</v>
          </cell>
          <cell r="Z43">
            <v>2017787.4805797655</v>
          </cell>
          <cell r="AA43">
            <v>1229541.0547710424</v>
          </cell>
          <cell r="AB43">
            <v>705650.32580872311</v>
          </cell>
        </row>
        <row r="44">
          <cell r="E44">
            <v>1460046.0898101539</v>
          </cell>
          <cell r="F44">
            <v>2765.2838344296765</v>
          </cell>
          <cell r="G44">
            <v>28374.605833808</v>
          </cell>
          <cell r="H44">
            <v>0</v>
          </cell>
          <cell r="I44">
            <v>0</v>
          </cell>
          <cell r="J44">
            <v>47263.215987078998</v>
          </cell>
          <cell r="K44">
            <v>298286.51041581674</v>
          </cell>
          <cell r="L44">
            <v>73594.235572071353</v>
          </cell>
          <cell r="M44">
            <v>29494.6</v>
          </cell>
          <cell r="N44">
            <v>35342.126325796038</v>
          </cell>
          <cell r="O44">
            <v>605240.5094274733</v>
          </cell>
          <cell r="P44">
            <v>152019.09999999998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408760.36472675204</v>
          </cell>
          <cell r="V44">
            <v>1319.3318304221862</v>
          </cell>
          <cell r="W44">
            <v>0</v>
          </cell>
          <cell r="X44">
            <v>6363.1218435846195</v>
          </cell>
          <cell r="Y44">
            <v>0</v>
          </cell>
          <cell r="Z44">
            <v>1688823.005797233</v>
          </cell>
          <cell r="AA44">
            <v>811781.00038287777</v>
          </cell>
          <cell r="AB44">
            <v>695528.30541435524</v>
          </cell>
        </row>
        <row r="45">
          <cell r="E45">
            <v>1420388.8786435847</v>
          </cell>
          <cell r="F45">
            <v>1595.950085341319</v>
          </cell>
          <cell r="G45">
            <v>29631.557587837811</v>
          </cell>
          <cell r="H45">
            <v>0</v>
          </cell>
          <cell r="I45">
            <v>0</v>
          </cell>
          <cell r="J45">
            <v>46767.980465904548</v>
          </cell>
          <cell r="K45">
            <v>263078.01134846057</v>
          </cell>
          <cell r="L45">
            <v>75374.024379841634</v>
          </cell>
          <cell r="M45">
            <v>29494.6</v>
          </cell>
          <cell r="N45">
            <v>36839.953000677342</v>
          </cell>
          <cell r="O45">
            <v>643858.08664550935</v>
          </cell>
          <cell r="P45">
            <v>257385.49999999994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366631.73474817973</v>
          </cell>
          <cell r="V45">
            <v>1841.1460347272894</v>
          </cell>
          <cell r="W45">
            <v>0</v>
          </cell>
          <cell r="X45">
            <v>1538.4148130095045</v>
          </cell>
          <cell r="Y45">
            <v>0</v>
          </cell>
          <cell r="Z45">
            <v>1754036.9591094891</v>
          </cell>
          <cell r="AA45">
            <v>736311.27814966114</v>
          </cell>
          <cell r="AB45">
            <v>730845.5809598281</v>
          </cell>
        </row>
        <row r="46">
          <cell r="E46">
            <v>1475911.2188728</v>
          </cell>
          <cell r="F46">
            <v>1408.3531713814964</v>
          </cell>
          <cell r="G46">
            <v>20367.811273265597</v>
          </cell>
          <cell r="H46">
            <v>0</v>
          </cell>
          <cell r="I46">
            <v>0</v>
          </cell>
          <cell r="J46">
            <v>48124.838838509917</v>
          </cell>
          <cell r="K46">
            <v>263362.40925137268</v>
          </cell>
          <cell r="L46">
            <v>77318.3009665758</v>
          </cell>
          <cell r="M46">
            <v>29494.6</v>
          </cell>
          <cell r="N46">
            <v>39080.809995277719</v>
          </cell>
          <cell r="O46">
            <v>662764.43812243966</v>
          </cell>
          <cell r="P46">
            <v>281258.90000000002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392732.86295282276</v>
          </cell>
          <cell r="V46">
            <v>11918.695934983642</v>
          </cell>
          <cell r="W46">
            <v>0</v>
          </cell>
          <cell r="X46">
            <v>6957.5372046807397</v>
          </cell>
          <cell r="Y46">
            <v>0</v>
          </cell>
          <cell r="Z46">
            <v>1834789.5577113102</v>
          </cell>
          <cell r="AA46">
            <v>755189.73761541839</v>
          </cell>
          <cell r="AB46">
            <v>768846.32009589172</v>
          </cell>
        </row>
        <row r="47">
          <cell r="E47">
            <v>1571790.9575391072</v>
          </cell>
          <cell r="F47">
            <v>1870.0154941890646</v>
          </cell>
          <cell r="G47">
            <v>747.50942426966833</v>
          </cell>
          <cell r="H47">
            <v>0</v>
          </cell>
          <cell r="I47">
            <v>0</v>
          </cell>
          <cell r="J47">
            <v>44237.727101953904</v>
          </cell>
          <cell r="K47">
            <v>273697.55434089783</v>
          </cell>
          <cell r="L47">
            <v>76663.735749765634</v>
          </cell>
          <cell r="M47">
            <v>33874.1</v>
          </cell>
          <cell r="N47">
            <v>42247.995800497491</v>
          </cell>
          <cell r="O47">
            <v>676477.61723961402</v>
          </cell>
          <cell r="P47">
            <v>121880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458638.64631796285</v>
          </cell>
          <cell r="V47">
            <v>33374.480413610319</v>
          </cell>
          <cell r="W47">
            <v>0</v>
          </cell>
          <cell r="X47">
            <v>8073.4027583004035</v>
          </cell>
          <cell r="Y47">
            <v>0</v>
          </cell>
          <cell r="Z47">
            <v>1771782.784641061</v>
          </cell>
          <cell r="AA47">
            <v>811617.46132708504</v>
          </cell>
          <cell r="AB47">
            <v>804411.22331397596</v>
          </cell>
        </row>
        <row r="48">
          <cell r="E48">
            <v>2555156.1145831365</v>
          </cell>
          <cell r="F48">
            <v>3755.1842926376939</v>
          </cell>
          <cell r="G48">
            <v>9356.3945160363746</v>
          </cell>
          <cell r="H48">
            <v>0</v>
          </cell>
          <cell r="I48">
            <v>0</v>
          </cell>
          <cell r="J48">
            <v>32602.149202640063</v>
          </cell>
          <cell r="K48">
            <v>491254.70768873254</v>
          </cell>
          <cell r="L48">
            <v>98459.176031974988</v>
          </cell>
          <cell r="M48">
            <v>29494.6</v>
          </cell>
          <cell r="N48">
            <v>49848.2447421998</v>
          </cell>
          <cell r="O48">
            <v>1035357.5443959108</v>
          </cell>
          <cell r="P48">
            <v>249825.10000000003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825812.27843992831</v>
          </cell>
          <cell r="V48">
            <v>29433.849465111194</v>
          </cell>
          <cell r="W48">
            <v>0</v>
          </cell>
          <cell r="X48">
            <v>11878.735010604258</v>
          </cell>
          <cell r="Y48">
            <v>0</v>
          </cell>
          <cell r="Z48">
            <v>2867077.9637857764</v>
          </cell>
          <cell r="AA48">
            <v>1428637.74096931</v>
          </cell>
          <cell r="AB48">
            <v>1159120.5228164662</v>
          </cell>
        </row>
        <row r="49">
          <cell r="E49">
            <v>4250854.9334997796</v>
          </cell>
          <cell r="F49">
            <v>4254.1089429384028</v>
          </cell>
          <cell r="G49">
            <v>18905.476917886754</v>
          </cell>
          <cell r="H49">
            <v>0</v>
          </cell>
          <cell r="I49">
            <v>0</v>
          </cell>
          <cell r="J49">
            <v>41344.491771298286</v>
          </cell>
          <cell r="K49">
            <v>955377.06647367519</v>
          </cell>
          <cell r="L49">
            <v>121495.49603209594</v>
          </cell>
          <cell r="M49">
            <v>36918</v>
          </cell>
          <cell r="N49">
            <v>66426.915713489943</v>
          </cell>
          <cell r="O49">
            <v>1240608.9696912337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1806740.2039598962</v>
          </cell>
          <cell r="V49">
            <v>20619.714631389063</v>
          </cell>
          <cell r="W49">
            <v>0</v>
          </cell>
          <cell r="X49">
            <v>16426.981137174931</v>
          </cell>
          <cell r="Y49">
            <v>0</v>
          </cell>
          <cell r="Z49">
            <v>4329117.425271078</v>
          </cell>
          <cell r="AA49">
            <v>2906772.3523264928</v>
          </cell>
          <cell r="AB49">
            <v>1385427.0729445852</v>
          </cell>
        </row>
        <row r="50">
          <cell r="E50">
            <v>6791415.0486027915</v>
          </cell>
          <cell r="F50">
            <v>4318.0648564171161</v>
          </cell>
          <cell r="G50">
            <v>22502.394817458262</v>
          </cell>
          <cell r="H50">
            <v>0</v>
          </cell>
          <cell r="I50">
            <v>0</v>
          </cell>
          <cell r="J50">
            <v>61641.068392889734</v>
          </cell>
          <cell r="K50">
            <v>1723818.4311354142</v>
          </cell>
          <cell r="L50">
            <v>161042.44839077615</v>
          </cell>
          <cell r="M50">
            <v>29494.6</v>
          </cell>
          <cell r="N50">
            <v>78070.14348149841</v>
          </cell>
          <cell r="O50">
            <v>1390023.1260405798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3371172.2525935546</v>
          </cell>
          <cell r="V50">
            <v>19975.185022160193</v>
          </cell>
          <cell r="W50">
            <v>0</v>
          </cell>
          <cell r="X50">
            <v>20493.002264933286</v>
          </cell>
          <cell r="Y50">
            <v>0</v>
          </cell>
          <cell r="Z50">
            <v>6882550.7169956826</v>
          </cell>
          <cell r="AA50">
            <v>5282853.59179362</v>
          </cell>
          <cell r="AB50">
            <v>1570202.5252020624</v>
          </cell>
        </row>
        <row r="51">
          <cell r="E51">
            <v>7814749.2563883532</v>
          </cell>
          <cell r="F51">
            <v>11629.038260650657</v>
          </cell>
          <cell r="G51">
            <v>29999.623446439058</v>
          </cell>
          <cell r="H51">
            <v>0</v>
          </cell>
          <cell r="I51">
            <v>0</v>
          </cell>
          <cell r="J51">
            <v>64199.570299705571</v>
          </cell>
          <cell r="K51">
            <v>2048930.5810182244</v>
          </cell>
          <cell r="L51">
            <v>170135.04055057664</v>
          </cell>
          <cell r="M51">
            <v>29494.6</v>
          </cell>
          <cell r="N51">
            <v>63237.384708374739</v>
          </cell>
          <cell r="O51">
            <v>1430455.1320800467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4026057.6558122728</v>
          </cell>
          <cell r="V51">
            <v>11542.732132928633</v>
          </cell>
          <cell r="W51">
            <v>0</v>
          </cell>
          <cell r="X51">
            <v>22762.068378841348</v>
          </cell>
          <cell r="Y51">
            <v>0</v>
          </cell>
          <cell r="Z51">
            <v>7908443.4266880602</v>
          </cell>
          <cell r="AA51">
            <v>6286751.9390881639</v>
          </cell>
          <cell r="AB51">
            <v>1592196.8875998962</v>
          </cell>
        </row>
        <row r="52">
          <cell r="E52">
            <v>6651213.4731100714</v>
          </cell>
          <cell r="F52">
            <v>9197.7074205652134</v>
          </cell>
          <cell r="G52">
            <v>27812.943638090248</v>
          </cell>
          <cell r="H52">
            <v>0</v>
          </cell>
          <cell r="I52">
            <v>0</v>
          </cell>
          <cell r="J52">
            <v>60803.826954483382</v>
          </cell>
          <cell r="K52">
            <v>1732116.9556418785</v>
          </cell>
          <cell r="L52">
            <v>154003.0257835199</v>
          </cell>
          <cell r="M52">
            <v>29494.6</v>
          </cell>
          <cell r="N52">
            <v>47756.087710588559</v>
          </cell>
          <cell r="O52">
            <v>1141265.3200769008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3513014.2261388288</v>
          </cell>
          <cell r="V52">
            <v>9437.6614623174501</v>
          </cell>
          <cell r="W52">
            <v>0</v>
          </cell>
          <cell r="X52">
            <v>16609.545237381793</v>
          </cell>
          <cell r="Y52">
            <v>0</v>
          </cell>
          <cell r="Z52">
            <v>6741511.9000645541</v>
          </cell>
          <cell r="AA52">
            <v>5436144.8586228825</v>
          </cell>
          <cell r="AB52">
            <v>1275872.4414416715</v>
          </cell>
        </row>
        <row r="53">
          <cell r="E53">
            <v>4860539.9117215071</v>
          </cell>
          <cell r="F53">
            <v>3279.9285439898154</v>
          </cell>
          <cell r="G53">
            <v>24578.778429546106</v>
          </cell>
          <cell r="H53">
            <v>0</v>
          </cell>
          <cell r="I53">
            <v>0</v>
          </cell>
          <cell r="J53">
            <v>62296.629933326018</v>
          </cell>
          <cell r="K53">
            <v>1190611.4988851494</v>
          </cell>
          <cell r="L53">
            <v>114665.5982484118</v>
          </cell>
          <cell r="M53">
            <v>26683.8</v>
          </cell>
          <cell r="N53">
            <v>40755.005501578991</v>
          </cell>
          <cell r="O53">
            <v>989842.16337754461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2476642.040832418</v>
          </cell>
          <cell r="V53">
            <v>7297.5086947196796</v>
          </cell>
          <cell r="W53">
            <v>0</v>
          </cell>
          <cell r="X53">
            <v>12867.389208148756</v>
          </cell>
          <cell r="Y53">
            <v>0</v>
          </cell>
          <cell r="Z53">
            <v>4949520.3416548334</v>
          </cell>
          <cell r="AA53">
            <v>3809777.844939515</v>
          </cell>
          <cell r="AB53">
            <v>1113058.6967153184</v>
          </cell>
        </row>
        <row r="54">
          <cell r="E54">
            <v>2674932.514916827</v>
          </cell>
          <cell r="F54">
            <v>2897.0555970117721</v>
          </cell>
          <cell r="G54">
            <v>24005.560727286131</v>
          </cell>
          <cell r="H54">
            <v>0</v>
          </cell>
          <cell r="I54">
            <v>0</v>
          </cell>
          <cell r="J54">
            <v>38860.917756518182</v>
          </cell>
          <cell r="K54">
            <v>675320.23678968602</v>
          </cell>
          <cell r="L54">
            <v>80460.60468795817</v>
          </cell>
          <cell r="M54">
            <v>35542.400000000001</v>
          </cell>
          <cell r="N54">
            <v>35299.561467918786</v>
          </cell>
          <cell r="O54">
            <v>578557.31437386503</v>
          </cell>
          <cell r="P54">
            <v>2251.1999999999998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1269166.5442224087</v>
          </cell>
          <cell r="V54">
            <v>2437.2896854599917</v>
          </cell>
          <cell r="W54">
            <v>0</v>
          </cell>
          <cell r="X54">
            <v>6788.3473652326129</v>
          </cell>
          <cell r="Y54">
            <v>0</v>
          </cell>
          <cell r="Z54">
            <v>2751587.0326733454</v>
          </cell>
          <cell r="AA54">
            <v>2051850.0020243507</v>
          </cell>
          <cell r="AB54">
            <v>661943.43064899475</v>
          </cell>
        </row>
        <row r="55">
          <cell r="E55">
            <v>1868670.2464181639</v>
          </cell>
          <cell r="F55">
            <v>3285.3265491638294</v>
          </cell>
          <cell r="G55">
            <v>27512.428931184422</v>
          </cell>
          <cell r="H55">
            <v>0</v>
          </cell>
          <cell r="I55">
            <v>0</v>
          </cell>
          <cell r="J55">
            <v>58086.704315338669</v>
          </cell>
          <cell r="K55">
            <v>417549.41504478495</v>
          </cell>
          <cell r="L55">
            <v>76495.736445775998</v>
          </cell>
          <cell r="M55">
            <v>23446.800000000003</v>
          </cell>
          <cell r="N55">
            <v>36984.32859615163</v>
          </cell>
          <cell r="O55">
            <v>599976.13683104038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697865.06513669982</v>
          </cell>
          <cell r="V55">
            <v>2718.2947981655661</v>
          </cell>
          <cell r="W55">
            <v>0</v>
          </cell>
          <cell r="X55">
            <v>6283.5140851971237</v>
          </cell>
          <cell r="Y55">
            <v>0</v>
          </cell>
          <cell r="Z55">
            <v>1950203.7507335024</v>
          </cell>
          <cell r="AA55">
            <v>1222707.972107609</v>
          </cell>
          <cell r="AB55">
            <v>704048.97862589336</v>
          </cell>
        </row>
        <row r="56">
          <cell r="E56">
            <v>1453485.6371766219</v>
          </cell>
          <cell r="F56">
            <v>2803.0277404009425</v>
          </cell>
          <cell r="G56">
            <v>31338.845766296869</v>
          </cell>
          <cell r="H56">
            <v>0</v>
          </cell>
          <cell r="I56">
            <v>0</v>
          </cell>
          <cell r="J56">
            <v>47263.215987078998</v>
          </cell>
          <cell r="K56">
            <v>296117.90587171167</v>
          </cell>
          <cell r="L56">
            <v>76010.377141614546</v>
          </cell>
          <cell r="M56">
            <v>29494.6</v>
          </cell>
          <cell r="N56">
            <v>35127.792998797864</v>
          </cell>
          <cell r="O56">
            <v>601664.10100366035</v>
          </cell>
          <cell r="P56">
            <v>116115.4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402787.72343822487</v>
          </cell>
          <cell r="V56">
            <v>1311.3307051355455</v>
          </cell>
          <cell r="W56">
            <v>0</v>
          </cell>
          <cell r="X56">
            <v>6324.5325107794006</v>
          </cell>
          <cell r="Y56">
            <v>0</v>
          </cell>
          <cell r="Z56">
            <v>1646358.853163701</v>
          </cell>
          <cell r="AA56">
            <v>809057.87995824893</v>
          </cell>
          <cell r="AB56">
            <v>691690.97320545209</v>
          </cell>
        </row>
        <row r="57">
          <cell r="E57">
            <v>1414006.6185049689</v>
          </cell>
          <cell r="F57">
            <v>1880.862961987448</v>
          </cell>
          <cell r="G57">
            <v>32598.618368531352</v>
          </cell>
          <cell r="H57">
            <v>0</v>
          </cell>
          <cell r="I57">
            <v>0</v>
          </cell>
          <cell r="J57">
            <v>46767.980465904548</v>
          </cell>
          <cell r="K57">
            <v>260885.96519478748</v>
          </cell>
          <cell r="L57">
            <v>77826.124886984297</v>
          </cell>
          <cell r="M57">
            <v>29494.6</v>
          </cell>
          <cell r="N57">
            <v>36561.355122728237</v>
          </cell>
          <cell r="O57">
            <v>639083.78256319452</v>
          </cell>
          <cell r="P57">
            <v>195477.89999999997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361815.90609652619</v>
          </cell>
          <cell r="V57">
            <v>1827.2225810719601</v>
          </cell>
          <cell r="W57">
            <v>0</v>
          </cell>
          <cell r="X57">
            <v>1526.7807291576048</v>
          </cell>
          <cell r="Y57">
            <v>0</v>
          </cell>
          <cell r="Z57">
            <v>1685747.0989708735</v>
          </cell>
          <cell r="AA57">
            <v>735007.47750881675</v>
          </cell>
          <cell r="AB57">
            <v>725767.12146205688</v>
          </cell>
        </row>
        <row r="58">
          <cell r="E58">
            <v>1469279.4791556157</v>
          </cell>
          <cell r="F58">
            <v>1958.910469088702</v>
          </cell>
          <cell r="G58">
            <v>23488.104140781314</v>
          </cell>
          <cell r="H58">
            <v>0</v>
          </cell>
          <cell r="I58">
            <v>0</v>
          </cell>
          <cell r="J58">
            <v>48124.838838509917</v>
          </cell>
          <cell r="K58">
            <v>260881.51240896041</v>
          </cell>
          <cell r="L58">
            <v>79829.04567660582</v>
          </cell>
          <cell r="M58">
            <v>29494.6</v>
          </cell>
          <cell r="N58">
            <v>38781.613967384714</v>
          </cell>
          <cell r="O58">
            <v>657788.77328298148</v>
          </cell>
          <cell r="P58">
            <v>206056.80000000002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387819.79929742456</v>
          </cell>
          <cell r="V58">
            <v>11827.448428039888</v>
          </cell>
          <cell r="W58">
            <v>0</v>
          </cell>
          <cell r="X58">
            <v>6904.2714843486929</v>
          </cell>
          <cell r="Y58">
            <v>0</v>
          </cell>
          <cell r="Z58">
            <v>1752955.7179941256</v>
          </cell>
          <cell r="AA58">
            <v>753977.3719928608</v>
          </cell>
          <cell r="AB58">
            <v>763426.94600126473</v>
          </cell>
        </row>
        <row r="59">
          <cell r="E59">
            <v>1564728.3995837688</v>
          </cell>
          <cell r="F59">
            <v>2665.1046985565863</v>
          </cell>
          <cell r="G59">
            <v>1859.7694583125583</v>
          </cell>
          <cell r="H59">
            <v>0</v>
          </cell>
          <cell r="I59">
            <v>0</v>
          </cell>
          <cell r="J59">
            <v>44237.727101953904</v>
          </cell>
          <cell r="K59">
            <v>271323.99136514385</v>
          </cell>
          <cell r="L59">
            <v>79286.62029632846</v>
          </cell>
          <cell r="M59">
            <v>29494.6</v>
          </cell>
          <cell r="N59">
            <v>42008.904432897303</v>
          </cell>
          <cell r="O59">
            <v>672741.2525183137</v>
          </cell>
          <cell r="P59">
            <v>57645.9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453629.43698392541</v>
          </cell>
          <cell r="V59">
            <v>33185.606361389793</v>
          </cell>
          <cell r="W59">
            <v>0</v>
          </cell>
          <cell r="X59">
            <v>8027.7134689011091</v>
          </cell>
          <cell r="Y59">
            <v>0</v>
          </cell>
          <cell r="Z59">
            <v>1696106.6266857227</v>
          </cell>
          <cell r="AA59">
            <v>808764.9228022669</v>
          </cell>
          <cell r="AB59">
            <v>800201.20388345583</v>
          </cell>
        </row>
        <row r="60">
          <cell r="E60">
            <v>2543674.9834202277</v>
          </cell>
          <cell r="F60">
            <v>4936.7134322386009</v>
          </cell>
          <cell r="G60">
            <v>12571.682407296088</v>
          </cell>
          <cell r="H60">
            <v>0</v>
          </cell>
          <cell r="I60">
            <v>0</v>
          </cell>
          <cell r="J60">
            <v>32602.149202640063</v>
          </cell>
          <cell r="K60">
            <v>486576.35374561284</v>
          </cell>
          <cell r="L60">
            <v>101739.96469239524</v>
          </cell>
          <cell r="M60">
            <v>19027.3</v>
          </cell>
          <cell r="N60">
            <v>49690.144342188963</v>
          </cell>
          <cell r="O60">
            <v>1032194.4076923963</v>
          </cell>
          <cell r="P60">
            <v>63680.9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814784.16104000108</v>
          </cell>
          <cell r="V60">
            <v>29340.496060224836</v>
          </cell>
          <cell r="W60">
            <v>0</v>
          </cell>
          <cell r="X60">
            <v>11841.06000787323</v>
          </cell>
          <cell r="Y60">
            <v>0</v>
          </cell>
          <cell r="Z60">
            <v>2658985.3326228671</v>
          </cell>
          <cell r="AA60">
            <v>1420608.8753175437</v>
          </cell>
          <cell r="AB60">
            <v>1155668.2573053234</v>
          </cell>
        </row>
        <row r="61">
          <cell r="E61">
            <v>4231754.4868509565</v>
          </cell>
          <cell r="F61">
            <v>5575.7291398567841</v>
          </cell>
          <cell r="G61">
            <v>22048.377910378982</v>
          </cell>
          <cell r="H61">
            <v>0</v>
          </cell>
          <cell r="I61">
            <v>0</v>
          </cell>
          <cell r="J61">
            <v>41344.491771298286</v>
          </cell>
          <cell r="K61">
            <v>948047.84732118051</v>
          </cell>
          <cell r="L61">
            <v>124995.0264626776</v>
          </cell>
          <cell r="M61">
            <v>41297.5</v>
          </cell>
          <cell r="N61">
            <v>66439.780656404007</v>
          </cell>
          <cell r="O61">
            <v>1240957.6990230025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1786636.1557118176</v>
          </cell>
          <cell r="V61">
            <v>20623.708064604918</v>
          </cell>
          <cell r="W61">
            <v>0</v>
          </cell>
          <cell r="X61">
            <v>16430.162561034675</v>
          </cell>
          <cell r="Y61">
            <v>0</v>
          </cell>
          <cell r="Z61">
            <v>4314396.4786222558</v>
          </cell>
          <cell r="AA61">
            <v>2887303.1365459114</v>
          </cell>
          <cell r="AB61">
            <v>1385795.8420763444</v>
          </cell>
        </row>
        <row r="62">
          <cell r="E62">
            <v>6760899.0552708209</v>
          </cell>
          <cell r="F62">
            <v>5830.861483921648</v>
          </cell>
          <cell r="G62">
            <v>25725.626250127654</v>
          </cell>
          <cell r="H62">
            <v>0</v>
          </cell>
          <cell r="I62">
            <v>0</v>
          </cell>
          <cell r="J62">
            <v>61641.068392889734</v>
          </cell>
          <cell r="K62">
            <v>1713166.53980242</v>
          </cell>
          <cell r="L62">
            <v>164912.60462887416</v>
          </cell>
          <cell r="M62">
            <v>35442.799999999996</v>
          </cell>
          <cell r="N62">
            <v>78242.859226602654</v>
          </cell>
          <cell r="O62">
            <v>1393207.2727854638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3339255.5754308263</v>
          </cell>
          <cell r="V62">
            <v>20019.376422493857</v>
          </cell>
          <cell r="W62">
            <v>0</v>
          </cell>
          <cell r="X62">
            <v>20538.339240091394</v>
          </cell>
          <cell r="Y62">
            <v>0</v>
          </cell>
          <cell r="Z62">
            <v>6857982.9236637112</v>
          </cell>
          <cell r="AA62">
            <v>5248891.2075961698</v>
          </cell>
          <cell r="AB62">
            <v>1573648.9160675413</v>
          </cell>
        </row>
        <row r="63">
          <cell r="E63">
            <v>7786738.3614736637</v>
          </cell>
          <cell r="F63">
            <v>13151.022883369333</v>
          </cell>
          <cell r="G63">
            <v>33004.074331386102</v>
          </cell>
          <cell r="H63">
            <v>0</v>
          </cell>
          <cell r="I63">
            <v>0</v>
          </cell>
          <cell r="J63">
            <v>64199.570299705571</v>
          </cell>
          <cell r="K63">
            <v>2042303.2288808168</v>
          </cell>
          <cell r="L63">
            <v>173644.21941364644</v>
          </cell>
          <cell r="M63">
            <v>29494.6</v>
          </cell>
          <cell r="N63">
            <v>63392.263274250749</v>
          </cell>
          <cell r="O63">
            <v>1434065.4414618723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3992789.2927210196</v>
          </cell>
          <cell r="V63">
            <v>11571.002147687836</v>
          </cell>
          <cell r="W63">
            <v>0</v>
          </cell>
          <cell r="X63">
            <v>22817.816359614815</v>
          </cell>
          <cell r="Y63">
            <v>0</v>
          </cell>
          <cell r="Z63">
            <v>7880432.5317733698</v>
          </cell>
          <cell r="AA63">
            <v>6254891.8382302383</v>
          </cell>
          <cell r="AB63">
            <v>1596046.0935431314</v>
          </cell>
        </row>
        <row r="64">
          <cell r="E64">
            <v>6627373.1123335371</v>
          </cell>
          <cell r="F64">
            <v>10424.175384721451</v>
          </cell>
          <cell r="G64">
            <v>30487.715968401619</v>
          </cell>
          <cell r="H64">
            <v>0</v>
          </cell>
          <cell r="I64">
            <v>0</v>
          </cell>
          <cell r="J64">
            <v>60803.826954483382</v>
          </cell>
          <cell r="K64">
            <v>1726008.7801345505</v>
          </cell>
          <cell r="L64">
            <v>157004.11470947191</v>
          </cell>
          <cell r="M64">
            <v>28119</v>
          </cell>
          <cell r="N64">
            <v>47824.631805796198</v>
          </cell>
          <cell r="O64">
            <v>1142991.186100634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3486547.9160931068</v>
          </cell>
          <cell r="V64">
            <v>9451.2072948347832</v>
          </cell>
          <cell r="W64">
            <v>0</v>
          </cell>
          <cell r="X64">
            <v>16633.38484202039</v>
          </cell>
          <cell r="Y64">
            <v>0</v>
          </cell>
          <cell r="Z64">
            <v>6716295.9392880211</v>
          </cell>
          <cell r="AA64">
            <v>5410472.7022902519</v>
          </cell>
          <cell r="AB64">
            <v>1277704.2369977692</v>
          </cell>
        </row>
        <row r="65">
          <cell r="E65">
            <v>4843117.974276159</v>
          </cell>
          <cell r="F65">
            <v>4249.9347440676329</v>
          </cell>
          <cell r="G65">
            <v>26958.040459394273</v>
          </cell>
          <cell r="H65">
            <v>0</v>
          </cell>
          <cell r="I65">
            <v>0</v>
          </cell>
          <cell r="J65">
            <v>62296.629933326018</v>
          </cell>
          <cell r="K65">
            <v>1185808.0192726625</v>
          </cell>
          <cell r="L65">
            <v>117289.90432893134</v>
          </cell>
          <cell r="M65">
            <v>29494.6</v>
          </cell>
          <cell r="N65">
            <v>40807.334807936299</v>
          </cell>
          <cell r="O65">
            <v>991191.48833229952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2456622.4627588154</v>
          </cell>
          <cell r="V65">
            <v>7306.8786742701977</v>
          </cell>
          <cell r="W65">
            <v>0</v>
          </cell>
          <cell r="X65">
            <v>12883.910897781845</v>
          </cell>
          <cell r="Y65">
            <v>0</v>
          </cell>
          <cell r="Z65">
            <v>4934909.204209486</v>
          </cell>
          <cell r="AA65">
            <v>3790928.3615638711</v>
          </cell>
          <cell r="AB65">
            <v>1114486.2426456148</v>
          </cell>
        </row>
        <row r="66">
          <cell r="E66">
            <v>2665344.5868693632</v>
          </cell>
          <cell r="F66">
            <v>3644.7999302726512</v>
          </cell>
          <cell r="G66">
            <v>26130.435988249548</v>
          </cell>
          <cell r="H66">
            <v>0</v>
          </cell>
          <cell r="I66">
            <v>0</v>
          </cell>
          <cell r="J66">
            <v>38860.917756518182</v>
          </cell>
          <cell r="K66">
            <v>672306.79380436579</v>
          </cell>
          <cell r="L66">
            <v>82668.192176142882</v>
          </cell>
          <cell r="M66">
            <v>29494.6</v>
          </cell>
          <cell r="N66">
            <v>35310.375384390034</v>
          </cell>
          <cell r="O66">
            <v>578807.37914679898</v>
          </cell>
          <cell r="P66">
            <v>59220.800000000003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1257248.1471417693</v>
          </cell>
          <cell r="V66">
            <v>2438.0363419616237</v>
          </cell>
          <cell r="W66">
            <v>0</v>
          </cell>
          <cell r="X66">
            <v>6790.4269554125694</v>
          </cell>
          <cell r="Y66">
            <v>0</v>
          </cell>
          <cell r="Z66">
            <v>2792920.9046258815</v>
          </cell>
          <cell r="AA66">
            <v>2041998.3690408003</v>
          </cell>
          <cell r="AB66">
            <v>662207.13558508118</v>
          </cell>
        </row>
        <row r="67">
          <cell r="E67">
            <v>1861972.2546867165</v>
          </cell>
          <cell r="F67">
            <v>4084.9469353850754</v>
          </cell>
          <cell r="G67">
            <v>29982.755581049929</v>
          </cell>
          <cell r="H67">
            <v>0</v>
          </cell>
          <cell r="I67">
            <v>0</v>
          </cell>
          <cell r="J67">
            <v>58086.704315338669</v>
          </cell>
          <cell r="K67">
            <v>415028.54226599971</v>
          </cell>
          <cell r="L67">
            <v>78925.408938346009</v>
          </cell>
          <cell r="M67">
            <v>29494.6</v>
          </cell>
          <cell r="N67">
            <v>36894.450739073909</v>
          </cell>
          <cell r="O67">
            <v>598602.92792875343</v>
          </cell>
          <cell r="P67">
            <v>21411.3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689473.28925575654</v>
          </cell>
          <cell r="V67">
            <v>2711.6889053282939</v>
          </cell>
          <cell r="W67">
            <v>0</v>
          </cell>
          <cell r="X67">
            <v>6268.2441370236165</v>
          </cell>
          <cell r="Y67">
            <v>0</v>
          </cell>
          <cell r="Z67">
            <v>1970964.8590020554</v>
          </cell>
          <cell r="AA67">
            <v>1217494.9429765372</v>
          </cell>
          <cell r="AB67">
            <v>702564.01602551818</v>
          </cell>
        </row>
        <row r="68">
          <cell r="E68">
            <v>1448275.81762807</v>
          </cell>
          <cell r="F68">
            <v>3600.7302230881537</v>
          </cell>
          <cell r="G68">
            <v>34026.240204286034</v>
          </cell>
          <cell r="H68">
            <v>0</v>
          </cell>
          <cell r="I68">
            <v>0</v>
          </cell>
          <cell r="J68">
            <v>47263.215987078998</v>
          </cell>
          <cell r="K68">
            <v>293983.12029759202</v>
          </cell>
          <cell r="L68">
            <v>78531.798160397593</v>
          </cell>
          <cell r="M68">
            <v>27925.8</v>
          </cell>
          <cell r="N68">
            <v>34927.655469407422</v>
          </cell>
          <cell r="O68">
            <v>598330.19389513927</v>
          </cell>
          <cell r="P68">
            <v>109242.1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397283.72082531429</v>
          </cell>
          <cell r="V68">
            <v>1303.8595130925773</v>
          </cell>
          <cell r="W68">
            <v>0</v>
          </cell>
          <cell r="X68">
            <v>6288.4990397526199</v>
          </cell>
          <cell r="Y68">
            <v>0</v>
          </cell>
          <cell r="Z68">
            <v>1632706.933615149</v>
          </cell>
          <cell r="AA68">
            <v>807425.60971067811</v>
          </cell>
          <cell r="AB68">
            <v>688113.42390447087</v>
          </cell>
        </row>
        <row r="69">
          <cell r="E69">
            <v>1408938.3060741844</v>
          </cell>
          <cell r="F69">
            <v>2615.6764635911236</v>
          </cell>
          <cell r="G69">
            <v>35419.244412053784</v>
          </cell>
          <cell r="H69">
            <v>0</v>
          </cell>
          <cell r="I69">
            <v>0</v>
          </cell>
          <cell r="J69">
            <v>46767.980465904548</v>
          </cell>
          <cell r="K69">
            <v>258926.6865380845</v>
          </cell>
          <cell r="L69">
            <v>80329.260169836954</v>
          </cell>
          <cell r="M69">
            <v>31063.3</v>
          </cell>
          <cell r="N69">
            <v>36300.557365230372</v>
          </cell>
          <cell r="O69">
            <v>634619.69238562626</v>
          </cell>
          <cell r="P69">
            <v>195492.00000000003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357397.1100499137</v>
          </cell>
          <cell r="V69">
            <v>1814.1887219605183</v>
          </cell>
          <cell r="W69">
            <v>0</v>
          </cell>
          <cell r="X69">
            <v>1515.8899678874427</v>
          </cell>
          <cell r="Y69">
            <v>0</v>
          </cell>
          <cell r="Z69">
            <v>1682261.586540089</v>
          </cell>
          <cell r="AA69">
            <v>734687.97763347998</v>
          </cell>
          <cell r="AB69">
            <v>721018.30890660896</v>
          </cell>
        </row>
        <row r="70">
          <cell r="E70">
            <v>1464013.0487506615</v>
          </cell>
          <cell r="F70">
            <v>2560.7946847742974</v>
          </cell>
          <cell r="G70">
            <v>26453.985747226736</v>
          </cell>
          <cell r="H70">
            <v>0</v>
          </cell>
          <cell r="I70">
            <v>0</v>
          </cell>
          <cell r="J70">
            <v>48124.838838509917</v>
          </cell>
          <cell r="K70">
            <v>259052.23553633894</v>
          </cell>
          <cell r="L70">
            <v>82395.906402011955</v>
          </cell>
          <cell r="M70">
            <v>29494.6</v>
          </cell>
          <cell r="N70">
            <v>38503.331797936429</v>
          </cell>
          <cell r="O70">
            <v>653166.85961907415</v>
          </cell>
          <cell r="P70">
            <v>191611.9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383282.62677650526</v>
          </cell>
          <cell r="V70">
            <v>11742.579138939114</v>
          </cell>
          <cell r="W70">
            <v>0</v>
          </cell>
          <cell r="X70">
            <v>6854.7290478544237</v>
          </cell>
          <cell r="Y70">
            <v>0</v>
          </cell>
          <cell r="Z70">
            <v>1733244.3875891711</v>
          </cell>
          <cell r="AA70">
            <v>753745.54914685723</v>
          </cell>
          <cell r="AB70">
            <v>758392.33844231383</v>
          </cell>
        </row>
        <row r="71">
          <cell r="E71">
            <v>1559119.8456388111</v>
          </cell>
          <cell r="F71">
            <v>3104.7900568809264</v>
          </cell>
          <cell r="G71">
            <v>4937.5280079533031</v>
          </cell>
          <cell r="H71">
            <v>0</v>
          </cell>
          <cell r="I71">
            <v>0</v>
          </cell>
          <cell r="J71">
            <v>44237.727101953904</v>
          </cell>
          <cell r="K71">
            <v>269680.60145109001</v>
          </cell>
          <cell r="L71">
            <v>81862.08445878209</v>
          </cell>
          <cell r="M71">
            <v>38293.599999999999</v>
          </cell>
          <cell r="N71">
            <v>41733.564760650581</v>
          </cell>
          <cell r="O71">
            <v>668423.72875979776</v>
          </cell>
          <cell r="P71">
            <v>80704.3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448434.35347200657</v>
          </cell>
          <cell r="V71">
            <v>32968.097380800944</v>
          </cell>
          <cell r="W71">
            <v>0</v>
          </cell>
          <cell r="X71">
            <v>7975.0972908489393</v>
          </cell>
          <cell r="Y71">
            <v>0</v>
          </cell>
          <cell r="Z71">
            <v>1722355.4727407647</v>
          </cell>
          <cell r="AA71">
            <v>808019.35744671291</v>
          </cell>
          <cell r="AB71">
            <v>795338.2152940518</v>
          </cell>
        </row>
        <row r="72">
          <cell r="E72">
            <v>2534557.5299588176</v>
          </cell>
          <cell r="F72">
            <v>5269.0564258437544</v>
          </cell>
          <cell r="G72">
            <v>16161.623489068352</v>
          </cell>
          <cell r="H72">
            <v>0</v>
          </cell>
          <cell r="I72">
            <v>0</v>
          </cell>
          <cell r="J72">
            <v>32602.149202640063</v>
          </cell>
          <cell r="K72">
            <v>484172.82099457964</v>
          </cell>
          <cell r="L72">
            <v>104846.33992841396</v>
          </cell>
          <cell r="M72">
            <v>20735.599999999999</v>
          </cell>
          <cell r="N72">
            <v>49537.27781427763</v>
          </cell>
          <cell r="O72">
            <v>1029139.8385830942</v>
          </cell>
          <cell r="P72">
            <v>234149.8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804375.70740213769</v>
          </cell>
          <cell r="V72">
            <v>29250.233095218417</v>
          </cell>
          <cell r="W72">
            <v>0</v>
          </cell>
          <cell r="X72">
            <v>11804.632226184207</v>
          </cell>
          <cell r="Y72">
            <v>0</v>
          </cell>
          <cell r="Z72">
            <v>2822045.0791614577</v>
          </cell>
          <cell r="AA72">
            <v>1414825.5482400432</v>
          </cell>
          <cell r="AB72">
            <v>1152334.1309214144</v>
          </cell>
        </row>
        <row r="73">
          <cell r="E73">
            <v>4216586.344362054</v>
          </cell>
          <cell r="F73">
            <v>5766.1154543804341</v>
          </cell>
          <cell r="G73">
            <v>25572.684071409625</v>
          </cell>
          <cell r="H73">
            <v>0</v>
          </cell>
          <cell r="I73">
            <v>0</v>
          </cell>
          <cell r="J73">
            <v>41344.491771298286</v>
          </cell>
          <cell r="K73">
            <v>944504.79074692179</v>
          </cell>
          <cell r="L73">
            <v>128328.65273623724</v>
          </cell>
          <cell r="M73">
            <v>32538.5</v>
          </cell>
          <cell r="N73">
            <v>66447.783841464145</v>
          </cell>
          <cell r="O73">
            <v>1241216.1972032122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1767691.7862577012</v>
          </cell>
          <cell r="V73">
            <v>20626.192349631699</v>
          </cell>
          <cell r="W73">
            <v>0</v>
          </cell>
          <cell r="X73">
            <v>16432.141701095719</v>
          </cell>
          <cell r="Y73">
            <v>0</v>
          </cell>
          <cell r="Z73">
            <v>4290469.3361333515</v>
          </cell>
          <cell r="AA73">
            <v>2871864.0292666503</v>
          </cell>
          <cell r="AB73">
            <v>1386066.8068667012</v>
          </cell>
        </row>
        <row r="74">
          <cell r="E74">
            <v>6736665.5415965086</v>
          </cell>
          <cell r="F74">
            <v>5885.5203325027614</v>
          </cell>
          <cell r="G74">
            <v>29345.366654478632</v>
          </cell>
          <cell r="H74">
            <v>0</v>
          </cell>
          <cell r="I74">
            <v>0</v>
          </cell>
          <cell r="J74">
            <v>61641.068392889734</v>
          </cell>
          <cell r="K74">
            <v>1708551.1623011788</v>
          </cell>
          <cell r="L74">
            <v>168612.49734755704</v>
          </cell>
          <cell r="M74">
            <v>33874.1</v>
          </cell>
          <cell r="N74">
            <v>78403.544153774637</v>
          </cell>
          <cell r="O74">
            <v>1396178.206865354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3309048.2361594909</v>
          </cell>
          <cell r="V74">
            <v>20060.489593386046</v>
          </cell>
          <cell r="W74">
            <v>0</v>
          </cell>
          <cell r="X74">
            <v>20580.518188785871</v>
          </cell>
          <cell r="Y74">
            <v>0</v>
          </cell>
          <cell r="Z74">
            <v>6832180.7099893978</v>
          </cell>
          <cell r="AA74">
            <v>5221442.7827952076</v>
          </cell>
          <cell r="AB74">
            <v>1576863.8271941901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9"/>
  <sheetViews>
    <sheetView workbookViewId="0">
      <selection activeCell="V8" activeCellId="1" sqref="G8 V8"/>
    </sheetView>
  </sheetViews>
  <sheetFormatPr defaultRowHeight="15" x14ac:dyDescent="0.25"/>
  <cols>
    <col min="5" max="25" width="14.28515625" customWidth="1"/>
    <col min="26" max="26" width="14.85546875" bestFit="1" customWidth="1"/>
    <col min="27" max="27" width="9.28515625" bestFit="1" customWidth="1"/>
    <col min="28" max="28" width="12.85546875" bestFit="1" customWidth="1"/>
  </cols>
  <sheetData>
    <row r="2" spans="1:28" ht="64.5" x14ac:dyDescent="0.25">
      <c r="A2" s="1" t="s">
        <v>0</v>
      </c>
      <c r="B2" s="1" t="s">
        <v>1</v>
      </c>
      <c r="C2" s="2" t="s">
        <v>2</v>
      </c>
      <c r="D2" s="2" t="s">
        <v>3</v>
      </c>
      <c r="E2" s="3" t="s">
        <v>113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4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5"/>
      <c r="AA2" s="5"/>
      <c r="AB2" s="5"/>
    </row>
    <row r="3" spans="1:28" x14ac:dyDescent="0.25">
      <c r="A3" s="6">
        <v>2014</v>
      </c>
      <c r="B3" s="6" t="s">
        <v>27</v>
      </c>
      <c r="C3" s="7">
        <v>6</v>
      </c>
      <c r="D3" s="7" t="s">
        <v>33</v>
      </c>
      <c r="E3" s="8"/>
      <c r="F3" s="8">
        <v>3959.8129999999996</v>
      </c>
      <c r="G3" s="8">
        <v>18976.515694571495</v>
      </c>
      <c r="H3" s="8"/>
      <c r="I3" s="8"/>
      <c r="J3" s="8">
        <v>42869.13014701043</v>
      </c>
      <c r="K3" s="8">
        <v>351563.53811714647</v>
      </c>
      <c r="L3" s="8">
        <v>60122.501000000004</v>
      </c>
      <c r="M3" s="8">
        <v>29494.6</v>
      </c>
      <c r="N3" s="8">
        <v>35776.970856924941</v>
      </c>
      <c r="O3" s="8">
        <v>603314.27792412171</v>
      </c>
      <c r="P3" s="8">
        <v>197972</v>
      </c>
      <c r="Q3" s="8"/>
      <c r="R3" s="8"/>
      <c r="S3" s="8"/>
      <c r="T3" s="8"/>
      <c r="U3" s="8">
        <v>619586.1869580003</v>
      </c>
      <c r="V3" s="8">
        <v>0</v>
      </c>
      <c r="W3" s="8"/>
      <c r="X3" s="8">
        <v>6420.6635733893436</v>
      </c>
      <c r="Y3" s="8"/>
      <c r="Z3" s="8"/>
      <c r="AA3" s="8"/>
      <c r="AB3" s="8"/>
    </row>
    <row r="4" spans="1:28" x14ac:dyDescent="0.25">
      <c r="A4" s="6">
        <v>2014</v>
      </c>
      <c r="B4" s="6" t="s">
        <v>27</v>
      </c>
      <c r="C4" s="7">
        <v>7</v>
      </c>
      <c r="D4" s="7" t="s">
        <v>34</v>
      </c>
      <c r="E4" s="8"/>
      <c r="F4" s="8">
        <v>2733.88</v>
      </c>
      <c r="G4" s="8">
        <v>19114.652796295737</v>
      </c>
      <c r="H4" s="8"/>
      <c r="I4" s="8"/>
      <c r="J4" s="8">
        <v>42419.936930525662</v>
      </c>
      <c r="K4" s="8">
        <v>278350.17349964252</v>
      </c>
      <c r="L4" s="8">
        <v>58824.574999999997</v>
      </c>
      <c r="M4" s="8">
        <v>38486.699999999997</v>
      </c>
      <c r="N4" s="8">
        <v>34091.33410114477</v>
      </c>
      <c r="O4" s="8">
        <v>585877.48424873815</v>
      </c>
      <c r="P4" s="8">
        <v>250674</v>
      </c>
      <c r="Q4" s="8"/>
      <c r="R4" s="8"/>
      <c r="S4" s="8"/>
      <c r="T4" s="8"/>
      <c r="U4" s="8">
        <v>501642.47299908788</v>
      </c>
      <c r="V4" s="8">
        <v>0</v>
      </c>
      <c r="W4" s="8"/>
      <c r="X4" s="8">
        <v>1530.0247940938975</v>
      </c>
      <c r="Y4" s="8"/>
      <c r="Z4" s="8"/>
      <c r="AA4" s="8"/>
      <c r="AB4" s="8"/>
    </row>
    <row r="5" spans="1:28" x14ac:dyDescent="0.25">
      <c r="A5" s="6">
        <v>2014</v>
      </c>
      <c r="B5" s="6" t="s">
        <v>27</v>
      </c>
      <c r="C5" s="7">
        <v>8</v>
      </c>
      <c r="D5" s="7" t="s">
        <v>35</v>
      </c>
      <c r="E5" s="8"/>
      <c r="F5" s="8">
        <v>2778.8130000000001</v>
      </c>
      <c r="G5" s="8">
        <v>19084.273505105397</v>
      </c>
      <c r="H5" s="8"/>
      <c r="I5" s="8"/>
      <c r="J5" s="8">
        <v>43650.647472571349</v>
      </c>
      <c r="K5" s="8">
        <v>257733.55980360491</v>
      </c>
      <c r="L5" s="8">
        <v>58757.764999999999</v>
      </c>
      <c r="M5" s="8">
        <v>29494.6</v>
      </c>
      <c r="N5" s="8">
        <v>36639.772457213883</v>
      </c>
      <c r="O5" s="8">
        <v>620599.35623821232</v>
      </c>
      <c r="P5" s="8">
        <v>235318.39999999999</v>
      </c>
      <c r="Q5" s="8"/>
      <c r="R5" s="8"/>
      <c r="S5" s="8"/>
      <c r="T5" s="8"/>
      <c r="U5" s="8">
        <v>475871.23968029895</v>
      </c>
      <c r="V5" s="8">
        <v>0</v>
      </c>
      <c r="W5" s="8"/>
      <c r="X5" s="8">
        <v>6518.858569161438</v>
      </c>
      <c r="Y5" s="8"/>
      <c r="Z5" s="8"/>
      <c r="AA5" s="8"/>
      <c r="AB5" s="8"/>
    </row>
    <row r="6" spans="1:28" x14ac:dyDescent="0.25">
      <c r="A6" s="6">
        <v>2014</v>
      </c>
      <c r="B6" s="6" t="s">
        <v>27</v>
      </c>
      <c r="C6" s="7">
        <v>9</v>
      </c>
      <c r="D6" s="7" t="s">
        <v>36</v>
      </c>
      <c r="E6" s="8"/>
      <c r="F6" s="8">
        <v>3490.2470000000003</v>
      </c>
      <c r="G6" s="8">
        <v>19323.850458232446</v>
      </c>
      <c r="H6" s="8"/>
      <c r="I6" s="8"/>
      <c r="J6" s="8">
        <v>40124.922541454784</v>
      </c>
      <c r="K6" s="8">
        <v>263577.97762079595</v>
      </c>
      <c r="L6" s="8">
        <v>59360.038</v>
      </c>
      <c r="M6" s="8">
        <v>29494.6</v>
      </c>
      <c r="N6" s="8">
        <v>41805.61886092776</v>
      </c>
      <c r="O6" s="8">
        <v>615640.19520021067</v>
      </c>
      <c r="P6" s="8">
        <v>113644.8</v>
      </c>
      <c r="Q6" s="8"/>
      <c r="R6" s="8"/>
      <c r="S6" s="8"/>
      <c r="T6" s="8"/>
      <c r="U6" s="8">
        <v>514969.07287757302</v>
      </c>
      <c r="V6" s="8">
        <v>0</v>
      </c>
      <c r="W6" s="8"/>
      <c r="X6" s="8">
        <v>7737.1392209227724</v>
      </c>
      <c r="Y6" s="8"/>
      <c r="Z6" s="8"/>
      <c r="AA6" s="8"/>
      <c r="AB6" s="8"/>
    </row>
    <row r="7" spans="1:28" x14ac:dyDescent="0.25">
      <c r="A7" s="6">
        <v>2014</v>
      </c>
      <c r="B7" s="6" t="s">
        <v>27</v>
      </c>
      <c r="C7" s="7">
        <v>10</v>
      </c>
      <c r="D7" s="7" t="s">
        <v>37</v>
      </c>
      <c r="E7" s="8"/>
      <c r="F7" s="8">
        <v>5122.2280000000001</v>
      </c>
      <c r="G7" s="8">
        <v>21210.622655088075</v>
      </c>
      <c r="H7" s="8"/>
      <c r="I7" s="8"/>
      <c r="J7" s="8">
        <v>20462.671392618118</v>
      </c>
      <c r="K7" s="8">
        <v>413820.40303800546</v>
      </c>
      <c r="L7" s="8">
        <v>70071.447</v>
      </c>
      <c r="M7" s="8">
        <v>19027.3</v>
      </c>
      <c r="N7" s="8">
        <v>43163.506022000111</v>
      </c>
      <c r="O7" s="8">
        <v>846729.91240842512</v>
      </c>
      <c r="P7" s="8">
        <v>374247.7</v>
      </c>
      <c r="Q7" s="8"/>
      <c r="R7" s="8"/>
      <c r="S7" s="8"/>
      <c r="T7" s="8"/>
      <c r="U7" s="8">
        <v>759930.05022131826</v>
      </c>
      <c r="V7" s="8">
        <v>0</v>
      </c>
      <c r="W7" s="8"/>
      <c r="X7" s="8">
        <v>10237.303024356144</v>
      </c>
      <c r="Y7" s="8"/>
      <c r="Z7" s="8"/>
      <c r="AA7" s="8"/>
      <c r="AB7" s="8"/>
    </row>
    <row r="8" spans="1:28" x14ac:dyDescent="0.25">
      <c r="A8" s="6">
        <v>2014</v>
      </c>
      <c r="B8" s="6" t="s">
        <v>27</v>
      </c>
      <c r="C8" s="7">
        <v>11</v>
      </c>
      <c r="D8" s="7" t="s">
        <v>38</v>
      </c>
      <c r="E8" s="8"/>
      <c r="F8" s="8">
        <v>5781.2480000000005</v>
      </c>
      <c r="G8" s="8">
        <v>5269.9320250399496</v>
      </c>
      <c r="H8" s="8"/>
      <c r="I8" s="8"/>
      <c r="J8" s="8">
        <v>37500.672808433817</v>
      </c>
      <c r="K8" s="8">
        <v>832573.1240950377</v>
      </c>
      <c r="L8" s="8">
        <v>93008.34599999999</v>
      </c>
      <c r="M8" s="8">
        <v>19027.3</v>
      </c>
      <c r="N8" s="8">
        <v>57516.357432027558</v>
      </c>
      <c r="O8" s="8">
        <v>1088305.2807570975</v>
      </c>
      <c r="P8" s="8">
        <v>0</v>
      </c>
      <c r="Q8" s="8"/>
      <c r="R8" s="8"/>
      <c r="S8" s="8"/>
      <c r="T8" s="8"/>
      <c r="U8" s="8">
        <v>1639196.0521881338</v>
      </c>
      <c r="V8" s="8">
        <v>17803.8</v>
      </c>
      <c r="W8" s="8"/>
      <c r="X8" s="8">
        <v>14285.165912976827</v>
      </c>
      <c r="Y8" s="8"/>
      <c r="Z8" s="8"/>
      <c r="AA8" s="8"/>
      <c r="AB8" s="8"/>
    </row>
    <row r="9" spans="1:28" x14ac:dyDescent="0.25">
      <c r="A9" s="6">
        <v>2014</v>
      </c>
      <c r="B9" s="6" t="s">
        <v>27</v>
      </c>
      <c r="C9" s="7">
        <v>12</v>
      </c>
      <c r="D9" s="7" t="s">
        <v>39</v>
      </c>
      <c r="E9" s="8"/>
      <c r="F9" s="8">
        <v>5915.7610000000004</v>
      </c>
      <c r="G9" s="8">
        <v>8253.5451310585158</v>
      </c>
      <c r="H9" s="8"/>
      <c r="I9" s="8"/>
      <c r="J9" s="8">
        <v>55910.266115999759</v>
      </c>
      <c r="K9" s="8">
        <v>1489739.0350661795</v>
      </c>
      <c r="L9" s="8">
        <v>125933.269</v>
      </c>
      <c r="M9" s="8">
        <v>36918</v>
      </c>
      <c r="N9" s="8">
        <v>67179.156483097977</v>
      </c>
      <c r="O9" s="8">
        <v>1210601.2835954712</v>
      </c>
      <c r="P9" s="8">
        <v>0</v>
      </c>
      <c r="Q9" s="8"/>
      <c r="R9" s="8"/>
      <c r="S9" s="8"/>
      <c r="T9" s="8"/>
      <c r="U9" s="8">
        <v>2984536.4082218474</v>
      </c>
      <c r="V9" s="8">
        <v>17095.8</v>
      </c>
      <c r="W9" s="8"/>
      <c r="X9" s="8">
        <v>18221.65173150316</v>
      </c>
      <c r="Y9" s="8"/>
      <c r="Z9" s="8"/>
      <c r="AA9" s="8"/>
      <c r="AB9" s="8"/>
    </row>
    <row r="10" spans="1:28" x14ac:dyDescent="0.25">
      <c r="A10" s="6">
        <v>2015</v>
      </c>
      <c r="B10" s="6" t="s">
        <v>27</v>
      </c>
      <c r="C10" s="7">
        <v>1</v>
      </c>
      <c r="D10" s="7" t="s">
        <v>40</v>
      </c>
      <c r="E10" s="8"/>
      <c r="F10" s="8">
        <v>13472.352999999999</v>
      </c>
      <c r="G10" s="8">
        <v>18141.512333333336</v>
      </c>
      <c r="H10" s="8"/>
      <c r="I10" s="8"/>
      <c r="J10" s="8">
        <v>61142.447904481494</v>
      </c>
      <c r="K10" s="8">
        <v>2001122.3278679394</v>
      </c>
      <c r="L10" s="8">
        <v>151549.53999999998</v>
      </c>
      <c r="M10" s="8">
        <v>28119</v>
      </c>
      <c r="N10" s="8">
        <v>60579.018326005273</v>
      </c>
      <c r="O10" s="8">
        <v>1363851.7558619461</v>
      </c>
      <c r="P10" s="8">
        <v>0</v>
      </c>
      <c r="Q10" s="8"/>
      <c r="R10" s="8"/>
      <c r="S10" s="8"/>
      <c r="T10" s="8"/>
      <c r="U10" s="8">
        <v>3976987.3145942101</v>
      </c>
      <c r="V10" s="8">
        <v>11057.5</v>
      </c>
      <c r="W10" s="8"/>
      <c r="X10" s="8">
        <v>21805.198994527716</v>
      </c>
      <c r="Y10" s="8"/>
      <c r="Z10" s="8"/>
      <c r="AA10" s="8"/>
      <c r="AB10" s="8"/>
    </row>
    <row r="11" spans="1:28" x14ac:dyDescent="0.25">
      <c r="A11" s="6">
        <v>2015</v>
      </c>
      <c r="B11" s="6" t="s">
        <v>27</v>
      </c>
      <c r="C11" s="7">
        <v>2</v>
      </c>
      <c r="D11" s="7" t="s">
        <v>41</v>
      </c>
      <c r="E11" s="8"/>
      <c r="F11" s="8">
        <v>11934.123</v>
      </c>
      <c r="G11" s="8">
        <v>18990.800999999999</v>
      </c>
      <c r="H11" s="8"/>
      <c r="I11" s="8"/>
      <c r="J11" s="8">
        <v>57908.406623317496</v>
      </c>
      <c r="K11" s="8">
        <v>1875073.8489274799</v>
      </c>
      <c r="L11" s="8">
        <v>152510.06299999999</v>
      </c>
      <c r="M11" s="8">
        <v>29494.6</v>
      </c>
      <c r="N11" s="8">
        <v>50838.595535139648</v>
      </c>
      <c r="O11" s="8">
        <v>1206252.6517192761</v>
      </c>
      <c r="P11" s="8">
        <v>0</v>
      </c>
      <c r="Q11" s="8"/>
      <c r="R11" s="8"/>
      <c r="S11" s="8"/>
      <c r="T11" s="8"/>
      <c r="U11" s="8">
        <v>3836457.5328109204</v>
      </c>
      <c r="V11" s="8">
        <v>10046.833333333332</v>
      </c>
      <c r="W11" s="8"/>
      <c r="X11" s="8">
        <v>17681.640034316188</v>
      </c>
      <c r="Y11" s="8"/>
      <c r="Z11" s="8"/>
      <c r="AA11" s="8"/>
      <c r="AB11" s="8"/>
    </row>
    <row r="12" spans="1:28" x14ac:dyDescent="0.25">
      <c r="A12" s="6">
        <v>2015</v>
      </c>
      <c r="B12" s="6" t="s">
        <v>27</v>
      </c>
      <c r="C12" s="7">
        <v>3</v>
      </c>
      <c r="D12" s="7" t="s">
        <v>42</v>
      </c>
      <c r="E12" s="8"/>
      <c r="F12" s="8">
        <v>5871.3989999999994</v>
      </c>
      <c r="G12" s="8">
        <v>18748.602666666666</v>
      </c>
      <c r="H12" s="8"/>
      <c r="I12" s="8"/>
      <c r="J12" s="8">
        <v>59330.123746024779</v>
      </c>
      <c r="K12" s="8">
        <v>1447615.0840337903</v>
      </c>
      <c r="L12" s="8">
        <v>125542.93799999999</v>
      </c>
      <c r="M12" s="8">
        <v>27925.8</v>
      </c>
      <c r="N12" s="8">
        <v>48684.790909058596</v>
      </c>
      <c r="O12" s="8">
        <v>1171788.9086601306</v>
      </c>
      <c r="P12" s="8">
        <v>0</v>
      </c>
      <c r="Q12" s="8"/>
      <c r="R12" s="8"/>
      <c r="S12" s="8"/>
      <c r="T12" s="8"/>
      <c r="U12" s="8">
        <v>3037008.3933732691</v>
      </c>
      <c r="V12" s="8">
        <v>8717.4</v>
      </c>
      <c r="W12" s="8"/>
      <c r="X12" s="8">
        <v>15371.023643216748</v>
      </c>
      <c r="Y12" s="8"/>
      <c r="Z12" s="8"/>
      <c r="AA12" s="8"/>
      <c r="AB12" s="8"/>
    </row>
    <row r="13" spans="1:28" x14ac:dyDescent="0.25">
      <c r="A13" s="6">
        <v>2015</v>
      </c>
      <c r="B13" s="6" t="s">
        <v>27</v>
      </c>
      <c r="C13" s="7">
        <v>4</v>
      </c>
      <c r="D13" s="7" t="s">
        <v>43</v>
      </c>
      <c r="E13" s="8"/>
      <c r="F13" s="8">
        <v>5701.2080000000005</v>
      </c>
      <c r="G13" s="8">
        <v>22294.276186369978</v>
      </c>
      <c r="H13" s="8"/>
      <c r="I13" s="8"/>
      <c r="J13" s="8">
        <v>37010.397863350649</v>
      </c>
      <c r="K13" s="8">
        <v>931301.50714203343</v>
      </c>
      <c r="L13" s="8">
        <v>98441.543999999994</v>
      </c>
      <c r="M13" s="8">
        <v>31122.9</v>
      </c>
      <c r="N13" s="8">
        <v>47975.338368698154</v>
      </c>
      <c r="O13" s="8">
        <v>772558.67817425751</v>
      </c>
      <c r="P13" s="8">
        <v>300803.80000000005</v>
      </c>
      <c r="Q13" s="8"/>
      <c r="R13" s="8"/>
      <c r="S13" s="8"/>
      <c r="T13" s="8"/>
      <c r="U13" s="8">
        <v>1773892.7601658236</v>
      </c>
      <c r="V13" s="8">
        <v>3312.5</v>
      </c>
      <c r="W13" s="8"/>
      <c r="X13" s="8">
        <v>9225.9860538855719</v>
      </c>
      <c r="Y13" s="8"/>
      <c r="Z13" s="8"/>
      <c r="AA13" s="8"/>
      <c r="AB13" s="8"/>
    </row>
    <row r="14" spans="1:28" x14ac:dyDescent="0.25">
      <c r="A14" s="6">
        <v>2015</v>
      </c>
      <c r="B14" s="6" t="s">
        <v>27</v>
      </c>
      <c r="C14" s="7">
        <v>5</v>
      </c>
      <c r="D14" s="7" t="s">
        <v>44</v>
      </c>
      <c r="E14" s="8"/>
      <c r="F14" s="8">
        <v>5201.357</v>
      </c>
      <c r="G14" s="8">
        <v>20787.763093932517</v>
      </c>
      <c r="H14" s="8"/>
      <c r="I14" s="8"/>
      <c r="J14" s="8">
        <v>55320.67077651302</v>
      </c>
      <c r="K14" s="8">
        <v>475716.17563019629</v>
      </c>
      <c r="L14" s="8">
        <v>75619.201000000001</v>
      </c>
      <c r="M14" s="8">
        <v>30870.200000000004</v>
      </c>
      <c r="N14" s="8">
        <v>41836.19527839747</v>
      </c>
      <c r="O14" s="8">
        <v>666554.19844020216</v>
      </c>
      <c r="P14" s="8">
        <v>57645.9</v>
      </c>
      <c r="Q14" s="8"/>
      <c r="R14" s="8"/>
      <c r="S14" s="8"/>
      <c r="T14" s="8"/>
      <c r="U14" s="8">
        <v>819560.94607012963</v>
      </c>
      <c r="V14" s="8">
        <v>3074.9</v>
      </c>
      <c r="W14" s="8"/>
      <c r="X14" s="8">
        <v>7107.8300534627369</v>
      </c>
      <c r="Y14" s="8"/>
      <c r="Z14" s="8"/>
      <c r="AA14" s="8"/>
      <c r="AB14" s="8"/>
    </row>
    <row r="15" spans="1:28" x14ac:dyDescent="0.25">
      <c r="A15" s="6">
        <v>2015</v>
      </c>
      <c r="B15" s="6" t="s">
        <v>27</v>
      </c>
      <c r="C15" s="7">
        <v>6</v>
      </c>
      <c r="D15" s="7" t="s">
        <v>45</v>
      </c>
      <c r="E15" s="8"/>
      <c r="F15" s="8">
        <v>4004.0629999999996</v>
      </c>
      <c r="G15" s="8">
        <v>20983.441564857163</v>
      </c>
      <c r="H15" s="8"/>
      <c r="I15" s="8"/>
      <c r="J15" s="8">
        <v>45012.586654360952</v>
      </c>
      <c r="K15" s="8">
        <v>294661.76245698833</v>
      </c>
      <c r="L15" s="8">
        <v>64957.693000000007</v>
      </c>
      <c r="M15" s="8">
        <v>28119</v>
      </c>
      <c r="N15" s="8">
        <v>35062.679517882512</v>
      </c>
      <c r="O15" s="8">
        <v>596378.82791336614</v>
      </c>
      <c r="P15" s="8">
        <v>171562.4</v>
      </c>
      <c r="Q15" s="8"/>
      <c r="R15" s="8"/>
      <c r="S15" s="8"/>
      <c r="T15" s="8"/>
      <c r="U15" s="8">
        <v>417290.98928361671</v>
      </c>
      <c r="V15" s="8">
        <v>1308.9000000000001</v>
      </c>
      <c r="W15" s="8"/>
      <c r="X15" s="8">
        <v>6312.8092486048236</v>
      </c>
      <c r="Y15" s="8"/>
      <c r="Z15" s="8"/>
      <c r="AA15" s="8"/>
      <c r="AB15" s="8"/>
    </row>
    <row r="16" spans="1:28" x14ac:dyDescent="0.25">
      <c r="A16" s="6">
        <v>2015</v>
      </c>
      <c r="B16" s="6" t="s">
        <v>27</v>
      </c>
      <c r="C16" s="7">
        <v>7</v>
      </c>
      <c r="D16" s="7" t="s">
        <v>46</v>
      </c>
      <c r="E16" s="8"/>
      <c r="F16" s="8">
        <v>2719.07</v>
      </c>
      <c r="G16" s="8">
        <v>21048.443598765247</v>
      </c>
      <c r="H16" s="8"/>
      <c r="I16" s="8"/>
      <c r="J16" s="8">
        <v>44540.933777051949</v>
      </c>
      <c r="K16" s="8">
        <v>246829.64359134188</v>
      </c>
      <c r="L16" s="8">
        <v>63674.754000000001</v>
      </c>
      <c r="M16" s="8">
        <v>30870.200000000004</v>
      </c>
      <c r="N16" s="8">
        <v>34827.101699636049</v>
      </c>
      <c r="O16" s="8">
        <v>602567.48942587606</v>
      </c>
      <c r="P16" s="8">
        <v>253310.50000000006</v>
      </c>
      <c r="Q16" s="8"/>
      <c r="R16" s="8"/>
      <c r="S16" s="8"/>
      <c r="T16" s="8"/>
      <c r="U16" s="8">
        <v>354094.45093716087</v>
      </c>
      <c r="V16" s="8">
        <v>1740.55</v>
      </c>
      <c r="W16" s="8"/>
      <c r="X16" s="8">
        <v>1454.3593241805572</v>
      </c>
      <c r="Y16" s="8"/>
      <c r="Z16" s="8"/>
      <c r="AA16" s="8"/>
      <c r="AB16" s="8"/>
    </row>
    <row r="17" spans="1:28" x14ac:dyDescent="0.25">
      <c r="A17" s="6">
        <v>2015</v>
      </c>
      <c r="B17" s="6" t="s">
        <v>27</v>
      </c>
      <c r="C17" s="7">
        <v>8</v>
      </c>
      <c r="D17" s="7" t="s">
        <v>47</v>
      </c>
      <c r="E17" s="8"/>
      <c r="F17" s="8">
        <v>2374.6869999999999</v>
      </c>
      <c r="G17" s="8">
        <v>11790.047168368465</v>
      </c>
      <c r="H17" s="8"/>
      <c r="I17" s="8"/>
      <c r="J17" s="8">
        <v>45833.179846199921</v>
      </c>
      <c r="K17" s="8">
        <v>240725.96074449923</v>
      </c>
      <c r="L17" s="8">
        <v>63607.943000000007</v>
      </c>
      <c r="M17" s="8">
        <v>29494.6</v>
      </c>
      <c r="N17" s="8">
        <v>35982.707261443946</v>
      </c>
      <c r="O17" s="8">
        <v>607950.79678349977</v>
      </c>
      <c r="P17" s="8">
        <v>253741.1</v>
      </c>
      <c r="Q17" s="8"/>
      <c r="R17" s="8"/>
      <c r="S17" s="8"/>
      <c r="T17" s="8"/>
      <c r="U17" s="8">
        <v>367983.97825775435</v>
      </c>
      <c r="V17" s="8">
        <v>10973.85</v>
      </c>
      <c r="W17" s="8"/>
      <c r="X17" s="8">
        <v>6405.9835128003469</v>
      </c>
      <c r="Y17" s="8"/>
      <c r="Z17" s="8"/>
      <c r="AA17" s="8"/>
      <c r="AB17" s="8"/>
    </row>
    <row r="18" spans="1:28" x14ac:dyDescent="0.25">
      <c r="A18" s="6">
        <v>2015</v>
      </c>
      <c r="B18" s="6" t="s">
        <v>27</v>
      </c>
      <c r="C18" s="7">
        <v>9</v>
      </c>
      <c r="D18" s="7" t="s">
        <v>48</v>
      </c>
      <c r="E18" s="8"/>
      <c r="F18" s="8">
        <v>2696.8040000000001</v>
      </c>
      <c r="G18" s="8">
        <v>700</v>
      </c>
      <c r="H18" s="8"/>
      <c r="I18" s="8"/>
      <c r="J18" s="8">
        <v>42131.168668527527</v>
      </c>
      <c r="K18" s="8">
        <v>254811.40818697563</v>
      </c>
      <c r="L18" s="8">
        <v>64210.216</v>
      </c>
      <c r="M18" s="8">
        <v>32498.5</v>
      </c>
      <c r="N18" s="8">
        <v>39562.841751784254</v>
      </c>
      <c r="O18" s="8">
        <v>627852.17151399236</v>
      </c>
      <c r="P18" s="8">
        <v>100468.6</v>
      </c>
      <c r="Q18" s="8"/>
      <c r="R18" s="8"/>
      <c r="S18" s="8"/>
      <c r="T18" s="8"/>
      <c r="U18" s="8">
        <v>436232.48890039528</v>
      </c>
      <c r="V18" s="8">
        <v>31253.3</v>
      </c>
      <c r="W18" s="8"/>
      <c r="X18" s="8">
        <v>7560.2818470573748</v>
      </c>
      <c r="Y18" s="8"/>
      <c r="Z18" s="8"/>
      <c r="AA18" s="8"/>
      <c r="AB18" s="8"/>
    </row>
    <row r="19" spans="1:28" x14ac:dyDescent="0.25">
      <c r="A19" s="6">
        <v>2015</v>
      </c>
      <c r="B19" s="6" t="s">
        <v>27</v>
      </c>
      <c r="C19" s="7">
        <v>10</v>
      </c>
      <c r="D19" s="7" t="s">
        <v>49</v>
      </c>
      <c r="E19" s="8"/>
      <c r="F19" s="8">
        <v>3939.4690000000001</v>
      </c>
      <c r="G19" s="8">
        <v>708.30377928082601</v>
      </c>
      <c r="H19" s="8"/>
      <c r="I19" s="8"/>
      <c r="J19" s="8">
        <v>31049.665907276252</v>
      </c>
      <c r="K19" s="8">
        <v>410190.11364869028</v>
      </c>
      <c r="L19" s="8">
        <v>74857.062999999995</v>
      </c>
      <c r="M19" s="8">
        <v>30870.200000000004</v>
      </c>
      <c r="N19" s="8">
        <v>41498.359447965551</v>
      </c>
      <c r="O19" s="8">
        <v>852344.36325792095</v>
      </c>
      <c r="P19" s="8">
        <v>255703.3</v>
      </c>
      <c r="Q19" s="8"/>
      <c r="R19" s="8"/>
      <c r="S19" s="8"/>
      <c r="T19" s="8"/>
      <c r="U19" s="8">
        <v>702789.34447764524</v>
      </c>
      <c r="V19" s="8">
        <v>24503.5</v>
      </c>
      <c r="W19" s="8"/>
      <c r="X19" s="8">
        <v>9888.9743822790133</v>
      </c>
      <c r="Y19" s="8"/>
      <c r="Z19" s="8"/>
      <c r="AA19" s="8"/>
      <c r="AB19" s="8"/>
    </row>
    <row r="20" spans="1:28" x14ac:dyDescent="0.25">
      <c r="A20" s="6">
        <v>2015</v>
      </c>
      <c r="B20" s="6" t="s">
        <v>27</v>
      </c>
      <c r="C20" s="7">
        <v>11</v>
      </c>
      <c r="D20" s="7" t="s">
        <v>50</v>
      </c>
      <c r="E20" s="8"/>
      <c r="F20" s="8">
        <v>4299.18</v>
      </c>
      <c r="G20" s="8">
        <v>9241.2812587639837</v>
      </c>
      <c r="H20" s="8"/>
      <c r="I20" s="8"/>
      <c r="J20" s="8">
        <v>39375.706448855512</v>
      </c>
      <c r="K20" s="8">
        <v>832535.60690769996</v>
      </c>
      <c r="L20" s="8">
        <v>97793.962</v>
      </c>
      <c r="M20" s="8">
        <v>41297.5</v>
      </c>
      <c r="N20" s="8">
        <v>57355.377759666022</v>
      </c>
      <c r="O20" s="8">
        <v>1071987.7963542461</v>
      </c>
      <c r="P20" s="8">
        <v>0</v>
      </c>
      <c r="Q20" s="8"/>
      <c r="R20" s="8"/>
      <c r="S20" s="8"/>
      <c r="T20" s="8"/>
      <c r="U20" s="8">
        <v>1594387.4226757381</v>
      </c>
      <c r="V20" s="8">
        <v>17803.8</v>
      </c>
      <c r="W20" s="8"/>
      <c r="X20" s="8">
        <v>14183.643760269299</v>
      </c>
      <c r="Y20" s="8"/>
      <c r="Z20" s="8"/>
      <c r="AA20" s="8"/>
      <c r="AB20" s="8"/>
    </row>
    <row r="21" spans="1:28" x14ac:dyDescent="0.25">
      <c r="A21" s="6">
        <v>2015</v>
      </c>
      <c r="B21" s="6" t="s">
        <v>27</v>
      </c>
      <c r="C21" s="7">
        <v>12</v>
      </c>
      <c r="D21" s="7" t="s">
        <v>51</v>
      </c>
      <c r="E21" s="8"/>
      <c r="F21" s="8">
        <v>4134.384</v>
      </c>
      <c r="G21" s="8">
        <v>12193.484045870486</v>
      </c>
      <c r="H21" s="8"/>
      <c r="I21" s="8"/>
      <c r="J21" s="8">
        <v>58705.779421799743</v>
      </c>
      <c r="K21" s="8">
        <v>1492756.9518385916</v>
      </c>
      <c r="L21" s="8">
        <v>130718.88500000001</v>
      </c>
      <c r="M21" s="8">
        <v>36918</v>
      </c>
      <c r="N21" s="8">
        <v>66816.480420598586</v>
      </c>
      <c r="O21" s="8">
        <v>1185491.6229685429</v>
      </c>
      <c r="P21" s="8">
        <v>0</v>
      </c>
      <c r="Q21" s="8"/>
      <c r="R21" s="8"/>
      <c r="S21" s="8"/>
      <c r="T21" s="8"/>
      <c r="U21" s="8">
        <v>2949377.8307642201</v>
      </c>
      <c r="V21" s="8">
        <v>17095.8</v>
      </c>
      <c r="W21" s="8"/>
      <c r="X21" s="8">
        <v>17538.974869678525</v>
      </c>
      <c r="Y21" s="8"/>
      <c r="Z21" s="8"/>
      <c r="AA21" s="8"/>
      <c r="AB21" s="8"/>
    </row>
    <row r="22" spans="1:28" x14ac:dyDescent="0.25">
      <c r="A22" s="6">
        <v>2016</v>
      </c>
      <c r="B22" s="6" t="s">
        <v>27</v>
      </c>
      <c r="C22" s="7">
        <v>1</v>
      </c>
      <c r="D22" s="7" t="s">
        <v>52</v>
      </c>
      <c r="E22" s="8"/>
      <c r="F22" s="8">
        <v>11391.666999999999</v>
      </c>
      <c r="G22" s="8">
        <v>22084.991500000004</v>
      </c>
      <c r="H22" s="8"/>
      <c r="I22" s="8"/>
      <c r="J22" s="8">
        <v>64199.570299705571</v>
      </c>
      <c r="K22" s="8">
        <v>1992831.7965830199</v>
      </c>
      <c r="L22" s="8">
        <v>156140.95300000001</v>
      </c>
      <c r="M22" s="8">
        <v>29494.6</v>
      </c>
      <c r="N22" s="8">
        <v>60579.018326005273</v>
      </c>
      <c r="O22" s="8">
        <v>1370119.0350227696</v>
      </c>
      <c r="P22" s="8">
        <v>0</v>
      </c>
      <c r="Q22" s="8"/>
      <c r="R22" s="8"/>
      <c r="S22" s="8"/>
      <c r="T22" s="8"/>
      <c r="U22" s="8">
        <v>3943014.0580017688</v>
      </c>
      <c r="V22" s="8">
        <v>11057.5</v>
      </c>
      <c r="W22" s="8"/>
      <c r="X22" s="8">
        <v>21805.198994527716</v>
      </c>
      <c r="Y22" s="8"/>
      <c r="Z22" s="8"/>
      <c r="AA22" s="8"/>
      <c r="AB22" s="8"/>
    </row>
    <row r="23" spans="1:28" x14ac:dyDescent="0.25">
      <c r="A23" s="6">
        <v>2016</v>
      </c>
      <c r="B23" s="6" t="s">
        <v>27</v>
      </c>
      <c r="C23" s="7">
        <v>2</v>
      </c>
      <c r="D23" s="7" t="s">
        <v>53</v>
      </c>
      <c r="E23" s="8"/>
      <c r="F23" s="8">
        <v>9784.5759999999991</v>
      </c>
      <c r="G23" s="8">
        <v>22954.672166666674</v>
      </c>
      <c r="H23" s="8"/>
      <c r="I23" s="8"/>
      <c r="J23" s="8">
        <v>60803.826954483382</v>
      </c>
      <c r="K23" s="8">
        <v>1868991.9135866784</v>
      </c>
      <c r="L23" s="8">
        <v>157101.476</v>
      </c>
      <c r="M23" s="8">
        <v>33874.1</v>
      </c>
      <c r="N23" s="8">
        <v>50838.595535139648</v>
      </c>
      <c r="O23" s="8">
        <v>1214745.1648338544</v>
      </c>
      <c r="P23" s="8">
        <v>0</v>
      </c>
      <c r="Q23" s="8"/>
      <c r="R23" s="8"/>
      <c r="S23" s="8"/>
      <c r="T23" s="8"/>
      <c r="U23" s="8">
        <v>3808855.8168677539</v>
      </c>
      <c r="V23" s="8">
        <v>10046.833333333332</v>
      </c>
      <c r="W23" s="8"/>
      <c r="X23" s="8">
        <v>17681.640034316188</v>
      </c>
      <c r="Y23" s="8"/>
      <c r="Z23" s="8"/>
      <c r="AA23" s="8"/>
      <c r="AB23" s="8"/>
    </row>
    <row r="24" spans="1:28" x14ac:dyDescent="0.25">
      <c r="A24" s="6">
        <v>2016</v>
      </c>
      <c r="B24" s="6" t="s">
        <v>27</v>
      </c>
      <c r="C24" s="7">
        <v>3</v>
      </c>
      <c r="D24" s="7" t="s">
        <v>54</v>
      </c>
      <c r="E24" s="8"/>
      <c r="F24" s="8">
        <v>3652.9919999999997</v>
      </c>
      <c r="G24" s="8">
        <v>22707.610999999997</v>
      </c>
      <c r="H24" s="8"/>
      <c r="I24" s="8"/>
      <c r="J24" s="8">
        <v>62296.629933326018</v>
      </c>
      <c r="K24" s="8">
        <v>1443244.1926056193</v>
      </c>
      <c r="L24" s="8">
        <v>130134.351</v>
      </c>
      <c r="M24" s="8">
        <v>29687.7</v>
      </c>
      <c r="N24" s="8">
        <v>48684.790909058596</v>
      </c>
      <c r="O24" s="8">
        <v>1182252.1877175174</v>
      </c>
      <c r="P24" s="8">
        <v>0</v>
      </c>
      <c r="Q24" s="8"/>
      <c r="R24" s="8"/>
      <c r="S24" s="8"/>
      <c r="T24" s="8"/>
      <c r="U24" s="8">
        <v>3015667.1836669086</v>
      </c>
      <c r="V24" s="8">
        <v>8717.4</v>
      </c>
      <c r="W24" s="8"/>
      <c r="X24" s="8">
        <v>15371.023643216748</v>
      </c>
      <c r="Y24" s="8"/>
      <c r="Z24" s="8"/>
      <c r="AA24" s="8"/>
      <c r="AB24" s="8"/>
    </row>
    <row r="25" spans="1:28" x14ac:dyDescent="0.25">
      <c r="A25" s="6">
        <v>2016</v>
      </c>
      <c r="B25" s="6" t="s">
        <v>27</v>
      </c>
      <c r="C25" s="7">
        <v>4</v>
      </c>
      <c r="D25" s="7" t="s">
        <v>55</v>
      </c>
      <c r="E25" s="8"/>
      <c r="F25" s="8">
        <v>3413.942</v>
      </c>
      <c r="G25" s="8">
        <v>26159.642545688472</v>
      </c>
      <c r="H25" s="8"/>
      <c r="I25" s="8"/>
      <c r="J25" s="8">
        <v>38860.917756518182</v>
      </c>
      <c r="K25" s="8">
        <v>930124.24087776174</v>
      </c>
      <c r="L25" s="8">
        <v>102819.56200000001</v>
      </c>
      <c r="M25" s="8">
        <v>26490.7</v>
      </c>
      <c r="N25" s="8">
        <v>47975.338368698154</v>
      </c>
      <c r="O25" s="8">
        <v>786115.9828079103</v>
      </c>
      <c r="P25" s="8">
        <v>235847.6</v>
      </c>
      <c r="Q25" s="8"/>
      <c r="R25" s="8"/>
      <c r="S25" s="8"/>
      <c r="T25" s="8"/>
      <c r="U25" s="8">
        <v>1759590.251102709</v>
      </c>
      <c r="V25" s="8">
        <v>3312.5</v>
      </c>
      <c r="W25" s="8"/>
      <c r="X25" s="8">
        <v>9225.9860538855719</v>
      </c>
      <c r="Y25" s="8"/>
      <c r="Z25" s="8"/>
      <c r="AA25" s="8"/>
      <c r="AB25" s="8"/>
    </row>
    <row r="26" spans="1:28" x14ac:dyDescent="0.25">
      <c r="A26" s="6">
        <v>2016</v>
      </c>
      <c r="B26" s="6" t="s">
        <v>27</v>
      </c>
      <c r="C26" s="7">
        <v>5</v>
      </c>
      <c r="D26" s="7" t="s">
        <v>56</v>
      </c>
      <c r="E26" s="8"/>
      <c r="F26" s="8">
        <v>3155.62</v>
      </c>
      <c r="G26" s="8">
        <v>24655.59059862914</v>
      </c>
      <c r="H26" s="8"/>
      <c r="I26" s="8"/>
      <c r="J26" s="8">
        <v>58086.704315338669</v>
      </c>
      <c r="K26" s="8">
        <v>477003.56752641627</v>
      </c>
      <c r="L26" s="8">
        <v>79997.218999999997</v>
      </c>
      <c r="M26" s="8">
        <v>13312.2</v>
      </c>
      <c r="N26" s="8">
        <v>41836.19527839747</v>
      </c>
      <c r="O26" s="8">
        <v>678494.31399267132</v>
      </c>
      <c r="P26" s="8">
        <v>89857.3</v>
      </c>
      <c r="Q26" s="8"/>
      <c r="R26" s="8"/>
      <c r="S26" s="8"/>
      <c r="T26" s="8"/>
      <c r="U26" s="8">
        <v>806015.58555799059</v>
      </c>
      <c r="V26" s="8">
        <v>3074.9</v>
      </c>
      <c r="W26" s="8"/>
      <c r="X26" s="8">
        <v>7107.8300534627369</v>
      </c>
      <c r="Y26" s="8"/>
      <c r="Z26" s="8"/>
      <c r="AA26" s="8"/>
      <c r="AB26" s="8"/>
    </row>
    <row r="27" spans="1:28" x14ac:dyDescent="0.25">
      <c r="A27" s="6">
        <v>2016</v>
      </c>
      <c r="B27" s="6" t="s">
        <v>27</v>
      </c>
      <c r="C27" s="7">
        <v>6</v>
      </c>
      <c r="D27" s="7" t="s">
        <v>57</v>
      </c>
      <c r="E27" s="8"/>
      <c r="F27" s="8">
        <v>2199.855</v>
      </c>
      <c r="G27" s="8">
        <v>24814.642543100024</v>
      </c>
      <c r="H27" s="8"/>
      <c r="I27" s="8"/>
      <c r="J27" s="8">
        <v>47263.215987078998</v>
      </c>
      <c r="K27" s="8">
        <v>296868.80947830254</v>
      </c>
      <c r="L27" s="8">
        <v>69335.710999999996</v>
      </c>
      <c r="M27" s="8">
        <v>41297.5</v>
      </c>
      <c r="N27" s="8">
        <v>35062.679517882512</v>
      </c>
      <c r="O27" s="8">
        <v>600361.4825312387</v>
      </c>
      <c r="P27" s="8">
        <v>209221.5</v>
      </c>
      <c r="Q27" s="8"/>
      <c r="R27" s="8"/>
      <c r="S27" s="8"/>
      <c r="T27" s="8"/>
      <c r="U27" s="8">
        <v>409375.16645653482</v>
      </c>
      <c r="V27" s="8">
        <v>1308.9000000000001</v>
      </c>
      <c r="W27" s="8"/>
      <c r="X27" s="8">
        <v>6312.8092486048236</v>
      </c>
      <c r="Y27" s="8"/>
      <c r="Z27" s="8"/>
      <c r="AA27" s="8"/>
      <c r="AB27" s="8"/>
    </row>
    <row r="28" spans="1:28" x14ac:dyDescent="0.25">
      <c r="A28" s="6">
        <v>2016</v>
      </c>
      <c r="B28" s="6" t="s">
        <v>27</v>
      </c>
      <c r="C28" s="7">
        <v>7</v>
      </c>
      <c r="D28" s="7" t="s">
        <v>58</v>
      </c>
      <c r="E28" s="8"/>
      <c r="F28" s="8">
        <v>1156.3899999999999</v>
      </c>
      <c r="G28" s="8">
        <v>24778.603628703509</v>
      </c>
      <c r="H28" s="8"/>
      <c r="I28" s="8"/>
      <c r="J28" s="8">
        <v>46767.980465904548</v>
      </c>
      <c r="K28" s="8">
        <v>249066.34920161776</v>
      </c>
      <c r="L28" s="8">
        <v>67810.758999999991</v>
      </c>
      <c r="M28" s="8">
        <v>29494.6</v>
      </c>
      <c r="N28" s="8">
        <v>34827.101699636049</v>
      </c>
      <c r="O28" s="8">
        <v>608589.29196201381</v>
      </c>
      <c r="P28" s="8">
        <v>260545.00000000006</v>
      </c>
      <c r="Q28" s="8"/>
      <c r="R28" s="8"/>
      <c r="S28" s="8"/>
      <c r="T28" s="8"/>
      <c r="U28" s="8">
        <v>348826.96032762324</v>
      </c>
      <c r="V28" s="8">
        <v>1740.55</v>
      </c>
      <c r="W28" s="8"/>
      <c r="X28" s="8">
        <v>1454.3593241805572</v>
      </c>
      <c r="Y28" s="8"/>
      <c r="Z28" s="8"/>
      <c r="AA28" s="8"/>
      <c r="AB28" s="8"/>
    </row>
    <row r="29" spans="1:28" x14ac:dyDescent="0.25">
      <c r="A29" s="6">
        <v>2016</v>
      </c>
      <c r="B29" s="6" t="s">
        <v>27</v>
      </c>
      <c r="C29" s="7">
        <v>8</v>
      </c>
      <c r="D29" s="7" t="s">
        <v>59</v>
      </c>
      <c r="E29" s="8"/>
      <c r="F29" s="8">
        <v>1248.3600000000001</v>
      </c>
      <c r="G29" s="8">
        <v>15519.214876786888</v>
      </c>
      <c r="H29" s="8"/>
      <c r="I29" s="8"/>
      <c r="J29" s="8">
        <v>48124.838838509917</v>
      </c>
      <c r="K29" s="8">
        <v>242550.31494264334</v>
      </c>
      <c r="L29" s="8">
        <v>67743.948000000004</v>
      </c>
      <c r="M29" s="8">
        <v>29687.7</v>
      </c>
      <c r="N29" s="8">
        <v>35982.707261443946</v>
      </c>
      <c r="O29" s="8">
        <v>610133.47515241837</v>
      </c>
      <c r="P29" s="8">
        <v>280899.80000000005</v>
      </c>
      <c r="Q29" s="8"/>
      <c r="R29" s="8"/>
      <c r="S29" s="8"/>
      <c r="T29" s="8"/>
      <c r="U29" s="8">
        <v>363587.87088111846</v>
      </c>
      <c r="V29" s="8">
        <v>10973.85</v>
      </c>
      <c r="W29" s="8"/>
      <c r="X29" s="8">
        <v>6405.9835128003469</v>
      </c>
      <c r="Y29" s="8"/>
      <c r="Z29" s="8"/>
      <c r="AA29" s="8"/>
      <c r="AB29" s="8"/>
    </row>
    <row r="30" spans="1:28" x14ac:dyDescent="0.25">
      <c r="A30" s="6">
        <v>2016</v>
      </c>
      <c r="B30" s="6" t="s">
        <v>27</v>
      </c>
      <c r="C30" s="7">
        <v>9</v>
      </c>
      <c r="D30" s="7" t="s">
        <v>60</v>
      </c>
      <c r="E30" s="8"/>
      <c r="F30" s="8">
        <v>2006.8290000000002</v>
      </c>
      <c r="G30" s="8">
        <v>700</v>
      </c>
      <c r="H30" s="8"/>
      <c r="I30" s="8"/>
      <c r="J30" s="8">
        <v>44237.727101953904</v>
      </c>
      <c r="K30" s="8">
        <v>256170.19258526905</v>
      </c>
      <c r="L30" s="8">
        <v>68346.22099999999</v>
      </c>
      <c r="M30" s="8">
        <v>30870.200000000004</v>
      </c>
      <c r="N30" s="8">
        <v>39562.841751784254</v>
      </c>
      <c r="O30" s="8">
        <v>633396.56369204097</v>
      </c>
      <c r="P30" s="8">
        <v>85645.4</v>
      </c>
      <c r="Q30" s="8"/>
      <c r="R30" s="8"/>
      <c r="S30" s="8"/>
      <c r="T30" s="8"/>
      <c r="U30" s="8">
        <v>431986.85493915842</v>
      </c>
      <c r="V30" s="8">
        <v>31253.3</v>
      </c>
      <c r="W30" s="8"/>
      <c r="X30" s="8">
        <v>7560.2818470573748</v>
      </c>
      <c r="Y30" s="8"/>
      <c r="Z30" s="8"/>
      <c r="AA30" s="8"/>
      <c r="AB30" s="8"/>
    </row>
    <row r="31" spans="1:28" x14ac:dyDescent="0.25">
      <c r="A31" s="6">
        <v>2016</v>
      </c>
      <c r="B31" s="6" t="s">
        <v>27</v>
      </c>
      <c r="C31" s="7">
        <v>10</v>
      </c>
      <c r="D31" s="7" t="s">
        <v>61</v>
      </c>
      <c r="E31" s="8"/>
      <c r="F31" s="8">
        <v>3685.8470000000002</v>
      </c>
      <c r="G31" s="8">
        <v>4467.4463182448644</v>
      </c>
      <c r="H31" s="8"/>
      <c r="I31" s="8"/>
      <c r="J31" s="8">
        <v>32602.149202640063</v>
      </c>
      <c r="K31" s="8">
        <v>410109.77371375263</v>
      </c>
      <c r="L31" s="8">
        <v>78852.092000000004</v>
      </c>
      <c r="M31" s="8">
        <v>29494.6</v>
      </c>
      <c r="N31" s="8">
        <v>41498.359447965551</v>
      </c>
      <c r="O31" s="8">
        <v>861828.58603143436</v>
      </c>
      <c r="P31" s="8">
        <v>84254.799999999988</v>
      </c>
      <c r="Q31" s="8"/>
      <c r="R31" s="8"/>
      <c r="S31" s="8"/>
      <c r="T31" s="8"/>
      <c r="U31" s="8">
        <v>694671.70989206305</v>
      </c>
      <c r="V31" s="8">
        <v>24503.5</v>
      </c>
      <c r="W31" s="8"/>
      <c r="X31" s="8">
        <v>9888.9743822790133</v>
      </c>
      <c r="Y31" s="8"/>
      <c r="Z31" s="8"/>
      <c r="AA31" s="8"/>
      <c r="AB31" s="8"/>
    </row>
    <row r="32" spans="1:28" x14ac:dyDescent="0.25">
      <c r="A32" s="6">
        <v>2016</v>
      </c>
      <c r="B32" s="6" t="s">
        <v>27</v>
      </c>
      <c r="C32" s="7">
        <v>11</v>
      </c>
      <c r="D32" s="7" t="s">
        <v>62</v>
      </c>
      <c r="E32" s="8"/>
      <c r="F32" s="8">
        <v>4339.4480000000003</v>
      </c>
      <c r="G32" s="8">
        <v>13001.969771702181</v>
      </c>
      <c r="H32" s="8"/>
      <c r="I32" s="8"/>
      <c r="J32" s="8">
        <v>41344.491771298286</v>
      </c>
      <c r="K32" s="8">
        <v>829715.9162776072</v>
      </c>
      <c r="L32" s="8">
        <v>101788.99100000001</v>
      </c>
      <c r="M32" s="8">
        <v>33874.1</v>
      </c>
      <c r="N32" s="8">
        <v>57355.377759666022</v>
      </c>
      <c r="O32" s="8">
        <v>1071093.0462285555</v>
      </c>
      <c r="P32" s="8">
        <v>0</v>
      </c>
      <c r="Q32" s="8"/>
      <c r="R32" s="8"/>
      <c r="S32" s="8"/>
      <c r="T32" s="8"/>
      <c r="U32" s="8">
        <v>1577571.4126098549</v>
      </c>
      <c r="V32" s="8">
        <v>17803.8</v>
      </c>
      <c r="W32" s="8"/>
      <c r="X32" s="8">
        <v>14183.643760269299</v>
      </c>
      <c r="Y32" s="8"/>
      <c r="Z32" s="8"/>
      <c r="AA32" s="8"/>
      <c r="AB32" s="8"/>
    </row>
    <row r="33" spans="1:28" x14ac:dyDescent="0.25">
      <c r="A33" s="6">
        <v>2016</v>
      </c>
      <c r="B33" s="6" t="s">
        <v>27</v>
      </c>
      <c r="C33" s="7">
        <v>12</v>
      </c>
      <c r="D33" s="7" t="s">
        <v>63</v>
      </c>
      <c r="E33" s="8"/>
      <c r="F33" s="8">
        <v>4468.5429999999997</v>
      </c>
      <c r="G33" s="8">
        <v>15937.022298164002</v>
      </c>
      <c r="H33" s="8"/>
      <c r="I33" s="8"/>
      <c r="J33" s="8">
        <v>61641.068392889734</v>
      </c>
      <c r="K33" s="8">
        <v>1485865.8867293678</v>
      </c>
      <c r="L33" s="8">
        <v>134713.91399999999</v>
      </c>
      <c r="M33" s="8">
        <v>28119</v>
      </c>
      <c r="N33" s="8">
        <v>66816.480420598586</v>
      </c>
      <c r="O33" s="8">
        <v>1189561.3297218902</v>
      </c>
      <c r="P33" s="8">
        <v>0</v>
      </c>
      <c r="Q33" s="8"/>
      <c r="R33" s="8"/>
      <c r="S33" s="8"/>
      <c r="T33" s="8"/>
      <c r="U33" s="8">
        <v>2918597.8453528169</v>
      </c>
      <c r="V33" s="8">
        <v>17095.8</v>
      </c>
      <c r="W33" s="8"/>
      <c r="X33" s="8">
        <v>17538.974869678525</v>
      </c>
      <c r="Y33" s="8"/>
      <c r="Z33" s="8"/>
      <c r="AA33" s="8"/>
      <c r="AB33" s="8"/>
    </row>
    <row r="34" spans="1:28" x14ac:dyDescent="0.25">
      <c r="A34" s="6">
        <v>2017</v>
      </c>
      <c r="B34" s="6" t="s">
        <v>27</v>
      </c>
      <c r="C34" s="7">
        <v>1</v>
      </c>
      <c r="D34" s="7" t="s">
        <v>64</v>
      </c>
      <c r="E34" s="8"/>
      <c r="F34" s="8">
        <v>12019.716</v>
      </c>
      <c r="G34" s="8">
        <v>25512.5815</v>
      </c>
      <c r="H34" s="8"/>
      <c r="I34" s="8"/>
      <c r="J34" s="8">
        <v>64199.570299705571</v>
      </c>
      <c r="K34" s="8">
        <v>1976906.109571774</v>
      </c>
      <c r="L34" s="8">
        <v>160030.976</v>
      </c>
      <c r="M34" s="8">
        <v>29494.6</v>
      </c>
      <c r="N34" s="8">
        <v>60579.018326005273</v>
      </c>
      <c r="O34" s="8">
        <v>1370220.1711540325</v>
      </c>
      <c r="P34" s="8">
        <v>0</v>
      </c>
      <c r="Q34" s="8"/>
      <c r="R34" s="8"/>
      <c r="S34" s="8"/>
      <c r="T34" s="8"/>
      <c r="U34" s="8">
        <v>3900651.6051993384</v>
      </c>
      <c r="V34" s="8">
        <v>11057.5</v>
      </c>
      <c r="W34" s="8"/>
      <c r="X34" s="8">
        <v>21805.198994527716</v>
      </c>
      <c r="Y34" s="8"/>
      <c r="Z34" s="8"/>
      <c r="AA34" s="8"/>
      <c r="AB34" s="8"/>
    </row>
    <row r="35" spans="1:28" x14ac:dyDescent="0.25">
      <c r="A35" s="6">
        <v>2017</v>
      </c>
      <c r="B35" s="6" t="s">
        <v>27</v>
      </c>
      <c r="C35" s="7">
        <v>2</v>
      </c>
      <c r="D35" s="7" t="s">
        <v>65</v>
      </c>
      <c r="E35" s="8"/>
      <c r="F35" s="8">
        <v>10511.933000000001</v>
      </c>
      <c r="G35" s="8">
        <v>26382.261166666671</v>
      </c>
      <c r="H35" s="8"/>
      <c r="I35" s="8"/>
      <c r="J35" s="8">
        <v>60803.826954483382</v>
      </c>
      <c r="K35" s="8">
        <v>1855605.2080547183</v>
      </c>
      <c r="L35" s="8">
        <v>160991.49900000001</v>
      </c>
      <c r="M35" s="8">
        <v>29494.6</v>
      </c>
      <c r="N35" s="8">
        <v>50838.595535139648</v>
      </c>
      <c r="O35" s="8">
        <v>1214837.5855076001</v>
      </c>
      <c r="P35" s="8">
        <v>0</v>
      </c>
      <c r="Q35" s="8"/>
      <c r="R35" s="8"/>
      <c r="S35" s="8"/>
      <c r="T35" s="8"/>
      <c r="U35" s="8">
        <v>3775239.3317947239</v>
      </c>
      <c r="V35" s="8">
        <v>10046.833333333332</v>
      </c>
      <c r="W35" s="8"/>
      <c r="X35" s="8">
        <v>17681.640034316188</v>
      </c>
      <c r="Y35" s="8"/>
      <c r="Z35" s="8"/>
      <c r="AA35" s="8"/>
      <c r="AB35" s="8"/>
    </row>
    <row r="36" spans="1:28" x14ac:dyDescent="0.25">
      <c r="A36" s="6">
        <v>2017</v>
      </c>
      <c r="B36" s="6" t="s">
        <v>27</v>
      </c>
      <c r="C36" s="7">
        <v>3</v>
      </c>
      <c r="D36" s="7" t="s">
        <v>66</v>
      </c>
      <c r="E36" s="8"/>
      <c r="F36" s="8">
        <v>4479.6570000000002</v>
      </c>
      <c r="G36" s="8">
        <v>26135.200000000001</v>
      </c>
      <c r="H36" s="8"/>
      <c r="I36" s="8"/>
      <c r="J36" s="8">
        <v>62296.629933326018</v>
      </c>
      <c r="K36" s="8">
        <v>1431961.374992358</v>
      </c>
      <c r="L36" s="8">
        <v>134024.37299999999</v>
      </c>
      <c r="M36" s="8">
        <v>30870.200000000004</v>
      </c>
      <c r="N36" s="8">
        <v>48684.790909058596</v>
      </c>
      <c r="O36" s="8">
        <v>1182344.7589064466</v>
      </c>
      <c r="P36" s="8">
        <v>0</v>
      </c>
      <c r="Q36" s="8"/>
      <c r="R36" s="8"/>
      <c r="S36" s="8"/>
      <c r="T36" s="8"/>
      <c r="U36" s="8">
        <v>2987901.94210923</v>
      </c>
      <c r="V36" s="8">
        <v>8717.4</v>
      </c>
      <c r="W36" s="8"/>
      <c r="X36" s="8">
        <v>15371.023643216748</v>
      </c>
      <c r="Y36" s="8"/>
      <c r="Z36" s="8"/>
      <c r="AA36" s="8"/>
      <c r="AB36" s="8"/>
    </row>
    <row r="37" spans="1:28" x14ac:dyDescent="0.25">
      <c r="A37" s="6">
        <v>2017</v>
      </c>
      <c r="B37" s="6" t="s">
        <v>27</v>
      </c>
      <c r="C37" s="7">
        <v>4</v>
      </c>
      <c r="D37" s="7" t="s">
        <v>67</v>
      </c>
      <c r="E37" s="8"/>
      <c r="F37" s="8">
        <v>4339.9139999999998</v>
      </c>
      <c r="G37" s="8">
        <v>29495.251545688476</v>
      </c>
      <c r="H37" s="8"/>
      <c r="I37" s="8"/>
      <c r="J37" s="8">
        <v>38860.917756518182</v>
      </c>
      <c r="K37" s="8">
        <v>923240.96917964076</v>
      </c>
      <c r="L37" s="8">
        <v>106496.18400000001</v>
      </c>
      <c r="M37" s="8">
        <v>27925.8</v>
      </c>
      <c r="N37" s="8">
        <v>47975.338368698154</v>
      </c>
      <c r="O37" s="8">
        <v>786213.94686188013</v>
      </c>
      <c r="P37" s="8">
        <v>178531.20000000001</v>
      </c>
      <c r="Q37" s="8"/>
      <c r="R37" s="8"/>
      <c r="S37" s="8"/>
      <c r="T37" s="8"/>
      <c r="U37" s="8">
        <v>1742718.5006849214</v>
      </c>
      <c r="V37" s="8">
        <v>3312.5</v>
      </c>
      <c r="W37" s="8"/>
      <c r="X37" s="8">
        <v>9225.9860538855719</v>
      </c>
      <c r="Y37" s="8"/>
      <c r="Z37" s="8"/>
      <c r="AA37" s="8"/>
      <c r="AB37" s="8"/>
    </row>
    <row r="38" spans="1:28" x14ac:dyDescent="0.25">
      <c r="A38" s="6">
        <v>2017</v>
      </c>
      <c r="B38" s="6" t="s">
        <v>27</v>
      </c>
      <c r="C38" s="7">
        <v>5</v>
      </c>
      <c r="D38" s="7" t="s">
        <v>68</v>
      </c>
      <c r="E38" s="8"/>
      <c r="F38" s="8">
        <v>3890.3879999999999</v>
      </c>
      <c r="G38" s="8">
        <v>27991.199598629144</v>
      </c>
      <c r="H38" s="8"/>
      <c r="I38" s="8"/>
      <c r="J38" s="8">
        <v>58086.704315338669</v>
      </c>
      <c r="K38" s="8">
        <v>474161.36673490296</v>
      </c>
      <c r="L38" s="8">
        <v>83673.84</v>
      </c>
      <c r="M38" s="8">
        <v>34067.199999999997</v>
      </c>
      <c r="N38" s="8">
        <v>41836.19527839747</v>
      </c>
      <c r="O38" s="8">
        <v>678589.55098092486</v>
      </c>
      <c r="P38" s="8">
        <v>48528.9</v>
      </c>
      <c r="Q38" s="8"/>
      <c r="R38" s="8"/>
      <c r="S38" s="8"/>
      <c r="T38" s="8"/>
      <c r="U38" s="8">
        <v>797503.06603884767</v>
      </c>
      <c r="V38" s="8">
        <v>3074.9</v>
      </c>
      <c r="W38" s="8"/>
      <c r="X38" s="8">
        <v>7107.8300534627369</v>
      </c>
      <c r="Y38" s="8"/>
      <c r="Z38" s="8"/>
      <c r="AA38" s="8"/>
      <c r="AB38" s="8"/>
    </row>
    <row r="39" spans="1:28" x14ac:dyDescent="0.25">
      <c r="A39" s="6">
        <v>2017</v>
      </c>
      <c r="B39" s="6" t="s">
        <v>27</v>
      </c>
      <c r="C39" s="7">
        <v>6</v>
      </c>
      <c r="D39" s="7" t="s">
        <v>69</v>
      </c>
      <c r="E39" s="8"/>
      <c r="F39" s="8">
        <v>2743.4189999999999</v>
      </c>
      <c r="G39" s="8">
        <v>28150.250543100021</v>
      </c>
      <c r="H39" s="8"/>
      <c r="I39" s="8"/>
      <c r="J39" s="8">
        <v>47263.215987078998</v>
      </c>
      <c r="K39" s="8">
        <v>295927.98754679161</v>
      </c>
      <c r="L39" s="8">
        <v>73012.332999999999</v>
      </c>
      <c r="M39" s="8">
        <v>29494.6</v>
      </c>
      <c r="N39" s="8">
        <v>35062.679517882512</v>
      </c>
      <c r="O39" s="8">
        <v>600454.9306872373</v>
      </c>
      <c r="P39" s="8">
        <v>152019.09999999998</v>
      </c>
      <c r="Q39" s="8"/>
      <c r="R39" s="8"/>
      <c r="S39" s="8"/>
      <c r="T39" s="8"/>
      <c r="U39" s="8">
        <v>405528.33567248756</v>
      </c>
      <c r="V39" s="8">
        <v>1308.9000000000001</v>
      </c>
      <c r="W39" s="8"/>
      <c r="X39" s="8">
        <v>6312.8092486048236</v>
      </c>
      <c r="Y39" s="8"/>
      <c r="Z39" s="8"/>
      <c r="AA39" s="8"/>
      <c r="AB39" s="8"/>
    </row>
    <row r="40" spans="1:28" x14ac:dyDescent="0.25">
      <c r="A40" s="6">
        <v>2017</v>
      </c>
      <c r="B40" s="6" t="s">
        <v>27</v>
      </c>
      <c r="C40" s="7">
        <v>7</v>
      </c>
      <c r="D40" s="7" t="s">
        <v>70</v>
      </c>
      <c r="E40" s="8"/>
      <c r="F40" s="8">
        <v>1508.751</v>
      </c>
      <c r="G40" s="8">
        <v>28012.556628703507</v>
      </c>
      <c r="H40" s="8"/>
      <c r="I40" s="8"/>
      <c r="J40" s="8">
        <v>46767.980465904548</v>
      </c>
      <c r="K40" s="8">
        <v>248704.02673972971</v>
      </c>
      <c r="L40" s="8">
        <v>71255.758999999991</v>
      </c>
      <c r="M40" s="8">
        <v>29494.6</v>
      </c>
      <c r="N40" s="8">
        <v>34827.101699636049</v>
      </c>
      <c r="O40" s="8">
        <v>608679.14417056809</v>
      </c>
      <c r="P40" s="8">
        <v>257385.49999999994</v>
      </c>
      <c r="Q40" s="8"/>
      <c r="R40" s="8"/>
      <c r="S40" s="8"/>
      <c r="T40" s="8"/>
      <c r="U40" s="8">
        <v>346599.81005279993</v>
      </c>
      <c r="V40" s="8">
        <v>1740.55</v>
      </c>
      <c r="W40" s="8"/>
      <c r="X40" s="8">
        <v>1454.3593241805572</v>
      </c>
      <c r="Y40" s="8"/>
      <c r="Z40" s="8"/>
      <c r="AA40" s="8"/>
      <c r="AB40" s="8"/>
    </row>
    <row r="41" spans="1:28" x14ac:dyDescent="0.25">
      <c r="A41" s="6">
        <v>2017</v>
      </c>
      <c r="B41" s="6" t="s">
        <v>27</v>
      </c>
      <c r="C41" s="7">
        <v>8</v>
      </c>
      <c r="D41" s="7" t="s">
        <v>71</v>
      </c>
      <c r="E41" s="8"/>
      <c r="F41" s="8">
        <v>1296.7069999999999</v>
      </c>
      <c r="G41" s="8">
        <v>18753.167876786883</v>
      </c>
      <c r="H41" s="8"/>
      <c r="I41" s="8"/>
      <c r="J41" s="8">
        <v>48124.838838509917</v>
      </c>
      <c r="K41" s="8">
        <v>242484.54617255428</v>
      </c>
      <c r="L41" s="8">
        <v>71188.948999999993</v>
      </c>
      <c r="M41" s="8">
        <v>29494.6</v>
      </c>
      <c r="N41" s="8">
        <v>35982.707261443946</v>
      </c>
      <c r="O41" s="8">
        <v>610224.27025276027</v>
      </c>
      <c r="P41" s="8">
        <v>281258.90000000002</v>
      </c>
      <c r="Q41" s="8"/>
      <c r="R41" s="8"/>
      <c r="S41" s="8"/>
      <c r="T41" s="8"/>
      <c r="U41" s="8">
        <v>361599.25143024873</v>
      </c>
      <c r="V41" s="8">
        <v>10973.85</v>
      </c>
      <c r="W41" s="8"/>
      <c r="X41" s="8">
        <v>6405.9835128003469</v>
      </c>
      <c r="Y41" s="8"/>
      <c r="Z41" s="8"/>
      <c r="AA41" s="8"/>
      <c r="AB41" s="8"/>
    </row>
    <row r="42" spans="1:28" x14ac:dyDescent="0.25">
      <c r="A42" s="6">
        <v>2017</v>
      </c>
      <c r="B42" s="6" t="s">
        <v>27</v>
      </c>
      <c r="C42" s="7">
        <v>9</v>
      </c>
      <c r="D42" s="7" t="s">
        <v>72</v>
      </c>
      <c r="E42" s="8"/>
      <c r="F42" s="8">
        <v>1751.163</v>
      </c>
      <c r="G42" s="8">
        <v>700</v>
      </c>
      <c r="H42" s="8"/>
      <c r="I42" s="8"/>
      <c r="J42" s="8">
        <v>44237.727101953904</v>
      </c>
      <c r="K42" s="8">
        <v>256302.1706727164</v>
      </c>
      <c r="L42" s="8">
        <v>71791.221999999994</v>
      </c>
      <c r="M42" s="8">
        <v>33874.1</v>
      </c>
      <c r="N42" s="8">
        <v>39562.841751784254</v>
      </c>
      <c r="O42" s="8">
        <v>633482.75846874085</v>
      </c>
      <c r="P42" s="8">
        <v>121880</v>
      </c>
      <c r="Q42" s="8"/>
      <c r="R42" s="8"/>
      <c r="S42" s="8"/>
      <c r="T42" s="8"/>
      <c r="U42" s="8">
        <v>429488.9696357252</v>
      </c>
      <c r="V42" s="8">
        <v>31253.3</v>
      </c>
      <c r="W42" s="8"/>
      <c r="X42" s="8">
        <v>7560.2818470573748</v>
      </c>
      <c r="Y42" s="8"/>
      <c r="Z42" s="8"/>
      <c r="AA42" s="8"/>
      <c r="AB42" s="8"/>
    </row>
    <row r="43" spans="1:28" x14ac:dyDescent="0.25">
      <c r="A43" s="6">
        <v>2017</v>
      </c>
      <c r="B43" s="6" t="s">
        <v>27</v>
      </c>
      <c r="C43" s="7">
        <v>10</v>
      </c>
      <c r="D43" s="7" t="s">
        <v>73</v>
      </c>
      <c r="E43" s="8"/>
      <c r="F43" s="8">
        <v>3126.1680000000001</v>
      </c>
      <c r="G43" s="8">
        <v>7789.1413182448714</v>
      </c>
      <c r="H43" s="8"/>
      <c r="I43" s="8"/>
      <c r="J43" s="8">
        <v>32602.149202640063</v>
      </c>
      <c r="K43" s="8">
        <v>408966.54527363856</v>
      </c>
      <c r="L43" s="8">
        <v>81966.663</v>
      </c>
      <c r="M43" s="8">
        <v>29494.6</v>
      </c>
      <c r="N43" s="8">
        <v>41498.359447965551</v>
      </c>
      <c r="O43" s="8">
        <v>861928.83534234518</v>
      </c>
      <c r="P43" s="8">
        <v>249825.10000000003</v>
      </c>
      <c r="Q43" s="8"/>
      <c r="R43" s="8"/>
      <c r="S43" s="8"/>
      <c r="T43" s="8"/>
      <c r="U43" s="8">
        <v>687483.68060855486</v>
      </c>
      <c r="V43" s="8">
        <v>24503.5</v>
      </c>
      <c r="W43" s="8"/>
      <c r="X43" s="8">
        <v>9888.9743822790133</v>
      </c>
      <c r="Y43" s="8"/>
      <c r="Z43" s="8"/>
      <c r="AA43" s="8"/>
      <c r="AB43" s="8"/>
    </row>
    <row r="44" spans="1:28" x14ac:dyDescent="0.25">
      <c r="A44" s="6">
        <v>2017</v>
      </c>
      <c r="B44" s="6" t="s">
        <v>27</v>
      </c>
      <c r="C44" s="7">
        <v>11</v>
      </c>
      <c r="D44" s="7" t="s">
        <v>74</v>
      </c>
      <c r="E44" s="8"/>
      <c r="F44" s="8">
        <v>3673.15</v>
      </c>
      <c r="G44" s="8">
        <v>16323.665771702177</v>
      </c>
      <c r="H44" s="8"/>
      <c r="I44" s="8"/>
      <c r="J44" s="8">
        <v>41344.491771298286</v>
      </c>
      <c r="K44" s="8">
        <v>824906.77102732402</v>
      </c>
      <c r="L44" s="8">
        <v>104903.56200000001</v>
      </c>
      <c r="M44" s="8">
        <v>36918</v>
      </c>
      <c r="N44" s="8">
        <v>57355.377759666022</v>
      </c>
      <c r="O44" s="8">
        <v>1071186.2103544953</v>
      </c>
      <c r="P44" s="8">
        <v>0</v>
      </c>
      <c r="Q44" s="8"/>
      <c r="R44" s="8"/>
      <c r="S44" s="8"/>
      <c r="T44" s="8"/>
      <c r="U44" s="8">
        <v>1560004.1910519039</v>
      </c>
      <c r="V44" s="8">
        <v>17803.8</v>
      </c>
      <c r="W44" s="8"/>
      <c r="X44" s="8">
        <v>14183.643760269299</v>
      </c>
      <c r="Y44" s="8"/>
      <c r="Z44" s="8"/>
      <c r="AA44" s="8"/>
      <c r="AB44" s="8"/>
    </row>
    <row r="45" spans="1:28" x14ac:dyDescent="0.25">
      <c r="A45" s="6">
        <v>2017</v>
      </c>
      <c r="B45" s="6" t="s">
        <v>27</v>
      </c>
      <c r="C45" s="7">
        <v>12</v>
      </c>
      <c r="D45" s="7" t="s">
        <v>75</v>
      </c>
      <c r="E45" s="8"/>
      <c r="F45" s="8">
        <v>3695.6239999999998</v>
      </c>
      <c r="G45" s="8">
        <v>19258.717298164003</v>
      </c>
      <c r="H45" s="8"/>
      <c r="I45" s="8"/>
      <c r="J45" s="8">
        <v>61641.068392889734</v>
      </c>
      <c r="K45" s="8">
        <v>1475333.2748763603</v>
      </c>
      <c r="L45" s="8">
        <v>137828.48500000002</v>
      </c>
      <c r="M45" s="8">
        <v>29494.6</v>
      </c>
      <c r="N45" s="8">
        <v>66816.480420598586</v>
      </c>
      <c r="O45" s="8">
        <v>1189653.9297033586</v>
      </c>
      <c r="P45" s="8">
        <v>0</v>
      </c>
      <c r="Q45" s="8"/>
      <c r="R45" s="8"/>
      <c r="S45" s="8"/>
      <c r="T45" s="8"/>
      <c r="U45" s="8">
        <v>2885224.1684846361</v>
      </c>
      <c r="V45" s="8">
        <v>17095.8</v>
      </c>
      <c r="W45" s="8"/>
      <c r="X45" s="8">
        <v>17538.974869678525</v>
      </c>
      <c r="Y45" s="8"/>
      <c r="Z45" s="8"/>
      <c r="AA45" s="8"/>
      <c r="AB45" s="8"/>
    </row>
    <row r="46" spans="1:28" x14ac:dyDescent="0.25">
      <c r="A46" s="6">
        <v>2018</v>
      </c>
      <c r="B46" s="6" t="s">
        <v>27</v>
      </c>
      <c r="C46" s="7">
        <v>1</v>
      </c>
      <c r="D46" s="7" t="s">
        <v>76</v>
      </c>
      <c r="E46" s="8"/>
      <c r="F46" s="8">
        <v>11140.178</v>
      </c>
      <c r="G46" s="8">
        <v>28738.502500000002</v>
      </c>
      <c r="H46" s="8"/>
      <c r="I46" s="8"/>
      <c r="J46" s="8">
        <v>64199.570299705571</v>
      </c>
      <c r="K46" s="8">
        <v>1962797.8574480445</v>
      </c>
      <c r="L46" s="8">
        <v>162982.92199999999</v>
      </c>
      <c r="M46" s="8">
        <v>29494.6</v>
      </c>
      <c r="N46" s="8">
        <v>60579.018326005273</v>
      </c>
      <c r="O46" s="8">
        <v>1370321.8129659519</v>
      </c>
      <c r="P46" s="8">
        <v>0</v>
      </c>
      <c r="Q46" s="8"/>
      <c r="R46" s="8"/>
      <c r="S46" s="8"/>
      <c r="T46" s="8"/>
      <c r="U46" s="8">
        <v>3856810.6767499782</v>
      </c>
      <c r="V46" s="8">
        <v>11057.5</v>
      </c>
      <c r="W46" s="8"/>
      <c r="X46" s="8">
        <v>21805.198994527716</v>
      </c>
      <c r="Y46" s="8"/>
      <c r="Z46" s="8"/>
      <c r="AA46" s="8"/>
      <c r="AB46" s="8"/>
    </row>
    <row r="47" spans="1:28" x14ac:dyDescent="0.25">
      <c r="A47" s="6">
        <v>2018</v>
      </c>
      <c r="B47" s="6" t="s">
        <v>27</v>
      </c>
      <c r="C47" s="7">
        <v>2</v>
      </c>
      <c r="D47" s="7" t="s">
        <v>77</v>
      </c>
      <c r="E47" s="8"/>
      <c r="F47" s="8">
        <v>9791.3909999999996</v>
      </c>
      <c r="G47" s="8">
        <v>29608.183166666673</v>
      </c>
      <c r="H47" s="8"/>
      <c r="I47" s="8"/>
      <c r="J47" s="8">
        <v>60803.826954483382</v>
      </c>
      <c r="K47" s="8">
        <v>1843919.7503172024</v>
      </c>
      <c r="L47" s="8">
        <v>163943.44500000001</v>
      </c>
      <c r="M47" s="8">
        <v>29494.6</v>
      </c>
      <c r="N47" s="8">
        <v>50838.595535139648</v>
      </c>
      <c r="O47" s="8">
        <v>1214930.468284714</v>
      </c>
      <c r="P47" s="8">
        <v>0</v>
      </c>
      <c r="Q47" s="8"/>
      <c r="R47" s="8"/>
      <c r="S47" s="8"/>
      <c r="T47" s="8"/>
      <c r="U47" s="8">
        <v>3739768.434009823</v>
      </c>
      <c r="V47" s="8">
        <v>10046.833333333332</v>
      </c>
      <c r="W47" s="8"/>
      <c r="X47" s="8">
        <v>17681.640034316188</v>
      </c>
      <c r="Y47" s="8"/>
      <c r="Z47" s="8"/>
      <c r="AA47" s="8"/>
      <c r="AB47" s="8"/>
    </row>
    <row r="48" spans="1:28" x14ac:dyDescent="0.25">
      <c r="A48" s="6">
        <v>2018</v>
      </c>
      <c r="B48" s="6" t="s">
        <v>27</v>
      </c>
      <c r="C48" s="7">
        <v>3</v>
      </c>
      <c r="D48" s="7" t="s">
        <v>78</v>
      </c>
      <c r="E48" s="8"/>
      <c r="F48" s="8">
        <v>3918.1109999999999</v>
      </c>
      <c r="G48" s="8">
        <v>29361.121999999996</v>
      </c>
      <c r="H48" s="8"/>
      <c r="I48" s="8"/>
      <c r="J48" s="8">
        <v>62296.629933326018</v>
      </c>
      <c r="K48" s="8">
        <v>1422271.2318097614</v>
      </c>
      <c r="L48" s="8">
        <v>136976.32000000001</v>
      </c>
      <c r="M48" s="8">
        <v>26683.8</v>
      </c>
      <c r="N48" s="8">
        <v>48684.790909058596</v>
      </c>
      <c r="O48" s="8">
        <v>1182437.7929513203</v>
      </c>
      <c r="P48" s="8">
        <v>0</v>
      </c>
      <c r="Q48" s="8"/>
      <c r="R48" s="8"/>
      <c r="S48" s="8"/>
      <c r="T48" s="8"/>
      <c r="U48" s="8">
        <v>2958527.3865277465</v>
      </c>
      <c r="V48" s="8">
        <v>8717.4</v>
      </c>
      <c r="W48" s="8"/>
      <c r="X48" s="8">
        <v>15371.023643216748</v>
      </c>
      <c r="Y48" s="8"/>
      <c r="Z48" s="8"/>
      <c r="AA48" s="8"/>
      <c r="AB48" s="8"/>
    </row>
    <row r="49" spans="1:28" x14ac:dyDescent="0.25">
      <c r="A49" s="6">
        <v>2018</v>
      </c>
      <c r="B49" s="6" t="s">
        <v>27</v>
      </c>
      <c r="C49" s="7">
        <v>4</v>
      </c>
      <c r="D49" s="7" t="s">
        <v>79</v>
      </c>
      <c r="E49" s="8"/>
      <c r="F49" s="8">
        <v>3937.364</v>
      </c>
      <c r="G49" s="8">
        <v>32625.756545688473</v>
      </c>
      <c r="H49" s="8"/>
      <c r="I49" s="8"/>
      <c r="J49" s="8">
        <v>38860.917756518182</v>
      </c>
      <c r="K49" s="8">
        <v>917822.07823344751</v>
      </c>
      <c r="L49" s="8">
        <v>109353.334</v>
      </c>
      <c r="M49" s="8">
        <v>35542.400000000001</v>
      </c>
      <c r="N49" s="8">
        <v>47975.338368698154</v>
      </c>
      <c r="O49" s="8">
        <v>786312.40073611971</v>
      </c>
      <c r="P49" s="8">
        <v>2251.1999999999998</v>
      </c>
      <c r="Q49" s="8"/>
      <c r="R49" s="8"/>
      <c r="S49" s="8"/>
      <c r="T49" s="8"/>
      <c r="U49" s="8">
        <v>1724913.6213955146</v>
      </c>
      <c r="V49" s="8">
        <v>3312.5</v>
      </c>
      <c r="W49" s="8"/>
      <c r="X49" s="8">
        <v>9225.9860538855719</v>
      </c>
      <c r="Y49" s="8"/>
      <c r="Z49" s="8"/>
      <c r="AA49" s="8"/>
      <c r="AB49" s="8"/>
    </row>
    <row r="50" spans="1:28" x14ac:dyDescent="0.25">
      <c r="A50" s="6">
        <v>2018</v>
      </c>
      <c r="B50" s="6" t="s">
        <v>27</v>
      </c>
      <c r="C50" s="7">
        <v>5</v>
      </c>
      <c r="D50" s="7" t="s">
        <v>80</v>
      </c>
      <c r="E50" s="8"/>
      <c r="F50" s="8">
        <v>3716.3190000000004</v>
      </c>
      <c r="G50" s="8">
        <v>31121.704598629141</v>
      </c>
      <c r="H50" s="8"/>
      <c r="I50" s="8"/>
      <c r="J50" s="8">
        <v>58086.704315338669</v>
      </c>
      <c r="K50" s="8">
        <v>472326.5104239838</v>
      </c>
      <c r="L50" s="8">
        <v>86530.99</v>
      </c>
      <c r="M50" s="8">
        <v>23446.800000000003</v>
      </c>
      <c r="N50" s="8">
        <v>41836.19527839747</v>
      </c>
      <c r="O50" s="8">
        <v>678685.26415411953</v>
      </c>
      <c r="P50" s="8">
        <v>0</v>
      </c>
      <c r="Q50" s="8"/>
      <c r="R50" s="8"/>
      <c r="S50" s="8"/>
      <c r="T50" s="8"/>
      <c r="U50" s="8">
        <v>789415.9567376466</v>
      </c>
      <c r="V50" s="8">
        <v>3074.9</v>
      </c>
      <c r="W50" s="8"/>
      <c r="X50" s="8">
        <v>7107.8300534627369</v>
      </c>
      <c r="Y50" s="8"/>
      <c r="Z50" s="8"/>
      <c r="AA50" s="8"/>
      <c r="AB50" s="8"/>
    </row>
    <row r="51" spans="1:28" x14ac:dyDescent="0.25">
      <c r="A51" s="6">
        <v>2018</v>
      </c>
      <c r="B51" s="6" t="s">
        <v>27</v>
      </c>
      <c r="C51" s="7">
        <v>6</v>
      </c>
      <c r="D51" s="7" t="s">
        <v>81</v>
      </c>
      <c r="E51" s="8"/>
      <c r="F51" s="8">
        <v>2797.8319999999999</v>
      </c>
      <c r="G51" s="8">
        <v>31280.755543100018</v>
      </c>
      <c r="H51" s="8"/>
      <c r="I51" s="8"/>
      <c r="J51" s="8">
        <v>47263.215987078998</v>
      </c>
      <c r="K51" s="8">
        <v>295569.01663140755</v>
      </c>
      <c r="L51" s="8">
        <v>75869.482999999993</v>
      </c>
      <c r="M51" s="8">
        <v>29494.6</v>
      </c>
      <c r="N51" s="8">
        <v>35062.679517882512</v>
      </c>
      <c r="O51" s="8">
        <v>600548.84608401614</v>
      </c>
      <c r="P51" s="8">
        <v>116115.4</v>
      </c>
      <c r="Q51" s="8"/>
      <c r="R51" s="8"/>
      <c r="S51" s="8"/>
      <c r="T51" s="8"/>
      <c r="U51" s="8">
        <v>402041.1091905284</v>
      </c>
      <c r="V51" s="8">
        <v>1308.9000000000001</v>
      </c>
      <c r="W51" s="8"/>
      <c r="X51" s="8">
        <v>6312.8092486048236</v>
      </c>
      <c r="Y51" s="8"/>
      <c r="Z51" s="8"/>
      <c r="AA51" s="8"/>
      <c r="AB51" s="8"/>
    </row>
    <row r="52" spans="1:28" x14ac:dyDescent="0.25">
      <c r="A52" s="6">
        <v>2018</v>
      </c>
      <c r="B52" s="6" t="s">
        <v>27</v>
      </c>
      <c r="C52" s="7">
        <v>7</v>
      </c>
      <c r="D52" s="7" t="s">
        <v>82</v>
      </c>
      <c r="E52" s="8"/>
      <c r="F52" s="8">
        <v>1791.646</v>
      </c>
      <c r="G52" s="8">
        <v>31052.333628703509</v>
      </c>
      <c r="H52" s="8"/>
      <c r="I52" s="8"/>
      <c r="J52" s="8">
        <v>46767.980465904548</v>
      </c>
      <c r="K52" s="8">
        <v>248511.08530707486</v>
      </c>
      <c r="L52" s="8">
        <v>74134.516000000003</v>
      </c>
      <c r="M52" s="8">
        <v>29494.6</v>
      </c>
      <c r="N52" s="8">
        <v>34827.101699636049</v>
      </c>
      <c r="O52" s="8">
        <v>608769.44564016489</v>
      </c>
      <c r="P52" s="8">
        <v>195477.89999999997</v>
      </c>
      <c r="Q52" s="8"/>
      <c r="R52" s="8"/>
      <c r="S52" s="8"/>
      <c r="T52" s="8"/>
      <c r="U52" s="8">
        <v>344653.50958330097</v>
      </c>
      <c r="V52" s="8">
        <v>1740.55</v>
      </c>
      <c r="W52" s="8"/>
      <c r="X52" s="8">
        <v>1454.3593241805572</v>
      </c>
      <c r="Y52" s="8"/>
      <c r="Z52" s="8"/>
      <c r="AA52" s="8"/>
      <c r="AB52" s="8"/>
    </row>
    <row r="53" spans="1:28" x14ac:dyDescent="0.25">
      <c r="A53" s="6">
        <v>2018</v>
      </c>
      <c r="B53" s="6" t="s">
        <v>27</v>
      </c>
      <c r="C53" s="7">
        <v>8</v>
      </c>
      <c r="D53" s="7" t="s">
        <v>83</v>
      </c>
      <c r="E53" s="8"/>
      <c r="F53" s="8">
        <v>1817.5340000000001</v>
      </c>
      <c r="G53" s="8">
        <v>21792.944876786885</v>
      </c>
      <c r="H53" s="8"/>
      <c r="I53" s="8"/>
      <c r="J53" s="8">
        <v>48124.838838509917</v>
      </c>
      <c r="K53" s="8">
        <v>242053.44055121127</v>
      </c>
      <c r="L53" s="8">
        <v>74067.706000000006</v>
      </c>
      <c r="M53" s="8">
        <v>29494.6</v>
      </c>
      <c r="N53" s="8">
        <v>35982.707261443946</v>
      </c>
      <c r="O53" s="8">
        <v>610315.51932860399</v>
      </c>
      <c r="P53" s="8">
        <v>206056.80000000002</v>
      </c>
      <c r="Q53" s="8"/>
      <c r="R53" s="8"/>
      <c r="S53" s="8"/>
      <c r="T53" s="8"/>
      <c r="U53" s="8">
        <v>359830.46811943274</v>
      </c>
      <c r="V53" s="8">
        <v>10973.85</v>
      </c>
      <c r="W53" s="8"/>
      <c r="X53" s="8">
        <v>6405.9835128003469</v>
      </c>
      <c r="Y53" s="8"/>
      <c r="Z53" s="8"/>
      <c r="AA53" s="8"/>
      <c r="AB53" s="8"/>
    </row>
    <row r="54" spans="1:28" x14ac:dyDescent="0.25">
      <c r="A54" s="6">
        <v>2018</v>
      </c>
      <c r="B54" s="6" t="s">
        <v>27</v>
      </c>
      <c r="C54" s="7">
        <v>9</v>
      </c>
      <c r="D54" s="7" t="s">
        <v>84</v>
      </c>
      <c r="E54" s="8"/>
      <c r="F54" s="8">
        <v>2509.9229999999998</v>
      </c>
      <c r="G54" s="8">
        <v>1751.4802103813563</v>
      </c>
      <c r="H54" s="8"/>
      <c r="I54" s="8"/>
      <c r="J54" s="8">
        <v>44237.727101953904</v>
      </c>
      <c r="K54" s="8">
        <v>255525.54342349287</v>
      </c>
      <c r="L54" s="8">
        <v>74669.979000000007</v>
      </c>
      <c r="M54" s="8">
        <v>29494.6</v>
      </c>
      <c r="N54" s="8">
        <v>39562.841751784254</v>
      </c>
      <c r="O54" s="8">
        <v>633569.38421932398</v>
      </c>
      <c r="P54" s="8">
        <v>57645.9</v>
      </c>
      <c r="Q54" s="8"/>
      <c r="R54" s="8"/>
      <c r="S54" s="8"/>
      <c r="T54" s="8"/>
      <c r="U54" s="8">
        <v>427215.84558372293</v>
      </c>
      <c r="V54" s="8">
        <v>31253.3</v>
      </c>
      <c r="W54" s="8"/>
      <c r="X54" s="8">
        <v>7560.2818470573748</v>
      </c>
      <c r="Y54" s="8"/>
      <c r="Z54" s="8"/>
      <c r="AA54" s="8"/>
      <c r="AB54" s="8"/>
    </row>
    <row r="55" spans="1:28" x14ac:dyDescent="0.25">
      <c r="A55" s="6">
        <v>2018</v>
      </c>
      <c r="B55" s="6" t="s">
        <v>27</v>
      </c>
      <c r="C55" s="7">
        <v>10</v>
      </c>
      <c r="D55" s="7" t="s">
        <v>85</v>
      </c>
      <c r="E55" s="8"/>
      <c r="F55" s="8">
        <v>4122.8599999999997</v>
      </c>
      <c r="G55" s="8">
        <v>10499.148318244866</v>
      </c>
      <c r="H55" s="8"/>
      <c r="I55" s="8"/>
      <c r="J55" s="8">
        <v>32602.149202640063</v>
      </c>
      <c r="K55" s="8">
        <v>406360.67159643857</v>
      </c>
      <c r="L55" s="8">
        <v>84967.384999999995</v>
      </c>
      <c r="M55" s="8">
        <v>19027.3</v>
      </c>
      <c r="N55" s="8">
        <v>41498.359447965551</v>
      </c>
      <c r="O55" s="8">
        <v>862029.58589981054</v>
      </c>
      <c r="P55" s="8">
        <v>63680.9</v>
      </c>
      <c r="Q55" s="8"/>
      <c r="R55" s="8"/>
      <c r="S55" s="8"/>
      <c r="T55" s="8"/>
      <c r="U55" s="8">
        <v>680461.01364690682</v>
      </c>
      <c r="V55" s="8">
        <v>24503.5</v>
      </c>
      <c r="W55" s="8"/>
      <c r="X55" s="8">
        <v>9888.9743822790133</v>
      </c>
      <c r="Y55" s="8"/>
      <c r="Z55" s="8"/>
      <c r="AA55" s="8"/>
      <c r="AB55" s="8"/>
    </row>
    <row r="56" spans="1:28" x14ac:dyDescent="0.25">
      <c r="A56" s="6">
        <v>2018</v>
      </c>
      <c r="B56" s="6" t="s">
        <v>27</v>
      </c>
      <c r="C56" s="7">
        <v>11</v>
      </c>
      <c r="D56" s="7" t="s">
        <v>86</v>
      </c>
      <c r="E56" s="8"/>
      <c r="F56" s="8">
        <v>4813.3519999999999</v>
      </c>
      <c r="G56" s="8">
        <v>19033.672771702182</v>
      </c>
      <c r="H56" s="8"/>
      <c r="I56" s="8"/>
      <c r="J56" s="8">
        <v>41344.491771298286</v>
      </c>
      <c r="K56" s="8">
        <v>818419.95684107242</v>
      </c>
      <c r="L56" s="8">
        <v>107904.28400000001</v>
      </c>
      <c r="M56" s="8">
        <v>41297.5</v>
      </c>
      <c r="N56" s="8">
        <v>57355.377759666022</v>
      </c>
      <c r="O56" s="8">
        <v>1071279.8403010645</v>
      </c>
      <c r="P56" s="8">
        <v>0</v>
      </c>
      <c r="Q56" s="8"/>
      <c r="R56" s="8"/>
      <c r="S56" s="8"/>
      <c r="T56" s="8"/>
      <c r="U56" s="8">
        <v>1542346.9285648759</v>
      </c>
      <c r="V56" s="8">
        <v>17803.8</v>
      </c>
      <c r="W56" s="8"/>
      <c r="X56" s="8">
        <v>14183.643760269299</v>
      </c>
      <c r="Y56" s="8"/>
      <c r="Z56" s="8"/>
      <c r="AA56" s="8"/>
      <c r="AB56" s="8"/>
    </row>
    <row r="57" spans="1:28" x14ac:dyDescent="0.25">
      <c r="A57" s="6">
        <v>2018</v>
      </c>
      <c r="B57" s="6" t="s">
        <v>27</v>
      </c>
      <c r="C57" s="7">
        <v>12</v>
      </c>
      <c r="D57" s="7" t="s">
        <v>87</v>
      </c>
      <c r="E57" s="8"/>
      <c r="F57" s="8">
        <v>4979.3379999999997</v>
      </c>
      <c r="G57" s="8">
        <v>21968.724298164005</v>
      </c>
      <c r="H57" s="8"/>
      <c r="I57" s="8"/>
      <c r="J57" s="8">
        <v>61641.068392889734</v>
      </c>
      <c r="K57" s="8">
        <v>1462980.2603764492</v>
      </c>
      <c r="L57" s="8">
        <v>140829.20699999999</v>
      </c>
      <c r="M57" s="8">
        <v>35442.799999999996</v>
      </c>
      <c r="N57" s="8">
        <v>66816.480420598586</v>
      </c>
      <c r="O57" s="8">
        <v>1189746.9926847341</v>
      </c>
      <c r="P57" s="8">
        <v>0</v>
      </c>
      <c r="Q57" s="8"/>
      <c r="R57" s="8"/>
      <c r="S57" s="8"/>
      <c r="T57" s="8"/>
      <c r="U57" s="8">
        <v>2851599.5834069462</v>
      </c>
      <c r="V57" s="8">
        <v>17095.8</v>
      </c>
      <c r="W57" s="8"/>
      <c r="X57" s="8">
        <v>17538.974869678525</v>
      </c>
      <c r="Y57" s="8"/>
      <c r="Z57" s="8"/>
      <c r="AA57" s="8"/>
      <c r="AB57" s="8"/>
    </row>
    <row r="58" spans="1:28" x14ac:dyDescent="0.25">
      <c r="A58" s="6">
        <v>2019</v>
      </c>
      <c r="B58" s="6" t="s">
        <v>27</v>
      </c>
      <c r="C58" s="7">
        <v>1</v>
      </c>
      <c r="D58" s="7" t="s">
        <v>88</v>
      </c>
      <c r="E58" s="8"/>
      <c r="F58" s="8">
        <v>12567.402</v>
      </c>
      <c r="G58" s="8">
        <v>31539.407500000001</v>
      </c>
      <c r="H58" s="8"/>
      <c r="I58" s="8"/>
      <c r="J58" s="8">
        <v>64199.570299705571</v>
      </c>
      <c r="K58" s="8">
        <v>1951669.152344096</v>
      </c>
      <c r="L58" s="8">
        <v>165938.17300000001</v>
      </c>
      <c r="M58" s="8">
        <v>29494.6</v>
      </c>
      <c r="N58" s="8">
        <v>60579.018326005273</v>
      </c>
      <c r="O58" s="8">
        <v>1370423.962986931</v>
      </c>
      <c r="P58" s="8">
        <v>0</v>
      </c>
      <c r="Q58" s="8"/>
      <c r="R58" s="8"/>
      <c r="S58" s="8"/>
      <c r="T58" s="8"/>
      <c r="U58" s="8">
        <v>3815595.8352392972</v>
      </c>
      <c r="V58" s="8">
        <v>11057.5</v>
      </c>
      <c r="W58" s="8"/>
      <c r="X58" s="8">
        <v>21805.198994527716</v>
      </c>
      <c r="Y58" s="8"/>
      <c r="Z58" s="8"/>
      <c r="AA58" s="8"/>
      <c r="AB58" s="8"/>
    </row>
    <row r="59" spans="1:28" x14ac:dyDescent="0.25">
      <c r="A59" s="6">
        <v>2019</v>
      </c>
      <c r="B59" s="6" t="s">
        <v>27</v>
      </c>
      <c r="C59" s="7">
        <v>2</v>
      </c>
      <c r="D59" s="7" t="s">
        <v>89</v>
      </c>
      <c r="E59" s="8"/>
      <c r="F59" s="8">
        <v>11081.119000000001</v>
      </c>
      <c r="G59" s="8">
        <v>32409.087166666672</v>
      </c>
      <c r="H59" s="8"/>
      <c r="I59" s="8"/>
      <c r="J59" s="8">
        <v>60803.826954483382</v>
      </c>
      <c r="K59" s="8">
        <v>1834783.8540541655</v>
      </c>
      <c r="L59" s="8">
        <v>166898.696</v>
      </c>
      <c r="M59" s="8">
        <v>28119</v>
      </c>
      <c r="N59" s="8">
        <v>50838.595535139648</v>
      </c>
      <c r="O59" s="8">
        <v>1215023.8154757135</v>
      </c>
      <c r="P59" s="8">
        <v>0</v>
      </c>
      <c r="Q59" s="8"/>
      <c r="R59" s="8"/>
      <c r="S59" s="8"/>
      <c r="T59" s="8"/>
      <c r="U59" s="8">
        <v>3706274.2069800766</v>
      </c>
      <c r="V59" s="8">
        <v>10046.833333333332</v>
      </c>
      <c r="W59" s="8"/>
      <c r="X59" s="8">
        <v>17681.640034316188</v>
      </c>
      <c r="Y59" s="8"/>
      <c r="Z59" s="8"/>
      <c r="AA59" s="8"/>
      <c r="AB59" s="8"/>
    </row>
    <row r="60" spans="1:28" x14ac:dyDescent="0.25">
      <c r="A60" s="6">
        <v>2019</v>
      </c>
      <c r="B60" s="6" t="s">
        <v>27</v>
      </c>
      <c r="C60" s="7">
        <v>3</v>
      </c>
      <c r="D60" s="7" t="s">
        <v>90</v>
      </c>
      <c r="E60" s="8"/>
      <c r="F60" s="8">
        <v>5070.3429999999998</v>
      </c>
      <c r="G60" s="8">
        <v>32162.026000000002</v>
      </c>
      <c r="H60" s="8"/>
      <c r="I60" s="8"/>
      <c r="J60" s="8">
        <v>62296.629933326018</v>
      </c>
      <c r="K60" s="8">
        <v>1414716.6372979323</v>
      </c>
      <c r="L60" s="8">
        <v>139931.571</v>
      </c>
      <c r="M60" s="8">
        <v>29494.6</v>
      </c>
      <c r="N60" s="8">
        <v>48684.790909058596</v>
      </c>
      <c r="O60" s="8">
        <v>1182531.2921664189</v>
      </c>
      <c r="P60" s="8">
        <v>0</v>
      </c>
      <c r="Q60" s="8"/>
      <c r="R60" s="8"/>
      <c r="S60" s="8"/>
      <c r="T60" s="8"/>
      <c r="U60" s="8">
        <v>2930849.3559998297</v>
      </c>
      <c r="V60" s="8">
        <v>8717.4</v>
      </c>
      <c r="W60" s="8"/>
      <c r="X60" s="8">
        <v>15371.023643216748</v>
      </c>
      <c r="Y60" s="8"/>
      <c r="Z60" s="8"/>
      <c r="AA60" s="8"/>
      <c r="AB60" s="8"/>
    </row>
    <row r="61" spans="1:28" x14ac:dyDescent="0.25">
      <c r="A61" s="6">
        <v>2019</v>
      </c>
      <c r="B61" s="6" t="s">
        <v>27</v>
      </c>
      <c r="C61" s="7">
        <v>4</v>
      </c>
      <c r="D61" s="7" t="s">
        <v>91</v>
      </c>
      <c r="E61" s="8"/>
      <c r="F61" s="8">
        <v>4952.1000000000004</v>
      </c>
      <c r="G61" s="8">
        <v>35502.780545688474</v>
      </c>
      <c r="H61" s="8"/>
      <c r="I61" s="8"/>
      <c r="J61" s="8">
        <v>38860.917756518182</v>
      </c>
      <c r="K61" s="8">
        <v>913446.70140770858</v>
      </c>
      <c r="L61" s="8">
        <v>112319.23899999999</v>
      </c>
      <c r="M61" s="8">
        <v>29494.6</v>
      </c>
      <c r="N61" s="8">
        <v>47975.338368698154</v>
      </c>
      <c r="O61" s="8">
        <v>786411.34687973047</v>
      </c>
      <c r="P61" s="8">
        <v>59220.800000000003</v>
      </c>
      <c r="Q61" s="8"/>
      <c r="R61" s="8"/>
      <c r="S61" s="8"/>
      <c r="T61" s="8"/>
      <c r="U61" s="8">
        <v>1708192.1281190913</v>
      </c>
      <c r="V61" s="8">
        <v>3312.5</v>
      </c>
      <c r="W61" s="8"/>
      <c r="X61" s="8">
        <v>9225.9860538855719</v>
      </c>
      <c r="Y61" s="8"/>
      <c r="Z61" s="8"/>
      <c r="AA61" s="8"/>
      <c r="AB61" s="8"/>
    </row>
    <row r="62" spans="1:28" x14ac:dyDescent="0.25">
      <c r="A62" s="6">
        <v>2019</v>
      </c>
      <c r="B62" s="6" t="s">
        <v>27</v>
      </c>
      <c r="C62" s="7">
        <v>5</v>
      </c>
      <c r="D62" s="7" t="s">
        <v>92</v>
      </c>
      <c r="E62" s="8"/>
      <c r="F62" s="8">
        <v>4632.0959999999995</v>
      </c>
      <c r="G62" s="8">
        <v>33998.728598629139</v>
      </c>
      <c r="H62" s="8"/>
      <c r="I62" s="8"/>
      <c r="J62" s="8">
        <v>58086.704315338669</v>
      </c>
      <c r="K62" s="8">
        <v>470618.61045569356</v>
      </c>
      <c r="L62" s="8">
        <v>89496.895999999993</v>
      </c>
      <c r="M62" s="8">
        <v>29494.6</v>
      </c>
      <c r="N62" s="8">
        <v>41836.19527839747</v>
      </c>
      <c r="O62" s="8">
        <v>678781.45589318033</v>
      </c>
      <c r="P62" s="8">
        <v>21411.3</v>
      </c>
      <c r="Q62" s="8"/>
      <c r="R62" s="8"/>
      <c r="S62" s="8"/>
      <c r="T62" s="8"/>
      <c r="U62" s="8">
        <v>781823.24416592985</v>
      </c>
      <c r="V62" s="8">
        <v>3074.9</v>
      </c>
      <c r="W62" s="8"/>
      <c r="X62" s="8">
        <v>7107.8300534627369</v>
      </c>
      <c r="Y62" s="8"/>
      <c r="Z62" s="8"/>
      <c r="AA62" s="8"/>
      <c r="AB62" s="8"/>
    </row>
    <row r="63" spans="1:28" x14ac:dyDescent="0.25">
      <c r="A63" s="6">
        <v>2019</v>
      </c>
      <c r="B63" s="6" t="s">
        <v>27</v>
      </c>
      <c r="C63" s="7">
        <v>6</v>
      </c>
      <c r="D63" s="7" t="s">
        <v>93</v>
      </c>
      <c r="E63" s="8"/>
      <c r="F63" s="8">
        <v>3614.65</v>
      </c>
      <c r="G63" s="8">
        <v>34157.779543100027</v>
      </c>
      <c r="H63" s="8"/>
      <c r="I63" s="8"/>
      <c r="J63" s="8">
        <v>47263.215987078998</v>
      </c>
      <c r="K63" s="8">
        <v>295119.60628705926</v>
      </c>
      <c r="L63" s="8">
        <v>78835.388000000006</v>
      </c>
      <c r="M63" s="8">
        <v>27925.8</v>
      </c>
      <c r="N63" s="8">
        <v>35062.679517882512</v>
      </c>
      <c r="O63" s="8">
        <v>600643.2310577787</v>
      </c>
      <c r="P63" s="8">
        <v>109242.1</v>
      </c>
      <c r="Q63" s="8"/>
      <c r="R63" s="8"/>
      <c r="S63" s="8"/>
      <c r="T63" s="8"/>
      <c r="U63" s="8">
        <v>398819.54839971493</v>
      </c>
      <c r="V63" s="8">
        <v>1308.9000000000001</v>
      </c>
      <c r="W63" s="8"/>
      <c r="X63" s="8">
        <v>6312.8092486048236</v>
      </c>
      <c r="Y63" s="8"/>
      <c r="Z63" s="8"/>
      <c r="AA63" s="8"/>
      <c r="AB63" s="8"/>
    </row>
    <row r="64" spans="1:28" x14ac:dyDescent="0.25">
      <c r="A64" s="6">
        <v>2019</v>
      </c>
      <c r="B64" s="6" t="s">
        <v>27</v>
      </c>
      <c r="C64" s="7">
        <v>7</v>
      </c>
      <c r="D64" s="7" t="s">
        <v>94</v>
      </c>
      <c r="E64" s="8"/>
      <c r="F64" s="8">
        <v>2509.5050000000001</v>
      </c>
      <c r="G64" s="8">
        <v>33981.561628703508</v>
      </c>
      <c r="H64" s="8"/>
      <c r="I64" s="8"/>
      <c r="J64" s="8">
        <v>46767.980465904548</v>
      </c>
      <c r="K64" s="8">
        <v>248416.73790521495</v>
      </c>
      <c r="L64" s="8">
        <v>77068.66</v>
      </c>
      <c r="M64" s="8">
        <v>31063.3</v>
      </c>
      <c r="N64" s="8">
        <v>34827.101699636049</v>
      </c>
      <c r="O64" s="8">
        <v>608860.1986171098</v>
      </c>
      <c r="P64" s="8">
        <v>195492.00000000003</v>
      </c>
      <c r="Q64" s="8"/>
      <c r="R64" s="8"/>
      <c r="S64" s="8"/>
      <c r="T64" s="8"/>
      <c r="U64" s="8">
        <v>342890.20341011422</v>
      </c>
      <c r="V64" s="8">
        <v>1740.55</v>
      </c>
      <c r="W64" s="8"/>
      <c r="X64" s="8">
        <v>1454.3593241805572</v>
      </c>
      <c r="Y64" s="8"/>
      <c r="Z64" s="8"/>
      <c r="AA64" s="8"/>
      <c r="AB64" s="8"/>
    </row>
    <row r="65" spans="1:28" x14ac:dyDescent="0.25">
      <c r="A65" s="6">
        <v>2019</v>
      </c>
      <c r="B65" s="6" t="s">
        <v>27</v>
      </c>
      <c r="C65" s="7">
        <v>8</v>
      </c>
      <c r="D65" s="7" t="s">
        <v>95</v>
      </c>
      <c r="E65" s="8"/>
      <c r="F65" s="8">
        <v>2393.152</v>
      </c>
      <c r="G65" s="8">
        <v>24722.172876786888</v>
      </c>
      <c r="H65" s="8"/>
      <c r="I65" s="8"/>
      <c r="J65" s="8">
        <v>48124.838838509917</v>
      </c>
      <c r="K65" s="8">
        <v>242093.3545607159</v>
      </c>
      <c r="L65" s="8">
        <v>77001.850000000006</v>
      </c>
      <c r="M65" s="8">
        <v>29494.6</v>
      </c>
      <c r="N65" s="8">
        <v>35982.707261443946</v>
      </c>
      <c r="O65" s="8">
        <v>610407.22464982676</v>
      </c>
      <c r="P65" s="8">
        <v>191611.9</v>
      </c>
      <c r="Q65" s="8"/>
      <c r="R65" s="8"/>
      <c r="S65" s="8"/>
      <c r="T65" s="8"/>
      <c r="U65" s="8">
        <v>358190.99058942788</v>
      </c>
      <c r="V65" s="8">
        <v>10973.85</v>
      </c>
      <c r="W65" s="8"/>
      <c r="X65" s="8">
        <v>6405.9835128003469</v>
      </c>
      <c r="Y65" s="8"/>
      <c r="Z65" s="8"/>
      <c r="AA65" s="8"/>
      <c r="AB65" s="8"/>
    </row>
    <row r="66" spans="1:28" x14ac:dyDescent="0.25">
      <c r="A66" s="6">
        <v>2019</v>
      </c>
      <c r="B66" s="6" t="s">
        <v>27</v>
      </c>
      <c r="C66" s="7">
        <v>9</v>
      </c>
      <c r="D66" s="7" t="s">
        <v>96</v>
      </c>
      <c r="E66" s="8"/>
      <c r="F66" s="8">
        <v>2943.2979999999998</v>
      </c>
      <c r="G66" s="8">
        <v>4680.7082103813536</v>
      </c>
      <c r="H66" s="8"/>
      <c r="I66" s="8"/>
      <c r="J66" s="8">
        <v>44237.727101953904</v>
      </c>
      <c r="K66" s="8">
        <v>255653.47748091939</v>
      </c>
      <c r="L66" s="8">
        <v>77604.122999999992</v>
      </c>
      <c r="M66" s="8">
        <v>38293.599999999999</v>
      </c>
      <c r="N66" s="8">
        <v>39562.841751784254</v>
      </c>
      <c r="O66" s="8">
        <v>633656.44309866033</v>
      </c>
      <c r="P66" s="8">
        <v>80704.3</v>
      </c>
      <c r="Q66" s="8"/>
      <c r="R66" s="8"/>
      <c r="S66" s="8"/>
      <c r="T66" s="8"/>
      <c r="U66" s="8">
        <v>425109.56023590144</v>
      </c>
      <c r="V66" s="8">
        <v>31253.3</v>
      </c>
      <c r="W66" s="8"/>
      <c r="X66" s="8">
        <v>7560.2818470573748</v>
      </c>
      <c r="Y66" s="8"/>
      <c r="Z66" s="8"/>
      <c r="AA66" s="8"/>
      <c r="AB66" s="8"/>
    </row>
    <row r="67" spans="1:28" x14ac:dyDescent="0.25">
      <c r="A67" s="6">
        <v>2019</v>
      </c>
      <c r="B67" s="6" t="s">
        <v>27</v>
      </c>
      <c r="C67" s="7">
        <v>10</v>
      </c>
      <c r="D67" s="7" t="s">
        <v>97</v>
      </c>
      <c r="E67" s="8"/>
      <c r="F67" s="8">
        <v>4413.9930000000004</v>
      </c>
      <c r="G67" s="8">
        <v>13538.912318244867</v>
      </c>
      <c r="H67" s="8"/>
      <c r="I67" s="8"/>
      <c r="J67" s="8">
        <v>32602.149202640063</v>
      </c>
      <c r="K67" s="8">
        <v>405601.16839479463</v>
      </c>
      <c r="L67" s="8">
        <v>87831.856999999989</v>
      </c>
      <c r="M67" s="8">
        <v>20735.599999999999</v>
      </c>
      <c r="N67" s="8">
        <v>41498.359447965551</v>
      </c>
      <c r="O67" s="8">
        <v>862130.84021006303</v>
      </c>
      <c r="P67" s="8">
        <v>234149.8</v>
      </c>
      <c r="Q67" s="8"/>
      <c r="R67" s="8"/>
      <c r="S67" s="8"/>
      <c r="T67" s="8"/>
      <c r="U67" s="8">
        <v>673841.47272147064</v>
      </c>
      <c r="V67" s="8">
        <v>24503.5</v>
      </c>
      <c r="W67" s="8"/>
      <c r="X67" s="8">
        <v>9888.9743822790133</v>
      </c>
      <c r="Y67" s="8"/>
      <c r="Z67" s="8"/>
      <c r="AA67" s="8"/>
      <c r="AB67" s="8"/>
    </row>
    <row r="68" spans="1:28" x14ac:dyDescent="0.25">
      <c r="A68" s="6">
        <v>2019</v>
      </c>
      <c r="B68" s="6" t="s">
        <v>27</v>
      </c>
      <c r="C68" s="7">
        <v>11</v>
      </c>
      <c r="D68" s="7" t="s">
        <v>98</v>
      </c>
      <c r="E68" s="8"/>
      <c r="F68" s="8">
        <v>4977.107</v>
      </c>
      <c r="G68" s="8">
        <v>22073.436771702185</v>
      </c>
      <c r="H68" s="8"/>
      <c r="I68" s="8"/>
      <c r="J68" s="8">
        <v>41344.491771298286</v>
      </c>
      <c r="K68" s="8">
        <v>815263.14253538451</v>
      </c>
      <c r="L68" s="8">
        <v>110768.75600000001</v>
      </c>
      <c r="M68" s="8">
        <v>32538.5</v>
      </c>
      <c r="N68" s="8">
        <v>57355.377759666022</v>
      </c>
      <c r="O68" s="8">
        <v>1071373.9383973668</v>
      </c>
      <c r="P68" s="8">
        <v>0</v>
      </c>
      <c r="Q68" s="8"/>
      <c r="R68" s="8"/>
      <c r="S68" s="8"/>
      <c r="T68" s="8"/>
      <c r="U68" s="8">
        <v>1525809.0533969454</v>
      </c>
      <c r="V68" s="8">
        <v>17803.8</v>
      </c>
      <c r="W68" s="8"/>
      <c r="X68" s="8">
        <v>14183.643760269299</v>
      </c>
      <c r="Y68" s="8"/>
      <c r="Z68" s="8"/>
      <c r="AA68" s="8"/>
      <c r="AB68" s="8"/>
    </row>
    <row r="69" spans="1:28" x14ac:dyDescent="0.25">
      <c r="A69" s="6">
        <v>2019</v>
      </c>
      <c r="B69" s="6" t="s">
        <v>27</v>
      </c>
      <c r="C69" s="7">
        <v>12</v>
      </c>
      <c r="D69" s="7" t="s">
        <v>99</v>
      </c>
      <c r="E69" s="8"/>
      <c r="F69" s="8">
        <v>5015.7139999999999</v>
      </c>
      <c r="G69" s="8">
        <v>25008.488298164004</v>
      </c>
      <c r="H69" s="8"/>
      <c r="I69" s="8"/>
      <c r="J69" s="8">
        <v>61641.068392889734</v>
      </c>
      <c r="K69" s="8">
        <v>1456048.6584584021</v>
      </c>
      <c r="L69" s="8">
        <v>143693.67800000001</v>
      </c>
      <c r="M69" s="8">
        <v>33874.1</v>
      </c>
      <c r="N69" s="8">
        <v>66816.480420598586</v>
      </c>
      <c r="O69" s="8">
        <v>1189840.5209810166</v>
      </c>
      <c r="P69" s="8">
        <v>0</v>
      </c>
      <c r="Q69" s="8"/>
      <c r="R69" s="8"/>
      <c r="S69" s="8"/>
      <c r="T69" s="8"/>
      <c r="U69" s="8">
        <v>2820012.2720029154</v>
      </c>
      <c r="V69" s="8">
        <v>17095.8</v>
      </c>
      <c r="W69" s="8"/>
      <c r="X69" s="8">
        <v>17538.974869678525</v>
      </c>
      <c r="Y69" s="8"/>
      <c r="Z69" s="8"/>
      <c r="AA69" s="8"/>
      <c r="AB69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55"/>
  <sheetViews>
    <sheetView showGridLine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2.75" x14ac:dyDescent="0.2"/>
  <cols>
    <col min="1" max="1" width="27.5703125" style="39" customWidth="1"/>
    <col min="2" max="2" width="37.28515625" style="39" bestFit="1" customWidth="1"/>
    <col min="3" max="3" width="40.85546875" style="39" customWidth="1"/>
    <col min="4" max="71" width="9.7109375" style="39" bestFit="1" customWidth="1"/>
    <col min="72" max="16384" width="9.140625" style="39"/>
  </cols>
  <sheetData>
    <row r="1" spans="1:71" x14ac:dyDescent="0.2">
      <c r="A1" s="38" t="s">
        <v>152</v>
      </c>
    </row>
    <row r="2" spans="1:71" x14ac:dyDescent="0.2">
      <c r="A2" s="38" t="s">
        <v>177</v>
      </c>
    </row>
    <row r="3" spans="1:71" x14ac:dyDescent="0.2">
      <c r="A3" s="40"/>
      <c r="B3" s="41"/>
      <c r="C3" s="91"/>
      <c r="D3" s="106">
        <v>2014</v>
      </c>
      <c r="E3" s="101"/>
      <c r="F3" s="101"/>
      <c r="G3" s="101"/>
      <c r="H3" s="101"/>
      <c r="I3" s="101"/>
      <c r="J3" s="101"/>
      <c r="K3" s="107"/>
      <c r="L3" s="108">
        <f>D3+1</f>
        <v>2015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8">
        <f>L3+1</f>
        <v>2016</v>
      </c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8">
        <f>X3+1</f>
        <v>2017</v>
      </c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8">
        <f>AJ3+1</f>
        <v>2018</v>
      </c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8">
        <f>AV3+1</f>
        <v>2019</v>
      </c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7"/>
    </row>
    <row r="4" spans="1:71" x14ac:dyDescent="0.2">
      <c r="A4" s="81" t="s">
        <v>153</v>
      </c>
      <c r="B4" s="43" t="s">
        <v>154</v>
      </c>
      <c r="C4" s="43" t="s">
        <v>182</v>
      </c>
      <c r="D4" s="42">
        <v>5</v>
      </c>
      <c r="E4" s="43">
        <v>6</v>
      </c>
      <c r="F4" s="43">
        <v>7</v>
      </c>
      <c r="G4" s="43">
        <v>8</v>
      </c>
      <c r="H4" s="43">
        <v>9</v>
      </c>
      <c r="I4" s="43">
        <v>10</v>
      </c>
      <c r="J4" s="43">
        <v>11</v>
      </c>
      <c r="K4" s="104">
        <v>12</v>
      </c>
      <c r="L4" s="43">
        <v>1</v>
      </c>
      <c r="M4" s="43">
        <v>2</v>
      </c>
      <c r="N4" s="43">
        <v>3</v>
      </c>
      <c r="O4" s="43">
        <v>4</v>
      </c>
      <c r="P4" s="43">
        <v>5</v>
      </c>
      <c r="Q4" s="43">
        <v>6</v>
      </c>
      <c r="R4" s="43">
        <v>7</v>
      </c>
      <c r="S4" s="43">
        <v>8</v>
      </c>
      <c r="T4" s="43">
        <v>9</v>
      </c>
      <c r="U4" s="43">
        <v>10</v>
      </c>
      <c r="V4" s="43">
        <v>11</v>
      </c>
      <c r="W4" s="43">
        <v>12</v>
      </c>
      <c r="X4" s="103">
        <v>1</v>
      </c>
      <c r="Y4" s="43">
        <v>2</v>
      </c>
      <c r="Z4" s="43">
        <v>3</v>
      </c>
      <c r="AA4" s="43">
        <v>4</v>
      </c>
      <c r="AB4" s="43">
        <v>5</v>
      </c>
      <c r="AC4" s="43">
        <v>6</v>
      </c>
      <c r="AD4" s="43">
        <v>7</v>
      </c>
      <c r="AE4" s="43">
        <v>8</v>
      </c>
      <c r="AF4" s="43">
        <v>9</v>
      </c>
      <c r="AG4" s="43">
        <v>10</v>
      </c>
      <c r="AH4" s="43">
        <v>11</v>
      </c>
      <c r="AI4" s="43">
        <v>12</v>
      </c>
      <c r="AJ4" s="103">
        <v>1</v>
      </c>
      <c r="AK4" s="43">
        <v>2</v>
      </c>
      <c r="AL4" s="43">
        <v>3</v>
      </c>
      <c r="AM4" s="43">
        <v>4</v>
      </c>
      <c r="AN4" s="43">
        <v>5</v>
      </c>
      <c r="AO4" s="43">
        <v>6</v>
      </c>
      <c r="AP4" s="43">
        <v>7</v>
      </c>
      <c r="AQ4" s="43">
        <v>8</v>
      </c>
      <c r="AR4" s="43">
        <v>9</v>
      </c>
      <c r="AS4" s="43">
        <v>10</v>
      </c>
      <c r="AT4" s="43">
        <v>11</v>
      </c>
      <c r="AU4" s="43">
        <v>12</v>
      </c>
      <c r="AV4" s="103">
        <v>1</v>
      </c>
      <c r="AW4" s="43">
        <v>2</v>
      </c>
      <c r="AX4" s="43">
        <v>3</v>
      </c>
      <c r="AY4" s="43">
        <v>4</v>
      </c>
      <c r="AZ4" s="43">
        <v>5</v>
      </c>
      <c r="BA4" s="43">
        <v>6</v>
      </c>
      <c r="BB4" s="43">
        <v>7</v>
      </c>
      <c r="BC4" s="43">
        <v>8</v>
      </c>
      <c r="BD4" s="43">
        <v>9</v>
      </c>
      <c r="BE4" s="43">
        <v>10</v>
      </c>
      <c r="BF4" s="43">
        <v>11</v>
      </c>
      <c r="BG4" s="43">
        <v>12</v>
      </c>
      <c r="BH4" s="103">
        <v>1</v>
      </c>
      <c r="BI4" s="43">
        <v>2</v>
      </c>
      <c r="BJ4" s="43">
        <v>3</v>
      </c>
      <c r="BK4" s="43">
        <v>4</v>
      </c>
      <c r="BL4" s="43">
        <v>5</v>
      </c>
      <c r="BM4" s="43">
        <v>6</v>
      </c>
      <c r="BN4" s="43">
        <v>7</v>
      </c>
      <c r="BO4" s="43">
        <v>8</v>
      </c>
      <c r="BP4" s="43">
        <v>9</v>
      </c>
      <c r="BQ4" s="43">
        <v>10</v>
      </c>
      <c r="BR4" s="43">
        <v>11</v>
      </c>
      <c r="BS4" s="104">
        <v>12</v>
      </c>
    </row>
    <row r="5" spans="1:71" ht="15" x14ac:dyDescent="0.25">
      <c r="A5" s="81" t="s">
        <v>109</v>
      </c>
      <c r="B5" s="90" t="s">
        <v>149</v>
      </c>
      <c r="C5" s="105" t="s">
        <v>19</v>
      </c>
      <c r="D5" s="57">
        <f>VLOOKUP($C5,CustbyRate!$A$7:$BQ$26,COLUMN()-2,0)*VLOOKUP('Calendar Customers'!$C5,'Rev Allocations Usage'!$B$27:$K$44,MATCH('Calendar Customers'!$A5,'Rev Allocations Usage'!$B$3:$K$3,0),0)</f>
        <v>293724.99999999994</v>
      </c>
      <c r="E5" s="58">
        <f>VLOOKUP($C5,CustbyRate!$A$7:$BQ$26,COLUMN()-2,0)*VLOOKUP('Calendar Customers'!$C5,'Rev Allocations Usage'!$B$27:$K$44,MATCH('Calendar Customers'!$A5,'Rev Allocations Usage'!$B$3:$K$3,0),0)</f>
        <v>293770.99999999994</v>
      </c>
      <c r="F5" s="58">
        <f>VLOOKUP($C5,CustbyRate!$A$7:$BQ$26,COLUMN()-2,0)*VLOOKUP('Calendar Customers'!$C5,'Rev Allocations Usage'!$B$27:$K$44,MATCH('Calendar Customers'!$A5,'Rev Allocations Usage'!$B$3:$K$3,0),0)</f>
        <v>293816.99999999994</v>
      </c>
      <c r="G5" s="58">
        <f>VLOOKUP($C5,CustbyRate!$A$7:$BQ$26,COLUMN()-2,0)*VLOOKUP('Calendar Customers'!$C5,'Rev Allocations Usage'!$B$27:$K$44,MATCH('Calendar Customers'!$A5,'Rev Allocations Usage'!$B$3:$K$3,0),0)</f>
        <v>293862.99999999994</v>
      </c>
      <c r="H5" s="58">
        <f>VLOOKUP($C5,CustbyRate!$A$7:$BQ$26,COLUMN()-2,0)*VLOOKUP('Calendar Customers'!$C5,'Rev Allocations Usage'!$B$27:$K$44,MATCH('Calendar Customers'!$A5,'Rev Allocations Usage'!$B$3:$K$3,0),0)</f>
        <v>293907.99999999994</v>
      </c>
      <c r="I5" s="58">
        <f>VLOOKUP($C5,CustbyRate!$A$7:$BQ$26,COLUMN()-2,0)*VLOOKUP('Calendar Customers'!$C5,'Rev Allocations Usage'!$B$27:$K$44,MATCH('Calendar Customers'!$A5,'Rev Allocations Usage'!$B$3:$K$3,0),0)</f>
        <v>293953.99999999994</v>
      </c>
      <c r="J5" s="58">
        <f>VLOOKUP($C5,CustbyRate!$A$7:$BQ$26,COLUMN()-2,0)*VLOOKUP('Calendar Customers'!$C5,'Rev Allocations Usage'!$B$27:$K$44,MATCH('Calendar Customers'!$A5,'Rev Allocations Usage'!$B$3:$K$3,0),0)</f>
        <v>293999.99999999994</v>
      </c>
      <c r="K5" s="59">
        <f>VLOOKUP($C5,CustbyRate!$A$7:$BQ$26,COLUMN()-2,0)*VLOOKUP('Calendar Customers'!$C5,'Rev Allocations Usage'!$B$27:$K$44,MATCH('Calendar Customers'!$A5,'Rev Allocations Usage'!$B$3:$K$3,0),0)</f>
        <v>294045.99999999994</v>
      </c>
      <c r="L5" s="58">
        <f>VLOOKUP($C5,CustbyRate!$A$7:$BQ$26,COLUMN()-2,0)*VLOOKUP('Calendar Customers'!$C5,'Rev Allocations Usage'!$B$27:$K$44,MATCH('Calendar Customers'!$A5,'Rev Allocations Usage'!$B$3:$K$3,0),0)</f>
        <v>294090.99999999994</v>
      </c>
      <c r="M5" s="58">
        <f>VLOOKUP($C5,CustbyRate!$A$7:$BQ$26,COLUMN()-2,0)*VLOOKUP('Calendar Customers'!$C5,'Rev Allocations Usage'!$B$27:$K$44,MATCH('Calendar Customers'!$A5,'Rev Allocations Usage'!$B$3:$K$3,0),0)</f>
        <v>294136.99999999994</v>
      </c>
      <c r="N5" s="58">
        <f>VLOOKUP($C5,CustbyRate!$A$7:$BQ$26,COLUMN()-2,0)*VLOOKUP('Calendar Customers'!$C5,'Rev Allocations Usage'!$B$27:$K$44,MATCH('Calendar Customers'!$A5,'Rev Allocations Usage'!$B$3:$K$3,0),0)</f>
        <v>294182.99999999994</v>
      </c>
      <c r="O5" s="58">
        <f>VLOOKUP($C5,CustbyRate!$A$7:$BQ$26,COLUMN()-2,0)*VLOOKUP('Calendar Customers'!$C5,'Rev Allocations Usage'!$B$27:$K$44,MATCH('Calendar Customers'!$A5,'Rev Allocations Usage'!$B$3:$K$3,0),0)</f>
        <v>294228.99999999994</v>
      </c>
      <c r="P5" s="58">
        <f>VLOOKUP($C5,CustbyRate!$A$7:$BQ$26,COLUMN()-2,0)*VLOOKUP('Calendar Customers'!$C5,'Rev Allocations Usage'!$B$27:$K$44,MATCH('Calendar Customers'!$A5,'Rev Allocations Usage'!$B$3:$K$3,0),0)</f>
        <v>294273.99999999994</v>
      </c>
      <c r="Q5" s="58">
        <f>VLOOKUP($C5,CustbyRate!$A$7:$BQ$26,COLUMN()-2,0)*VLOOKUP('Calendar Customers'!$C5,'Rev Allocations Usage'!$B$27:$K$44,MATCH('Calendar Customers'!$A5,'Rev Allocations Usage'!$B$3:$K$3,0),0)</f>
        <v>294319.99999999994</v>
      </c>
      <c r="R5" s="58">
        <f>VLOOKUP($C5,CustbyRate!$A$7:$BQ$26,COLUMN()-2,0)*VLOOKUP('Calendar Customers'!$C5,'Rev Allocations Usage'!$B$27:$K$44,MATCH('Calendar Customers'!$A5,'Rev Allocations Usage'!$B$3:$K$3,0),0)</f>
        <v>294365.99999999994</v>
      </c>
      <c r="S5" s="58">
        <f>VLOOKUP($C5,CustbyRate!$A$7:$BQ$26,COLUMN()-2,0)*VLOOKUP('Calendar Customers'!$C5,'Rev Allocations Usage'!$B$27:$K$44,MATCH('Calendar Customers'!$A5,'Rev Allocations Usage'!$B$3:$K$3,0),0)</f>
        <v>294411.99999999994</v>
      </c>
      <c r="T5" s="58">
        <f>VLOOKUP($C5,CustbyRate!$A$7:$BQ$26,COLUMN()-2,0)*VLOOKUP('Calendar Customers'!$C5,'Rev Allocations Usage'!$B$27:$K$44,MATCH('Calendar Customers'!$A5,'Rev Allocations Usage'!$B$3:$K$3,0),0)</f>
        <v>294456.99999999994</v>
      </c>
      <c r="U5" s="58">
        <f>VLOOKUP($C5,CustbyRate!$A$7:$BQ$26,COLUMN()-2,0)*VLOOKUP('Calendar Customers'!$C5,'Rev Allocations Usage'!$B$27:$K$44,MATCH('Calendar Customers'!$A5,'Rev Allocations Usage'!$B$3:$K$3,0),0)</f>
        <v>294502.99999999994</v>
      </c>
      <c r="V5" s="58">
        <f>VLOOKUP($C5,CustbyRate!$A$7:$BQ$26,COLUMN()-2,0)*VLOOKUP('Calendar Customers'!$C5,'Rev Allocations Usage'!$B$27:$K$44,MATCH('Calendar Customers'!$A5,'Rev Allocations Usage'!$B$3:$K$3,0),0)</f>
        <v>294548.99999999994</v>
      </c>
      <c r="W5" s="58">
        <f>VLOOKUP($C5,CustbyRate!$A$7:$BQ$26,COLUMN()-2,0)*VLOOKUP('Calendar Customers'!$C5,'Rev Allocations Usage'!$B$27:$K$44,MATCH('Calendar Customers'!$A5,'Rev Allocations Usage'!$B$3:$K$3,0),0)</f>
        <v>294593.99999999994</v>
      </c>
      <c r="X5" s="58">
        <f>VLOOKUP($C5,CustbyRate!$A$7:$BQ$26,COLUMN()-2,0)*VLOOKUP('Calendar Customers'!$C5,'Rev Allocations Usage'!$B$27:$K$44,MATCH('Calendar Customers'!$A5,'Rev Allocations Usage'!$B$3:$K$3,0),0)</f>
        <v>294638.99999999994</v>
      </c>
      <c r="Y5" s="58">
        <f>VLOOKUP($C5,CustbyRate!$A$7:$BQ$26,COLUMN()-2,0)*VLOOKUP('Calendar Customers'!$C5,'Rev Allocations Usage'!$B$27:$K$44,MATCH('Calendar Customers'!$A5,'Rev Allocations Usage'!$B$3:$K$3,0),0)</f>
        <v>294683.99999999994</v>
      </c>
      <c r="Z5" s="58">
        <f>VLOOKUP($C5,CustbyRate!$A$7:$BQ$26,COLUMN()-2,0)*VLOOKUP('Calendar Customers'!$C5,'Rev Allocations Usage'!$B$27:$K$44,MATCH('Calendar Customers'!$A5,'Rev Allocations Usage'!$B$3:$K$3,0),0)</f>
        <v>294728.99999999994</v>
      </c>
      <c r="AA5" s="58">
        <f>VLOOKUP($C5,CustbyRate!$A$7:$BQ$26,COLUMN()-2,0)*VLOOKUP('Calendar Customers'!$C5,'Rev Allocations Usage'!$B$27:$K$44,MATCH('Calendar Customers'!$A5,'Rev Allocations Usage'!$B$3:$K$3,0),0)</f>
        <v>294773.99999999994</v>
      </c>
      <c r="AB5" s="58">
        <f>VLOOKUP($C5,CustbyRate!$A$7:$BQ$26,COLUMN()-2,0)*VLOOKUP('Calendar Customers'!$C5,'Rev Allocations Usage'!$B$27:$K$44,MATCH('Calendar Customers'!$A5,'Rev Allocations Usage'!$B$3:$K$3,0),0)</f>
        <v>294818.99999999994</v>
      </c>
      <c r="AC5" s="58">
        <f>VLOOKUP($C5,CustbyRate!$A$7:$BQ$26,COLUMN()-2,0)*VLOOKUP('Calendar Customers'!$C5,'Rev Allocations Usage'!$B$27:$K$44,MATCH('Calendar Customers'!$A5,'Rev Allocations Usage'!$B$3:$K$3,0),0)</f>
        <v>294863.99999999994</v>
      </c>
      <c r="AD5" s="58">
        <f>VLOOKUP($C5,CustbyRate!$A$7:$BQ$26,COLUMN()-2,0)*VLOOKUP('Calendar Customers'!$C5,'Rev Allocations Usage'!$B$27:$K$44,MATCH('Calendar Customers'!$A5,'Rev Allocations Usage'!$B$3:$K$3,0),0)</f>
        <v>294907.99999999994</v>
      </c>
      <c r="AE5" s="58">
        <f>VLOOKUP($C5,CustbyRate!$A$7:$BQ$26,COLUMN()-2,0)*VLOOKUP('Calendar Customers'!$C5,'Rev Allocations Usage'!$B$27:$K$44,MATCH('Calendar Customers'!$A5,'Rev Allocations Usage'!$B$3:$K$3,0),0)</f>
        <v>294952.99999999994</v>
      </c>
      <c r="AF5" s="58">
        <f>VLOOKUP($C5,CustbyRate!$A$7:$BQ$26,COLUMN()-2,0)*VLOOKUP('Calendar Customers'!$C5,'Rev Allocations Usage'!$B$27:$K$44,MATCH('Calendar Customers'!$A5,'Rev Allocations Usage'!$B$3:$K$3,0),0)</f>
        <v>294997.99999999994</v>
      </c>
      <c r="AG5" s="58">
        <f>VLOOKUP($C5,CustbyRate!$A$7:$BQ$26,COLUMN()-2,0)*VLOOKUP('Calendar Customers'!$C5,'Rev Allocations Usage'!$B$27:$K$44,MATCH('Calendar Customers'!$A5,'Rev Allocations Usage'!$B$3:$K$3,0),0)</f>
        <v>295042.99999999994</v>
      </c>
      <c r="AH5" s="58">
        <f>VLOOKUP($C5,CustbyRate!$A$7:$BQ$26,COLUMN()-2,0)*VLOOKUP('Calendar Customers'!$C5,'Rev Allocations Usage'!$B$27:$K$44,MATCH('Calendar Customers'!$A5,'Rev Allocations Usage'!$B$3:$K$3,0),0)</f>
        <v>295087.99999999994</v>
      </c>
      <c r="AI5" s="58">
        <f>VLOOKUP($C5,CustbyRate!$A$7:$BQ$26,COLUMN()-2,0)*VLOOKUP('Calendar Customers'!$C5,'Rev Allocations Usage'!$B$27:$K$44,MATCH('Calendar Customers'!$A5,'Rev Allocations Usage'!$B$3:$K$3,0),0)</f>
        <v>295132.99999999994</v>
      </c>
      <c r="AJ5" s="58">
        <f>VLOOKUP($C5,CustbyRate!$A$7:$BQ$26,COLUMN()-2,0)*VLOOKUP('Calendar Customers'!$C5,'Rev Allocations Usage'!$B$27:$K$44,MATCH('Calendar Customers'!$A5,'Rev Allocations Usage'!$B$3:$K$3,0),0)</f>
        <v>295177.99999999994</v>
      </c>
      <c r="AK5" s="58">
        <f>VLOOKUP($C5,CustbyRate!$A$7:$BQ$26,COLUMN()-2,0)*VLOOKUP('Calendar Customers'!$C5,'Rev Allocations Usage'!$B$27:$K$44,MATCH('Calendar Customers'!$A5,'Rev Allocations Usage'!$B$3:$K$3,0),0)</f>
        <v>295221.99999999994</v>
      </c>
      <c r="AL5" s="58">
        <f>VLOOKUP($C5,CustbyRate!$A$7:$BQ$26,COLUMN()-2,0)*VLOOKUP('Calendar Customers'!$C5,'Rev Allocations Usage'!$B$27:$K$44,MATCH('Calendar Customers'!$A5,'Rev Allocations Usage'!$B$3:$K$3,0),0)</f>
        <v>295266.99999999994</v>
      </c>
      <c r="AM5" s="58">
        <f>VLOOKUP($C5,CustbyRate!$A$7:$BQ$26,COLUMN()-2,0)*VLOOKUP('Calendar Customers'!$C5,'Rev Allocations Usage'!$B$27:$K$44,MATCH('Calendar Customers'!$A5,'Rev Allocations Usage'!$B$3:$K$3,0),0)</f>
        <v>295311.99999999994</v>
      </c>
      <c r="AN5" s="58">
        <f>VLOOKUP($C5,CustbyRate!$A$7:$BQ$26,COLUMN()-2,0)*VLOOKUP('Calendar Customers'!$C5,'Rev Allocations Usage'!$B$27:$K$44,MATCH('Calendar Customers'!$A5,'Rev Allocations Usage'!$B$3:$K$3,0),0)</f>
        <v>295356.99999999994</v>
      </c>
      <c r="AO5" s="58">
        <f>VLOOKUP($C5,CustbyRate!$A$7:$BQ$26,COLUMN()-2,0)*VLOOKUP('Calendar Customers'!$C5,'Rev Allocations Usage'!$B$27:$K$44,MATCH('Calendar Customers'!$A5,'Rev Allocations Usage'!$B$3:$K$3,0),0)</f>
        <v>295401.99999999994</v>
      </c>
      <c r="AP5" s="58">
        <f>VLOOKUP($C5,CustbyRate!$A$7:$BQ$26,COLUMN()-2,0)*VLOOKUP('Calendar Customers'!$C5,'Rev Allocations Usage'!$B$27:$K$44,MATCH('Calendar Customers'!$A5,'Rev Allocations Usage'!$B$3:$K$3,0),0)</f>
        <v>295446.99999999994</v>
      </c>
      <c r="AQ5" s="58">
        <f>VLOOKUP($C5,CustbyRate!$A$7:$BQ$26,COLUMN()-2,0)*VLOOKUP('Calendar Customers'!$C5,'Rev Allocations Usage'!$B$27:$K$44,MATCH('Calendar Customers'!$A5,'Rev Allocations Usage'!$B$3:$K$3,0),0)</f>
        <v>295491.99999999994</v>
      </c>
      <c r="AR5" s="58">
        <f>VLOOKUP($C5,CustbyRate!$A$7:$BQ$26,COLUMN()-2,0)*VLOOKUP('Calendar Customers'!$C5,'Rev Allocations Usage'!$B$27:$K$44,MATCH('Calendar Customers'!$A5,'Rev Allocations Usage'!$B$3:$K$3,0),0)</f>
        <v>295535.99999999994</v>
      </c>
      <c r="AS5" s="58">
        <f>VLOOKUP($C5,CustbyRate!$A$7:$BQ$26,COLUMN()-2,0)*VLOOKUP('Calendar Customers'!$C5,'Rev Allocations Usage'!$B$27:$K$44,MATCH('Calendar Customers'!$A5,'Rev Allocations Usage'!$B$3:$K$3,0),0)</f>
        <v>295580.99999999994</v>
      </c>
      <c r="AT5" s="58">
        <f>VLOOKUP($C5,CustbyRate!$A$7:$BQ$26,COLUMN()-2,0)*VLOOKUP('Calendar Customers'!$C5,'Rev Allocations Usage'!$B$27:$K$44,MATCH('Calendar Customers'!$A5,'Rev Allocations Usage'!$B$3:$K$3,0),0)</f>
        <v>295625.99999999994</v>
      </c>
      <c r="AU5" s="58">
        <f>VLOOKUP($C5,CustbyRate!$A$7:$BQ$26,COLUMN()-2,0)*VLOOKUP('Calendar Customers'!$C5,'Rev Allocations Usage'!$B$27:$K$44,MATCH('Calendar Customers'!$A5,'Rev Allocations Usage'!$B$3:$K$3,0),0)</f>
        <v>295670.99999999994</v>
      </c>
      <c r="AV5" s="58">
        <f>VLOOKUP($C5,CustbyRate!$A$7:$BQ$26,COLUMN()-2,0)*VLOOKUP('Calendar Customers'!$C5,'Rev Allocations Usage'!$B$27:$K$44,MATCH('Calendar Customers'!$A5,'Rev Allocations Usage'!$B$3:$K$3,0),0)</f>
        <v>295715.99999999994</v>
      </c>
      <c r="AW5" s="58">
        <f>VLOOKUP($C5,CustbyRate!$A$7:$BQ$26,COLUMN()-2,0)*VLOOKUP('Calendar Customers'!$C5,'Rev Allocations Usage'!$B$27:$K$44,MATCH('Calendar Customers'!$A5,'Rev Allocations Usage'!$B$3:$K$3,0),0)</f>
        <v>295760.99999999994</v>
      </c>
      <c r="AX5" s="58">
        <f>VLOOKUP($C5,CustbyRate!$A$7:$BQ$26,COLUMN()-2,0)*VLOOKUP('Calendar Customers'!$C5,'Rev Allocations Usage'!$B$27:$K$44,MATCH('Calendar Customers'!$A5,'Rev Allocations Usage'!$B$3:$K$3,0),0)</f>
        <v>295805.99999999994</v>
      </c>
      <c r="AY5" s="58">
        <f>VLOOKUP($C5,CustbyRate!$A$7:$BQ$26,COLUMN()-2,0)*VLOOKUP('Calendar Customers'!$C5,'Rev Allocations Usage'!$B$27:$K$44,MATCH('Calendar Customers'!$A5,'Rev Allocations Usage'!$B$3:$K$3,0),0)</f>
        <v>295849.99999999994</v>
      </c>
      <c r="AZ5" s="58">
        <f>VLOOKUP($C5,CustbyRate!$A$7:$BQ$26,COLUMN()-2,0)*VLOOKUP('Calendar Customers'!$C5,'Rev Allocations Usage'!$B$27:$K$44,MATCH('Calendar Customers'!$A5,'Rev Allocations Usage'!$B$3:$K$3,0),0)</f>
        <v>295894.99999999994</v>
      </c>
      <c r="BA5" s="58">
        <f>VLOOKUP($C5,CustbyRate!$A$7:$BQ$26,COLUMN()-2,0)*VLOOKUP('Calendar Customers'!$C5,'Rev Allocations Usage'!$B$27:$K$44,MATCH('Calendar Customers'!$A5,'Rev Allocations Usage'!$B$3:$K$3,0),0)</f>
        <v>295939.99999999994</v>
      </c>
      <c r="BB5" s="58">
        <f>VLOOKUP($C5,CustbyRate!$A$7:$BQ$26,COLUMN()-2,0)*VLOOKUP('Calendar Customers'!$C5,'Rev Allocations Usage'!$B$27:$K$44,MATCH('Calendar Customers'!$A5,'Rev Allocations Usage'!$B$3:$K$3,0),0)</f>
        <v>295984.99999999994</v>
      </c>
      <c r="BC5" s="58">
        <f>VLOOKUP($C5,CustbyRate!$A$7:$BQ$26,COLUMN()-2,0)*VLOOKUP('Calendar Customers'!$C5,'Rev Allocations Usage'!$B$27:$K$44,MATCH('Calendar Customers'!$A5,'Rev Allocations Usage'!$B$3:$K$3,0),0)</f>
        <v>296029.99999999994</v>
      </c>
      <c r="BD5" s="58">
        <f>VLOOKUP($C5,CustbyRate!$A$7:$BQ$26,COLUMN()-2,0)*VLOOKUP('Calendar Customers'!$C5,'Rev Allocations Usage'!$B$27:$K$44,MATCH('Calendar Customers'!$A5,'Rev Allocations Usage'!$B$3:$K$3,0),0)</f>
        <v>296074.99999999994</v>
      </c>
      <c r="BE5" s="58">
        <f>VLOOKUP($C5,CustbyRate!$A$7:$BQ$26,COLUMN()-2,0)*VLOOKUP('Calendar Customers'!$C5,'Rev Allocations Usage'!$B$27:$K$44,MATCH('Calendar Customers'!$A5,'Rev Allocations Usage'!$B$3:$K$3,0),0)</f>
        <v>296119.99999999994</v>
      </c>
      <c r="BF5" s="58">
        <f>VLOOKUP($C5,CustbyRate!$A$7:$BQ$26,COLUMN()-2,0)*VLOOKUP('Calendar Customers'!$C5,'Rev Allocations Usage'!$B$27:$K$44,MATCH('Calendar Customers'!$A5,'Rev Allocations Usage'!$B$3:$K$3,0),0)</f>
        <v>296163.99999999994</v>
      </c>
      <c r="BG5" s="58">
        <f>VLOOKUP($C5,CustbyRate!$A$7:$BQ$26,COLUMN()-2,0)*VLOOKUP('Calendar Customers'!$C5,'Rev Allocations Usage'!$B$27:$K$44,MATCH('Calendar Customers'!$A5,'Rev Allocations Usage'!$B$3:$K$3,0),0)</f>
        <v>296208.99999999994</v>
      </c>
      <c r="BH5" s="58">
        <f>VLOOKUP($C5,CustbyRate!$A$7:$BQ$26,COLUMN()-2,0)*VLOOKUP('Calendar Customers'!$C5,'Rev Allocations Usage'!$B$27:$K$44,MATCH('Calendar Customers'!$A5,'Rev Allocations Usage'!$B$3:$K$3,0),0)</f>
        <v>296253.99999999994</v>
      </c>
      <c r="BI5" s="58">
        <f>VLOOKUP($C5,CustbyRate!$A$7:$BQ$26,COLUMN()-2,0)*VLOOKUP('Calendar Customers'!$C5,'Rev Allocations Usage'!$B$27:$K$44,MATCH('Calendar Customers'!$A5,'Rev Allocations Usage'!$B$3:$K$3,0),0)</f>
        <v>296298.99999999994</v>
      </c>
      <c r="BJ5" s="58">
        <f>VLOOKUP($C5,CustbyRate!$A$7:$BQ$26,COLUMN()-2,0)*VLOOKUP('Calendar Customers'!$C5,'Rev Allocations Usage'!$B$27:$K$44,MATCH('Calendar Customers'!$A5,'Rev Allocations Usage'!$B$3:$K$3,0),0)</f>
        <v>296343.99999999994</v>
      </c>
      <c r="BK5" s="58">
        <f>VLOOKUP($C5,CustbyRate!$A$7:$BQ$26,COLUMN()-2,0)*VLOOKUP('Calendar Customers'!$C5,'Rev Allocations Usage'!$B$27:$K$44,MATCH('Calendar Customers'!$A5,'Rev Allocations Usage'!$B$3:$K$3,0),0)</f>
        <v>296388.99999999994</v>
      </c>
      <c r="BL5" s="58">
        <f>VLOOKUP($C5,CustbyRate!$A$7:$BQ$26,COLUMN()-2,0)*VLOOKUP('Calendar Customers'!$C5,'Rev Allocations Usage'!$B$27:$K$44,MATCH('Calendar Customers'!$A5,'Rev Allocations Usage'!$B$3:$K$3,0),0)</f>
        <v>296433.99999999994</v>
      </c>
      <c r="BM5" s="58">
        <f>VLOOKUP($C5,CustbyRate!$A$7:$BQ$26,COLUMN()-2,0)*VLOOKUP('Calendar Customers'!$C5,'Rev Allocations Usage'!$B$27:$K$44,MATCH('Calendar Customers'!$A5,'Rev Allocations Usage'!$B$3:$K$3,0),0)</f>
        <v>296477.99999999994</v>
      </c>
      <c r="BN5" s="58">
        <f>VLOOKUP($C5,CustbyRate!$A$7:$BQ$26,COLUMN()-2,0)*VLOOKUP('Calendar Customers'!$C5,'Rev Allocations Usage'!$B$27:$K$44,MATCH('Calendar Customers'!$A5,'Rev Allocations Usage'!$B$3:$K$3,0),0)</f>
        <v>296522.99999999994</v>
      </c>
      <c r="BO5" s="58">
        <f>VLOOKUP($C5,CustbyRate!$A$7:$BQ$26,COLUMN()-2,0)*VLOOKUP('Calendar Customers'!$C5,'Rev Allocations Usage'!$B$27:$K$44,MATCH('Calendar Customers'!$A5,'Rev Allocations Usage'!$B$3:$K$3,0),0)</f>
        <v>296567.99999999994</v>
      </c>
      <c r="BP5" s="58">
        <f>VLOOKUP($C5,CustbyRate!$A$7:$BQ$26,COLUMN()-2,0)*VLOOKUP('Calendar Customers'!$C5,'Rev Allocations Usage'!$B$27:$K$44,MATCH('Calendar Customers'!$A5,'Rev Allocations Usage'!$B$3:$K$3,0),0)</f>
        <v>296612.99999999994</v>
      </c>
      <c r="BQ5" s="58">
        <f>VLOOKUP($C5,CustbyRate!$A$7:$BQ$26,COLUMN()-2,0)*VLOOKUP('Calendar Customers'!$C5,'Rev Allocations Usage'!$B$27:$K$44,MATCH('Calendar Customers'!$A5,'Rev Allocations Usage'!$B$3:$K$3,0),0)</f>
        <v>296657.99999999994</v>
      </c>
      <c r="BR5" s="58">
        <f>VLOOKUP($C5,CustbyRate!$A$7:$BQ$26,COLUMN()-2,0)*VLOOKUP('Calendar Customers'!$C5,'Rev Allocations Usage'!$B$27:$K$44,MATCH('Calendar Customers'!$A5,'Rev Allocations Usage'!$B$3:$K$3,0),0)</f>
        <v>296702.99999999994</v>
      </c>
      <c r="BS5" s="59">
        <f>VLOOKUP($C5,CustbyRate!$A$7:$BQ$26,COLUMN()-2,0)*VLOOKUP('Calendar Customers'!$C5,'Rev Allocations Usage'!$B$27:$K$44,MATCH('Calendar Customers'!$A5,'Rev Allocations Usage'!$B$3:$K$3,0),0)</f>
        <v>296746.99999999994</v>
      </c>
    </row>
    <row r="6" spans="1:71" ht="15" x14ac:dyDescent="0.25">
      <c r="A6" s="84" t="str">
        <f>A5</f>
        <v>Residential Customers</v>
      </c>
      <c r="B6" s="90" t="s">
        <v>129</v>
      </c>
      <c r="C6" s="105" t="s">
        <v>9</v>
      </c>
      <c r="D6" s="49">
        <f>VLOOKUP($C6,CustbyRate!$A$7:$BQ$26,COLUMN()-2,0)*VLOOKUP('Calendar Customers'!$C6,'Rev Allocations Usage'!$B$27:$K$44,MATCH('Calendar Customers'!$A6,'Rev Allocations Usage'!$B$3:$K$3,0),0)</f>
        <v>0</v>
      </c>
      <c r="E6" s="50">
        <f>VLOOKUP($C6,CustbyRate!$A$7:$BQ$26,COLUMN()-2,0)*VLOOKUP('Calendar Customers'!$C6,'Rev Allocations Usage'!$B$27:$K$44,MATCH('Calendar Customers'!$A6,'Rev Allocations Usage'!$B$3:$K$3,0),0)</f>
        <v>0</v>
      </c>
      <c r="F6" s="50">
        <f>VLOOKUP($C6,CustbyRate!$A$7:$BQ$26,COLUMN()-2,0)*VLOOKUP('Calendar Customers'!$C6,'Rev Allocations Usage'!$B$27:$K$44,MATCH('Calendar Customers'!$A6,'Rev Allocations Usage'!$B$3:$K$3,0),0)</f>
        <v>0</v>
      </c>
      <c r="G6" s="50">
        <f>VLOOKUP($C6,CustbyRate!$A$7:$BQ$26,COLUMN()-2,0)*VLOOKUP('Calendar Customers'!$C6,'Rev Allocations Usage'!$B$27:$K$44,MATCH('Calendar Customers'!$A6,'Rev Allocations Usage'!$B$3:$K$3,0),0)</f>
        <v>0</v>
      </c>
      <c r="H6" s="50">
        <f>VLOOKUP($C6,CustbyRate!$A$7:$BQ$26,COLUMN()-2,0)*VLOOKUP('Calendar Customers'!$C6,'Rev Allocations Usage'!$B$27:$K$44,MATCH('Calendar Customers'!$A6,'Rev Allocations Usage'!$B$3:$K$3,0),0)</f>
        <v>0</v>
      </c>
      <c r="I6" s="50">
        <f>VLOOKUP($C6,CustbyRate!$A$7:$BQ$26,COLUMN()-2,0)*VLOOKUP('Calendar Customers'!$C6,'Rev Allocations Usage'!$B$27:$K$44,MATCH('Calendar Customers'!$A6,'Rev Allocations Usage'!$B$3:$K$3,0),0)</f>
        <v>0</v>
      </c>
      <c r="J6" s="50">
        <f>VLOOKUP($C6,CustbyRate!$A$7:$BQ$26,COLUMN()-2,0)*VLOOKUP('Calendar Customers'!$C6,'Rev Allocations Usage'!$B$27:$K$44,MATCH('Calendar Customers'!$A6,'Rev Allocations Usage'!$B$3:$K$3,0),0)</f>
        <v>0</v>
      </c>
      <c r="K6" s="51">
        <f>VLOOKUP($C6,CustbyRate!$A$7:$BQ$26,COLUMN()-2,0)*VLOOKUP('Calendar Customers'!$C6,'Rev Allocations Usage'!$B$27:$K$44,MATCH('Calendar Customers'!$A6,'Rev Allocations Usage'!$B$3:$K$3,0),0)</f>
        <v>0</v>
      </c>
      <c r="L6" s="50">
        <f>VLOOKUP($C6,CustbyRate!$A$7:$BQ$26,COLUMN()-2,0)*VLOOKUP('Calendar Customers'!$C6,'Rev Allocations Usage'!$B$27:$K$44,MATCH('Calendar Customers'!$A6,'Rev Allocations Usage'!$B$3:$K$3,0),0)</f>
        <v>0</v>
      </c>
      <c r="M6" s="50">
        <f>VLOOKUP($C6,CustbyRate!$A$7:$BQ$26,COLUMN()-2,0)*VLOOKUP('Calendar Customers'!$C6,'Rev Allocations Usage'!$B$27:$K$44,MATCH('Calendar Customers'!$A6,'Rev Allocations Usage'!$B$3:$K$3,0),0)</f>
        <v>0</v>
      </c>
      <c r="N6" s="50">
        <f>VLOOKUP($C6,CustbyRate!$A$7:$BQ$26,COLUMN()-2,0)*VLOOKUP('Calendar Customers'!$C6,'Rev Allocations Usage'!$B$27:$K$44,MATCH('Calendar Customers'!$A6,'Rev Allocations Usage'!$B$3:$K$3,0),0)</f>
        <v>0</v>
      </c>
      <c r="O6" s="50">
        <f>VLOOKUP($C6,CustbyRate!$A$7:$BQ$26,COLUMN()-2,0)*VLOOKUP('Calendar Customers'!$C6,'Rev Allocations Usage'!$B$27:$K$44,MATCH('Calendar Customers'!$A6,'Rev Allocations Usage'!$B$3:$K$3,0),0)</f>
        <v>0</v>
      </c>
      <c r="P6" s="50">
        <f>VLOOKUP($C6,CustbyRate!$A$7:$BQ$26,COLUMN()-2,0)*VLOOKUP('Calendar Customers'!$C6,'Rev Allocations Usage'!$B$27:$K$44,MATCH('Calendar Customers'!$A6,'Rev Allocations Usage'!$B$3:$K$3,0),0)</f>
        <v>0</v>
      </c>
      <c r="Q6" s="50">
        <f>VLOOKUP($C6,CustbyRate!$A$7:$BQ$26,COLUMN()-2,0)*VLOOKUP('Calendar Customers'!$C6,'Rev Allocations Usage'!$B$27:$K$44,MATCH('Calendar Customers'!$A6,'Rev Allocations Usage'!$B$3:$K$3,0),0)</f>
        <v>0</v>
      </c>
      <c r="R6" s="50">
        <f>VLOOKUP($C6,CustbyRate!$A$7:$BQ$26,COLUMN()-2,0)*VLOOKUP('Calendar Customers'!$C6,'Rev Allocations Usage'!$B$27:$K$44,MATCH('Calendar Customers'!$A6,'Rev Allocations Usage'!$B$3:$K$3,0),0)</f>
        <v>0</v>
      </c>
      <c r="S6" s="50">
        <f>VLOOKUP($C6,CustbyRate!$A$7:$BQ$26,COLUMN()-2,0)*VLOOKUP('Calendar Customers'!$C6,'Rev Allocations Usage'!$B$27:$K$44,MATCH('Calendar Customers'!$A6,'Rev Allocations Usage'!$B$3:$K$3,0),0)</f>
        <v>0</v>
      </c>
      <c r="T6" s="50">
        <f>VLOOKUP($C6,CustbyRate!$A$7:$BQ$26,COLUMN()-2,0)*VLOOKUP('Calendar Customers'!$C6,'Rev Allocations Usage'!$B$27:$K$44,MATCH('Calendar Customers'!$A6,'Rev Allocations Usage'!$B$3:$K$3,0),0)</f>
        <v>0</v>
      </c>
      <c r="U6" s="50">
        <f>VLOOKUP($C6,CustbyRate!$A$7:$BQ$26,COLUMN()-2,0)*VLOOKUP('Calendar Customers'!$C6,'Rev Allocations Usage'!$B$27:$K$44,MATCH('Calendar Customers'!$A6,'Rev Allocations Usage'!$B$3:$K$3,0),0)</f>
        <v>0</v>
      </c>
      <c r="V6" s="50">
        <f>VLOOKUP($C6,CustbyRate!$A$7:$BQ$26,COLUMN()-2,0)*VLOOKUP('Calendar Customers'!$C6,'Rev Allocations Usage'!$B$27:$K$44,MATCH('Calendar Customers'!$A6,'Rev Allocations Usage'!$B$3:$K$3,0),0)</f>
        <v>0</v>
      </c>
      <c r="W6" s="50">
        <f>VLOOKUP($C6,CustbyRate!$A$7:$BQ$26,COLUMN()-2,0)*VLOOKUP('Calendar Customers'!$C6,'Rev Allocations Usage'!$B$27:$K$44,MATCH('Calendar Customers'!$A6,'Rev Allocations Usage'!$B$3:$K$3,0),0)</f>
        <v>0</v>
      </c>
      <c r="X6" s="50">
        <f>VLOOKUP($C6,CustbyRate!$A$7:$BQ$26,COLUMN()-2,0)*VLOOKUP('Calendar Customers'!$C6,'Rev Allocations Usage'!$B$27:$K$44,MATCH('Calendar Customers'!$A6,'Rev Allocations Usage'!$B$3:$K$3,0),0)</f>
        <v>0</v>
      </c>
      <c r="Y6" s="50">
        <f>VLOOKUP($C6,CustbyRate!$A$7:$BQ$26,COLUMN()-2,0)*VLOOKUP('Calendar Customers'!$C6,'Rev Allocations Usage'!$B$27:$K$44,MATCH('Calendar Customers'!$A6,'Rev Allocations Usage'!$B$3:$K$3,0),0)</f>
        <v>0</v>
      </c>
      <c r="Z6" s="50">
        <f>VLOOKUP($C6,CustbyRate!$A$7:$BQ$26,COLUMN()-2,0)*VLOOKUP('Calendar Customers'!$C6,'Rev Allocations Usage'!$B$27:$K$44,MATCH('Calendar Customers'!$A6,'Rev Allocations Usage'!$B$3:$K$3,0),0)</f>
        <v>0</v>
      </c>
      <c r="AA6" s="50">
        <f>VLOOKUP($C6,CustbyRate!$A$7:$BQ$26,COLUMN()-2,0)*VLOOKUP('Calendar Customers'!$C6,'Rev Allocations Usage'!$B$27:$K$44,MATCH('Calendar Customers'!$A6,'Rev Allocations Usage'!$B$3:$K$3,0),0)</f>
        <v>0</v>
      </c>
      <c r="AB6" s="50">
        <f>VLOOKUP($C6,CustbyRate!$A$7:$BQ$26,COLUMN()-2,0)*VLOOKUP('Calendar Customers'!$C6,'Rev Allocations Usage'!$B$27:$K$44,MATCH('Calendar Customers'!$A6,'Rev Allocations Usage'!$B$3:$K$3,0),0)</f>
        <v>0</v>
      </c>
      <c r="AC6" s="50">
        <f>VLOOKUP($C6,CustbyRate!$A$7:$BQ$26,COLUMN()-2,0)*VLOOKUP('Calendar Customers'!$C6,'Rev Allocations Usage'!$B$27:$K$44,MATCH('Calendar Customers'!$A6,'Rev Allocations Usage'!$B$3:$K$3,0),0)</f>
        <v>0</v>
      </c>
      <c r="AD6" s="50">
        <f>VLOOKUP($C6,CustbyRate!$A$7:$BQ$26,COLUMN()-2,0)*VLOOKUP('Calendar Customers'!$C6,'Rev Allocations Usage'!$B$27:$K$44,MATCH('Calendar Customers'!$A6,'Rev Allocations Usage'!$B$3:$K$3,0),0)</f>
        <v>0</v>
      </c>
      <c r="AE6" s="50">
        <f>VLOOKUP($C6,CustbyRate!$A$7:$BQ$26,COLUMN()-2,0)*VLOOKUP('Calendar Customers'!$C6,'Rev Allocations Usage'!$B$27:$K$44,MATCH('Calendar Customers'!$A6,'Rev Allocations Usage'!$B$3:$K$3,0),0)</f>
        <v>0</v>
      </c>
      <c r="AF6" s="50">
        <f>VLOOKUP($C6,CustbyRate!$A$7:$BQ$26,COLUMN()-2,0)*VLOOKUP('Calendar Customers'!$C6,'Rev Allocations Usage'!$B$27:$K$44,MATCH('Calendar Customers'!$A6,'Rev Allocations Usage'!$B$3:$K$3,0),0)</f>
        <v>0</v>
      </c>
      <c r="AG6" s="50">
        <f>VLOOKUP($C6,CustbyRate!$A$7:$BQ$26,COLUMN()-2,0)*VLOOKUP('Calendar Customers'!$C6,'Rev Allocations Usage'!$B$27:$K$44,MATCH('Calendar Customers'!$A6,'Rev Allocations Usage'!$B$3:$K$3,0),0)</f>
        <v>0</v>
      </c>
      <c r="AH6" s="50">
        <f>VLOOKUP($C6,CustbyRate!$A$7:$BQ$26,COLUMN()-2,0)*VLOOKUP('Calendar Customers'!$C6,'Rev Allocations Usage'!$B$27:$K$44,MATCH('Calendar Customers'!$A6,'Rev Allocations Usage'!$B$3:$K$3,0),0)</f>
        <v>0</v>
      </c>
      <c r="AI6" s="50">
        <f>VLOOKUP($C6,CustbyRate!$A$7:$BQ$26,COLUMN()-2,0)*VLOOKUP('Calendar Customers'!$C6,'Rev Allocations Usage'!$B$27:$K$44,MATCH('Calendar Customers'!$A6,'Rev Allocations Usage'!$B$3:$K$3,0),0)</f>
        <v>0</v>
      </c>
      <c r="AJ6" s="50">
        <f>VLOOKUP($C6,CustbyRate!$A$7:$BQ$26,COLUMN()-2,0)*VLOOKUP('Calendar Customers'!$C6,'Rev Allocations Usage'!$B$27:$K$44,MATCH('Calendar Customers'!$A6,'Rev Allocations Usage'!$B$3:$K$3,0),0)</f>
        <v>0</v>
      </c>
      <c r="AK6" s="50">
        <f>VLOOKUP($C6,CustbyRate!$A$7:$BQ$26,COLUMN()-2,0)*VLOOKUP('Calendar Customers'!$C6,'Rev Allocations Usage'!$B$27:$K$44,MATCH('Calendar Customers'!$A6,'Rev Allocations Usage'!$B$3:$K$3,0),0)</f>
        <v>0</v>
      </c>
      <c r="AL6" s="50">
        <f>VLOOKUP($C6,CustbyRate!$A$7:$BQ$26,COLUMN()-2,0)*VLOOKUP('Calendar Customers'!$C6,'Rev Allocations Usage'!$B$27:$K$44,MATCH('Calendar Customers'!$A6,'Rev Allocations Usage'!$B$3:$K$3,0),0)</f>
        <v>0</v>
      </c>
      <c r="AM6" s="50">
        <f>VLOOKUP($C6,CustbyRate!$A$7:$BQ$26,COLUMN()-2,0)*VLOOKUP('Calendar Customers'!$C6,'Rev Allocations Usage'!$B$27:$K$44,MATCH('Calendar Customers'!$A6,'Rev Allocations Usage'!$B$3:$K$3,0),0)</f>
        <v>0</v>
      </c>
      <c r="AN6" s="50">
        <f>VLOOKUP($C6,CustbyRate!$A$7:$BQ$26,COLUMN()-2,0)*VLOOKUP('Calendar Customers'!$C6,'Rev Allocations Usage'!$B$27:$K$44,MATCH('Calendar Customers'!$A6,'Rev Allocations Usage'!$B$3:$K$3,0),0)</f>
        <v>0</v>
      </c>
      <c r="AO6" s="50">
        <f>VLOOKUP($C6,CustbyRate!$A$7:$BQ$26,COLUMN()-2,0)*VLOOKUP('Calendar Customers'!$C6,'Rev Allocations Usage'!$B$27:$K$44,MATCH('Calendar Customers'!$A6,'Rev Allocations Usage'!$B$3:$K$3,0),0)</f>
        <v>0</v>
      </c>
      <c r="AP6" s="50">
        <f>VLOOKUP($C6,CustbyRate!$A$7:$BQ$26,COLUMN()-2,0)*VLOOKUP('Calendar Customers'!$C6,'Rev Allocations Usage'!$B$27:$K$44,MATCH('Calendar Customers'!$A6,'Rev Allocations Usage'!$B$3:$K$3,0),0)</f>
        <v>0</v>
      </c>
      <c r="AQ6" s="50">
        <f>VLOOKUP($C6,CustbyRate!$A$7:$BQ$26,COLUMN()-2,0)*VLOOKUP('Calendar Customers'!$C6,'Rev Allocations Usage'!$B$27:$K$44,MATCH('Calendar Customers'!$A6,'Rev Allocations Usage'!$B$3:$K$3,0),0)</f>
        <v>0</v>
      </c>
      <c r="AR6" s="50">
        <f>VLOOKUP($C6,CustbyRate!$A$7:$BQ$26,COLUMN()-2,0)*VLOOKUP('Calendar Customers'!$C6,'Rev Allocations Usage'!$B$27:$K$44,MATCH('Calendar Customers'!$A6,'Rev Allocations Usage'!$B$3:$K$3,0),0)</f>
        <v>0</v>
      </c>
      <c r="AS6" s="50">
        <f>VLOOKUP($C6,CustbyRate!$A$7:$BQ$26,COLUMN()-2,0)*VLOOKUP('Calendar Customers'!$C6,'Rev Allocations Usage'!$B$27:$K$44,MATCH('Calendar Customers'!$A6,'Rev Allocations Usage'!$B$3:$K$3,0),0)</f>
        <v>0</v>
      </c>
      <c r="AT6" s="50">
        <f>VLOOKUP($C6,CustbyRate!$A$7:$BQ$26,COLUMN()-2,0)*VLOOKUP('Calendar Customers'!$C6,'Rev Allocations Usage'!$B$27:$K$44,MATCH('Calendar Customers'!$A6,'Rev Allocations Usage'!$B$3:$K$3,0),0)</f>
        <v>0</v>
      </c>
      <c r="AU6" s="50">
        <f>VLOOKUP($C6,CustbyRate!$A$7:$BQ$26,COLUMN()-2,0)*VLOOKUP('Calendar Customers'!$C6,'Rev Allocations Usage'!$B$27:$K$44,MATCH('Calendar Customers'!$A6,'Rev Allocations Usage'!$B$3:$K$3,0),0)</f>
        <v>0</v>
      </c>
      <c r="AV6" s="50">
        <f>VLOOKUP($C6,CustbyRate!$A$7:$BQ$26,COLUMN()-2,0)*VLOOKUP('Calendar Customers'!$C6,'Rev Allocations Usage'!$B$27:$K$44,MATCH('Calendar Customers'!$A6,'Rev Allocations Usage'!$B$3:$K$3,0),0)</f>
        <v>0</v>
      </c>
      <c r="AW6" s="50">
        <f>VLOOKUP($C6,CustbyRate!$A$7:$BQ$26,COLUMN()-2,0)*VLOOKUP('Calendar Customers'!$C6,'Rev Allocations Usage'!$B$27:$K$44,MATCH('Calendar Customers'!$A6,'Rev Allocations Usage'!$B$3:$K$3,0),0)</f>
        <v>0</v>
      </c>
      <c r="AX6" s="50">
        <f>VLOOKUP($C6,CustbyRate!$A$7:$BQ$26,COLUMN()-2,0)*VLOOKUP('Calendar Customers'!$C6,'Rev Allocations Usage'!$B$27:$K$44,MATCH('Calendar Customers'!$A6,'Rev Allocations Usage'!$B$3:$K$3,0),0)</f>
        <v>0</v>
      </c>
      <c r="AY6" s="50">
        <f>VLOOKUP($C6,CustbyRate!$A$7:$BQ$26,COLUMN()-2,0)*VLOOKUP('Calendar Customers'!$C6,'Rev Allocations Usage'!$B$27:$K$44,MATCH('Calendar Customers'!$A6,'Rev Allocations Usage'!$B$3:$K$3,0),0)</f>
        <v>0</v>
      </c>
      <c r="AZ6" s="50">
        <f>VLOOKUP($C6,CustbyRate!$A$7:$BQ$26,COLUMN()-2,0)*VLOOKUP('Calendar Customers'!$C6,'Rev Allocations Usage'!$B$27:$K$44,MATCH('Calendar Customers'!$A6,'Rev Allocations Usage'!$B$3:$K$3,0),0)</f>
        <v>0</v>
      </c>
      <c r="BA6" s="50">
        <f>VLOOKUP($C6,CustbyRate!$A$7:$BQ$26,COLUMN()-2,0)*VLOOKUP('Calendar Customers'!$C6,'Rev Allocations Usage'!$B$27:$K$44,MATCH('Calendar Customers'!$A6,'Rev Allocations Usage'!$B$3:$K$3,0),0)</f>
        <v>0</v>
      </c>
      <c r="BB6" s="50">
        <f>VLOOKUP($C6,CustbyRate!$A$7:$BQ$26,COLUMN()-2,0)*VLOOKUP('Calendar Customers'!$C6,'Rev Allocations Usage'!$B$27:$K$44,MATCH('Calendar Customers'!$A6,'Rev Allocations Usage'!$B$3:$K$3,0),0)</f>
        <v>0</v>
      </c>
      <c r="BC6" s="50">
        <f>VLOOKUP($C6,CustbyRate!$A$7:$BQ$26,COLUMN()-2,0)*VLOOKUP('Calendar Customers'!$C6,'Rev Allocations Usage'!$B$27:$K$44,MATCH('Calendar Customers'!$A6,'Rev Allocations Usage'!$B$3:$K$3,0),0)</f>
        <v>0</v>
      </c>
      <c r="BD6" s="50">
        <f>VLOOKUP($C6,CustbyRate!$A$7:$BQ$26,COLUMN()-2,0)*VLOOKUP('Calendar Customers'!$C6,'Rev Allocations Usage'!$B$27:$K$44,MATCH('Calendar Customers'!$A6,'Rev Allocations Usage'!$B$3:$K$3,0),0)</f>
        <v>0</v>
      </c>
      <c r="BE6" s="50">
        <f>VLOOKUP($C6,CustbyRate!$A$7:$BQ$26,COLUMN()-2,0)*VLOOKUP('Calendar Customers'!$C6,'Rev Allocations Usage'!$B$27:$K$44,MATCH('Calendar Customers'!$A6,'Rev Allocations Usage'!$B$3:$K$3,0),0)</f>
        <v>0</v>
      </c>
      <c r="BF6" s="50">
        <f>VLOOKUP($C6,CustbyRate!$A$7:$BQ$26,COLUMN()-2,0)*VLOOKUP('Calendar Customers'!$C6,'Rev Allocations Usage'!$B$27:$K$44,MATCH('Calendar Customers'!$A6,'Rev Allocations Usage'!$B$3:$K$3,0),0)</f>
        <v>0</v>
      </c>
      <c r="BG6" s="50">
        <f>VLOOKUP($C6,CustbyRate!$A$7:$BQ$26,COLUMN()-2,0)*VLOOKUP('Calendar Customers'!$C6,'Rev Allocations Usage'!$B$27:$K$44,MATCH('Calendar Customers'!$A6,'Rev Allocations Usage'!$B$3:$K$3,0),0)</f>
        <v>0</v>
      </c>
      <c r="BH6" s="50">
        <f>VLOOKUP($C6,CustbyRate!$A$7:$BQ$26,COLUMN()-2,0)*VLOOKUP('Calendar Customers'!$C6,'Rev Allocations Usage'!$B$27:$K$44,MATCH('Calendar Customers'!$A6,'Rev Allocations Usage'!$B$3:$K$3,0),0)</f>
        <v>0</v>
      </c>
      <c r="BI6" s="50">
        <f>VLOOKUP($C6,CustbyRate!$A$7:$BQ$26,COLUMN()-2,0)*VLOOKUP('Calendar Customers'!$C6,'Rev Allocations Usage'!$B$27:$K$44,MATCH('Calendar Customers'!$A6,'Rev Allocations Usage'!$B$3:$K$3,0),0)</f>
        <v>0</v>
      </c>
      <c r="BJ6" s="50">
        <f>VLOOKUP($C6,CustbyRate!$A$7:$BQ$26,COLUMN()-2,0)*VLOOKUP('Calendar Customers'!$C6,'Rev Allocations Usage'!$B$27:$K$44,MATCH('Calendar Customers'!$A6,'Rev Allocations Usage'!$B$3:$K$3,0),0)</f>
        <v>0</v>
      </c>
      <c r="BK6" s="50">
        <f>VLOOKUP($C6,CustbyRate!$A$7:$BQ$26,COLUMN()-2,0)*VLOOKUP('Calendar Customers'!$C6,'Rev Allocations Usage'!$B$27:$K$44,MATCH('Calendar Customers'!$A6,'Rev Allocations Usage'!$B$3:$K$3,0),0)</f>
        <v>0</v>
      </c>
      <c r="BL6" s="50">
        <f>VLOOKUP($C6,CustbyRate!$A$7:$BQ$26,COLUMN()-2,0)*VLOOKUP('Calendar Customers'!$C6,'Rev Allocations Usage'!$B$27:$K$44,MATCH('Calendar Customers'!$A6,'Rev Allocations Usage'!$B$3:$K$3,0),0)</f>
        <v>0</v>
      </c>
      <c r="BM6" s="50">
        <f>VLOOKUP($C6,CustbyRate!$A$7:$BQ$26,COLUMN()-2,0)*VLOOKUP('Calendar Customers'!$C6,'Rev Allocations Usage'!$B$27:$K$44,MATCH('Calendar Customers'!$A6,'Rev Allocations Usage'!$B$3:$K$3,0),0)</f>
        <v>0</v>
      </c>
      <c r="BN6" s="50">
        <f>VLOOKUP($C6,CustbyRate!$A$7:$BQ$26,COLUMN()-2,0)*VLOOKUP('Calendar Customers'!$C6,'Rev Allocations Usage'!$B$27:$K$44,MATCH('Calendar Customers'!$A6,'Rev Allocations Usage'!$B$3:$K$3,0),0)</f>
        <v>0</v>
      </c>
      <c r="BO6" s="50">
        <f>VLOOKUP($C6,CustbyRate!$A$7:$BQ$26,COLUMN()-2,0)*VLOOKUP('Calendar Customers'!$C6,'Rev Allocations Usage'!$B$27:$K$44,MATCH('Calendar Customers'!$A6,'Rev Allocations Usage'!$B$3:$K$3,0),0)</f>
        <v>0</v>
      </c>
      <c r="BP6" s="50">
        <f>VLOOKUP($C6,CustbyRate!$A$7:$BQ$26,COLUMN()-2,0)*VLOOKUP('Calendar Customers'!$C6,'Rev Allocations Usage'!$B$27:$K$44,MATCH('Calendar Customers'!$A6,'Rev Allocations Usage'!$B$3:$K$3,0),0)</f>
        <v>0</v>
      </c>
      <c r="BQ6" s="50">
        <f>VLOOKUP($C6,CustbyRate!$A$7:$BQ$26,COLUMN()-2,0)*VLOOKUP('Calendar Customers'!$C6,'Rev Allocations Usage'!$B$27:$K$44,MATCH('Calendar Customers'!$A6,'Rev Allocations Usage'!$B$3:$K$3,0),0)</f>
        <v>0</v>
      </c>
      <c r="BR6" s="50">
        <f>VLOOKUP($C6,CustbyRate!$A$7:$BQ$26,COLUMN()-2,0)*VLOOKUP('Calendar Customers'!$C6,'Rev Allocations Usage'!$B$27:$K$44,MATCH('Calendar Customers'!$A6,'Rev Allocations Usage'!$B$3:$K$3,0),0)</f>
        <v>0</v>
      </c>
      <c r="BS6" s="51">
        <f>VLOOKUP($C6,CustbyRate!$A$7:$BQ$26,COLUMN()-2,0)*VLOOKUP('Calendar Customers'!$C6,'Rev Allocations Usage'!$B$27:$K$44,MATCH('Calendar Customers'!$A6,'Rev Allocations Usage'!$B$3:$K$3,0),0)</f>
        <v>0</v>
      </c>
    </row>
    <row r="7" spans="1:71" x14ac:dyDescent="0.2">
      <c r="A7" s="130" t="s">
        <v>155</v>
      </c>
      <c r="B7" s="44"/>
      <c r="C7" s="92"/>
      <c r="D7" s="54">
        <f>SUM(D5:D6)</f>
        <v>293724.99999999994</v>
      </c>
      <c r="E7" s="55">
        <f t="shared" ref="E7:BP7" si="0">SUM(E5:E6)</f>
        <v>293770.99999999994</v>
      </c>
      <c r="F7" s="55">
        <f t="shared" si="0"/>
        <v>293816.99999999994</v>
      </c>
      <c r="G7" s="55">
        <f t="shared" si="0"/>
        <v>293862.99999999994</v>
      </c>
      <c r="H7" s="55">
        <f t="shared" si="0"/>
        <v>293907.99999999994</v>
      </c>
      <c r="I7" s="55">
        <f t="shared" si="0"/>
        <v>293953.99999999994</v>
      </c>
      <c r="J7" s="55">
        <f t="shared" si="0"/>
        <v>293999.99999999994</v>
      </c>
      <c r="K7" s="56">
        <f t="shared" si="0"/>
        <v>294045.99999999994</v>
      </c>
      <c r="L7" s="55">
        <f t="shared" si="0"/>
        <v>294090.99999999994</v>
      </c>
      <c r="M7" s="55">
        <f t="shared" si="0"/>
        <v>294136.99999999994</v>
      </c>
      <c r="N7" s="55">
        <f t="shared" si="0"/>
        <v>294182.99999999994</v>
      </c>
      <c r="O7" s="55">
        <f t="shared" si="0"/>
        <v>294228.99999999994</v>
      </c>
      <c r="P7" s="55">
        <f t="shared" si="0"/>
        <v>294273.99999999994</v>
      </c>
      <c r="Q7" s="55">
        <f t="shared" si="0"/>
        <v>294319.99999999994</v>
      </c>
      <c r="R7" s="55">
        <f t="shared" si="0"/>
        <v>294365.99999999994</v>
      </c>
      <c r="S7" s="55">
        <f t="shared" si="0"/>
        <v>294411.99999999994</v>
      </c>
      <c r="T7" s="55">
        <f t="shared" si="0"/>
        <v>294456.99999999994</v>
      </c>
      <c r="U7" s="55">
        <f t="shared" si="0"/>
        <v>294502.99999999994</v>
      </c>
      <c r="V7" s="55">
        <f t="shared" si="0"/>
        <v>294548.99999999994</v>
      </c>
      <c r="W7" s="55">
        <f t="shared" si="0"/>
        <v>294593.99999999994</v>
      </c>
      <c r="X7" s="55">
        <f t="shared" si="0"/>
        <v>294638.99999999994</v>
      </c>
      <c r="Y7" s="55">
        <f t="shared" si="0"/>
        <v>294683.99999999994</v>
      </c>
      <c r="Z7" s="55">
        <f t="shared" si="0"/>
        <v>294728.99999999994</v>
      </c>
      <c r="AA7" s="55">
        <f t="shared" si="0"/>
        <v>294773.99999999994</v>
      </c>
      <c r="AB7" s="55">
        <f t="shared" si="0"/>
        <v>294818.99999999994</v>
      </c>
      <c r="AC7" s="55">
        <f t="shared" si="0"/>
        <v>294863.99999999994</v>
      </c>
      <c r="AD7" s="55">
        <f t="shared" si="0"/>
        <v>294907.99999999994</v>
      </c>
      <c r="AE7" s="55">
        <f t="shared" si="0"/>
        <v>294952.99999999994</v>
      </c>
      <c r="AF7" s="55">
        <f t="shared" si="0"/>
        <v>294997.99999999994</v>
      </c>
      <c r="AG7" s="55">
        <f t="shared" si="0"/>
        <v>295042.99999999994</v>
      </c>
      <c r="AH7" s="55">
        <f t="shared" si="0"/>
        <v>295087.99999999994</v>
      </c>
      <c r="AI7" s="55">
        <f t="shared" si="0"/>
        <v>295132.99999999994</v>
      </c>
      <c r="AJ7" s="55">
        <f t="shared" si="0"/>
        <v>295177.99999999994</v>
      </c>
      <c r="AK7" s="55">
        <f t="shared" si="0"/>
        <v>295221.99999999994</v>
      </c>
      <c r="AL7" s="55">
        <f t="shared" si="0"/>
        <v>295266.99999999994</v>
      </c>
      <c r="AM7" s="55">
        <f t="shared" si="0"/>
        <v>295311.99999999994</v>
      </c>
      <c r="AN7" s="55">
        <f t="shared" si="0"/>
        <v>295356.99999999994</v>
      </c>
      <c r="AO7" s="55">
        <f t="shared" si="0"/>
        <v>295401.99999999994</v>
      </c>
      <c r="AP7" s="55">
        <f t="shared" si="0"/>
        <v>295446.99999999994</v>
      </c>
      <c r="AQ7" s="55">
        <f t="shared" si="0"/>
        <v>295491.99999999994</v>
      </c>
      <c r="AR7" s="55">
        <f t="shared" si="0"/>
        <v>295535.99999999994</v>
      </c>
      <c r="AS7" s="55">
        <f t="shared" si="0"/>
        <v>295580.99999999994</v>
      </c>
      <c r="AT7" s="55">
        <f t="shared" si="0"/>
        <v>295625.99999999994</v>
      </c>
      <c r="AU7" s="55">
        <f t="shared" si="0"/>
        <v>295670.99999999994</v>
      </c>
      <c r="AV7" s="55">
        <f t="shared" si="0"/>
        <v>295715.99999999994</v>
      </c>
      <c r="AW7" s="55">
        <f t="shared" si="0"/>
        <v>295760.99999999994</v>
      </c>
      <c r="AX7" s="55">
        <f t="shared" si="0"/>
        <v>295805.99999999994</v>
      </c>
      <c r="AY7" s="55">
        <f t="shared" si="0"/>
        <v>295849.99999999994</v>
      </c>
      <c r="AZ7" s="55">
        <f t="shared" si="0"/>
        <v>295894.99999999994</v>
      </c>
      <c r="BA7" s="55">
        <f t="shared" si="0"/>
        <v>295939.99999999994</v>
      </c>
      <c r="BB7" s="55">
        <f t="shared" si="0"/>
        <v>295984.99999999994</v>
      </c>
      <c r="BC7" s="55">
        <f t="shared" si="0"/>
        <v>296029.99999999994</v>
      </c>
      <c r="BD7" s="55">
        <f t="shared" si="0"/>
        <v>296074.99999999994</v>
      </c>
      <c r="BE7" s="55">
        <f t="shared" si="0"/>
        <v>296119.99999999994</v>
      </c>
      <c r="BF7" s="55">
        <f t="shared" si="0"/>
        <v>296163.99999999994</v>
      </c>
      <c r="BG7" s="55">
        <f t="shared" si="0"/>
        <v>296208.99999999994</v>
      </c>
      <c r="BH7" s="55">
        <f t="shared" si="0"/>
        <v>296253.99999999994</v>
      </c>
      <c r="BI7" s="55">
        <f t="shared" si="0"/>
        <v>296298.99999999994</v>
      </c>
      <c r="BJ7" s="55">
        <f t="shared" si="0"/>
        <v>296343.99999999994</v>
      </c>
      <c r="BK7" s="55">
        <f t="shared" si="0"/>
        <v>296388.99999999994</v>
      </c>
      <c r="BL7" s="55">
        <f t="shared" si="0"/>
        <v>296433.99999999994</v>
      </c>
      <c r="BM7" s="55">
        <f t="shared" si="0"/>
        <v>296477.99999999994</v>
      </c>
      <c r="BN7" s="55">
        <f t="shared" si="0"/>
        <v>296522.99999999994</v>
      </c>
      <c r="BO7" s="55">
        <f t="shared" si="0"/>
        <v>296567.99999999994</v>
      </c>
      <c r="BP7" s="55">
        <f t="shared" si="0"/>
        <v>296612.99999999994</v>
      </c>
      <c r="BQ7" s="55">
        <f t="shared" ref="BQ7:BS7" si="1">SUM(BQ5:BQ6)</f>
        <v>296657.99999999994</v>
      </c>
      <c r="BR7" s="55">
        <f t="shared" si="1"/>
        <v>296702.99999999994</v>
      </c>
      <c r="BS7" s="56">
        <f t="shared" si="1"/>
        <v>296746.99999999994</v>
      </c>
    </row>
    <row r="8" spans="1:71" ht="15" x14ac:dyDescent="0.25">
      <c r="A8" s="131" t="s">
        <v>107</v>
      </c>
      <c r="B8" s="44" t="s">
        <v>121</v>
      </c>
      <c r="C8" s="105" t="s">
        <v>4</v>
      </c>
      <c r="D8" s="49">
        <f>VLOOKUP($C8,CustbyRate!$A$7:$BQ$26,COLUMN()-2,0)*VLOOKUP('Calendar Customers'!$C8,'Rev Allocations Usage'!$B$27:$K$44,MATCH('Calendar Customers'!$A8,'Rev Allocations Usage'!$B$3:$K$3,0),0)</f>
        <v>2</v>
      </c>
      <c r="E8" s="50">
        <f>VLOOKUP($C8,CustbyRate!$A$7:$BQ$26,COLUMN()-2,0)*VLOOKUP('Calendar Customers'!$C8,'Rev Allocations Usage'!$B$27:$K$44,MATCH('Calendar Customers'!$A8,'Rev Allocations Usage'!$B$3:$K$3,0),0)</f>
        <v>2</v>
      </c>
      <c r="F8" s="50">
        <f>VLOOKUP($C8,CustbyRate!$A$7:$BQ$26,COLUMN()-2,0)*VLOOKUP('Calendar Customers'!$C8,'Rev Allocations Usage'!$B$27:$K$44,MATCH('Calendar Customers'!$A8,'Rev Allocations Usage'!$B$3:$K$3,0),0)</f>
        <v>2</v>
      </c>
      <c r="G8" s="50">
        <f>VLOOKUP($C8,CustbyRate!$A$7:$BQ$26,COLUMN()-2,0)*VLOOKUP('Calendar Customers'!$C8,'Rev Allocations Usage'!$B$27:$K$44,MATCH('Calendar Customers'!$A8,'Rev Allocations Usage'!$B$3:$K$3,0),0)</f>
        <v>2</v>
      </c>
      <c r="H8" s="50">
        <f>VLOOKUP($C8,CustbyRate!$A$7:$BQ$26,COLUMN()-2,0)*VLOOKUP('Calendar Customers'!$C8,'Rev Allocations Usage'!$B$27:$K$44,MATCH('Calendar Customers'!$A8,'Rev Allocations Usage'!$B$3:$K$3,0),0)</f>
        <v>2</v>
      </c>
      <c r="I8" s="50">
        <f>VLOOKUP($C8,CustbyRate!$A$7:$BQ$26,COLUMN()-2,0)*VLOOKUP('Calendar Customers'!$C8,'Rev Allocations Usage'!$B$27:$K$44,MATCH('Calendar Customers'!$A8,'Rev Allocations Usage'!$B$3:$K$3,0),0)</f>
        <v>2</v>
      </c>
      <c r="J8" s="50">
        <f>VLOOKUP($C8,CustbyRate!$A$7:$BQ$26,COLUMN()-2,0)*VLOOKUP('Calendar Customers'!$C8,'Rev Allocations Usage'!$B$27:$K$44,MATCH('Calendar Customers'!$A8,'Rev Allocations Usage'!$B$3:$K$3,0),0)</f>
        <v>2</v>
      </c>
      <c r="K8" s="51">
        <f>VLOOKUP($C8,CustbyRate!$A$7:$BQ$26,COLUMN()-2,0)*VLOOKUP('Calendar Customers'!$C8,'Rev Allocations Usage'!$B$27:$K$44,MATCH('Calendar Customers'!$A8,'Rev Allocations Usage'!$B$3:$K$3,0),0)</f>
        <v>2</v>
      </c>
      <c r="L8" s="50">
        <f>VLOOKUP($C8,CustbyRate!$A$7:$BQ$26,COLUMN()-2,0)*VLOOKUP('Calendar Customers'!$C8,'Rev Allocations Usage'!$B$27:$K$44,MATCH('Calendar Customers'!$A8,'Rev Allocations Usage'!$B$3:$K$3,0),0)</f>
        <v>2</v>
      </c>
      <c r="M8" s="50">
        <f>VLOOKUP($C8,CustbyRate!$A$7:$BQ$26,COLUMN()-2,0)*VLOOKUP('Calendar Customers'!$C8,'Rev Allocations Usage'!$B$27:$K$44,MATCH('Calendar Customers'!$A8,'Rev Allocations Usage'!$B$3:$K$3,0),0)</f>
        <v>2</v>
      </c>
      <c r="N8" s="50">
        <f>VLOOKUP($C8,CustbyRate!$A$7:$BQ$26,COLUMN()-2,0)*VLOOKUP('Calendar Customers'!$C8,'Rev Allocations Usage'!$B$27:$K$44,MATCH('Calendar Customers'!$A8,'Rev Allocations Usage'!$B$3:$K$3,0),0)</f>
        <v>2</v>
      </c>
      <c r="O8" s="50">
        <f>VLOOKUP($C8,CustbyRate!$A$7:$BQ$26,COLUMN()-2,0)*VLOOKUP('Calendar Customers'!$C8,'Rev Allocations Usage'!$B$27:$K$44,MATCH('Calendar Customers'!$A8,'Rev Allocations Usage'!$B$3:$K$3,0),0)</f>
        <v>2</v>
      </c>
      <c r="P8" s="50">
        <f>VLOOKUP($C8,CustbyRate!$A$7:$BQ$26,COLUMN()-2,0)*VLOOKUP('Calendar Customers'!$C8,'Rev Allocations Usage'!$B$27:$K$44,MATCH('Calendar Customers'!$A8,'Rev Allocations Usage'!$B$3:$K$3,0),0)</f>
        <v>2</v>
      </c>
      <c r="Q8" s="50">
        <f>VLOOKUP($C8,CustbyRate!$A$7:$BQ$26,COLUMN()-2,0)*VLOOKUP('Calendar Customers'!$C8,'Rev Allocations Usage'!$B$27:$K$44,MATCH('Calendar Customers'!$A8,'Rev Allocations Usage'!$B$3:$K$3,0),0)</f>
        <v>2</v>
      </c>
      <c r="R8" s="50">
        <f>VLOOKUP($C8,CustbyRate!$A$7:$BQ$26,COLUMN()-2,0)*VLOOKUP('Calendar Customers'!$C8,'Rev Allocations Usage'!$B$27:$K$44,MATCH('Calendar Customers'!$A8,'Rev Allocations Usage'!$B$3:$K$3,0),0)</f>
        <v>2</v>
      </c>
      <c r="S8" s="50">
        <f>VLOOKUP($C8,CustbyRate!$A$7:$BQ$26,COLUMN()-2,0)*VLOOKUP('Calendar Customers'!$C8,'Rev Allocations Usage'!$B$27:$K$44,MATCH('Calendar Customers'!$A8,'Rev Allocations Usage'!$B$3:$K$3,0),0)</f>
        <v>2</v>
      </c>
      <c r="T8" s="50">
        <f>VLOOKUP($C8,CustbyRate!$A$7:$BQ$26,COLUMN()-2,0)*VLOOKUP('Calendar Customers'!$C8,'Rev Allocations Usage'!$B$27:$K$44,MATCH('Calendar Customers'!$A8,'Rev Allocations Usage'!$B$3:$K$3,0),0)</f>
        <v>2</v>
      </c>
      <c r="U8" s="50">
        <f>VLOOKUP($C8,CustbyRate!$A$7:$BQ$26,COLUMN()-2,0)*VLOOKUP('Calendar Customers'!$C8,'Rev Allocations Usage'!$B$27:$K$44,MATCH('Calendar Customers'!$A8,'Rev Allocations Usage'!$B$3:$K$3,0),0)</f>
        <v>2</v>
      </c>
      <c r="V8" s="50">
        <f>VLOOKUP($C8,CustbyRate!$A$7:$BQ$26,COLUMN()-2,0)*VLOOKUP('Calendar Customers'!$C8,'Rev Allocations Usage'!$B$27:$K$44,MATCH('Calendar Customers'!$A8,'Rev Allocations Usage'!$B$3:$K$3,0),0)</f>
        <v>2</v>
      </c>
      <c r="W8" s="50">
        <f>VLOOKUP($C8,CustbyRate!$A$7:$BQ$26,COLUMN()-2,0)*VLOOKUP('Calendar Customers'!$C8,'Rev Allocations Usage'!$B$27:$K$44,MATCH('Calendar Customers'!$A8,'Rev Allocations Usage'!$B$3:$K$3,0),0)</f>
        <v>2</v>
      </c>
      <c r="X8" s="52">
        <f>VLOOKUP($C8,CustbyRate!$A$7:$BQ$26,COLUMN()-2,0)*VLOOKUP('Calendar Customers'!$C8,'Rev Allocations Usage'!$B$27:$K$44,MATCH('Calendar Customers'!$A8,'Rev Allocations Usage'!$B$3:$K$3,0),0)</f>
        <v>2</v>
      </c>
      <c r="Y8" s="50">
        <f>VLOOKUP($C8,CustbyRate!$A$7:$BQ$26,COLUMN()-2,0)*VLOOKUP('Calendar Customers'!$C8,'Rev Allocations Usage'!$B$27:$K$44,MATCH('Calendar Customers'!$A8,'Rev Allocations Usage'!$B$3:$K$3,0),0)</f>
        <v>2</v>
      </c>
      <c r="Z8" s="50">
        <f>VLOOKUP($C8,CustbyRate!$A$7:$BQ$26,COLUMN()-2,0)*VLOOKUP('Calendar Customers'!$C8,'Rev Allocations Usage'!$B$27:$K$44,MATCH('Calendar Customers'!$A8,'Rev Allocations Usage'!$B$3:$K$3,0),0)</f>
        <v>2</v>
      </c>
      <c r="AA8" s="50">
        <f>VLOOKUP($C8,CustbyRate!$A$7:$BQ$26,COLUMN()-2,0)*VLOOKUP('Calendar Customers'!$C8,'Rev Allocations Usage'!$B$27:$K$44,MATCH('Calendar Customers'!$A8,'Rev Allocations Usage'!$B$3:$K$3,0),0)</f>
        <v>2</v>
      </c>
      <c r="AB8" s="50">
        <f>VLOOKUP($C8,CustbyRate!$A$7:$BQ$26,COLUMN()-2,0)*VLOOKUP('Calendar Customers'!$C8,'Rev Allocations Usage'!$B$27:$K$44,MATCH('Calendar Customers'!$A8,'Rev Allocations Usage'!$B$3:$K$3,0),0)</f>
        <v>2</v>
      </c>
      <c r="AC8" s="50">
        <f>VLOOKUP($C8,CustbyRate!$A$7:$BQ$26,COLUMN()-2,0)*VLOOKUP('Calendar Customers'!$C8,'Rev Allocations Usage'!$B$27:$K$44,MATCH('Calendar Customers'!$A8,'Rev Allocations Usage'!$B$3:$K$3,0),0)</f>
        <v>2</v>
      </c>
      <c r="AD8" s="50">
        <f>VLOOKUP($C8,CustbyRate!$A$7:$BQ$26,COLUMN()-2,0)*VLOOKUP('Calendar Customers'!$C8,'Rev Allocations Usage'!$B$27:$K$44,MATCH('Calendar Customers'!$A8,'Rev Allocations Usage'!$B$3:$K$3,0),0)</f>
        <v>2</v>
      </c>
      <c r="AE8" s="50">
        <f>VLOOKUP($C8,CustbyRate!$A$7:$BQ$26,COLUMN()-2,0)*VLOOKUP('Calendar Customers'!$C8,'Rev Allocations Usage'!$B$27:$K$44,MATCH('Calendar Customers'!$A8,'Rev Allocations Usage'!$B$3:$K$3,0),0)</f>
        <v>2</v>
      </c>
      <c r="AF8" s="50">
        <f>VLOOKUP($C8,CustbyRate!$A$7:$BQ$26,COLUMN()-2,0)*VLOOKUP('Calendar Customers'!$C8,'Rev Allocations Usage'!$B$27:$K$44,MATCH('Calendar Customers'!$A8,'Rev Allocations Usage'!$B$3:$K$3,0),0)</f>
        <v>2</v>
      </c>
      <c r="AG8" s="50">
        <f>VLOOKUP($C8,CustbyRate!$A$7:$BQ$26,COLUMN()-2,0)*VLOOKUP('Calendar Customers'!$C8,'Rev Allocations Usage'!$B$27:$K$44,MATCH('Calendar Customers'!$A8,'Rev Allocations Usage'!$B$3:$K$3,0),0)</f>
        <v>2</v>
      </c>
      <c r="AH8" s="50">
        <f>VLOOKUP($C8,CustbyRate!$A$7:$BQ$26,COLUMN()-2,0)*VLOOKUP('Calendar Customers'!$C8,'Rev Allocations Usage'!$B$27:$K$44,MATCH('Calendar Customers'!$A8,'Rev Allocations Usage'!$B$3:$K$3,0),0)</f>
        <v>2</v>
      </c>
      <c r="AI8" s="50">
        <f>VLOOKUP($C8,CustbyRate!$A$7:$BQ$26,COLUMN()-2,0)*VLOOKUP('Calendar Customers'!$C8,'Rev Allocations Usage'!$B$27:$K$44,MATCH('Calendar Customers'!$A8,'Rev Allocations Usage'!$B$3:$K$3,0),0)</f>
        <v>2</v>
      </c>
      <c r="AJ8" s="52">
        <f>VLOOKUP($C8,CustbyRate!$A$7:$BQ$26,COLUMN()-2,0)*VLOOKUP('Calendar Customers'!$C8,'Rev Allocations Usage'!$B$27:$K$44,MATCH('Calendar Customers'!$A8,'Rev Allocations Usage'!$B$3:$K$3,0),0)</f>
        <v>2</v>
      </c>
      <c r="AK8" s="50">
        <f>VLOOKUP($C8,CustbyRate!$A$7:$BQ$26,COLUMN()-2,0)*VLOOKUP('Calendar Customers'!$C8,'Rev Allocations Usage'!$B$27:$K$44,MATCH('Calendar Customers'!$A8,'Rev Allocations Usage'!$B$3:$K$3,0),0)</f>
        <v>2</v>
      </c>
      <c r="AL8" s="50">
        <f>VLOOKUP($C8,CustbyRate!$A$7:$BQ$26,COLUMN()-2,0)*VLOOKUP('Calendar Customers'!$C8,'Rev Allocations Usage'!$B$27:$K$44,MATCH('Calendar Customers'!$A8,'Rev Allocations Usage'!$B$3:$K$3,0),0)</f>
        <v>2</v>
      </c>
      <c r="AM8" s="50">
        <f>VLOOKUP($C8,CustbyRate!$A$7:$BQ$26,COLUMN()-2,0)*VLOOKUP('Calendar Customers'!$C8,'Rev Allocations Usage'!$B$27:$K$44,MATCH('Calendar Customers'!$A8,'Rev Allocations Usage'!$B$3:$K$3,0),0)</f>
        <v>2</v>
      </c>
      <c r="AN8" s="50">
        <f>VLOOKUP($C8,CustbyRate!$A$7:$BQ$26,COLUMN()-2,0)*VLOOKUP('Calendar Customers'!$C8,'Rev Allocations Usage'!$B$27:$K$44,MATCH('Calendar Customers'!$A8,'Rev Allocations Usage'!$B$3:$K$3,0),0)</f>
        <v>2</v>
      </c>
      <c r="AO8" s="50">
        <f>VLOOKUP($C8,CustbyRate!$A$7:$BQ$26,COLUMN()-2,0)*VLOOKUP('Calendar Customers'!$C8,'Rev Allocations Usage'!$B$27:$K$44,MATCH('Calendar Customers'!$A8,'Rev Allocations Usage'!$B$3:$K$3,0),0)</f>
        <v>2</v>
      </c>
      <c r="AP8" s="50">
        <f>VLOOKUP($C8,CustbyRate!$A$7:$BQ$26,COLUMN()-2,0)*VLOOKUP('Calendar Customers'!$C8,'Rev Allocations Usage'!$B$27:$K$44,MATCH('Calendar Customers'!$A8,'Rev Allocations Usage'!$B$3:$K$3,0),0)</f>
        <v>2</v>
      </c>
      <c r="AQ8" s="50">
        <f>VLOOKUP($C8,CustbyRate!$A$7:$BQ$26,COLUMN()-2,0)*VLOOKUP('Calendar Customers'!$C8,'Rev Allocations Usage'!$B$27:$K$44,MATCH('Calendar Customers'!$A8,'Rev Allocations Usage'!$B$3:$K$3,0),0)</f>
        <v>2</v>
      </c>
      <c r="AR8" s="50">
        <f>VLOOKUP($C8,CustbyRate!$A$7:$BQ$26,COLUMN()-2,0)*VLOOKUP('Calendar Customers'!$C8,'Rev Allocations Usage'!$B$27:$K$44,MATCH('Calendar Customers'!$A8,'Rev Allocations Usage'!$B$3:$K$3,0),0)</f>
        <v>2</v>
      </c>
      <c r="AS8" s="50">
        <f>VLOOKUP($C8,CustbyRate!$A$7:$BQ$26,COLUMN()-2,0)*VLOOKUP('Calendar Customers'!$C8,'Rev Allocations Usage'!$B$27:$K$44,MATCH('Calendar Customers'!$A8,'Rev Allocations Usage'!$B$3:$K$3,0),0)</f>
        <v>2</v>
      </c>
      <c r="AT8" s="50">
        <f>VLOOKUP($C8,CustbyRate!$A$7:$BQ$26,COLUMN()-2,0)*VLOOKUP('Calendar Customers'!$C8,'Rev Allocations Usage'!$B$27:$K$44,MATCH('Calendar Customers'!$A8,'Rev Allocations Usage'!$B$3:$K$3,0),0)</f>
        <v>2</v>
      </c>
      <c r="AU8" s="50">
        <f>VLOOKUP($C8,CustbyRate!$A$7:$BQ$26,COLUMN()-2,0)*VLOOKUP('Calendar Customers'!$C8,'Rev Allocations Usage'!$B$27:$K$44,MATCH('Calendar Customers'!$A8,'Rev Allocations Usage'!$B$3:$K$3,0),0)</f>
        <v>2</v>
      </c>
      <c r="AV8" s="52">
        <f>VLOOKUP($C8,CustbyRate!$A$7:$BQ$26,COLUMN()-2,0)*VLOOKUP('Calendar Customers'!$C8,'Rev Allocations Usage'!$B$27:$K$44,MATCH('Calendar Customers'!$A8,'Rev Allocations Usage'!$B$3:$K$3,0),0)</f>
        <v>2</v>
      </c>
      <c r="AW8" s="50">
        <f>VLOOKUP($C8,CustbyRate!$A$7:$BQ$26,COLUMN()-2,0)*VLOOKUP('Calendar Customers'!$C8,'Rev Allocations Usage'!$B$27:$K$44,MATCH('Calendar Customers'!$A8,'Rev Allocations Usage'!$B$3:$K$3,0),0)</f>
        <v>2</v>
      </c>
      <c r="AX8" s="50">
        <f>VLOOKUP($C8,CustbyRate!$A$7:$BQ$26,COLUMN()-2,0)*VLOOKUP('Calendar Customers'!$C8,'Rev Allocations Usage'!$B$27:$K$44,MATCH('Calendar Customers'!$A8,'Rev Allocations Usage'!$B$3:$K$3,0),0)</f>
        <v>2</v>
      </c>
      <c r="AY8" s="50">
        <f>VLOOKUP($C8,CustbyRate!$A$7:$BQ$26,COLUMN()-2,0)*VLOOKUP('Calendar Customers'!$C8,'Rev Allocations Usage'!$B$27:$K$44,MATCH('Calendar Customers'!$A8,'Rev Allocations Usage'!$B$3:$K$3,0),0)</f>
        <v>2</v>
      </c>
      <c r="AZ8" s="50">
        <f>VLOOKUP($C8,CustbyRate!$A$7:$BQ$26,COLUMN()-2,0)*VLOOKUP('Calendar Customers'!$C8,'Rev Allocations Usage'!$B$27:$K$44,MATCH('Calendar Customers'!$A8,'Rev Allocations Usage'!$B$3:$K$3,0),0)</f>
        <v>2</v>
      </c>
      <c r="BA8" s="50">
        <f>VLOOKUP($C8,CustbyRate!$A$7:$BQ$26,COLUMN()-2,0)*VLOOKUP('Calendar Customers'!$C8,'Rev Allocations Usage'!$B$27:$K$44,MATCH('Calendar Customers'!$A8,'Rev Allocations Usage'!$B$3:$K$3,0),0)</f>
        <v>2</v>
      </c>
      <c r="BB8" s="50">
        <f>VLOOKUP($C8,CustbyRate!$A$7:$BQ$26,COLUMN()-2,0)*VLOOKUP('Calendar Customers'!$C8,'Rev Allocations Usage'!$B$27:$K$44,MATCH('Calendar Customers'!$A8,'Rev Allocations Usage'!$B$3:$K$3,0),0)</f>
        <v>2</v>
      </c>
      <c r="BC8" s="50">
        <f>VLOOKUP($C8,CustbyRate!$A$7:$BQ$26,COLUMN()-2,0)*VLOOKUP('Calendar Customers'!$C8,'Rev Allocations Usage'!$B$27:$K$44,MATCH('Calendar Customers'!$A8,'Rev Allocations Usage'!$B$3:$K$3,0),0)</f>
        <v>2</v>
      </c>
      <c r="BD8" s="50">
        <f>VLOOKUP($C8,CustbyRate!$A$7:$BQ$26,COLUMN()-2,0)*VLOOKUP('Calendar Customers'!$C8,'Rev Allocations Usage'!$B$27:$K$44,MATCH('Calendar Customers'!$A8,'Rev Allocations Usage'!$B$3:$K$3,0),0)</f>
        <v>2</v>
      </c>
      <c r="BE8" s="50">
        <f>VLOOKUP($C8,CustbyRate!$A$7:$BQ$26,COLUMN()-2,0)*VLOOKUP('Calendar Customers'!$C8,'Rev Allocations Usage'!$B$27:$K$44,MATCH('Calendar Customers'!$A8,'Rev Allocations Usage'!$B$3:$K$3,0),0)</f>
        <v>2</v>
      </c>
      <c r="BF8" s="50">
        <f>VLOOKUP($C8,CustbyRate!$A$7:$BQ$26,COLUMN()-2,0)*VLOOKUP('Calendar Customers'!$C8,'Rev Allocations Usage'!$B$27:$K$44,MATCH('Calendar Customers'!$A8,'Rev Allocations Usage'!$B$3:$K$3,0),0)</f>
        <v>2</v>
      </c>
      <c r="BG8" s="50">
        <f>VLOOKUP($C8,CustbyRate!$A$7:$BQ$26,COLUMN()-2,0)*VLOOKUP('Calendar Customers'!$C8,'Rev Allocations Usage'!$B$27:$K$44,MATCH('Calendar Customers'!$A8,'Rev Allocations Usage'!$B$3:$K$3,0),0)</f>
        <v>2</v>
      </c>
      <c r="BH8" s="52">
        <f>VLOOKUP($C8,CustbyRate!$A$7:$BQ$26,COLUMN()-2,0)*VLOOKUP('Calendar Customers'!$C8,'Rev Allocations Usage'!$B$27:$K$44,MATCH('Calendar Customers'!$A8,'Rev Allocations Usage'!$B$3:$K$3,0),0)</f>
        <v>2</v>
      </c>
      <c r="BI8" s="50">
        <f>VLOOKUP($C8,CustbyRate!$A$7:$BQ$26,COLUMN()-2,0)*VLOOKUP('Calendar Customers'!$C8,'Rev Allocations Usage'!$B$27:$K$44,MATCH('Calendar Customers'!$A8,'Rev Allocations Usage'!$B$3:$K$3,0),0)</f>
        <v>2</v>
      </c>
      <c r="BJ8" s="50">
        <f>VLOOKUP($C8,CustbyRate!$A$7:$BQ$26,COLUMN()-2,0)*VLOOKUP('Calendar Customers'!$C8,'Rev Allocations Usage'!$B$27:$K$44,MATCH('Calendar Customers'!$A8,'Rev Allocations Usage'!$B$3:$K$3,0),0)</f>
        <v>2</v>
      </c>
      <c r="BK8" s="50">
        <f>VLOOKUP($C8,CustbyRate!$A$7:$BQ$26,COLUMN()-2,0)*VLOOKUP('Calendar Customers'!$C8,'Rev Allocations Usage'!$B$27:$K$44,MATCH('Calendar Customers'!$A8,'Rev Allocations Usage'!$B$3:$K$3,0),0)</f>
        <v>2</v>
      </c>
      <c r="BL8" s="50">
        <f>VLOOKUP($C8,CustbyRate!$A$7:$BQ$26,COLUMN()-2,0)*VLOOKUP('Calendar Customers'!$C8,'Rev Allocations Usage'!$B$27:$K$44,MATCH('Calendar Customers'!$A8,'Rev Allocations Usage'!$B$3:$K$3,0),0)</f>
        <v>2</v>
      </c>
      <c r="BM8" s="50">
        <f>VLOOKUP($C8,CustbyRate!$A$7:$BQ$26,COLUMN()-2,0)*VLOOKUP('Calendar Customers'!$C8,'Rev Allocations Usage'!$B$27:$K$44,MATCH('Calendar Customers'!$A8,'Rev Allocations Usage'!$B$3:$K$3,0),0)</f>
        <v>2</v>
      </c>
      <c r="BN8" s="50">
        <f>VLOOKUP($C8,CustbyRate!$A$7:$BQ$26,COLUMN()-2,0)*VLOOKUP('Calendar Customers'!$C8,'Rev Allocations Usage'!$B$27:$K$44,MATCH('Calendar Customers'!$A8,'Rev Allocations Usage'!$B$3:$K$3,0),0)</f>
        <v>2</v>
      </c>
      <c r="BO8" s="50">
        <f>VLOOKUP($C8,CustbyRate!$A$7:$BQ$26,COLUMN()-2,0)*VLOOKUP('Calendar Customers'!$C8,'Rev Allocations Usage'!$B$27:$K$44,MATCH('Calendar Customers'!$A8,'Rev Allocations Usage'!$B$3:$K$3,0),0)</f>
        <v>2</v>
      </c>
      <c r="BP8" s="50">
        <f>VLOOKUP($C8,CustbyRate!$A$7:$BQ$26,COLUMN()-2,0)*VLOOKUP('Calendar Customers'!$C8,'Rev Allocations Usage'!$B$27:$K$44,MATCH('Calendar Customers'!$A8,'Rev Allocations Usage'!$B$3:$K$3,0),0)</f>
        <v>2</v>
      </c>
      <c r="BQ8" s="50">
        <f>VLOOKUP($C8,CustbyRate!$A$7:$BQ$26,COLUMN()-2,0)*VLOOKUP('Calendar Customers'!$C8,'Rev Allocations Usage'!$B$27:$K$44,MATCH('Calendar Customers'!$A8,'Rev Allocations Usage'!$B$3:$K$3,0),0)</f>
        <v>2</v>
      </c>
      <c r="BR8" s="50">
        <f>VLOOKUP($C8,CustbyRate!$A$7:$BQ$26,COLUMN()-2,0)*VLOOKUP('Calendar Customers'!$C8,'Rev Allocations Usage'!$B$27:$K$44,MATCH('Calendar Customers'!$A8,'Rev Allocations Usage'!$B$3:$K$3,0),0)</f>
        <v>2</v>
      </c>
      <c r="BS8" s="51">
        <f>VLOOKUP($C8,CustbyRate!$A$7:$BQ$26,COLUMN()-2,0)*VLOOKUP('Calendar Customers'!$C8,'Rev Allocations Usage'!$B$27:$K$44,MATCH('Calendar Customers'!$A8,'Rev Allocations Usage'!$B$3:$K$3,0),0)</f>
        <v>2</v>
      </c>
    </row>
    <row r="9" spans="1:71" ht="15" x14ac:dyDescent="0.25">
      <c r="A9" s="130" t="str">
        <f>A8</f>
        <v>Large Commercial Customers</v>
      </c>
      <c r="B9" s="90" t="s">
        <v>127</v>
      </c>
      <c r="C9" s="105" t="s">
        <v>10</v>
      </c>
      <c r="D9" s="49">
        <f>VLOOKUP($C9,CustbyRate!$A$7:$BQ$26,COLUMN()-2,0)*VLOOKUP('Calendar Customers'!$C9,'Rev Allocations Usage'!$B$27:$K$44,MATCH('Calendar Customers'!$A9,'Rev Allocations Usage'!$B$3:$K$3,0),0)</f>
        <v>3.5766423357664232</v>
      </c>
      <c r="E9" s="50">
        <f>VLOOKUP($C9,CustbyRate!$A$7:$BQ$26,COLUMN()-2,0)*VLOOKUP('Calendar Customers'!$C9,'Rev Allocations Usage'!$B$27:$K$44,MATCH('Calendar Customers'!$A9,'Rev Allocations Usage'!$B$3:$K$3,0),0)</f>
        <v>3.5766423357664232</v>
      </c>
      <c r="F9" s="50">
        <f>VLOOKUP($C9,CustbyRate!$A$7:$BQ$26,COLUMN()-2,0)*VLOOKUP('Calendar Customers'!$C9,'Rev Allocations Usage'!$B$27:$K$44,MATCH('Calendar Customers'!$A9,'Rev Allocations Usage'!$B$3:$K$3,0),0)</f>
        <v>3.5912408759124088</v>
      </c>
      <c r="G9" s="50">
        <f>VLOOKUP($C9,CustbyRate!$A$7:$BQ$26,COLUMN()-2,0)*VLOOKUP('Calendar Customers'!$C9,'Rev Allocations Usage'!$B$27:$K$44,MATCH('Calendar Customers'!$A9,'Rev Allocations Usage'!$B$3:$K$3,0),0)</f>
        <v>3.5912408759124088</v>
      </c>
      <c r="H9" s="50">
        <f>VLOOKUP($C9,CustbyRate!$A$7:$BQ$26,COLUMN()-2,0)*VLOOKUP('Calendar Customers'!$C9,'Rev Allocations Usage'!$B$27:$K$44,MATCH('Calendar Customers'!$A9,'Rev Allocations Usage'!$B$3:$K$3,0),0)</f>
        <v>3.5912408759124088</v>
      </c>
      <c r="I9" s="50">
        <f>VLOOKUP($C9,CustbyRate!$A$7:$BQ$26,COLUMN()-2,0)*VLOOKUP('Calendar Customers'!$C9,'Rev Allocations Usage'!$B$27:$K$44,MATCH('Calendar Customers'!$A9,'Rev Allocations Usage'!$B$3:$K$3,0),0)</f>
        <v>3.605839416058394</v>
      </c>
      <c r="J9" s="50">
        <f>VLOOKUP($C9,CustbyRate!$A$7:$BQ$26,COLUMN()-2,0)*VLOOKUP('Calendar Customers'!$C9,'Rev Allocations Usage'!$B$27:$K$44,MATCH('Calendar Customers'!$A9,'Rev Allocations Usage'!$B$3:$K$3,0),0)</f>
        <v>3.605839416058394</v>
      </c>
      <c r="K9" s="51">
        <f>VLOOKUP($C9,CustbyRate!$A$7:$BQ$26,COLUMN()-2,0)*VLOOKUP('Calendar Customers'!$C9,'Rev Allocations Usage'!$B$27:$K$44,MATCH('Calendar Customers'!$A9,'Rev Allocations Usage'!$B$3:$K$3,0),0)</f>
        <v>3.605839416058394</v>
      </c>
      <c r="L9" s="50">
        <f>VLOOKUP($C9,CustbyRate!$A$7:$BQ$26,COLUMN()-2,0)*VLOOKUP('Calendar Customers'!$C9,'Rev Allocations Usage'!$B$27:$K$44,MATCH('Calendar Customers'!$A9,'Rev Allocations Usage'!$B$3:$K$3,0),0)</f>
        <v>3.6204379562043796</v>
      </c>
      <c r="M9" s="50">
        <f>VLOOKUP($C9,CustbyRate!$A$7:$BQ$26,COLUMN()-2,0)*VLOOKUP('Calendar Customers'!$C9,'Rev Allocations Usage'!$B$27:$K$44,MATCH('Calendar Customers'!$A9,'Rev Allocations Usage'!$B$3:$K$3,0),0)</f>
        <v>3.6204379562043796</v>
      </c>
      <c r="N9" s="50">
        <f>VLOOKUP($C9,CustbyRate!$A$7:$BQ$26,COLUMN()-2,0)*VLOOKUP('Calendar Customers'!$C9,'Rev Allocations Usage'!$B$27:$K$44,MATCH('Calendar Customers'!$A9,'Rev Allocations Usage'!$B$3:$K$3,0),0)</f>
        <v>3.6204379562043796</v>
      </c>
      <c r="O9" s="50">
        <f>VLOOKUP($C9,CustbyRate!$A$7:$BQ$26,COLUMN()-2,0)*VLOOKUP('Calendar Customers'!$C9,'Rev Allocations Usage'!$B$27:$K$44,MATCH('Calendar Customers'!$A9,'Rev Allocations Usage'!$B$3:$K$3,0),0)</f>
        <v>3.6350364963503647</v>
      </c>
      <c r="P9" s="50">
        <f>VLOOKUP($C9,CustbyRate!$A$7:$BQ$26,COLUMN()-2,0)*VLOOKUP('Calendar Customers'!$C9,'Rev Allocations Usage'!$B$27:$K$44,MATCH('Calendar Customers'!$A9,'Rev Allocations Usage'!$B$3:$K$3,0),0)</f>
        <v>3.6350364963503647</v>
      </c>
      <c r="Q9" s="50">
        <f>VLOOKUP($C9,CustbyRate!$A$7:$BQ$26,COLUMN()-2,0)*VLOOKUP('Calendar Customers'!$C9,'Rev Allocations Usage'!$B$27:$K$44,MATCH('Calendar Customers'!$A9,'Rev Allocations Usage'!$B$3:$K$3,0),0)</f>
        <v>3.6350364963503647</v>
      </c>
      <c r="R9" s="50">
        <f>VLOOKUP($C9,CustbyRate!$A$7:$BQ$26,COLUMN()-2,0)*VLOOKUP('Calendar Customers'!$C9,'Rev Allocations Usage'!$B$27:$K$44,MATCH('Calendar Customers'!$A9,'Rev Allocations Usage'!$B$3:$K$3,0),0)</f>
        <v>3.6496350364963503</v>
      </c>
      <c r="S9" s="50">
        <f>VLOOKUP($C9,CustbyRate!$A$7:$BQ$26,COLUMN()-2,0)*VLOOKUP('Calendar Customers'!$C9,'Rev Allocations Usage'!$B$27:$K$44,MATCH('Calendar Customers'!$A9,'Rev Allocations Usage'!$B$3:$K$3,0),0)</f>
        <v>3.6496350364963503</v>
      </c>
      <c r="T9" s="50">
        <f>VLOOKUP($C9,CustbyRate!$A$7:$BQ$26,COLUMN()-2,0)*VLOOKUP('Calendar Customers'!$C9,'Rev Allocations Usage'!$B$27:$K$44,MATCH('Calendar Customers'!$A9,'Rev Allocations Usage'!$B$3:$K$3,0),0)</f>
        <v>3.6496350364963503</v>
      </c>
      <c r="U9" s="50">
        <f>VLOOKUP($C9,CustbyRate!$A$7:$BQ$26,COLUMN()-2,0)*VLOOKUP('Calendar Customers'!$C9,'Rev Allocations Usage'!$B$27:$K$44,MATCH('Calendar Customers'!$A9,'Rev Allocations Usage'!$B$3:$K$3,0),0)</f>
        <v>3.6642335766423355</v>
      </c>
      <c r="V9" s="50">
        <f>VLOOKUP($C9,CustbyRate!$A$7:$BQ$26,COLUMN()-2,0)*VLOOKUP('Calendar Customers'!$C9,'Rev Allocations Usage'!$B$27:$K$44,MATCH('Calendar Customers'!$A9,'Rev Allocations Usage'!$B$3:$K$3,0),0)</f>
        <v>3.6642335766423355</v>
      </c>
      <c r="W9" s="50">
        <f>VLOOKUP($C9,CustbyRate!$A$7:$BQ$26,COLUMN()-2,0)*VLOOKUP('Calendar Customers'!$C9,'Rev Allocations Usage'!$B$27:$K$44,MATCH('Calendar Customers'!$A9,'Rev Allocations Usage'!$B$3:$K$3,0),0)</f>
        <v>3.6642335766423355</v>
      </c>
      <c r="X9" s="52">
        <f>VLOOKUP($C9,CustbyRate!$A$7:$BQ$26,COLUMN()-2,0)*VLOOKUP('Calendar Customers'!$C9,'Rev Allocations Usage'!$B$27:$K$44,MATCH('Calendar Customers'!$A9,'Rev Allocations Usage'!$B$3:$K$3,0),0)</f>
        <v>3.6788321167883211</v>
      </c>
      <c r="Y9" s="50">
        <f>VLOOKUP($C9,CustbyRate!$A$7:$BQ$26,COLUMN()-2,0)*VLOOKUP('Calendar Customers'!$C9,'Rev Allocations Usage'!$B$27:$K$44,MATCH('Calendar Customers'!$A9,'Rev Allocations Usage'!$B$3:$K$3,0),0)</f>
        <v>3.6788321167883211</v>
      </c>
      <c r="Z9" s="50">
        <f>VLOOKUP($C9,CustbyRate!$A$7:$BQ$26,COLUMN()-2,0)*VLOOKUP('Calendar Customers'!$C9,'Rev Allocations Usage'!$B$27:$K$44,MATCH('Calendar Customers'!$A9,'Rev Allocations Usage'!$B$3:$K$3,0),0)</f>
        <v>3.6788321167883211</v>
      </c>
      <c r="AA9" s="50">
        <f>VLOOKUP($C9,CustbyRate!$A$7:$BQ$26,COLUMN()-2,0)*VLOOKUP('Calendar Customers'!$C9,'Rev Allocations Usage'!$B$27:$K$44,MATCH('Calendar Customers'!$A9,'Rev Allocations Usage'!$B$3:$K$3,0),0)</f>
        <v>3.6934306569343063</v>
      </c>
      <c r="AB9" s="50">
        <f>VLOOKUP($C9,CustbyRate!$A$7:$BQ$26,COLUMN()-2,0)*VLOOKUP('Calendar Customers'!$C9,'Rev Allocations Usage'!$B$27:$K$44,MATCH('Calendar Customers'!$A9,'Rev Allocations Usage'!$B$3:$K$3,0),0)</f>
        <v>3.6934306569343063</v>
      </c>
      <c r="AC9" s="50">
        <f>VLOOKUP($C9,CustbyRate!$A$7:$BQ$26,COLUMN()-2,0)*VLOOKUP('Calendar Customers'!$C9,'Rev Allocations Usage'!$B$27:$K$44,MATCH('Calendar Customers'!$A9,'Rev Allocations Usage'!$B$3:$K$3,0),0)</f>
        <v>3.6934306569343063</v>
      </c>
      <c r="AD9" s="50">
        <f>VLOOKUP($C9,CustbyRate!$A$7:$BQ$26,COLUMN()-2,0)*VLOOKUP('Calendar Customers'!$C9,'Rev Allocations Usage'!$B$27:$K$44,MATCH('Calendar Customers'!$A9,'Rev Allocations Usage'!$B$3:$K$3,0),0)</f>
        <v>3.7080291970802919</v>
      </c>
      <c r="AE9" s="50">
        <f>VLOOKUP($C9,CustbyRate!$A$7:$BQ$26,COLUMN()-2,0)*VLOOKUP('Calendar Customers'!$C9,'Rev Allocations Usage'!$B$27:$K$44,MATCH('Calendar Customers'!$A9,'Rev Allocations Usage'!$B$3:$K$3,0),0)</f>
        <v>3.7080291970802919</v>
      </c>
      <c r="AF9" s="50">
        <f>VLOOKUP($C9,CustbyRate!$A$7:$BQ$26,COLUMN()-2,0)*VLOOKUP('Calendar Customers'!$C9,'Rev Allocations Usage'!$B$27:$K$44,MATCH('Calendar Customers'!$A9,'Rev Allocations Usage'!$B$3:$K$3,0),0)</f>
        <v>3.7080291970802919</v>
      </c>
      <c r="AG9" s="50">
        <f>VLOOKUP($C9,CustbyRate!$A$7:$BQ$26,COLUMN()-2,0)*VLOOKUP('Calendar Customers'!$C9,'Rev Allocations Usage'!$B$27:$K$44,MATCH('Calendar Customers'!$A9,'Rev Allocations Usage'!$B$3:$K$3,0),0)</f>
        <v>3.722627737226277</v>
      </c>
      <c r="AH9" s="50">
        <f>VLOOKUP($C9,CustbyRate!$A$7:$BQ$26,COLUMN()-2,0)*VLOOKUP('Calendar Customers'!$C9,'Rev Allocations Usage'!$B$27:$K$44,MATCH('Calendar Customers'!$A9,'Rev Allocations Usage'!$B$3:$K$3,0),0)</f>
        <v>3.722627737226277</v>
      </c>
      <c r="AI9" s="50">
        <f>VLOOKUP($C9,CustbyRate!$A$7:$BQ$26,COLUMN()-2,0)*VLOOKUP('Calendar Customers'!$C9,'Rev Allocations Usage'!$B$27:$K$44,MATCH('Calendar Customers'!$A9,'Rev Allocations Usage'!$B$3:$K$3,0),0)</f>
        <v>3.722627737226277</v>
      </c>
      <c r="AJ9" s="52">
        <f>VLOOKUP($C9,CustbyRate!$A$7:$BQ$26,COLUMN()-2,0)*VLOOKUP('Calendar Customers'!$C9,'Rev Allocations Usage'!$B$27:$K$44,MATCH('Calendar Customers'!$A9,'Rev Allocations Usage'!$B$3:$K$3,0),0)</f>
        <v>3.722627737226277</v>
      </c>
      <c r="AK9" s="50">
        <f>VLOOKUP($C9,CustbyRate!$A$7:$BQ$26,COLUMN()-2,0)*VLOOKUP('Calendar Customers'!$C9,'Rev Allocations Usage'!$B$27:$K$44,MATCH('Calendar Customers'!$A9,'Rev Allocations Usage'!$B$3:$K$3,0),0)</f>
        <v>3.722627737226277</v>
      </c>
      <c r="AL9" s="50">
        <f>VLOOKUP($C9,CustbyRate!$A$7:$BQ$26,COLUMN()-2,0)*VLOOKUP('Calendar Customers'!$C9,'Rev Allocations Usage'!$B$27:$K$44,MATCH('Calendar Customers'!$A9,'Rev Allocations Usage'!$B$3:$K$3,0),0)</f>
        <v>3.722627737226277</v>
      </c>
      <c r="AM9" s="50">
        <f>VLOOKUP($C9,CustbyRate!$A$7:$BQ$26,COLUMN()-2,0)*VLOOKUP('Calendar Customers'!$C9,'Rev Allocations Usage'!$B$27:$K$44,MATCH('Calendar Customers'!$A9,'Rev Allocations Usage'!$B$3:$K$3,0),0)</f>
        <v>3.722627737226277</v>
      </c>
      <c r="AN9" s="50">
        <f>VLOOKUP($C9,CustbyRate!$A$7:$BQ$26,COLUMN()-2,0)*VLOOKUP('Calendar Customers'!$C9,'Rev Allocations Usage'!$B$27:$K$44,MATCH('Calendar Customers'!$A9,'Rev Allocations Usage'!$B$3:$K$3,0),0)</f>
        <v>3.722627737226277</v>
      </c>
      <c r="AO9" s="50">
        <f>VLOOKUP($C9,CustbyRate!$A$7:$BQ$26,COLUMN()-2,0)*VLOOKUP('Calendar Customers'!$C9,'Rev Allocations Usage'!$B$27:$K$44,MATCH('Calendar Customers'!$A9,'Rev Allocations Usage'!$B$3:$K$3,0),0)</f>
        <v>3.722627737226277</v>
      </c>
      <c r="AP9" s="50">
        <f>VLOOKUP($C9,CustbyRate!$A$7:$BQ$26,COLUMN()-2,0)*VLOOKUP('Calendar Customers'!$C9,'Rev Allocations Usage'!$B$27:$K$44,MATCH('Calendar Customers'!$A9,'Rev Allocations Usage'!$B$3:$K$3,0),0)</f>
        <v>3.722627737226277</v>
      </c>
      <c r="AQ9" s="50">
        <f>VLOOKUP($C9,CustbyRate!$A$7:$BQ$26,COLUMN()-2,0)*VLOOKUP('Calendar Customers'!$C9,'Rev Allocations Usage'!$B$27:$K$44,MATCH('Calendar Customers'!$A9,'Rev Allocations Usage'!$B$3:$K$3,0),0)</f>
        <v>3.722627737226277</v>
      </c>
      <c r="AR9" s="50">
        <f>VLOOKUP($C9,CustbyRate!$A$7:$BQ$26,COLUMN()-2,0)*VLOOKUP('Calendar Customers'!$C9,'Rev Allocations Usage'!$B$27:$K$44,MATCH('Calendar Customers'!$A9,'Rev Allocations Usage'!$B$3:$K$3,0),0)</f>
        <v>3.722627737226277</v>
      </c>
      <c r="AS9" s="50">
        <f>VLOOKUP($C9,CustbyRate!$A$7:$BQ$26,COLUMN()-2,0)*VLOOKUP('Calendar Customers'!$C9,'Rev Allocations Usage'!$B$27:$K$44,MATCH('Calendar Customers'!$A9,'Rev Allocations Usage'!$B$3:$K$3,0),0)</f>
        <v>3.722627737226277</v>
      </c>
      <c r="AT9" s="50">
        <f>VLOOKUP($C9,CustbyRate!$A$7:$BQ$26,COLUMN()-2,0)*VLOOKUP('Calendar Customers'!$C9,'Rev Allocations Usage'!$B$27:$K$44,MATCH('Calendar Customers'!$A9,'Rev Allocations Usage'!$B$3:$K$3,0),0)</f>
        <v>3.722627737226277</v>
      </c>
      <c r="AU9" s="50">
        <f>VLOOKUP($C9,CustbyRate!$A$7:$BQ$26,COLUMN()-2,0)*VLOOKUP('Calendar Customers'!$C9,'Rev Allocations Usage'!$B$27:$K$44,MATCH('Calendar Customers'!$A9,'Rev Allocations Usage'!$B$3:$K$3,0),0)</f>
        <v>3.722627737226277</v>
      </c>
      <c r="AV9" s="52">
        <f>VLOOKUP($C9,CustbyRate!$A$7:$BQ$26,COLUMN()-2,0)*VLOOKUP('Calendar Customers'!$C9,'Rev Allocations Usage'!$B$27:$K$44,MATCH('Calendar Customers'!$A9,'Rev Allocations Usage'!$B$3:$K$3,0),0)</f>
        <v>3.722627737226277</v>
      </c>
      <c r="AW9" s="50">
        <f>VLOOKUP($C9,CustbyRate!$A$7:$BQ$26,COLUMN()-2,0)*VLOOKUP('Calendar Customers'!$C9,'Rev Allocations Usage'!$B$27:$K$44,MATCH('Calendar Customers'!$A9,'Rev Allocations Usage'!$B$3:$K$3,0),0)</f>
        <v>3.722627737226277</v>
      </c>
      <c r="AX9" s="50">
        <f>VLOOKUP($C9,CustbyRate!$A$7:$BQ$26,COLUMN()-2,0)*VLOOKUP('Calendar Customers'!$C9,'Rev Allocations Usage'!$B$27:$K$44,MATCH('Calendar Customers'!$A9,'Rev Allocations Usage'!$B$3:$K$3,0),0)</f>
        <v>3.722627737226277</v>
      </c>
      <c r="AY9" s="50">
        <f>VLOOKUP($C9,CustbyRate!$A$7:$BQ$26,COLUMN()-2,0)*VLOOKUP('Calendar Customers'!$C9,'Rev Allocations Usage'!$B$27:$K$44,MATCH('Calendar Customers'!$A9,'Rev Allocations Usage'!$B$3:$K$3,0),0)</f>
        <v>3.722627737226277</v>
      </c>
      <c r="AZ9" s="50">
        <f>VLOOKUP($C9,CustbyRate!$A$7:$BQ$26,COLUMN()-2,0)*VLOOKUP('Calendar Customers'!$C9,'Rev Allocations Usage'!$B$27:$K$44,MATCH('Calendar Customers'!$A9,'Rev Allocations Usage'!$B$3:$K$3,0),0)</f>
        <v>3.722627737226277</v>
      </c>
      <c r="BA9" s="50">
        <f>VLOOKUP($C9,CustbyRate!$A$7:$BQ$26,COLUMN()-2,0)*VLOOKUP('Calendar Customers'!$C9,'Rev Allocations Usage'!$B$27:$K$44,MATCH('Calendar Customers'!$A9,'Rev Allocations Usage'!$B$3:$K$3,0),0)</f>
        <v>3.722627737226277</v>
      </c>
      <c r="BB9" s="50">
        <f>VLOOKUP($C9,CustbyRate!$A$7:$BQ$26,COLUMN()-2,0)*VLOOKUP('Calendar Customers'!$C9,'Rev Allocations Usage'!$B$27:$K$44,MATCH('Calendar Customers'!$A9,'Rev Allocations Usage'!$B$3:$K$3,0),0)</f>
        <v>3.722627737226277</v>
      </c>
      <c r="BC9" s="50">
        <f>VLOOKUP($C9,CustbyRate!$A$7:$BQ$26,COLUMN()-2,0)*VLOOKUP('Calendar Customers'!$C9,'Rev Allocations Usage'!$B$27:$K$44,MATCH('Calendar Customers'!$A9,'Rev Allocations Usage'!$B$3:$K$3,0),0)</f>
        <v>3.722627737226277</v>
      </c>
      <c r="BD9" s="50">
        <f>VLOOKUP($C9,CustbyRate!$A$7:$BQ$26,COLUMN()-2,0)*VLOOKUP('Calendar Customers'!$C9,'Rev Allocations Usage'!$B$27:$K$44,MATCH('Calendar Customers'!$A9,'Rev Allocations Usage'!$B$3:$K$3,0),0)</f>
        <v>3.722627737226277</v>
      </c>
      <c r="BE9" s="50">
        <f>VLOOKUP($C9,CustbyRate!$A$7:$BQ$26,COLUMN()-2,0)*VLOOKUP('Calendar Customers'!$C9,'Rev Allocations Usage'!$B$27:$K$44,MATCH('Calendar Customers'!$A9,'Rev Allocations Usage'!$B$3:$K$3,0),0)</f>
        <v>3.722627737226277</v>
      </c>
      <c r="BF9" s="50">
        <f>VLOOKUP($C9,CustbyRate!$A$7:$BQ$26,COLUMN()-2,0)*VLOOKUP('Calendar Customers'!$C9,'Rev Allocations Usage'!$B$27:$K$44,MATCH('Calendar Customers'!$A9,'Rev Allocations Usage'!$B$3:$K$3,0),0)</f>
        <v>3.722627737226277</v>
      </c>
      <c r="BG9" s="50">
        <f>VLOOKUP($C9,CustbyRate!$A$7:$BQ$26,COLUMN()-2,0)*VLOOKUP('Calendar Customers'!$C9,'Rev Allocations Usage'!$B$27:$K$44,MATCH('Calendar Customers'!$A9,'Rev Allocations Usage'!$B$3:$K$3,0),0)</f>
        <v>3.722627737226277</v>
      </c>
      <c r="BH9" s="52">
        <f>VLOOKUP($C9,CustbyRate!$A$7:$BQ$26,COLUMN()-2,0)*VLOOKUP('Calendar Customers'!$C9,'Rev Allocations Usage'!$B$27:$K$44,MATCH('Calendar Customers'!$A9,'Rev Allocations Usage'!$B$3:$K$3,0),0)</f>
        <v>3.722627737226277</v>
      </c>
      <c r="BI9" s="50">
        <f>VLOOKUP($C9,CustbyRate!$A$7:$BQ$26,COLUMN()-2,0)*VLOOKUP('Calendar Customers'!$C9,'Rev Allocations Usage'!$B$27:$K$44,MATCH('Calendar Customers'!$A9,'Rev Allocations Usage'!$B$3:$K$3,0),0)</f>
        <v>3.722627737226277</v>
      </c>
      <c r="BJ9" s="50">
        <f>VLOOKUP($C9,CustbyRate!$A$7:$BQ$26,COLUMN()-2,0)*VLOOKUP('Calendar Customers'!$C9,'Rev Allocations Usage'!$B$27:$K$44,MATCH('Calendar Customers'!$A9,'Rev Allocations Usage'!$B$3:$K$3,0),0)</f>
        <v>3.722627737226277</v>
      </c>
      <c r="BK9" s="50">
        <f>VLOOKUP($C9,CustbyRate!$A$7:$BQ$26,COLUMN()-2,0)*VLOOKUP('Calendar Customers'!$C9,'Rev Allocations Usage'!$B$27:$K$44,MATCH('Calendar Customers'!$A9,'Rev Allocations Usage'!$B$3:$K$3,0),0)</f>
        <v>3.722627737226277</v>
      </c>
      <c r="BL9" s="50">
        <f>VLOOKUP($C9,CustbyRate!$A$7:$BQ$26,COLUMN()-2,0)*VLOOKUP('Calendar Customers'!$C9,'Rev Allocations Usage'!$B$27:$K$44,MATCH('Calendar Customers'!$A9,'Rev Allocations Usage'!$B$3:$K$3,0),0)</f>
        <v>3.722627737226277</v>
      </c>
      <c r="BM9" s="50">
        <f>VLOOKUP($C9,CustbyRate!$A$7:$BQ$26,COLUMN()-2,0)*VLOOKUP('Calendar Customers'!$C9,'Rev Allocations Usage'!$B$27:$K$44,MATCH('Calendar Customers'!$A9,'Rev Allocations Usage'!$B$3:$K$3,0),0)</f>
        <v>3.722627737226277</v>
      </c>
      <c r="BN9" s="50">
        <f>VLOOKUP($C9,CustbyRate!$A$7:$BQ$26,COLUMN()-2,0)*VLOOKUP('Calendar Customers'!$C9,'Rev Allocations Usage'!$B$27:$K$44,MATCH('Calendar Customers'!$A9,'Rev Allocations Usage'!$B$3:$K$3,0),0)</f>
        <v>3.722627737226277</v>
      </c>
      <c r="BO9" s="50">
        <f>VLOOKUP($C9,CustbyRate!$A$7:$BQ$26,COLUMN()-2,0)*VLOOKUP('Calendar Customers'!$C9,'Rev Allocations Usage'!$B$27:$K$44,MATCH('Calendar Customers'!$A9,'Rev Allocations Usage'!$B$3:$K$3,0),0)</f>
        <v>3.722627737226277</v>
      </c>
      <c r="BP9" s="50">
        <f>VLOOKUP($C9,CustbyRate!$A$7:$BQ$26,COLUMN()-2,0)*VLOOKUP('Calendar Customers'!$C9,'Rev Allocations Usage'!$B$27:$K$44,MATCH('Calendar Customers'!$A9,'Rev Allocations Usage'!$B$3:$K$3,0),0)</f>
        <v>3.722627737226277</v>
      </c>
      <c r="BQ9" s="50">
        <f>VLOOKUP($C9,CustbyRate!$A$7:$BQ$26,COLUMN()-2,0)*VLOOKUP('Calendar Customers'!$C9,'Rev Allocations Usage'!$B$27:$K$44,MATCH('Calendar Customers'!$A9,'Rev Allocations Usage'!$B$3:$K$3,0),0)</f>
        <v>3.722627737226277</v>
      </c>
      <c r="BR9" s="50">
        <f>VLOOKUP($C9,CustbyRate!$A$7:$BQ$26,COLUMN()-2,0)*VLOOKUP('Calendar Customers'!$C9,'Rev Allocations Usage'!$B$27:$K$44,MATCH('Calendar Customers'!$A9,'Rev Allocations Usage'!$B$3:$K$3,0),0)</f>
        <v>3.722627737226277</v>
      </c>
      <c r="BS9" s="51">
        <f>VLOOKUP($C9,CustbyRate!$A$7:$BQ$26,COLUMN()-2,0)*VLOOKUP('Calendar Customers'!$C9,'Rev Allocations Usage'!$B$27:$K$44,MATCH('Calendar Customers'!$A9,'Rev Allocations Usage'!$B$3:$K$3,0),0)</f>
        <v>3.722627737226277</v>
      </c>
    </row>
    <row r="10" spans="1:71" ht="15" x14ac:dyDescent="0.25">
      <c r="A10" s="130" t="str">
        <f t="shared" ref="A10:A12" si="2">A9</f>
        <v>Large Commercial Customers</v>
      </c>
      <c r="B10" s="90" t="s">
        <v>149</v>
      </c>
      <c r="C10" s="105" t="s">
        <v>19</v>
      </c>
      <c r="D10" s="49">
        <f>VLOOKUP($C10,CustbyRate!$A$7:$BQ$26,COLUMN()-2,0)*VLOOKUP('Calendar Customers'!$C10,'Rev Allocations Usage'!$B$27:$K$44,MATCH('Calendar Customers'!$A10,'Rev Allocations Usage'!$B$3:$K$3,0),0)</f>
        <v>0</v>
      </c>
      <c r="E10" s="50">
        <f>VLOOKUP($C10,CustbyRate!$A$7:$BQ$26,COLUMN()-2,0)*VLOOKUP('Calendar Customers'!$C10,'Rev Allocations Usage'!$B$27:$K$44,MATCH('Calendar Customers'!$A10,'Rev Allocations Usage'!$B$3:$K$3,0),0)</f>
        <v>0</v>
      </c>
      <c r="F10" s="50">
        <f>VLOOKUP($C10,CustbyRate!$A$7:$BQ$26,COLUMN()-2,0)*VLOOKUP('Calendar Customers'!$C10,'Rev Allocations Usage'!$B$27:$K$44,MATCH('Calendar Customers'!$A10,'Rev Allocations Usage'!$B$3:$K$3,0),0)</f>
        <v>0</v>
      </c>
      <c r="G10" s="50">
        <f>VLOOKUP($C10,CustbyRate!$A$7:$BQ$26,COLUMN()-2,0)*VLOOKUP('Calendar Customers'!$C10,'Rev Allocations Usage'!$B$27:$K$44,MATCH('Calendar Customers'!$A10,'Rev Allocations Usage'!$B$3:$K$3,0),0)</f>
        <v>0</v>
      </c>
      <c r="H10" s="50">
        <f>VLOOKUP($C10,CustbyRate!$A$7:$BQ$26,COLUMN()-2,0)*VLOOKUP('Calendar Customers'!$C10,'Rev Allocations Usage'!$B$27:$K$44,MATCH('Calendar Customers'!$A10,'Rev Allocations Usage'!$B$3:$K$3,0),0)</f>
        <v>0</v>
      </c>
      <c r="I10" s="50">
        <f>VLOOKUP($C10,CustbyRate!$A$7:$BQ$26,COLUMN()-2,0)*VLOOKUP('Calendar Customers'!$C10,'Rev Allocations Usage'!$B$27:$K$44,MATCH('Calendar Customers'!$A10,'Rev Allocations Usage'!$B$3:$K$3,0),0)</f>
        <v>0</v>
      </c>
      <c r="J10" s="50">
        <f>VLOOKUP($C10,CustbyRate!$A$7:$BQ$26,COLUMN()-2,0)*VLOOKUP('Calendar Customers'!$C10,'Rev Allocations Usage'!$B$27:$K$44,MATCH('Calendar Customers'!$A10,'Rev Allocations Usage'!$B$3:$K$3,0),0)</f>
        <v>0</v>
      </c>
      <c r="K10" s="51">
        <f>VLOOKUP($C10,CustbyRate!$A$7:$BQ$26,COLUMN()-2,0)*VLOOKUP('Calendar Customers'!$C10,'Rev Allocations Usage'!$B$27:$K$44,MATCH('Calendar Customers'!$A10,'Rev Allocations Usage'!$B$3:$K$3,0),0)</f>
        <v>0</v>
      </c>
      <c r="L10" s="50">
        <f>VLOOKUP($C10,CustbyRate!$A$7:$BQ$26,COLUMN()-2,0)*VLOOKUP('Calendar Customers'!$C10,'Rev Allocations Usage'!$B$27:$K$44,MATCH('Calendar Customers'!$A10,'Rev Allocations Usage'!$B$3:$K$3,0),0)</f>
        <v>0</v>
      </c>
      <c r="M10" s="50">
        <f>VLOOKUP($C10,CustbyRate!$A$7:$BQ$26,COLUMN()-2,0)*VLOOKUP('Calendar Customers'!$C10,'Rev Allocations Usage'!$B$27:$K$44,MATCH('Calendar Customers'!$A10,'Rev Allocations Usage'!$B$3:$K$3,0),0)</f>
        <v>0</v>
      </c>
      <c r="N10" s="50">
        <f>VLOOKUP($C10,CustbyRate!$A$7:$BQ$26,COLUMN()-2,0)*VLOOKUP('Calendar Customers'!$C10,'Rev Allocations Usage'!$B$27:$K$44,MATCH('Calendar Customers'!$A10,'Rev Allocations Usage'!$B$3:$K$3,0),0)</f>
        <v>0</v>
      </c>
      <c r="O10" s="50">
        <f>VLOOKUP($C10,CustbyRate!$A$7:$BQ$26,COLUMN()-2,0)*VLOOKUP('Calendar Customers'!$C10,'Rev Allocations Usage'!$B$27:$K$44,MATCH('Calendar Customers'!$A10,'Rev Allocations Usage'!$B$3:$K$3,0),0)</f>
        <v>0</v>
      </c>
      <c r="P10" s="50">
        <f>VLOOKUP($C10,CustbyRate!$A$7:$BQ$26,COLUMN()-2,0)*VLOOKUP('Calendar Customers'!$C10,'Rev Allocations Usage'!$B$27:$K$44,MATCH('Calendar Customers'!$A10,'Rev Allocations Usage'!$B$3:$K$3,0),0)</f>
        <v>0</v>
      </c>
      <c r="Q10" s="50">
        <f>VLOOKUP($C10,CustbyRate!$A$7:$BQ$26,COLUMN()-2,0)*VLOOKUP('Calendar Customers'!$C10,'Rev Allocations Usage'!$B$27:$K$44,MATCH('Calendar Customers'!$A10,'Rev Allocations Usage'!$B$3:$K$3,0),0)</f>
        <v>0</v>
      </c>
      <c r="R10" s="50">
        <f>VLOOKUP($C10,CustbyRate!$A$7:$BQ$26,COLUMN()-2,0)*VLOOKUP('Calendar Customers'!$C10,'Rev Allocations Usage'!$B$27:$K$44,MATCH('Calendar Customers'!$A10,'Rev Allocations Usage'!$B$3:$K$3,0),0)</f>
        <v>0</v>
      </c>
      <c r="S10" s="50">
        <f>VLOOKUP($C10,CustbyRate!$A$7:$BQ$26,COLUMN()-2,0)*VLOOKUP('Calendar Customers'!$C10,'Rev Allocations Usage'!$B$27:$K$44,MATCH('Calendar Customers'!$A10,'Rev Allocations Usage'!$B$3:$K$3,0),0)</f>
        <v>0</v>
      </c>
      <c r="T10" s="50">
        <f>VLOOKUP($C10,CustbyRate!$A$7:$BQ$26,COLUMN()-2,0)*VLOOKUP('Calendar Customers'!$C10,'Rev Allocations Usage'!$B$27:$K$44,MATCH('Calendar Customers'!$A10,'Rev Allocations Usage'!$B$3:$K$3,0),0)</f>
        <v>0</v>
      </c>
      <c r="U10" s="50">
        <f>VLOOKUP($C10,CustbyRate!$A$7:$BQ$26,COLUMN()-2,0)*VLOOKUP('Calendar Customers'!$C10,'Rev Allocations Usage'!$B$27:$K$44,MATCH('Calendar Customers'!$A10,'Rev Allocations Usage'!$B$3:$K$3,0),0)</f>
        <v>0</v>
      </c>
      <c r="V10" s="50">
        <f>VLOOKUP($C10,CustbyRate!$A$7:$BQ$26,COLUMN()-2,0)*VLOOKUP('Calendar Customers'!$C10,'Rev Allocations Usage'!$B$27:$K$44,MATCH('Calendar Customers'!$A10,'Rev Allocations Usage'!$B$3:$K$3,0),0)</f>
        <v>0</v>
      </c>
      <c r="W10" s="50">
        <f>VLOOKUP($C10,CustbyRate!$A$7:$BQ$26,COLUMN()-2,0)*VLOOKUP('Calendar Customers'!$C10,'Rev Allocations Usage'!$B$27:$K$44,MATCH('Calendar Customers'!$A10,'Rev Allocations Usage'!$B$3:$K$3,0),0)</f>
        <v>0</v>
      </c>
      <c r="X10" s="52">
        <f>VLOOKUP($C10,CustbyRate!$A$7:$BQ$26,COLUMN()-2,0)*VLOOKUP('Calendar Customers'!$C10,'Rev Allocations Usage'!$B$27:$K$44,MATCH('Calendar Customers'!$A10,'Rev Allocations Usage'!$B$3:$K$3,0),0)</f>
        <v>0</v>
      </c>
      <c r="Y10" s="50">
        <f>VLOOKUP($C10,CustbyRate!$A$7:$BQ$26,COLUMN()-2,0)*VLOOKUP('Calendar Customers'!$C10,'Rev Allocations Usage'!$B$27:$K$44,MATCH('Calendar Customers'!$A10,'Rev Allocations Usage'!$B$3:$K$3,0),0)</f>
        <v>0</v>
      </c>
      <c r="Z10" s="50">
        <f>VLOOKUP($C10,CustbyRate!$A$7:$BQ$26,COLUMN()-2,0)*VLOOKUP('Calendar Customers'!$C10,'Rev Allocations Usage'!$B$27:$K$44,MATCH('Calendar Customers'!$A10,'Rev Allocations Usage'!$B$3:$K$3,0),0)</f>
        <v>0</v>
      </c>
      <c r="AA10" s="50">
        <f>VLOOKUP($C10,CustbyRate!$A$7:$BQ$26,COLUMN()-2,0)*VLOOKUP('Calendar Customers'!$C10,'Rev Allocations Usage'!$B$27:$K$44,MATCH('Calendar Customers'!$A10,'Rev Allocations Usage'!$B$3:$K$3,0),0)</f>
        <v>0</v>
      </c>
      <c r="AB10" s="50">
        <f>VLOOKUP($C10,CustbyRate!$A$7:$BQ$26,COLUMN()-2,0)*VLOOKUP('Calendar Customers'!$C10,'Rev Allocations Usage'!$B$27:$K$44,MATCH('Calendar Customers'!$A10,'Rev Allocations Usage'!$B$3:$K$3,0),0)</f>
        <v>0</v>
      </c>
      <c r="AC10" s="50">
        <f>VLOOKUP($C10,CustbyRate!$A$7:$BQ$26,COLUMN()-2,0)*VLOOKUP('Calendar Customers'!$C10,'Rev Allocations Usage'!$B$27:$K$44,MATCH('Calendar Customers'!$A10,'Rev Allocations Usage'!$B$3:$K$3,0),0)</f>
        <v>0</v>
      </c>
      <c r="AD10" s="50">
        <f>VLOOKUP($C10,CustbyRate!$A$7:$BQ$26,COLUMN()-2,0)*VLOOKUP('Calendar Customers'!$C10,'Rev Allocations Usage'!$B$27:$K$44,MATCH('Calendar Customers'!$A10,'Rev Allocations Usage'!$B$3:$K$3,0),0)</f>
        <v>0</v>
      </c>
      <c r="AE10" s="50">
        <f>VLOOKUP($C10,CustbyRate!$A$7:$BQ$26,COLUMN()-2,0)*VLOOKUP('Calendar Customers'!$C10,'Rev Allocations Usage'!$B$27:$K$44,MATCH('Calendar Customers'!$A10,'Rev Allocations Usage'!$B$3:$K$3,0),0)</f>
        <v>0</v>
      </c>
      <c r="AF10" s="50">
        <f>VLOOKUP($C10,CustbyRate!$A$7:$BQ$26,COLUMN()-2,0)*VLOOKUP('Calendar Customers'!$C10,'Rev Allocations Usage'!$B$27:$K$44,MATCH('Calendar Customers'!$A10,'Rev Allocations Usage'!$B$3:$K$3,0),0)</f>
        <v>0</v>
      </c>
      <c r="AG10" s="50">
        <f>VLOOKUP($C10,CustbyRate!$A$7:$BQ$26,COLUMN()-2,0)*VLOOKUP('Calendar Customers'!$C10,'Rev Allocations Usage'!$B$27:$K$44,MATCH('Calendar Customers'!$A10,'Rev Allocations Usage'!$B$3:$K$3,0),0)</f>
        <v>0</v>
      </c>
      <c r="AH10" s="50">
        <f>VLOOKUP($C10,CustbyRate!$A$7:$BQ$26,COLUMN()-2,0)*VLOOKUP('Calendar Customers'!$C10,'Rev Allocations Usage'!$B$27:$K$44,MATCH('Calendar Customers'!$A10,'Rev Allocations Usage'!$B$3:$K$3,0),0)</f>
        <v>0</v>
      </c>
      <c r="AI10" s="50">
        <f>VLOOKUP($C10,CustbyRate!$A$7:$BQ$26,COLUMN()-2,0)*VLOOKUP('Calendar Customers'!$C10,'Rev Allocations Usage'!$B$27:$K$44,MATCH('Calendar Customers'!$A10,'Rev Allocations Usage'!$B$3:$K$3,0),0)</f>
        <v>0</v>
      </c>
      <c r="AJ10" s="52">
        <f>VLOOKUP($C10,CustbyRate!$A$7:$BQ$26,COLUMN()-2,0)*VLOOKUP('Calendar Customers'!$C10,'Rev Allocations Usage'!$B$27:$K$44,MATCH('Calendar Customers'!$A10,'Rev Allocations Usage'!$B$3:$K$3,0),0)</f>
        <v>0</v>
      </c>
      <c r="AK10" s="50">
        <f>VLOOKUP($C10,CustbyRate!$A$7:$BQ$26,COLUMN()-2,0)*VLOOKUP('Calendar Customers'!$C10,'Rev Allocations Usage'!$B$27:$K$44,MATCH('Calendar Customers'!$A10,'Rev Allocations Usage'!$B$3:$K$3,0),0)</f>
        <v>0</v>
      </c>
      <c r="AL10" s="50">
        <f>VLOOKUP($C10,CustbyRate!$A$7:$BQ$26,COLUMN()-2,0)*VLOOKUP('Calendar Customers'!$C10,'Rev Allocations Usage'!$B$27:$K$44,MATCH('Calendar Customers'!$A10,'Rev Allocations Usage'!$B$3:$K$3,0),0)</f>
        <v>0</v>
      </c>
      <c r="AM10" s="50">
        <f>VLOOKUP($C10,CustbyRate!$A$7:$BQ$26,COLUMN()-2,0)*VLOOKUP('Calendar Customers'!$C10,'Rev Allocations Usage'!$B$27:$K$44,MATCH('Calendar Customers'!$A10,'Rev Allocations Usage'!$B$3:$K$3,0),0)</f>
        <v>0</v>
      </c>
      <c r="AN10" s="50">
        <f>VLOOKUP($C10,CustbyRate!$A$7:$BQ$26,COLUMN()-2,0)*VLOOKUP('Calendar Customers'!$C10,'Rev Allocations Usage'!$B$27:$K$44,MATCH('Calendar Customers'!$A10,'Rev Allocations Usage'!$B$3:$K$3,0),0)</f>
        <v>0</v>
      </c>
      <c r="AO10" s="50">
        <f>VLOOKUP($C10,CustbyRate!$A$7:$BQ$26,COLUMN()-2,0)*VLOOKUP('Calendar Customers'!$C10,'Rev Allocations Usage'!$B$27:$K$44,MATCH('Calendar Customers'!$A10,'Rev Allocations Usage'!$B$3:$K$3,0),0)</f>
        <v>0</v>
      </c>
      <c r="AP10" s="50">
        <f>VLOOKUP($C10,CustbyRate!$A$7:$BQ$26,COLUMN()-2,0)*VLOOKUP('Calendar Customers'!$C10,'Rev Allocations Usage'!$B$27:$K$44,MATCH('Calendar Customers'!$A10,'Rev Allocations Usage'!$B$3:$K$3,0),0)</f>
        <v>0</v>
      </c>
      <c r="AQ10" s="50">
        <f>VLOOKUP($C10,CustbyRate!$A$7:$BQ$26,COLUMN()-2,0)*VLOOKUP('Calendar Customers'!$C10,'Rev Allocations Usage'!$B$27:$K$44,MATCH('Calendar Customers'!$A10,'Rev Allocations Usage'!$B$3:$K$3,0),0)</f>
        <v>0</v>
      </c>
      <c r="AR10" s="50">
        <f>VLOOKUP($C10,CustbyRate!$A$7:$BQ$26,COLUMN()-2,0)*VLOOKUP('Calendar Customers'!$C10,'Rev Allocations Usage'!$B$27:$K$44,MATCH('Calendar Customers'!$A10,'Rev Allocations Usage'!$B$3:$K$3,0),0)</f>
        <v>0</v>
      </c>
      <c r="AS10" s="50">
        <f>VLOOKUP($C10,CustbyRate!$A$7:$BQ$26,COLUMN()-2,0)*VLOOKUP('Calendar Customers'!$C10,'Rev Allocations Usage'!$B$27:$K$44,MATCH('Calendar Customers'!$A10,'Rev Allocations Usage'!$B$3:$K$3,0),0)</f>
        <v>0</v>
      </c>
      <c r="AT10" s="50">
        <f>VLOOKUP($C10,CustbyRate!$A$7:$BQ$26,COLUMN()-2,0)*VLOOKUP('Calendar Customers'!$C10,'Rev Allocations Usage'!$B$27:$K$44,MATCH('Calendar Customers'!$A10,'Rev Allocations Usage'!$B$3:$K$3,0),0)</f>
        <v>0</v>
      </c>
      <c r="AU10" s="50">
        <f>VLOOKUP($C10,CustbyRate!$A$7:$BQ$26,COLUMN()-2,0)*VLOOKUP('Calendar Customers'!$C10,'Rev Allocations Usage'!$B$27:$K$44,MATCH('Calendar Customers'!$A10,'Rev Allocations Usage'!$B$3:$K$3,0),0)</f>
        <v>0</v>
      </c>
      <c r="AV10" s="52">
        <f>VLOOKUP($C10,CustbyRate!$A$7:$BQ$26,COLUMN()-2,0)*VLOOKUP('Calendar Customers'!$C10,'Rev Allocations Usage'!$B$27:$K$44,MATCH('Calendar Customers'!$A10,'Rev Allocations Usage'!$B$3:$K$3,0),0)</f>
        <v>0</v>
      </c>
      <c r="AW10" s="50">
        <f>VLOOKUP($C10,CustbyRate!$A$7:$BQ$26,COLUMN()-2,0)*VLOOKUP('Calendar Customers'!$C10,'Rev Allocations Usage'!$B$27:$K$44,MATCH('Calendar Customers'!$A10,'Rev Allocations Usage'!$B$3:$K$3,0),0)</f>
        <v>0</v>
      </c>
      <c r="AX10" s="50">
        <f>VLOOKUP($C10,CustbyRate!$A$7:$BQ$26,COLUMN()-2,0)*VLOOKUP('Calendar Customers'!$C10,'Rev Allocations Usage'!$B$27:$K$44,MATCH('Calendar Customers'!$A10,'Rev Allocations Usage'!$B$3:$K$3,0),0)</f>
        <v>0</v>
      </c>
      <c r="AY10" s="50">
        <f>VLOOKUP($C10,CustbyRate!$A$7:$BQ$26,COLUMN()-2,0)*VLOOKUP('Calendar Customers'!$C10,'Rev Allocations Usage'!$B$27:$K$44,MATCH('Calendar Customers'!$A10,'Rev Allocations Usage'!$B$3:$K$3,0),0)</f>
        <v>0</v>
      </c>
      <c r="AZ10" s="50">
        <f>VLOOKUP($C10,CustbyRate!$A$7:$BQ$26,COLUMN()-2,0)*VLOOKUP('Calendar Customers'!$C10,'Rev Allocations Usage'!$B$27:$K$44,MATCH('Calendar Customers'!$A10,'Rev Allocations Usage'!$B$3:$K$3,0),0)</f>
        <v>0</v>
      </c>
      <c r="BA10" s="50">
        <f>VLOOKUP($C10,CustbyRate!$A$7:$BQ$26,COLUMN()-2,0)*VLOOKUP('Calendar Customers'!$C10,'Rev Allocations Usage'!$B$27:$K$44,MATCH('Calendar Customers'!$A10,'Rev Allocations Usage'!$B$3:$K$3,0),0)</f>
        <v>0</v>
      </c>
      <c r="BB10" s="50">
        <f>VLOOKUP($C10,CustbyRate!$A$7:$BQ$26,COLUMN()-2,0)*VLOOKUP('Calendar Customers'!$C10,'Rev Allocations Usage'!$B$27:$K$44,MATCH('Calendar Customers'!$A10,'Rev Allocations Usage'!$B$3:$K$3,0),0)</f>
        <v>0</v>
      </c>
      <c r="BC10" s="50">
        <f>VLOOKUP($C10,CustbyRate!$A$7:$BQ$26,COLUMN()-2,0)*VLOOKUP('Calendar Customers'!$C10,'Rev Allocations Usage'!$B$27:$K$44,MATCH('Calendar Customers'!$A10,'Rev Allocations Usage'!$B$3:$K$3,0),0)</f>
        <v>0</v>
      </c>
      <c r="BD10" s="50">
        <f>VLOOKUP($C10,CustbyRate!$A$7:$BQ$26,COLUMN()-2,0)*VLOOKUP('Calendar Customers'!$C10,'Rev Allocations Usage'!$B$27:$K$44,MATCH('Calendar Customers'!$A10,'Rev Allocations Usage'!$B$3:$K$3,0),0)</f>
        <v>0</v>
      </c>
      <c r="BE10" s="50">
        <f>VLOOKUP($C10,CustbyRate!$A$7:$BQ$26,COLUMN()-2,0)*VLOOKUP('Calendar Customers'!$C10,'Rev Allocations Usage'!$B$27:$K$44,MATCH('Calendar Customers'!$A10,'Rev Allocations Usage'!$B$3:$K$3,0),0)</f>
        <v>0</v>
      </c>
      <c r="BF10" s="50">
        <f>VLOOKUP($C10,CustbyRate!$A$7:$BQ$26,COLUMN()-2,0)*VLOOKUP('Calendar Customers'!$C10,'Rev Allocations Usage'!$B$27:$K$44,MATCH('Calendar Customers'!$A10,'Rev Allocations Usage'!$B$3:$K$3,0),0)</f>
        <v>0</v>
      </c>
      <c r="BG10" s="50">
        <f>VLOOKUP($C10,CustbyRate!$A$7:$BQ$26,COLUMN()-2,0)*VLOOKUP('Calendar Customers'!$C10,'Rev Allocations Usage'!$B$27:$K$44,MATCH('Calendar Customers'!$A10,'Rev Allocations Usage'!$B$3:$K$3,0),0)</f>
        <v>0</v>
      </c>
      <c r="BH10" s="52">
        <f>VLOOKUP($C10,CustbyRate!$A$7:$BQ$26,COLUMN()-2,0)*VLOOKUP('Calendar Customers'!$C10,'Rev Allocations Usage'!$B$27:$K$44,MATCH('Calendar Customers'!$A10,'Rev Allocations Usage'!$B$3:$K$3,0),0)</f>
        <v>0</v>
      </c>
      <c r="BI10" s="50">
        <f>VLOOKUP($C10,CustbyRate!$A$7:$BQ$26,COLUMN()-2,0)*VLOOKUP('Calendar Customers'!$C10,'Rev Allocations Usage'!$B$27:$K$44,MATCH('Calendar Customers'!$A10,'Rev Allocations Usage'!$B$3:$K$3,0),0)</f>
        <v>0</v>
      </c>
      <c r="BJ10" s="50">
        <f>VLOOKUP($C10,CustbyRate!$A$7:$BQ$26,COLUMN()-2,0)*VLOOKUP('Calendar Customers'!$C10,'Rev Allocations Usage'!$B$27:$K$44,MATCH('Calendar Customers'!$A10,'Rev Allocations Usage'!$B$3:$K$3,0),0)</f>
        <v>0</v>
      </c>
      <c r="BK10" s="50">
        <f>VLOOKUP($C10,CustbyRate!$A$7:$BQ$26,COLUMN()-2,0)*VLOOKUP('Calendar Customers'!$C10,'Rev Allocations Usage'!$B$27:$K$44,MATCH('Calendar Customers'!$A10,'Rev Allocations Usage'!$B$3:$K$3,0),0)</f>
        <v>0</v>
      </c>
      <c r="BL10" s="50">
        <f>VLOOKUP($C10,CustbyRate!$A$7:$BQ$26,COLUMN()-2,0)*VLOOKUP('Calendar Customers'!$C10,'Rev Allocations Usage'!$B$27:$K$44,MATCH('Calendar Customers'!$A10,'Rev Allocations Usage'!$B$3:$K$3,0),0)</f>
        <v>0</v>
      </c>
      <c r="BM10" s="50">
        <f>VLOOKUP($C10,CustbyRate!$A$7:$BQ$26,COLUMN()-2,0)*VLOOKUP('Calendar Customers'!$C10,'Rev Allocations Usage'!$B$27:$K$44,MATCH('Calendar Customers'!$A10,'Rev Allocations Usage'!$B$3:$K$3,0),0)</f>
        <v>0</v>
      </c>
      <c r="BN10" s="50">
        <f>VLOOKUP($C10,CustbyRate!$A$7:$BQ$26,COLUMN()-2,0)*VLOOKUP('Calendar Customers'!$C10,'Rev Allocations Usage'!$B$27:$K$44,MATCH('Calendar Customers'!$A10,'Rev Allocations Usage'!$B$3:$K$3,0),0)</f>
        <v>0</v>
      </c>
      <c r="BO10" s="50">
        <f>VLOOKUP($C10,CustbyRate!$A$7:$BQ$26,COLUMN()-2,0)*VLOOKUP('Calendar Customers'!$C10,'Rev Allocations Usage'!$B$27:$K$44,MATCH('Calendar Customers'!$A10,'Rev Allocations Usage'!$B$3:$K$3,0),0)</f>
        <v>0</v>
      </c>
      <c r="BP10" s="50">
        <f>VLOOKUP($C10,CustbyRate!$A$7:$BQ$26,COLUMN()-2,0)*VLOOKUP('Calendar Customers'!$C10,'Rev Allocations Usage'!$B$27:$K$44,MATCH('Calendar Customers'!$A10,'Rev Allocations Usage'!$B$3:$K$3,0),0)</f>
        <v>0</v>
      </c>
      <c r="BQ10" s="50">
        <f>VLOOKUP($C10,CustbyRate!$A$7:$BQ$26,COLUMN()-2,0)*VLOOKUP('Calendar Customers'!$C10,'Rev Allocations Usage'!$B$27:$K$44,MATCH('Calendar Customers'!$A10,'Rev Allocations Usage'!$B$3:$K$3,0),0)</f>
        <v>0</v>
      </c>
      <c r="BR10" s="50">
        <f>VLOOKUP($C10,CustbyRate!$A$7:$BQ$26,COLUMN()-2,0)*VLOOKUP('Calendar Customers'!$C10,'Rev Allocations Usage'!$B$27:$K$44,MATCH('Calendar Customers'!$A10,'Rev Allocations Usage'!$B$3:$K$3,0),0)</f>
        <v>0</v>
      </c>
      <c r="BS10" s="51">
        <f>VLOOKUP($C10,CustbyRate!$A$7:$BQ$26,COLUMN()-2,0)*VLOOKUP('Calendar Customers'!$C10,'Rev Allocations Usage'!$B$27:$K$44,MATCH('Calendar Customers'!$A10,'Rev Allocations Usage'!$B$3:$K$3,0),0)</f>
        <v>0</v>
      </c>
    </row>
    <row r="11" spans="1:71" ht="15" x14ac:dyDescent="0.25">
      <c r="A11" s="82" t="str">
        <f t="shared" si="2"/>
        <v>Large Commercial Customers</v>
      </c>
      <c r="B11" s="90" t="s">
        <v>120</v>
      </c>
      <c r="C11" s="105" t="s">
        <v>9</v>
      </c>
      <c r="D11" s="49">
        <f>VLOOKUP($C11,CustbyRate!$A$7:$BQ$26,COLUMN()-2,0)*VLOOKUP('Calendar Customers'!$C11,'Rev Allocations Usage'!$B$27:$K$44,MATCH('Calendar Customers'!$A11,'Rev Allocations Usage'!$B$3:$K$3,0),0)*HLOOKUP(D$4,$D$51:$O$57,MATCH($B11,$C$51:$C$57,0),0)</f>
        <v>21950.582637432039</v>
      </c>
      <c r="E11" s="50">
        <f>VLOOKUP($C11,CustbyRate!$A$7:$BQ$26,COLUMN()-2,0)*VLOOKUP('Calendar Customers'!$C11,'Rev Allocations Usage'!$B$27:$K$44,MATCH('Calendar Customers'!$A11,'Rev Allocations Usage'!$B$3:$K$3,0),0)*HLOOKUP(E$4,$D$51:$O$57,MATCH($B11,$C$51:$C$57,0),0)</f>
        <v>21659.663536923359</v>
      </c>
      <c r="F11" s="50">
        <f>VLOOKUP($C11,CustbyRate!$A$7:$BQ$26,COLUMN()-2,0)*VLOOKUP('Calendar Customers'!$C11,'Rev Allocations Usage'!$B$27:$K$44,MATCH('Calendar Customers'!$A11,'Rev Allocations Usage'!$B$3:$K$3,0),0)*HLOOKUP(F$4,$D$51:$O$57,MATCH($B11,$C$51:$C$57,0),0)</f>
        <v>21539.060998421341</v>
      </c>
      <c r="G11" s="50">
        <f>VLOOKUP($C11,CustbyRate!$A$7:$BQ$26,COLUMN()-2,0)*VLOOKUP('Calendar Customers'!$C11,'Rev Allocations Usage'!$B$27:$K$44,MATCH('Calendar Customers'!$A11,'Rev Allocations Usage'!$B$3:$K$3,0),0)*HLOOKUP(G$4,$D$51:$O$57,MATCH($B11,$C$51:$C$57,0),0)</f>
        <v>21441.474211541845</v>
      </c>
      <c r="H11" s="50">
        <f>VLOOKUP($C11,CustbyRate!$A$7:$BQ$26,COLUMN()-2,0)*VLOOKUP('Calendar Customers'!$C11,'Rev Allocations Usage'!$B$27:$K$44,MATCH('Calendar Customers'!$A11,'Rev Allocations Usage'!$B$3:$K$3,0),0)*HLOOKUP(H$4,$D$51:$O$57,MATCH($B11,$C$51:$C$57,0),0)</f>
        <v>21423.982240308727</v>
      </c>
      <c r="I11" s="50">
        <f>VLOOKUP($C11,CustbyRate!$A$7:$BQ$26,COLUMN()-2,0)*VLOOKUP('Calendar Customers'!$C11,'Rev Allocations Usage'!$B$27:$K$44,MATCH('Calendar Customers'!$A11,'Rev Allocations Usage'!$B$3:$K$3,0),0)*HLOOKUP(I$4,$D$51:$O$57,MATCH($B11,$C$51:$C$57,0),0)</f>
        <v>21405.569639010711</v>
      </c>
      <c r="J11" s="50">
        <f>VLOOKUP($C11,CustbyRate!$A$7:$BQ$26,COLUMN()-2,0)*VLOOKUP('Calendar Customers'!$C11,'Rev Allocations Usage'!$B$27:$K$44,MATCH('Calendar Customers'!$A11,'Rev Allocations Usage'!$B$3:$K$3,0),0)*HLOOKUP(J$4,$D$51:$O$57,MATCH($B11,$C$51:$C$57,0),0)</f>
        <v>21652.29849640415</v>
      </c>
      <c r="K11" s="51">
        <f>VLOOKUP($C11,CustbyRate!$A$7:$BQ$26,COLUMN()-2,0)*VLOOKUP('Calendar Customers'!$C11,'Rev Allocations Usage'!$B$27:$K$44,MATCH('Calendar Customers'!$A11,'Rev Allocations Usage'!$B$3:$K$3,0),0)*HLOOKUP(K$4,$D$51:$O$57,MATCH($B11,$C$51:$C$57,0),0)</f>
        <v>21876.932232239968</v>
      </c>
      <c r="L11" s="50">
        <f>VLOOKUP($C11,CustbyRate!$A$7:$BQ$26,COLUMN()-2,0)*VLOOKUP('Calendar Customers'!$C11,'Rev Allocations Usage'!$B$27:$K$44,MATCH('Calendar Customers'!$A11,'Rev Allocations Usage'!$B$3:$K$3,0),0)*HLOOKUP(L$4,$D$51:$O$57,MATCH($B11,$C$51:$C$57,0),0)</f>
        <v>22000.296660936689</v>
      </c>
      <c r="M11" s="50">
        <f>VLOOKUP($C11,CustbyRate!$A$7:$BQ$26,COLUMN()-2,0)*VLOOKUP('Calendar Customers'!$C11,'Rev Allocations Usage'!$B$27:$K$44,MATCH('Calendar Customers'!$A11,'Rev Allocations Usage'!$B$3:$K$3,0),0)*HLOOKUP(M$4,$D$51:$O$57,MATCH($B11,$C$51:$C$57,0),0)</f>
        <v>22035.28060340292</v>
      </c>
      <c r="N11" s="50">
        <f>VLOOKUP($C11,CustbyRate!$A$7:$BQ$26,COLUMN()-2,0)*VLOOKUP('Calendar Customers'!$C11,'Rev Allocations Usage'!$B$27:$K$44,MATCH('Calendar Customers'!$A11,'Rev Allocations Usage'!$B$3:$K$3,0),0)*HLOOKUP(N$4,$D$51:$O$57,MATCH($B11,$C$51:$C$57,0),0)</f>
        <v>22081.312106647965</v>
      </c>
      <c r="O11" s="50">
        <f>VLOOKUP($C11,CustbyRate!$A$7:$BQ$26,COLUMN()-2,0)*VLOOKUP('Calendar Customers'!$C11,'Rev Allocations Usage'!$B$27:$K$44,MATCH('Calendar Customers'!$A11,'Rev Allocations Usage'!$B$3:$K$3,0),0)*HLOOKUP(O$4,$D$51:$O$57,MATCH($B11,$C$51:$C$57,0),0)</f>
        <v>22168.771962813553</v>
      </c>
      <c r="P11" s="50">
        <f>VLOOKUP($C11,CustbyRate!$A$7:$BQ$26,COLUMN()-2,0)*VLOOKUP('Calendar Customers'!$C11,'Rev Allocations Usage'!$B$27:$K$44,MATCH('Calendar Customers'!$A11,'Rev Allocations Usage'!$B$3:$K$3,0),0)*HLOOKUP(P$4,$D$51:$O$57,MATCH($B11,$C$51:$C$57,0),0)</f>
        <v>21991.090360287682</v>
      </c>
      <c r="Q11" s="50">
        <f>VLOOKUP($C11,CustbyRate!$A$7:$BQ$26,COLUMN()-2,0)*VLOOKUP('Calendar Customers'!$C11,'Rev Allocations Usage'!$B$27:$K$44,MATCH('Calendar Customers'!$A11,'Rev Allocations Usage'!$B$3:$K$3,0),0)*HLOOKUP(Q$4,$D$51:$O$57,MATCH($B11,$C$51:$C$57,0),0)</f>
        <v>21699.250629714097</v>
      </c>
      <c r="R11" s="50">
        <f>VLOOKUP($C11,CustbyRate!$A$7:$BQ$26,COLUMN()-2,0)*VLOOKUP('Calendar Customers'!$C11,'Rev Allocations Usage'!$B$27:$K$44,MATCH('Calendar Customers'!$A11,'Rev Allocations Usage'!$B$3:$K$3,0),0)*HLOOKUP(R$4,$D$51:$O$57,MATCH($B11,$C$51:$C$57,0),0)</f>
        <v>21578.648091212079</v>
      </c>
      <c r="S11" s="50">
        <f>VLOOKUP($C11,CustbyRate!$A$7:$BQ$26,COLUMN()-2,0)*VLOOKUP('Calendar Customers'!$C11,'Rev Allocations Usage'!$B$27:$K$44,MATCH('Calendar Customers'!$A11,'Rev Allocations Usage'!$B$3:$K$3,0),0)*HLOOKUP(S$4,$D$51:$O$57,MATCH($B11,$C$51:$C$57,0),0)</f>
        <v>21481.061304332587</v>
      </c>
      <c r="T11" s="50">
        <f>VLOOKUP($C11,CustbyRate!$A$7:$BQ$26,COLUMN()-2,0)*VLOOKUP('Calendar Customers'!$C11,'Rev Allocations Usage'!$B$27:$K$44,MATCH('Calendar Customers'!$A11,'Rev Allocations Usage'!$B$3:$K$3,0),0)*HLOOKUP(T$4,$D$51:$O$57,MATCH($B11,$C$51:$C$57,0),0)</f>
        <v>21463.569333099465</v>
      </c>
      <c r="U11" s="50">
        <f>VLOOKUP($C11,CustbyRate!$A$7:$BQ$26,COLUMN()-2,0)*VLOOKUP('Calendar Customers'!$C11,'Rev Allocations Usage'!$B$27:$K$44,MATCH('Calendar Customers'!$A11,'Rev Allocations Usage'!$B$3:$K$3,0),0)*HLOOKUP(U$4,$D$51:$O$57,MATCH($B11,$C$51:$C$57,0),0)</f>
        <v>21445.156731801449</v>
      </c>
      <c r="V11" s="50">
        <f>VLOOKUP($C11,CustbyRate!$A$7:$BQ$26,COLUMN()-2,0)*VLOOKUP('Calendar Customers'!$C11,'Rev Allocations Usage'!$B$27:$K$44,MATCH('Calendar Customers'!$A11,'Rev Allocations Usage'!$B$3:$K$3,0),0)*HLOOKUP(V$4,$D$51:$O$57,MATCH($B11,$C$51:$C$57,0),0)</f>
        <v>21691.885589194888</v>
      </c>
      <c r="W11" s="50">
        <f>VLOOKUP($C11,CustbyRate!$A$7:$BQ$26,COLUMN()-2,0)*VLOOKUP('Calendar Customers'!$C11,'Rev Allocations Usage'!$B$27:$K$44,MATCH('Calendar Customers'!$A11,'Rev Allocations Usage'!$B$3:$K$3,0),0)*HLOOKUP(W$4,$D$51:$O$57,MATCH($B11,$C$51:$C$57,0),0)</f>
        <v>21916.519325030709</v>
      </c>
      <c r="X11" s="52">
        <f>VLOOKUP($C11,CustbyRate!$A$7:$BQ$26,COLUMN()-2,0)*VLOOKUP('Calendar Customers'!$C11,'Rev Allocations Usage'!$B$27:$K$44,MATCH('Calendar Customers'!$A11,'Rev Allocations Usage'!$B$3:$K$3,0),0)*HLOOKUP(X$4,$D$51:$O$57,MATCH($B11,$C$51:$C$57,0),0)</f>
        <v>22040.804383792329</v>
      </c>
      <c r="Y11" s="50">
        <f>VLOOKUP($C11,CustbyRate!$A$7:$BQ$26,COLUMN()-2,0)*VLOOKUP('Calendar Customers'!$C11,'Rev Allocations Usage'!$B$27:$K$44,MATCH('Calendar Customers'!$A11,'Rev Allocations Usage'!$B$3:$K$3,0),0)*HLOOKUP(Y$4,$D$51:$O$57,MATCH($B11,$C$51:$C$57,0),0)</f>
        <v>22075.788326258564</v>
      </c>
      <c r="Z11" s="50">
        <f>VLOOKUP($C11,CustbyRate!$A$7:$BQ$26,COLUMN()-2,0)*VLOOKUP('Calendar Customers'!$C11,'Rev Allocations Usage'!$B$27:$K$44,MATCH('Calendar Customers'!$A11,'Rev Allocations Usage'!$B$3:$K$3,0),0)*HLOOKUP(Z$4,$D$51:$O$57,MATCH($B11,$C$51:$C$57,0),0)</f>
        <v>22121.819829503605</v>
      </c>
      <c r="AA11" s="50">
        <f>VLOOKUP($C11,CustbyRate!$A$7:$BQ$26,COLUMN()-2,0)*VLOOKUP('Calendar Customers'!$C11,'Rev Allocations Usage'!$B$27:$K$44,MATCH('Calendar Customers'!$A11,'Rev Allocations Usage'!$B$3:$K$3,0),0)*HLOOKUP(AA$4,$D$51:$O$57,MATCH($B11,$C$51:$C$57,0),0)</f>
        <v>22209.279685669193</v>
      </c>
      <c r="AB11" s="50">
        <f>VLOOKUP($C11,CustbyRate!$A$7:$BQ$26,COLUMN()-2,0)*VLOOKUP('Calendar Customers'!$C11,'Rev Allocations Usage'!$B$27:$K$44,MATCH('Calendar Customers'!$A11,'Rev Allocations Usage'!$B$3:$K$3,0),0)*HLOOKUP(AB$4,$D$51:$O$57,MATCH($B11,$C$51:$C$57,0),0)</f>
        <v>22031.598083143319</v>
      </c>
      <c r="AC11" s="50">
        <f>VLOOKUP($C11,CustbyRate!$A$7:$BQ$26,COLUMN()-2,0)*VLOOKUP('Calendar Customers'!$C11,'Rev Allocations Usage'!$B$27:$K$44,MATCH('Calendar Customers'!$A11,'Rev Allocations Usage'!$B$3:$K$3,0),0)*HLOOKUP(AC$4,$D$51:$O$57,MATCH($B11,$C$51:$C$57,0),0)</f>
        <v>21738.837722504832</v>
      </c>
      <c r="AD11" s="50">
        <f>VLOOKUP($C11,CustbyRate!$A$7:$BQ$26,COLUMN()-2,0)*VLOOKUP('Calendar Customers'!$C11,'Rev Allocations Usage'!$B$27:$K$44,MATCH('Calendar Customers'!$A11,'Rev Allocations Usage'!$B$3:$K$3,0),0)*HLOOKUP(AD$4,$D$51:$O$57,MATCH($B11,$C$51:$C$57,0),0)</f>
        <v>21618.235184002817</v>
      </c>
      <c r="AE11" s="50">
        <f>VLOOKUP($C11,CustbyRate!$A$7:$BQ$26,COLUMN()-2,0)*VLOOKUP('Calendar Customers'!$C11,'Rev Allocations Usage'!$B$27:$K$44,MATCH('Calendar Customers'!$A11,'Rev Allocations Usage'!$B$3:$K$3,0),0)*HLOOKUP(AE$4,$D$51:$O$57,MATCH($B11,$C$51:$C$57,0),0)</f>
        <v>21520.648397123321</v>
      </c>
      <c r="AF11" s="50">
        <f>VLOOKUP($C11,CustbyRate!$A$7:$BQ$26,COLUMN()-2,0)*VLOOKUP('Calendar Customers'!$C11,'Rev Allocations Usage'!$B$27:$K$44,MATCH('Calendar Customers'!$A11,'Rev Allocations Usage'!$B$3:$K$3,0),0)*HLOOKUP(AF$4,$D$51:$O$57,MATCH($B11,$C$51:$C$57,0),0)</f>
        <v>21503.156425890207</v>
      </c>
      <c r="AG11" s="50">
        <f>VLOOKUP($C11,CustbyRate!$A$7:$BQ$26,COLUMN()-2,0)*VLOOKUP('Calendar Customers'!$C11,'Rev Allocations Usage'!$B$27:$K$44,MATCH('Calendar Customers'!$A11,'Rev Allocations Usage'!$B$3:$K$3,0),0)*HLOOKUP(AG$4,$D$51:$O$57,MATCH($B11,$C$51:$C$57,0),0)</f>
        <v>21483.823194527286</v>
      </c>
      <c r="AH11" s="50">
        <f>VLOOKUP($C11,CustbyRate!$A$7:$BQ$26,COLUMN()-2,0)*VLOOKUP('Calendar Customers'!$C11,'Rev Allocations Usage'!$B$27:$K$44,MATCH('Calendar Customers'!$A11,'Rev Allocations Usage'!$B$3:$K$3,0),0)*HLOOKUP(AH$4,$D$51:$O$57,MATCH($B11,$C$51:$C$57,0),0)</f>
        <v>21731.472681985626</v>
      </c>
      <c r="AI11" s="50">
        <f>VLOOKUP($C11,CustbyRate!$A$7:$BQ$26,COLUMN()-2,0)*VLOOKUP('Calendar Customers'!$C11,'Rev Allocations Usage'!$B$27:$K$44,MATCH('Calendar Customers'!$A11,'Rev Allocations Usage'!$B$3:$K$3,0),0)*HLOOKUP(AI$4,$D$51:$O$57,MATCH($B11,$C$51:$C$57,0),0)</f>
        <v>21956.106417821447</v>
      </c>
      <c r="AJ11" s="52">
        <f>VLOOKUP($C11,CustbyRate!$A$7:$BQ$26,COLUMN()-2,0)*VLOOKUP('Calendar Customers'!$C11,'Rev Allocations Usage'!$B$27:$K$44,MATCH('Calendar Customers'!$A11,'Rev Allocations Usage'!$B$3:$K$3,0),0)*HLOOKUP(AJ$4,$D$51:$O$57,MATCH($B11,$C$51:$C$57,0),0)</f>
        <v>22081.312106647965</v>
      </c>
      <c r="AK11" s="50">
        <f>VLOOKUP($C11,CustbyRate!$A$7:$BQ$26,COLUMN()-2,0)*VLOOKUP('Calendar Customers'!$C11,'Rev Allocations Usage'!$B$27:$K$44,MATCH('Calendar Customers'!$A11,'Rev Allocations Usage'!$B$3:$K$3,0),0)*HLOOKUP(AK$4,$D$51:$O$57,MATCH($B11,$C$51:$C$57,0),0)</f>
        <v>22116.2960491142</v>
      </c>
      <c r="AL11" s="50">
        <f>VLOOKUP($C11,CustbyRate!$A$7:$BQ$26,COLUMN()-2,0)*VLOOKUP('Calendar Customers'!$C11,'Rev Allocations Usage'!$B$27:$K$44,MATCH('Calendar Customers'!$A11,'Rev Allocations Usage'!$B$3:$K$3,0),0)*HLOOKUP(AL$4,$D$51:$O$57,MATCH($B11,$C$51:$C$57,0),0)</f>
        <v>22162.327552359249</v>
      </c>
      <c r="AM11" s="50">
        <f>VLOOKUP($C11,CustbyRate!$A$7:$BQ$26,COLUMN()-2,0)*VLOOKUP('Calendar Customers'!$C11,'Rev Allocations Usage'!$B$27:$K$44,MATCH('Calendar Customers'!$A11,'Rev Allocations Usage'!$B$3:$K$3,0),0)*HLOOKUP(AM$4,$D$51:$O$57,MATCH($B11,$C$51:$C$57,0),0)</f>
        <v>22249.78740852483</v>
      </c>
      <c r="AN11" s="50">
        <f>VLOOKUP($C11,CustbyRate!$A$7:$BQ$26,COLUMN()-2,0)*VLOOKUP('Calendar Customers'!$C11,'Rev Allocations Usage'!$B$27:$K$44,MATCH('Calendar Customers'!$A11,'Rev Allocations Usage'!$B$3:$K$3,0),0)*HLOOKUP(AN$4,$D$51:$O$57,MATCH($B11,$C$51:$C$57,0),0)</f>
        <v>22072.105805998959</v>
      </c>
      <c r="AO11" s="50">
        <f>VLOOKUP($C11,CustbyRate!$A$7:$BQ$26,COLUMN()-2,0)*VLOOKUP('Calendar Customers'!$C11,'Rev Allocations Usage'!$B$27:$K$44,MATCH('Calendar Customers'!$A11,'Rev Allocations Usage'!$B$3:$K$3,0),0)*HLOOKUP(AO$4,$D$51:$O$57,MATCH($B11,$C$51:$C$57,0),0)</f>
        <v>21778.424815295573</v>
      </c>
      <c r="AP11" s="50">
        <f>VLOOKUP($C11,CustbyRate!$A$7:$BQ$26,COLUMN()-2,0)*VLOOKUP('Calendar Customers'!$C11,'Rev Allocations Usage'!$B$27:$K$44,MATCH('Calendar Customers'!$A11,'Rev Allocations Usage'!$B$3:$K$3,0),0)*HLOOKUP(AP$4,$D$51:$O$57,MATCH($B11,$C$51:$C$57,0),0)</f>
        <v>21657.822276793555</v>
      </c>
      <c r="AQ11" s="50">
        <f>VLOOKUP($C11,CustbyRate!$A$7:$BQ$26,COLUMN()-2,0)*VLOOKUP('Calendar Customers'!$C11,'Rev Allocations Usage'!$B$27:$K$44,MATCH('Calendar Customers'!$A11,'Rev Allocations Usage'!$B$3:$K$3,0),0)*HLOOKUP(AQ$4,$D$51:$O$57,MATCH($B11,$C$51:$C$57,0),0)</f>
        <v>21560.235489914059</v>
      </c>
      <c r="AR11" s="50">
        <f>VLOOKUP($C11,CustbyRate!$A$7:$BQ$26,COLUMN()-2,0)*VLOOKUP('Calendar Customers'!$C11,'Rev Allocations Usage'!$B$27:$K$44,MATCH('Calendar Customers'!$A11,'Rev Allocations Usage'!$B$3:$K$3,0),0)*HLOOKUP(AR$4,$D$51:$O$57,MATCH($B11,$C$51:$C$57,0),0)</f>
        <v>21542.743518680945</v>
      </c>
      <c r="AS11" s="50">
        <f>VLOOKUP($C11,CustbyRate!$A$7:$BQ$26,COLUMN()-2,0)*VLOOKUP('Calendar Customers'!$C11,'Rev Allocations Usage'!$B$27:$K$44,MATCH('Calendar Customers'!$A11,'Rev Allocations Usage'!$B$3:$K$3,0),0)*HLOOKUP(AS$4,$D$51:$O$57,MATCH($B11,$C$51:$C$57,0),0)</f>
        <v>21522.489657253125</v>
      </c>
      <c r="AT11" s="50">
        <f>VLOOKUP($C11,CustbyRate!$A$7:$BQ$26,COLUMN()-2,0)*VLOOKUP('Calendar Customers'!$C11,'Rev Allocations Usage'!$B$27:$K$44,MATCH('Calendar Customers'!$A11,'Rev Allocations Usage'!$B$3:$K$3,0),0)*HLOOKUP(AT$4,$D$51:$O$57,MATCH($B11,$C$51:$C$57,0),0)</f>
        <v>21771.059774776364</v>
      </c>
      <c r="AU11" s="50">
        <f>VLOOKUP($C11,CustbyRate!$A$7:$BQ$26,COLUMN()-2,0)*VLOOKUP('Calendar Customers'!$C11,'Rev Allocations Usage'!$B$27:$K$44,MATCH('Calendar Customers'!$A11,'Rev Allocations Usage'!$B$3:$K$3,0),0)*HLOOKUP(AU$4,$D$51:$O$57,MATCH($B11,$C$51:$C$57,0),0)</f>
        <v>21995.693510612182</v>
      </c>
      <c r="AV11" s="52">
        <f>VLOOKUP($C11,CustbyRate!$A$7:$BQ$26,COLUMN()-2,0)*VLOOKUP('Calendar Customers'!$C11,'Rev Allocations Usage'!$B$27:$K$44,MATCH('Calendar Customers'!$A11,'Rev Allocations Usage'!$B$3:$K$3,0),0)*HLOOKUP(AV$4,$D$51:$O$57,MATCH($B11,$C$51:$C$57,0),0)</f>
        <v>22121.819829503605</v>
      </c>
      <c r="AW11" s="50">
        <f>VLOOKUP($C11,CustbyRate!$A$7:$BQ$26,COLUMN()-2,0)*VLOOKUP('Calendar Customers'!$C11,'Rev Allocations Usage'!$B$27:$K$44,MATCH('Calendar Customers'!$A11,'Rev Allocations Usage'!$B$3:$K$3,0),0)*HLOOKUP(AW$4,$D$51:$O$57,MATCH($B11,$C$51:$C$57,0),0)</f>
        <v>22156.80377196984</v>
      </c>
      <c r="AX11" s="50">
        <f>VLOOKUP($C11,CustbyRate!$A$7:$BQ$26,COLUMN()-2,0)*VLOOKUP('Calendar Customers'!$C11,'Rev Allocations Usage'!$B$27:$K$44,MATCH('Calendar Customers'!$A11,'Rev Allocations Usage'!$B$3:$K$3,0),0)*HLOOKUP(AX$4,$D$51:$O$57,MATCH($B11,$C$51:$C$57,0),0)</f>
        <v>22202.835275214886</v>
      </c>
      <c r="AY11" s="50">
        <f>VLOOKUP($C11,CustbyRate!$A$7:$BQ$26,COLUMN()-2,0)*VLOOKUP('Calendar Customers'!$C11,'Rev Allocations Usage'!$B$27:$K$44,MATCH('Calendar Customers'!$A11,'Rev Allocations Usage'!$B$3:$K$3,0),0)*HLOOKUP(AY$4,$D$51:$O$57,MATCH($B11,$C$51:$C$57,0),0)</f>
        <v>22290.295131380473</v>
      </c>
      <c r="AZ11" s="50">
        <f>VLOOKUP($C11,CustbyRate!$A$7:$BQ$26,COLUMN()-2,0)*VLOOKUP('Calendar Customers'!$C11,'Rev Allocations Usage'!$B$27:$K$44,MATCH('Calendar Customers'!$A11,'Rev Allocations Usage'!$B$3:$K$3,0),0)*HLOOKUP(AZ$4,$D$51:$O$57,MATCH($B11,$C$51:$C$57,0),0)</f>
        <v>22112.613528854596</v>
      </c>
      <c r="BA11" s="50">
        <f>VLOOKUP($C11,CustbyRate!$A$7:$BQ$26,COLUMN()-2,0)*VLOOKUP('Calendar Customers'!$C11,'Rev Allocations Usage'!$B$27:$K$44,MATCH('Calendar Customers'!$A11,'Rev Allocations Usage'!$B$3:$K$3,0),0)*HLOOKUP(BA$4,$D$51:$O$57,MATCH($B11,$C$51:$C$57,0),0)</f>
        <v>21818.011908086311</v>
      </c>
      <c r="BB11" s="50">
        <f>VLOOKUP($C11,CustbyRate!$A$7:$BQ$26,COLUMN()-2,0)*VLOOKUP('Calendar Customers'!$C11,'Rev Allocations Usage'!$B$27:$K$44,MATCH('Calendar Customers'!$A11,'Rev Allocations Usage'!$B$3:$K$3,0),0)*HLOOKUP(BB$4,$D$51:$O$57,MATCH($B11,$C$51:$C$57,0),0)</f>
        <v>21697.409369584293</v>
      </c>
      <c r="BC11" s="50">
        <f>VLOOKUP($C11,CustbyRate!$A$7:$BQ$26,COLUMN()-2,0)*VLOOKUP('Calendar Customers'!$C11,'Rev Allocations Usage'!$B$27:$K$44,MATCH('Calendar Customers'!$A11,'Rev Allocations Usage'!$B$3:$K$3,0),0)*HLOOKUP(BC$4,$D$51:$O$57,MATCH($B11,$C$51:$C$57,0),0)</f>
        <v>21599.822582704797</v>
      </c>
      <c r="BD11" s="50">
        <f>VLOOKUP($C11,CustbyRate!$A$7:$BQ$26,COLUMN()-2,0)*VLOOKUP('Calendar Customers'!$C11,'Rev Allocations Usage'!$B$27:$K$44,MATCH('Calendar Customers'!$A11,'Rev Allocations Usage'!$B$3:$K$3,0),0)*HLOOKUP(BD$4,$D$51:$O$57,MATCH($B11,$C$51:$C$57,0),0)</f>
        <v>21582.330611471683</v>
      </c>
      <c r="BE11" s="50">
        <f>VLOOKUP($C11,CustbyRate!$A$7:$BQ$26,COLUMN()-2,0)*VLOOKUP('Calendar Customers'!$C11,'Rev Allocations Usage'!$B$27:$K$44,MATCH('Calendar Customers'!$A11,'Rev Allocations Usage'!$B$3:$K$3,0),0)*HLOOKUP(BE$4,$D$51:$O$57,MATCH($B11,$C$51:$C$57,0),0)</f>
        <v>21561.156119978961</v>
      </c>
      <c r="BF11" s="50">
        <f>VLOOKUP($C11,CustbyRate!$A$7:$BQ$26,COLUMN()-2,0)*VLOOKUP('Calendar Customers'!$C11,'Rev Allocations Usage'!$B$27:$K$44,MATCH('Calendar Customers'!$A11,'Rev Allocations Usage'!$B$3:$K$3,0),0)*HLOOKUP(BF$4,$D$51:$O$57,MATCH($B11,$C$51:$C$57,0),0)</f>
        <v>21810.646867567106</v>
      </c>
      <c r="BG11" s="50">
        <f>VLOOKUP($C11,CustbyRate!$A$7:$BQ$26,COLUMN()-2,0)*VLOOKUP('Calendar Customers'!$C11,'Rev Allocations Usage'!$B$27:$K$44,MATCH('Calendar Customers'!$A11,'Rev Allocations Usage'!$B$3:$K$3,0),0)*HLOOKUP(BG$4,$D$51:$O$57,MATCH($B11,$C$51:$C$57,0),0)</f>
        <v>22035.28060340292</v>
      </c>
      <c r="BH11" s="52">
        <f>VLOOKUP($C11,CustbyRate!$A$7:$BQ$26,COLUMN()-2,0)*VLOOKUP('Calendar Customers'!$C11,'Rev Allocations Usage'!$B$27:$K$44,MATCH('Calendar Customers'!$A11,'Rev Allocations Usage'!$B$3:$K$3,0),0)*HLOOKUP(BH$4,$D$51:$O$57,MATCH($B11,$C$51:$C$57,0),0)</f>
        <v>22162.327552359249</v>
      </c>
      <c r="BI11" s="50">
        <f>VLOOKUP($C11,CustbyRate!$A$7:$BQ$26,COLUMN()-2,0)*VLOOKUP('Calendar Customers'!$C11,'Rev Allocations Usage'!$B$27:$K$44,MATCH('Calendar Customers'!$A11,'Rev Allocations Usage'!$B$3:$K$3,0),0)*HLOOKUP(BI$4,$D$51:$O$57,MATCH($B11,$C$51:$C$57,0),0)</f>
        <v>22197.311494825481</v>
      </c>
      <c r="BJ11" s="50">
        <f>VLOOKUP($C11,CustbyRate!$A$7:$BQ$26,COLUMN()-2,0)*VLOOKUP('Calendar Customers'!$C11,'Rev Allocations Usage'!$B$27:$K$44,MATCH('Calendar Customers'!$A11,'Rev Allocations Usage'!$B$3:$K$3,0),0)*HLOOKUP(BJ$4,$D$51:$O$57,MATCH($B11,$C$51:$C$57,0),0)</f>
        <v>22243.342998070526</v>
      </c>
      <c r="BK11" s="50">
        <f>VLOOKUP($C11,CustbyRate!$A$7:$BQ$26,COLUMN()-2,0)*VLOOKUP('Calendar Customers'!$C11,'Rev Allocations Usage'!$B$27:$K$44,MATCH('Calendar Customers'!$A11,'Rev Allocations Usage'!$B$3:$K$3,0),0)*HLOOKUP(BK$4,$D$51:$O$57,MATCH($B11,$C$51:$C$57,0),0)</f>
        <v>22330.80285423611</v>
      </c>
      <c r="BL11" s="50">
        <f>VLOOKUP($C11,CustbyRate!$A$7:$BQ$26,COLUMN()-2,0)*VLOOKUP('Calendar Customers'!$C11,'Rev Allocations Usage'!$B$27:$K$44,MATCH('Calendar Customers'!$A11,'Rev Allocations Usage'!$B$3:$K$3,0),0)*HLOOKUP(BL$4,$D$51:$O$57,MATCH($B11,$C$51:$C$57,0),0)</f>
        <v>22153.121251710236</v>
      </c>
      <c r="BM11" s="50">
        <f>VLOOKUP($C11,CustbyRate!$A$7:$BQ$26,COLUMN()-2,0)*VLOOKUP('Calendar Customers'!$C11,'Rev Allocations Usage'!$B$27:$K$44,MATCH('Calendar Customers'!$A11,'Rev Allocations Usage'!$B$3:$K$3,0),0)*HLOOKUP(BM$4,$D$51:$O$57,MATCH($B11,$C$51:$C$57,0),0)</f>
        <v>21857.59900087705</v>
      </c>
      <c r="BN11" s="50">
        <f>VLOOKUP($C11,CustbyRate!$A$7:$BQ$26,COLUMN()-2,0)*VLOOKUP('Calendar Customers'!$C11,'Rev Allocations Usage'!$B$27:$K$44,MATCH('Calendar Customers'!$A11,'Rev Allocations Usage'!$B$3:$K$3,0),0)*HLOOKUP(BN$4,$D$51:$O$57,MATCH($B11,$C$51:$C$57,0),0)</f>
        <v>21736.996462375035</v>
      </c>
      <c r="BO11" s="50">
        <f>VLOOKUP($C11,CustbyRate!$A$7:$BQ$26,COLUMN()-2,0)*VLOOKUP('Calendar Customers'!$C11,'Rev Allocations Usage'!$B$27:$K$44,MATCH('Calendar Customers'!$A11,'Rev Allocations Usage'!$B$3:$K$3,0),0)*HLOOKUP(BO$4,$D$51:$O$57,MATCH($B11,$C$51:$C$57,0),0)</f>
        <v>21639.409675495539</v>
      </c>
      <c r="BP11" s="50">
        <f>VLOOKUP($C11,CustbyRate!$A$7:$BQ$26,COLUMN()-2,0)*VLOOKUP('Calendar Customers'!$C11,'Rev Allocations Usage'!$B$27:$K$44,MATCH('Calendar Customers'!$A11,'Rev Allocations Usage'!$B$3:$K$3,0),0)*HLOOKUP(BP$4,$D$51:$O$57,MATCH($B11,$C$51:$C$57,0),0)</f>
        <v>21621.917704262418</v>
      </c>
      <c r="BQ11" s="50">
        <f>VLOOKUP($C11,CustbyRate!$A$7:$BQ$26,COLUMN()-2,0)*VLOOKUP('Calendar Customers'!$C11,'Rev Allocations Usage'!$B$27:$K$44,MATCH('Calendar Customers'!$A11,'Rev Allocations Usage'!$B$3:$K$3,0),0)*HLOOKUP(BQ$4,$D$51:$O$57,MATCH($B11,$C$51:$C$57,0),0)</f>
        <v>21600.743212769699</v>
      </c>
      <c r="BR11" s="50">
        <f>VLOOKUP($C11,CustbyRate!$A$7:$BQ$26,COLUMN()-2,0)*VLOOKUP('Calendar Customers'!$C11,'Rev Allocations Usage'!$B$27:$K$44,MATCH('Calendar Customers'!$A11,'Rev Allocations Usage'!$B$3:$K$3,0),0)*HLOOKUP(BR$4,$D$51:$O$57,MATCH($B11,$C$51:$C$57,0),0)</f>
        <v>21850.233960357844</v>
      </c>
      <c r="BS11" s="51">
        <f>VLOOKUP($C11,CustbyRate!$A$7:$BQ$26,COLUMN()-2,0)*VLOOKUP('Calendar Customers'!$C11,'Rev Allocations Usage'!$B$27:$K$44,MATCH('Calendar Customers'!$A11,'Rev Allocations Usage'!$B$3:$K$3,0),0)*HLOOKUP(BS$4,$D$51:$O$57,MATCH($B11,$C$51:$C$57,0),0)</f>
        <v>22074.867696193662</v>
      </c>
    </row>
    <row r="12" spans="1:71" ht="15" x14ac:dyDescent="0.25">
      <c r="A12" s="82" t="str">
        <f t="shared" si="2"/>
        <v>Large Commercial Customers</v>
      </c>
      <c r="B12" s="90" t="s">
        <v>123</v>
      </c>
      <c r="C12" s="105" t="s">
        <v>9</v>
      </c>
      <c r="D12" s="49">
        <f>VLOOKUP($C12,CustbyRate!$A$7:$BQ$26,COLUMN()-2,0)*VLOOKUP('Calendar Customers'!$C12,'Rev Allocations Usage'!$B$27:$K$44,MATCH('Calendar Customers'!$A12,'Rev Allocations Usage'!$B$3:$K$3,0),0)*(1-HLOOKUP(D$4,$D$51:$O$57,MATCH($B11,$C$51:$C$57,0),0))</f>
        <v>914.6076098930024</v>
      </c>
      <c r="E12" s="50">
        <f>VLOOKUP($C12,CustbyRate!$A$7:$BQ$26,COLUMN()-2,0)*VLOOKUP('Calendar Customers'!$C12,'Rev Allocations Usage'!$B$27:$K$44,MATCH('Calendar Customers'!$A12,'Rev Allocations Usage'!$B$3:$K$3,0),0)*(1-HLOOKUP(E$4,$D$51:$O$57,MATCH($B11,$C$51:$C$57,0),0))</f>
        <v>902.48598070514072</v>
      </c>
      <c r="F12" s="50">
        <f>VLOOKUP($C12,CustbyRate!$A$7:$BQ$26,COLUMN()-2,0)*VLOOKUP('Calendar Customers'!$C12,'Rev Allocations Usage'!$B$27:$K$44,MATCH('Calendar Customers'!$A12,'Rev Allocations Usage'!$B$3:$K$3,0),0)*(1-HLOOKUP(F$4,$D$51:$O$57,MATCH($B11,$C$51:$C$57,0),0))</f>
        <v>897.46087493422328</v>
      </c>
      <c r="G12" s="50">
        <f>VLOOKUP($C12,CustbyRate!$A$7:$BQ$26,COLUMN()-2,0)*VLOOKUP('Calendar Customers'!$C12,'Rev Allocations Usage'!$B$27:$K$44,MATCH('Calendar Customers'!$A12,'Rev Allocations Usage'!$B$3:$K$3,0),0)*(1-HLOOKUP(G$4,$D$51:$O$57,MATCH($B11,$C$51:$C$57,0),0))</f>
        <v>893.39475881424437</v>
      </c>
      <c r="H12" s="50">
        <f>VLOOKUP($C12,CustbyRate!$A$7:$BQ$26,COLUMN()-2,0)*VLOOKUP('Calendar Customers'!$C12,'Rev Allocations Usage'!$B$27:$K$44,MATCH('Calendar Customers'!$A12,'Rev Allocations Usage'!$B$3:$K$3,0),0)*(1-HLOOKUP(H$4,$D$51:$O$57,MATCH($B11,$C$51:$C$57,0),0))</f>
        <v>892.66592667953114</v>
      </c>
      <c r="I12" s="50">
        <f>VLOOKUP($C12,CustbyRate!$A$7:$BQ$26,COLUMN()-2,0)*VLOOKUP('Calendar Customers'!$C12,'Rev Allocations Usage'!$B$27:$K$44,MATCH('Calendar Customers'!$A12,'Rev Allocations Usage'!$B$3:$K$3,0),0)*(1-HLOOKUP(I$4,$D$51:$O$57,MATCH($B11,$C$51:$C$57,0),0))</f>
        <v>891.89873495878044</v>
      </c>
      <c r="J12" s="50">
        <f>VLOOKUP($C12,CustbyRate!$A$7:$BQ$26,COLUMN()-2,0)*VLOOKUP('Calendar Customers'!$C12,'Rev Allocations Usage'!$B$27:$K$44,MATCH('Calendar Customers'!$A12,'Rev Allocations Usage'!$B$3:$K$3,0),0)*(1-HLOOKUP(J$4,$D$51:$O$57,MATCH($B11,$C$51:$C$57,0),0))</f>
        <v>902.17910401684037</v>
      </c>
      <c r="K12" s="51">
        <f>VLOOKUP($C12,CustbyRate!$A$7:$BQ$26,COLUMN()-2,0)*VLOOKUP('Calendar Customers'!$C12,'Rev Allocations Usage'!$B$27:$K$44,MATCH('Calendar Customers'!$A12,'Rev Allocations Usage'!$B$3:$K$3,0),0)*(1-HLOOKUP(K$4,$D$51:$O$57,MATCH($B11,$C$51:$C$57,0),0))</f>
        <v>911.53884300999948</v>
      </c>
      <c r="L12" s="50">
        <f>VLOOKUP($C12,CustbyRate!$A$7:$BQ$26,COLUMN()-2,0)*VLOOKUP('Calendar Customers'!$C12,'Rev Allocations Usage'!$B$27:$K$44,MATCH('Calendar Customers'!$A12,'Rev Allocations Usage'!$B$3:$K$3,0),0)*(1-HLOOKUP(L$4,$D$51:$O$57,MATCH($B11,$C$51:$C$57,0),0))</f>
        <v>916.67902753902956</v>
      </c>
      <c r="M12" s="50">
        <f>VLOOKUP($C12,CustbyRate!$A$7:$BQ$26,COLUMN()-2,0)*VLOOKUP('Calendar Customers'!$C12,'Rev Allocations Usage'!$B$27:$K$44,MATCH('Calendar Customers'!$A12,'Rev Allocations Usage'!$B$3:$K$3,0),0)*(1-HLOOKUP(M$4,$D$51:$O$57,MATCH($B11,$C$51:$C$57,0),0))</f>
        <v>918.13669180845591</v>
      </c>
      <c r="N12" s="50">
        <f>VLOOKUP($C12,CustbyRate!$A$7:$BQ$26,COLUMN()-2,0)*VLOOKUP('Calendar Customers'!$C12,'Rev Allocations Usage'!$B$27:$K$44,MATCH('Calendar Customers'!$A12,'Rev Allocations Usage'!$B$3:$K$3,0),0)*(1-HLOOKUP(N$4,$D$51:$O$57,MATCH($B11,$C$51:$C$57,0),0))</f>
        <v>920.05467111033283</v>
      </c>
      <c r="O12" s="50">
        <f>VLOOKUP($C12,CustbyRate!$A$7:$BQ$26,COLUMN()-2,0)*VLOOKUP('Calendar Customers'!$C12,'Rev Allocations Usage'!$B$27:$K$44,MATCH('Calendar Customers'!$A12,'Rev Allocations Usage'!$B$3:$K$3,0),0)*(1-HLOOKUP(O$4,$D$51:$O$57,MATCH($B11,$C$51:$C$57,0),0))</f>
        <v>923.69883178389887</v>
      </c>
      <c r="P12" s="50">
        <f>VLOOKUP($C12,CustbyRate!$A$7:$BQ$26,COLUMN()-2,0)*VLOOKUP('Calendar Customers'!$C12,'Rev Allocations Usage'!$B$27:$K$44,MATCH('Calendar Customers'!$A12,'Rev Allocations Usage'!$B$3:$K$3,0),0)*(1-HLOOKUP(P$4,$D$51:$O$57,MATCH($B11,$C$51:$C$57,0),0))</f>
        <v>916.29543167865427</v>
      </c>
      <c r="Q12" s="50">
        <f>VLOOKUP($C12,CustbyRate!$A$7:$BQ$26,COLUMN()-2,0)*VLOOKUP('Calendar Customers'!$C12,'Rev Allocations Usage'!$B$27:$K$44,MATCH('Calendar Customers'!$A12,'Rev Allocations Usage'!$B$3:$K$3,0),0)*(1-HLOOKUP(Q$4,$D$51:$O$57,MATCH($B11,$C$51:$C$57,0),0))</f>
        <v>904.13544290475477</v>
      </c>
      <c r="R12" s="50">
        <f>VLOOKUP($C12,CustbyRate!$A$7:$BQ$26,COLUMN()-2,0)*VLOOKUP('Calendar Customers'!$C12,'Rev Allocations Usage'!$B$27:$K$44,MATCH('Calendar Customers'!$A12,'Rev Allocations Usage'!$B$3:$K$3,0),0)*(1-HLOOKUP(R$4,$D$51:$O$57,MATCH($B11,$C$51:$C$57,0),0))</f>
        <v>899.11033713383733</v>
      </c>
      <c r="S12" s="50">
        <f>VLOOKUP($C12,CustbyRate!$A$7:$BQ$26,COLUMN()-2,0)*VLOOKUP('Calendar Customers'!$C12,'Rev Allocations Usage'!$B$27:$K$44,MATCH('Calendar Customers'!$A12,'Rev Allocations Usage'!$B$3:$K$3,0),0)*(1-HLOOKUP(S$4,$D$51:$O$57,MATCH($B11,$C$51:$C$57,0),0))</f>
        <v>895.04422101385853</v>
      </c>
      <c r="T12" s="50">
        <f>VLOOKUP($C12,CustbyRate!$A$7:$BQ$26,COLUMN()-2,0)*VLOOKUP('Calendar Customers'!$C12,'Rev Allocations Usage'!$B$27:$K$44,MATCH('Calendar Customers'!$A12,'Rev Allocations Usage'!$B$3:$K$3,0),0)*(1-HLOOKUP(T$4,$D$51:$O$57,MATCH($B11,$C$51:$C$57,0),0))</f>
        <v>894.31538887914519</v>
      </c>
      <c r="U12" s="50">
        <f>VLOOKUP($C12,CustbyRate!$A$7:$BQ$26,COLUMN()-2,0)*VLOOKUP('Calendar Customers'!$C12,'Rev Allocations Usage'!$B$27:$K$44,MATCH('Calendar Customers'!$A12,'Rev Allocations Usage'!$B$3:$K$3,0),0)*(1-HLOOKUP(U$4,$D$51:$O$57,MATCH($B11,$C$51:$C$57,0),0))</f>
        <v>893.54819715839449</v>
      </c>
      <c r="V12" s="50">
        <f>VLOOKUP($C12,CustbyRate!$A$7:$BQ$26,COLUMN()-2,0)*VLOOKUP('Calendar Customers'!$C12,'Rev Allocations Usage'!$B$27:$K$44,MATCH('Calendar Customers'!$A12,'Rev Allocations Usage'!$B$3:$K$3,0),0)*(1-HLOOKUP(V$4,$D$51:$O$57,MATCH($B11,$C$51:$C$57,0),0))</f>
        <v>903.82856621645453</v>
      </c>
      <c r="W12" s="50">
        <f>VLOOKUP($C12,CustbyRate!$A$7:$BQ$26,COLUMN()-2,0)*VLOOKUP('Calendar Customers'!$C12,'Rev Allocations Usage'!$B$27:$K$44,MATCH('Calendar Customers'!$A12,'Rev Allocations Usage'!$B$3:$K$3,0),0)*(1-HLOOKUP(W$4,$D$51:$O$57,MATCH($B11,$C$51:$C$57,0),0))</f>
        <v>913.18830520961365</v>
      </c>
      <c r="X12" s="52">
        <f>VLOOKUP($C12,CustbyRate!$A$7:$BQ$26,COLUMN()-2,0)*VLOOKUP('Calendar Customers'!$C12,'Rev Allocations Usage'!$B$27:$K$44,MATCH('Calendar Customers'!$A12,'Rev Allocations Usage'!$B$3:$K$3,0),0)*(1-HLOOKUP(X$4,$D$51:$O$57,MATCH($B11,$C$51:$C$57,0),0))</f>
        <v>918.3668493246812</v>
      </c>
      <c r="Y12" s="50">
        <f>VLOOKUP($C12,CustbyRate!$A$7:$BQ$26,COLUMN()-2,0)*VLOOKUP('Calendar Customers'!$C12,'Rev Allocations Usage'!$B$27:$K$44,MATCH('Calendar Customers'!$A12,'Rev Allocations Usage'!$B$3:$K$3,0),0)*(1-HLOOKUP(Y$4,$D$51:$O$57,MATCH($B11,$C$51:$C$57,0),0))</f>
        <v>919.82451359410766</v>
      </c>
      <c r="Z12" s="50">
        <f>VLOOKUP($C12,CustbyRate!$A$7:$BQ$26,COLUMN()-2,0)*VLOOKUP('Calendar Customers'!$C12,'Rev Allocations Usage'!$B$27:$K$44,MATCH('Calendar Customers'!$A12,'Rev Allocations Usage'!$B$3:$K$3,0),0)*(1-HLOOKUP(Z$4,$D$51:$O$57,MATCH($B11,$C$51:$C$57,0),0))</f>
        <v>921.74249289598447</v>
      </c>
      <c r="AA12" s="50">
        <f>VLOOKUP($C12,CustbyRate!$A$7:$BQ$26,COLUMN()-2,0)*VLOOKUP('Calendar Customers'!$C12,'Rev Allocations Usage'!$B$27:$K$44,MATCH('Calendar Customers'!$A12,'Rev Allocations Usage'!$B$3:$K$3,0),0)*(1-HLOOKUP(AA$4,$D$51:$O$57,MATCH($B11,$C$51:$C$57,0),0))</f>
        <v>925.3866535695505</v>
      </c>
      <c r="AB12" s="50">
        <f>VLOOKUP($C12,CustbyRate!$A$7:$BQ$26,COLUMN()-2,0)*VLOOKUP('Calendar Customers'!$C12,'Rev Allocations Usage'!$B$27:$K$44,MATCH('Calendar Customers'!$A12,'Rev Allocations Usage'!$B$3:$K$3,0),0)*(1-HLOOKUP(AB$4,$D$51:$O$57,MATCH($B11,$C$51:$C$57,0),0))</f>
        <v>917.98325346430579</v>
      </c>
      <c r="AC12" s="50">
        <f>VLOOKUP($C12,CustbyRate!$A$7:$BQ$26,COLUMN()-2,0)*VLOOKUP('Calendar Customers'!$C12,'Rev Allocations Usage'!$B$27:$K$44,MATCH('Calendar Customers'!$A12,'Rev Allocations Usage'!$B$3:$K$3,0),0)*(1-HLOOKUP(AC$4,$D$51:$O$57,MATCH($B11,$C$51:$C$57,0),0))</f>
        <v>905.78490510436893</v>
      </c>
      <c r="AD12" s="50">
        <f>VLOOKUP($C12,CustbyRate!$A$7:$BQ$26,COLUMN()-2,0)*VLOOKUP('Calendar Customers'!$C12,'Rev Allocations Usage'!$B$27:$K$44,MATCH('Calendar Customers'!$A12,'Rev Allocations Usage'!$B$3:$K$3,0),0)*(1-HLOOKUP(AD$4,$D$51:$O$57,MATCH($B11,$C$51:$C$57,0),0))</f>
        <v>900.75979933345161</v>
      </c>
      <c r="AE12" s="50">
        <f>VLOOKUP($C12,CustbyRate!$A$7:$BQ$26,COLUMN()-2,0)*VLOOKUP('Calendar Customers'!$C12,'Rev Allocations Usage'!$B$27:$K$44,MATCH('Calendar Customers'!$A12,'Rev Allocations Usage'!$B$3:$K$3,0),0)*(1-HLOOKUP(AE$4,$D$51:$O$57,MATCH($B11,$C$51:$C$57,0),0))</f>
        <v>896.69368321347258</v>
      </c>
      <c r="AF12" s="50">
        <f>VLOOKUP($C12,CustbyRate!$A$7:$BQ$26,COLUMN()-2,0)*VLOOKUP('Calendar Customers'!$C12,'Rev Allocations Usage'!$B$27:$K$44,MATCH('Calendar Customers'!$A12,'Rev Allocations Usage'!$B$3:$K$3,0),0)*(1-HLOOKUP(AF$4,$D$51:$O$57,MATCH($B11,$C$51:$C$57,0),0))</f>
        <v>895.96485107875947</v>
      </c>
      <c r="AG12" s="50">
        <f>VLOOKUP($C12,CustbyRate!$A$7:$BQ$26,COLUMN()-2,0)*VLOOKUP('Calendar Customers'!$C12,'Rev Allocations Usage'!$B$27:$K$44,MATCH('Calendar Customers'!$A12,'Rev Allocations Usage'!$B$3:$K$3,0),0)*(1-HLOOKUP(AG$4,$D$51:$O$57,MATCH($B11,$C$51:$C$57,0),0))</f>
        <v>895.15929977197106</v>
      </c>
      <c r="AH12" s="50">
        <f>VLOOKUP($C12,CustbyRate!$A$7:$BQ$26,COLUMN()-2,0)*VLOOKUP('Calendar Customers'!$C12,'Rev Allocations Usage'!$B$27:$K$44,MATCH('Calendar Customers'!$A12,'Rev Allocations Usage'!$B$3:$K$3,0),0)*(1-HLOOKUP(AH$4,$D$51:$O$57,MATCH($B11,$C$51:$C$57,0),0))</f>
        <v>905.47802841606858</v>
      </c>
      <c r="AI12" s="50">
        <f>VLOOKUP($C12,CustbyRate!$A$7:$BQ$26,COLUMN()-2,0)*VLOOKUP('Calendar Customers'!$C12,'Rev Allocations Usage'!$B$27:$K$44,MATCH('Calendar Customers'!$A12,'Rev Allocations Usage'!$B$3:$K$3,0),0)*(1-HLOOKUP(AI$4,$D$51:$O$57,MATCH($B11,$C$51:$C$57,0),0))</f>
        <v>914.83776740922781</v>
      </c>
      <c r="AJ12" s="52">
        <f>VLOOKUP($C12,CustbyRate!$A$7:$BQ$26,COLUMN()-2,0)*VLOOKUP('Calendar Customers'!$C12,'Rev Allocations Usage'!$B$27:$K$44,MATCH('Calendar Customers'!$A12,'Rev Allocations Usage'!$B$3:$K$3,0),0)*(1-HLOOKUP(AJ$4,$D$51:$O$57,MATCH($B11,$C$51:$C$57,0),0))</f>
        <v>920.05467111033283</v>
      </c>
      <c r="AK12" s="50">
        <f>VLOOKUP($C12,CustbyRate!$A$7:$BQ$26,COLUMN()-2,0)*VLOOKUP('Calendar Customers'!$C12,'Rev Allocations Usage'!$B$27:$K$44,MATCH('Calendar Customers'!$A12,'Rev Allocations Usage'!$B$3:$K$3,0),0)*(1-HLOOKUP(AK$4,$D$51:$O$57,MATCH($B11,$C$51:$C$57,0),0))</f>
        <v>921.51233537975929</v>
      </c>
      <c r="AL12" s="50">
        <f>VLOOKUP($C12,CustbyRate!$A$7:$BQ$26,COLUMN()-2,0)*VLOOKUP('Calendar Customers'!$C12,'Rev Allocations Usage'!$B$27:$K$44,MATCH('Calendar Customers'!$A12,'Rev Allocations Usage'!$B$3:$K$3,0),0)*(1-HLOOKUP(AL$4,$D$51:$O$57,MATCH($B11,$C$51:$C$57,0),0))</f>
        <v>923.43031468163622</v>
      </c>
      <c r="AM12" s="50">
        <f>VLOOKUP($C12,CustbyRate!$A$7:$BQ$26,COLUMN()-2,0)*VLOOKUP('Calendar Customers'!$C12,'Rev Allocations Usage'!$B$27:$K$44,MATCH('Calendar Customers'!$A12,'Rev Allocations Usage'!$B$3:$K$3,0),0)*(1-HLOOKUP(AM$4,$D$51:$O$57,MATCH($B11,$C$51:$C$57,0),0))</f>
        <v>927.07447535520214</v>
      </c>
      <c r="AN12" s="50">
        <f>VLOOKUP($C12,CustbyRate!$A$7:$BQ$26,COLUMN()-2,0)*VLOOKUP('Calendar Customers'!$C12,'Rev Allocations Usage'!$B$27:$K$44,MATCH('Calendar Customers'!$A12,'Rev Allocations Usage'!$B$3:$K$3,0),0)*(1-HLOOKUP(AN$4,$D$51:$O$57,MATCH($B11,$C$51:$C$57,0),0))</f>
        <v>919.67107524995743</v>
      </c>
      <c r="AO12" s="50">
        <f>VLOOKUP($C12,CustbyRate!$A$7:$BQ$26,COLUMN()-2,0)*VLOOKUP('Calendar Customers'!$C12,'Rev Allocations Usage'!$B$27:$K$44,MATCH('Calendar Customers'!$A12,'Rev Allocations Usage'!$B$3:$K$3,0),0)*(1-HLOOKUP(AO$4,$D$51:$O$57,MATCH($B11,$C$51:$C$57,0),0))</f>
        <v>907.43436730398309</v>
      </c>
      <c r="AP12" s="50">
        <f>VLOOKUP($C12,CustbyRate!$A$7:$BQ$26,COLUMN()-2,0)*VLOOKUP('Calendar Customers'!$C12,'Rev Allocations Usage'!$B$27:$K$44,MATCH('Calendar Customers'!$A12,'Rev Allocations Usage'!$B$3:$K$3,0),0)*(1-HLOOKUP(AP$4,$D$51:$O$57,MATCH($B11,$C$51:$C$57,0),0))</f>
        <v>902.40926153306566</v>
      </c>
      <c r="AQ12" s="50">
        <f>VLOOKUP($C12,CustbyRate!$A$7:$BQ$26,COLUMN()-2,0)*VLOOKUP('Calendar Customers'!$C12,'Rev Allocations Usage'!$B$27:$K$44,MATCH('Calendar Customers'!$A12,'Rev Allocations Usage'!$B$3:$K$3,0),0)*(1-HLOOKUP(AQ$4,$D$51:$O$57,MATCH($B11,$C$51:$C$57,0),0))</f>
        <v>898.34314541308663</v>
      </c>
      <c r="AR12" s="50">
        <f>VLOOKUP($C12,CustbyRate!$A$7:$BQ$26,COLUMN()-2,0)*VLOOKUP('Calendar Customers'!$C12,'Rev Allocations Usage'!$B$27:$K$44,MATCH('Calendar Customers'!$A12,'Rev Allocations Usage'!$B$3:$K$3,0),0)*(1-HLOOKUP(AR$4,$D$51:$O$57,MATCH($B11,$C$51:$C$57,0),0))</f>
        <v>897.61431327837352</v>
      </c>
      <c r="AS12" s="50">
        <f>VLOOKUP($C12,CustbyRate!$A$7:$BQ$26,COLUMN()-2,0)*VLOOKUP('Calendar Customers'!$C12,'Rev Allocations Usage'!$B$27:$K$44,MATCH('Calendar Customers'!$A12,'Rev Allocations Usage'!$B$3:$K$3,0),0)*(1-HLOOKUP(AS$4,$D$51:$O$57,MATCH($B11,$C$51:$C$57,0),0))</f>
        <v>896.77040238554775</v>
      </c>
      <c r="AT12" s="50">
        <f>VLOOKUP($C12,CustbyRate!$A$7:$BQ$26,COLUMN()-2,0)*VLOOKUP('Calendar Customers'!$C12,'Rev Allocations Usage'!$B$27:$K$44,MATCH('Calendar Customers'!$A12,'Rev Allocations Usage'!$B$3:$K$3,0),0)*(1-HLOOKUP(AT$4,$D$51:$O$57,MATCH($B11,$C$51:$C$57,0),0))</f>
        <v>907.12749061568275</v>
      </c>
      <c r="AU12" s="50">
        <f>VLOOKUP($C12,CustbyRate!$A$7:$BQ$26,COLUMN()-2,0)*VLOOKUP('Calendar Customers'!$C12,'Rev Allocations Usage'!$B$27:$K$44,MATCH('Calendar Customers'!$A12,'Rev Allocations Usage'!$B$3:$K$3,0),0)*(1-HLOOKUP(AU$4,$D$51:$O$57,MATCH($B11,$C$51:$C$57,0),0))</f>
        <v>916.48722960884186</v>
      </c>
      <c r="AV12" s="52">
        <f>VLOOKUP($C12,CustbyRate!$A$7:$BQ$26,COLUMN()-2,0)*VLOOKUP('Calendar Customers'!$C12,'Rev Allocations Usage'!$B$27:$K$44,MATCH('Calendar Customers'!$A12,'Rev Allocations Usage'!$B$3:$K$3,0),0)*(1-HLOOKUP(AV$4,$D$51:$O$57,MATCH($B11,$C$51:$C$57,0),0))</f>
        <v>921.74249289598447</v>
      </c>
      <c r="AW12" s="50">
        <f>VLOOKUP($C12,CustbyRate!$A$7:$BQ$26,COLUMN()-2,0)*VLOOKUP('Calendar Customers'!$C12,'Rev Allocations Usage'!$B$27:$K$44,MATCH('Calendar Customers'!$A12,'Rev Allocations Usage'!$B$3:$K$3,0),0)*(1-HLOOKUP(AW$4,$D$51:$O$57,MATCH($B11,$C$51:$C$57,0),0))</f>
        <v>923.20015716541093</v>
      </c>
      <c r="AX12" s="50">
        <f>VLOOKUP($C12,CustbyRate!$A$7:$BQ$26,COLUMN()-2,0)*VLOOKUP('Calendar Customers'!$C12,'Rev Allocations Usage'!$B$27:$K$44,MATCH('Calendar Customers'!$A12,'Rev Allocations Usage'!$B$3:$K$3,0),0)*(1-HLOOKUP(AX$4,$D$51:$O$57,MATCH($B11,$C$51:$C$57,0),0))</f>
        <v>925.11813646728774</v>
      </c>
      <c r="AY12" s="50">
        <f>VLOOKUP($C12,CustbyRate!$A$7:$BQ$26,COLUMN()-2,0)*VLOOKUP('Calendar Customers'!$C12,'Rev Allocations Usage'!$B$27:$K$44,MATCH('Calendar Customers'!$A12,'Rev Allocations Usage'!$B$3:$K$3,0),0)*(1-HLOOKUP(AY$4,$D$51:$O$57,MATCH($B11,$C$51:$C$57,0),0))</f>
        <v>928.76229714085389</v>
      </c>
      <c r="AZ12" s="50">
        <f>VLOOKUP($C12,CustbyRate!$A$7:$BQ$26,COLUMN()-2,0)*VLOOKUP('Calendar Customers'!$C12,'Rev Allocations Usage'!$B$27:$K$44,MATCH('Calendar Customers'!$A12,'Rev Allocations Usage'!$B$3:$K$3,0),0)*(1-HLOOKUP(AZ$4,$D$51:$O$57,MATCH($B11,$C$51:$C$57,0),0))</f>
        <v>921.35889703560906</v>
      </c>
      <c r="BA12" s="50">
        <f>VLOOKUP($C12,CustbyRate!$A$7:$BQ$26,COLUMN()-2,0)*VLOOKUP('Calendar Customers'!$C12,'Rev Allocations Usage'!$B$27:$K$44,MATCH('Calendar Customers'!$A12,'Rev Allocations Usage'!$B$3:$K$3,0),0)*(1-HLOOKUP(BA$4,$D$51:$O$57,MATCH($B11,$C$51:$C$57,0),0))</f>
        <v>909.08382950359714</v>
      </c>
      <c r="BB12" s="50">
        <f>VLOOKUP($C12,CustbyRate!$A$7:$BQ$26,COLUMN()-2,0)*VLOOKUP('Calendar Customers'!$C12,'Rev Allocations Usage'!$B$27:$K$44,MATCH('Calendar Customers'!$A12,'Rev Allocations Usage'!$B$3:$K$3,0),0)*(1-HLOOKUP(BB$4,$D$51:$O$57,MATCH($B11,$C$51:$C$57,0),0))</f>
        <v>904.05872373267971</v>
      </c>
      <c r="BC12" s="50">
        <f>VLOOKUP($C12,CustbyRate!$A$7:$BQ$26,COLUMN()-2,0)*VLOOKUP('Calendar Customers'!$C12,'Rev Allocations Usage'!$B$27:$K$44,MATCH('Calendar Customers'!$A12,'Rev Allocations Usage'!$B$3:$K$3,0),0)*(1-HLOOKUP(BC$4,$D$51:$O$57,MATCH($B11,$C$51:$C$57,0),0))</f>
        <v>899.99260761270079</v>
      </c>
      <c r="BD12" s="50">
        <f>VLOOKUP($C12,CustbyRate!$A$7:$BQ$26,COLUMN()-2,0)*VLOOKUP('Calendar Customers'!$C12,'Rev Allocations Usage'!$B$27:$K$44,MATCH('Calendar Customers'!$A12,'Rev Allocations Usage'!$B$3:$K$3,0),0)*(1-HLOOKUP(BD$4,$D$51:$O$57,MATCH($B11,$C$51:$C$57,0),0))</f>
        <v>899.26377547798756</v>
      </c>
      <c r="BE12" s="50">
        <f>VLOOKUP($C12,CustbyRate!$A$7:$BQ$26,COLUMN()-2,0)*VLOOKUP('Calendar Customers'!$C12,'Rev Allocations Usage'!$B$27:$K$44,MATCH('Calendar Customers'!$A12,'Rev Allocations Usage'!$B$3:$K$3,0),0)*(1-HLOOKUP(BE$4,$D$51:$O$57,MATCH($B11,$C$51:$C$57,0),0))</f>
        <v>898.38150499912422</v>
      </c>
      <c r="BF12" s="50">
        <f>VLOOKUP($C12,CustbyRate!$A$7:$BQ$26,COLUMN()-2,0)*VLOOKUP('Calendar Customers'!$C12,'Rev Allocations Usage'!$B$27:$K$44,MATCH('Calendar Customers'!$A12,'Rev Allocations Usage'!$B$3:$K$3,0),0)*(1-HLOOKUP(BF$4,$D$51:$O$57,MATCH($B11,$C$51:$C$57,0),0))</f>
        <v>908.77695281529691</v>
      </c>
      <c r="BG12" s="50">
        <f>VLOOKUP($C12,CustbyRate!$A$7:$BQ$26,COLUMN()-2,0)*VLOOKUP('Calendar Customers'!$C12,'Rev Allocations Usage'!$B$27:$K$44,MATCH('Calendar Customers'!$A12,'Rev Allocations Usage'!$B$3:$K$3,0),0)*(1-HLOOKUP(BG$4,$D$51:$O$57,MATCH($B11,$C$51:$C$57,0),0))</f>
        <v>918.13669180845591</v>
      </c>
      <c r="BH12" s="52">
        <f>VLOOKUP($C12,CustbyRate!$A$7:$BQ$26,COLUMN()-2,0)*VLOOKUP('Calendar Customers'!$C12,'Rev Allocations Usage'!$B$27:$K$44,MATCH('Calendar Customers'!$A12,'Rev Allocations Usage'!$B$3:$K$3,0),0)*(1-HLOOKUP(BH$4,$D$51:$O$57,MATCH($B11,$C$51:$C$57,0),0))</f>
        <v>923.43031468163622</v>
      </c>
      <c r="BI12" s="50">
        <f>VLOOKUP($C12,CustbyRate!$A$7:$BQ$26,COLUMN()-2,0)*VLOOKUP('Calendar Customers'!$C12,'Rev Allocations Usage'!$B$27:$K$44,MATCH('Calendar Customers'!$A12,'Rev Allocations Usage'!$B$3:$K$3,0),0)*(1-HLOOKUP(BI$4,$D$51:$O$57,MATCH($B11,$C$51:$C$57,0),0))</f>
        <v>924.88797895106245</v>
      </c>
      <c r="BJ12" s="50">
        <f>VLOOKUP($C12,CustbyRate!$A$7:$BQ$26,COLUMN()-2,0)*VLOOKUP('Calendar Customers'!$C12,'Rev Allocations Usage'!$B$27:$K$44,MATCH('Calendar Customers'!$A12,'Rev Allocations Usage'!$B$3:$K$3,0),0)*(1-HLOOKUP(BJ$4,$D$51:$O$57,MATCH($B11,$C$51:$C$57,0),0))</f>
        <v>926.80595825293938</v>
      </c>
      <c r="BK12" s="50">
        <f>VLOOKUP($C12,CustbyRate!$A$7:$BQ$26,COLUMN()-2,0)*VLOOKUP('Calendar Customers'!$C12,'Rev Allocations Usage'!$B$27:$K$44,MATCH('Calendar Customers'!$A12,'Rev Allocations Usage'!$B$3:$K$3,0),0)*(1-HLOOKUP(BK$4,$D$51:$O$57,MATCH($B11,$C$51:$C$57,0),0))</f>
        <v>930.45011892650552</v>
      </c>
      <c r="BL12" s="50">
        <f>VLOOKUP($C12,CustbyRate!$A$7:$BQ$26,COLUMN()-2,0)*VLOOKUP('Calendar Customers'!$C12,'Rev Allocations Usage'!$B$27:$K$44,MATCH('Calendar Customers'!$A12,'Rev Allocations Usage'!$B$3:$K$3,0),0)*(1-HLOOKUP(BL$4,$D$51:$O$57,MATCH($B11,$C$51:$C$57,0),0))</f>
        <v>923.0467188212607</v>
      </c>
      <c r="BM12" s="50">
        <f>VLOOKUP($C12,CustbyRate!$A$7:$BQ$26,COLUMN()-2,0)*VLOOKUP('Calendar Customers'!$C12,'Rev Allocations Usage'!$B$27:$K$44,MATCH('Calendar Customers'!$A12,'Rev Allocations Usage'!$B$3:$K$3,0),0)*(1-HLOOKUP(BM$4,$D$51:$O$57,MATCH($B11,$C$51:$C$57,0),0))</f>
        <v>910.73329170321119</v>
      </c>
      <c r="BN12" s="50">
        <f>VLOOKUP($C12,CustbyRate!$A$7:$BQ$26,COLUMN()-2,0)*VLOOKUP('Calendar Customers'!$C12,'Rev Allocations Usage'!$B$27:$K$44,MATCH('Calendar Customers'!$A12,'Rev Allocations Usage'!$B$3:$K$3,0),0)*(1-HLOOKUP(BN$4,$D$51:$O$57,MATCH($B11,$C$51:$C$57,0),0))</f>
        <v>905.70818593229399</v>
      </c>
      <c r="BO12" s="50">
        <f>VLOOKUP($C12,CustbyRate!$A$7:$BQ$26,COLUMN()-2,0)*VLOOKUP('Calendar Customers'!$C12,'Rev Allocations Usage'!$B$27:$K$44,MATCH('Calendar Customers'!$A12,'Rev Allocations Usage'!$B$3:$K$3,0),0)*(1-HLOOKUP(BO$4,$D$51:$O$57,MATCH($B11,$C$51:$C$57,0),0))</f>
        <v>901.64206981231496</v>
      </c>
      <c r="BP12" s="50">
        <f>VLOOKUP($C12,CustbyRate!$A$7:$BQ$26,COLUMN()-2,0)*VLOOKUP('Calendar Customers'!$C12,'Rev Allocations Usage'!$B$27:$K$44,MATCH('Calendar Customers'!$A12,'Rev Allocations Usage'!$B$3:$K$3,0),0)*(1-HLOOKUP(BP$4,$D$51:$O$57,MATCH($B11,$C$51:$C$57,0),0))</f>
        <v>900.91323767760161</v>
      </c>
      <c r="BQ12" s="50">
        <f>VLOOKUP($C12,CustbyRate!$A$7:$BQ$26,COLUMN()-2,0)*VLOOKUP('Calendar Customers'!$C12,'Rev Allocations Usage'!$B$27:$K$44,MATCH('Calendar Customers'!$A12,'Rev Allocations Usage'!$B$3:$K$3,0),0)*(1-HLOOKUP(BQ$4,$D$51:$O$57,MATCH($B11,$C$51:$C$57,0),0))</f>
        <v>900.03096719873827</v>
      </c>
      <c r="BR12" s="50">
        <f>VLOOKUP($C12,CustbyRate!$A$7:$BQ$26,COLUMN()-2,0)*VLOOKUP('Calendar Customers'!$C12,'Rev Allocations Usage'!$B$27:$K$44,MATCH('Calendar Customers'!$A12,'Rev Allocations Usage'!$B$3:$K$3,0),0)*(1-HLOOKUP(BR$4,$D$51:$O$57,MATCH($B11,$C$51:$C$57,0),0))</f>
        <v>910.42641501491096</v>
      </c>
      <c r="BS12" s="51">
        <f>VLOOKUP($C12,CustbyRate!$A$7:$BQ$26,COLUMN()-2,0)*VLOOKUP('Calendar Customers'!$C12,'Rev Allocations Usage'!$B$27:$K$44,MATCH('Calendar Customers'!$A12,'Rev Allocations Usage'!$B$3:$K$3,0),0)*(1-HLOOKUP(BS$4,$D$51:$O$57,MATCH($B11,$C$51:$C$57,0),0))</f>
        <v>919.78615400807007</v>
      </c>
    </row>
    <row r="13" spans="1:71" x14ac:dyDescent="0.2">
      <c r="A13" s="131" t="s">
        <v>156</v>
      </c>
      <c r="B13" s="44"/>
      <c r="C13" s="92"/>
      <c r="D13" s="54">
        <f>SUM(D8:D12)</f>
        <v>22870.766889660808</v>
      </c>
      <c r="E13" s="55">
        <f t="shared" ref="E13:BP13" si="3">SUM(E8:E12)</f>
        <v>22567.726159964266</v>
      </c>
      <c r="F13" s="55">
        <f t="shared" si="3"/>
        <v>22442.113114231477</v>
      </c>
      <c r="G13" s="55">
        <f t="shared" si="3"/>
        <v>22340.460211232003</v>
      </c>
      <c r="H13" s="55">
        <f t="shared" si="3"/>
        <v>22322.239407864174</v>
      </c>
      <c r="I13" s="55">
        <f t="shared" si="3"/>
        <v>22303.074213385549</v>
      </c>
      <c r="J13" s="55">
        <f t="shared" si="3"/>
        <v>22560.083439837046</v>
      </c>
      <c r="K13" s="56">
        <f t="shared" si="3"/>
        <v>22794.076914666024</v>
      </c>
      <c r="L13" s="46">
        <f t="shared" si="3"/>
        <v>22922.596126431923</v>
      </c>
      <c r="M13" s="46">
        <f t="shared" si="3"/>
        <v>22959.037733167581</v>
      </c>
      <c r="N13" s="46">
        <f t="shared" si="3"/>
        <v>23006.987215714504</v>
      </c>
      <c r="O13" s="46">
        <f t="shared" si="3"/>
        <v>23098.105831093802</v>
      </c>
      <c r="P13" s="46">
        <f t="shared" si="3"/>
        <v>22913.020828462686</v>
      </c>
      <c r="Q13" s="46">
        <f t="shared" si="3"/>
        <v>22609.021109115201</v>
      </c>
      <c r="R13" s="46">
        <f t="shared" si="3"/>
        <v>22483.408063382412</v>
      </c>
      <c r="S13" s="46">
        <f t="shared" si="3"/>
        <v>22381.755160382942</v>
      </c>
      <c r="T13" s="46">
        <f t="shared" si="3"/>
        <v>22363.534357015109</v>
      </c>
      <c r="U13" s="46">
        <f t="shared" si="3"/>
        <v>22344.369162536485</v>
      </c>
      <c r="V13" s="46">
        <f t="shared" si="3"/>
        <v>22601.378388987985</v>
      </c>
      <c r="W13" s="46">
        <f t="shared" si="3"/>
        <v>22835.371863816963</v>
      </c>
      <c r="X13" s="48">
        <f t="shared" si="3"/>
        <v>22964.850065233797</v>
      </c>
      <c r="Y13" s="46">
        <f t="shared" si="3"/>
        <v>23001.291671969459</v>
      </c>
      <c r="Z13" s="46">
        <f t="shared" si="3"/>
        <v>23049.241154516378</v>
      </c>
      <c r="AA13" s="46">
        <f t="shared" si="3"/>
        <v>23140.359769895676</v>
      </c>
      <c r="AB13" s="46">
        <f t="shared" si="3"/>
        <v>22955.27476726456</v>
      </c>
      <c r="AC13" s="46">
        <f t="shared" si="3"/>
        <v>22650.316058266137</v>
      </c>
      <c r="AD13" s="46">
        <f t="shared" si="3"/>
        <v>22524.703012533351</v>
      </c>
      <c r="AE13" s="46">
        <f t="shared" si="3"/>
        <v>22423.050109533877</v>
      </c>
      <c r="AF13" s="46">
        <f t="shared" si="3"/>
        <v>22404.829306166048</v>
      </c>
      <c r="AG13" s="46">
        <f t="shared" si="3"/>
        <v>22384.705122036481</v>
      </c>
      <c r="AH13" s="46">
        <f t="shared" si="3"/>
        <v>22642.67333813892</v>
      </c>
      <c r="AI13" s="46">
        <f t="shared" si="3"/>
        <v>22876.666812967898</v>
      </c>
      <c r="AJ13" s="48">
        <f t="shared" si="3"/>
        <v>23007.089405495524</v>
      </c>
      <c r="AK13" s="46">
        <f t="shared" si="3"/>
        <v>23043.531012231186</v>
      </c>
      <c r="AL13" s="46">
        <f t="shared" si="3"/>
        <v>23091.480494778109</v>
      </c>
      <c r="AM13" s="46">
        <f t="shared" si="3"/>
        <v>23182.584511617257</v>
      </c>
      <c r="AN13" s="46">
        <f t="shared" si="3"/>
        <v>22997.49950898614</v>
      </c>
      <c r="AO13" s="46">
        <f t="shared" si="3"/>
        <v>22691.581810336782</v>
      </c>
      <c r="AP13" s="46">
        <f t="shared" si="3"/>
        <v>22565.954166063846</v>
      </c>
      <c r="AQ13" s="46">
        <f t="shared" si="3"/>
        <v>22464.301263064372</v>
      </c>
      <c r="AR13" s="46">
        <f t="shared" si="3"/>
        <v>22446.080459696543</v>
      </c>
      <c r="AS13" s="46">
        <f t="shared" si="3"/>
        <v>22424.982687375898</v>
      </c>
      <c r="AT13" s="46">
        <f t="shared" si="3"/>
        <v>22683.909893129272</v>
      </c>
      <c r="AU13" s="46">
        <f t="shared" si="3"/>
        <v>22917.90336795825</v>
      </c>
      <c r="AV13" s="48">
        <f t="shared" si="3"/>
        <v>23049.284950136815</v>
      </c>
      <c r="AW13" s="46">
        <f t="shared" si="3"/>
        <v>23085.726556872476</v>
      </c>
      <c r="AX13" s="46">
        <f t="shared" si="3"/>
        <v>23133.676039419399</v>
      </c>
      <c r="AY13" s="46">
        <f t="shared" si="3"/>
        <v>23224.780056258551</v>
      </c>
      <c r="AZ13" s="46">
        <f t="shared" si="3"/>
        <v>23039.695053627431</v>
      </c>
      <c r="BA13" s="46">
        <f t="shared" si="3"/>
        <v>22732.818365327134</v>
      </c>
      <c r="BB13" s="46">
        <f t="shared" si="3"/>
        <v>22607.190721054198</v>
      </c>
      <c r="BC13" s="46">
        <f t="shared" si="3"/>
        <v>22505.537818054723</v>
      </c>
      <c r="BD13" s="46">
        <f t="shared" si="3"/>
        <v>22487.317014686894</v>
      </c>
      <c r="BE13" s="46">
        <f t="shared" si="3"/>
        <v>22465.26025271531</v>
      </c>
      <c r="BF13" s="46">
        <f t="shared" si="3"/>
        <v>22725.146448119627</v>
      </c>
      <c r="BG13" s="46">
        <f t="shared" si="3"/>
        <v>22959.139922948601</v>
      </c>
      <c r="BH13" s="48">
        <f t="shared" si="3"/>
        <v>23091.480494778109</v>
      </c>
      <c r="BI13" s="46">
        <f t="shared" si="3"/>
        <v>23127.922101513766</v>
      </c>
      <c r="BJ13" s="46">
        <f t="shared" si="3"/>
        <v>23175.871584060689</v>
      </c>
      <c r="BK13" s="46">
        <f t="shared" si="3"/>
        <v>23266.975600899841</v>
      </c>
      <c r="BL13" s="46">
        <f t="shared" si="3"/>
        <v>23081.890598268721</v>
      </c>
      <c r="BM13" s="46">
        <f t="shared" si="3"/>
        <v>22774.054920317485</v>
      </c>
      <c r="BN13" s="46">
        <f t="shared" si="3"/>
        <v>22648.427276044553</v>
      </c>
      <c r="BO13" s="46">
        <f t="shared" si="3"/>
        <v>22546.774373045078</v>
      </c>
      <c r="BP13" s="46">
        <f t="shared" si="3"/>
        <v>22528.553569677246</v>
      </c>
      <c r="BQ13" s="46">
        <f t="shared" ref="BQ13:BS13" si="4">SUM(BQ8:BQ12)</f>
        <v>22506.496807705662</v>
      </c>
      <c r="BR13" s="46">
        <f t="shared" si="4"/>
        <v>22766.383003109979</v>
      </c>
      <c r="BS13" s="47">
        <f t="shared" si="4"/>
        <v>23000.376477938957</v>
      </c>
    </row>
    <row r="14" spans="1:71" ht="15" x14ac:dyDescent="0.25">
      <c r="A14" s="131" t="s">
        <v>105</v>
      </c>
      <c r="B14" s="44" t="s">
        <v>124</v>
      </c>
      <c r="C14" s="105" t="s">
        <v>4</v>
      </c>
      <c r="D14" s="49">
        <f>VLOOKUP($C14,CustbyRate!$A$7:$BQ$26,COLUMN()-2,0)*VLOOKUP('Calendar Customers'!$C14,'Rev Allocations Usage'!$B$27:$K$44,MATCH('Calendar Customers'!$A14,'Rev Allocations Usage'!$B$3:$K$3,0),0)</f>
        <v>0.5</v>
      </c>
      <c r="E14" s="50">
        <f>VLOOKUP($C14,CustbyRate!$A$7:$BQ$26,COLUMN()-2,0)*VLOOKUP('Calendar Customers'!$C14,'Rev Allocations Usage'!$B$27:$K$44,MATCH('Calendar Customers'!$A14,'Rev Allocations Usage'!$B$3:$K$3,0),0)</f>
        <v>0.5</v>
      </c>
      <c r="F14" s="50">
        <f>VLOOKUP($C14,CustbyRate!$A$7:$BQ$26,COLUMN()-2,0)*VLOOKUP('Calendar Customers'!$C14,'Rev Allocations Usage'!$B$27:$K$44,MATCH('Calendar Customers'!$A14,'Rev Allocations Usage'!$B$3:$K$3,0),0)</f>
        <v>0.5</v>
      </c>
      <c r="G14" s="50">
        <f>VLOOKUP($C14,CustbyRate!$A$7:$BQ$26,COLUMN()-2,0)*VLOOKUP('Calendar Customers'!$C14,'Rev Allocations Usage'!$B$27:$K$44,MATCH('Calendar Customers'!$A14,'Rev Allocations Usage'!$B$3:$K$3,0),0)</f>
        <v>0.5</v>
      </c>
      <c r="H14" s="50">
        <f>VLOOKUP($C14,CustbyRate!$A$7:$BQ$26,COLUMN()-2,0)*VLOOKUP('Calendar Customers'!$C14,'Rev Allocations Usage'!$B$27:$K$44,MATCH('Calendar Customers'!$A14,'Rev Allocations Usage'!$B$3:$K$3,0),0)</f>
        <v>0.5</v>
      </c>
      <c r="I14" s="50">
        <f>VLOOKUP($C14,CustbyRate!$A$7:$BQ$26,COLUMN()-2,0)*VLOOKUP('Calendar Customers'!$C14,'Rev Allocations Usage'!$B$27:$K$44,MATCH('Calendar Customers'!$A14,'Rev Allocations Usage'!$B$3:$K$3,0),0)</f>
        <v>0.5</v>
      </c>
      <c r="J14" s="50">
        <f>VLOOKUP($C14,CustbyRate!$A$7:$BQ$26,COLUMN()-2,0)*VLOOKUP('Calendar Customers'!$C14,'Rev Allocations Usage'!$B$27:$K$44,MATCH('Calendar Customers'!$A14,'Rev Allocations Usage'!$B$3:$K$3,0),0)</f>
        <v>0.5</v>
      </c>
      <c r="K14" s="51">
        <f>VLOOKUP($C14,CustbyRate!$A$7:$BQ$26,COLUMN()-2,0)*VLOOKUP('Calendar Customers'!$C14,'Rev Allocations Usage'!$B$27:$K$44,MATCH('Calendar Customers'!$A14,'Rev Allocations Usage'!$B$3:$K$3,0),0)</f>
        <v>0.5</v>
      </c>
      <c r="L14" s="46">
        <f>VLOOKUP($C14,CustbyRate!$A$7:$BQ$26,COLUMN()-2,0)*VLOOKUP('Calendar Customers'!$C14,'Rev Allocations Usage'!$B$27:$K$44,MATCH('Calendar Customers'!$A14,'Rev Allocations Usage'!$B$3:$K$3,0),0)</f>
        <v>0.5</v>
      </c>
      <c r="M14" s="46">
        <f>VLOOKUP($C14,CustbyRate!$A$7:$BQ$26,COLUMN()-2,0)*VLOOKUP('Calendar Customers'!$C14,'Rev Allocations Usage'!$B$27:$K$44,MATCH('Calendar Customers'!$A14,'Rev Allocations Usage'!$B$3:$K$3,0),0)</f>
        <v>0.5</v>
      </c>
      <c r="N14" s="46">
        <f>VLOOKUP($C14,CustbyRate!$A$7:$BQ$26,COLUMN()-2,0)*VLOOKUP('Calendar Customers'!$C14,'Rev Allocations Usage'!$B$27:$K$44,MATCH('Calendar Customers'!$A14,'Rev Allocations Usage'!$B$3:$K$3,0),0)</f>
        <v>0.5</v>
      </c>
      <c r="O14" s="46">
        <f>VLOOKUP($C14,CustbyRate!$A$7:$BQ$26,COLUMN()-2,0)*VLOOKUP('Calendar Customers'!$C14,'Rev Allocations Usage'!$B$27:$K$44,MATCH('Calendar Customers'!$A14,'Rev Allocations Usage'!$B$3:$K$3,0),0)</f>
        <v>0.5</v>
      </c>
      <c r="P14" s="46">
        <f>VLOOKUP($C14,CustbyRate!$A$7:$BQ$26,COLUMN()-2,0)*VLOOKUP('Calendar Customers'!$C14,'Rev Allocations Usage'!$B$27:$K$44,MATCH('Calendar Customers'!$A14,'Rev Allocations Usage'!$B$3:$K$3,0),0)</f>
        <v>0.5</v>
      </c>
      <c r="Q14" s="46">
        <f>VLOOKUP($C14,CustbyRate!$A$7:$BQ$26,COLUMN()-2,0)*VLOOKUP('Calendar Customers'!$C14,'Rev Allocations Usage'!$B$27:$K$44,MATCH('Calendar Customers'!$A14,'Rev Allocations Usage'!$B$3:$K$3,0),0)</f>
        <v>0.5</v>
      </c>
      <c r="R14" s="46">
        <f>VLOOKUP($C14,CustbyRate!$A$7:$BQ$26,COLUMN()-2,0)*VLOOKUP('Calendar Customers'!$C14,'Rev Allocations Usage'!$B$27:$K$44,MATCH('Calendar Customers'!$A14,'Rev Allocations Usage'!$B$3:$K$3,0),0)</f>
        <v>0.5</v>
      </c>
      <c r="S14" s="46">
        <f>VLOOKUP($C14,CustbyRate!$A$7:$BQ$26,COLUMN()-2,0)*VLOOKUP('Calendar Customers'!$C14,'Rev Allocations Usage'!$B$27:$K$44,MATCH('Calendar Customers'!$A14,'Rev Allocations Usage'!$B$3:$K$3,0),0)</f>
        <v>0.5</v>
      </c>
      <c r="T14" s="46">
        <f>VLOOKUP($C14,CustbyRate!$A$7:$BQ$26,COLUMN()-2,0)*VLOOKUP('Calendar Customers'!$C14,'Rev Allocations Usage'!$B$27:$K$44,MATCH('Calendar Customers'!$A14,'Rev Allocations Usage'!$B$3:$K$3,0),0)</f>
        <v>0.5</v>
      </c>
      <c r="U14" s="46">
        <f>VLOOKUP($C14,CustbyRate!$A$7:$BQ$26,COLUMN()-2,0)*VLOOKUP('Calendar Customers'!$C14,'Rev Allocations Usage'!$B$27:$K$44,MATCH('Calendar Customers'!$A14,'Rev Allocations Usage'!$B$3:$K$3,0),0)</f>
        <v>0.5</v>
      </c>
      <c r="V14" s="46">
        <f>VLOOKUP($C14,CustbyRate!$A$7:$BQ$26,COLUMN()-2,0)*VLOOKUP('Calendar Customers'!$C14,'Rev Allocations Usage'!$B$27:$K$44,MATCH('Calendar Customers'!$A14,'Rev Allocations Usage'!$B$3:$K$3,0),0)</f>
        <v>0.5</v>
      </c>
      <c r="W14" s="46">
        <f>VLOOKUP($C14,CustbyRate!$A$7:$BQ$26,COLUMN()-2,0)*VLOOKUP('Calendar Customers'!$C14,'Rev Allocations Usage'!$B$27:$K$44,MATCH('Calendar Customers'!$A14,'Rev Allocations Usage'!$B$3:$K$3,0),0)</f>
        <v>0.5</v>
      </c>
      <c r="X14" s="48">
        <f>VLOOKUP($C14,CustbyRate!$A$7:$BQ$26,COLUMN()-2,0)*VLOOKUP('Calendar Customers'!$C14,'Rev Allocations Usage'!$B$27:$K$44,MATCH('Calendar Customers'!$A14,'Rev Allocations Usage'!$B$3:$K$3,0),0)</f>
        <v>0.5</v>
      </c>
      <c r="Y14" s="46">
        <f>VLOOKUP($C14,CustbyRate!$A$7:$BQ$26,COLUMN()-2,0)*VLOOKUP('Calendar Customers'!$C14,'Rev Allocations Usage'!$B$27:$K$44,MATCH('Calendar Customers'!$A14,'Rev Allocations Usage'!$B$3:$K$3,0),0)</f>
        <v>0.5</v>
      </c>
      <c r="Z14" s="46">
        <f>VLOOKUP($C14,CustbyRate!$A$7:$BQ$26,COLUMN()-2,0)*VLOOKUP('Calendar Customers'!$C14,'Rev Allocations Usage'!$B$27:$K$44,MATCH('Calendar Customers'!$A14,'Rev Allocations Usage'!$B$3:$K$3,0),0)</f>
        <v>0.5</v>
      </c>
      <c r="AA14" s="46">
        <f>VLOOKUP($C14,CustbyRate!$A$7:$BQ$26,COLUMN()-2,0)*VLOOKUP('Calendar Customers'!$C14,'Rev Allocations Usage'!$B$27:$K$44,MATCH('Calendar Customers'!$A14,'Rev Allocations Usage'!$B$3:$K$3,0),0)</f>
        <v>0.5</v>
      </c>
      <c r="AB14" s="46">
        <f>VLOOKUP($C14,CustbyRate!$A$7:$BQ$26,COLUMN()-2,0)*VLOOKUP('Calendar Customers'!$C14,'Rev Allocations Usage'!$B$27:$K$44,MATCH('Calendar Customers'!$A14,'Rev Allocations Usage'!$B$3:$K$3,0),0)</f>
        <v>0.5</v>
      </c>
      <c r="AC14" s="46">
        <f>VLOOKUP($C14,CustbyRate!$A$7:$BQ$26,COLUMN()-2,0)*VLOOKUP('Calendar Customers'!$C14,'Rev Allocations Usage'!$B$27:$K$44,MATCH('Calendar Customers'!$A14,'Rev Allocations Usage'!$B$3:$K$3,0),0)</f>
        <v>0.5</v>
      </c>
      <c r="AD14" s="46">
        <f>VLOOKUP($C14,CustbyRate!$A$7:$BQ$26,COLUMN()-2,0)*VLOOKUP('Calendar Customers'!$C14,'Rev Allocations Usage'!$B$27:$K$44,MATCH('Calendar Customers'!$A14,'Rev Allocations Usage'!$B$3:$K$3,0),0)</f>
        <v>0.5</v>
      </c>
      <c r="AE14" s="46">
        <f>VLOOKUP($C14,CustbyRate!$A$7:$BQ$26,COLUMN()-2,0)*VLOOKUP('Calendar Customers'!$C14,'Rev Allocations Usage'!$B$27:$K$44,MATCH('Calendar Customers'!$A14,'Rev Allocations Usage'!$B$3:$K$3,0),0)</f>
        <v>0.5</v>
      </c>
      <c r="AF14" s="46">
        <f>VLOOKUP($C14,CustbyRate!$A$7:$BQ$26,COLUMN()-2,0)*VLOOKUP('Calendar Customers'!$C14,'Rev Allocations Usage'!$B$27:$K$44,MATCH('Calendar Customers'!$A14,'Rev Allocations Usage'!$B$3:$K$3,0),0)</f>
        <v>0.5</v>
      </c>
      <c r="AG14" s="46">
        <f>VLOOKUP($C14,CustbyRate!$A$7:$BQ$26,COLUMN()-2,0)*VLOOKUP('Calendar Customers'!$C14,'Rev Allocations Usage'!$B$27:$K$44,MATCH('Calendar Customers'!$A14,'Rev Allocations Usage'!$B$3:$K$3,0),0)</f>
        <v>0.5</v>
      </c>
      <c r="AH14" s="46">
        <f>VLOOKUP($C14,CustbyRate!$A$7:$BQ$26,COLUMN()-2,0)*VLOOKUP('Calendar Customers'!$C14,'Rev Allocations Usage'!$B$27:$K$44,MATCH('Calendar Customers'!$A14,'Rev Allocations Usage'!$B$3:$K$3,0),0)</f>
        <v>0.5</v>
      </c>
      <c r="AI14" s="46">
        <f>VLOOKUP($C14,CustbyRate!$A$7:$BQ$26,COLUMN()-2,0)*VLOOKUP('Calendar Customers'!$C14,'Rev Allocations Usage'!$B$27:$K$44,MATCH('Calendar Customers'!$A14,'Rev Allocations Usage'!$B$3:$K$3,0),0)</f>
        <v>0.5</v>
      </c>
      <c r="AJ14" s="48">
        <f>VLOOKUP($C14,CustbyRate!$A$7:$BQ$26,COLUMN()-2,0)*VLOOKUP('Calendar Customers'!$C14,'Rev Allocations Usage'!$B$27:$K$44,MATCH('Calendar Customers'!$A14,'Rev Allocations Usage'!$B$3:$K$3,0),0)</f>
        <v>0.5</v>
      </c>
      <c r="AK14" s="46">
        <f>VLOOKUP($C14,CustbyRate!$A$7:$BQ$26,COLUMN()-2,0)*VLOOKUP('Calendar Customers'!$C14,'Rev Allocations Usage'!$B$27:$K$44,MATCH('Calendar Customers'!$A14,'Rev Allocations Usage'!$B$3:$K$3,0),0)</f>
        <v>0.5</v>
      </c>
      <c r="AL14" s="46">
        <f>VLOOKUP($C14,CustbyRate!$A$7:$BQ$26,COLUMN()-2,0)*VLOOKUP('Calendar Customers'!$C14,'Rev Allocations Usage'!$B$27:$K$44,MATCH('Calendar Customers'!$A14,'Rev Allocations Usage'!$B$3:$K$3,0),0)</f>
        <v>0.5</v>
      </c>
      <c r="AM14" s="46">
        <f>VLOOKUP($C14,CustbyRate!$A$7:$BQ$26,COLUMN()-2,0)*VLOOKUP('Calendar Customers'!$C14,'Rev Allocations Usage'!$B$27:$K$44,MATCH('Calendar Customers'!$A14,'Rev Allocations Usage'!$B$3:$K$3,0),0)</f>
        <v>0.5</v>
      </c>
      <c r="AN14" s="46">
        <f>VLOOKUP($C14,CustbyRate!$A$7:$BQ$26,COLUMN()-2,0)*VLOOKUP('Calendar Customers'!$C14,'Rev Allocations Usage'!$B$27:$K$44,MATCH('Calendar Customers'!$A14,'Rev Allocations Usage'!$B$3:$K$3,0),0)</f>
        <v>0.5</v>
      </c>
      <c r="AO14" s="46">
        <f>VLOOKUP($C14,CustbyRate!$A$7:$BQ$26,COLUMN()-2,0)*VLOOKUP('Calendar Customers'!$C14,'Rev Allocations Usage'!$B$27:$K$44,MATCH('Calendar Customers'!$A14,'Rev Allocations Usage'!$B$3:$K$3,0),0)</f>
        <v>0.5</v>
      </c>
      <c r="AP14" s="46">
        <f>VLOOKUP($C14,CustbyRate!$A$7:$BQ$26,COLUMN()-2,0)*VLOOKUP('Calendar Customers'!$C14,'Rev Allocations Usage'!$B$27:$K$44,MATCH('Calendar Customers'!$A14,'Rev Allocations Usage'!$B$3:$K$3,0),0)</f>
        <v>0.5</v>
      </c>
      <c r="AQ14" s="46">
        <f>VLOOKUP($C14,CustbyRate!$A$7:$BQ$26,COLUMN()-2,0)*VLOOKUP('Calendar Customers'!$C14,'Rev Allocations Usage'!$B$27:$K$44,MATCH('Calendar Customers'!$A14,'Rev Allocations Usage'!$B$3:$K$3,0),0)</f>
        <v>0.5</v>
      </c>
      <c r="AR14" s="46">
        <f>VLOOKUP($C14,CustbyRate!$A$7:$BQ$26,COLUMN()-2,0)*VLOOKUP('Calendar Customers'!$C14,'Rev Allocations Usage'!$B$27:$K$44,MATCH('Calendar Customers'!$A14,'Rev Allocations Usage'!$B$3:$K$3,0),0)</f>
        <v>0.5</v>
      </c>
      <c r="AS14" s="46">
        <f>VLOOKUP($C14,CustbyRate!$A$7:$BQ$26,COLUMN()-2,0)*VLOOKUP('Calendar Customers'!$C14,'Rev Allocations Usage'!$B$27:$K$44,MATCH('Calendar Customers'!$A14,'Rev Allocations Usage'!$B$3:$K$3,0),0)</f>
        <v>0.5</v>
      </c>
      <c r="AT14" s="46">
        <f>VLOOKUP($C14,CustbyRate!$A$7:$BQ$26,COLUMN()-2,0)*VLOOKUP('Calendar Customers'!$C14,'Rev Allocations Usage'!$B$27:$K$44,MATCH('Calendar Customers'!$A14,'Rev Allocations Usage'!$B$3:$K$3,0),0)</f>
        <v>0.5</v>
      </c>
      <c r="AU14" s="46">
        <f>VLOOKUP($C14,CustbyRate!$A$7:$BQ$26,COLUMN()-2,0)*VLOOKUP('Calendar Customers'!$C14,'Rev Allocations Usage'!$B$27:$K$44,MATCH('Calendar Customers'!$A14,'Rev Allocations Usage'!$B$3:$K$3,0),0)</f>
        <v>0.5</v>
      </c>
      <c r="AV14" s="48">
        <f>VLOOKUP($C14,CustbyRate!$A$7:$BQ$26,COLUMN()-2,0)*VLOOKUP('Calendar Customers'!$C14,'Rev Allocations Usage'!$B$27:$K$44,MATCH('Calendar Customers'!$A14,'Rev Allocations Usage'!$B$3:$K$3,0),0)</f>
        <v>0.5</v>
      </c>
      <c r="AW14" s="46">
        <f>VLOOKUP($C14,CustbyRate!$A$7:$BQ$26,COLUMN()-2,0)*VLOOKUP('Calendar Customers'!$C14,'Rev Allocations Usage'!$B$27:$K$44,MATCH('Calendar Customers'!$A14,'Rev Allocations Usage'!$B$3:$K$3,0),0)</f>
        <v>0.5</v>
      </c>
      <c r="AX14" s="46">
        <f>VLOOKUP($C14,CustbyRate!$A$7:$BQ$26,COLUMN()-2,0)*VLOOKUP('Calendar Customers'!$C14,'Rev Allocations Usage'!$B$27:$K$44,MATCH('Calendar Customers'!$A14,'Rev Allocations Usage'!$B$3:$K$3,0),0)</f>
        <v>0.5</v>
      </c>
      <c r="AY14" s="46">
        <f>VLOOKUP($C14,CustbyRate!$A$7:$BQ$26,COLUMN()-2,0)*VLOOKUP('Calendar Customers'!$C14,'Rev Allocations Usage'!$B$27:$K$44,MATCH('Calendar Customers'!$A14,'Rev Allocations Usage'!$B$3:$K$3,0),0)</f>
        <v>0.5</v>
      </c>
      <c r="AZ14" s="46">
        <f>VLOOKUP($C14,CustbyRate!$A$7:$BQ$26,COLUMN()-2,0)*VLOOKUP('Calendar Customers'!$C14,'Rev Allocations Usage'!$B$27:$K$44,MATCH('Calendar Customers'!$A14,'Rev Allocations Usage'!$B$3:$K$3,0),0)</f>
        <v>0.5</v>
      </c>
      <c r="BA14" s="46">
        <f>VLOOKUP($C14,CustbyRate!$A$7:$BQ$26,COLUMN()-2,0)*VLOOKUP('Calendar Customers'!$C14,'Rev Allocations Usage'!$B$27:$K$44,MATCH('Calendar Customers'!$A14,'Rev Allocations Usage'!$B$3:$K$3,0),0)</f>
        <v>0.5</v>
      </c>
      <c r="BB14" s="46">
        <f>VLOOKUP($C14,CustbyRate!$A$7:$BQ$26,COLUMN()-2,0)*VLOOKUP('Calendar Customers'!$C14,'Rev Allocations Usage'!$B$27:$K$44,MATCH('Calendar Customers'!$A14,'Rev Allocations Usage'!$B$3:$K$3,0),0)</f>
        <v>0.5</v>
      </c>
      <c r="BC14" s="46">
        <f>VLOOKUP($C14,CustbyRate!$A$7:$BQ$26,COLUMN()-2,0)*VLOOKUP('Calendar Customers'!$C14,'Rev Allocations Usage'!$B$27:$K$44,MATCH('Calendar Customers'!$A14,'Rev Allocations Usage'!$B$3:$K$3,0),0)</f>
        <v>0.5</v>
      </c>
      <c r="BD14" s="46">
        <f>VLOOKUP($C14,CustbyRate!$A$7:$BQ$26,COLUMN()-2,0)*VLOOKUP('Calendar Customers'!$C14,'Rev Allocations Usage'!$B$27:$K$44,MATCH('Calendar Customers'!$A14,'Rev Allocations Usage'!$B$3:$K$3,0),0)</f>
        <v>0.5</v>
      </c>
      <c r="BE14" s="46">
        <f>VLOOKUP($C14,CustbyRate!$A$7:$BQ$26,COLUMN()-2,0)*VLOOKUP('Calendar Customers'!$C14,'Rev Allocations Usage'!$B$27:$K$44,MATCH('Calendar Customers'!$A14,'Rev Allocations Usage'!$B$3:$K$3,0),0)</f>
        <v>0.5</v>
      </c>
      <c r="BF14" s="46">
        <f>VLOOKUP($C14,CustbyRate!$A$7:$BQ$26,COLUMN()-2,0)*VLOOKUP('Calendar Customers'!$C14,'Rev Allocations Usage'!$B$27:$K$44,MATCH('Calendar Customers'!$A14,'Rev Allocations Usage'!$B$3:$K$3,0),0)</f>
        <v>0.5</v>
      </c>
      <c r="BG14" s="46">
        <f>VLOOKUP($C14,CustbyRate!$A$7:$BQ$26,COLUMN()-2,0)*VLOOKUP('Calendar Customers'!$C14,'Rev Allocations Usage'!$B$27:$K$44,MATCH('Calendar Customers'!$A14,'Rev Allocations Usage'!$B$3:$K$3,0),0)</f>
        <v>0.5</v>
      </c>
      <c r="BH14" s="48">
        <f>VLOOKUP($C14,CustbyRate!$A$7:$BQ$26,COLUMN()-2,0)*VLOOKUP('Calendar Customers'!$C14,'Rev Allocations Usage'!$B$27:$K$44,MATCH('Calendar Customers'!$A14,'Rev Allocations Usage'!$B$3:$K$3,0),0)</f>
        <v>0.5</v>
      </c>
      <c r="BI14" s="46">
        <f>VLOOKUP($C14,CustbyRate!$A$7:$BQ$26,COLUMN()-2,0)*VLOOKUP('Calendar Customers'!$C14,'Rev Allocations Usage'!$B$27:$K$44,MATCH('Calendar Customers'!$A14,'Rev Allocations Usage'!$B$3:$K$3,0),0)</f>
        <v>0.5</v>
      </c>
      <c r="BJ14" s="46">
        <f>VLOOKUP($C14,CustbyRate!$A$7:$BQ$26,COLUMN()-2,0)*VLOOKUP('Calendar Customers'!$C14,'Rev Allocations Usage'!$B$27:$K$44,MATCH('Calendar Customers'!$A14,'Rev Allocations Usage'!$B$3:$K$3,0),0)</f>
        <v>0.5</v>
      </c>
      <c r="BK14" s="46">
        <f>VLOOKUP($C14,CustbyRate!$A$7:$BQ$26,COLUMN()-2,0)*VLOOKUP('Calendar Customers'!$C14,'Rev Allocations Usage'!$B$27:$K$44,MATCH('Calendar Customers'!$A14,'Rev Allocations Usage'!$B$3:$K$3,0),0)</f>
        <v>0.5</v>
      </c>
      <c r="BL14" s="46">
        <f>VLOOKUP($C14,CustbyRate!$A$7:$BQ$26,COLUMN()-2,0)*VLOOKUP('Calendar Customers'!$C14,'Rev Allocations Usage'!$B$27:$K$44,MATCH('Calendar Customers'!$A14,'Rev Allocations Usage'!$B$3:$K$3,0),0)</f>
        <v>0.5</v>
      </c>
      <c r="BM14" s="46">
        <f>VLOOKUP($C14,CustbyRate!$A$7:$BQ$26,COLUMN()-2,0)*VLOOKUP('Calendar Customers'!$C14,'Rev Allocations Usage'!$B$27:$K$44,MATCH('Calendar Customers'!$A14,'Rev Allocations Usage'!$B$3:$K$3,0),0)</f>
        <v>0.5</v>
      </c>
      <c r="BN14" s="46">
        <f>VLOOKUP($C14,CustbyRate!$A$7:$BQ$26,COLUMN()-2,0)*VLOOKUP('Calendar Customers'!$C14,'Rev Allocations Usage'!$B$27:$K$44,MATCH('Calendar Customers'!$A14,'Rev Allocations Usage'!$B$3:$K$3,0),0)</f>
        <v>0.5</v>
      </c>
      <c r="BO14" s="46">
        <f>VLOOKUP($C14,CustbyRate!$A$7:$BQ$26,COLUMN()-2,0)*VLOOKUP('Calendar Customers'!$C14,'Rev Allocations Usage'!$B$27:$K$44,MATCH('Calendar Customers'!$A14,'Rev Allocations Usage'!$B$3:$K$3,0),0)</f>
        <v>0.5</v>
      </c>
      <c r="BP14" s="46">
        <f>VLOOKUP($C14,CustbyRate!$A$7:$BQ$26,COLUMN()-2,0)*VLOOKUP('Calendar Customers'!$C14,'Rev Allocations Usage'!$B$27:$K$44,MATCH('Calendar Customers'!$A14,'Rev Allocations Usage'!$B$3:$K$3,0),0)</f>
        <v>0.5</v>
      </c>
      <c r="BQ14" s="46">
        <f>VLOOKUP($C14,CustbyRate!$A$7:$BQ$26,COLUMN()-2,0)*VLOOKUP('Calendar Customers'!$C14,'Rev Allocations Usage'!$B$27:$K$44,MATCH('Calendar Customers'!$A14,'Rev Allocations Usage'!$B$3:$K$3,0),0)</f>
        <v>0.5</v>
      </c>
      <c r="BR14" s="46">
        <f>VLOOKUP($C14,CustbyRate!$A$7:$BQ$26,COLUMN()-2,0)*VLOOKUP('Calendar Customers'!$C14,'Rev Allocations Usage'!$B$27:$K$44,MATCH('Calendar Customers'!$A14,'Rev Allocations Usage'!$B$3:$K$3,0),0)</f>
        <v>0.5</v>
      </c>
      <c r="BS14" s="47">
        <f>VLOOKUP($C14,CustbyRate!$A$7:$BQ$26,COLUMN()-2,0)*VLOOKUP('Calendar Customers'!$C14,'Rev Allocations Usage'!$B$27:$K$44,MATCH('Calendar Customers'!$A14,'Rev Allocations Usage'!$B$3:$K$3,0),0)</f>
        <v>0.5</v>
      </c>
    </row>
    <row r="15" spans="1:71" ht="15" x14ac:dyDescent="0.25">
      <c r="A15" s="130" t="str">
        <f>A14</f>
        <v>Industrial Customers</v>
      </c>
      <c r="B15" s="90" t="str">
        <f>B14</f>
        <v>IAAGS</v>
      </c>
      <c r="C15" s="105" t="s">
        <v>5</v>
      </c>
      <c r="D15" s="49">
        <f>VLOOKUP($C15,CustbyRate!$A$7:$BQ$26,COLUMN()-2,0)*VLOOKUP('Calendar Customers'!$C15,'Rev Allocations Usage'!$B$27:$K$44,MATCH('Calendar Customers'!$A15,'Rev Allocations Usage'!$B$3:$K$3,0),0)</f>
        <v>4.0909090909090908</v>
      </c>
      <c r="E15" s="50">
        <f>VLOOKUP($C15,CustbyRate!$A$7:$BQ$26,COLUMN()-2,0)*VLOOKUP('Calendar Customers'!$C15,'Rev Allocations Usage'!$B$27:$K$44,MATCH('Calendar Customers'!$A15,'Rev Allocations Usage'!$B$3:$K$3,0),0)</f>
        <v>4.0909090909090908</v>
      </c>
      <c r="F15" s="50">
        <f>VLOOKUP($C15,CustbyRate!$A$7:$BQ$26,COLUMN()-2,0)*VLOOKUP('Calendar Customers'!$C15,'Rev Allocations Usage'!$B$27:$K$44,MATCH('Calendar Customers'!$A15,'Rev Allocations Usage'!$B$3:$K$3,0),0)</f>
        <v>4.0909090909090908</v>
      </c>
      <c r="G15" s="50">
        <f>VLOOKUP($C15,CustbyRate!$A$7:$BQ$26,COLUMN()-2,0)*VLOOKUP('Calendar Customers'!$C15,'Rev Allocations Usage'!$B$27:$K$44,MATCH('Calendar Customers'!$A15,'Rev Allocations Usage'!$B$3:$K$3,0),0)</f>
        <v>4.0909090909090908</v>
      </c>
      <c r="H15" s="50">
        <f>VLOOKUP($C15,CustbyRate!$A$7:$BQ$26,COLUMN()-2,0)*VLOOKUP('Calendar Customers'!$C15,'Rev Allocations Usage'!$B$27:$K$44,MATCH('Calendar Customers'!$A15,'Rev Allocations Usage'!$B$3:$K$3,0),0)</f>
        <v>4.0909090909090908</v>
      </c>
      <c r="I15" s="50">
        <f>VLOOKUP($C15,CustbyRate!$A$7:$BQ$26,COLUMN()-2,0)*VLOOKUP('Calendar Customers'!$C15,'Rev Allocations Usage'!$B$27:$K$44,MATCH('Calendar Customers'!$A15,'Rev Allocations Usage'!$B$3:$K$3,0),0)</f>
        <v>4.0909090909090908</v>
      </c>
      <c r="J15" s="50">
        <f>VLOOKUP($C15,CustbyRate!$A$7:$BQ$26,COLUMN()-2,0)*VLOOKUP('Calendar Customers'!$C15,'Rev Allocations Usage'!$B$27:$K$44,MATCH('Calendar Customers'!$A15,'Rev Allocations Usage'!$B$3:$K$3,0),0)</f>
        <v>2.4545454545454546</v>
      </c>
      <c r="K15" s="51">
        <f>VLOOKUP($C15,CustbyRate!$A$7:$BQ$26,COLUMN()-2,0)*VLOOKUP('Calendar Customers'!$C15,'Rev Allocations Usage'!$B$27:$K$44,MATCH('Calendar Customers'!$A15,'Rev Allocations Usage'!$B$3:$K$3,0),0)</f>
        <v>2.4545454545454546</v>
      </c>
      <c r="L15" s="50">
        <f>VLOOKUP($C15,CustbyRate!$A$7:$BQ$26,COLUMN()-2,0)*VLOOKUP('Calendar Customers'!$C15,'Rev Allocations Usage'!$B$27:$K$44,MATCH('Calendar Customers'!$A15,'Rev Allocations Usage'!$B$3:$K$3,0),0)</f>
        <v>2.4545454545454546</v>
      </c>
      <c r="M15" s="50">
        <f>VLOOKUP($C15,CustbyRate!$A$7:$BQ$26,COLUMN()-2,0)*VLOOKUP('Calendar Customers'!$C15,'Rev Allocations Usage'!$B$27:$K$44,MATCH('Calendar Customers'!$A15,'Rev Allocations Usage'!$B$3:$K$3,0),0)</f>
        <v>2.4545454545454546</v>
      </c>
      <c r="N15" s="50">
        <f>VLOOKUP($C15,CustbyRate!$A$7:$BQ$26,COLUMN()-2,0)*VLOOKUP('Calendar Customers'!$C15,'Rev Allocations Usage'!$B$27:$K$44,MATCH('Calendar Customers'!$A15,'Rev Allocations Usage'!$B$3:$K$3,0),0)</f>
        <v>2.4545454545454546</v>
      </c>
      <c r="O15" s="50">
        <f>VLOOKUP($C15,CustbyRate!$A$7:$BQ$26,COLUMN()-2,0)*VLOOKUP('Calendar Customers'!$C15,'Rev Allocations Usage'!$B$27:$K$44,MATCH('Calendar Customers'!$A15,'Rev Allocations Usage'!$B$3:$K$3,0),0)</f>
        <v>2.4545454545454546</v>
      </c>
      <c r="P15" s="50">
        <f>VLOOKUP($C15,CustbyRate!$A$7:$BQ$26,COLUMN()-2,0)*VLOOKUP('Calendar Customers'!$C15,'Rev Allocations Usage'!$B$27:$K$44,MATCH('Calendar Customers'!$A15,'Rev Allocations Usage'!$B$3:$K$3,0),0)</f>
        <v>2.4545454545454546</v>
      </c>
      <c r="Q15" s="50">
        <f>VLOOKUP($C15,CustbyRate!$A$7:$BQ$26,COLUMN()-2,0)*VLOOKUP('Calendar Customers'!$C15,'Rev Allocations Usage'!$B$27:$K$44,MATCH('Calendar Customers'!$A15,'Rev Allocations Usage'!$B$3:$K$3,0),0)</f>
        <v>2.4545454545454546</v>
      </c>
      <c r="R15" s="50">
        <f>VLOOKUP($C15,CustbyRate!$A$7:$BQ$26,COLUMN()-2,0)*VLOOKUP('Calendar Customers'!$C15,'Rev Allocations Usage'!$B$27:$K$44,MATCH('Calendar Customers'!$A15,'Rev Allocations Usage'!$B$3:$K$3,0),0)</f>
        <v>2.4545454545454546</v>
      </c>
      <c r="S15" s="50">
        <f>VLOOKUP($C15,CustbyRate!$A$7:$BQ$26,COLUMN()-2,0)*VLOOKUP('Calendar Customers'!$C15,'Rev Allocations Usage'!$B$27:$K$44,MATCH('Calendar Customers'!$A15,'Rev Allocations Usage'!$B$3:$K$3,0),0)</f>
        <v>2.4545454545454546</v>
      </c>
      <c r="T15" s="50">
        <f>VLOOKUP($C15,CustbyRate!$A$7:$BQ$26,COLUMN()-2,0)*VLOOKUP('Calendar Customers'!$C15,'Rev Allocations Usage'!$B$27:$K$44,MATCH('Calendar Customers'!$A15,'Rev Allocations Usage'!$B$3:$K$3,0),0)</f>
        <v>2.4545454545454546</v>
      </c>
      <c r="U15" s="50">
        <f>VLOOKUP($C15,CustbyRate!$A$7:$BQ$26,COLUMN()-2,0)*VLOOKUP('Calendar Customers'!$C15,'Rev Allocations Usage'!$B$27:$K$44,MATCH('Calendar Customers'!$A15,'Rev Allocations Usage'!$B$3:$K$3,0),0)</f>
        <v>2.4545454545454546</v>
      </c>
      <c r="V15" s="50">
        <f>VLOOKUP($C15,CustbyRate!$A$7:$BQ$26,COLUMN()-2,0)*VLOOKUP('Calendar Customers'!$C15,'Rev Allocations Usage'!$B$27:$K$44,MATCH('Calendar Customers'!$A15,'Rev Allocations Usage'!$B$3:$K$3,0),0)</f>
        <v>2.4545454545454546</v>
      </c>
      <c r="W15" s="50">
        <f>VLOOKUP($C15,CustbyRate!$A$7:$BQ$26,COLUMN()-2,0)*VLOOKUP('Calendar Customers'!$C15,'Rev Allocations Usage'!$B$27:$K$44,MATCH('Calendar Customers'!$A15,'Rev Allocations Usage'!$B$3:$K$3,0),0)</f>
        <v>2.4545454545454546</v>
      </c>
      <c r="X15" s="52">
        <f>VLOOKUP($C15,CustbyRate!$A$7:$BQ$26,COLUMN()-2,0)*VLOOKUP('Calendar Customers'!$C15,'Rev Allocations Usage'!$B$27:$K$44,MATCH('Calendar Customers'!$A15,'Rev Allocations Usage'!$B$3:$K$3,0),0)</f>
        <v>2.4545454545454546</v>
      </c>
      <c r="Y15" s="50">
        <f>VLOOKUP($C15,CustbyRate!$A$7:$BQ$26,COLUMN()-2,0)*VLOOKUP('Calendar Customers'!$C15,'Rev Allocations Usage'!$B$27:$K$44,MATCH('Calendar Customers'!$A15,'Rev Allocations Usage'!$B$3:$K$3,0),0)</f>
        <v>2.4545454545454546</v>
      </c>
      <c r="Z15" s="50">
        <f>VLOOKUP($C15,CustbyRate!$A$7:$BQ$26,COLUMN()-2,0)*VLOOKUP('Calendar Customers'!$C15,'Rev Allocations Usage'!$B$27:$K$44,MATCH('Calendar Customers'!$A15,'Rev Allocations Usage'!$B$3:$K$3,0),0)</f>
        <v>2.4545454545454546</v>
      </c>
      <c r="AA15" s="50">
        <f>VLOOKUP($C15,CustbyRate!$A$7:$BQ$26,COLUMN()-2,0)*VLOOKUP('Calendar Customers'!$C15,'Rev Allocations Usage'!$B$27:$K$44,MATCH('Calendar Customers'!$A15,'Rev Allocations Usage'!$B$3:$K$3,0),0)</f>
        <v>2.4545454545454546</v>
      </c>
      <c r="AB15" s="50">
        <f>VLOOKUP($C15,CustbyRate!$A$7:$BQ$26,COLUMN()-2,0)*VLOOKUP('Calendar Customers'!$C15,'Rev Allocations Usage'!$B$27:$K$44,MATCH('Calendar Customers'!$A15,'Rev Allocations Usage'!$B$3:$K$3,0),0)</f>
        <v>2.4545454545454546</v>
      </c>
      <c r="AC15" s="50">
        <f>VLOOKUP($C15,CustbyRate!$A$7:$BQ$26,COLUMN()-2,0)*VLOOKUP('Calendar Customers'!$C15,'Rev Allocations Usage'!$B$27:$K$44,MATCH('Calendar Customers'!$A15,'Rev Allocations Usage'!$B$3:$K$3,0),0)</f>
        <v>2.4545454545454546</v>
      </c>
      <c r="AD15" s="50">
        <f>VLOOKUP($C15,CustbyRate!$A$7:$BQ$26,COLUMN()-2,0)*VLOOKUP('Calendar Customers'!$C15,'Rev Allocations Usage'!$B$27:$K$44,MATCH('Calendar Customers'!$A15,'Rev Allocations Usage'!$B$3:$K$3,0),0)</f>
        <v>2.4545454545454546</v>
      </c>
      <c r="AE15" s="50">
        <f>VLOOKUP($C15,CustbyRate!$A$7:$BQ$26,COLUMN()-2,0)*VLOOKUP('Calendar Customers'!$C15,'Rev Allocations Usage'!$B$27:$K$44,MATCH('Calendar Customers'!$A15,'Rev Allocations Usage'!$B$3:$K$3,0),0)</f>
        <v>2.4545454545454546</v>
      </c>
      <c r="AF15" s="50">
        <f>VLOOKUP($C15,CustbyRate!$A$7:$BQ$26,COLUMN()-2,0)*VLOOKUP('Calendar Customers'!$C15,'Rev Allocations Usage'!$B$27:$K$44,MATCH('Calendar Customers'!$A15,'Rev Allocations Usage'!$B$3:$K$3,0),0)</f>
        <v>2.4545454545454546</v>
      </c>
      <c r="AG15" s="50">
        <f>VLOOKUP($C15,CustbyRate!$A$7:$BQ$26,COLUMN()-2,0)*VLOOKUP('Calendar Customers'!$C15,'Rev Allocations Usage'!$B$27:$K$44,MATCH('Calendar Customers'!$A15,'Rev Allocations Usage'!$B$3:$K$3,0),0)</f>
        <v>2.4545454545454546</v>
      </c>
      <c r="AH15" s="50">
        <f>VLOOKUP($C15,CustbyRate!$A$7:$BQ$26,COLUMN()-2,0)*VLOOKUP('Calendar Customers'!$C15,'Rev Allocations Usage'!$B$27:$K$44,MATCH('Calendar Customers'!$A15,'Rev Allocations Usage'!$B$3:$K$3,0),0)</f>
        <v>2.4545454545454546</v>
      </c>
      <c r="AI15" s="50">
        <f>VLOOKUP($C15,CustbyRate!$A$7:$BQ$26,COLUMN()-2,0)*VLOOKUP('Calendar Customers'!$C15,'Rev Allocations Usage'!$B$27:$K$44,MATCH('Calendar Customers'!$A15,'Rev Allocations Usage'!$B$3:$K$3,0),0)</f>
        <v>2.4545454545454546</v>
      </c>
      <c r="AJ15" s="52">
        <f>VLOOKUP($C15,CustbyRate!$A$7:$BQ$26,COLUMN()-2,0)*VLOOKUP('Calendar Customers'!$C15,'Rev Allocations Usage'!$B$27:$K$44,MATCH('Calendar Customers'!$A15,'Rev Allocations Usage'!$B$3:$K$3,0),0)</f>
        <v>2.4545454545454546</v>
      </c>
      <c r="AK15" s="50">
        <f>VLOOKUP($C15,CustbyRate!$A$7:$BQ$26,COLUMN()-2,0)*VLOOKUP('Calendar Customers'!$C15,'Rev Allocations Usage'!$B$27:$K$44,MATCH('Calendar Customers'!$A15,'Rev Allocations Usage'!$B$3:$K$3,0),0)</f>
        <v>2.4545454545454546</v>
      </c>
      <c r="AL15" s="50">
        <f>VLOOKUP($C15,CustbyRate!$A$7:$BQ$26,COLUMN()-2,0)*VLOOKUP('Calendar Customers'!$C15,'Rev Allocations Usage'!$B$27:$K$44,MATCH('Calendar Customers'!$A15,'Rev Allocations Usage'!$B$3:$K$3,0),0)</f>
        <v>2.4545454545454546</v>
      </c>
      <c r="AM15" s="50">
        <f>VLOOKUP($C15,CustbyRate!$A$7:$BQ$26,COLUMN()-2,0)*VLOOKUP('Calendar Customers'!$C15,'Rev Allocations Usage'!$B$27:$K$44,MATCH('Calendar Customers'!$A15,'Rev Allocations Usage'!$B$3:$K$3,0),0)</f>
        <v>2.4545454545454546</v>
      </c>
      <c r="AN15" s="50">
        <f>VLOOKUP($C15,CustbyRate!$A$7:$BQ$26,COLUMN()-2,0)*VLOOKUP('Calendar Customers'!$C15,'Rev Allocations Usage'!$B$27:$K$44,MATCH('Calendar Customers'!$A15,'Rev Allocations Usage'!$B$3:$K$3,0),0)</f>
        <v>2.4545454545454546</v>
      </c>
      <c r="AO15" s="50">
        <f>VLOOKUP($C15,CustbyRate!$A$7:$BQ$26,COLUMN()-2,0)*VLOOKUP('Calendar Customers'!$C15,'Rev Allocations Usage'!$B$27:$K$44,MATCH('Calendar Customers'!$A15,'Rev Allocations Usage'!$B$3:$K$3,0),0)</f>
        <v>2.4545454545454546</v>
      </c>
      <c r="AP15" s="50">
        <f>VLOOKUP($C15,CustbyRate!$A$7:$BQ$26,COLUMN()-2,0)*VLOOKUP('Calendar Customers'!$C15,'Rev Allocations Usage'!$B$27:$K$44,MATCH('Calendar Customers'!$A15,'Rev Allocations Usage'!$B$3:$K$3,0),0)</f>
        <v>2.4545454545454546</v>
      </c>
      <c r="AQ15" s="50">
        <f>VLOOKUP($C15,CustbyRate!$A$7:$BQ$26,COLUMN()-2,0)*VLOOKUP('Calendar Customers'!$C15,'Rev Allocations Usage'!$B$27:$K$44,MATCH('Calendar Customers'!$A15,'Rev Allocations Usage'!$B$3:$K$3,0),0)</f>
        <v>2.4545454545454546</v>
      </c>
      <c r="AR15" s="50">
        <f>VLOOKUP($C15,CustbyRate!$A$7:$BQ$26,COLUMN()-2,0)*VLOOKUP('Calendar Customers'!$C15,'Rev Allocations Usage'!$B$27:$K$44,MATCH('Calendar Customers'!$A15,'Rev Allocations Usage'!$B$3:$K$3,0),0)</f>
        <v>2.4545454545454546</v>
      </c>
      <c r="AS15" s="50">
        <f>VLOOKUP($C15,CustbyRate!$A$7:$BQ$26,COLUMN()-2,0)*VLOOKUP('Calendar Customers'!$C15,'Rev Allocations Usage'!$B$27:$K$44,MATCH('Calendar Customers'!$A15,'Rev Allocations Usage'!$B$3:$K$3,0),0)</f>
        <v>2.4545454545454546</v>
      </c>
      <c r="AT15" s="50">
        <f>VLOOKUP($C15,CustbyRate!$A$7:$BQ$26,COLUMN()-2,0)*VLOOKUP('Calendar Customers'!$C15,'Rev Allocations Usage'!$B$27:$K$44,MATCH('Calendar Customers'!$A15,'Rev Allocations Usage'!$B$3:$K$3,0),0)</f>
        <v>2.4545454545454546</v>
      </c>
      <c r="AU15" s="50">
        <f>VLOOKUP($C15,CustbyRate!$A$7:$BQ$26,COLUMN()-2,0)*VLOOKUP('Calendar Customers'!$C15,'Rev Allocations Usage'!$B$27:$K$44,MATCH('Calendar Customers'!$A15,'Rev Allocations Usage'!$B$3:$K$3,0),0)</f>
        <v>2.4545454545454546</v>
      </c>
      <c r="AV15" s="52">
        <f>VLOOKUP($C15,CustbyRate!$A$7:$BQ$26,COLUMN()-2,0)*VLOOKUP('Calendar Customers'!$C15,'Rev Allocations Usage'!$B$27:$K$44,MATCH('Calendar Customers'!$A15,'Rev Allocations Usage'!$B$3:$K$3,0),0)</f>
        <v>2.4545454545454546</v>
      </c>
      <c r="AW15" s="50">
        <f>VLOOKUP($C15,CustbyRate!$A$7:$BQ$26,COLUMN()-2,0)*VLOOKUP('Calendar Customers'!$C15,'Rev Allocations Usage'!$B$27:$K$44,MATCH('Calendar Customers'!$A15,'Rev Allocations Usage'!$B$3:$K$3,0),0)</f>
        <v>2.4545454545454546</v>
      </c>
      <c r="AX15" s="50">
        <f>VLOOKUP($C15,CustbyRate!$A$7:$BQ$26,COLUMN()-2,0)*VLOOKUP('Calendar Customers'!$C15,'Rev Allocations Usage'!$B$27:$K$44,MATCH('Calendar Customers'!$A15,'Rev Allocations Usage'!$B$3:$K$3,0),0)</f>
        <v>2.4545454545454546</v>
      </c>
      <c r="AY15" s="50">
        <f>VLOOKUP($C15,CustbyRate!$A$7:$BQ$26,COLUMN()-2,0)*VLOOKUP('Calendar Customers'!$C15,'Rev Allocations Usage'!$B$27:$K$44,MATCH('Calendar Customers'!$A15,'Rev Allocations Usage'!$B$3:$K$3,0),0)</f>
        <v>2.4545454545454546</v>
      </c>
      <c r="AZ15" s="50">
        <f>VLOOKUP($C15,CustbyRate!$A$7:$BQ$26,COLUMN()-2,0)*VLOOKUP('Calendar Customers'!$C15,'Rev Allocations Usage'!$B$27:$K$44,MATCH('Calendar Customers'!$A15,'Rev Allocations Usage'!$B$3:$K$3,0),0)</f>
        <v>2.4545454545454546</v>
      </c>
      <c r="BA15" s="50">
        <f>VLOOKUP($C15,CustbyRate!$A$7:$BQ$26,COLUMN()-2,0)*VLOOKUP('Calendar Customers'!$C15,'Rev Allocations Usage'!$B$27:$K$44,MATCH('Calendar Customers'!$A15,'Rev Allocations Usage'!$B$3:$K$3,0),0)</f>
        <v>2.4545454545454546</v>
      </c>
      <c r="BB15" s="50">
        <f>VLOOKUP($C15,CustbyRate!$A$7:$BQ$26,COLUMN()-2,0)*VLOOKUP('Calendar Customers'!$C15,'Rev Allocations Usage'!$B$27:$K$44,MATCH('Calendar Customers'!$A15,'Rev Allocations Usage'!$B$3:$K$3,0),0)</f>
        <v>2.4545454545454546</v>
      </c>
      <c r="BC15" s="50">
        <f>VLOOKUP($C15,CustbyRate!$A$7:$BQ$26,COLUMN()-2,0)*VLOOKUP('Calendar Customers'!$C15,'Rev Allocations Usage'!$B$27:$K$44,MATCH('Calendar Customers'!$A15,'Rev Allocations Usage'!$B$3:$K$3,0),0)</f>
        <v>2.4545454545454546</v>
      </c>
      <c r="BD15" s="50">
        <f>VLOOKUP($C15,CustbyRate!$A$7:$BQ$26,COLUMN()-2,0)*VLOOKUP('Calendar Customers'!$C15,'Rev Allocations Usage'!$B$27:$K$44,MATCH('Calendar Customers'!$A15,'Rev Allocations Usage'!$B$3:$K$3,0),0)</f>
        <v>2.4545454545454546</v>
      </c>
      <c r="BE15" s="50">
        <f>VLOOKUP($C15,CustbyRate!$A$7:$BQ$26,COLUMN()-2,0)*VLOOKUP('Calendar Customers'!$C15,'Rev Allocations Usage'!$B$27:$K$44,MATCH('Calendar Customers'!$A15,'Rev Allocations Usage'!$B$3:$K$3,0),0)</f>
        <v>2.4545454545454546</v>
      </c>
      <c r="BF15" s="50">
        <f>VLOOKUP($C15,CustbyRate!$A$7:$BQ$26,COLUMN()-2,0)*VLOOKUP('Calendar Customers'!$C15,'Rev Allocations Usage'!$B$27:$K$44,MATCH('Calendar Customers'!$A15,'Rev Allocations Usage'!$B$3:$K$3,0),0)</f>
        <v>2.4545454545454546</v>
      </c>
      <c r="BG15" s="50">
        <f>VLOOKUP($C15,CustbyRate!$A$7:$BQ$26,COLUMN()-2,0)*VLOOKUP('Calendar Customers'!$C15,'Rev Allocations Usage'!$B$27:$K$44,MATCH('Calendar Customers'!$A15,'Rev Allocations Usage'!$B$3:$K$3,0),0)</f>
        <v>2.4545454545454546</v>
      </c>
      <c r="BH15" s="52">
        <f>VLOOKUP($C15,CustbyRate!$A$7:$BQ$26,COLUMN()-2,0)*VLOOKUP('Calendar Customers'!$C15,'Rev Allocations Usage'!$B$27:$K$44,MATCH('Calendar Customers'!$A15,'Rev Allocations Usage'!$B$3:$K$3,0),0)</f>
        <v>2.4545454545454546</v>
      </c>
      <c r="BI15" s="50">
        <f>VLOOKUP($C15,CustbyRate!$A$7:$BQ$26,COLUMN()-2,0)*VLOOKUP('Calendar Customers'!$C15,'Rev Allocations Usage'!$B$27:$K$44,MATCH('Calendar Customers'!$A15,'Rev Allocations Usage'!$B$3:$K$3,0),0)</f>
        <v>2.4545454545454546</v>
      </c>
      <c r="BJ15" s="50">
        <f>VLOOKUP($C15,CustbyRate!$A$7:$BQ$26,COLUMN()-2,0)*VLOOKUP('Calendar Customers'!$C15,'Rev Allocations Usage'!$B$27:$K$44,MATCH('Calendar Customers'!$A15,'Rev Allocations Usage'!$B$3:$K$3,0),0)</f>
        <v>2.4545454545454546</v>
      </c>
      <c r="BK15" s="50">
        <f>VLOOKUP($C15,CustbyRate!$A$7:$BQ$26,COLUMN()-2,0)*VLOOKUP('Calendar Customers'!$C15,'Rev Allocations Usage'!$B$27:$K$44,MATCH('Calendar Customers'!$A15,'Rev Allocations Usage'!$B$3:$K$3,0),0)</f>
        <v>2.4545454545454546</v>
      </c>
      <c r="BL15" s="50">
        <f>VLOOKUP($C15,CustbyRate!$A$7:$BQ$26,COLUMN()-2,0)*VLOOKUP('Calendar Customers'!$C15,'Rev Allocations Usage'!$B$27:$K$44,MATCH('Calendar Customers'!$A15,'Rev Allocations Usage'!$B$3:$K$3,0),0)</f>
        <v>2.4545454545454546</v>
      </c>
      <c r="BM15" s="50">
        <f>VLOOKUP($C15,CustbyRate!$A$7:$BQ$26,COLUMN()-2,0)*VLOOKUP('Calendar Customers'!$C15,'Rev Allocations Usage'!$B$27:$K$44,MATCH('Calendar Customers'!$A15,'Rev Allocations Usage'!$B$3:$K$3,0),0)</f>
        <v>2.4545454545454546</v>
      </c>
      <c r="BN15" s="50">
        <f>VLOOKUP($C15,CustbyRate!$A$7:$BQ$26,COLUMN()-2,0)*VLOOKUP('Calendar Customers'!$C15,'Rev Allocations Usage'!$B$27:$K$44,MATCH('Calendar Customers'!$A15,'Rev Allocations Usage'!$B$3:$K$3,0),0)</f>
        <v>2.4545454545454546</v>
      </c>
      <c r="BO15" s="50">
        <f>VLOOKUP($C15,CustbyRate!$A$7:$BQ$26,COLUMN()-2,0)*VLOOKUP('Calendar Customers'!$C15,'Rev Allocations Usage'!$B$27:$K$44,MATCH('Calendar Customers'!$A15,'Rev Allocations Usage'!$B$3:$K$3,0),0)</f>
        <v>2.4545454545454546</v>
      </c>
      <c r="BP15" s="50">
        <f>VLOOKUP($C15,CustbyRate!$A$7:$BQ$26,COLUMN()-2,0)*VLOOKUP('Calendar Customers'!$C15,'Rev Allocations Usage'!$B$27:$K$44,MATCH('Calendar Customers'!$A15,'Rev Allocations Usage'!$B$3:$K$3,0),0)</f>
        <v>2.4545454545454546</v>
      </c>
      <c r="BQ15" s="50">
        <f>VLOOKUP($C15,CustbyRate!$A$7:$BQ$26,COLUMN()-2,0)*VLOOKUP('Calendar Customers'!$C15,'Rev Allocations Usage'!$B$27:$K$44,MATCH('Calendar Customers'!$A15,'Rev Allocations Usage'!$B$3:$K$3,0),0)</f>
        <v>2.4545454545454546</v>
      </c>
      <c r="BR15" s="50">
        <f>VLOOKUP($C15,CustbyRate!$A$7:$BQ$26,COLUMN()-2,0)*VLOOKUP('Calendar Customers'!$C15,'Rev Allocations Usage'!$B$27:$K$44,MATCH('Calendar Customers'!$A15,'Rev Allocations Usage'!$B$3:$K$3,0),0)</f>
        <v>2.4545454545454546</v>
      </c>
      <c r="BS15" s="51">
        <f>VLOOKUP($C15,CustbyRate!$A$7:$BQ$26,COLUMN()-2,0)*VLOOKUP('Calendar Customers'!$C15,'Rev Allocations Usage'!$B$27:$K$44,MATCH('Calendar Customers'!$A15,'Rev Allocations Usage'!$B$3:$K$3,0),0)</f>
        <v>2.4545454545454546</v>
      </c>
    </row>
    <row r="16" spans="1:71" x14ac:dyDescent="0.2">
      <c r="A16" s="130" t="str">
        <f>A15</f>
        <v>Industrial Customers</v>
      </c>
      <c r="B16" s="90" t="str">
        <f>B15</f>
        <v>IAAGS</v>
      </c>
      <c r="C16" s="90" t="s">
        <v>20</v>
      </c>
      <c r="D16" s="93">
        <f>VLOOKUP($C16,CustbyRate!$A$7:$BQ$26,COLUMN()-2,0)*VLOOKUP('Calendar Customers'!$C16,'Rev Allocations Usage'!$B$27:$K$44,MATCH('Calendar Customers'!$A16,'Rev Allocations Usage'!$B$3:$K$3,0),0)</f>
        <v>0</v>
      </c>
      <c r="E16" s="50">
        <f>VLOOKUP($C16,CustbyRate!$A$7:$BQ$26,COLUMN()-2,0)*VLOOKUP('Calendar Customers'!$C16,'Rev Allocations Usage'!$B$27:$K$44,MATCH('Calendar Customers'!$A16,'Rev Allocations Usage'!$B$3:$K$3,0),0)</f>
        <v>0</v>
      </c>
      <c r="F16" s="50">
        <f>VLOOKUP($C16,CustbyRate!$A$7:$BQ$26,COLUMN()-2,0)*VLOOKUP('Calendar Customers'!$C16,'Rev Allocations Usage'!$B$27:$K$44,MATCH('Calendar Customers'!$A16,'Rev Allocations Usage'!$B$3:$K$3,0),0)</f>
        <v>0</v>
      </c>
      <c r="G16" s="50">
        <f>VLOOKUP($C16,CustbyRate!$A$7:$BQ$26,COLUMN()-2,0)*VLOOKUP('Calendar Customers'!$C16,'Rev Allocations Usage'!$B$27:$K$44,MATCH('Calendar Customers'!$A16,'Rev Allocations Usage'!$B$3:$K$3,0),0)</f>
        <v>0</v>
      </c>
      <c r="H16" s="50">
        <f>VLOOKUP($C16,CustbyRate!$A$7:$BQ$26,COLUMN()-2,0)*VLOOKUP('Calendar Customers'!$C16,'Rev Allocations Usage'!$B$27:$K$44,MATCH('Calendar Customers'!$A16,'Rev Allocations Usage'!$B$3:$K$3,0),0)</f>
        <v>0</v>
      </c>
      <c r="I16" s="50">
        <f>VLOOKUP($C16,CustbyRate!$A$7:$BQ$26,COLUMN()-2,0)*VLOOKUP('Calendar Customers'!$C16,'Rev Allocations Usage'!$B$27:$K$44,MATCH('Calendar Customers'!$A16,'Rev Allocations Usage'!$B$3:$K$3,0),0)</f>
        <v>0</v>
      </c>
      <c r="J16" s="50">
        <f>VLOOKUP($C16,CustbyRate!$A$7:$BQ$26,COLUMN()-2,0)*VLOOKUP('Calendar Customers'!$C16,'Rev Allocations Usage'!$B$27:$K$44,MATCH('Calendar Customers'!$A16,'Rev Allocations Usage'!$B$3:$K$3,0),0)</f>
        <v>0</v>
      </c>
      <c r="K16" s="51">
        <f>VLOOKUP($C16,CustbyRate!$A$7:$BQ$26,COLUMN()-2,0)*VLOOKUP('Calendar Customers'!$C16,'Rev Allocations Usage'!$B$27:$K$44,MATCH('Calendar Customers'!$A16,'Rev Allocations Usage'!$B$3:$K$3,0),0)</f>
        <v>0</v>
      </c>
      <c r="L16" s="50">
        <f>VLOOKUP($C16,CustbyRate!$A$7:$BQ$26,COLUMN()-2,0)*VLOOKUP('Calendar Customers'!$C16,'Rev Allocations Usage'!$B$27:$K$44,MATCH('Calendar Customers'!$A16,'Rev Allocations Usage'!$B$3:$K$3,0),0)</f>
        <v>0</v>
      </c>
      <c r="M16" s="50">
        <f>VLOOKUP($C16,CustbyRate!$A$7:$BQ$26,COLUMN()-2,0)*VLOOKUP('Calendar Customers'!$C16,'Rev Allocations Usage'!$B$27:$K$44,MATCH('Calendar Customers'!$A16,'Rev Allocations Usage'!$B$3:$K$3,0),0)</f>
        <v>0</v>
      </c>
      <c r="N16" s="50">
        <f>VLOOKUP($C16,CustbyRate!$A$7:$BQ$26,COLUMN()-2,0)*VLOOKUP('Calendar Customers'!$C16,'Rev Allocations Usage'!$B$27:$K$44,MATCH('Calendar Customers'!$A16,'Rev Allocations Usage'!$B$3:$K$3,0),0)</f>
        <v>0</v>
      </c>
      <c r="O16" s="50">
        <f>VLOOKUP($C16,CustbyRate!$A$7:$BQ$26,COLUMN()-2,0)*VLOOKUP('Calendar Customers'!$C16,'Rev Allocations Usage'!$B$27:$K$44,MATCH('Calendar Customers'!$A16,'Rev Allocations Usage'!$B$3:$K$3,0),0)</f>
        <v>0</v>
      </c>
      <c r="P16" s="50">
        <f>VLOOKUP($C16,CustbyRate!$A$7:$BQ$26,COLUMN()-2,0)*VLOOKUP('Calendar Customers'!$C16,'Rev Allocations Usage'!$B$27:$K$44,MATCH('Calendar Customers'!$A16,'Rev Allocations Usage'!$B$3:$K$3,0),0)</f>
        <v>0</v>
      </c>
      <c r="Q16" s="50">
        <f>VLOOKUP($C16,CustbyRate!$A$7:$BQ$26,COLUMN()-2,0)*VLOOKUP('Calendar Customers'!$C16,'Rev Allocations Usage'!$B$27:$K$44,MATCH('Calendar Customers'!$A16,'Rev Allocations Usage'!$B$3:$K$3,0),0)</f>
        <v>0</v>
      </c>
      <c r="R16" s="50">
        <f>VLOOKUP($C16,CustbyRate!$A$7:$BQ$26,COLUMN()-2,0)*VLOOKUP('Calendar Customers'!$C16,'Rev Allocations Usage'!$B$27:$K$44,MATCH('Calendar Customers'!$A16,'Rev Allocations Usage'!$B$3:$K$3,0),0)</f>
        <v>0</v>
      </c>
      <c r="S16" s="50">
        <f>VLOOKUP($C16,CustbyRate!$A$7:$BQ$26,COLUMN()-2,0)*VLOOKUP('Calendar Customers'!$C16,'Rev Allocations Usage'!$B$27:$K$44,MATCH('Calendar Customers'!$A16,'Rev Allocations Usage'!$B$3:$K$3,0),0)</f>
        <v>0</v>
      </c>
      <c r="T16" s="50">
        <f>VLOOKUP($C16,CustbyRate!$A$7:$BQ$26,COLUMN()-2,0)*VLOOKUP('Calendar Customers'!$C16,'Rev Allocations Usage'!$B$27:$K$44,MATCH('Calendar Customers'!$A16,'Rev Allocations Usage'!$B$3:$K$3,0),0)</f>
        <v>0</v>
      </c>
      <c r="U16" s="50">
        <f>VLOOKUP($C16,CustbyRate!$A$7:$BQ$26,COLUMN()-2,0)*VLOOKUP('Calendar Customers'!$C16,'Rev Allocations Usage'!$B$27:$K$44,MATCH('Calendar Customers'!$A16,'Rev Allocations Usage'!$B$3:$K$3,0),0)</f>
        <v>0</v>
      </c>
      <c r="V16" s="50">
        <f>VLOOKUP($C16,CustbyRate!$A$7:$BQ$26,COLUMN()-2,0)*VLOOKUP('Calendar Customers'!$C16,'Rev Allocations Usage'!$B$27:$K$44,MATCH('Calendar Customers'!$A16,'Rev Allocations Usage'!$B$3:$K$3,0),0)</f>
        <v>0</v>
      </c>
      <c r="W16" s="50">
        <f>VLOOKUP($C16,CustbyRate!$A$7:$BQ$26,COLUMN()-2,0)*VLOOKUP('Calendar Customers'!$C16,'Rev Allocations Usage'!$B$27:$K$44,MATCH('Calendar Customers'!$A16,'Rev Allocations Usage'!$B$3:$K$3,0),0)</f>
        <v>0</v>
      </c>
      <c r="X16" s="52">
        <f>VLOOKUP($C16,CustbyRate!$A$7:$BQ$26,COLUMN()-2,0)*VLOOKUP('Calendar Customers'!$C16,'Rev Allocations Usage'!$B$27:$K$44,MATCH('Calendar Customers'!$A16,'Rev Allocations Usage'!$B$3:$K$3,0),0)</f>
        <v>0</v>
      </c>
      <c r="Y16" s="50">
        <f>VLOOKUP($C16,CustbyRate!$A$7:$BQ$26,COLUMN()-2,0)*VLOOKUP('Calendar Customers'!$C16,'Rev Allocations Usage'!$B$27:$K$44,MATCH('Calendar Customers'!$A16,'Rev Allocations Usage'!$B$3:$K$3,0),0)</f>
        <v>0</v>
      </c>
      <c r="Z16" s="50">
        <f>VLOOKUP($C16,CustbyRate!$A$7:$BQ$26,COLUMN()-2,0)*VLOOKUP('Calendar Customers'!$C16,'Rev Allocations Usage'!$B$27:$K$44,MATCH('Calendar Customers'!$A16,'Rev Allocations Usage'!$B$3:$K$3,0),0)</f>
        <v>0</v>
      </c>
      <c r="AA16" s="50">
        <f>VLOOKUP($C16,CustbyRate!$A$7:$BQ$26,COLUMN()-2,0)*VLOOKUP('Calendar Customers'!$C16,'Rev Allocations Usage'!$B$27:$K$44,MATCH('Calendar Customers'!$A16,'Rev Allocations Usage'!$B$3:$K$3,0),0)</f>
        <v>0</v>
      </c>
      <c r="AB16" s="50">
        <f>VLOOKUP($C16,CustbyRate!$A$7:$BQ$26,COLUMN()-2,0)*VLOOKUP('Calendar Customers'!$C16,'Rev Allocations Usage'!$B$27:$K$44,MATCH('Calendar Customers'!$A16,'Rev Allocations Usage'!$B$3:$K$3,0),0)</f>
        <v>0</v>
      </c>
      <c r="AC16" s="50">
        <f>VLOOKUP($C16,CustbyRate!$A$7:$BQ$26,COLUMN()-2,0)*VLOOKUP('Calendar Customers'!$C16,'Rev Allocations Usage'!$B$27:$K$44,MATCH('Calendar Customers'!$A16,'Rev Allocations Usage'!$B$3:$K$3,0),0)</f>
        <v>0</v>
      </c>
      <c r="AD16" s="50">
        <f>VLOOKUP($C16,CustbyRate!$A$7:$BQ$26,COLUMN()-2,0)*VLOOKUP('Calendar Customers'!$C16,'Rev Allocations Usage'!$B$27:$K$44,MATCH('Calendar Customers'!$A16,'Rev Allocations Usage'!$B$3:$K$3,0),0)</f>
        <v>0</v>
      </c>
      <c r="AE16" s="50">
        <f>VLOOKUP($C16,CustbyRate!$A$7:$BQ$26,COLUMN()-2,0)*VLOOKUP('Calendar Customers'!$C16,'Rev Allocations Usage'!$B$27:$K$44,MATCH('Calendar Customers'!$A16,'Rev Allocations Usage'!$B$3:$K$3,0),0)</f>
        <v>0</v>
      </c>
      <c r="AF16" s="50">
        <f>VLOOKUP($C16,CustbyRate!$A$7:$BQ$26,COLUMN()-2,0)*VLOOKUP('Calendar Customers'!$C16,'Rev Allocations Usage'!$B$27:$K$44,MATCH('Calendar Customers'!$A16,'Rev Allocations Usage'!$B$3:$K$3,0),0)</f>
        <v>0</v>
      </c>
      <c r="AG16" s="50">
        <f>VLOOKUP($C16,CustbyRate!$A$7:$BQ$26,COLUMN()-2,0)*VLOOKUP('Calendar Customers'!$C16,'Rev Allocations Usage'!$B$27:$K$44,MATCH('Calendar Customers'!$A16,'Rev Allocations Usage'!$B$3:$K$3,0),0)</f>
        <v>0</v>
      </c>
      <c r="AH16" s="50">
        <f>VLOOKUP($C16,CustbyRate!$A$7:$BQ$26,COLUMN()-2,0)*VLOOKUP('Calendar Customers'!$C16,'Rev Allocations Usage'!$B$27:$K$44,MATCH('Calendar Customers'!$A16,'Rev Allocations Usage'!$B$3:$K$3,0),0)</f>
        <v>0</v>
      </c>
      <c r="AI16" s="50">
        <f>VLOOKUP($C16,CustbyRate!$A$7:$BQ$26,COLUMN()-2,0)*VLOOKUP('Calendar Customers'!$C16,'Rev Allocations Usage'!$B$27:$K$44,MATCH('Calendar Customers'!$A16,'Rev Allocations Usage'!$B$3:$K$3,0),0)</f>
        <v>0</v>
      </c>
      <c r="AJ16" s="52">
        <f>VLOOKUP($C16,CustbyRate!$A$7:$BQ$26,COLUMN()-2,0)*VLOOKUP('Calendar Customers'!$C16,'Rev Allocations Usage'!$B$27:$K$44,MATCH('Calendar Customers'!$A16,'Rev Allocations Usage'!$B$3:$K$3,0),0)</f>
        <v>0</v>
      </c>
      <c r="AK16" s="50">
        <f>VLOOKUP($C16,CustbyRate!$A$7:$BQ$26,COLUMN()-2,0)*VLOOKUP('Calendar Customers'!$C16,'Rev Allocations Usage'!$B$27:$K$44,MATCH('Calendar Customers'!$A16,'Rev Allocations Usage'!$B$3:$K$3,0),0)</f>
        <v>0</v>
      </c>
      <c r="AL16" s="50">
        <f>VLOOKUP($C16,CustbyRate!$A$7:$BQ$26,COLUMN()-2,0)*VLOOKUP('Calendar Customers'!$C16,'Rev Allocations Usage'!$B$27:$K$44,MATCH('Calendar Customers'!$A16,'Rev Allocations Usage'!$B$3:$K$3,0),0)</f>
        <v>0</v>
      </c>
      <c r="AM16" s="50">
        <f>VLOOKUP($C16,CustbyRate!$A$7:$BQ$26,COLUMN()-2,0)*VLOOKUP('Calendar Customers'!$C16,'Rev Allocations Usage'!$B$27:$K$44,MATCH('Calendar Customers'!$A16,'Rev Allocations Usage'!$B$3:$K$3,0),0)</f>
        <v>0</v>
      </c>
      <c r="AN16" s="50">
        <f>VLOOKUP($C16,CustbyRate!$A$7:$BQ$26,COLUMN()-2,0)*VLOOKUP('Calendar Customers'!$C16,'Rev Allocations Usage'!$B$27:$K$44,MATCH('Calendar Customers'!$A16,'Rev Allocations Usage'!$B$3:$K$3,0),0)</f>
        <v>0</v>
      </c>
      <c r="AO16" s="50">
        <f>VLOOKUP($C16,CustbyRate!$A$7:$BQ$26,COLUMN()-2,0)*VLOOKUP('Calendar Customers'!$C16,'Rev Allocations Usage'!$B$27:$K$44,MATCH('Calendar Customers'!$A16,'Rev Allocations Usage'!$B$3:$K$3,0),0)</f>
        <v>0</v>
      </c>
      <c r="AP16" s="50">
        <f>VLOOKUP($C16,CustbyRate!$A$7:$BQ$26,COLUMN()-2,0)*VLOOKUP('Calendar Customers'!$C16,'Rev Allocations Usage'!$B$27:$K$44,MATCH('Calendar Customers'!$A16,'Rev Allocations Usage'!$B$3:$K$3,0),0)</f>
        <v>0</v>
      </c>
      <c r="AQ16" s="50">
        <f>VLOOKUP($C16,CustbyRate!$A$7:$BQ$26,COLUMN()-2,0)*VLOOKUP('Calendar Customers'!$C16,'Rev Allocations Usage'!$B$27:$K$44,MATCH('Calendar Customers'!$A16,'Rev Allocations Usage'!$B$3:$K$3,0),0)</f>
        <v>0</v>
      </c>
      <c r="AR16" s="50">
        <f>VLOOKUP($C16,CustbyRate!$A$7:$BQ$26,COLUMN()-2,0)*VLOOKUP('Calendar Customers'!$C16,'Rev Allocations Usage'!$B$27:$K$44,MATCH('Calendar Customers'!$A16,'Rev Allocations Usage'!$B$3:$K$3,0),0)</f>
        <v>0</v>
      </c>
      <c r="AS16" s="50">
        <f>VLOOKUP($C16,CustbyRate!$A$7:$BQ$26,COLUMN()-2,0)*VLOOKUP('Calendar Customers'!$C16,'Rev Allocations Usage'!$B$27:$K$44,MATCH('Calendar Customers'!$A16,'Rev Allocations Usage'!$B$3:$K$3,0),0)</f>
        <v>0</v>
      </c>
      <c r="AT16" s="50">
        <f>VLOOKUP($C16,CustbyRate!$A$7:$BQ$26,COLUMN()-2,0)*VLOOKUP('Calendar Customers'!$C16,'Rev Allocations Usage'!$B$27:$K$44,MATCH('Calendar Customers'!$A16,'Rev Allocations Usage'!$B$3:$K$3,0),0)</f>
        <v>0</v>
      </c>
      <c r="AU16" s="50">
        <f>VLOOKUP($C16,CustbyRate!$A$7:$BQ$26,COLUMN()-2,0)*VLOOKUP('Calendar Customers'!$C16,'Rev Allocations Usage'!$B$27:$K$44,MATCH('Calendar Customers'!$A16,'Rev Allocations Usage'!$B$3:$K$3,0),0)</f>
        <v>0</v>
      </c>
      <c r="AV16" s="52">
        <f>VLOOKUP($C16,CustbyRate!$A$7:$BQ$26,COLUMN()-2,0)*VLOOKUP('Calendar Customers'!$C16,'Rev Allocations Usage'!$B$27:$K$44,MATCH('Calendar Customers'!$A16,'Rev Allocations Usage'!$B$3:$K$3,0),0)</f>
        <v>0</v>
      </c>
      <c r="AW16" s="50">
        <f>VLOOKUP($C16,CustbyRate!$A$7:$BQ$26,COLUMN()-2,0)*VLOOKUP('Calendar Customers'!$C16,'Rev Allocations Usage'!$B$27:$K$44,MATCH('Calendar Customers'!$A16,'Rev Allocations Usage'!$B$3:$K$3,0),0)</f>
        <v>0</v>
      </c>
      <c r="AX16" s="50">
        <f>VLOOKUP($C16,CustbyRate!$A$7:$BQ$26,COLUMN()-2,0)*VLOOKUP('Calendar Customers'!$C16,'Rev Allocations Usage'!$B$27:$K$44,MATCH('Calendar Customers'!$A16,'Rev Allocations Usage'!$B$3:$K$3,0),0)</f>
        <v>0</v>
      </c>
      <c r="AY16" s="50">
        <f>VLOOKUP($C16,CustbyRate!$A$7:$BQ$26,COLUMN()-2,0)*VLOOKUP('Calendar Customers'!$C16,'Rev Allocations Usage'!$B$27:$K$44,MATCH('Calendar Customers'!$A16,'Rev Allocations Usage'!$B$3:$K$3,0),0)</f>
        <v>0</v>
      </c>
      <c r="AZ16" s="50">
        <f>VLOOKUP($C16,CustbyRate!$A$7:$BQ$26,COLUMN()-2,0)*VLOOKUP('Calendar Customers'!$C16,'Rev Allocations Usage'!$B$27:$K$44,MATCH('Calendar Customers'!$A16,'Rev Allocations Usage'!$B$3:$K$3,0),0)</f>
        <v>0</v>
      </c>
      <c r="BA16" s="50">
        <f>VLOOKUP($C16,CustbyRate!$A$7:$BQ$26,COLUMN()-2,0)*VLOOKUP('Calendar Customers'!$C16,'Rev Allocations Usage'!$B$27:$K$44,MATCH('Calendar Customers'!$A16,'Rev Allocations Usage'!$B$3:$K$3,0),0)</f>
        <v>0</v>
      </c>
      <c r="BB16" s="50">
        <f>VLOOKUP($C16,CustbyRate!$A$7:$BQ$26,COLUMN()-2,0)*VLOOKUP('Calendar Customers'!$C16,'Rev Allocations Usage'!$B$27:$K$44,MATCH('Calendar Customers'!$A16,'Rev Allocations Usage'!$B$3:$K$3,0),0)</f>
        <v>0</v>
      </c>
      <c r="BC16" s="50">
        <f>VLOOKUP($C16,CustbyRate!$A$7:$BQ$26,COLUMN()-2,0)*VLOOKUP('Calendar Customers'!$C16,'Rev Allocations Usage'!$B$27:$K$44,MATCH('Calendar Customers'!$A16,'Rev Allocations Usage'!$B$3:$K$3,0),0)</f>
        <v>0</v>
      </c>
      <c r="BD16" s="50">
        <f>VLOOKUP($C16,CustbyRate!$A$7:$BQ$26,COLUMN()-2,0)*VLOOKUP('Calendar Customers'!$C16,'Rev Allocations Usage'!$B$27:$K$44,MATCH('Calendar Customers'!$A16,'Rev Allocations Usage'!$B$3:$K$3,0),0)</f>
        <v>0</v>
      </c>
      <c r="BE16" s="50">
        <f>VLOOKUP($C16,CustbyRate!$A$7:$BQ$26,COLUMN()-2,0)*VLOOKUP('Calendar Customers'!$C16,'Rev Allocations Usage'!$B$27:$K$44,MATCH('Calendar Customers'!$A16,'Rev Allocations Usage'!$B$3:$K$3,0),0)</f>
        <v>0</v>
      </c>
      <c r="BF16" s="50">
        <f>VLOOKUP($C16,CustbyRate!$A$7:$BQ$26,COLUMN()-2,0)*VLOOKUP('Calendar Customers'!$C16,'Rev Allocations Usage'!$B$27:$K$44,MATCH('Calendar Customers'!$A16,'Rev Allocations Usage'!$B$3:$K$3,0),0)</f>
        <v>0</v>
      </c>
      <c r="BG16" s="50">
        <f>VLOOKUP($C16,CustbyRate!$A$7:$BQ$26,COLUMN()-2,0)*VLOOKUP('Calendar Customers'!$C16,'Rev Allocations Usage'!$B$27:$K$44,MATCH('Calendar Customers'!$A16,'Rev Allocations Usage'!$B$3:$K$3,0),0)</f>
        <v>0</v>
      </c>
      <c r="BH16" s="52">
        <f>VLOOKUP($C16,CustbyRate!$A$7:$BQ$26,COLUMN()-2,0)*VLOOKUP('Calendar Customers'!$C16,'Rev Allocations Usage'!$B$27:$K$44,MATCH('Calendar Customers'!$A16,'Rev Allocations Usage'!$B$3:$K$3,0),0)</f>
        <v>0</v>
      </c>
      <c r="BI16" s="50">
        <f>VLOOKUP($C16,CustbyRate!$A$7:$BQ$26,COLUMN()-2,0)*VLOOKUP('Calendar Customers'!$C16,'Rev Allocations Usage'!$B$27:$K$44,MATCH('Calendar Customers'!$A16,'Rev Allocations Usage'!$B$3:$K$3,0),0)</f>
        <v>0</v>
      </c>
      <c r="BJ16" s="50">
        <f>VLOOKUP($C16,CustbyRate!$A$7:$BQ$26,COLUMN()-2,0)*VLOOKUP('Calendar Customers'!$C16,'Rev Allocations Usage'!$B$27:$K$44,MATCH('Calendar Customers'!$A16,'Rev Allocations Usage'!$B$3:$K$3,0),0)</f>
        <v>0</v>
      </c>
      <c r="BK16" s="50">
        <f>VLOOKUP($C16,CustbyRate!$A$7:$BQ$26,COLUMN()-2,0)*VLOOKUP('Calendar Customers'!$C16,'Rev Allocations Usage'!$B$27:$K$44,MATCH('Calendar Customers'!$A16,'Rev Allocations Usage'!$B$3:$K$3,0),0)</f>
        <v>0</v>
      </c>
      <c r="BL16" s="50">
        <f>VLOOKUP($C16,CustbyRate!$A$7:$BQ$26,COLUMN()-2,0)*VLOOKUP('Calendar Customers'!$C16,'Rev Allocations Usage'!$B$27:$K$44,MATCH('Calendar Customers'!$A16,'Rev Allocations Usage'!$B$3:$K$3,0),0)</f>
        <v>0</v>
      </c>
      <c r="BM16" s="50">
        <f>VLOOKUP($C16,CustbyRate!$A$7:$BQ$26,COLUMN()-2,0)*VLOOKUP('Calendar Customers'!$C16,'Rev Allocations Usage'!$B$27:$K$44,MATCH('Calendar Customers'!$A16,'Rev Allocations Usage'!$B$3:$K$3,0),0)</f>
        <v>0</v>
      </c>
      <c r="BN16" s="50">
        <f>VLOOKUP($C16,CustbyRate!$A$7:$BQ$26,COLUMN()-2,0)*VLOOKUP('Calendar Customers'!$C16,'Rev Allocations Usage'!$B$27:$K$44,MATCH('Calendar Customers'!$A16,'Rev Allocations Usage'!$B$3:$K$3,0),0)</f>
        <v>0</v>
      </c>
      <c r="BO16" s="50">
        <f>VLOOKUP($C16,CustbyRate!$A$7:$BQ$26,COLUMN()-2,0)*VLOOKUP('Calendar Customers'!$C16,'Rev Allocations Usage'!$B$27:$K$44,MATCH('Calendar Customers'!$A16,'Rev Allocations Usage'!$B$3:$K$3,0),0)</f>
        <v>0</v>
      </c>
      <c r="BP16" s="50">
        <f>VLOOKUP($C16,CustbyRate!$A$7:$BQ$26,COLUMN()-2,0)*VLOOKUP('Calendar Customers'!$C16,'Rev Allocations Usage'!$B$27:$K$44,MATCH('Calendar Customers'!$A16,'Rev Allocations Usage'!$B$3:$K$3,0),0)</f>
        <v>0</v>
      </c>
      <c r="BQ16" s="50">
        <f>VLOOKUP($C16,CustbyRate!$A$7:$BQ$26,COLUMN()-2,0)*VLOOKUP('Calendar Customers'!$C16,'Rev Allocations Usage'!$B$27:$K$44,MATCH('Calendar Customers'!$A16,'Rev Allocations Usage'!$B$3:$K$3,0),0)</f>
        <v>0</v>
      </c>
      <c r="BR16" s="50">
        <f>VLOOKUP($C16,CustbyRate!$A$7:$BQ$26,COLUMN()-2,0)*VLOOKUP('Calendar Customers'!$C16,'Rev Allocations Usage'!$B$27:$K$44,MATCH('Calendar Customers'!$A16,'Rev Allocations Usage'!$B$3:$K$3,0),0)</f>
        <v>0</v>
      </c>
      <c r="BS16" s="51">
        <f>VLOOKUP($C16,CustbyRate!$A$7:$BQ$26,COLUMN()-2,0)*VLOOKUP('Calendar Customers'!$C16,'Rev Allocations Usage'!$B$27:$K$44,MATCH('Calendar Customers'!$A16,'Rev Allocations Usage'!$B$3:$K$3,0),0)</f>
        <v>0</v>
      </c>
    </row>
    <row r="17" spans="1:71" x14ac:dyDescent="0.2">
      <c r="A17" s="82" t="str">
        <f>A16</f>
        <v>Industrial Customers</v>
      </c>
      <c r="B17" s="90" t="s">
        <v>126</v>
      </c>
      <c r="C17" s="90" t="s">
        <v>10</v>
      </c>
      <c r="D17" s="49">
        <f>VLOOKUP($C17,CustbyRate!$A$7:$BQ$26,COLUMN()-2,0)*VLOOKUP('Calendar Customers'!$C17,'Rev Allocations Usage'!$B$27:$K$44,MATCH('Calendar Customers'!$A17,'Rev Allocations Usage'!$B$3:$K$3,0),0)*HLOOKUP(D$4,$D$51:$O$57,MATCH($B17,$C$51:$C$57,0),0)</f>
        <v>129.34032846715331</v>
      </c>
      <c r="E17" s="50">
        <f>VLOOKUP($C17,CustbyRate!$A$7:$BQ$26,COLUMN()-2,0)*VLOOKUP('Calendar Customers'!$C17,'Rev Allocations Usage'!$B$27:$K$44,MATCH('Calendar Customers'!$A17,'Rev Allocations Usage'!$B$3:$K$3,0),0)*HLOOKUP(E$4,$D$51:$O$57,MATCH($B17,$C$51:$C$57,0),0)</f>
        <v>129.34032846715331</v>
      </c>
      <c r="F17" s="50">
        <f>VLOOKUP($C17,CustbyRate!$A$7:$BQ$26,COLUMN()-2,0)*VLOOKUP('Calendar Customers'!$C17,'Rev Allocations Usage'!$B$27:$K$44,MATCH('Calendar Customers'!$A17,'Rev Allocations Usage'!$B$3:$K$3,0),0)*HLOOKUP(F$4,$D$51:$O$57,MATCH($B17,$C$51:$C$57,0),0)</f>
        <v>129.86824817518249</v>
      </c>
      <c r="G17" s="50">
        <f>VLOOKUP($C17,CustbyRate!$A$7:$BQ$26,COLUMN()-2,0)*VLOOKUP('Calendar Customers'!$C17,'Rev Allocations Usage'!$B$27:$K$44,MATCH('Calendar Customers'!$A17,'Rev Allocations Usage'!$B$3:$K$3,0),0)*HLOOKUP(G$4,$D$51:$O$57,MATCH($B17,$C$51:$C$57,0),0)</f>
        <v>129.86824817518249</v>
      </c>
      <c r="H17" s="50">
        <f>VLOOKUP($C17,CustbyRate!$A$7:$BQ$26,COLUMN()-2,0)*VLOOKUP('Calendar Customers'!$C17,'Rev Allocations Usage'!$B$27:$K$44,MATCH('Calendar Customers'!$A17,'Rev Allocations Usage'!$B$3:$K$3,0),0)*HLOOKUP(H$4,$D$51:$O$57,MATCH($B17,$C$51:$C$57,0),0)</f>
        <v>129.86824817518249</v>
      </c>
      <c r="I17" s="50">
        <f>VLOOKUP($C17,CustbyRate!$A$7:$BQ$26,COLUMN()-2,0)*VLOOKUP('Calendar Customers'!$C17,'Rev Allocations Usage'!$B$27:$K$44,MATCH('Calendar Customers'!$A17,'Rev Allocations Usage'!$B$3:$K$3,0),0)*HLOOKUP(I$4,$D$51:$O$57,MATCH($B17,$C$51:$C$57,0),0)</f>
        <v>130.39616788321169</v>
      </c>
      <c r="J17" s="50">
        <f>VLOOKUP($C17,CustbyRate!$A$7:$BQ$26,COLUMN()-2,0)*VLOOKUP('Calendar Customers'!$C17,'Rev Allocations Usage'!$B$27:$K$44,MATCH('Calendar Customers'!$A17,'Rev Allocations Usage'!$B$3:$K$3,0),0)*HLOOKUP(J$4,$D$51:$O$57,MATCH($B17,$C$51:$C$57,0),0)</f>
        <v>130.39616788321169</v>
      </c>
      <c r="K17" s="51">
        <f>VLOOKUP($C17,CustbyRate!$A$7:$BQ$26,COLUMN()-2,0)*VLOOKUP('Calendar Customers'!$C17,'Rev Allocations Usage'!$B$27:$K$44,MATCH('Calendar Customers'!$A17,'Rev Allocations Usage'!$B$3:$K$3,0),0)*HLOOKUP(K$4,$D$51:$O$57,MATCH($B17,$C$51:$C$57,0),0)</f>
        <v>130.39616788321169</v>
      </c>
      <c r="L17" s="50">
        <f>VLOOKUP($C17,CustbyRate!$A$7:$BQ$26,COLUMN()-2,0)*VLOOKUP('Calendar Customers'!$C17,'Rev Allocations Usage'!$B$27:$K$44,MATCH('Calendar Customers'!$A17,'Rev Allocations Usage'!$B$3:$K$3,0),0)*HLOOKUP(L$4,$D$51:$O$57,MATCH($B17,$C$51:$C$57,0),0)</f>
        <v>130.92408759124089</v>
      </c>
      <c r="M17" s="50">
        <f>VLOOKUP($C17,CustbyRate!$A$7:$BQ$26,COLUMN()-2,0)*VLOOKUP('Calendar Customers'!$C17,'Rev Allocations Usage'!$B$27:$K$44,MATCH('Calendar Customers'!$A17,'Rev Allocations Usage'!$B$3:$K$3,0),0)*HLOOKUP(M$4,$D$51:$O$57,MATCH($B17,$C$51:$C$57,0),0)</f>
        <v>130.92408759124089</v>
      </c>
      <c r="N17" s="50">
        <f>VLOOKUP($C17,CustbyRate!$A$7:$BQ$26,COLUMN()-2,0)*VLOOKUP('Calendar Customers'!$C17,'Rev Allocations Usage'!$B$27:$K$44,MATCH('Calendar Customers'!$A17,'Rev Allocations Usage'!$B$3:$K$3,0),0)*HLOOKUP(N$4,$D$51:$O$57,MATCH($B17,$C$51:$C$57,0),0)</f>
        <v>130.92408759124089</v>
      </c>
      <c r="O17" s="50">
        <f>VLOOKUP($C17,CustbyRate!$A$7:$BQ$26,COLUMN()-2,0)*VLOOKUP('Calendar Customers'!$C17,'Rev Allocations Usage'!$B$27:$K$44,MATCH('Calendar Customers'!$A17,'Rev Allocations Usage'!$B$3:$K$3,0),0)*HLOOKUP(O$4,$D$51:$O$57,MATCH($B17,$C$51:$C$57,0),0)</f>
        <v>131.45200729927006</v>
      </c>
      <c r="P17" s="50">
        <f>VLOOKUP($C17,CustbyRate!$A$7:$BQ$26,COLUMN()-2,0)*VLOOKUP('Calendar Customers'!$C17,'Rev Allocations Usage'!$B$27:$K$44,MATCH('Calendar Customers'!$A17,'Rev Allocations Usage'!$B$3:$K$3,0),0)*HLOOKUP(P$4,$D$51:$O$57,MATCH($B17,$C$51:$C$57,0),0)</f>
        <v>131.45200729927006</v>
      </c>
      <c r="Q17" s="50">
        <f>VLOOKUP($C17,CustbyRate!$A$7:$BQ$26,COLUMN()-2,0)*VLOOKUP('Calendar Customers'!$C17,'Rev Allocations Usage'!$B$27:$K$44,MATCH('Calendar Customers'!$A17,'Rev Allocations Usage'!$B$3:$K$3,0),0)*HLOOKUP(Q$4,$D$51:$O$57,MATCH($B17,$C$51:$C$57,0),0)</f>
        <v>131.45200729927006</v>
      </c>
      <c r="R17" s="50">
        <f>VLOOKUP($C17,CustbyRate!$A$7:$BQ$26,COLUMN()-2,0)*VLOOKUP('Calendar Customers'!$C17,'Rev Allocations Usage'!$B$27:$K$44,MATCH('Calendar Customers'!$A17,'Rev Allocations Usage'!$B$3:$K$3,0),0)*HLOOKUP(R$4,$D$51:$O$57,MATCH($B17,$C$51:$C$57,0),0)</f>
        <v>131.9799270072993</v>
      </c>
      <c r="S17" s="50">
        <f>VLOOKUP($C17,CustbyRate!$A$7:$BQ$26,COLUMN()-2,0)*VLOOKUP('Calendar Customers'!$C17,'Rev Allocations Usage'!$B$27:$K$44,MATCH('Calendar Customers'!$A17,'Rev Allocations Usage'!$B$3:$K$3,0),0)*HLOOKUP(S$4,$D$51:$O$57,MATCH($B17,$C$51:$C$57,0),0)</f>
        <v>131.9799270072993</v>
      </c>
      <c r="T17" s="50">
        <f>VLOOKUP($C17,CustbyRate!$A$7:$BQ$26,COLUMN()-2,0)*VLOOKUP('Calendar Customers'!$C17,'Rev Allocations Usage'!$B$27:$K$44,MATCH('Calendar Customers'!$A17,'Rev Allocations Usage'!$B$3:$K$3,0),0)*HLOOKUP(T$4,$D$51:$O$57,MATCH($B17,$C$51:$C$57,0),0)</f>
        <v>131.9799270072993</v>
      </c>
      <c r="U17" s="50">
        <f>VLOOKUP($C17,CustbyRate!$A$7:$BQ$26,COLUMN()-2,0)*VLOOKUP('Calendar Customers'!$C17,'Rev Allocations Usage'!$B$27:$K$44,MATCH('Calendar Customers'!$A17,'Rev Allocations Usage'!$B$3:$K$3,0),0)*HLOOKUP(U$4,$D$51:$O$57,MATCH($B17,$C$51:$C$57,0),0)</f>
        <v>132.50784671532847</v>
      </c>
      <c r="V17" s="50">
        <f>VLOOKUP($C17,CustbyRate!$A$7:$BQ$26,COLUMN()-2,0)*VLOOKUP('Calendar Customers'!$C17,'Rev Allocations Usage'!$B$27:$K$44,MATCH('Calendar Customers'!$A17,'Rev Allocations Usage'!$B$3:$K$3,0),0)*HLOOKUP(V$4,$D$51:$O$57,MATCH($B17,$C$51:$C$57,0),0)</f>
        <v>132.50784671532847</v>
      </c>
      <c r="W17" s="50">
        <f>VLOOKUP($C17,CustbyRate!$A$7:$BQ$26,COLUMN()-2,0)*VLOOKUP('Calendar Customers'!$C17,'Rev Allocations Usage'!$B$27:$K$44,MATCH('Calendar Customers'!$A17,'Rev Allocations Usage'!$B$3:$K$3,0),0)*HLOOKUP(W$4,$D$51:$O$57,MATCH($B17,$C$51:$C$57,0),0)</f>
        <v>132.50784671532847</v>
      </c>
      <c r="X17" s="52">
        <f>VLOOKUP($C17,CustbyRate!$A$7:$BQ$26,COLUMN()-2,0)*VLOOKUP('Calendar Customers'!$C17,'Rev Allocations Usage'!$B$27:$K$44,MATCH('Calendar Customers'!$A17,'Rev Allocations Usage'!$B$3:$K$3,0),0)*HLOOKUP(X$4,$D$51:$O$57,MATCH($B17,$C$51:$C$57,0),0)</f>
        <v>133.03576642335767</v>
      </c>
      <c r="Y17" s="50">
        <f>VLOOKUP($C17,CustbyRate!$A$7:$BQ$26,COLUMN()-2,0)*VLOOKUP('Calendar Customers'!$C17,'Rev Allocations Usage'!$B$27:$K$44,MATCH('Calendar Customers'!$A17,'Rev Allocations Usage'!$B$3:$K$3,0),0)*HLOOKUP(Y$4,$D$51:$O$57,MATCH($B17,$C$51:$C$57,0),0)</f>
        <v>133.03576642335767</v>
      </c>
      <c r="Z17" s="50">
        <f>VLOOKUP($C17,CustbyRate!$A$7:$BQ$26,COLUMN()-2,0)*VLOOKUP('Calendar Customers'!$C17,'Rev Allocations Usage'!$B$27:$K$44,MATCH('Calendar Customers'!$A17,'Rev Allocations Usage'!$B$3:$K$3,0),0)*HLOOKUP(Z$4,$D$51:$O$57,MATCH($B17,$C$51:$C$57,0),0)</f>
        <v>133.03576642335767</v>
      </c>
      <c r="AA17" s="50">
        <f>VLOOKUP($C17,CustbyRate!$A$7:$BQ$26,COLUMN()-2,0)*VLOOKUP('Calendar Customers'!$C17,'Rev Allocations Usage'!$B$27:$K$44,MATCH('Calendar Customers'!$A17,'Rev Allocations Usage'!$B$3:$K$3,0),0)*HLOOKUP(AA$4,$D$51:$O$57,MATCH($B17,$C$51:$C$57,0),0)</f>
        <v>133.56368613138687</v>
      </c>
      <c r="AB17" s="50">
        <f>VLOOKUP($C17,CustbyRate!$A$7:$BQ$26,COLUMN()-2,0)*VLOOKUP('Calendar Customers'!$C17,'Rev Allocations Usage'!$B$27:$K$44,MATCH('Calendar Customers'!$A17,'Rev Allocations Usage'!$B$3:$K$3,0),0)*HLOOKUP(AB$4,$D$51:$O$57,MATCH($B17,$C$51:$C$57,0),0)</f>
        <v>133.56368613138687</v>
      </c>
      <c r="AC17" s="50">
        <f>VLOOKUP($C17,CustbyRate!$A$7:$BQ$26,COLUMN()-2,0)*VLOOKUP('Calendar Customers'!$C17,'Rev Allocations Usage'!$B$27:$K$44,MATCH('Calendar Customers'!$A17,'Rev Allocations Usage'!$B$3:$K$3,0),0)*HLOOKUP(AC$4,$D$51:$O$57,MATCH($B17,$C$51:$C$57,0),0)</f>
        <v>133.56368613138687</v>
      </c>
      <c r="AD17" s="50">
        <f>VLOOKUP($C17,CustbyRate!$A$7:$BQ$26,COLUMN()-2,0)*VLOOKUP('Calendar Customers'!$C17,'Rev Allocations Usage'!$B$27:$K$44,MATCH('Calendar Customers'!$A17,'Rev Allocations Usage'!$B$3:$K$3,0),0)*HLOOKUP(AD$4,$D$51:$O$57,MATCH($B17,$C$51:$C$57,0),0)</f>
        <v>134.09160583941608</v>
      </c>
      <c r="AE17" s="50">
        <f>VLOOKUP($C17,CustbyRate!$A$7:$BQ$26,COLUMN()-2,0)*VLOOKUP('Calendar Customers'!$C17,'Rev Allocations Usage'!$B$27:$K$44,MATCH('Calendar Customers'!$A17,'Rev Allocations Usage'!$B$3:$K$3,0),0)*HLOOKUP(AE$4,$D$51:$O$57,MATCH($B17,$C$51:$C$57,0),0)</f>
        <v>134.09160583941608</v>
      </c>
      <c r="AF17" s="50">
        <f>VLOOKUP($C17,CustbyRate!$A$7:$BQ$26,COLUMN()-2,0)*VLOOKUP('Calendar Customers'!$C17,'Rev Allocations Usage'!$B$27:$K$44,MATCH('Calendar Customers'!$A17,'Rev Allocations Usage'!$B$3:$K$3,0),0)*HLOOKUP(AF$4,$D$51:$O$57,MATCH($B17,$C$51:$C$57,0),0)</f>
        <v>134.09160583941608</v>
      </c>
      <c r="AG17" s="50">
        <f>VLOOKUP($C17,CustbyRate!$A$7:$BQ$26,COLUMN()-2,0)*VLOOKUP('Calendar Customers'!$C17,'Rev Allocations Usage'!$B$27:$K$44,MATCH('Calendar Customers'!$A17,'Rev Allocations Usage'!$B$3:$K$3,0),0)*HLOOKUP(AG$4,$D$51:$O$57,MATCH($B17,$C$51:$C$57,0),0)</f>
        <v>134.61952554744528</v>
      </c>
      <c r="AH17" s="50">
        <f>VLOOKUP($C17,CustbyRate!$A$7:$BQ$26,COLUMN()-2,0)*VLOOKUP('Calendar Customers'!$C17,'Rev Allocations Usage'!$B$27:$K$44,MATCH('Calendar Customers'!$A17,'Rev Allocations Usage'!$B$3:$K$3,0),0)*HLOOKUP(AH$4,$D$51:$O$57,MATCH($B17,$C$51:$C$57,0),0)</f>
        <v>134.61952554744528</v>
      </c>
      <c r="AI17" s="50">
        <f>VLOOKUP($C17,CustbyRate!$A$7:$BQ$26,COLUMN()-2,0)*VLOOKUP('Calendar Customers'!$C17,'Rev Allocations Usage'!$B$27:$K$44,MATCH('Calendar Customers'!$A17,'Rev Allocations Usage'!$B$3:$K$3,0),0)*HLOOKUP(AI$4,$D$51:$O$57,MATCH($B17,$C$51:$C$57,0),0)</f>
        <v>134.61952554744528</v>
      </c>
      <c r="AJ17" s="52">
        <f>VLOOKUP($C17,CustbyRate!$A$7:$BQ$26,COLUMN()-2,0)*VLOOKUP('Calendar Customers'!$C17,'Rev Allocations Usage'!$B$27:$K$44,MATCH('Calendar Customers'!$A17,'Rev Allocations Usage'!$B$3:$K$3,0),0)*HLOOKUP(AJ$4,$D$51:$O$57,MATCH($B17,$C$51:$C$57,0),0)</f>
        <v>134.61952554744528</v>
      </c>
      <c r="AK17" s="50">
        <f>VLOOKUP($C17,CustbyRate!$A$7:$BQ$26,COLUMN()-2,0)*VLOOKUP('Calendar Customers'!$C17,'Rev Allocations Usage'!$B$27:$K$44,MATCH('Calendar Customers'!$A17,'Rev Allocations Usage'!$B$3:$K$3,0),0)*HLOOKUP(AK$4,$D$51:$O$57,MATCH($B17,$C$51:$C$57,0),0)</f>
        <v>134.61952554744528</v>
      </c>
      <c r="AL17" s="50">
        <f>VLOOKUP($C17,CustbyRate!$A$7:$BQ$26,COLUMN()-2,0)*VLOOKUP('Calendar Customers'!$C17,'Rev Allocations Usage'!$B$27:$K$44,MATCH('Calendar Customers'!$A17,'Rev Allocations Usage'!$B$3:$K$3,0),0)*HLOOKUP(AL$4,$D$51:$O$57,MATCH($B17,$C$51:$C$57,0),0)</f>
        <v>134.61952554744528</v>
      </c>
      <c r="AM17" s="50">
        <f>VLOOKUP($C17,CustbyRate!$A$7:$BQ$26,COLUMN()-2,0)*VLOOKUP('Calendar Customers'!$C17,'Rev Allocations Usage'!$B$27:$K$44,MATCH('Calendar Customers'!$A17,'Rev Allocations Usage'!$B$3:$K$3,0),0)*HLOOKUP(AM$4,$D$51:$O$57,MATCH($B17,$C$51:$C$57,0),0)</f>
        <v>134.61952554744528</v>
      </c>
      <c r="AN17" s="50">
        <f>VLOOKUP($C17,CustbyRate!$A$7:$BQ$26,COLUMN()-2,0)*VLOOKUP('Calendar Customers'!$C17,'Rev Allocations Usage'!$B$27:$K$44,MATCH('Calendar Customers'!$A17,'Rev Allocations Usage'!$B$3:$K$3,0),0)*HLOOKUP(AN$4,$D$51:$O$57,MATCH($B17,$C$51:$C$57,0),0)</f>
        <v>134.61952554744528</v>
      </c>
      <c r="AO17" s="50">
        <f>VLOOKUP($C17,CustbyRate!$A$7:$BQ$26,COLUMN()-2,0)*VLOOKUP('Calendar Customers'!$C17,'Rev Allocations Usage'!$B$27:$K$44,MATCH('Calendar Customers'!$A17,'Rev Allocations Usage'!$B$3:$K$3,0),0)*HLOOKUP(AO$4,$D$51:$O$57,MATCH($B17,$C$51:$C$57,0),0)</f>
        <v>134.61952554744528</v>
      </c>
      <c r="AP17" s="50">
        <f>VLOOKUP($C17,CustbyRate!$A$7:$BQ$26,COLUMN()-2,0)*VLOOKUP('Calendar Customers'!$C17,'Rev Allocations Usage'!$B$27:$K$44,MATCH('Calendar Customers'!$A17,'Rev Allocations Usage'!$B$3:$K$3,0),0)*HLOOKUP(AP$4,$D$51:$O$57,MATCH($B17,$C$51:$C$57,0),0)</f>
        <v>134.61952554744528</v>
      </c>
      <c r="AQ17" s="50">
        <f>VLOOKUP($C17,CustbyRate!$A$7:$BQ$26,COLUMN()-2,0)*VLOOKUP('Calendar Customers'!$C17,'Rev Allocations Usage'!$B$27:$K$44,MATCH('Calendar Customers'!$A17,'Rev Allocations Usage'!$B$3:$K$3,0),0)*HLOOKUP(AQ$4,$D$51:$O$57,MATCH($B17,$C$51:$C$57,0),0)</f>
        <v>134.61952554744528</v>
      </c>
      <c r="AR17" s="50">
        <f>VLOOKUP($C17,CustbyRate!$A$7:$BQ$26,COLUMN()-2,0)*VLOOKUP('Calendar Customers'!$C17,'Rev Allocations Usage'!$B$27:$K$44,MATCH('Calendar Customers'!$A17,'Rev Allocations Usage'!$B$3:$K$3,0),0)*HLOOKUP(AR$4,$D$51:$O$57,MATCH($B17,$C$51:$C$57,0),0)</f>
        <v>134.61952554744528</v>
      </c>
      <c r="AS17" s="50">
        <f>VLOOKUP($C17,CustbyRate!$A$7:$BQ$26,COLUMN()-2,0)*VLOOKUP('Calendar Customers'!$C17,'Rev Allocations Usage'!$B$27:$K$44,MATCH('Calendar Customers'!$A17,'Rev Allocations Usage'!$B$3:$K$3,0),0)*HLOOKUP(AS$4,$D$51:$O$57,MATCH($B17,$C$51:$C$57,0),0)</f>
        <v>134.61952554744528</v>
      </c>
      <c r="AT17" s="50">
        <f>VLOOKUP($C17,CustbyRate!$A$7:$BQ$26,COLUMN()-2,0)*VLOOKUP('Calendar Customers'!$C17,'Rev Allocations Usage'!$B$27:$K$44,MATCH('Calendar Customers'!$A17,'Rev Allocations Usage'!$B$3:$K$3,0),0)*HLOOKUP(AT$4,$D$51:$O$57,MATCH($B17,$C$51:$C$57,0),0)</f>
        <v>134.61952554744528</v>
      </c>
      <c r="AU17" s="50">
        <f>VLOOKUP($C17,CustbyRate!$A$7:$BQ$26,COLUMN()-2,0)*VLOOKUP('Calendar Customers'!$C17,'Rev Allocations Usage'!$B$27:$K$44,MATCH('Calendar Customers'!$A17,'Rev Allocations Usage'!$B$3:$K$3,0),0)*HLOOKUP(AU$4,$D$51:$O$57,MATCH($B17,$C$51:$C$57,0),0)</f>
        <v>134.61952554744528</v>
      </c>
      <c r="AV17" s="52">
        <f>VLOOKUP($C17,CustbyRate!$A$7:$BQ$26,COLUMN()-2,0)*VLOOKUP('Calendar Customers'!$C17,'Rev Allocations Usage'!$B$27:$K$44,MATCH('Calendar Customers'!$A17,'Rev Allocations Usage'!$B$3:$K$3,0),0)*HLOOKUP(AV$4,$D$51:$O$57,MATCH($B17,$C$51:$C$57,0),0)</f>
        <v>134.61952554744528</v>
      </c>
      <c r="AW17" s="50">
        <f>VLOOKUP($C17,CustbyRate!$A$7:$BQ$26,COLUMN()-2,0)*VLOOKUP('Calendar Customers'!$C17,'Rev Allocations Usage'!$B$27:$K$44,MATCH('Calendar Customers'!$A17,'Rev Allocations Usage'!$B$3:$K$3,0),0)*HLOOKUP(AW$4,$D$51:$O$57,MATCH($B17,$C$51:$C$57,0),0)</f>
        <v>134.61952554744528</v>
      </c>
      <c r="AX17" s="50">
        <f>VLOOKUP($C17,CustbyRate!$A$7:$BQ$26,COLUMN()-2,0)*VLOOKUP('Calendar Customers'!$C17,'Rev Allocations Usage'!$B$27:$K$44,MATCH('Calendar Customers'!$A17,'Rev Allocations Usage'!$B$3:$K$3,0),0)*HLOOKUP(AX$4,$D$51:$O$57,MATCH($B17,$C$51:$C$57,0),0)</f>
        <v>134.61952554744528</v>
      </c>
      <c r="AY17" s="50">
        <f>VLOOKUP($C17,CustbyRate!$A$7:$BQ$26,COLUMN()-2,0)*VLOOKUP('Calendar Customers'!$C17,'Rev Allocations Usage'!$B$27:$K$44,MATCH('Calendar Customers'!$A17,'Rev Allocations Usage'!$B$3:$K$3,0),0)*HLOOKUP(AY$4,$D$51:$O$57,MATCH($B17,$C$51:$C$57,0),0)</f>
        <v>134.61952554744528</v>
      </c>
      <c r="AZ17" s="50">
        <f>VLOOKUP($C17,CustbyRate!$A$7:$BQ$26,COLUMN()-2,0)*VLOOKUP('Calendar Customers'!$C17,'Rev Allocations Usage'!$B$27:$K$44,MATCH('Calendar Customers'!$A17,'Rev Allocations Usage'!$B$3:$K$3,0),0)*HLOOKUP(AZ$4,$D$51:$O$57,MATCH($B17,$C$51:$C$57,0),0)</f>
        <v>134.61952554744528</v>
      </c>
      <c r="BA17" s="50">
        <f>VLOOKUP($C17,CustbyRate!$A$7:$BQ$26,COLUMN()-2,0)*VLOOKUP('Calendar Customers'!$C17,'Rev Allocations Usage'!$B$27:$K$44,MATCH('Calendar Customers'!$A17,'Rev Allocations Usage'!$B$3:$K$3,0),0)*HLOOKUP(BA$4,$D$51:$O$57,MATCH($B17,$C$51:$C$57,0),0)</f>
        <v>134.61952554744528</v>
      </c>
      <c r="BB17" s="50">
        <f>VLOOKUP($C17,CustbyRate!$A$7:$BQ$26,COLUMN()-2,0)*VLOOKUP('Calendar Customers'!$C17,'Rev Allocations Usage'!$B$27:$K$44,MATCH('Calendar Customers'!$A17,'Rev Allocations Usage'!$B$3:$K$3,0),0)*HLOOKUP(BB$4,$D$51:$O$57,MATCH($B17,$C$51:$C$57,0),0)</f>
        <v>134.61952554744528</v>
      </c>
      <c r="BC17" s="50">
        <f>VLOOKUP($C17,CustbyRate!$A$7:$BQ$26,COLUMN()-2,0)*VLOOKUP('Calendar Customers'!$C17,'Rev Allocations Usage'!$B$27:$K$44,MATCH('Calendar Customers'!$A17,'Rev Allocations Usage'!$B$3:$K$3,0),0)*HLOOKUP(BC$4,$D$51:$O$57,MATCH($B17,$C$51:$C$57,0),0)</f>
        <v>134.61952554744528</v>
      </c>
      <c r="BD17" s="50">
        <f>VLOOKUP($C17,CustbyRate!$A$7:$BQ$26,COLUMN()-2,0)*VLOOKUP('Calendar Customers'!$C17,'Rev Allocations Usage'!$B$27:$K$44,MATCH('Calendar Customers'!$A17,'Rev Allocations Usage'!$B$3:$K$3,0),0)*HLOOKUP(BD$4,$D$51:$O$57,MATCH($B17,$C$51:$C$57,0),0)</f>
        <v>134.61952554744528</v>
      </c>
      <c r="BE17" s="50">
        <f>VLOOKUP($C17,CustbyRate!$A$7:$BQ$26,COLUMN()-2,0)*VLOOKUP('Calendar Customers'!$C17,'Rev Allocations Usage'!$B$27:$K$44,MATCH('Calendar Customers'!$A17,'Rev Allocations Usage'!$B$3:$K$3,0),0)*HLOOKUP(BE$4,$D$51:$O$57,MATCH($B17,$C$51:$C$57,0),0)</f>
        <v>134.61952554744528</v>
      </c>
      <c r="BF17" s="50">
        <f>VLOOKUP($C17,CustbyRate!$A$7:$BQ$26,COLUMN()-2,0)*VLOOKUP('Calendar Customers'!$C17,'Rev Allocations Usage'!$B$27:$K$44,MATCH('Calendar Customers'!$A17,'Rev Allocations Usage'!$B$3:$K$3,0),0)*HLOOKUP(BF$4,$D$51:$O$57,MATCH($B17,$C$51:$C$57,0),0)</f>
        <v>134.61952554744528</v>
      </c>
      <c r="BG17" s="50">
        <f>VLOOKUP($C17,CustbyRate!$A$7:$BQ$26,COLUMN()-2,0)*VLOOKUP('Calendar Customers'!$C17,'Rev Allocations Usage'!$B$27:$K$44,MATCH('Calendar Customers'!$A17,'Rev Allocations Usage'!$B$3:$K$3,0),0)*HLOOKUP(BG$4,$D$51:$O$57,MATCH($B17,$C$51:$C$57,0),0)</f>
        <v>134.61952554744528</v>
      </c>
      <c r="BH17" s="52">
        <f>VLOOKUP($C17,CustbyRate!$A$7:$BQ$26,COLUMN()-2,0)*VLOOKUP('Calendar Customers'!$C17,'Rev Allocations Usage'!$B$27:$K$44,MATCH('Calendar Customers'!$A17,'Rev Allocations Usage'!$B$3:$K$3,0),0)*HLOOKUP(BH$4,$D$51:$O$57,MATCH($B17,$C$51:$C$57,0),0)</f>
        <v>134.61952554744528</v>
      </c>
      <c r="BI17" s="50">
        <f>VLOOKUP($C17,CustbyRate!$A$7:$BQ$26,COLUMN()-2,0)*VLOOKUP('Calendar Customers'!$C17,'Rev Allocations Usage'!$B$27:$K$44,MATCH('Calendar Customers'!$A17,'Rev Allocations Usage'!$B$3:$K$3,0),0)*HLOOKUP(BI$4,$D$51:$O$57,MATCH($B17,$C$51:$C$57,0),0)</f>
        <v>134.61952554744528</v>
      </c>
      <c r="BJ17" s="50">
        <f>VLOOKUP($C17,CustbyRate!$A$7:$BQ$26,COLUMN()-2,0)*VLOOKUP('Calendar Customers'!$C17,'Rev Allocations Usage'!$B$27:$K$44,MATCH('Calendar Customers'!$A17,'Rev Allocations Usage'!$B$3:$K$3,0),0)*HLOOKUP(BJ$4,$D$51:$O$57,MATCH($B17,$C$51:$C$57,0),0)</f>
        <v>134.61952554744528</v>
      </c>
      <c r="BK17" s="50">
        <f>VLOOKUP($C17,CustbyRate!$A$7:$BQ$26,COLUMN()-2,0)*VLOOKUP('Calendar Customers'!$C17,'Rev Allocations Usage'!$B$27:$K$44,MATCH('Calendar Customers'!$A17,'Rev Allocations Usage'!$B$3:$K$3,0),0)*HLOOKUP(BK$4,$D$51:$O$57,MATCH($B17,$C$51:$C$57,0),0)</f>
        <v>134.61952554744528</v>
      </c>
      <c r="BL17" s="50">
        <f>VLOOKUP($C17,CustbyRate!$A$7:$BQ$26,COLUMN()-2,0)*VLOOKUP('Calendar Customers'!$C17,'Rev Allocations Usage'!$B$27:$K$44,MATCH('Calendar Customers'!$A17,'Rev Allocations Usage'!$B$3:$K$3,0),0)*HLOOKUP(BL$4,$D$51:$O$57,MATCH($B17,$C$51:$C$57,0),0)</f>
        <v>134.61952554744528</v>
      </c>
      <c r="BM17" s="50">
        <f>VLOOKUP($C17,CustbyRate!$A$7:$BQ$26,COLUMN()-2,0)*VLOOKUP('Calendar Customers'!$C17,'Rev Allocations Usage'!$B$27:$K$44,MATCH('Calendar Customers'!$A17,'Rev Allocations Usage'!$B$3:$K$3,0),0)*HLOOKUP(BM$4,$D$51:$O$57,MATCH($B17,$C$51:$C$57,0),0)</f>
        <v>134.61952554744528</v>
      </c>
      <c r="BN17" s="50">
        <f>VLOOKUP($C17,CustbyRate!$A$7:$BQ$26,COLUMN()-2,0)*VLOOKUP('Calendar Customers'!$C17,'Rev Allocations Usage'!$B$27:$K$44,MATCH('Calendar Customers'!$A17,'Rev Allocations Usage'!$B$3:$K$3,0),0)*HLOOKUP(BN$4,$D$51:$O$57,MATCH($B17,$C$51:$C$57,0),0)</f>
        <v>134.61952554744528</v>
      </c>
      <c r="BO17" s="50">
        <f>VLOOKUP($C17,CustbyRate!$A$7:$BQ$26,COLUMN()-2,0)*VLOOKUP('Calendar Customers'!$C17,'Rev Allocations Usage'!$B$27:$K$44,MATCH('Calendar Customers'!$A17,'Rev Allocations Usage'!$B$3:$K$3,0),0)*HLOOKUP(BO$4,$D$51:$O$57,MATCH($B17,$C$51:$C$57,0),0)</f>
        <v>134.61952554744528</v>
      </c>
      <c r="BP17" s="50">
        <f>VLOOKUP($C17,CustbyRate!$A$7:$BQ$26,COLUMN()-2,0)*VLOOKUP('Calendar Customers'!$C17,'Rev Allocations Usage'!$B$27:$K$44,MATCH('Calendar Customers'!$A17,'Rev Allocations Usage'!$B$3:$K$3,0),0)*HLOOKUP(BP$4,$D$51:$O$57,MATCH($B17,$C$51:$C$57,0),0)</f>
        <v>134.61952554744528</v>
      </c>
      <c r="BQ17" s="50">
        <f>VLOOKUP($C17,CustbyRate!$A$7:$BQ$26,COLUMN()-2,0)*VLOOKUP('Calendar Customers'!$C17,'Rev Allocations Usage'!$B$27:$K$44,MATCH('Calendar Customers'!$A17,'Rev Allocations Usage'!$B$3:$K$3,0),0)*HLOOKUP(BQ$4,$D$51:$O$57,MATCH($B17,$C$51:$C$57,0),0)</f>
        <v>134.61952554744528</v>
      </c>
      <c r="BR17" s="50">
        <f>VLOOKUP($C17,CustbyRate!$A$7:$BQ$26,COLUMN()-2,0)*VLOOKUP('Calendar Customers'!$C17,'Rev Allocations Usage'!$B$27:$K$44,MATCH('Calendar Customers'!$A17,'Rev Allocations Usage'!$B$3:$K$3,0),0)*HLOOKUP(BR$4,$D$51:$O$57,MATCH($B17,$C$51:$C$57,0),0)</f>
        <v>134.61952554744528</v>
      </c>
      <c r="BS17" s="51">
        <f>VLOOKUP($C17,CustbyRate!$A$7:$BQ$26,COLUMN()-2,0)*VLOOKUP('Calendar Customers'!$C17,'Rev Allocations Usage'!$B$27:$K$44,MATCH('Calendar Customers'!$A17,'Rev Allocations Usage'!$B$3:$K$3,0),0)*HLOOKUP(BS$4,$D$51:$O$57,MATCH($B17,$C$51:$C$57,0),0)</f>
        <v>134.61952554744528</v>
      </c>
    </row>
    <row r="18" spans="1:71" x14ac:dyDescent="0.2">
      <c r="A18" s="82" t="str">
        <f>A17</f>
        <v>Industrial Customers</v>
      </c>
      <c r="B18" s="90" t="s">
        <v>128</v>
      </c>
      <c r="C18" s="90" t="s">
        <v>10</v>
      </c>
      <c r="D18" s="49">
        <f>VLOOKUP($C18,CustbyRate!$A$7:$BQ$26,COLUMN()-2,0)*VLOOKUP('Calendar Customers'!$C18,'Rev Allocations Usage'!$B$27:$K$44,MATCH('Calendar Customers'!$A18,'Rev Allocations Usage'!$B$3:$K$3,0),0)*(1-HLOOKUP(D$4,$D$51:$O$57,MATCH($B17,$C$51:$C$57,0),0))</f>
        <v>105.82390510948905</v>
      </c>
      <c r="E18" s="50">
        <f>VLOOKUP($C18,CustbyRate!$A$7:$BQ$26,COLUMN()-2,0)*VLOOKUP('Calendar Customers'!$C18,'Rev Allocations Usage'!$B$27:$K$44,MATCH('Calendar Customers'!$A18,'Rev Allocations Usage'!$B$3:$K$3,0),0)*(1-HLOOKUP(E$4,$D$51:$O$57,MATCH($B17,$C$51:$C$57,0),0))</f>
        <v>105.82390510948905</v>
      </c>
      <c r="F18" s="50">
        <f>VLOOKUP($C18,CustbyRate!$A$7:$BQ$26,COLUMN()-2,0)*VLOOKUP('Calendar Customers'!$C18,'Rev Allocations Usage'!$B$27:$K$44,MATCH('Calendar Customers'!$A18,'Rev Allocations Usage'!$B$3:$K$3,0),0)*(1-HLOOKUP(F$4,$D$51:$O$57,MATCH($B17,$C$51:$C$57,0),0))</f>
        <v>106.25583941605838</v>
      </c>
      <c r="G18" s="50">
        <f>VLOOKUP($C18,CustbyRate!$A$7:$BQ$26,COLUMN()-2,0)*VLOOKUP('Calendar Customers'!$C18,'Rev Allocations Usage'!$B$27:$K$44,MATCH('Calendar Customers'!$A18,'Rev Allocations Usage'!$B$3:$K$3,0),0)*(1-HLOOKUP(G$4,$D$51:$O$57,MATCH($B17,$C$51:$C$57,0),0))</f>
        <v>106.25583941605838</v>
      </c>
      <c r="H18" s="50">
        <f>VLOOKUP($C18,CustbyRate!$A$7:$BQ$26,COLUMN()-2,0)*VLOOKUP('Calendar Customers'!$C18,'Rev Allocations Usage'!$B$27:$K$44,MATCH('Calendar Customers'!$A18,'Rev Allocations Usage'!$B$3:$K$3,0),0)*(1-HLOOKUP(H$4,$D$51:$O$57,MATCH($B17,$C$51:$C$57,0),0))</f>
        <v>106.25583941605838</v>
      </c>
      <c r="I18" s="50">
        <f>VLOOKUP($C18,CustbyRate!$A$7:$BQ$26,COLUMN()-2,0)*VLOOKUP('Calendar Customers'!$C18,'Rev Allocations Usage'!$B$27:$K$44,MATCH('Calendar Customers'!$A18,'Rev Allocations Usage'!$B$3:$K$3,0),0)*(1-HLOOKUP(I$4,$D$51:$O$57,MATCH($B17,$C$51:$C$57,0),0))</f>
        <v>106.68777372262772</v>
      </c>
      <c r="J18" s="50">
        <f>VLOOKUP($C18,CustbyRate!$A$7:$BQ$26,COLUMN()-2,0)*VLOOKUP('Calendar Customers'!$C18,'Rev Allocations Usage'!$B$27:$K$44,MATCH('Calendar Customers'!$A18,'Rev Allocations Usage'!$B$3:$K$3,0),0)*(1-HLOOKUP(J$4,$D$51:$O$57,MATCH($B17,$C$51:$C$57,0),0))</f>
        <v>106.68777372262772</v>
      </c>
      <c r="K18" s="51">
        <f>VLOOKUP($C18,CustbyRate!$A$7:$BQ$26,COLUMN()-2,0)*VLOOKUP('Calendar Customers'!$C18,'Rev Allocations Usage'!$B$27:$K$44,MATCH('Calendar Customers'!$A18,'Rev Allocations Usage'!$B$3:$K$3,0),0)*(1-HLOOKUP(K$4,$D$51:$O$57,MATCH($B17,$C$51:$C$57,0),0))</f>
        <v>106.68777372262772</v>
      </c>
      <c r="L18" s="50">
        <f>VLOOKUP($C18,CustbyRate!$A$7:$BQ$26,COLUMN()-2,0)*VLOOKUP('Calendar Customers'!$C18,'Rev Allocations Usage'!$B$27:$K$44,MATCH('Calendar Customers'!$A18,'Rev Allocations Usage'!$B$3:$K$3,0),0)*(1-HLOOKUP(L$4,$D$51:$O$57,MATCH($B17,$C$51:$C$57,0),0))</f>
        <v>107.11970802919707</v>
      </c>
      <c r="M18" s="50">
        <f>VLOOKUP($C18,CustbyRate!$A$7:$BQ$26,COLUMN()-2,0)*VLOOKUP('Calendar Customers'!$C18,'Rev Allocations Usage'!$B$27:$K$44,MATCH('Calendar Customers'!$A18,'Rev Allocations Usage'!$B$3:$K$3,0),0)*(1-HLOOKUP(M$4,$D$51:$O$57,MATCH($B17,$C$51:$C$57,0),0))</f>
        <v>107.11970802919707</v>
      </c>
      <c r="N18" s="50">
        <f>VLOOKUP($C18,CustbyRate!$A$7:$BQ$26,COLUMN()-2,0)*VLOOKUP('Calendar Customers'!$C18,'Rev Allocations Usage'!$B$27:$K$44,MATCH('Calendar Customers'!$A18,'Rev Allocations Usage'!$B$3:$K$3,0),0)*(1-HLOOKUP(N$4,$D$51:$O$57,MATCH($B17,$C$51:$C$57,0),0))</f>
        <v>107.11970802919707</v>
      </c>
      <c r="O18" s="50">
        <f>VLOOKUP($C18,CustbyRate!$A$7:$BQ$26,COLUMN()-2,0)*VLOOKUP('Calendar Customers'!$C18,'Rev Allocations Usage'!$B$27:$K$44,MATCH('Calendar Customers'!$A18,'Rev Allocations Usage'!$B$3:$K$3,0),0)*(1-HLOOKUP(O$4,$D$51:$O$57,MATCH($B17,$C$51:$C$57,0),0))</f>
        <v>107.5516423357664</v>
      </c>
      <c r="P18" s="50">
        <f>VLOOKUP($C18,CustbyRate!$A$7:$BQ$26,COLUMN()-2,0)*VLOOKUP('Calendar Customers'!$C18,'Rev Allocations Usage'!$B$27:$K$44,MATCH('Calendar Customers'!$A18,'Rev Allocations Usage'!$B$3:$K$3,0),0)*(1-HLOOKUP(P$4,$D$51:$O$57,MATCH($B17,$C$51:$C$57,0),0))</f>
        <v>107.5516423357664</v>
      </c>
      <c r="Q18" s="50">
        <f>VLOOKUP($C18,CustbyRate!$A$7:$BQ$26,COLUMN()-2,0)*VLOOKUP('Calendar Customers'!$C18,'Rev Allocations Usage'!$B$27:$K$44,MATCH('Calendar Customers'!$A18,'Rev Allocations Usage'!$B$3:$K$3,0),0)*(1-HLOOKUP(Q$4,$D$51:$O$57,MATCH($B17,$C$51:$C$57,0),0))</f>
        <v>107.5516423357664</v>
      </c>
      <c r="R18" s="50">
        <f>VLOOKUP($C18,CustbyRate!$A$7:$BQ$26,COLUMN()-2,0)*VLOOKUP('Calendar Customers'!$C18,'Rev Allocations Usage'!$B$27:$K$44,MATCH('Calendar Customers'!$A18,'Rev Allocations Usage'!$B$3:$K$3,0),0)*(1-HLOOKUP(R$4,$D$51:$O$57,MATCH($B17,$C$51:$C$57,0),0))</f>
        <v>107.98357664233576</v>
      </c>
      <c r="S18" s="50">
        <f>VLOOKUP($C18,CustbyRate!$A$7:$BQ$26,COLUMN()-2,0)*VLOOKUP('Calendar Customers'!$C18,'Rev Allocations Usage'!$B$27:$K$44,MATCH('Calendar Customers'!$A18,'Rev Allocations Usage'!$B$3:$K$3,0),0)*(1-HLOOKUP(S$4,$D$51:$O$57,MATCH($B17,$C$51:$C$57,0),0))</f>
        <v>107.98357664233576</v>
      </c>
      <c r="T18" s="50">
        <f>VLOOKUP($C18,CustbyRate!$A$7:$BQ$26,COLUMN()-2,0)*VLOOKUP('Calendar Customers'!$C18,'Rev Allocations Usage'!$B$27:$K$44,MATCH('Calendar Customers'!$A18,'Rev Allocations Usage'!$B$3:$K$3,0),0)*(1-HLOOKUP(T$4,$D$51:$O$57,MATCH($B17,$C$51:$C$57,0),0))</f>
        <v>107.98357664233576</v>
      </c>
      <c r="U18" s="50">
        <f>VLOOKUP($C18,CustbyRate!$A$7:$BQ$26,COLUMN()-2,0)*VLOOKUP('Calendar Customers'!$C18,'Rev Allocations Usage'!$B$27:$K$44,MATCH('Calendar Customers'!$A18,'Rev Allocations Usage'!$B$3:$K$3,0),0)*(1-HLOOKUP(U$4,$D$51:$O$57,MATCH($B17,$C$51:$C$57,0),0))</f>
        <v>108.41551094890509</v>
      </c>
      <c r="V18" s="50">
        <f>VLOOKUP($C18,CustbyRate!$A$7:$BQ$26,COLUMN()-2,0)*VLOOKUP('Calendar Customers'!$C18,'Rev Allocations Usage'!$B$27:$K$44,MATCH('Calendar Customers'!$A18,'Rev Allocations Usage'!$B$3:$K$3,0),0)*(1-HLOOKUP(V$4,$D$51:$O$57,MATCH($B17,$C$51:$C$57,0),0))</f>
        <v>108.41551094890509</v>
      </c>
      <c r="W18" s="50">
        <f>VLOOKUP($C18,CustbyRate!$A$7:$BQ$26,COLUMN()-2,0)*VLOOKUP('Calendar Customers'!$C18,'Rev Allocations Usage'!$B$27:$K$44,MATCH('Calendar Customers'!$A18,'Rev Allocations Usage'!$B$3:$K$3,0),0)*(1-HLOOKUP(W$4,$D$51:$O$57,MATCH($B17,$C$51:$C$57,0),0))</f>
        <v>108.41551094890509</v>
      </c>
      <c r="X18" s="52">
        <f>VLOOKUP($C18,CustbyRate!$A$7:$BQ$26,COLUMN()-2,0)*VLOOKUP('Calendar Customers'!$C18,'Rev Allocations Usage'!$B$27:$K$44,MATCH('Calendar Customers'!$A18,'Rev Allocations Usage'!$B$3:$K$3,0),0)*(1-HLOOKUP(X$4,$D$51:$O$57,MATCH($B17,$C$51:$C$57,0),0))</f>
        <v>108.84744525547444</v>
      </c>
      <c r="Y18" s="50">
        <f>VLOOKUP($C18,CustbyRate!$A$7:$BQ$26,COLUMN()-2,0)*VLOOKUP('Calendar Customers'!$C18,'Rev Allocations Usage'!$B$27:$K$44,MATCH('Calendar Customers'!$A18,'Rev Allocations Usage'!$B$3:$K$3,0),0)*(1-HLOOKUP(Y$4,$D$51:$O$57,MATCH($B17,$C$51:$C$57,0),0))</f>
        <v>108.84744525547444</v>
      </c>
      <c r="Z18" s="50">
        <f>VLOOKUP($C18,CustbyRate!$A$7:$BQ$26,COLUMN()-2,0)*VLOOKUP('Calendar Customers'!$C18,'Rev Allocations Usage'!$B$27:$K$44,MATCH('Calendar Customers'!$A18,'Rev Allocations Usage'!$B$3:$K$3,0),0)*(1-HLOOKUP(Z$4,$D$51:$O$57,MATCH($B17,$C$51:$C$57,0),0))</f>
        <v>108.84744525547444</v>
      </c>
      <c r="AA18" s="50">
        <f>VLOOKUP($C18,CustbyRate!$A$7:$BQ$26,COLUMN()-2,0)*VLOOKUP('Calendar Customers'!$C18,'Rev Allocations Usage'!$B$27:$K$44,MATCH('Calendar Customers'!$A18,'Rev Allocations Usage'!$B$3:$K$3,0),0)*(1-HLOOKUP(AA$4,$D$51:$O$57,MATCH($B17,$C$51:$C$57,0),0))</f>
        <v>109.27937956204379</v>
      </c>
      <c r="AB18" s="50">
        <f>VLOOKUP($C18,CustbyRate!$A$7:$BQ$26,COLUMN()-2,0)*VLOOKUP('Calendar Customers'!$C18,'Rev Allocations Usage'!$B$27:$K$44,MATCH('Calendar Customers'!$A18,'Rev Allocations Usage'!$B$3:$K$3,0),0)*(1-HLOOKUP(AB$4,$D$51:$O$57,MATCH($B17,$C$51:$C$57,0),0))</f>
        <v>109.27937956204379</v>
      </c>
      <c r="AC18" s="50">
        <f>VLOOKUP($C18,CustbyRate!$A$7:$BQ$26,COLUMN()-2,0)*VLOOKUP('Calendar Customers'!$C18,'Rev Allocations Usage'!$B$27:$K$44,MATCH('Calendar Customers'!$A18,'Rev Allocations Usage'!$B$3:$K$3,0),0)*(1-HLOOKUP(AC$4,$D$51:$O$57,MATCH($B17,$C$51:$C$57,0),0))</f>
        <v>109.27937956204379</v>
      </c>
      <c r="AD18" s="50">
        <f>VLOOKUP($C18,CustbyRate!$A$7:$BQ$26,COLUMN()-2,0)*VLOOKUP('Calendar Customers'!$C18,'Rev Allocations Usage'!$B$27:$K$44,MATCH('Calendar Customers'!$A18,'Rev Allocations Usage'!$B$3:$K$3,0),0)*(1-HLOOKUP(AD$4,$D$51:$O$57,MATCH($B17,$C$51:$C$57,0),0))</f>
        <v>109.71131386861313</v>
      </c>
      <c r="AE18" s="50">
        <f>VLOOKUP($C18,CustbyRate!$A$7:$BQ$26,COLUMN()-2,0)*VLOOKUP('Calendar Customers'!$C18,'Rev Allocations Usage'!$B$27:$K$44,MATCH('Calendar Customers'!$A18,'Rev Allocations Usage'!$B$3:$K$3,0),0)*(1-HLOOKUP(AE$4,$D$51:$O$57,MATCH($B17,$C$51:$C$57,0),0))</f>
        <v>109.71131386861313</v>
      </c>
      <c r="AF18" s="50">
        <f>VLOOKUP($C18,CustbyRate!$A$7:$BQ$26,COLUMN()-2,0)*VLOOKUP('Calendar Customers'!$C18,'Rev Allocations Usage'!$B$27:$K$44,MATCH('Calendar Customers'!$A18,'Rev Allocations Usage'!$B$3:$K$3,0),0)*(1-HLOOKUP(AF$4,$D$51:$O$57,MATCH($B17,$C$51:$C$57,0),0))</f>
        <v>109.71131386861313</v>
      </c>
      <c r="AG18" s="50">
        <f>VLOOKUP($C18,CustbyRate!$A$7:$BQ$26,COLUMN()-2,0)*VLOOKUP('Calendar Customers'!$C18,'Rev Allocations Usage'!$B$27:$K$44,MATCH('Calendar Customers'!$A18,'Rev Allocations Usage'!$B$3:$K$3,0),0)*(1-HLOOKUP(AG$4,$D$51:$O$57,MATCH($B17,$C$51:$C$57,0),0))</f>
        <v>110.14324817518248</v>
      </c>
      <c r="AH18" s="50">
        <f>VLOOKUP($C18,CustbyRate!$A$7:$BQ$26,COLUMN()-2,0)*VLOOKUP('Calendar Customers'!$C18,'Rev Allocations Usage'!$B$27:$K$44,MATCH('Calendar Customers'!$A18,'Rev Allocations Usage'!$B$3:$K$3,0),0)*(1-HLOOKUP(AH$4,$D$51:$O$57,MATCH($B17,$C$51:$C$57,0),0))</f>
        <v>110.14324817518248</v>
      </c>
      <c r="AI18" s="50">
        <f>VLOOKUP($C18,CustbyRate!$A$7:$BQ$26,COLUMN()-2,0)*VLOOKUP('Calendar Customers'!$C18,'Rev Allocations Usage'!$B$27:$K$44,MATCH('Calendar Customers'!$A18,'Rev Allocations Usage'!$B$3:$K$3,0),0)*(1-HLOOKUP(AI$4,$D$51:$O$57,MATCH($B17,$C$51:$C$57,0),0))</f>
        <v>110.14324817518248</v>
      </c>
      <c r="AJ18" s="52">
        <f>VLOOKUP($C18,CustbyRate!$A$7:$BQ$26,COLUMN()-2,0)*VLOOKUP('Calendar Customers'!$C18,'Rev Allocations Usage'!$B$27:$K$44,MATCH('Calendar Customers'!$A18,'Rev Allocations Usage'!$B$3:$K$3,0),0)*(1-HLOOKUP(AJ$4,$D$51:$O$57,MATCH($B17,$C$51:$C$57,0),0))</f>
        <v>110.14324817518248</v>
      </c>
      <c r="AK18" s="50">
        <f>VLOOKUP($C18,CustbyRate!$A$7:$BQ$26,COLUMN()-2,0)*VLOOKUP('Calendar Customers'!$C18,'Rev Allocations Usage'!$B$27:$K$44,MATCH('Calendar Customers'!$A18,'Rev Allocations Usage'!$B$3:$K$3,0),0)*(1-HLOOKUP(AK$4,$D$51:$O$57,MATCH($B17,$C$51:$C$57,0),0))</f>
        <v>110.14324817518248</v>
      </c>
      <c r="AL18" s="50">
        <f>VLOOKUP($C18,CustbyRate!$A$7:$BQ$26,COLUMN()-2,0)*VLOOKUP('Calendar Customers'!$C18,'Rev Allocations Usage'!$B$27:$K$44,MATCH('Calendar Customers'!$A18,'Rev Allocations Usage'!$B$3:$K$3,0),0)*(1-HLOOKUP(AL$4,$D$51:$O$57,MATCH($B17,$C$51:$C$57,0),0))</f>
        <v>110.14324817518248</v>
      </c>
      <c r="AM18" s="50">
        <f>VLOOKUP($C18,CustbyRate!$A$7:$BQ$26,COLUMN()-2,0)*VLOOKUP('Calendar Customers'!$C18,'Rev Allocations Usage'!$B$27:$K$44,MATCH('Calendar Customers'!$A18,'Rev Allocations Usage'!$B$3:$K$3,0),0)*(1-HLOOKUP(AM$4,$D$51:$O$57,MATCH($B17,$C$51:$C$57,0),0))</f>
        <v>110.14324817518248</v>
      </c>
      <c r="AN18" s="50">
        <f>VLOOKUP($C18,CustbyRate!$A$7:$BQ$26,COLUMN()-2,0)*VLOOKUP('Calendar Customers'!$C18,'Rev Allocations Usage'!$B$27:$K$44,MATCH('Calendar Customers'!$A18,'Rev Allocations Usage'!$B$3:$K$3,0),0)*(1-HLOOKUP(AN$4,$D$51:$O$57,MATCH($B17,$C$51:$C$57,0),0))</f>
        <v>110.14324817518248</v>
      </c>
      <c r="AO18" s="50">
        <f>VLOOKUP($C18,CustbyRate!$A$7:$BQ$26,COLUMN()-2,0)*VLOOKUP('Calendar Customers'!$C18,'Rev Allocations Usage'!$B$27:$K$44,MATCH('Calendar Customers'!$A18,'Rev Allocations Usage'!$B$3:$K$3,0),0)*(1-HLOOKUP(AO$4,$D$51:$O$57,MATCH($B17,$C$51:$C$57,0),0))</f>
        <v>110.14324817518248</v>
      </c>
      <c r="AP18" s="50">
        <f>VLOOKUP($C18,CustbyRate!$A$7:$BQ$26,COLUMN()-2,0)*VLOOKUP('Calendar Customers'!$C18,'Rev Allocations Usage'!$B$27:$K$44,MATCH('Calendar Customers'!$A18,'Rev Allocations Usage'!$B$3:$K$3,0),0)*(1-HLOOKUP(AP$4,$D$51:$O$57,MATCH($B17,$C$51:$C$57,0),0))</f>
        <v>110.14324817518248</v>
      </c>
      <c r="AQ18" s="50">
        <f>VLOOKUP($C18,CustbyRate!$A$7:$BQ$26,COLUMN()-2,0)*VLOOKUP('Calendar Customers'!$C18,'Rev Allocations Usage'!$B$27:$K$44,MATCH('Calendar Customers'!$A18,'Rev Allocations Usage'!$B$3:$K$3,0),0)*(1-HLOOKUP(AQ$4,$D$51:$O$57,MATCH($B17,$C$51:$C$57,0),0))</f>
        <v>110.14324817518248</v>
      </c>
      <c r="AR18" s="50">
        <f>VLOOKUP($C18,CustbyRate!$A$7:$BQ$26,COLUMN()-2,0)*VLOOKUP('Calendar Customers'!$C18,'Rev Allocations Usage'!$B$27:$K$44,MATCH('Calendar Customers'!$A18,'Rev Allocations Usage'!$B$3:$K$3,0),0)*(1-HLOOKUP(AR$4,$D$51:$O$57,MATCH($B17,$C$51:$C$57,0),0))</f>
        <v>110.14324817518248</v>
      </c>
      <c r="AS18" s="50">
        <f>VLOOKUP($C18,CustbyRate!$A$7:$BQ$26,COLUMN()-2,0)*VLOOKUP('Calendar Customers'!$C18,'Rev Allocations Usage'!$B$27:$K$44,MATCH('Calendar Customers'!$A18,'Rev Allocations Usage'!$B$3:$K$3,0),0)*(1-HLOOKUP(AS$4,$D$51:$O$57,MATCH($B17,$C$51:$C$57,0),0))</f>
        <v>110.14324817518248</v>
      </c>
      <c r="AT18" s="50">
        <f>VLOOKUP($C18,CustbyRate!$A$7:$BQ$26,COLUMN()-2,0)*VLOOKUP('Calendar Customers'!$C18,'Rev Allocations Usage'!$B$27:$K$44,MATCH('Calendar Customers'!$A18,'Rev Allocations Usage'!$B$3:$K$3,0),0)*(1-HLOOKUP(AT$4,$D$51:$O$57,MATCH($B17,$C$51:$C$57,0),0))</f>
        <v>110.14324817518248</v>
      </c>
      <c r="AU18" s="50">
        <f>VLOOKUP($C18,CustbyRate!$A$7:$BQ$26,COLUMN()-2,0)*VLOOKUP('Calendar Customers'!$C18,'Rev Allocations Usage'!$B$27:$K$44,MATCH('Calendar Customers'!$A18,'Rev Allocations Usage'!$B$3:$K$3,0),0)*(1-HLOOKUP(AU$4,$D$51:$O$57,MATCH($B17,$C$51:$C$57,0),0))</f>
        <v>110.14324817518248</v>
      </c>
      <c r="AV18" s="52">
        <f>VLOOKUP($C18,CustbyRate!$A$7:$BQ$26,COLUMN()-2,0)*VLOOKUP('Calendar Customers'!$C18,'Rev Allocations Usage'!$B$27:$K$44,MATCH('Calendar Customers'!$A18,'Rev Allocations Usage'!$B$3:$K$3,0),0)*(1-HLOOKUP(AV$4,$D$51:$O$57,MATCH($B17,$C$51:$C$57,0),0))</f>
        <v>110.14324817518248</v>
      </c>
      <c r="AW18" s="50">
        <f>VLOOKUP($C18,CustbyRate!$A$7:$BQ$26,COLUMN()-2,0)*VLOOKUP('Calendar Customers'!$C18,'Rev Allocations Usage'!$B$27:$K$44,MATCH('Calendar Customers'!$A18,'Rev Allocations Usage'!$B$3:$K$3,0),0)*(1-HLOOKUP(AW$4,$D$51:$O$57,MATCH($B17,$C$51:$C$57,0),0))</f>
        <v>110.14324817518248</v>
      </c>
      <c r="AX18" s="50">
        <f>VLOOKUP($C18,CustbyRate!$A$7:$BQ$26,COLUMN()-2,0)*VLOOKUP('Calendar Customers'!$C18,'Rev Allocations Usage'!$B$27:$K$44,MATCH('Calendar Customers'!$A18,'Rev Allocations Usage'!$B$3:$K$3,0),0)*(1-HLOOKUP(AX$4,$D$51:$O$57,MATCH($B17,$C$51:$C$57,0),0))</f>
        <v>110.14324817518248</v>
      </c>
      <c r="AY18" s="50">
        <f>VLOOKUP($C18,CustbyRate!$A$7:$BQ$26,COLUMN()-2,0)*VLOOKUP('Calendar Customers'!$C18,'Rev Allocations Usage'!$B$27:$K$44,MATCH('Calendar Customers'!$A18,'Rev Allocations Usage'!$B$3:$K$3,0),0)*(1-HLOOKUP(AY$4,$D$51:$O$57,MATCH($B17,$C$51:$C$57,0),0))</f>
        <v>110.14324817518248</v>
      </c>
      <c r="AZ18" s="50">
        <f>VLOOKUP($C18,CustbyRate!$A$7:$BQ$26,COLUMN()-2,0)*VLOOKUP('Calendar Customers'!$C18,'Rev Allocations Usage'!$B$27:$K$44,MATCH('Calendar Customers'!$A18,'Rev Allocations Usage'!$B$3:$K$3,0),0)*(1-HLOOKUP(AZ$4,$D$51:$O$57,MATCH($B17,$C$51:$C$57,0),0))</f>
        <v>110.14324817518248</v>
      </c>
      <c r="BA18" s="50">
        <f>VLOOKUP($C18,CustbyRate!$A$7:$BQ$26,COLUMN()-2,0)*VLOOKUP('Calendar Customers'!$C18,'Rev Allocations Usage'!$B$27:$K$44,MATCH('Calendar Customers'!$A18,'Rev Allocations Usage'!$B$3:$K$3,0),0)*(1-HLOOKUP(BA$4,$D$51:$O$57,MATCH($B17,$C$51:$C$57,0),0))</f>
        <v>110.14324817518248</v>
      </c>
      <c r="BB18" s="50">
        <f>VLOOKUP($C18,CustbyRate!$A$7:$BQ$26,COLUMN()-2,0)*VLOOKUP('Calendar Customers'!$C18,'Rev Allocations Usage'!$B$27:$K$44,MATCH('Calendar Customers'!$A18,'Rev Allocations Usage'!$B$3:$K$3,0),0)*(1-HLOOKUP(BB$4,$D$51:$O$57,MATCH($B17,$C$51:$C$57,0),0))</f>
        <v>110.14324817518248</v>
      </c>
      <c r="BC18" s="50">
        <f>VLOOKUP($C18,CustbyRate!$A$7:$BQ$26,COLUMN()-2,0)*VLOOKUP('Calendar Customers'!$C18,'Rev Allocations Usage'!$B$27:$K$44,MATCH('Calendar Customers'!$A18,'Rev Allocations Usage'!$B$3:$K$3,0),0)*(1-HLOOKUP(BC$4,$D$51:$O$57,MATCH($B17,$C$51:$C$57,0),0))</f>
        <v>110.14324817518248</v>
      </c>
      <c r="BD18" s="50">
        <f>VLOOKUP($C18,CustbyRate!$A$7:$BQ$26,COLUMN()-2,0)*VLOOKUP('Calendar Customers'!$C18,'Rev Allocations Usage'!$B$27:$K$44,MATCH('Calendar Customers'!$A18,'Rev Allocations Usage'!$B$3:$K$3,0),0)*(1-HLOOKUP(BD$4,$D$51:$O$57,MATCH($B17,$C$51:$C$57,0),0))</f>
        <v>110.14324817518248</v>
      </c>
      <c r="BE18" s="50">
        <f>VLOOKUP($C18,CustbyRate!$A$7:$BQ$26,COLUMN()-2,0)*VLOOKUP('Calendar Customers'!$C18,'Rev Allocations Usage'!$B$27:$K$44,MATCH('Calendar Customers'!$A18,'Rev Allocations Usage'!$B$3:$K$3,0),0)*(1-HLOOKUP(BE$4,$D$51:$O$57,MATCH($B17,$C$51:$C$57,0),0))</f>
        <v>110.14324817518248</v>
      </c>
      <c r="BF18" s="50">
        <f>VLOOKUP($C18,CustbyRate!$A$7:$BQ$26,COLUMN()-2,0)*VLOOKUP('Calendar Customers'!$C18,'Rev Allocations Usage'!$B$27:$K$44,MATCH('Calendar Customers'!$A18,'Rev Allocations Usage'!$B$3:$K$3,0),0)*(1-HLOOKUP(BF$4,$D$51:$O$57,MATCH($B17,$C$51:$C$57,0),0))</f>
        <v>110.14324817518248</v>
      </c>
      <c r="BG18" s="50">
        <f>VLOOKUP($C18,CustbyRate!$A$7:$BQ$26,COLUMN()-2,0)*VLOOKUP('Calendar Customers'!$C18,'Rev Allocations Usage'!$B$27:$K$44,MATCH('Calendar Customers'!$A18,'Rev Allocations Usage'!$B$3:$K$3,0),0)*(1-HLOOKUP(BG$4,$D$51:$O$57,MATCH($B17,$C$51:$C$57,0),0))</f>
        <v>110.14324817518248</v>
      </c>
      <c r="BH18" s="52">
        <f>VLOOKUP($C18,CustbyRate!$A$7:$BQ$26,COLUMN()-2,0)*VLOOKUP('Calendar Customers'!$C18,'Rev Allocations Usage'!$B$27:$K$44,MATCH('Calendar Customers'!$A18,'Rev Allocations Usage'!$B$3:$K$3,0),0)*(1-HLOOKUP(BH$4,$D$51:$O$57,MATCH($B17,$C$51:$C$57,0),0))</f>
        <v>110.14324817518248</v>
      </c>
      <c r="BI18" s="50">
        <f>VLOOKUP($C18,CustbyRate!$A$7:$BQ$26,COLUMN()-2,0)*VLOOKUP('Calendar Customers'!$C18,'Rev Allocations Usage'!$B$27:$K$44,MATCH('Calendar Customers'!$A18,'Rev Allocations Usage'!$B$3:$K$3,0),0)*(1-HLOOKUP(BI$4,$D$51:$O$57,MATCH($B17,$C$51:$C$57,0),0))</f>
        <v>110.14324817518248</v>
      </c>
      <c r="BJ18" s="50">
        <f>VLOOKUP($C18,CustbyRate!$A$7:$BQ$26,COLUMN()-2,0)*VLOOKUP('Calendar Customers'!$C18,'Rev Allocations Usage'!$B$27:$K$44,MATCH('Calendar Customers'!$A18,'Rev Allocations Usage'!$B$3:$K$3,0),0)*(1-HLOOKUP(BJ$4,$D$51:$O$57,MATCH($B17,$C$51:$C$57,0),0))</f>
        <v>110.14324817518248</v>
      </c>
      <c r="BK18" s="50">
        <f>VLOOKUP($C18,CustbyRate!$A$7:$BQ$26,COLUMN()-2,0)*VLOOKUP('Calendar Customers'!$C18,'Rev Allocations Usage'!$B$27:$K$44,MATCH('Calendar Customers'!$A18,'Rev Allocations Usage'!$B$3:$K$3,0),0)*(1-HLOOKUP(BK$4,$D$51:$O$57,MATCH($B17,$C$51:$C$57,0),0))</f>
        <v>110.14324817518248</v>
      </c>
      <c r="BL18" s="50">
        <f>VLOOKUP($C18,CustbyRate!$A$7:$BQ$26,COLUMN()-2,0)*VLOOKUP('Calendar Customers'!$C18,'Rev Allocations Usage'!$B$27:$K$44,MATCH('Calendar Customers'!$A18,'Rev Allocations Usage'!$B$3:$K$3,0),0)*(1-HLOOKUP(BL$4,$D$51:$O$57,MATCH($B17,$C$51:$C$57,0),0))</f>
        <v>110.14324817518248</v>
      </c>
      <c r="BM18" s="50">
        <f>VLOOKUP($C18,CustbyRate!$A$7:$BQ$26,COLUMN()-2,0)*VLOOKUP('Calendar Customers'!$C18,'Rev Allocations Usage'!$B$27:$K$44,MATCH('Calendar Customers'!$A18,'Rev Allocations Usage'!$B$3:$K$3,0),0)*(1-HLOOKUP(BM$4,$D$51:$O$57,MATCH($B17,$C$51:$C$57,0),0))</f>
        <v>110.14324817518248</v>
      </c>
      <c r="BN18" s="50">
        <f>VLOOKUP($C18,CustbyRate!$A$7:$BQ$26,COLUMN()-2,0)*VLOOKUP('Calendar Customers'!$C18,'Rev Allocations Usage'!$B$27:$K$44,MATCH('Calendar Customers'!$A18,'Rev Allocations Usage'!$B$3:$K$3,0),0)*(1-HLOOKUP(BN$4,$D$51:$O$57,MATCH($B17,$C$51:$C$57,0),0))</f>
        <v>110.14324817518248</v>
      </c>
      <c r="BO18" s="50">
        <f>VLOOKUP($C18,CustbyRate!$A$7:$BQ$26,COLUMN()-2,0)*VLOOKUP('Calendar Customers'!$C18,'Rev Allocations Usage'!$B$27:$K$44,MATCH('Calendar Customers'!$A18,'Rev Allocations Usage'!$B$3:$K$3,0),0)*(1-HLOOKUP(BO$4,$D$51:$O$57,MATCH($B17,$C$51:$C$57,0),0))</f>
        <v>110.14324817518248</v>
      </c>
      <c r="BP18" s="50">
        <f>VLOOKUP($C18,CustbyRate!$A$7:$BQ$26,COLUMN()-2,0)*VLOOKUP('Calendar Customers'!$C18,'Rev Allocations Usage'!$B$27:$K$44,MATCH('Calendar Customers'!$A18,'Rev Allocations Usage'!$B$3:$K$3,0),0)*(1-HLOOKUP(BP$4,$D$51:$O$57,MATCH($B17,$C$51:$C$57,0),0))</f>
        <v>110.14324817518248</v>
      </c>
      <c r="BQ18" s="50">
        <f>VLOOKUP($C18,CustbyRate!$A$7:$BQ$26,COLUMN()-2,0)*VLOOKUP('Calendar Customers'!$C18,'Rev Allocations Usage'!$B$27:$K$44,MATCH('Calendar Customers'!$A18,'Rev Allocations Usage'!$B$3:$K$3,0),0)*(1-HLOOKUP(BQ$4,$D$51:$O$57,MATCH($B17,$C$51:$C$57,0),0))</f>
        <v>110.14324817518248</v>
      </c>
      <c r="BR18" s="50">
        <f>VLOOKUP($C18,CustbyRate!$A$7:$BQ$26,COLUMN()-2,0)*VLOOKUP('Calendar Customers'!$C18,'Rev Allocations Usage'!$B$27:$K$44,MATCH('Calendar Customers'!$A18,'Rev Allocations Usage'!$B$3:$K$3,0),0)*(1-HLOOKUP(BR$4,$D$51:$O$57,MATCH($B17,$C$51:$C$57,0),0))</f>
        <v>110.14324817518248</v>
      </c>
      <c r="BS18" s="51">
        <f>VLOOKUP($C18,CustbyRate!$A$7:$BQ$26,COLUMN()-2,0)*VLOOKUP('Calendar Customers'!$C18,'Rev Allocations Usage'!$B$27:$K$44,MATCH('Calendar Customers'!$A18,'Rev Allocations Usage'!$B$3:$K$3,0),0)*(1-HLOOKUP(BS$4,$D$51:$O$57,MATCH($B17,$C$51:$C$57,0),0))</f>
        <v>110.14324817518248</v>
      </c>
    </row>
    <row r="19" spans="1:71" x14ac:dyDescent="0.2">
      <c r="A19" s="131" t="s">
        <v>157</v>
      </c>
      <c r="B19" s="44"/>
      <c r="C19" s="92"/>
      <c r="D19" s="54">
        <f>SUM(D14:D18)</f>
        <v>239.75514266755147</v>
      </c>
      <c r="E19" s="55">
        <f t="shared" ref="E19:BP19" si="5">SUM(E14:E18)</f>
        <v>239.75514266755147</v>
      </c>
      <c r="F19" s="55">
        <f t="shared" si="5"/>
        <v>240.71499668214994</v>
      </c>
      <c r="G19" s="55">
        <f t="shared" si="5"/>
        <v>240.71499668214994</v>
      </c>
      <c r="H19" s="55">
        <f t="shared" si="5"/>
        <v>240.71499668214994</v>
      </c>
      <c r="I19" s="55">
        <f t="shared" si="5"/>
        <v>241.67485069674851</v>
      </c>
      <c r="J19" s="55">
        <f t="shared" si="5"/>
        <v>240.03848706038488</v>
      </c>
      <c r="K19" s="56">
        <f t="shared" si="5"/>
        <v>240.03848706038488</v>
      </c>
      <c r="L19" s="46">
        <f t="shared" si="5"/>
        <v>240.99834107498344</v>
      </c>
      <c r="M19" s="46">
        <f t="shared" si="5"/>
        <v>240.99834107498344</v>
      </c>
      <c r="N19" s="46">
        <f t="shared" si="5"/>
        <v>240.99834107498344</v>
      </c>
      <c r="O19" s="46">
        <f t="shared" si="5"/>
        <v>241.95819508958192</v>
      </c>
      <c r="P19" s="46">
        <f t="shared" si="5"/>
        <v>241.95819508958192</v>
      </c>
      <c r="Q19" s="46">
        <f t="shared" si="5"/>
        <v>241.95819508958192</v>
      </c>
      <c r="R19" s="46">
        <f t="shared" si="5"/>
        <v>242.91804910418051</v>
      </c>
      <c r="S19" s="46">
        <f t="shared" si="5"/>
        <v>242.91804910418051</v>
      </c>
      <c r="T19" s="46">
        <f t="shared" si="5"/>
        <v>242.91804910418051</v>
      </c>
      <c r="U19" s="46">
        <f t="shared" si="5"/>
        <v>243.87790311877905</v>
      </c>
      <c r="V19" s="46">
        <f t="shared" si="5"/>
        <v>243.87790311877905</v>
      </c>
      <c r="W19" s="46">
        <f t="shared" si="5"/>
        <v>243.87790311877905</v>
      </c>
      <c r="X19" s="48">
        <f t="shared" si="5"/>
        <v>244.83775713337758</v>
      </c>
      <c r="Y19" s="46">
        <f t="shared" si="5"/>
        <v>244.83775713337758</v>
      </c>
      <c r="Z19" s="46">
        <f t="shared" si="5"/>
        <v>244.83775713337758</v>
      </c>
      <c r="AA19" s="46">
        <f t="shared" si="5"/>
        <v>245.79761114797611</v>
      </c>
      <c r="AB19" s="46">
        <f t="shared" si="5"/>
        <v>245.79761114797611</v>
      </c>
      <c r="AC19" s="46">
        <f t="shared" si="5"/>
        <v>245.79761114797611</v>
      </c>
      <c r="AD19" s="46">
        <f t="shared" si="5"/>
        <v>246.75746516257468</v>
      </c>
      <c r="AE19" s="46">
        <f t="shared" si="5"/>
        <v>246.75746516257468</v>
      </c>
      <c r="AF19" s="46">
        <f t="shared" si="5"/>
        <v>246.75746516257468</v>
      </c>
      <c r="AG19" s="46">
        <f t="shared" si="5"/>
        <v>247.71731917717324</v>
      </c>
      <c r="AH19" s="46">
        <f t="shared" si="5"/>
        <v>247.71731917717324</v>
      </c>
      <c r="AI19" s="46">
        <f t="shared" si="5"/>
        <v>247.71731917717324</v>
      </c>
      <c r="AJ19" s="48">
        <f t="shared" si="5"/>
        <v>247.71731917717324</v>
      </c>
      <c r="AK19" s="46">
        <f t="shared" si="5"/>
        <v>247.71731917717324</v>
      </c>
      <c r="AL19" s="46">
        <f t="shared" si="5"/>
        <v>247.71731917717324</v>
      </c>
      <c r="AM19" s="46">
        <f t="shared" si="5"/>
        <v>247.71731917717324</v>
      </c>
      <c r="AN19" s="46">
        <f t="shared" si="5"/>
        <v>247.71731917717324</v>
      </c>
      <c r="AO19" s="46">
        <f t="shared" si="5"/>
        <v>247.71731917717324</v>
      </c>
      <c r="AP19" s="46">
        <f t="shared" si="5"/>
        <v>247.71731917717324</v>
      </c>
      <c r="AQ19" s="46">
        <f t="shared" si="5"/>
        <v>247.71731917717324</v>
      </c>
      <c r="AR19" s="46">
        <f t="shared" si="5"/>
        <v>247.71731917717324</v>
      </c>
      <c r="AS19" s="46">
        <f t="shared" si="5"/>
        <v>247.71731917717324</v>
      </c>
      <c r="AT19" s="46">
        <f t="shared" si="5"/>
        <v>247.71731917717324</v>
      </c>
      <c r="AU19" s="46">
        <f t="shared" si="5"/>
        <v>247.71731917717324</v>
      </c>
      <c r="AV19" s="48">
        <f t="shared" si="5"/>
        <v>247.71731917717324</v>
      </c>
      <c r="AW19" s="46">
        <f t="shared" si="5"/>
        <v>247.71731917717324</v>
      </c>
      <c r="AX19" s="46">
        <f t="shared" si="5"/>
        <v>247.71731917717324</v>
      </c>
      <c r="AY19" s="46">
        <f t="shared" si="5"/>
        <v>247.71731917717324</v>
      </c>
      <c r="AZ19" s="46">
        <f t="shared" si="5"/>
        <v>247.71731917717324</v>
      </c>
      <c r="BA19" s="46">
        <f t="shared" si="5"/>
        <v>247.71731917717324</v>
      </c>
      <c r="BB19" s="46">
        <f t="shared" si="5"/>
        <v>247.71731917717324</v>
      </c>
      <c r="BC19" s="46">
        <f t="shared" si="5"/>
        <v>247.71731917717324</v>
      </c>
      <c r="BD19" s="46">
        <f t="shared" si="5"/>
        <v>247.71731917717324</v>
      </c>
      <c r="BE19" s="46">
        <f t="shared" si="5"/>
        <v>247.71731917717324</v>
      </c>
      <c r="BF19" s="46">
        <f t="shared" si="5"/>
        <v>247.71731917717324</v>
      </c>
      <c r="BG19" s="46">
        <f t="shared" si="5"/>
        <v>247.71731917717324</v>
      </c>
      <c r="BH19" s="48">
        <f t="shared" si="5"/>
        <v>247.71731917717324</v>
      </c>
      <c r="BI19" s="46">
        <f t="shared" si="5"/>
        <v>247.71731917717324</v>
      </c>
      <c r="BJ19" s="46">
        <f t="shared" si="5"/>
        <v>247.71731917717324</v>
      </c>
      <c r="BK19" s="46">
        <f t="shared" si="5"/>
        <v>247.71731917717324</v>
      </c>
      <c r="BL19" s="46">
        <f t="shared" si="5"/>
        <v>247.71731917717324</v>
      </c>
      <c r="BM19" s="46">
        <f t="shared" si="5"/>
        <v>247.71731917717324</v>
      </c>
      <c r="BN19" s="46">
        <f t="shared" si="5"/>
        <v>247.71731917717324</v>
      </c>
      <c r="BO19" s="46">
        <f t="shared" si="5"/>
        <v>247.71731917717324</v>
      </c>
      <c r="BP19" s="46">
        <f t="shared" si="5"/>
        <v>247.71731917717324</v>
      </c>
      <c r="BQ19" s="46">
        <f t="shared" ref="BQ19:BS19" si="6">SUM(BQ14:BQ18)</f>
        <v>247.71731917717324</v>
      </c>
      <c r="BR19" s="46">
        <f t="shared" si="6"/>
        <v>247.71731917717324</v>
      </c>
      <c r="BS19" s="47">
        <f t="shared" si="6"/>
        <v>247.71731917717324</v>
      </c>
    </row>
    <row r="20" spans="1:71" ht="15" x14ac:dyDescent="0.25">
      <c r="A20" s="131" t="s">
        <v>108</v>
      </c>
      <c r="B20" s="44" t="s">
        <v>158</v>
      </c>
      <c r="C20" s="105" t="s">
        <v>4</v>
      </c>
      <c r="D20" s="45">
        <f>VLOOKUP($C20,CustbyRate!$A$7:$BQ$26,COLUMN()-2,0)*VLOOKUP('Calendar Customers'!$C20,'Rev Allocations Usage'!$B$27:$K$44,MATCH('Calendar Customers'!$A20,'Rev Allocations Usage'!$B$3:$K$3,0),0)</f>
        <v>0.5</v>
      </c>
      <c r="E20" s="46">
        <f>VLOOKUP($C20,CustbyRate!$A$7:$BQ$26,COLUMN()-2,0)*VLOOKUP('Calendar Customers'!$C20,'Rev Allocations Usage'!$B$27:$K$44,MATCH('Calendar Customers'!$A20,'Rev Allocations Usage'!$B$3:$K$3,0),0)</f>
        <v>0.5</v>
      </c>
      <c r="F20" s="46">
        <f>VLOOKUP($C20,CustbyRate!$A$7:$BQ$26,COLUMN()-2,0)*VLOOKUP('Calendar Customers'!$C20,'Rev Allocations Usage'!$B$27:$K$44,MATCH('Calendar Customers'!$A20,'Rev Allocations Usage'!$B$3:$K$3,0),0)</f>
        <v>0.5</v>
      </c>
      <c r="G20" s="46">
        <f>VLOOKUP($C20,CustbyRate!$A$7:$BQ$26,COLUMN()-2,0)*VLOOKUP('Calendar Customers'!$C20,'Rev Allocations Usage'!$B$27:$K$44,MATCH('Calendar Customers'!$A20,'Rev Allocations Usage'!$B$3:$K$3,0),0)</f>
        <v>0.5</v>
      </c>
      <c r="H20" s="46">
        <f>VLOOKUP($C20,CustbyRate!$A$7:$BQ$26,COLUMN()-2,0)*VLOOKUP('Calendar Customers'!$C20,'Rev Allocations Usage'!$B$27:$K$44,MATCH('Calendar Customers'!$A20,'Rev Allocations Usage'!$B$3:$K$3,0),0)</f>
        <v>0.5</v>
      </c>
      <c r="I20" s="46">
        <f>VLOOKUP($C20,CustbyRate!$A$7:$BQ$26,COLUMN()-2,0)*VLOOKUP('Calendar Customers'!$C20,'Rev Allocations Usage'!$B$27:$K$44,MATCH('Calendar Customers'!$A20,'Rev Allocations Usage'!$B$3:$K$3,0),0)</f>
        <v>0.5</v>
      </c>
      <c r="J20" s="46">
        <f>VLOOKUP($C20,CustbyRate!$A$7:$BQ$26,COLUMN()-2,0)*VLOOKUP('Calendar Customers'!$C20,'Rev Allocations Usage'!$B$27:$K$44,MATCH('Calendar Customers'!$A20,'Rev Allocations Usage'!$B$3:$K$3,0),0)</f>
        <v>0.5</v>
      </c>
      <c r="K20" s="47">
        <f>VLOOKUP($C20,CustbyRate!$A$7:$BQ$26,COLUMN()-2,0)*VLOOKUP('Calendar Customers'!$C20,'Rev Allocations Usage'!$B$27:$K$44,MATCH('Calendar Customers'!$A20,'Rev Allocations Usage'!$B$3:$K$3,0),0)</f>
        <v>0.5</v>
      </c>
      <c r="L20" s="46">
        <f>VLOOKUP($C20,CustbyRate!$A$7:$BQ$26,COLUMN()-2,0)*VLOOKUP('Calendar Customers'!$C20,'Rev Allocations Usage'!$B$27:$K$44,MATCH('Calendar Customers'!$A20,'Rev Allocations Usage'!$B$3:$K$3,0),0)</f>
        <v>0.5</v>
      </c>
      <c r="M20" s="46">
        <f>VLOOKUP($C20,CustbyRate!$A$7:$BQ$26,COLUMN()-2,0)*VLOOKUP('Calendar Customers'!$C20,'Rev Allocations Usage'!$B$27:$K$44,MATCH('Calendar Customers'!$A20,'Rev Allocations Usage'!$B$3:$K$3,0),0)</f>
        <v>0.5</v>
      </c>
      <c r="N20" s="46">
        <f>VLOOKUP($C20,CustbyRate!$A$7:$BQ$26,COLUMN()-2,0)*VLOOKUP('Calendar Customers'!$C20,'Rev Allocations Usage'!$B$27:$K$44,MATCH('Calendar Customers'!$A20,'Rev Allocations Usage'!$B$3:$K$3,0),0)</f>
        <v>0.5</v>
      </c>
      <c r="O20" s="46">
        <f>VLOOKUP($C20,CustbyRate!$A$7:$BQ$26,COLUMN()-2,0)*VLOOKUP('Calendar Customers'!$C20,'Rev Allocations Usage'!$B$27:$K$44,MATCH('Calendar Customers'!$A20,'Rev Allocations Usage'!$B$3:$K$3,0),0)</f>
        <v>0.5</v>
      </c>
      <c r="P20" s="46">
        <f>VLOOKUP($C20,CustbyRate!$A$7:$BQ$26,COLUMN()-2,0)*VLOOKUP('Calendar Customers'!$C20,'Rev Allocations Usage'!$B$27:$K$44,MATCH('Calendar Customers'!$A20,'Rev Allocations Usage'!$B$3:$K$3,0),0)</f>
        <v>0.5</v>
      </c>
      <c r="Q20" s="46">
        <f>VLOOKUP($C20,CustbyRate!$A$7:$BQ$26,COLUMN()-2,0)*VLOOKUP('Calendar Customers'!$C20,'Rev Allocations Usage'!$B$27:$K$44,MATCH('Calendar Customers'!$A20,'Rev Allocations Usage'!$B$3:$K$3,0),0)</f>
        <v>0.5</v>
      </c>
      <c r="R20" s="46">
        <f>VLOOKUP($C20,CustbyRate!$A$7:$BQ$26,COLUMN()-2,0)*VLOOKUP('Calendar Customers'!$C20,'Rev Allocations Usage'!$B$27:$K$44,MATCH('Calendar Customers'!$A20,'Rev Allocations Usage'!$B$3:$K$3,0),0)</f>
        <v>0.5</v>
      </c>
      <c r="S20" s="46">
        <f>VLOOKUP($C20,CustbyRate!$A$7:$BQ$26,COLUMN()-2,0)*VLOOKUP('Calendar Customers'!$C20,'Rev Allocations Usage'!$B$27:$K$44,MATCH('Calendar Customers'!$A20,'Rev Allocations Usage'!$B$3:$K$3,0),0)</f>
        <v>0.5</v>
      </c>
      <c r="T20" s="46">
        <f>VLOOKUP($C20,CustbyRate!$A$7:$BQ$26,COLUMN()-2,0)*VLOOKUP('Calendar Customers'!$C20,'Rev Allocations Usage'!$B$27:$K$44,MATCH('Calendar Customers'!$A20,'Rev Allocations Usage'!$B$3:$K$3,0),0)</f>
        <v>0.5</v>
      </c>
      <c r="U20" s="46">
        <f>VLOOKUP($C20,CustbyRate!$A$7:$BQ$26,COLUMN()-2,0)*VLOOKUP('Calendar Customers'!$C20,'Rev Allocations Usage'!$B$27:$K$44,MATCH('Calendar Customers'!$A20,'Rev Allocations Usage'!$B$3:$K$3,0),0)</f>
        <v>0.5</v>
      </c>
      <c r="V20" s="46">
        <f>VLOOKUP($C20,CustbyRate!$A$7:$BQ$26,COLUMN()-2,0)*VLOOKUP('Calendar Customers'!$C20,'Rev Allocations Usage'!$B$27:$K$44,MATCH('Calendar Customers'!$A20,'Rev Allocations Usage'!$B$3:$K$3,0),0)</f>
        <v>0.5</v>
      </c>
      <c r="W20" s="46">
        <f>VLOOKUP($C20,CustbyRate!$A$7:$BQ$26,COLUMN()-2,0)*VLOOKUP('Calendar Customers'!$C20,'Rev Allocations Usage'!$B$27:$K$44,MATCH('Calendar Customers'!$A20,'Rev Allocations Usage'!$B$3:$K$3,0),0)</f>
        <v>0.5</v>
      </c>
      <c r="X20" s="48">
        <f>VLOOKUP($C20,CustbyRate!$A$7:$BQ$26,COLUMN()-2,0)*VLOOKUP('Calendar Customers'!$C20,'Rev Allocations Usage'!$B$27:$K$44,MATCH('Calendar Customers'!$A20,'Rev Allocations Usage'!$B$3:$K$3,0),0)</f>
        <v>0.5</v>
      </c>
      <c r="Y20" s="46">
        <f>VLOOKUP($C20,CustbyRate!$A$7:$BQ$26,COLUMN()-2,0)*VLOOKUP('Calendar Customers'!$C20,'Rev Allocations Usage'!$B$27:$K$44,MATCH('Calendar Customers'!$A20,'Rev Allocations Usage'!$B$3:$K$3,0),0)</f>
        <v>0.5</v>
      </c>
      <c r="Z20" s="46">
        <f>VLOOKUP($C20,CustbyRate!$A$7:$BQ$26,COLUMN()-2,0)*VLOOKUP('Calendar Customers'!$C20,'Rev Allocations Usage'!$B$27:$K$44,MATCH('Calendar Customers'!$A20,'Rev Allocations Usage'!$B$3:$K$3,0),0)</f>
        <v>0.5</v>
      </c>
      <c r="AA20" s="46">
        <f>VLOOKUP($C20,CustbyRate!$A$7:$BQ$26,COLUMN()-2,0)*VLOOKUP('Calendar Customers'!$C20,'Rev Allocations Usage'!$B$27:$K$44,MATCH('Calendar Customers'!$A20,'Rev Allocations Usage'!$B$3:$K$3,0),0)</f>
        <v>0.5</v>
      </c>
      <c r="AB20" s="46">
        <f>VLOOKUP($C20,CustbyRate!$A$7:$BQ$26,COLUMN()-2,0)*VLOOKUP('Calendar Customers'!$C20,'Rev Allocations Usage'!$B$27:$K$44,MATCH('Calendar Customers'!$A20,'Rev Allocations Usage'!$B$3:$K$3,0),0)</f>
        <v>0.5</v>
      </c>
      <c r="AC20" s="46">
        <f>VLOOKUP($C20,CustbyRate!$A$7:$BQ$26,COLUMN()-2,0)*VLOOKUP('Calendar Customers'!$C20,'Rev Allocations Usage'!$B$27:$K$44,MATCH('Calendar Customers'!$A20,'Rev Allocations Usage'!$B$3:$K$3,0),0)</f>
        <v>0.5</v>
      </c>
      <c r="AD20" s="46">
        <f>VLOOKUP($C20,CustbyRate!$A$7:$BQ$26,COLUMN()-2,0)*VLOOKUP('Calendar Customers'!$C20,'Rev Allocations Usage'!$B$27:$K$44,MATCH('Calendar Customers'!$A20,'Rev Allocations Usage'!$B$3:$K$3,0),0)</f>
        <v>0.5</v>
      </c>
      <c r="AE20" s="46">
        <f>VLOOKUP($C20,CustbyRate!$A$7:$BQ$26,COLUMN()-2,0)*VLOOKUP('Calendar Customers'!$C20,'Rev Allocations Usage'!$B$27:$K$44,MATCH('Calendar Customers'!$A20,'Rev Allocations Usage'!$B$3:$K$3,0),0)</f>
        <v>0.5</v>
      </c>
      <c r="AF20" s="46">
        <f>VLOOKUP($C20,CustbyRate!$A$7:$BQ$26,COLUMN()-2,0)*VLOOKUP('Calendar Customers'!$C20,'Rev Allocations Usage'!$B$27:$K$44,MATCH('Calendar Customers'!$A20,'Rev Allocations Usage'!$B$3:$K$3,0),0)</f>
        <v>0.5</v>
      </c>
      <c r="AG20" s="46">
        <f>VLOOKUP($C20,CustbyRate!$A$7:$BQ$26,COLUMN()-2,0)*VLOOKUP('Calendar Customers'!$C20,'Rev Allocations Usage'!$B$27:$K$44,MATCH('Calendar Customers'!$A20,'Rev Allocations Usage'!$B$3:$K$3,0),0)</f>
        <v>0.5</v>
      </c>
      <c r="AH20" s="46">
        <f>VLOOKUP($C20,CustbyRate!$A$7:$BQ$26,COLUMN()-2,0)*VLOOKUP('Calendar Customers'!$C20,'Rev Allocations Usage'!$B$27:$K$44,MATCH('Calendar Customers'!$A20,'Rev Allocations Usage'!$B$3:$K$3,0),0)</f>
        <v>0.5</v>
      </c>
      <c r="AI20" s="46">
        <f>VLOOKUP($C20,CustbyRate!$A$7:$BQ$26,COLUMN()-2,0)*VLOOKUP('Calendar Customers'!$C20,'Rev Allocations Usage'!$B$27:$K$44,MATCH('Calendar Customers'!$A20,'Rev Allocations Usage'!$B$3:$K$3,0),0)</f>
        <v>0.5</v>
      </c>
      <c r="AJ20" s="48">
        <f>VLOOKUP($C20,CustbyRate!$A$7:$BQ$26,COLUMN()-2,0)*VLOOKUP('Calendar Customers'!$C20,'Rev Allocations Usage'!$B$27:$K$44,MATCH('Calendar Customers'!$A20,'Rev Allocations Usage'!$B$3:$K$3,0),0)</f>
        <v>0.5</v>
      </c>
      <c r="AK20" s="46">
        <f>VLOOKUP($C20,CustbyRate!$A$7:$BQ$26,COLUMN()-2,0)*VLOOKUP('Calendar Customers'!$C20,'Rev Allocations Usage'!$B$27:$K$44,MATCH('Calendar Customers'!$A20,'Rev Allocations Usage'!$B$3:$K$3,0),0)</f>
        <v>0.5</v>
      </c>
      <c r="AL20" s="46">
        <f>VLOOKUP($C20,CustbyRate!$A$7:$BQ$26,COLUMN()-2,0)*VLOOKUP('Calendar Customers'!$C20,'Rev Allocations Usage'!$B$27:$K$44,MATCH('Calendar Customers'!$A20,'Rev Allocations Usage'!$B$3:$K$3,0),0)</f>
        <v>0.5</v>
      </c>
      <c r="AM20" s="46">
        <f>VLOOKUP($C20,CustbyRate!$A$7:$BQ$26,COLUMN()-2,0)*VLOOKUP('Calendar Customers'!$C20,'Rev Allocations Usage'!$B$27:$K$44,MATCH('Calendar Customers'!$A20,'Rev Allocations Usage'!$B$3:$K$3,0),0)</f>
        <v>0.5</v>
      </c>
      <c r="AN20" s="46">
        <f>VLOOKUP($C20,CustbyRate!$A$7:$BQ$26,COLUMN()-2,0)*VLOOKUP('Calendar Customers'!$C20,'Rev Allocations Usage'!$B$27:$K$44,MATCH('Calendar Customers'!$A20,'Rev Allocations Usage'!$B$3:$K$3,0),0)</f>
        <v>0.5</v>
      </c>
      <c r="AO20" s="46">
        <f>VLOOKUP($C20,CustbyRate!$A$7:$BQ$26,COLUMN()-2,0)*VLOOKUP('Calendar Customers'!$C20,'Rev Allocations Usage'!$B$27:$K$44,MATCH('Calendar Customers'!$A20,'Rev Allocations Usage'!$B$3:$K$3,0),0)</f>
        <v>0.5</v>
      </c>
      <c r="AP20" s="46">
        <f>VLOOKUP($C20,CustbyRate!$A$7:$BQ$26,COLUMN()-2,0)*VLOOKUP('Calendar Customers'!$C20,'Rev Allocations Usage'!$B$27:$K$44,MATCH('Calendar Customers'!$A20,'Rev Allocations Usage'!$B$3:$K$3,0),0)</f>
        <v>0.5</v>
      </c>
      <c r="AQ20" s="46">
        <f>VLOOKUP($C20,CustbyRate!$A$7:$BQ$26,COLUMN()-2,0)*VLOOKUP('Calendar Customers'!$C20,'Rev Allocations Usage'!$B$27:$K$44,MATCH('Calendar Customers'!$A20,'Rev Allocations Usage'!$B$3:$K$3,0),0)</f>
        <v>0.5</v>
      </c>
      <c r="AR20" s="46">
        <f>VLOOKUP($C20,CustbyRate!$A$7:$BQ$26,COLUMN()-2,0)*VLOOKUP('Calendar Customers'!$C20,'Rev Allocations Usage'!$B$27:$K$44,MATCH('Calendar Customers'!$A20,'Rev Allocations Usage'!$B$3:$K$3,0),0)</f>
        <v>0.5</v>
      </c>
      <c r="AS20" s="46">
        <f>VLOOKUP($C20,CustbyRate!$A$7:$BQ$26,COLUMN()-2,0)*VLOOKUP('Calendar Customers'!$C20,'Rev Allocations Usage'!$B$27:$K$44,MATCH('Calendar Customers'!$A20,'Rev Allocations Usage'!$B$3:$K$3,0),0)</f>
        <v>0.5</v>
      </c>
      <c r="AT20" s="46">
        <f>VLOOKUP($C20,CustbyRate!$A$7:$BQ$26,COLUMN()-2,0)*VLOOKUP('Calendar Customers'!$C20,'Rev Allocations Usage'!$B$27:$K$44,MATCH('Calendar Customers'!$A20,'Rev Allocations Usage'!$B$3:$K$3,0),0)</f>
        <v>0.5</v>
      </c>
      <c r="AU20" s="46">
        <f>VLOOKUP($C20,CustbyRate!$A$7:$BQ$26,COLUMN()-2,0)*VLOOKUP('Calendar Customers'!$C20,'Rev Allocations Usage'!$B$27:$K$44,MATCH('Calendar Customers'!$A20,'Rev Allocations Usage'!$B$3:$K$3,0),0)</f>
        <v>0.5</v>
      </c>
      <c r="AV20" s="48">
        <f>VLOOKUP($C20,CustbyRate!$A$7:$BQ$26,COLUMN()-2,0)*VLOOKUP('Calendar Customers'!$C20,'Rev Allocations Usage'!$B$27:$K$44,MATCH('Calendar Customers'!$A20,'Rev Allocations Usage'!$B$3:$K$3,0),0)</f>
        <v>0.5</v>
      </c>
      <c r="AW20" s="46">
        <f>VLOOKUP($C20,CustbyRate!$A$7:$BQ$26,COLUMN()-2,0)*VLOOKUP('Calendar Customers'!$C20,'Rev Allocations Usage'!$B$27:$K$44,MATCH('Calendar Customers'!$A20,'Rev Allocations Usage'!$B$3:$K$3,0),0)</f>
        <v>0.5</v>
      </c>
      <c r="AX20" s="46">
        <f>VLOOKUP($C20,CustbyRate!$A$7:$BQ$26,COLUMN()-2,0)*VLOOKUP('Calendar Customers'!$C20,'Rev Allocations Usage'!$B$27:$K$44,MATCH('Calendar Customers'!$A20,'Rev Allocations Usage'!$B$3:$K$3,0),0)</f>
        <v>0.5</v>
      </c>
      <c r="AY20" s="46">
        <f>VLOOKUP($C20,CustbyRate!$A$7:$BQ$26,COLUMN()-2,0)*VLOOKUP('Calendar Customers'!$C20,'Rev Allocations Usage'!$B$27:$K$44,MATCH('Calendar Customers'!$A20,'Rev Allocations Usage'!$B$3:$K$3,0),0)</f>
        <v>0.5</v>
      </c>
      <c r="AZ20" s="46">
        <f>VLOOKUP($C20,CustbyRate!$A$7:$BQ$26,COLUMN()-2,0)*VLOOKUP('Calendar Customers'!$C20,'Rev Allocations Usage'!$B$27:$K$44,MATCH('Calendar Customers'!$A20,'Rev Allocations Usage'!$B$3:$K$3,0),0)</f>
        <v>0.5</v>
      </c>
      <c r="BA20" s="46">
        <f>VLOOKUP($C20,CustbyRate!$A$7:$BQ$26,COLUMN()-2,0)*VLOOKUP('Calendar Customers'!$C20,'Rev Allocations Usage'!$B$27:$K$44,MATCH('Calendar Customers'!$A20,'Rev Allocations Usage'!$B$3:$K$3,0),0)</f>
        <v>0.5</v>
      </c>
      <c r="BB20" s="46">
        <f>VLOOKUP($C20,CustbyRate!$A$7:$BQ$26,COLUMN()-2,0)*VLOOKUP('Calendar Customers'!$C20,'Rev Allocations Usage'!$B$27:$K$44,MATCH('Calendar Customers'!$A20,'Rev Allocations Usage'!$B$3:$K$3,0),0)</f>
        <v>0.5</v>
      </c>
      <c r="BC20" s="46">
        <f>VLOOKUP($C20,CustbyRate!$A$7:$BQ$26,COLUMN()-2,0)*VLOOKUP('Calendar Customers'!$C20,'Rev Allocations Usage'!$B$27:$K$44,MATCH('Calendar Customers'!$A20,'Rev Allocations Usage'!$B$3:$K$3,0),0)</f>
        <v>0.5</v>
      </c>
      <c r="BD20" s="46">
        <f>VLOOKUP($C20,CustbyRate!$A$7:$BQ$26,COLUMN()-2,0)*VLOOKUP('Calendar Customers'!$C20,'Rev Allocations Usage'!$B$27:$K$44,MATCH('Calendar Customers'!$A20,'Rev Allocations Usage'!$B$3:$K$3,0),0)</f>
        <v>0.5</v>
      </c>
      <c r="BE20" s="46">
        <f>VLOOKUP($C20,CustbyRate!$A$7:$BQ$26,COLUMN()-2,0)*VLOOKUP('Calendar Customers'!$C20,'Rev Allocations Usage'!$B$27:$K$44,MATCH('Calendar Customers'!$A20,'Rev Allocations Usage'!$B$3:$K$3,0),0)</f>
        <v>0.5</v>
      </c>
      <c r="BF20" s="46">
        <f>VLOOKUP($C20,CustbyRate!$A$7:$BQ$26,COLUMN()-2,0)*VLOOKUP('Calendar Customers'!$C20,'Rev Allocations Usage'!$B$27:$K$44,MATCH('Calendar Customers'!$A20,'Rev Allocations Usage'!$B$3:$K$3,0),0)</f>
        <v>0.5</v>
      </c>
      <c r="BG20" s="46">
        <f>VLOOKUP($C20,CustbyRate!$A$7:$BQ$26,COLUMN()-2,0)*VLOOKUP('Calendar Customers'!$C20,'Rev Allocations Usage'!$B$27:$K$44,MATCH('Calendar Customers'!$A20,'Rev Allocations Usage'!$B$3:$K$3,0),0)</f>
        <v>0.5</v>
      </c>
      <c r="BH20" s="48">
        <f>VLOOKUP($C20,CustbyRate!$A$7:$BQ$26,COLUMN()-2,0)*VLOOKUP('Calendar Customers'!$C20,'Rev Allocations Usage'!$B$27:$K$44,MATCH('Calendar Customers'!$A20,'Rev Allocations Usage'!$B$3:$K$3,0),0)</f>
        <v>0.5</v>
      </c>
      <c r="BI20" s="46">
        <f>VLOOKUP($C20,CustbyRate!$A$7:$BQ$26,COLUMN()-2,0)*VLOOKUP('Calendar Customers'!$C20,'Rev Allocations Usage'!$B$27:$K$44,MATCH('Calendar Customers'!$A20,'Rev Allocations Usage'!$B$3:$K$3,0),0)</f>
        <v>0.5</v>
      </c>
      <c r="BJ20" s="46">
        <f>VLOOKUP($C20,CustbyRate!$A$7:$BQ$26,COLUMN()-2,0)*VLOOKUP('Calendar Customers'!$C20,'Rev Allocations Usage'!$B$27:$K$44,MATCH('Calendar Customers'!$A20,'Rev Allocations Usage'!$B$3:$K$3,0),0)</f>
        <v>0.5</v>
      </c>
      <c r="BK20" s="46">
        <f>VLOOKUP($C20,CustbyRate!$A$7:$BQ$26,COLUMN()-2,0)*VLOOKUP('Calendar Customers'!$C20,'Rev Allocations Usage'!$B$27:$K$44,MATCH('Calendar Customers'!$A20,'Rev Allocations Usage'!$B$3:$K$3,0),0)</f>
        <v>0.5</v>
      </c>
      <c r="BL20" s="46">
        <f>VLOOKUP($C20,CustbyRate!$A$7:$BQ$26,COLUMN()-2,0)*VLOOKUP('Calendar Customers'!$C20,'Rev Allocations Usage'!$B$27:$K$44,MATCH('Calendar Customers'!$A20,'Rev Allocations Usage'!$B$3:$K$3,0),0)</f>
        <v>0.5</v>
      </c>
      <c r="BM20" s="46">
        <f>VLOOKUP($C20,CustbyRate!$A$7:$BQ$26,COLUMN()-2,0)*VLOOKUP('Calendar Customers'!$C20,'Rev Allocations Usage'!$B$27:$K$44,MATCH('Calendar Customers'!$A20,'Rev Allocations Usage'!$B$3:$K$3,0),0)</f>
        <v>0.5</v>
      </c>
      <c r="BN20" s="46">
        <f>VLOOKUP($C20,CustbyRate!$A$7:$BQ$26,COLUMN()-2,0)*VLOOKUP('Calendar Customers'!$C20,'Rev Allocations Usage'!$B$27:$K$44,MATCH('Calendar Customers'!$A20,'Rev Allocations Usage'!$B$3:$K$3,0),0)</f>
        <v>0.5</v>
      </c>
      <c r="BO20" s="46">
        <f>VLOOKUP($C20,CustbyRate!$A$7:$BQ$26,COLUMN()-2,0)*VLOOKUP('Calendar Customers'!$C20,'Rev Allocations Usage'!$B$27:$K$44,MATCH('Calendar Customers'!$A20,'Rev Allocations Usage'!$B$3:$K$3,0),0)</f>
        <v>0.5</v>
      </c>
      <c r="BP20" s="46">
        <f>VLOOKUP($C20,CustbyRate!$A$7:$BQ$26,COLUMN()-2,0)*VLOOKUP('Calendar Customers'!$C20,'Rev Allocations Usage'!$B$27:$K$44,MATCH('Calendar Customers'!$A20,'Rev Allocations Usage'!$B$3:$K$3,0),0)</f>
        <v>0.5</v>
      </c>
      <c r="BQ20" s="46">
        <f>VLOOKUP($C20,CustbyRate!$A$7:$BQ$26,COLUMN()-2,0)*VLOOKUP('Calendar Customers'!$C20,'Rev Allocations Usage'!$B$27:$K$44,MATCH('Calendar Customers'!$A20,'Rev Allocations Usage'!$B$3:$K$3,0),0)</f>
        <v>0.5</v>
      </c>
      <c r="BR20" s="46">
        <f>VLOOKUP($C20,CustbyRate!$A$7:$BQ$26,COLUMN()-2,0)*VLOOKUP('Calendar Customers'!$C20,'Rev Allocations Usage'!$B$27:$K$44,MATCH('Calendar Customers'!$A20,'Rev Allocations Usage'!$B$3:$K$3,0),0)</f>
        <v>0.5</v>
      </c>
      <c r="BS20" s="47">
        <f>VLOOKUP($C20,CustbyRate!$A$7:$BQ$26,COLUMN()-2,0)*VLOOKUP('Calendar Customers'!$C20,'Rev Allocations Usage'!$B$27:$K$44,MATCH('Calendar Customers'!$A20,'Rev Allocations Usage'!$B$3:$K$3,0),0)</f>
        <v>0.5</v>
      </c>
    </row>
    <row r="21" spans="1:71" ht="15" x14ac:dyDescent="0.25">
      <c r="A21" s="130" t="str">
        <f>A20</f>
        <v>Public Authorities Customers</v>
      </c>
      <c r="B21" s="90" t="str">
        <f>B20</f>
        <v>PAAAGS</v>
      </c>
      <c r="C21" s="105" t="s">
        <v>5</v>
      </c>
      <c r="D21" s="49">
        <f>VLOOKUP($C21,CustbyRate!$A$7:$BQ$26,COLUMN()-2,0)*VLOOKUP('Calendar Customers'!$C21,'Rev Allocations Usage'!$B$27:$K$44,MATCH('Calendar Customers'!$A21,'Rev Allocations Usage'!$B$3:$K$3,0),0)</f>
        <v>0.45454545454545459</v>
      </c>
      <c r="E21" s="50">
        <f>VLOOKUP($C21,CustbyRate!$A$7:$BQ$26,COLUMN()-2,0)*VLOOKUP('Calendar Customers'!$C21,'Rev Allocations Usage'!$B$27:$K$44,MATCH('Calendar Customers'!$A21,'Rev Allocations Usage'!$B$3:$K$3,0),0)</f>
        <v>0.45454545454545459</v>
      </c>
      <c r="F21" s="50">
        <f>VLOOKUP($C21,CustbyRate!$A$7:$BQ$26,COLUMN()-2,0)*VLOOKUP('Calendar Customers'!$C21,'Rev Allocations Usage'!$B$27:$K$44,MATCH('Calendar Customers'!$A21,'Rev Allocations Usage'!$B$3:$K$3,0),0)</f>
        <v>0.45454545454545459</v>
      </c>
      <c r="G21" s="50">
        <f>VLOOKUP($C21,CustbyRate!$A$7:$BQ$26,COLUMN()-2,0)*VLOOKUP('Calendar Customers'!$C21,'Rev Allocations Usage'!$B$27:$K$44,MATCH('Calendar Customers'!$A21,'Rev Allocations Usage'!$B$3:$K$3,0),0)</f>
        <v>0.45454545454545459</v>
      </c>
      <c r="H21" s="50">
        <f>VLOOKUP($C21,CustbyRate!$A$7:$BQ$26,COLUMN()-2,0)*VLOOKUP('Calendar Customers'!$C21,'Rev Allocations Usage'!$B$27:$K$44,MATCH('Calendar Customers'!$A21,'Rev Allocations Usage'!$B$3:$K$3,0),0)</f>
        <v>0.45454545454545459</v>
      </c>
      <c r="I21" s="50">
        <f>VLOOKUP($C21,CustbyRate!$A$7:$BQ$26,COLUMN()-2,0)*VLOOKUP('Calendar Customers'!$C21,'Rev Allocations Usage'!$B$27:$K$44,MATCH('Calendar Customers'!$A21,'Rev Allocations Usage'!$B$3:$K$3,0),0)</f>
        <v>0.45454545454545459</v>
      </c>
      <c r="J21" s="50">
        <f>VLOOKUP($C21,CustbyRate!$A$7:$BQ$26,COLUMN()-2,0)*VLOOKUP('Calendar Customers'!$C21,'Rev Allocations Usage'!$B$27:$K$44,MATCH('Calendar Customers'!$A21,'Rev Allocations Usage'!$B$3:$K$3,0),0)</f>
        <v>0.27272727272727271</v>
      </c>
      <c r="K21" s="51">
        <f>VLOOKUP($C21,CustbyRate!$A$7:$BQ$26,COLUMN()-2,0)*VLOOKUP('Calendar Customers'!$C21,'Rev Allocations Usage'!$B$27:$K$44,MATCH('Calendar Customers'!$A21,'Rev Allocations Usage'!$B$3:$K$3,0),0)</f>
        <v>0.27272727272727271</v>
      </c>
      <c r="L21" s="50">
        <f>VLOOKUP($C21,CustbyRate!$A$7:$BQ$26,COLUMN()-2,0)*VLOOKUP('Calendar Customers'!$C21,'Rev Allocations Usage'!$B$27:$K$44,MATCH('Calendar Customers'!$A21,'Rev Allocations Usage'!$B$3:$K$3,0),0)</f>
        <v>0.27272727272727271</v>
      </c>
      <c r="M21" s="50">
        <f>VLOOKUP($C21,CustbyRate!$A$7:$BQ$26,COLUMN()-2,0)*VLOOKUP('Calendar Customers'!$C21,'Rev Allocations Usage'!$B$27:$K$44,MATCH('Calendar Customers'!$A21,'Rev Allocations Usage'!$B$3:$K$3,0),0)</f>
        <v>0.27272727272727271</v>
      </c>
      <c r="N21" s="50">
        <f>VLOOKUP($C21,CustbyRate!$A$7:$BQ$26,COLUMN()-2,0)*VLOOKUP('Calendar Customers'!$C21,'Rev Allocations Usage'!$B$27:$K$44,MATCH('Calendar Customers'!$A21,'Rev Allocations Usage'!$B$3:$K$3,0),0)</f>
        <v>0.27272727272727271</v>
      </c>
      <c r="O21" s="50">
        <f>VLOOKUP($C21,CustbyRate!$A$7:$BQ$26,COLUMN()-2,0)*VLOOKUP('Calendar Customers'!$C21,'Rev Allocations Usage'!$B$27:$K$44,MATCH('Calendar Customers'!$A21,'Rev Allocations Usage'!$B$3:$K$3,0),0)</f>
        <v>0.27272727272727271</v>
      </c>
      <c r="P21" s="50">
        <f>VLOOKUP($C21,CustbyRate!$A$7:$BQ$26,COLUMN()-2,0)*VLOOKUP('Calendar Customers'!$C21,'Rev Allocations Usage'!$B$27:$K$44,MATCH('Calendar Customers'!$A21,'Rev Allocations Usage'!$B$3:$K$3,0),0)</f>
        <v>0.27272727272727271</v>
      </c>
      <c r="Q21" s="50">
        <f>VLOOKUP($C21,CustbyRate!$A$7:$BQ$26,COLUMN()-2,0)*VLOOKUP('Calendar Customers'!$C21,'Rev Allocations Usage'!$B$27:$K$44,MATCH('Calendar Customers'!$A21,'Rev Allocations Usage'!$B$3:$K$3,0),0)</f>
        <v>0.27272727272727271</v>
      </c>
      <c r="R21" s="50">
        <f>VLOOKUP($C21,CustbyRate!$A$7:$BQ$26,COLUMN()-2,0)*VLOOKUP('Calendar Customers'!$C21,'Rev Allocations Usage'!$B$27:$K$44,MATCH('Calendar Customers'!$A21,'Rev Allocations Usage'!$B$3:$K$3,0),0)</f>
        <v>0.27272727272727271</v>
      </c>
      <c r="S21" s="50">
        <f>VLOOKUP($C21,CustbyRate!$A$7:$BQ$26,COLUMN()-2,0)*VLOOKUP('Calendar Customers'!$C21,'Rev Allocations Usage'!$B$27:$K$44,MATCH('Calendar Customers'!$A21,'Rev Allocations Usage'!$B$3:$K$3,0),0)</f>
        <v>0.27272727272727271</v>
      </c>
      <c r="T21" s="50">
        <f>VLOOKUP($C21,CustbyRate!$A$7:$BQ$26,COLUMN()-2,0)*VLOOKUP('Calendar Customers'!$C21,'Rev Allocations Usage'!$B$27:$K$44,MATCH('Calendar Customers'!$A21,'Rev Allocations Usage'!$B$3:$K$3,0),0)</f>
        <v>0.27272727272727271</v>
      </c>
      <c r="U21" s="50">
        <f>VLOOKUP($C21,CustbyRate!$A$7:$BQ$26,COLUMN()-2,0)*VLOOKUP('Calendar Customers'!$C21,'Rev Allocations Usage'!$B$27:$K$44,MATCH('Calendar Customers'!$A21,'Rev Allocations Usage'!$B$3:$K$3,0),0)</f>
        <v>0.27272727272727271</v>
      </c>
      <c r="V21" s="50">
        <f>VLOOKUP($C21,CustbyRate!$A$7:$BQ$26,COLUMN()-2,0)*VLOOKUP('Calendar Customers'!$C21,'Rev Allocations Usage'!$B$27:$K$44,MATCH('Calendar Customers'!$A21,'Rev Allocations Usage'!$B$3:$K$3,0),0)</f>
        <v>0.27272727272727271</v>
      </c>
      <c r="W21" s="50">
        <f>VLOOKUP($C21,CustbyRate!$A$7:$BQ$26,COLUMN()-2,0)*VLOOKUP('Calendar Customers'!$C21,'Rev Allocations Usage'!$B$27:$K$44,MATCH('Calendar Customers'!$A21,'Rev Allocations Usage'!$B$3:$K$3,0),0)</f>
        <v>0.27272727272727271</v>
      </c>
      <c r="X21" s="52">
        <f>VLOOKUP($C21,CustbyRate!$A$7:$BQ$26,COLUMN()-2,0)*VLOOKUP('Calendar Customers'!$C21,'Rev Allocations Usage'!$B$27:$K$44,MATCH('Calendar Customers'!$A21,'Rev Allocations Usage'!$B$3:$K$3,0),0)</f>
        <v>0.27272727272727271</v>
      </c>
      <c r="Y21" s="50">
        <f>VLOOKUP($C21,CustbyRate!$A$7:$BQ$26,COLUMN()-2,0)*VLOOKUP('Calendar Customers'!$C21,'Rev Allocations Usage'!$B$27:$K$44,MATCH('Calendar Customers'!$A21,'Rev Allocations Usage'!$B$3:$K$3,0),0)</f>
        <v>0.27272727272727271</v>
      </c>
      <c r="Z21" s="50">
        <f>VLOOKUP($C21,CustbyRate!$A$7:$BQ$26,COLUMN()-2,0)*VLOOKUP('Calendar Customers'!$C21,'Rev Allocations Usage'!$B$27:$K$44,MATCH('Calendar Customers'!$A21,'Rev Allocations Usage'!$B$3:$K$3,0),0)</f>
        <v>0.27272727272727271</v>
      </c>
      <c r="AA21" s="50">
        <f>VLOOKUP($C21,CustbyRate!$A$7:$BQ$26,COLUMN()-2,0)*VLOOKUP('Calendar Customers'!$C21,'Rev Allocations Usage'!$B$27:$K$44,MATCH('Calendar Customers'!$A21,'Rev Allocations Usage'!$B$3:$K$3,0),0)</f>
        <v>0.27272727272727271</v>
      </c>
      <c r="AB21" s="50">
        <f>VLOOKUP($C21,CustbyRate!$A$7:$BQ$26,COLUMN()-2,0)*VLOOKUP('Calendar Customers'!$C21,'Rev Allocations Usage'!$B$27:$K$44,MATCH('Calendar Customers'!$A21,'Rev Allocations Usage'!$B$3:$K$3,0),0)</f>
        <v>0.27272727272727271</v>
      </c>
      <c r="AC21" s="50">
        <f>VLOOKUP($C21,CustbyRate!$A$7:$BQ$26,COLUMN()-2,0)*VLOOKUP('Calendar Customers'!$C21,'Rev Allocations Usage'!$B$27:$K$44,MATCH('Calendar Customers'!$A21,'Rev Allocations Usage'!$B$3:$K$3,0),0)</f>
        <v>0.27272727272727271</v>
      </c>
      <c r="AD21" s="50">
        <f>VLOOKUP($C21,CustbyRate!$A$7:$BQ$26,COLUMN()-2,0)*VLOOKUP('Calendar Customers'!$C21,'Rev Allocations Usage'!$B$27:$K$44,MATCH('Calendar Customers'!$A21,'Rev Allocations Usage'!$B$3:$K$3,0),0)</f>
        <v>0.27272727272727271</v>
      </c>
      <c r="AE21" s="50">
        <f>VLOOKUP($C21,CustbyRate!$A$7:$BQ$26,COLUMN()-2,0)*VLOOKUP('Calendar Customers'!$C21,'Rev Allocations Usage'!$B$27:$K$44,MATCH('Calendar Customers'!$A21,'Rev Allocations Usage'!$B$3:$K$3,0),0)</f>
        <v>0.27272727272727271</v>
      </c>
      <c r="AF21" s="50">
        <f>VLOOKUP($C21,CustbyRate!$A$7:$BQ$26,COLUMN()-2,0)*VLOOKUP('Calendar Customers'!$C21,'Rev Allocations Usage'!$B$27:$K$44,MATCH('Calendar Customers'!$A21,'Rev Allocations Usage'!$B$3:$K$3,0),0)</f>
        <v>0.27272727272727271</v>
      </c>
      <c r="AG21" s="50">
        <f>VLOOKUP($C21,CustbyRate!$A$7:$BQ$26,COLUMN()-2,0)*VLOOKUP('Calendar Customers'!$C21,'Rev Allocations Usage'!$B$27:$K$44,MATCH('Calendar Customers'!$A21,'Rev Allocations Usage'!$B$3:$K$3,0),0)</f>
        <v>0.27272727272727271</v>
      </c>
      <c r="AH21" s="50">
        <f>VLOOKUP($C21,CustbyRate!$A$7:$BQ$26,COLUMN()-2,0)*VLOOKUP('Calendar Customers'!$C21,'Rev Allocations Usage'!$B$27:$K$44,MATCH('Calendar Customers'!$A21,'Rev Allocations Usage'!$B$3:$K$3,0),0)</f>
        <v>0.27272727272727271</v>
      </c>
      <c r="AI21" s="50">
        <f>VLOOKUP($C21,CustbyRate!$A$7:$BQ$26,COLUMN()-2,0)*VLOOKUP('Calendar Customers'!$C21,'Rev Allocations Usage'!$B$27:$K$44,MATCH('Calendar Customers'!$A21,'Rev Allocations Usage'!$B$3:$K$3,0),0)</f>
        <v>0.27272727272727271</v>
      </c>
      <c r="AJ21" s="52">
        <f>VLOOKUP($C21,CustbyRate!$A$7:$BQ$26,COLUMN()-2,0)*VLOOKUP('Calendar Customers'!$C21,'Rev Allocations Usage'!$B$27:$K$44,MATCH('Calendar Customers'!$A21,'Rev Allocations Usage'!$B$3:$K$3,0),0)</f>
        <v>0.27272727272727271</v>
      </c>
      <c r="AK21" s="50">
        <f>VLOOKUP($C21,CustbyRate!$A$7:$BQ$26,COLUMN()-2,0)*VLOOKUP('Calendar Customers'!$C21,'Rev Allocations Usage'!$B$27:$K$44,MATCH('Calendar Customers'!$A21,'Rev Allocations Usage'!$B$3:$K$3,0),0)</f>
        <v>0.27272727272727271</v>
      </c>
      <c r="AL21" s="50">
        <f>VLOOKUP($C21,CustbyRate!$A$7:$BQ$26,COLUMN()-2,0)*VLOOKUP('Calendar Customers'!$C21,'Rev Allocations Usage'!$B$27:$K$44,MATCH('Calendar Customers'!$A21,'Rev Allocations Usage'!$B$3:$K$3,0),0)</f>
        <v>0.27272727272727271</v>
      </c>
      <c r="AM21" s="50">
        <f>VLOOKUP($C21,CustbyRate!$A$7:$BQ$26,COLUMN()-2,0)*VLOOKUP('Calendar Customers'!$C21,'Rev Allocations Usage'!$B$27:$K$44,MATCH('Calendar Customers'!$A21,'Rev Allocations Usage'!$B$3:$K$3,0),0)</f>
        <v>0.27272727272727271</v>
      </c>
      <c r="AN21" s="50">
        <f>VLOOKUP($C21,CustbyRate!$A$7:$BQ$26,COLUMN()-2,0)*VLOOKUP('Calendar Customers'!$C21,'Rev Allocations Usage'!$B$27:$K$44,MATCH('Calendar Customers'!$A21,'Rev Allocations Usage'!$B$3:$K$3,0),0)</f>
        <v>0.27272727272727271</v>
      </c>
      <c r="AO21" s="50">
        <f>VLOOKUP($C21,CustbyRate!$A$7:$BQ$26,COLUMN()-2,0)*VLOOKUP('Calendar Customers'!$C21,'Rev Allocations Usage'!$B$27:$K$44,MATCH('Calendar Customers'!$A21,'Rev Allocations Usage'!$B$3:$K$3,0),0)</f>
        <v>0.27272727272727271</v>
      </c>
      <c r="AP21" s="50">
        <f>VLOOKUP($C21,CustbyRate!$A$7:$BQ$26,COLUMN()-2,0)*VLOOKUP('Calendar Customers'!$C21,'Rev Allocations Usage'!$B$27:$K$44,MATCH('Calendar Customers'!$A21,'Rev Allocations Usage'!$B$3:$K$3,0),0)</f>
        <v>0.27272727272727271</v>
      </c>
      <c r="AQ21" s="50">
        <f>VLOOKUP($C21,CustbyRate!$A$7:$BQ$26,COLUMN()-2,0)*VLOOKUP('Calendar Customers'!$C21,'Rev Allocations Usage'!$B$27:$K$44,MATCH('Calendar Customers'!$A21,'Rev Allocations Usage'!$B$3:$K$3,0),0)</f>
        <v>0.27272727272727271</v>
      </c>
      <c r="AR21" s="50">
        <f>VLOOKUP($C21,CustbyRate!$A$7:$BQ$26,COLUMN()-2,0)*VLOOKUP('Calendar Customers'!$C21,'Rev Allocations Usage'!$B$27:$K$44,MATCH('Calendar Customers'!$A21,'Rev Allocations Usage'!$B$3:$K$3,0),0)</f>
        <v>0.27272727272727271</v>
      </c>
      <c r="AS21" s="50">
        <f>VLOOKUP($C21,CustbyRate!$A$7:$BQ$26,COLUMN()-2,0)*VLOOKUP('Calendar Customers'!$C21,'Rev Allocations Usage'!$B$27:$K$44,MATCH('Calendar Customers'!$A21,'Rev Allocations Usage'!$B$3:$K$3,0),0)</f>
        <v>0.27272727272727271</v>
      </c>
      <c r="AT21" s="50">
        <f>VLOOKUP($C21,CustbyRate!$A$7:$BQ$26,COLUMN()-2,0)*VLOOKUP('Calendar Customers'!$C21,'Rev Allocations Usage'!$B$27:$K$44,MATCH('Calendar Customers'!$A21,'Rev Allocations Usage'!$B$3:$K$3,0),0)</f>
        <v>0.27272727272727271</v>
      </c>
      <c r="AU21" s="50">
        <f>VLOOKUP($C21,CustbyRate!$A$7:$BQ$26,COLUMN()-2,0)*VLOOKUP('Calendar Customers'!$C21,'Rev Allocations Usage'!$B$27:$K$44,MATCH('Calendar Customers'!$A21,'Rev Allocations Usage'!$B$3:$K$3,0),0)</f>
        <v>0.27272727272727271</v>
      </c>
      <c r="AV21" s="52">
        <f>VLOOKUP($C21,CustbyRate!$A$7:$BQ$26,COLUMN()-2,0)*VLOOKUP('Calendar Customers'!$C21,'Rev Allocations Usage'!$B$27:$K$44,MATCH('Calendar Customers'!$A21,'Rev Allocations Usage'!$B$3:$K$3,0),0)</f>
        <v>0.27272727272727271</v>
      </c>
      <c r="AW21" s="50">
        <f>VLOOKUP($C21,CustbyRate!$A$7:$BQ$26,COLUMN()-2,0)*VLOOKUP('Calendar Customers'!$C21,'Rev Allocations Usage'!$B$27:$K$44,MATCH('Calendar Customers'!$A21,'Rev Allocations Usage'!$B$3:$K$3,0),0)</f>
        <v>0.27272727272727271</v>
      </c>
      <c r="AX21" s="50">
        <f>VLOOKUP($C21,CustbyRate!$A$7:$BQ$26,COLUMN()-2,0)*VLOOKUP('Calendar Customers'!$C21,'Rev Allocations Usage'!$B$27:$K$44,MATCH('Calendar Customers'!$A21,'Rev Allocations Usage'!$B$3:$K$3,0),0)</f>
        <v>0.27272727272727271</v>
      </c>
      <c r="AY21" s="50">
        <f>VLOOKUP($C21,CustbyRate!$A$7:$BQ$26,COLUMN()-2,0)*VLOOKUP('Calendar Customers'!$C21,'Rev Allocations Usage'!$B$27:$K$44,MATCH('Calendar Customers'!$A21,'Rev Allocations Usage'!$B$3:$K$3,0),0)</f>
        <v>0.27272727272727271</v>
      </c>
      <c r="AZ21" s="50">
        <f>VLOOKUP($C21,CustbyRate!$A$7:$BQ$26,COLUMN()-2,0)*VLOOKUP('Calendar Customers'!$C21,'Rev Allocations Usage'!$B$27:$K$44,MATCH('Calendar Customers'!$A21,'Rev Allocations Usage'!$B$3:$K$3,0),0)</f>
        <v>0.27272727272727271</v>
      </c>
      <c r="BA21" s="50">
        <f>VLOOKUP($C21,CustbyRate!$A$7:$BQ$26,COLUMN()-2,0)*VLOOKUP('Calendar Customers'!$C21,'Rev Allocations Usage'!$B$27:$K$44,MATCH('Calendar Customers'!$A21,'Rev Allocations Usage'!$B$3:$K$3,0),0)</f>
        <v>0.27272727272727271</v>
      </c>
      <c r="BB21" s="50">
        <f>VLOOKUP($C21,CustbyRate!$A$7:$BQ$26,COLUMN()-2,0)*VLOOKUP('Calendar Customers'!$C21,'Rev Allocations Usage'!$B$27:$K$44,MATCH('Calendar Customers'!$A21,'Rev Allocations Usage'!$B$3:$K$3,0),0)</f>
        <v>0.27272727272727271</v>
      </c>
      <c r="BC21" s="50">
        <f>VLOOKUP($C21,CustbyRate!$A$7:$BQ$26,COLUMN()-2,0)*VLOOKUP('Calendar Customers'!$C21,'Rev Allocations Usage'!$B$27:$K$44,MATCH('Calendar Customers'!$A21,'Rev Allocations Usage'!$B$3:$K$3,0),0)</f>
        <v>0.27272727272727271</v>
      </c>
      <c r="BD21" s="50">
        <f>VLOOKUP($C21,CustbyRate!$A$7:$BQ$26,COLUMN()-2,0)*VLOOKUP('Calendar Customers'!$C21,'Rev Allocations Usage'!$B$27:$K$44,MATCH('Calendar Customers'!$A21,'Rev Allocations Usage'!$B$3:$K$3,0),0)</f>
        <v>0.27272727272727271</v>
      </c>
      <c r="BE21" s="50">
        <f>VLOOKUP($C21,CustbyRate!$A$7:$BQ$26,COLUMN()-2,0)*VLOOKUP('Calendar Customers'!$C21,'Rev Allocations Usage'!$B$27:$K$44,MATCH('Calendar Customers'!$A21,'Rev Allocations Usage'!$B$3:$K$3,0),0)</f>
        <v>0.27272727272727271</v>
      </c>
      <c r="BF21" s="50">
        <f>VLOOKUP($C21,CustbyRate!$A$7:$BQ$26,COLUMN()-2,0)*VLOOKUP('Calendar Customers'!$C21,'Rev Allocations Usage'!$B$27:$K$44,MATCH('Calendar Customers'!$A21,'Rev Allocations Usage'!$B$3:$K$3,0),0)</f>
        <v>0.27272727272727271</v>
      </c>
      <c r="BG21" s="50">
        <f>VLOOKUP($C21,CustbyRate!$A$7:$BQ$26,COLUMN()-2,0)*VLOOKUP('Calendar Customers'!$C21,'Rev Allocations Usage'!$B$27:$K$44,MATCH('Calendar Customers'!$A21,'Rev Allocations Usage'!$B$3:$K$3,0),0)</f>
        <v>0.27272727272727271</v>
      </c>
      <c r="BH21" s="52">
        <f>VLOOKUP($C21,CustbyRate!$A$7:$BQ$26,COLUMN()-2,0)*VLOOKUP('Calendar Customers'!$C21,'Rev Allocations Usage'!$B$27:$K$44,MATCH('Calendar Customers'!$A21,'Rev Allocations Usage'!$B$3:$K$3,0),0)</f>
        <v>0.27272727272727271</v>
      </c>
      <c r="BI21" s="50">
        <f>VLOOKUP($C21,CustbyRate!$A$7:$BQ$26,COLUMN()-2,0)*VLOOKUP('Calendar Customers'!$C21,'Rev Allocations Usage'!$B$27:$K$44,MATCH('Calendar Customers'!$A21,'Rev Allocations Usage'!$B$3:$K$3,0),0)</f>
        <v>0.27272727272727271</v>
      </c>
      <c r="BJ21" s="50">
        <f>VLOOKUP($C21,CustbyRate!$A$7:$BQ$26,COLUMN()-2,0)*VLOOKUP('Calendar Customers'!$C21,'Rev Allocations Usage'!$B$27:$K$44,MATCH('Calendar Customers'!$A21,'Rev Allocations Usage'!$B$3:$K$3,0),0)</f>
        <v>0.27272727272727271</v>
      </c>
      <c r="BK21" s="50">
        <f>VLOOKUP($C21,CustbyRate!$A$7:$BQ$26,COLUMN()-2,0)*VLOOKUP('Calendar Customers'!$C21,'Rev Allocations Usage'!$B$27:$K$44,MATCH('Calendar Customers'!$A21,'Rev Allocations Usage'!$B$3:$K$3,0),0)</f>
        <v>0.27272727272727271</v>
      </c>
      <c r="BL21" s="50">
        <f>VLOOKUP($C21,CustbyRate!$A$7:$BQ$26,COLUMN()-2,0)*VLOOKUP('Calendar Customers'!$C21,'Rev Allocations Usage'!$B$27:$K$44,MATCH('Calendar Customers'!$A21,'Rev Allocations Usage'!$B$3:$K$3,0),0)</f>
        <v>0.27272727272727271</v>
      </c>
      <c r="BM21" s="50">
        <f>VLOOKUP($C21,CustbyRate!$A$7:$BQ$26,COLUMN()-2,0)*VLOOKUP('Calendar Customers'!$C21,'Rev Allocations Usage'!$B$27:$K$44,MATCH('Calendar Customers'!$A21,'Rev Allocations Usage'!$B$3:$K$3,0),0)</f>
        <v>0.27272727272727271</v>
      </c>
      <c r="BN21" s="50">
        <f>VLOOKUP($C21,CustbyRate!$A$7:$BQ$26,COLUMN()-2,0)*VLOOKUP('Calendar Customers'!$C21,'Rev Allocations Usage'!$B$27:$K$44,MATCH('Calendar Customers'!$A21,'Rev Allocations Usage'!$B$3:$K$3,0),0)</f>
        <v>0.27272727272727271</v>
      </c>
      <c r="BO21" s="50">
        <f>VLOOKUP($C21,CustbyRate!$A$7:$BQ$26,COLUMN()-2,0)*VLOOKUP('Calendar Customers'!$C21,'Rev Allocations Usage'!$B$27:$K$44,MATCH('Calendar Customers'!$A21,'Rev Allocations Usage'!$B$3:$K$3,0),0)</f>
        <v>0.27272727272727271</v>
      </c>
      <c r="BP21" s="50">
        <f>VLOOKUP($C21,CustbyRate!$A$7:$BQ$26,COLUMN()-2,0)*VLOOKUP('Calendar Customers'!$C21,'Rev Allocations Usage'!$B$27:$K$44,MATCH('Calendar Customers'!$A21,'Rev Allocations Usage'!$B$3:$K$3,0),0)</f>
        <v>0.27272727272727271</v>
      </c>
      <c r="BQ21" s="50">
        <f>VLOOKUP($C21,CustbyRate!$A$7:$BQ$26,COLUMN()-2,0)*VLOOKUP('Calendar Customers'!$C21,'Rev Allocations Usage'!$B$27:$K$44,MATCH('Calendar Customers'!$A21,'Rev Allocations Usage'!$B$3:$K$3,0),0)</f>
        <v>0.27272727272727271</v>
      </c>
      <c r="BR21" s="50">
        <f>VLOOKUP($C21,CustbyRate!$A$7:$BQ$26,COLUMN()-2,0)*VLOOKUP('Calendar Customers'!$C21,'Rev Allocations Usage'!$B$27:$K$44,MATCH('Calendar Customers'!$A21,'Rev Allocations Usage'!$B$3:$K$3,0),0)</f>
        <v>0.27272727272727271</v>
      </c>
      <c r="BS21" s="51">
        <f>VLOOKUP($C21,CustbyRate!$A$7:$BQ$26,COLUMN()-2,0)*VLOOKUP('Calendar Customers'!$C21,'Rev Allocations Usage'!$B$27:$K$44,MATCH('Calendar Customers'!$A21,'Rev Allocations Usage'!$B$3:$K$3,0),0)</f>
        <v>0.27272727272727271</v>
      </c>
    </row>
    <row r="22" spans="1:71" x14ac:dyDescent="0.2">
      <c r="A22" s="130" t="str">
        <f t="shared" ref="A22:A25" si="7">A21</f>
        <v>Public Authorities Customers</v>
      </c>
      <c r="B22" s="90" t="s">
        <v>149</v>
      </c>
      <c r="C22" s="90" t="s">
        <v>19</v>
      </c>
      <c r="D22" s="49">
        <f>VLOOKUP($C22,CustbyRate!$A$7:$BQ$26,COLUMN()-2,0)*VLOOKUP('Calendar Customers'!$C22,'Rev Allocations Usage'!$B$27:$K$44,MATCH('Calendar Customers'!$A22,'Rev Allocations Usage'!$B$3:$K$3,0),0)</f>
        <v>0</v>
      </c>
      <c r="E22" s="50">
        <f>VLOOKUP($C22,CustbyRate!$A$7:$BQ$26,COLUMN()-2,0)*VLOOKUP('Calendar Customers'!$C22,'Rev Allocations Usage'!$B$27:$K$44,MATCH('Calendar Customers'!$A22,'Rev Allocations Usage'!$B$3:$K$3,0),0)</f>
        <v>0</v>
      </c>
      <c r="F22" s="50">
        <f>VLOOKUP($C22,CustbyRate!$A$7:$BQ$26,COLUMN()-2,0)*VLOOKUP('Calendar Customers'!$C22,'Rev Allocations Usage'!$B$27:$K$44,MATCH('Calendar Customers'!$A22,'Rev Allocations Usage'!$B$3:$K$3,0),0)</f>
        <v>0</v>
      </c>
      <c r="G22" s="50">
        <f>VLOOKUP($C22,CustbyRate!$A$7:$BQ$26,COLUMN()-2,0)*VLOOKUP('Calendar Customers'!$C22,'Rev Allocations Usage'!$B$27:$K$44,MATCH('Calendar Customers'!$A22,'Rev Allocations Usage'!$B$3:$K$3,0),0)</f>
        <v>0</v>
      </c>
      <c r="H22" s="50">
        <f>VLOOKUP($C22,CustbyRate!$A$7:$BQ$26,COLUMN()-2,0)*VLOOKUP('Calendar Customers'!$C22,'Rev Allocations Usage'!$B$27:$K$44,MATCH('Calendar Customers'!$A22,'Rev Allocations Usage'!$B$3:$K$3,0),0)</f>
        <v>0</v>
      </c>
      <c r="I22" s="50">
        <f>VLOOKUP($C22,CustbyRate!$A$7:$BQ$26,COLUMN()-2,0)*VLOOKUP('Calendar Customers'!$C22,'Rev Allocations Usage'!$B$27:$K$44,MATCH('Calendar Customers'!$A22,'Rev Allocations Usage'!$B$3:$K$3,0),0)</f>
        <v>0</v>
      </c>
      <c r="J22" s="50">
        <f>VLOOKUP($C22,CustbyRate!$A$7:$BQ$26,COLUMN()-2,0)*VLOOKUP('Calendar Customers'!$C22,'Rev Allocations Usage'!$B$27:$K$44,MATCH('Calendar Customers'!$A22,'Rev Allocations Usage'!$B$3:$K$3,0),0)</f>
        <v>0</v>
      </c>
      <c r="K22" s="51">
        <f>VLOOKUP($C22,CustbyRate!$A$7:$BQ$26,COLUMN()-2,0)*VLOOKUP('Calendar Customers'!$C22,'Rev Allocations Usage'!$B$27:$K$44,MATCH('Calendar Customers'!$A22,'Rev Allocations Usage'!$B$3:$K$3,0),0)</f>
        <v>0</v>
      </c>
      <c r="L22" s="50">
        <f>VLOOKUP($C22,CustbyRate!$A$7:$BQ$26,COLUMN()-2,0)*VLOOKUP('Calendar Customers'!$C22,'Rev Allocations Usage'!$B$27:$K$44,MATCH('Calendar Customers'!$A22,'Rev Allocations Usage'!$B$3:$K$3,0),0)</f>
        <v>0</v>
      </c>
      <c r="M22" s="50">
        <f>VLOOKUP($C22,CustbyRate!$A$7:$BQ$26,COLUMN()-2,0)*VLOOKUP('Calendar Customers'!$C22,'Rev Allocations Usage'!$B$27:$K$44,MATCH('Calendar Customers'!$A22,'Rev Allocations Usage'!$B$3:$K$3,0),0)</f>
        <v>0</v>
      </c>
      <c r="N22" s="50">
        <f>VLOOKUP($C22,CustbyRate!$A$7:$BQ$26,COLUMN()-2,0)*VLOOKUP('Calendar Customers'!$C22,'Rev Allocations Usage'!$B$27:$K$44,MATCH('Calendar Customers'!$A22,'Rev Allocations Usage'!$B$3:$K$3,0),0)</f>
        <v>0</v>
      </c>
      <c r="O22" s="50">
        <f>VLOOKUP($C22,CustbyRate!$A$7:$BQ$26,COLUMN()-2,0)*VLOOKUP('Calendar Customers'!$C22,'Rev Allocations Usage'!$B$27:$K$44,MATCH('Calendar Customers'!$A22,'Rev Allocations Usage'!$B$3:$K$3,0),0)</f>
        <v>0</v>
      </c>
      <c r="P22" s="50">
        <f>VLOOKUP($C22,CustbyRate!$A$7:$BQ$26,COLUMN()-2,0)*VLOOKUP('Calendar Customers'!$C22,'Rev Allocations Usage'!$B$27:$K$44,MATCH('Calendar Customers'!$A22,'Rev Allocations Usage'!$B$3:$K$3,0),0)</f>
        <v>0</v>
      </c>
      <c r="Q22" s="50">
        <f>VLOOKUP($C22,CustbyRate!$A$7:$BQ$26,COLUMN()-2,0)*VLOOKUP('Calendar Customers'!$C22,'Rev Allocations Usage'!$B$27:$K$44,MATCH('Calendar Customers'!$A22,'Rev Allocations Usage'!$B$3:$K$3,0),0)</f>
        <v>0</v>
      </c>
      <c r="R22" s="50">
        <f>VLOOKUP($C22,CustbyRate!$A$7:$BQ$26,COLUMN()-2,0)*VLOOKUP('Calendar Customers'!$C22,'Rev Allocations Usage'!$B$27:$K$44,MATCH('Calendar Customers'!$A22,'Rev Allocations Usage'!$B$3:$K$3,0),0)</f>
        <v>0</v>
      </c>
      <c r="S22" s="50">
        <f>VLOOKUP($C22,CustbyRate!$A$7:$BQ$26,COLUMN()-2,0)*VLOOKUP('Calendar Customers'!$C22,'Rev Allocations Usage'!$B$27:$K$44,MATCH('Calendar Customers'!$A22,'Rev Allocations Usage'!$B$3:$K$3,0),0)</f>
        <v>0</v>
      </c>
      <c r="T22" s="50">
        <f>VLOOKUP($C22,CustbyRate!$A$7:$BQ$26,COLUMN()-2,0)*VLOOKUP('Calendar Customers'!$C22,'Rev Allocations Usage'!$B$27:$K$44,MATCH('Calendar Customers'!$A22,'Rev Allocations Usage'!$B$3:$K$3,0),0)</f>
        <v>0</v>
      </c>
      <c r="U22" s="50">
        <f>VLOOKUP($C22,CustbyRate!$A$7:$BQ$26,COLUMN()-2,0)*VLOOKUP('Calendar Customers'!$C22,'Rev Allocations Usage'!$B$27:$K$44,MATCH('Calendar Customers'!$A22,'Rev Allocations Usage'!$B$3:$K$3,0),0)</f>
        <v>0</v>
      </c>
      <c r="V22" s="50">
        <f>VLOOKUP($C22,CustbyRate!$A$7:$BQ$26,COLUMN()-2,0)*VLOOKUP('Calendar Customers'!$C22,'Rev Allocations Usage'!$B$27:$K$44,MATCH('Calendar Customers'!$A22,'Rev Allocations Usage'!$B$3:$K$3,0),0)</f>
        <v>0</v>
      </c>
      <c r="W22" s="50">
        <f>VLOOKUP($C22,CustbyRate!$A$7:$BQ$26,COLUMN()-2,0)*VLOOKUP('Calendar Customers'!$C22,'Rev Allocations Usage'!$B$27:$K$44,MATCH('Calendar Customers'!$A22,'Rev Allocations Usage'!$B$3:$K$3,0),0)</f>
        <v>0</v>
      </c>
      <c r="X22" s="52">
        <f>VLOOKUP($C22,CustbyRate!$A$7:$BQ$26,COLUMN()-2,0)*VLOOKUP('Calendar Customers'!$C22,'Rev Allocations Usage'!$B$27:$K$44,MATCH('Calendar Customers'!$A22,'Rev Allocations Usage'!$B$3:$K$3,0),0)</f>
        <v>0</v>
      </c>
      <c r="Y22" s="50">
        <f>VLOOKUP($C22,CustbyRate!$A$7:$BQ$26,COLUMN()-2,0)*VLOOKUP('Calendar Customers'!$C22,'Rev Allocations Usage'!$B$27:$K$44,MATCH('Calendar Customers'!$A22,'Rev Allocations Usage'!$B$3:$K$3,0),0)</f>
        <v>0</v>
      </c>
      <c r="Z22" s="50">
        <f>VLOOKUP($C22,CustbyRate!$A$7:$BQ$26,COLUMN()-2,0)*VLOOKUP('Calendar Customers'!$C22,'Rev Allocations Usage'!$B$27:$K$44,MATCH('Calendar Customers'!$A22,'Rev Allocations Usage'!$B$3:$K$3,0),0)</f>
        <v>0</v>
      </c>
      <c r="AA22" s="50">
        <f>VLOOKUP($C22,CustbyRate!$A$7:$BQ$26,COLUMN()-2,0)*VLOOKUP('Calendar Customers'!$C22,'Rev Allocations Usage'!$B$27:$K$44,MATCH('Calendar Customers'!$A22,'Rev Allocations Usage'!$B$3:$K$3,0),0)</f>
        <v>0</v>
      </c>
      <c r="AB22" s="50">
        <f>VLOOKUP($C22,CustbyRate!$A$7:$BQ$26,COLUMN()-2,0)*VLOOKUP('Calendar Customers'!$C22,'Rev Allocations Usage'!$B$27:$K$44,MATCH('Calendar Customers'!$A22,'Rev Allocations Usage'!$B$3:$K$3,0),0)</f>
        <v>0</v>
      </c>
      <c r="AC22" s="50">
        <f>VLOOKUP($C22,CustbyRate!$A$7:$BQ$26,COLUMN()-2,0)*VLOOKUP('Calendar Customers'!$C22,'Rev Allocations Usage'!$B$27:$K$44,MATCH('Calendar Customers'!$A22,'Rev Allocations Usage'!$B$3:$K$3,0),0)</f>
        <v>0</v>
      </c>
      <c r="AD22" s="50">
        <f>VLOOKUP($C22,CustbyRate!$A$7:$BQ$26,COLUMN()-2,0)*VLOOKUP('Calendar Customers'!$C22,'Rev Allocations Usage'!$B$27:$K$44,MATCH('Calendar Customers'!$A22,'Rev Allocations Usage'!$B$3:$K$3,0),0)</f>
        <v>0</v>
      </c>
      <c r="AE22" s="50">
        <f>VLOOKUP($C22,CustbyRate!$A$7:$BQ$26,COLUMN()-2,0)*VLOOKUP('Calendar Customers'!$C22,'Rev Allocations Usage'!$B$27:$K$44,MATCH('Calendar Customers'!$A22,'Rev Allocations Usage'!$B$3:$K$3,0),0)</f>
        <v>0</v>
      </c>
      <c r="AF22" s="50">
        <f>VLOOKUP($C22,CustbyRate!$A$7:$BQ$26,COLUMN()-2,0)*VLOOKUP('Calendar Customers'!$C22,'Rev Allocations Usage'!$B$27:$K$44,MATCH('Calendar Customers'!$A22,'Rev Allocations Usage'!$B$3:$K$3,0),0)</f>
        <v>0</v>
      </c>
      <c r="AG22" s="50">
        <f>VLOOKUP($C22,CustbyRate!$A$7:$BQ$26,COLUMN()-2,0)*VLOOKUP('Calendar Customers'!$C22,'Rev Allocations Usage'!$B$27:$K$44,MATCH('Calendar Customers'!$A22,'Rev Allocations Usage'!$B$3:$K$3,0),0)</f>
        <v>0</v>
      </c>
      <c r="AH22" s="50">
        <f>VLOOKUP($C22,CustbyRate!$A$7:$BQ$26,COLUMN()-2,0)*VLOOKUP('Calendar Customers'!$C22,'Rev Allocations Usage'!$B$27:$K$44,MATCH('Calendar Customers'!$A22,'Rev Allocations Usage'!$B$3:$K$3,0),0)</f>
        <v>0</v>
      </c>
      <c r="AI22" s="50">
        <f>VLOOKUP($C22,CustbyRate!$A$7:$BQ$26,COLUMN()-2,0)*VLOOKUP('Calendar Customers'!$C22,'Rev Allocations Usage'!$B$27:$K$44,MATCH('Calendar Customers'!$A22,'Rev Allocations Usage'!$B$3:$K$3,0),0)</f>
        <v>0</v>
      </c>
      <c r="AJ22" s="52">
        <f>VLOOKUP($C22,CustbyRate!$A$7:$BQ$26,COLUMN()-2,0)*VLOOKUP('Calendar Customers'!$C22,'Rev Allocations Usage'!$B$27:$K$44,MATCH('Calendar Customers'!$A22,'Rev Allocations Usage'!$B$3:$K$3,0),0)</f>
        <v>0</v>
      </c>
      <c r="AK22" s="50">
        <f>VLOOKUP($C22,CustbyRate!$A$7:$BQ$26,COLUMN()-2,0)*VLOOKUP('Calendar Customers'!$C22,'Rev Allocations Usage'!$B$27:$K$44,MATCH('Calendar Customers'!$A22,'Rev Allocations Usage'!$B$3:$K$3,0),0)</f>
        <v>0</v>
      </c>
      <c r="AL22" s="50">
        <f>VLOOKUP($C22,CustbyRate!$A$7:$BQ$26,COLUMN()-2,0)*VLOOKUP('Calendar Customers'!$C22,'Rev Allocations Usage'!$B$27:$K$44,MATCH('Calendar Customers'!$A22,'Rev Allocations Usage'!$B$3:$K$3,0),0)</f>
        <v>0</v>
      </c>
      <c r="AM22" s="50">
        <f>VLOOKUP($C22,CustbyRate!$A$7:$BQ$26,COLUMN()-2,0)*VLOOKUP('Calendar Customers'!$C22,'Rev Allocations Usage'!$B$27:$K$44,MATCH('Calendar Customers'!$A22,'Rev Allocations Usage'!$B$3:$K$3,0),0)</f>
        <v>0</v>
      </c>
      <c r="AN22" s="50">
        <f>VLOOKUP($C22,CustbyRate!$A$7:$BQ$26,COLUMN()-2,0)*VLOOKUP('Calendar Customers'!$C22,'Rev Allocations Usage'!$B$27:$K$44,MATCH('Calendar Customers'!$A22,'Rev Allocations Usage'!$B$3:$K$3,0),0)</f>
        <v>0</v>
      </c>
      <c r="AO22" s="50">
        <f>VLOOKUP($C22,CustbyRate!$A$7:$BQ$26,COLUMN()-2,0)*VLOOKUP('Calendar Customers'!$C22,'Rev Allocations Usage'!$B$27:$K$44,MATCH('Calendar Customers'!$A22,'Rev Allocations Usage'!$B$3:$K$3,0),0)</f>
        <v>0</v>
      </c>
      <c r="AP22" s="50">
        <f>VLOOKUP($C22,CustbyRate!$A$7:$BQ$26,COLUMN()-2,0)*VLOOKUP('Calendar Customers'!$C22,'Rev Allocations Usage'!$B$27:$K$44,MATCH('Calendar Customers'!$A22,'Rev Allocations Usage'!$B$3:$K$3,0),0)</f>
        <v>0</v>
      </c>
      <c r="AQ22" s="50">
        <f>VLOOKUP($C22,CustbyRate!$A$7:$BQ$26,COLUMN()-2,0)*VLOOKUP('Calendar Customers'!$C22,'Rev Allocations Usage'!$B$27:$K$44,MATCH('Calendar Customers'!$A22,'Rev Allocations Usage'!$B$3:$K$3,0),0)</f>
        <v>0</v>
      </c>
      <c r="AR22" s="50">
        <f>VLOOKUP($C22,CustbyRate!$A$7:$BQ$26,COLUMN()-2,0)*VLOOKUP('Calendar Customers'!$C22,'Rev Allocations Usage'!$B$27:$K$44,MATCH('Calendar Customers'!$A22,'Rev Allocations Usage'!$B$3:$K$3,0),0)</f>
        <v>0</v>
      </c>
      <c r="AS22" s="50">
        <f>VLOOKUP($C22,CustbyRate!$A$7:$BQ$26,COLUMN()-2,0)*VLOOKUP('Calendar Customers'!$C22,'Rev Allocations Usage'!$B$27:$K$44,MATCH('Calendar Customers'!$A22,'Rev Allocations Usage'!$B$3:$K$3,0),0)</f>
        <v>0</v>
      </c>
      <c r="AT22" s="50">
        <f>VLOOKUP($C22,CustbyRate!$A$7:$BQ$26,COLUMN()-2,0)*VLOOKUP('Calendar Customers'!$C22,'Rev Allocations Usage'!$B$27:$K$44,MATCH('Calendar Customers'!$A22,'Rev Allocations Usage'!$B$3:$K$3,0),0)</f>
        <v>0</v>
      </c>
      <c r="AU22" s="50">
        <f>VLOOKUP($C22,CustbyRate!$A$7:$BQ$26,COLUMN()-2,0)*VLOOKUP('Calendar Customers'!$C22,'Rev Allocations Usage'!$B$27:$K$44,MATCH('Calendar Customers'!$A22,'Rev Allocations Usage'!$B$3:$K$3,0),0)</f>
        <v>0</v>
      </c>
      <c r="AV22" s="52">
        <f>VLOOKUP($C22,CustbyRate!$A$7:$BQ$26,COLUMN()-2,0)*VLOOKUP('Calendar Customers'!$C22,'Rev Allocations Usage'!$B$27:$K$44,MATCH('Calendar Customers'!$A22,'Rev Allocations Usage'!$B$3:$K$3,0),0)</f>
        <v>0</v>
      </c>
      <c r="AW22" s="50">
        <f>VLOOKUP($C22,CustbyRate!$A$7:$BQ$26,COLUMN()-2,0)*VLOOKUP('Calendar Customers'!$C22,'Rev Allocations Usage'!$B$27:$K$44,MATCH('Calendar Customers'!$A22,'Rev Allocations Usage'!$B$3:$K$3,0),0)</f>
        <v>0</v>
      </c>
      <c r="AX22" s="50">
        <f>VLOOKUP($C22,CustbyRate!$A$7:$BQ$26,COLUMN()-2,0)*VLOOKUP('Calendar Customers'!$C22,'Rev Allocations Usage'!$B$27:$K$44,MATCH('Calendar Customers'!$A22,'Rev Allocations Usage'!$B$3:$K$3,0),0)</f>
        <v>0</v>
      </c>
      <c r="AY22" s="50">
        <f>VLOOKUP($C22,CustbyRate!$A$7:$BQ$26,COLUMN()-2,0)*VLOOKUP('Calendar Customers'!$C22,'Rev Allocations Usage'!$B$27:$K$44,MATCH('Calendar Customers'!$A22,'Rev Allocations Usage'!$B$3:$K$3,0),0)</f>
        <v>0</v>
      </c>
      <c r="AZ22" s="50">
        <f>VLOOKUP($C22,CustbyRate!$A$7:$BQ$26,COLUMN()-2,0)*VLOOKUP('Calendar Customers'!$C22,'Rev Allocations Usage'!$B$27:$K$44,MATCH('Calendar Customers'!$A22,'Rev Allocations Usage'!$B$3:$K$3,0),0)</f>
        <v>0</v>
      </c>
      <c r="BA22" s="50">
        <f>VLOOKUP($C22,CustbyRate!$A$7:$BQ$26,COLUMN()-2,0)*VLOOKUP('Calendar Customers'!$C22,'Rev Allocations Usage'!$B$27:$K$44,MATCH('Calendar Customers'!$A22,'Rev Allocations Usage'!$B$3:$K$3,0),0)</f>
        <v>0</v>
      </c>
      <c r="BB22" s="50">
        <f>VLOOKUP($C22,CustbyRate!$A$7:$BQ$26,COLUMN()-2,0)*VLOOKUP('Calendar Customers'!$C22,'Rev Allocations Usage'!$B$27:$K$44,MATCH('Calendar Customers'!$A22,'Rev Allocations Usage'!$B$3:$K$3,0),0)</f>
        <v>0</v>
      </c>
      <c r="BC22" s="50">
        <f>VLOOKUP($C22,CustbyRate!$A$7:$BQ$26,COLUMN()-2,0)*VLOOKUP('Calendar Customers'!$C22,'Rev Allocations Usage'!$B$27:$K$44,MATCH('Calendar Customers'!$A22,'Rev Allocations Usage'!$B$3:$K$3,0),0)</f>
        <v>0</v>
      </c>
      <c r="BD22" s="50">
        <f>VLOOKUP($C22,CustbyRate!$A$7:$BQ$26,COLUMN()-2,0)*VLOOKUP('Calendar Customers'!$C22,'Rev Allocations Usage'!$B$27:$K$44,MATCH('Calendar Customers'!$A22,'Rev Allocations Usage'!$B$3:$K$3,0),0)</f>
        <v>0</v>
      </c>
      <c r="BE22" s="50">
        <f>VLOOKUP($C22,CustbyRate!$A$7:$BQ$26,COLUMN()-2,0)*VLOOKUP('Calendar Customers'!$C22,'Rev Allocations Usage'!$B$27:$K$44,MATCH('Calendar Customers'!$A22,'Rev Allocations Usage'!$B$3:$K$3,0),0)</f>
        <v>0</v>
      </c>
      <c r="BF22" s="50">
        <f>VLOOKUP($C22,CustbyRate!$A$7:$BQ$26,COLUMN()-2,0)*VLOOKUP('Calendar Customers'!$C22,'Rev Allocations Usage'!$B$27:$K$44,MATCH('Calendar Customers'!$A22,'Rev Allocations Usage'!$B$3:$K$3,0),0)</f>
        <v>0</v>
      </c>
      <c r="BG22" s="50">
        <f>VLOOKUP($C22,CustbyRate!$A$7:$BQ$26,COLUMN()-2,0)*VLOOKUP('Calendar Customers'!$C22,'Rev Allocations Usage'!$B$27:$K$44,MATCH('Calendar Customers'!$A22,'Rev Allocations Usage'!$B$3:$K$3,0),0)</f>
        <v>0</v>
      </c>
      <c r="BH22" s="52">
        <f>VLOOKUP($C22,CustbyRate!$A$7:$BQ$26,COLUMN()-2,0)*VLOOKUP('Calendar Customers'!$C22,'Rev Allocations Usage'!$B$27:$K$44,MATCH('Calendar Customers'!$A22,'Rev Allocations Usage'!$B$3:$K$3,0),0)</f>
        <v>0</v>
      </c>
      <c r="BI22" s="50">
        <f>VLOOKUP($C22,CustbyRate!$A$7:$BQ$26,COLUMN()-2,0)*VLOOKUP('Calendar Customers'!$C22,'Rev Allocations Usage'!$B$27:$K$44,MATCH('Calendar Customers'!$A22,'Rev Allocations Usage'!$B$3:$K$3,0),0)</f>
        <v>0</v>
      </c>
      <c r="BJ22" s="50">
        <f>VLOOKUP($C22,CustbyRate!$A$7:$BQ$26,COLUMN()-2,0)*VLOOKUP('Calendar Customers'!$C22,'Rev Allocations Usage'!$B$27:$K$44,MATCH('Calendar Customers'!$A22,'Rev Allocations Usage'!$B$3:$K$3,0),0)</f>
        <v>0</v>
      </c>
      <c r="BK22" s="50">
        <f>VLOOKUP($C22,CustbyRate!$A$7:$BQ$26,COLUMN()-2,0)*VLOOKUP('Calendar Customers'!$C22,'Rev Allocations Usage'!$B$27:$K$44,MATCH('Calendar Customers'!$A22,'Rev Allocations Usage'!$B$3:$K$3,0),0)</f>
        <v>0</v>
      </c>
      <c r="BL22" s="50">
        <f>VLOOKUP($C22,CustbyRate!$A$7:$BQ$26,COLUMN()-2,0)*VLOOKUP('Calendar Customers'!$C22,'Rev Allocations Usage'!$B$27:$K$44,MATCH('Calendar Customers'!$A22,'Rev Allocations Usage'!$B$3:$K$3,0),0)</f>
        <v>0</v>
      </c>
      <c r="BM22" s="50">
        <f>VLOOKUP($C22,CustbyRate!$A$7:$BQ$26,COLUMN()-2,0)*VLOOKUP('Calendar Customers'!$C22,'Rev Allocations Usage'!$B$27:$K$44,MATCH('Calendar Customers'!$A22,'Rev Allocations Usage'!$B$3:$K$3,0),0)</f>
        <v>0</v>
      </c>
      <c r="BN22" s="50">
        <f>VLOOKUP($C22,CustbyRate!$A$7:$BQ$26,COLUMN()-2,0)*VLOOKUP('Calendar Customers'!$C22,'Rev Allocations Usage'!$B$27:$K$44,MATCH('Calendar Customers'!$A22,'Rev Allocations Usage'!$B$3:$K$3,0),0)</f>
        <v>0</v>
      </c>
      <c r="BO22" s="50">
        <f>VLOOKUP($C22,CustbyRate!$A$7:$BQ$26,COLUMN()-2,0)*VLOOKUP('Calendar Customers'!$C22,'Rev Allocations Usage'!$B$27:$K$44,MATCH('Calendar Customers'!$A22,'Rev Allocations Usage'!$B$3:$K$3,0),0)</f>
        <v>0</v>
      </c>
      <c r="BP22" s="50">
        <f>VLOOKUP($C22,CustbyRate!$A$7:$BQ$26,COLUMN()-2,0)*VLOOKUP('Calendar Customers'!$C22,'Rev Allocations Usage'!$B$27:$K$44,MATCH('Calendar Customers'!$A22,'Rev Allocations Usage'!$B$3:$K$3,0),0)</f>
        <v>0</v>
      </c>
      <c r="BQ22" s="50">
        <f>VLOOKUP($C22,CustbyRate!$A$7:$BQ$26,COLUMN()-2,0)*VLOOKUP('Calendar Customers'!$C22,'Rev Allocations Usage'!$B$27:$K$44,MATCH('Calendar Customers'!$A22,'Rev Allocations Usage'!$B$3:$K$3,0),0)</f>
        <v>0</v>
      </c>
      <c r="BR22" s="50">
        <f>VLOOKUP($C22,CustbyRate!$A$7:$BQ$26,COLUMN()-2,0)*VLOOKUP('Calendar Customers'!$C22,'Rev Allocations Usage'!$B$27:$K$44,MATCH('Calendar Customers'!$A22,'Rev Allocations Usage'!$B$3:$K$3,0),0)</f>
        <v>0</v>
      </c>
      <c r="BS22" s="51">
        <f>VLOOKUP($C22,CustbyRate!$A$7:$BQ$26,COLUMN()-2,0)*VLOOKUP('Calendar Customers'!$C22,'Rev Allocations Usage'!$B$27:$K$44,MATCH('Calendar Customers'!$A22,'Rev Allocations Usage'!$B$3:$K$3,0),0)</f>
        <v>0</v>
      </c>
    </row>
    <row r="23" spans="1:71" ht="15" x14ac:dyDescent="0.25">
      <c r="A23" s="130" t="str">
        <f t="shared" si="7"/>
        <v>Public Authorities Customers</v>
      </c>
      <c r="B23" s="90" t="s">
        <v>130</v>
      </c>
      <c r="C23" s="105" t="s">
        <v>9</v>
      </c>
      <c r="D23" s="49">
        <f>VLOOKUP($C23,CustbyRate!$A$7:$BQ$26,COLUMN()-2,0)*VLOOKUP('Calendar Customers'!$C23,'Rev Allocations Usage'!$B$27:$K$44,MATCH('Calendar Customers'!$A23,'Rev Allocations Usage'!$B$3:$K$3,0),0)*HLOOKUP(D$4,$D$51:$O$57,MATCH($B23,$C$51:$C$57,0),0)</f>
        <v>977.80975267496933</v>
      </c>
      <c r="E23" s="50">
        <f>VLOOKUP($C23,CustbyRate!$A$7:$BQ$26,COLUMN()-2,0)*VLOOKUP('Calendar Customers'!$C23,'Rev Allocations Usage'!$B$27:$K$44,MATCH('Calendar Customers'!$A23,'Rev Allocations Usage'!$B$3:$K$3,0),0)*HLOOKUP(E$4,$D$51:$O$57,MATCH($B23,$C$51:$C$57,0),0)</f>
        <v>964.85048237151386</v>
      </c>
      <c r="F23" s="50">
        <f>VLOOKUP($C23,CustbyRate!$A$7:$BQ$26,COLUMN()-2,0)*VLOOKUP('Calendar Customers'!$C23,'Rev Allocations Usage'!$B$27:$K$44,MATCH('Calendar Customers'!$A23,'Rev Allocations Usage'!$B$3:$K$3,0),0)*HLOOKUP(F$4,$D$51:$O$57,MATCH($B23,$C$51:$C$57,0),0)</f>
        <v>959.47812664444837</v>
      </c>
      <c r="G23" s="50">
        <f>VLOOKUP($C23,CustbyRate!$A$7:$BQ$26,COLUMN()-2,0)*VLOOKUP('Calendar Customers'!$C23,'Rev Allocations Usage'!$B$27:$K$44,MATCH('Calendar Customers'!$A23,'Rev Allocations Usage'!$B$3:$K$3,0),0)*HLOOKUP(G$4,$D$51:$O$57,MATCH($B23,$C$51:$C$57,0),0)</f>
        <v>955.13102964392215</v>
      </c>
      <c r="H23" s="50">
        <f>VLOOKUP($C23,CustbyRate!$A$7:$BQ$26,COLUMN()-2,0)*VLOOKUP('Calendar Customers'!$C23,'Rev Allocations Usage'!$B$27:$K$44,MATCH('Calendar Customers'!$A23,'Rev Allocations Usage'!$B$3:$K$3,0),0)*HLOOKUP(H$4,$D$51:$O$57,MATCH($B23,$C$51:$C$57,0),0)</f>
        <v>954.35183301175232</v>
      </c>
      <c r="I23" s="50">
        <f>VLOOKUP($C23,CustbyRate!$A$7:$BQ$26,COLUMN()-2,0)*VLOOKUP('Calendar Customers'!$C23,'Rev Allocations Usage'!$B$27:$K$44,MATCH('Calendar Customers'!$A23,'Rev Allocations Usage'!$B$3:$K$3,0),0)*HLOOKUP(I$4,$D$51:$O$57,MATCH($B23,$C$51:$C$57,0),0)</f>
        <v>953.53162603052101</v>
      </c>
      <c r="J23" s="50">
        <f>VLOOKUP($C23,CustbyRate!$A$7:$BQ$26,COLUMN()-2,0)*VLOOKUP('Calendar Customers'!$C23,'Rev Allocations Usage'!$B$27:$K$44,MATCH('Calendar Customers'!$A23,'Rev Allocations Usage'!$B$3:$K$3,0),0)*HLOOKUP(J$4,$D$51:$O$57,MATCH($B23,$C$51:$C$57,0),0)</f>
        <v>964.52239957902123</v>
      </c>
      <c r="K23" s="51">
        <f>VLOOKUP($C23,CustbyRate!$A$7:$BQ$26,COLUMN()-2,0)*VLOOKUP('Calendar Customers'!$C23,'Rev Allocations Usage'!$B$27:$K$44,MATCH('Calendar Customers'!$A23,'Rev Allocations Usage'!$B$3:$K$3,0),0)*HLOOKUP(K$4,$D$51:$O$57,MATCH($B23,$C$51:$C$57,0),0)</f>
        <v>974.52892475004387</v>
      </c>
      <c r="L23" s="50">
        <f>VLOOKUP($C23,CustbyRate!$A$7:$BQ$26,COLUMN()-2,0)*VLOOKUP('Calendar Customers'!$C23,'Rev Allocations Usage'!$B$27:$K$44,MATCH('Calendar Customers'!$A23,'Rev Allocations Usage'!$B$3:$K$3,0),0)*HLOOKUP(L$4,$D$51:$O$57,MATCH($B23,$C$51:$C$57,0),0)</f>
        <v>980.02431152429403</v>
      </c>
      <c r="M23" s="50">
        <f>VLOOKUP($C23,CustbyRate!$A$7:$BQ$26,COLUMN()-2,0)*VLOOKUP('Calendar Customers'!$C23,'Rev Allocations Usage'!$B$27:$K$44,MATCH('Calendar Customers'!$A23,'Rev Allocations Usage'!$B$3:$K$3,0),0)*HLOOKUP(M$4,$D$51:$O$57,MATCH($B23,$C$51:$C$57,0),0)</f>
        <v>981.58270478863358</v>
      </c>
      <c r="N23" s="50">
        <f>VLOOKUP($C23,CustbyRate!$A$7:$BQ$26,COLUMN()-2,0)*VLOOKUP('Calendar Customers'!$C23,'Rev Allocations Usage'!$B$27:$K$44,MATCH('Calendar Customers'!$A23,'Rev Allocations Usage'!$B$3:$K$3,0),0)*HLOOKUP(N$4,$D$51:$O$57,MATCH($B23,$C$51:$C$57,0),0)</f>
        <v>983.63322224171202</v>
      </c>
      <c r="O23" s="50">
        <f>VLOOKUP($C23,CustbyRate!$A$7:$BQ$26,COLUMN()-2,0)*VLOOKUP('Calendar Customers'!$C23,'Rev Allocations Usage'!$B$27:$K$44,MATCH('Calendar Customers'!$A23,'Rev Allocations Usage'!$B$3:$K$3,0),0)*HLOOKUP(O$4,$D$51:$O$57,MATCH($B23,$C$51:$C$57,0),0)</f>
        <v>987.52920540256105</v>
      </c>
      <c r="P23" s="50">
        <f>VLOOKUP($C23,CustbyRate!$A$7:$BQ$26,COLUMN()-2,0)*VLOOKUP('Calendar Customers'!$C23,'Rev Allocations Usage'!$B$27:$K$44,MATCH('Calendar Customers'!$A23,'Rev Allocations Usage'!$B$3:$K$3,0),0)*HLOOKUP(P$4,$D$51:$O$57,MATCH($B23,$C$51:$C$57,0),0)</f>
        <v>979.61420803367832</v>
      </c>
      <c r="Q23" s="50">
        <f>VLOOKUP($C23,CustbyRate!$A$7:$BQ$26,COLUMN()-2,0)*VLOOKUP('Calendar Customers'!$C23,'Rev Allocations Usage'!$B$27:$K$44,MATCH('Calendar Customers'!$A23,'Rev Allocations Usage'!$B$3:$K$3,0),0)*HLOOKUP(Q$4,$D$51:$O$57,MATCH($B23,$C$51:$C$57,0),0)</f>
        <v>966.61392738116126</v>
      </c>
      <c r="R23" s="50">
        <f>VLOOKUP($C23,CustbyRate!$A$7:$BQ$26,COLUMN()-2,0)*VLOOKUP('Calendar Customers'!$C23,'Rev Allocations Usage'!$B$27:$K$44,MATCH('Calendar Customers'!$A23,'Rev Allocations Usage'!$B$3:$K$3,0),0)*HLOOKUP(R$4,$D$51:$O$57,MATCH($B23,$C$51:$C$57,0),0)</f>
        <v>961.24157165409576</v>
      </c>
      <c r="S23" s="50">
        <f>VLOOKUP($C23,CustbyRate!$A$7:$BQ$26,COLUMN()-2,0)*VLOOKUP('Calendar Customers'!$C23,'Rev Allocations Usage'!$B$27:$K$44,MATCH('Calendar Customers'!$A23,'Rev Allocations Usage'!$B$3:$K$3,0),0)*HLOOKUP(S$4,$D$51:$O$57,MATCH($B23,$C$51:$C$57,0),0)</f>
        <v>956.89447465356955</v>
      </c>
      <c r="T23" s="50">
        <f>VLOOKUP($C23,CustbyRate!$A$7:$BQ$26,COLUMN()-2,0)*VLOOKUP('Calendar Customers'!$C23,'Rev Allocations Usage'!$B$27:$K$44,MATCH('Calendar Customers'!$A23,'Rev Allocations Usage'!$B$3:$K$3,0),0)*HLOOKUP(T$4,$D$51:$O$57,MATCH($B23,$C$51:$C$57,0),0)</f>
        <v>956.11527802139983</v>
      </c>
      <c r="U23" s="50">
        <f>VLOOKUP($C23,CustbyRate!$A$7:$BQ$26,COLUMN()-2,0)*VLOOKUP('Calendar Customers'!$C23,'Rev Allocations Usage'!$B$27:$K$44,MATCH('Calendar Customers'!$A23,'Rev Allocations Usage'!$B$3:$K$3,0),0)*HLOOKUP(U$4,$D$51:$O$57,MATCH($B23,$C$51:$C$57,0),0)</f>
        <v>955.29507104016841</v>
      </c>
      <c r="V23" s="50">
        <f>VLOOKUP($C23,CustbyRate!$A$7:$BQ$26,COLUMN()-2,0)*VLOOKUP('Calendar Customers'!$C23,'Rev Allocations Usage'!$B$27:$K$44,MATCH('Calendar Customers'!$A23,'Rev Allocations Usage'!$B$3:$K$3,0),0)*HLOOKUP(V$4,$D$51:$O$57,MATCH($B23,$C$51:$C$57,0),0)</f>
        <v>966.28584458866874</v>
      </c>
      <c r="W23" s="50">
        <f>VLOOKUP($C23,CustbyRate!$A$7:$BQ$26,COLUMN()-2,0)*VLOOKUP('Calendar Customers'!$C23,'Rev Allocations Usage'!$B$27:$K$44,MATCH('Calendar Customers'!$A23,'Rev Allocations Usage'!$B$3:$K$3,0),0)*HLOOKUP(W$4,$D$51:$O$57,MATCH($B23,$C$51:$C$57,0),0)</f>
        <v>976.29236975969138</v>
      </c>
      <c r="X23" s="52">
        <f>VLOOKUP($C23,CustbyRate!$A$7:$BQ$26,COLUMN()-2,0)*VLOOKUP('Calendar Customers'!$C23,'Rev Allocations Usage'!$B$27:$K$44,MATCH('Calendar Customers'!$A23,'Rev Allocations Usage'!$B$3:$K$3,0),0)*HLOOKUP(X$4,$D$51:$O$57,MATCH($B23,$C$51:$C$57,0),0)</f>
        <v>981.82876688300303</v>
      </c>
      <c r="Y23" s="50">
        <f>VLOOKUP($C23,CustbyRate!$A$7:$BQ$26,COLUMN()-2,0)*VLOOKUP('Calendar Customers'!$C23,'Rev Allocations Usage'!$B$27:$K$44,MATCH('Calendar Customers'!$A23,'Rev Allocations Usage'!$B$3:$K$3,0),0)*HLOOKUP(Y$4,$D$51:$O$57,MATCH($B23,$C$51:$C$57,0),0)</f>
        <v>983.38716014734257</v>
      </c>
      <c r="Z23" s="50">
        <f>VLOOKUP($C23,CustbyRate!$A$7:$BQ$26,COLUMN()-2,0)*VLOOKUP('Calendar Customers'!$C23,'Rev Allocations Usage'!$B$27:$K$44,MATCH('Calendar Customers'!$A23,'Rev Allocations Usage'!$B$3:$K$3,0),0)*HLOOKUP(Z$4,$D$51:$O$57,MATCH($B23,$C$51:$C$57,0),0)</f>
        <v>985.43767760042101</v>
      </c>
      <c r="AA23" s="50">
        <f>VLOOKUP($C23,CustbyRate!$A$7:$BQ$26,COLUMN()-2,0)*VLOOKUP('Calendar Customers'!$C23,'Rev Allocations Usage'!$B$27:$K$44,MATCH('Calendar Customers'!$A23,'Rev Allocations Usage'!$B$3:$K$3,0),0)*HLOOKUP(AA$4,$D$51:$O$57,MATCH($B23,$C$51:$C$57,0),0)</f>
        <v>989.33366076127004</v>
      </c>
      <c r="AB23" s="50">
        <f>VLOOKUP($C23,CustbyRate!$A$7:$BQ$26,COLUMN()-2,0)*VLOOKUP('Calendar Customers'!$C23,'Rev Allocations Usage'!$B$27:$K$44,MATCH('Calendar Customers'!$A23,'Rev Allocations Usage'!$B$3:$K$3,0),0)*HLOOKUP(AB$4,$D$51:$O$57,MATCH($B23,$C$51:$C$57,0),0)</f>
        <v>981.41866339238732</v>
      </c>
      <c r="AC23" s="50">
        <f>VLOOKUP($C23,CustbyRate!$A$7:$BQ$26,COLUMN()-2,0)*VLOOKUP('Calendar Customers'!$C23,'Rev Allocations Usage'!$B$27:$K$44,MATCH('Calendar Customers'!$A23,'Rev Allocations Usage'!$B$3:$K$3,0),0)*HLOOKUP(AC$4,$D$51:$O$57,MATCH($B23,$C$51:$C$57,0),0)</f>
        <v>968.37737239080866</v>
      </c>
      <c r="AD23" s="50">
        <f>VLOOKUP($C23,CustbyRate!$A$7:$BQ$26,COLUMN()-2,0)*VLOOKUP('Calendar Customers'!$C23,'Rev Allocations Usage'!$B$27:$K$44,MATCH('Calendar Customers'!$A23,'Rev Allocations Usage'!$B$3:$K$3,0),0)*HLOOKUP(AD$4,$D$51:$O$57,MATCH($B23,$C$51:$C$57,0),0)</f>
        <v>963.00501666374328</v>
      </c>
      <c r="AE23" s="50">
        <f>VLOOKUP($C23,CustbyRate!$A$7:$BQ$26,COLUMN()-2,0)*VLOOKUP('Calendar Customers'!$C23,'Rev Allocations Usage'!$B$27:$K$44,MATCH('Calendar Customers'!$A23,'Rev Allocations Usage'!$B$3:$K$3,0),0)*HLOOKUP(AE$4,$D$51:$O$57,MATCH($B23,$C$51:$C$57,0),0)</f>
        <v>958.65791966321706</v>
      </c>
      <c r="AF23" s="50">
        <f>VLOOKUP($C23,CustbyRate!$A$7:$BQ$26,COLUMN()-2,0)*VLOOKUP('Calendar Customers'!$C23,'Rev Allocations Usage'!$B$27:$K$44,MATCH('Calendar Customers'!$A23,'Rev Allocations Usage'!$B$3:$K$3,0),0)*HLOOKUP(AF$4,$D$51:$O$57,MATCH($B23,$C$51:$C$57,0),0)</f>
        <v>957.87872303104723</v>
      </c>
      <c r="AG23" s="50">
        <f>VLOOKUP($C23,CustbyRate!$A$7:$BQ$26,COLUMN()-2,0)*VLOOKUP('Calendar Customers'!$C23,'Rev Allocations Usage'!$B$27:$K$44,MATCH('Calendar Customers'!$A23,'Rev Allocations Usage'!$B$3:$K$3,0),0)*HLOOKUP(AG$4,$D$51:$O$57,MATCH($B23,$C$51:$C$57,0),0)</f>
        <v>957.01750570075433</v>
      </c>
      <c r="AH23" s="50">
        <f>VLOOKUP($C23,CustbyRate!$A$7:$BQ$26,COLUMN()-2,0)*VLOOKUP('Calendar Customers'!$C23,'Rev Allocations Usage'!$B$27:$K$44,MATCH('Calendar Customers'!$A23,'Rev Allocations Usage'!$B$3:$K$3,0),0)*HLOOKUP(AH$4,$D$51:$O$57,MATCH($B23,$C$51:$C$57,0),0)</f>
        <v>968.04928959831614</v>
      </c>
      <c r="AI23" s="50">
        <f>VLOOKUP($C23,CustbyRate!$A$7:$BQ$26,COLUMN()-2,0)*VLOOKUP('Calendar Customers'!$C23,'Rev Allocations Usage'!$B$27:$K$44,MATCH('Calendar Customers'!$A23,'Rev Allocations Usage'!$B$3:$K$3,0),0)*HLOOKUP(AI$4,$D$51:$O$57,MATCH($B23,$C$51:$C$57,0),0)</f>
        <v>978.05581476933878</v>
      </c>
      <c r="AJ23" s="52">
        <f>VLOOKUP($C23,CustbyRate!$A$7:$BQ$26,COLUMN()-2,0)*VLOOKUP('Calendar Customers'!$C23,'Rev Allocations Usage'!$B$27:$K$44,MATCH('Calendar Customers'!$A23,'Rev Allocations Usage'!$B$3:$K$3,0),0)*HLOOKUP(AJ$4,$D$51:$O$57,MATCH($B23,$C$51:$C$57,0),0)</f>
        <v>983.63322224171202</v>
      </c>
      <c r="AK23" s="50">
        <f>VLOOKUP($C23,CustbyRate!$A$7:$BQ$26,COLUMN()-2,0)*VLOOKUP('Calendar Customers'!$C23,'Rev Allocations Usage'!$B$27:$K$44,MATCH('Calendar Customers'!$A23,'Rev Allocations Usage'!$B$3:$K$3,0),0)*HLOOKUP(AK$4,$D$51:$O$57,MATCH($B23,$C$51:$C$57,0),0)</f>
        <v>985.19161550605156</v>
      </c>
      <c r="AL23" s="50">
        <f>VLOOKUP($C23,CustbyRate!$A$7:$BQ$26,COLUMN()-2,0)*VLOOKUP('Calendar Customers'!$C23,'Rev Allocations Usage'!$B$27:$K$44,MATCH('Calendar Customers'!$A23,'Rev Allocations Usage'!$B$3:$K$3,0),0)*HLOOKUP(AL$4,$D$51:$O$57,MATCH($B23,$C$51:$C$57,0),0)</f>
        <v>987.24213295913</v>
      </c>
      <c r="AM23" s="50">
        <f>VLOOKUP($C23,CustbyRate!$A$7:$BQ$26,COLUMN()-2,0)*VLOOKUP('Calendar Customers'!$C23,'Rev Allocations Usage'!$B$27:$K$44,MATCH('Calendar Customers'!$A23,'Rev Allocations Usage'!$B$3:$K$3,0),0)*HLOOKUP(AM$4,$D$51:$O$57,MATCH($B23,$C$51:$C$57,0),0)</f>
        <v>991.13811611997903</v>
      </c>
      <c r="AN23" s="50">
        <f>VLOOKUP($C23,CustbyRate!$A$7:$BQ$26,COLUMN()-2,0)*VLOOKUP('Calendar Customers'!$C23,'Rev Allocations Usage'!$B$27:$K$44,MATCH('Calendar Customers'!$A23,'Rev Allocations Usage'!$B$3:$K$3,0),0)*HLOOKUP(AN$4,$D$51:$O$57,MATCH($B23,$C$51:$C$57,0),0)</f>
        <v>983.22311875109631</v>
      </c>
      <c r="AO23" s="50">
        <f>VLOOKUP($C23,CustbyRate!$A$7:$BQ$26,COLUMN()-2,0)*VLOOKUP('Calendar Customers'!$C23,'Rev Allocations Usage'!$B$27:$K$44,MATCH('Calendar Customers'!$A23,'Rev Allocations Usage'!$B$3:$K$3,0),0)*HLOOKUP(AO$4,$D$51:$O$57,MATCH($B23,$C$51:$C$57,0),0)</f>
        <v>970.14081740045606</v>
      </c>
      <c r="AP23" s="50">
        <f>VLOOKUP($C23,CustbyRate!$A$7:$BQ$26,COLUMN()-2,0)*VLOOKUP('Calendar Customers'!$C23,'Rev Allocations Usage'!$B$27:$K$44,MATCH('Calendar Customers'!$A23,'Rev Allocations Usage'!$B$3:$K$3,0),0)*HLOOKUP(AP$4,$D$51:$O$57,MATCH($B23,$C$51:$C$57,0),0)</f>
        <v>964.76846167339068</v>
      </c>
      <c r="AQ23" s="50">
        <f>VLOOKUP($C23,CustbyRate!$A$7:$BQ$26,COLUMN()-2,0)*VLOOKUP('Calendar Customers'!$C23,'Rev Allocations Usage'!$B$27:$K$44,MATCH('Calendar Customers'!$A23,'Rev Allocations Usage'!$B$3:$K$3,0),0)*HLOOKUP(AQ$4,$D$51:$O$57,MATCH($B23,$C$51:$C$57,0),0)</f>
        <v>960.42136467286446</v>
      </c>
      <c r="AR23" s="50">
        <f>VLOOKUP($C23,CustbyRate!$A$7:$BQ$26,COLUMN()-2,0)*VLOOKUP('Calendar Customers'!$C23,'Rev Allocations Usage'!$B$27:$K$44,MATCH('Calendar Customers'!$A23,'Rev Allocations Usage'!$B$3:$K$3,0),0)*HLOOKUP(AR$4,$D$51:$O$57,MATCH($B23,$C$51:$C$57,0),0)</f>
        <v>959.64216804069463</v>
      </c>
      <c r="AS23" s="50">
        <f>VLOOKUP($C23,CustbyRate!$A$7:$BQ$26,COLUMN()-2,0)*VLOOKUP('Calendar Customers'!$C23,'Rev Allocations Usage'!$B$27:$K$44,MATCH('Calendar Customers'!$A23,'Rev Allocations Usage'!$B$3:$K$3,0),0)*HLOOKUP(AS$4,$D$51:$O$57,MATCH($B23,$C$51:$C$57,0),0)</f>
        <v>958.73994036134013</v>
      </c>
      <c r="AT23" s="50">
        <f>VLOOKUP($C23,CustbyRate!$A$7:$BQ$26,COLUMN()-2,0)*VLOOKUP('Calendar Customers'!$C23,'Rev Allocations Usage'!$B$27:$K$44,MATCH('Calendar Customers'!$A23,'Rev Allocations Usage'!$B$3:$K$3,0),0)*HLOOKUP(AT$4,$D$51:$O$57,MATCH($B23,$C$51:$C$57,0),0)</f>
        <v>969.81273460796353</v>
      </c>
      <c r="AU23" s="50">
        <f>VLOOKUP($C23,CustbyRate!$A$7:$BQ$26,COLUMN()-2,0)*VLOOKUP('Calendar Customers'!$C23,'Rev Allocations Usage'!$B$27:$K$44,MATCH('Calendar Customers'!$A23,'Rev Allocations Usage'!$B$3:$K$3,0),0)*HLOOKUP(AU$4,$D$51:$O$57,MATCH($B23,$C$51:$C$57,0),0)</f>
        <v>979.81925977898618</v>
      </c>
      <c r="AV23" s="52">
        <f>VLOOKUP($C23,CustbyRate!$A$7:$BQ$26,COLUMN()-2,0)*VLOOKUP('Calendar Customers'!$C23,'Rev Allocations Usage'!$B$27:$K$44,MATCH('Calendar Customers'!$A23,'Rev Allocations Usage'!$B$3:$K$3,0),0)*HLOOKUP(AV$4,$D$51:$O$57,MATCH($B23,$C$51:$C$57,0),0)</f>
        <v>985.43767760042101</v>
      </c>
      <c r="AW23" s="50">
        <f>VLOOKUP($C23,CustbyRate!$A$7:$BQ$26,COLUMN()-2,0)*VLOOKUP('Calendar Customers'!$C23,'Rev Allocations Usage'!$B$27:$K$44,MATCH('Calendar Customers'!$A23,'Rev Allocations Usage'!$B$3:$K$3,0),0)*HLOOKUP(AW$4,$D$51:$O$57,MATCH($B23,$C$51:$C$57,0),0)</f>
        <v>986.99607086476067</v>
      </c>
      <c r="AX23" s="50">
        <f>VLOOKUP($C23,CustbyRate!$A$7:$BQ$26,COLUMN()-2,0)*VLOOKUP('Calendar Customers'!$C23,'Rev Allocations Usage'!$B$27:$K$44,MATCH('Calendar Customers'!$A23,'Rev Allocations Usage'!$B$3:$K$3,0),0)*HLOOKUP(AX$4,$D$51:$O$57,MATCH($B23,$C$51:$C$57,0),0)</f>
        <v>989.046588317839</v>
      </c>
      <c r="AY23" s="50">
        <f>VLOOKUP($C23,CustbyRate!$A$7:$BQ$26,COLUMN()-2,0)*VLOOKUP('Calendar Customers'!$C23,'Rev Allocations Usage'!$B$27:$K$44,MATCH('Calendar Customers'!$A23,'Rev Allocations Usage'!$B$3:$K$3,0),0)*HLOOKUP(AY$4,$D$51:$O$57,MATCH($B23,$C$51:$C$57,0),0)</f>
        <v>992.94257147868802</v>
      </c>
      <c r="AZ23" s="50">
        <f>VLOOKUP($C23,CustbyRate!$A$7:$BQ$26,COLUMN()-2,0)*VLOOKUP('Calendar Customers'!$C23,'Rev Allocations Usage'!$B$27:$K$44,MATCH('Calendar Customers'!$A23,'Rev Allocations Usage'!$B$3:$K$3,0),0)*HLOOKUP(AZ$4,$D$51:$O$57,MATCH($B23,$C$51:$C$57,0),0)</f>
        <v>985.0275741098053</v>
      </c>
      <c r="BA23" s="50">
        <f>VLOOKUP($C23,CustbyRate!$A$7:$BQ$26,COLUMN()-2,0)*VLOOKUP('Calendar Customers'!$C23,'Rev Allocations Usage'!$B$27:$K$44,MATCH('Calendar Customers'!$A23,'Rev Allocations Usage'!$B$3:$K$3,0),0)*HLOOKUP(BA$4,$D$51:$O$57,MATCH($B23,$C$51:$C$57,0),0)</f>
        <v>971.90426241010357</v>
      </c>
      <c r="BB23" s="50">
        <f>VLOOKUP($C23,CustbyRate!$A$7:$BQ$26,COLUMN()-2,0)*VLOOKUP('Calendar Customers'!$C23,'Rev Allocations Usage'!$B$27:$K$44,MATCH('Calendar Customers'!$A23,'Rev Allocations Usage'!$B$3:$K$3,0),0)*HLOOKUP(BB$4,$D$51:$O$57,MATCH($B23,$C$51:$C$57,0),0)</f>
        <v>966.53190668303807</v>
      </c>
      <c r="BC23" s="50">
        <f>VLOOKUP($C23,CustbyRate!$A$7:$BQ$26,COLUMN()-2,0)*VLOOKUP('Calendar Customers'!$C23,'Rev Allocations Usage'!$B$27:$K$44,MATCH('Calendar Customers'!$A23,'Rev Allocations Usage'!$B$3:$K$3,0),0)*HLOOKUP(BC$4,$D$51:$O$57,MATCH($B23,$C$51:$C$57,0),0)</f>
        <v>962.18480968251185</v>
      </c>
      <c r="BD23" s="50">
        <f>VLOOKUP($C23,CustbyRate!$A$7:$BQ$26,COLUMN()-2,0)*VLOOKUP('Calendar Customers'!$C23,'Rev Allocations Usage'!$B$27:$K$44,MATCH('Calendar Customers'!$A23,'Rev Allocations Usage'!$B$3:$K$3,0),0)*HLOOKUP(BD$4,$D$51:$O$57,MATCH($B23,$C$51:$C$57,0),0)</f>
        <v>961.40561305034214</v>
      </c>
      <c r="BE23" s="50">
        <f>VLOOKUP($C23,CustbyRate!$A$7:$BQ$26,COLUMN()-2,0)*VLOOKUP('Calendar Customers'!$C23,'Rev Allocations Usage'!$B$27:$K$44,MATCH('Calendar Customers'!$A23,'Rev Allocations Usage'!$B$3:$K$3,0),0)*HLOOKUP(BE$4,$D$51:$O$57,MATCH($B23,$C$51:$C$57,0),0)</f>
        <v>960.46237502192605</v>
      </c>
      <c r="BF23" s="50">
        <f>VLOOKUP($C23,CustbyRate!$A$7:$BQ$26,COLUMN()-2,0)*VLOOKUP('Calendar Customers'!$C23,'Rev Allocations Usage'!$B$27:$K$44,MATCH('Calendar Customers'!$A23,'Rev Allocations Usage'!$B$3:$K$3,0),0)*HLOOKUP(BF$4,$D$51:$O$57,MATCH($B23,$C$51:$C$57,0),0)</f>
        <v>971.57617961761105</v>
      </c>
      <c r="BG23" s="50">
        <f>VLOOKUP($C23,CustbyRate!$A$7:$BQ$26,COLUMN()-2,0)*VLOOKUP('Calendar Customers'!$C23,'Rev Allocations Usage'!$B$27:$K$44,MATCH('Calendar Customers'!$A23,'Rev Allocations Usage'!$B$3:$K$3,0),0)*HLOOKUP(BG$4,$D$51:$O$57,MATCH($B23,$C$51:$C$57,0),0)</f>
        <v>981.58270478863358</v>
      </c>
      <c r="BH23" s="52">
        <f>VLOOKUP($C23,CustbyRate!$A$7:$BQ$26,COLUMN()-2,0)*VLOOKUP('Calendar Customers'!$C23,'Rev Allocations Usage'!$B$27:$K$44,MATCH('Calendar Customers'!$A23,'Rev Allocations Usage'!$B$3:$K$3,0),0)*HLOOKUP(BH$4,$D$51:$O$57,MATCH($B23,$C$51:$C$57,0),0)</f>
        <v>987.24213295913</v>
      </c>
      <c r="BI23" s="50">
        <f>VLOOKUP($C23,CustbyRate!$A$7:$BQ$26,COLUMN()-2,0)*VLOOKUP('Calendar Customers'!$C23,'Rev Allocations Usage'!$B$27:$K$44,MATCH('Calendar Customers'!$A23,'Rev Allocations Usage'!$B$3:$K$3,0),0)*HLOOKUP(BI$4,$D$51:$O$57,MATCH($B23,$C$51:$C$57,0),0)</f>
        <v>988.80052622346966</v>
      </c>
      <c r="BJ23" s="50">
        <f>VLOOKUP($C23,CustbyRate!$A$7:$BQ$26,COLUMN()-2,0)*VLOOKUP('Calendar Customers'!$C23,'Rev Allocations Usage'!$B$27:$K$44,MATCH('Calendar Customers'!$A23,'Rev Allocations Usage'!$B$3:$K$3,0),0)*HLOOKUP(BJ$4,$D$51:$O$57,MATCH($B23,$C$51:$C$57,0),0)</f>
        <v>990.85104367654799</v>
      </c>
      <c r="BK23" s="50">
        <f>VLOOKUP($C23,CustbyRate!$A$7:$BQ$26,COLUMN()-2,0)*VLOOKUP('Calendar Customers'!$C23,'Rev Allocations Usage'!$B$27:$K$44,MATCH('Calendar Customers'!$A23,'Rev Allocations Usage'!$B$3:$K$3,0),0)*HLOOKUP(BK$4,$D$51:$O$57,MATCH($B23,$C$51:$C$57,0),0)</f>
        <v>994.74702683739702</v>
      </c>
      <c r="BL23" s="50">
        <f>VLOOKUP($C23,CustbyRate!$A$7:$BQ$26,COLUMN()-2,0)*VLOOKUP('Calendar Customers'!$C23,'Rev Allocations Usage'!$B$27:$K$44,MATCH('Calendar Customers'!$A23,'Rev Allocations Usage'!$B$3:$K$3,0),0)*HLOOKUP(BL$4,$D$51:$O$57,MATCH($B23,$C$51:$C$57,0),0)</f>
        <v>986.83202946851429</v>
      </c>
      <c r="BM23" s="50">
        <f>VLOOKUP($C23,CustbyRate!$A$7:$BQ$26,COLUMN()-2,0)*VLOOKUP('Calendar Customers'!$C23,'Rev Allocations Usage'!$B$27:$K$44,MATCH('Calendar Customers'!$A23,'Rev Allocations Usage'!$B$3:$K$3,0),0)*HLOOKUP(BM$4,$D$51:$O$57,MATCH($B23,$C$51:$C$57,0),0)</f>
        <v>973.66770741975097</v>
      </c>
      <c r="BN23" s="50">
        <f>VLOOKUP($C23,CustbyRate!$A$7:$BQ$26,COLUMN()-2,0)*VLOOKUP('Calendar Customers'!$C23,'Rev Allocations Usage'!$B$27:$K$44,MATCH('Calendar Customers'!$A23,'Rev Allocations Usage'!$B$3:$K$3,0),0)*HLOOKUP(BN$4,$D$51:$O$57,MATCH($B23,$C$51:$C$57,0),0)</f>
        <v>968.29535169268559</v>
      </c>
      <c r="BO23" s="50">
        <f>VLOOKUP($C23,CustbyRate!$A$7:$BQ$26,COLUMN()-2,0)*VLOOKUP('Calendar Customers'!$C23,'Rev Allocations Usage'!$B$27:$K$44,MATCH('Calendar Customers'!$A23,'Rev Allocations Usage'!$B$3:$K$3,0),0)*HLOOKUP(BO$4,$D$51:$O$57,MATCH($B23,$C$51:$C$57,0),0)</f>
        <v>963.94825469215937</v>
      </c>
      <c r="BP23" s="50">
        <f>VLOOKUP($C23,CustbyRate!$A$7:$BQ$26,COLUMN()-2,0)*VLOOKUP('Calendar Customers'!$C23,'Rev Allocations Usage'!$B$27:$K$44,MATCH('Calendar Customers'!$A23,'Rev Allocations Usage'!$B$3:$K$3,0),0)*HLOOKUP(BP$4,$D$51:$O$57,MATCH($B23,$C$51:$C$57,0),0)</f>
        <v>963.16905805998954</v>
      </c>
      <c r="BQ23" s="50">
        <f>VLOOKUP($C23,CustbyRate!$A$7:$BQ$26,COLUMN()-2,0)*VLOOKUP('Calendar Customers'!$C23,'Rev Allocations Usage'!$B$27:$K$44,MATCH('Calendar Customers'!$A23,'Rev Allocations Usage'!$B$3:$K$3,0),0)*HLOOKUP(BQ$4,$D$51:$O$57,MATCH($B23,$C$51:$C$57,0),0)</f>
        <v>962.22582003157345</v>
      </c>
      <c r="BR23" s="50">
        <f>VLOOKUP($C23,CustbyRate!$A$7:$BQ$26,COLUMN()-2,0)*VLOOKUP('Calendar Customers'!$C23,'Rev Allocations Usage'!$B$27:$K$44,MATCH('Calendar Customers'!$A23,'Rev Allocations Usage'!$B$3:$K$3,0),0)*HLOOKUP(BR$4,$D$51:$O$57,MATCH($B23,$C$51:$C$57,0),0)</f>
        <v>973.33962462725844</v>
      </c>
      <c r="BS23" s="51">
        <f>VLOOKUP($C23,CustbyRate!$A$7:$BQ$26,COLUMN()-2,0)*VLOOKUP('Calendar Customers'!$C23,'Rev Allocations Usage'!$B$27:$K$44,MATCH('Calendar Customers'!$A23,'Rev Allocations Usage'!$B$3:$K$3,0),0)*HLOOKUP(BS$4,$D$51:$O$57,MATCH($B23,$C$51:$C$57,0),0)</f>
        <v>983.34614979828109</v>
      </c>
    </row>
    <row r="24" spans="1:71" ht="15" x14ac:dyDescent="0.25">
      <c r="A24" s="130" t="str">
        <f t="shared" si="7"/>
        <v>Public Authorities Customers</v>
      </c>
      <c r="B24" s="90" t="s">
        <v>131</v>
      </c>
      <c r="C24" s="105" t="s">
        <v>9</v>
      </c>
      <c r="D24" s="49">
        <f>VLOOKUP($C24,CustbyRate!$A$7:$BQ$26,COLUMN()-2,0)*VLOOKUP('Calendar Customers'!$C24,'Rev Allocations Usage'!$B$27:$K$44,MATCH('Calendar Customers'!$A24,'Rev Allocations Usage'!$B$3:$K$3,0),0)*(1-HLOOKUP(D$4,$D$51:$O$57,MATCH($B23,$C$51:$C$57,0),0))</f>
        <v>0</v>
      </c>
      <c r="E24" s="50">
        <f>VLOOKUP($C24,CustbyRate!$A$7:$BQ$26,COLUMN()-2,0)*VLOOKUP('Calendar Customers'!$C24,'Rev Allocations Usage'!$B$27:$K$44,MATCH('Calendar Customers'!$A24,'Rev Allocations Usage'!$B$3:$K$3,0),0)*(1-HLOOKUP(E$4,$D$51:$O$57,MATCH($B23,$C$51:$C$57,0),0))</f>
        <v>0</v>
      </c>
      <c r="F24" s="50">
        <f>VLOOKUP($C24,CustbyRate!$A$7:$BQ$26,COLUMN()-2,0)*VLOOKUP('Calendar Customers'!$C24,'Rev Allocations Usage'!$B$27:$K$44,MATCH('Calendar Customers'!$A24,'Rev Allocations Usage'!$B$3:$K$3,0),0)*(1-HLOOKUP(F$4,$D$51:$O$57,MATCH($B23,$C$51:$C$57,0),0))</f>
        <v>0</v>
      </c>
      <c r="G24" s="50">
        <f>VLOOKUP($C24,CustbyRate!$A$7:$BQ$26,COLUMN()-2,0)*VLOOKUP('Calendar Customers'!$C24,'Rev Allocations Usage'!$B$27:$K$44,MATCH('Calendar Customers'!$A24,'Rev Allocations Usage'!$B$3:$K$3,0),0)*(1-HLOOKUP(G$4,$D$51:$O$57,MATCH($B23,$C$51:$C$57,0),0))</f>
        <v>0</v>
      </c>
      <c r="H24" s="50">
        <f>VLOOKUP($C24,CustbyRate!$A$7:$BQ$26,COLUMN()-2,0)*VLOOKUP('Calendar Customers'!$C24,'Rev Allocations Usage'!$B$27:$K$44,MATCH('Calendar Customers'!$A24,'Rev Allocations Usage'!$B$3:$K$3,0),0)*(1-HLOOKUP(H$4,$D$51:$O$57,MATCH($B23,$C$51:$C$57,0),0))</f>
        <v>0</v>
      </c>
      <c r="I24" s="50">
        <f>VLOOKUP($C24,CustbyRate!$A$7:$BQ$26,COLUMN()-2,0)*VLOOKUP('Calendar Customers'!$C24,'Rev Allocations Usage'!$B$27:$K$44,MATCH('Calendar Customers'!$A24,'Rev Allocations Usage'!$B$3:$K$3,0),0)*(1-HLOOKUP(I$4,$D$51:$O$57,MATCH($B23,$C$51:$C$57,0),0))</f>
        <v>0</v>
      </c>
      <c r="J24" s="50">
        <f>VLOOKUP($C24,CustbyRate!$A$7:$BQ$26,COLUMN()-2,0)*VLOOKUP('Calendar Customers'!$C24,'Rev Allocations Usage'!$B$27:$K$44,MATCH('Calendar Customers'!$A24,'Rev Allocations Usage'!$B$3:$K$3,0),0)*(1-HLOOKUP(J$4,$D$51:$O$57,MATCH($B23,$C$51:$C$57,0),0))</f>
        <v>0</v>
      </c>
      <c r="K24" s="51">
        <f>VLOOKUP($C24,CustbyRate!$A$7:$BQ$26,COLUMN()-2,0)*VLOOKUP('Calendar Customers'!$C24,'Rev Allocations Usage'!$B$27:$K$44,MATCH('Calendar Customers'!$A24,'Rev Allocations Usage'!$B$3:$K$3,0),0)*(1-HLOOKUP(K$4,$D$51:$O$57,MATCH($B23,$C$51:$C$57,0),0))</f>
        <v>0</v>
      </c>
      <c r="L24" s="50">
        <f>VLOOKUP($C24,CustbyRate!$A$7:$BQ$26,COLUMN()-2,0)*VLOOKUP('Calendar Customers'!$C24,'Rev Allocations Usage'!$B$27:$K$44,MATCH('Calendar Customers'!$A24,'Rev Allocations Usage'!$B$3:$K$3,0),0)*(1-HLOOKUP(L$4,$D$51:$O$57,MATCH($B23,$C$51:$C$57,0),0))</f>
        <v>0</v>
      </c>
      <c r="M24" s="50">
        <f>VLOOKUP($C24,CustbyRate!$A$7:$BQ$26,COLUMN()-2,0)*VLOOKUP('Calendar Customers'!$C24,'Rev Allocations Usage'!$B$27:$K$44,MATCH('Calendar Customers'!$A24,'Rev Allocations Usage'!$B$3:$K$3,0),0)*(1-HLOOKUP(M$4,$D$51:$O$57,MATCH($B23,$C$51:$C$57,0),0))</f>
        <v>0</v>
      </c>
      <c r="N24" s="50">
        <f>VLOOKUP($C24,CustbyRate!$A$7:$BQ$26,COLUMN()-2,0)*VLOOKUP('Calendar Customers'!$C24,'Rev Allocations Usage'!$B$27:$K$44,MATCH('Calendar Customers'!$A24,'Rev Allocations Usage'!$B$3:$K$3,0),0)*(1-HLOOKUP(N$4,$D$51:$O$57,MATCH($B23,$C$51:$C$57,0),0))</f>
        <v>0</v>
      </c>
      <c r="O24" s="50">
        <f>VLOOKUP($C24,CustbyRate!$A$7:$BQ$26,COLUMN()-2,0)*VLOOKUP('Calendar Customers'!$C24,'Rev Allocations Usage'!$B$27:$K$44,MATCH('Calendar Customers'!$A24,'Rev Allocations Usage'!$B$3:$K$3,0),0)*(1-HLOOKUP(O$4,$D$51:$O$57,MATCH($B23,$C$51:$C$57,0),0))</f>
        <v>0</v>
      </c>
      <c r="P24" s="50">
        <f>VLOOKUP($C24,CustbyRate!$A$7:$BQ$26,COLUMN()-2,0)*VLOOKUP('Calendar Customers'!$C24,'Rev Allocations Usage'!$B$27:$K$44,MATCH('Calendar Customers'!$A24,'Rev Allocations Usage'!$B$3:$K$3,0),0)*(1-HLOOKUP(P$4,$D$51:$O$57,MATCH($B23,$C$51:$C$57,0),0))</f>
        <v>0</v>
      </c>
      <c r="Q24" s="50">
        <f>VLOOKUP($C24,CustbyRate!$A$7:$BQ$26,COLUMN()-2,0)*VLOOKUP('Calendar Customers'!$C24,'Rev Allocations Usage'!$B$27:$K$44,MATCH('Calendar Customers'!$A24,'Rev Allocations Usage'!$B$3:$K$3,0),0)*(1-HLOOKUP(Q$4,$D$51:$O$57,MATCH($B23,$C$51:$C$57,0),0))</f>
        <v>0</v>
      </c>
      <c r="R24" s="50">
        <f>VLOOKUP($C24,CustbyRate!$A$7:$BQ$26,COLUMN()-2,0)*VLOOKUP('Calendar Customers'!$C24,'Rev Allocations Usage'!$B$27:$K$44,MATCH('Calendar Customers'!$A24,'Rev Allocations Usage'!$B$3:$K$3,0),0)*(1-HLOOKUP(R$4,$D$51:$O$57,MATCH($B23,$C$51:$C$57,0),0))</f>
        <v>0</v>
      </c>
      <c r="S24" s="50">
        <f>VLOOKUP($C24,CustbyRate!$A$7:$BQ$26,COLUMN()-2,0)*VLOOKUP('Calendar Customers'!$C24,'Rev Allocations Usage'!$B$27:$K$44,MATCH('Calendar Customers'!$A24,'Rev Allocations Usage'!$B$3:$K$3,0),0)*(1-HLOOKUP(S$4,$D$51:$O$57,MATCH($B23,$C$51:$C$57,0),0))</f>
        <v>0</v>
      </c>
      <c r="T24" s="50">
        <f>VLOOKUP($C24,CustbyRate!$A$7:$BQ$26,COLUMN()-2,0)*VLOOKUP('Calendar Customers'!$C24,'Rev Allocations Usage'!$B$27:$K$44,MATCH('Calendar Customers'!$A24,'Rev Allocations Usage'!$B$3:$K$3,0),0)*(1-HLOOKUP(T$4,$D$51:$O$57,MATCH($B23,$C$51:$C$57,0),0))</f>
        <v>0</v>
      </c>
      <c r="U24" s="50">
        <f>VLOOKUP($C24,CustbyRate!$A$7:$BQ$26,COLUMN()-2,0)*VLOOKUP('Calendar Customers'!$C24,'Rev Allocations Usage'!$B$27:$K$44,MATCH('Calendar Customers'!$A24,'Rev Allocations Usage'!$B$3:$K$3,0),0)*(1-HLOOKUP(U$4,$D$51:$O$57,MATCH($B23,$C$51:$C$57,0),0))</f>
        <v>0</v>
      </c>
      <c r="V24" s="50">
        <f>VLOOKUP($C24,CustbyRate!$A$7:$BQ$26,COLUMN()-2,0)*VLOOKUP('Calendar Customers'!$C24,'Rev Allocations Usage'!$B$27:$K$44,MATCH('Calendar Customers'!$A24,'Rev Allocations Usage'!$B$3:$K$3,0),0)*(1-HLOOKUP(V$4,$D$51:$O$57,MATCH($B23,$C$51:$C$57,0),0))</f>
        <v>0</v>
      </c>
      <c r="W24" s="50">
        <f>VLOOKUP($C24,CustbyRate!$A$7:$BQ$26,COLUMN()-2,0)*VLOOKUP('Calendar Customers'!$C24,'Rev Allocations Usage'!$B$27:$K$44,MATCH('Calendar Customers'!$A24,'Rev Allocations Usage'!$B$3:$K$3,0),0)*(1-HLOOKUP(W$4,$D$51:$O$57,MATCH($B23,$C$51:$C$57,0),0))</f>
        <v>0</v>
      </c>
      <c r="X24" s="52">
        <f>VLOOKUP($C24,CustbyRate!$A$7:$BQ$26,COLUMN()-2,0)*VLOOKUP('Calendar Customers'!$C24,'Rev Allocations Usage'!$B$27:$K$44,MATCH('Calendar Customers'!$A24,'Rev Allocations Usage'!$B$3:$K$3,0),0)*(1-HLOOKUP(X$4,$D$51:$O$57,MATCH($B23,$C$51:$C$57,0),0))</f>
        <v>0</v>
      </c>
      <c r="Y24" s="50">
        <f>VLOOKUP($C24,CustbyRate!$A$7:$BQ$26,COLUMN()-2,0)*VLOOKUP('Calendar Customers'!$C24,'Rev Allocations Usage'!$B$27:$K$44,MATCH('Calendar Customers'!$A24,'Rev Allocations Usage'!$B$3:$K$3,0),0)*(1-HLOOKUP(Y$4,$D$51:$O$57,MATCH($B23,$C$51:$C$57,0),0))</f>
        <v>0</v>
      </c>
      <c r="Z24" s="50">
        <f>VLOOKUP($C24,CustbyRate!$A$7:$BQ$26,COLUMN()-2,0)*VLOOKUP('Calendar Customers'!$C24,'Rev Allocations Usage'!$B$27:$K$44,MATCH('Calendar Customers'!$A24,'Rev Allocations Usage'!$B$3:$K$3,0),0)*(1-HLOOKUP(Z$4,$D$51:$O$57,MATCH($B23,$C$51:$C$57,0),0))</f>
        <v>0</v>
      </c>
      <c r="AA24" s="50">
        <f>VLOOKUP($C24,CustbyRate!$A$7:$BQ$26,COLUMN()-2,0)*VLOOKUP('Calendar Customers'!$C24,'Rev Allocations Usage'!$B$27:$K$44,MATCH('Calendar Customers'!$A24,'Rev Allocations Usage'!$B$3:$K$3,0),0)*(1-HLOOKUP(AA$4,$D$51:$O$57,MATCH($B23,$C$51:$C$57,0),0))</f>
        <v>0</v>
      </c>
      <c r="AB24" s="50">
        <f>VLOOKUP($C24,CustbyRate!$A$7:$BQ$26,COLUMN()-2,0)*VLOOKUP('Calendar Customers'!$C24,'Rev Allocations Usage'!$B$27:$K$44,MATCH('Calendar Customers'!$A24,'Rev Allocations Usage'!$B$3:$K$3,0),0)*(1-HLOOKUP(AB$4,$D$51:$O$57,MATCH($B23,$C$51:$C$57,0),0))</f>
        <v>0</v>
      </c>
      <c r="AC24" s="50">
        <f>VLOOKUP($C24,CustbyRate!$A$7:$BQ$26,COLUMN()-2,0)*VLOOKUP('Calendar Customers'!$C24,'Rev Allocations Usage'!$B$27:$K$44,MATCH('Calendar Customers'!$A24,'Rev Allocations Usage'!$B$3:$K$3,0),0)*(1-HLOOKUP(AC$4,$D$51:$O$57,MATCH($B23,$C$51:$C$57,0),0))</f>
        <v>0</v>
      </c>
      <c r="AD24" s="50">
        <f>VLOOKUP($C24,CustbyRate!$A$7:$BQ$26,COLUMN()-2,0)*VLOOKUP('Calendar Customers'!$C24,'Rev Allocations Usage'!$B$27:$K$44,MATCH('Calendar Customers'!$A24,'Rev Allocations Usage'!$B$3:$K$3,0),0)*(1-HLOOKUP(AD$4,$D$51:$O$57,MATCH($B23,$C$51:$C$57,0),0))</f>
        <v>0</v>
      </c>
      <c r="AE24" s="50">
        <f>VLOOKUP($C24,CustbyRate!$A$7:$BQ$26,COLUMN()-2,0)*VLOOKUP('Calendar Customers'!$C24,'Rev Allocations Usage'!$B$27:$K$44,MATCH('Calendar Customers'!$A24,'Rev Allocations Usage'!$B$3:$K$3,0),0)*(1-HLOOKUP(AE$4,$D$51:$O$57,MATCH($B23,$C$51:$C$57,0),0))</f>
        <v>0</v>
      </c>
      <c r="AF24" s="50">
        <f>VLOOKUP($C24,CustbyRate!$A$7:$BQ$26,COLUMN()-2,0)*VLOOKUP('Calendar Customers'!$C24,'Rev Allocations Usage'!$B$27:$K$44,MATCH('Calendar Customers'!$A24,'Rev Allocations Usage'!$B$3:$K$3,0),0)*(1-HLOOKUP(AF$4,$D$51:$O$57,MATCH($B23,$C$51:$C$57,0),0))</f>
        <v>0</v>
      </c>
      <c r="AG24" s="50">
        <f>VLOOKUP($C24,CustbyRate!$A$7:$BQ$26,COLUMN()-2,0)*VLOOKUP('Calendar Customers'!$C24,'Rev Allocations Usage'!$B$27:$K$44,MATCH('Calendar Customers'!$A24,'Rev Allocations Usage'!$B$3:$K$3,0),0)*(1-HLOOKUP(AG$4,$D$51:$O$57,MATCH($B23,$C$51:$C$57,0),0))</f>
        <v>0</v>
      </c>
      <c r="AH24" s="50">
        <f>VLOOKUP($C24,CustbyRate!$A$7:$BQ$26,COLUMN()-2,0)*VLOOKUP('Calendar Customers'!$C24,'Rev Allocations Usage'!$B$27:$K$44,MATCH('Calendar Customers'!$A24,'Rev Allocations Usage'!$B$3:$K$3,0),0)*(1-HLOOKUP(AH$4,$D$51:$O$57,MATCH($B23,$C$51:$C$57,0),0))</f>
        <v>0</v>
      </c>
      <c r="AI24" s="50">
        <f>VLOOKUP($C24,CustbyRate!$A$7:$BQ$26,COLUMN()-2,0)*VLOOKUP('Calendar Customers'!$C24,'Rev Allocations Usage'!$B$27:$K$44,MATCH('Calendar Customers'!$A24,'Rev Allocations Usage'!$B$3:$K$3,0),0)*(1-HLOOKUP(AI$4,$D$51:$O$57,MATCH($B23,$C$51:$C$57,0),0))</f>
        <v>0</v>
      </c>
      <c r="AJ24" s="52">
        <f>VLOOKUP($C24,CustbyRate!$A$7:$BQ$26,COLUMN()-2,0)*VLOOKUP('Calendar Customers'!$C24,'Rev Allocations Usage'!$B$27:$K$44,MATCH('Calendar Customers'!$A24,'Rev Allocations Usage'!$B$3:$K$3,0),0)*(1-HLOOKUP(AJ$4,$D$51:$O$57,MATCH($B23,$C$51:$C$57,0),0))</f>
        <v>0</v>
      </c>
      <c r="AK24" s="50">
        <f>VLOOKUP($C24,CustbyRate!$A$7:$BQ$26,COLUMN()-2,0)*VLOOKUP('Calendar Customers'!$C24,'Rev Allocations Usage'!$B$27:$K$44,MATCH('Calendar Customers'!$A24,'Rev Allocations Usage'!$B$3:$K$3,0),0)*(1-HLOOKUP(AK$4,$D$51:$O$57,MATCH($B23,$C$51:$C$57,0),0))</f>
        <v>0</v>
      </c>
      <c r="AL24" s="50">
        <f>VLOOKUP($C24,CustbyRate!$A$7:$BQ$26,COLUMN()-2,0)*VLOOKUP('Calendar Customers'!$C24,'Rev Allocations Usage'!$B$27:$K$44,MATCH('Calendar Customers'!$A24,'Rev Allocations Usage'!$B$3:$K$3,0),0)*(1-HLOOKUP(AL$4,$D$51:$O$57,MATCH($B23,$C$51:$C$57,0),0))</f>
        <v>0</v>
      </c>
      <c r="AM24" s="50">
        <f>VLOOKUP($C24,CustbyRate!$A$7:$BQ$26,COLUMN()-2,0)*VLOOKUP('Calendar Customers'!$C24,'Rev Allocations Usage'!$B$27:$K$44,MATCH('Calendar Customers'!$A24,'Rev Allocations Usage'!$B$3:$K$3,0),0)*(1-HLOOKUP(AM$4,$D$51:$O$57,MATCH($B23,$C$51:$C$57,0),0))</f>
        <v>0</v>
      </c>
      <c r="AN24" s="50">
        <f>VLOOKUP($C24,CustbyRate!$A$7:$BQ$26,COLUMN()-2,0)*VLOOKUP('Calendar Customers'!$C24,'Rev Allocations Usage'!$B$27:$K$44,MATCH('Calendar Customers'!$A24,'Rev Allocations Usage'!$B$3:$K$3,0),0)*(1-HLOOKUP(AN$4,$D$51:$O$57,MATCH($B23,$C$51:$C$57,0),0))</f>
        <v>0</v>
      </c>
      <c r="AO24" s="50">
        <f>VLOOKUP($C24,CustbyRate!$A$7:$BQ$26,COLUMN()-2,0)*VLOOKUP('Calendar Customers'!$C24,'Rev Allocations Usage'!$B$27:$K$44,MATCH('Calendar Customers'!$A24,'Rev Allocations Usage'!$B$3:$K$3,0),0)*(1-HLOOKUP(AO$4,$D$51:$O$57,MATCH($B23,$C$51:$C$57,0),0))</f>
        <v>0</v>
      </c>
      <c r="AP24" s="50">
        <f>VLOOKUP($C24,CustbyRate!$A$7:$BQ$26,COLUMN()-2,0)*VLOOKUP('Calendar Customers'!$C24,'Rev Allocations Usage'!$B$27:$K$44,MATCH('Calendar Customers'!$A24,'Rev Allocations Usage'!$B$3:$K$3,0),0)*(1-HLOOKUP(AP$4,$D$51:$O$57,MATCH($B23,$C$51:$C$57,0),0))</f>
        <v>0</v>
      </c>
      <c r="AQ24" s="50">
        <f>VLOOKUP($C24,CustbyRate!$A$7:$BQ$26,COLUMN()-2,0)*VLOOKUP('Calendar Customers'!$C24,'Rev Allocations Usage'!$B$27:$K$44,MATCH('Calendar Customers'!$A24,'Rev Allocations Usage'!$B$3:$K$3,0),0)*(1-HLOOKUP(AQ$4,$D$51:$O$57,MATCH($B23,$C$51:$C$57,0),0))</f>
        <v>0</v>
      </c>
      <c r="AR24" s="50">
        <f>VLOOKUP($C24,CustbyRate!$A$7:$BQ$26,COLUMN()-2,0)*VLOOKUP('Calendar Customers'!$C24,'Rev Allocations Usage'!$B$27:$K$44,MATCH('Calendar Customers'!$A24,'Rev Allocations Usage'!$B$3:$K$3,0),0)*(1-HLOOKUP(AR$4,$D$51:$O$57,MATCH($B23,$C$51:$C$57,0),0))</f>
        <v>0</v>
      </c>
      <c r="AS24" s="50">
        <f>VLOOKUP($C24,CustbyRate!$A$7:$BQ$26,COLUMN()-2,0)*VLOOKUP('Calendar Customers'!$C24,'Rev Allocations Usage'!$B$27:$K$44,MATCH('Calendar Customers'!$A24,'Rev Allocations Usage'!$B$3:$K$3,0),0)*(1-HLOOKUP(AS$4,$D$51:$O$57,MATCH($B23,$C$51:$C$57,0),0))</f>
        <v>0</v>
      </c>
      <c r="AT24" s="50">
        <f>VLOOKUP($C24,CustbyRate!$A$7:$BQ$26,COLUMN()-2,0)*VLOOKUP('Calendar Customers'!$C24,'Rev Allocations Usage'!$B$27:$K$44,MATCH('Calendar Customers'!$A24,'Rev Allocations Usage'!$B$3:$K$3,0),0)*(1-HLOOKUP(AT$4,$D$51:$O$57,MATCH($B23,$C$51:$C$57,0),0))</f>
        <v>0</v>
      </c>
      <c r="AU24" s="50">
        <f>VLOOKUP($C24,CustbyRate!$A$7:$BQ$26,COLUMN()-2,0)*VLOOKUP('Calendar Customers'!$C24,'Rev Allocations Usage'!$B$27:$K$44,MATCH('Calendar Customers'!$A24,'Rev Allocations Usage'!$B$3:$K$3,0),0)*(1-HLOOKUP(AU$4,$D$51:$O$57,MATCH($B23,$C$51:$C$57,0),0))</f>
        <v>0</v>
      </c>
      <c r="AV24" s="52">
        <f>VLOOKUP($C24,CustbyRate!$A$7:$BQ$26,COLUMN()-2,0)*VLOOKUP('Calendar Customers'!$C24,'Rev Allocations Usage'!$B$27:$K$44,MATCH('Calendar Customers'!$A24,'Rev Allocations Usage'!$B$3:$K$3,0),0)*(1-HLOOKUP(AV$4,$D$51:$O$57,MATCH($B23,$C$51:$C$57,0),0))</f>
        <v>0</v>
      </c>
      <c r="AW24" s="50">
        <f>VLOOKUP($C24,CustbyRate!$A$7:$BQ$26,COLUMN()-2,0)*VLOOKUP('Calendar Customers'!$C24,'Rev Allocations Usage'!$B$27:$K$44,MATCH('Calendar Customers'!$A24,'Rev Allocations Usage'!$B$3:$K$3,0),0)*(1-HLOOKUP(AW$4,$D$51:$O$57,MATCH($B23,$C$51:$C$57,0),0))</f>
        <v>0</v>
      </c>
      <c r="AX24" s="50">
        <f>VLOOKUP($C24,CustbyRate!$A$7:$BQ$26,COLUMN()-2,0)*VLOOKUP('Calendar Customers'!$C24,'Rev Allocations Usage'!$B$27:$K$44,MATCH('Calendar Customers'!$A24,'Rev Allocations Usage'!$B$3:$K$3,0),0)*(1-HLOOKUP(AX$4,$D$51:$O$57,MATCH($B23,$C$51:$C$57,0),0))</f>
        <v>0</v>
      </c>
      <c r="AY24" s="50">
        <f>VLOOKUP($C24,CustbyRate!$A$7:$BQ$26,COLUMN()-2,0)*VLOOKUP('Calendar Customers'!$C24,'Rev Allocations Usage'!$B$27:$K$44,MATCH('Calendar Customers'!$A24,'Rev Allocations Usage'!$B$3:$K$3,0),0)*(1-HLOOKUP(AY$4,$D$51:$O$57,MATCH($B23,$C$51:$C$57,0),0))</f>
        <v>0</v>
      </c>
      <c r="AZ24" s="50">
        <f>VLOOKUP($C24,CustbyRate!$A$7:$BQ$26,COLUMN()-2,0)*VLOOKUP('Calendar Customers'!$C24,'Rev Allocations Usage'!$B$27:$K$44,MATCH('Calendar Customers'!$A24,'Rev Allocations Usage'!$B$3:$K$3,0),0)*(1-HLOOKUP(AZ$4,$D$51:$O$57,MATCH($B23,$C$51:$C$57,0),0))</f>
        <v>0</v>
      </c>
      <c r="BA24" s="50">
        <f>VLOOKUP($C24,CustbyRate!$A$7:$BQ$26,COLUMN()-2,0)*VLOOKUP('Calendar Customers'!$C24,'Rev Allocations Usage'!$B$27:$K$44,MATCH('Calendar Customers'!$A24,'Rev Allocations Usage'!$B$3:$K$3,0),0)*(1-HLOOKUP(BA$4,$D$51:$O$57,MATCH($B23,$C$51:$C$57,0),0))</f>
        <v>0</v>
      </c>
      <c r="BB24" s="50">
        <f>VLOOKUP($C24,CustbyRate!$A$7:$BQ$26,COLUMN()-2,0)*VLOOKUP('Calendar Customers'!$C24,'Rev Allocations Usage'!$B$27:$K$44,MATCH('Calendar Customers'!$A24,'Rev Allocations Usage'!$B$3:$K$3,0),0)*(1-HLOOKUP(BB$4,$D$51:$O$57,MATCH($B23,$C$51:$C$57,0),0))</f>
        <v>0</v>
      </c>
      <c r="BC24" s="50">
        <f>VLOOKUP($C24,CustbyRate!$A$7:$BQ$26,COLUMN()-2,0)*VLOOKUP('Calendar Customers'!$C24,'Rev Allocations Usage'!$B$27:$K$44,MATCH('Calendar Customers'!$A24,'Rev Allocations Usage'!$B$3:$K$3,0),0)*(1-HLOOKUP(BC$4,$D$51:$O$57,MATCH($B23,$C$51:$C$57,0),0))</f>
        <v>0</v>
      </c>
      <c r="BD24" s="50">
        <f>VLOOKUP($C24,CustbyRate!$A$7:$BQ$26,COLUMN()-2,0)*VLOOKUP('Calendar Customers'!$C24,'Rev Allocations Usage'!$B$27:$K$44,MATCH('Calendar Customers'!$A24,'Rev Allocations Usage'!$B$3:$K$3,0),0)*(1-HLOOKUP(BD$4,$D$51:$O$57,MATCH($B23,$C$51:$C$57,0),0))</f>
        <v>0</v>
      </c>
      <c r="BE24" s="50">
        <f>VLOOKUP($C24,CustbyRate!$A$7:$BQ$26,COLUMN()-2,0)*VLOOKUP('Calendar Customers'!$C24,'Rev Allocations Usage'!$B$27:$K$44,MATCH('Calendar Customers'!$A24,'Rev Allocations Usage'!$B$3:$K$3,0),0)*(1-HLOOKUP(BE$4,$D$51:$O$57,MATCH($B23,$C$51:$C$57,0),0))</f>
        <v>0</v>
      </c>
      <c r="BF24" s="50">
        <f>VLOOKUP($C24,CustbyRate!$A$7:$BQ$26,COLUMN()-2,0)*VLOOKUP('Calendar Customers'!$C24,'Rev Allocations Usage'!$B$27:$K$44,MATCH('Calendar Customers'!$A24,'Rev Allocations Usage'!$B$3:$K$3,0),0)*(1-HLOOKUP(BF$4,$D$51:$O$57,MATCH($B23,$C$51:$C$57,0),0))</f>
        <v>0</v>
      </c>
      <c r="BG24" s="50">
        <f>VLOOKUP($C24,CustbyRate!$A$7:$BQ$26,COLUMN()-2,0)*VLOOKUP('Calendar Customers'!$C24,'Rev Allocations Usage'!$B$27:$K$44,MATCH('Calendar Customers'!$A24,'Rev Allocations Usage'!$B$3:$K$3,0),0)*(1-HLOOKUP(BG$4,$D$51:$O$57,MATCH($B23,$C$51:$C$57,0),0))</f>
        <v>0</v>
      </c>
      <c r="BH24" s="52">
        <f>VLOOKUP($C24,CustbyRate!$A$7:$BQ$26,COLUMN()-2,0)*VLOOKUP('Calendar Customers'!$C24,'Rev Allocations Usage'!$B$27:$K$44,MATCH('Calendar Customers'!$A24,'Rev Allocations Usage'!$B$3:$K$3,0),0)*(1-HLOOKUP(BH$4,$D$51:$O$57,MATCH($B23,$C$51:$C$57,0),0))</f>
        <v>0</v>
      </c>
      <c r="BI24" s="50">
        <f>VLOOKUP($C24,CustbyRate!$A$7:$BQ$26,COLUMN()-2,0)*VLOOKUP('Calendar Customers'!$C24,'Rev Allocations Usage'!$B$27:$K$44,MATCH('Calendar Customers'!$A24,'Rev Allocations Usage'!$B$3:$K$3,0),0)*(1-HLOOKUP(BI$4,$D$51:$O$57,MATCH($B23,$C$51:$C$57,0),0))</f>
        <v>0</v>
      </c>
      <c r="BJ24" s="50">
        <f>VLOOKUP($C24,CustbyRate!$A$7:$BQ$26,COLUMN()-2,0)*VLOOKUP('Calendar Customers'!$C24,'Rev Allocations Usage'!$B$27:$K$44,MATCH('Calendar Customers'!$A24,'Rev Allocations Usage'!$B$3:$K$3,0),0)*(1-HLOOKUP(BJ$4,$D$51:$O$57,MATCH($B23,$C$51:$C$57,0),0))</f>
        <v>0</v>
      </c>
      <c r="BK24" s="50">
        <f>VLOOKUP($C24,CustbyRate!$A$7:$BQ$26,COLUMN()-2,0)*VLOOKUP('Calendar Customers'!$C24,'Rev Allocations Usage'!$B$27:$K$44,MATCH('Calendar Customers'!$A24,'Rev Allocations Usage'!$B$3:$K$3,0),0)*(1-HLOOKUP(BK$4,$D$51:$O$57,MATCH($B23,$C$51:$C$57,0),0))</f>
        <v>0</v>
      </c>
      <c r="BL24" s="50">
        <f>VLOOKUP($C24,CustbyRate!$A$7:$BQ$26,COLUMN()-2,0)*VLOOKUP('Calendar Customers'!$C24,'Rev Allocations Usage'!$B$27:$K$44,MATCH('Calendar Customers'!$A24,'Rev Allocations Usage'!$B$3:$K$3,0),0)*(1-HLOOKUP(BL$4,$D$51:$O$57,MATCH($B23,$C$51:$C$57,0),0))</f>
        <v>0</v>
      </c>
      <c r="BM24" s="50">
        <f>VLOOKUP($C24,CustbyRate!$A$7:$BQ$26,COLUMN()-2,0)*VLOOKUP('Calendar Customers'!$C24,'Rev Allocations Usage'!$B$27:$K$44,MATCH('Calendar Customers'!$A24,'Rev Allocations Usage'!$B$3:$K$3,0),0)*(1-HLOOKUP(BM$4,$D$51:$O$57,MATCH($B23,$C$51:$C$57,0),0))</f>
        <v>0</v>
      </c>
      <c r="BN24" s="50">
        <f>VLOOKUP($C24,CustbyRate!$A$7:$BQ$26,COLUMN()-2,0)*VLOOKUP('Calendar Customers'!$C24,'Rev Allocations Usage'!$B$27:$K$44,MATCH('Calendar Customers'!$A24,'Rev Allocations Usage'!$B$3:$K$3,0),0)*(1-HLOOKUP(BN$4,$D$51:$O$57,MATCH($B23,$C$51:$C$57,0),0))</f>
        <v>0</v>
      </c>
      <c r="BO24" s="50">
        <f>VLOOKUP($C24,CustbyRate!$A$7:$BQ$26,COLUMN()-2,0)*VLOOKUP('Calendar Customers'!$C24,'Rev Allocations Usage'!$B$27:$K$44,MATCH('Calendar Customers'!$A24,'Rev Allocations Usage'!$B$3:$K$3,0),0)*(1-HLOOKUP(BO$4,$D$51:$O$57,MATCH($B23,$C$51:$C$57,0),0))</f>
        <v>0</v>
      </c>
      <c r="BP24" s="50">
        <f>VLOOKUP($C24,CustbyRate!$A$7:$BQ$26,COLUMN()-2,0)*VLOOKUP('Calendar Customers'!$C24,'Rev Allocations Usage'!$B$27:$K$44,MATCH('Calendar Customers'!$A24,'Rev Allocations Usage'!$B$3:$K$3,0),0)*(1-HLOOKUP(BP$4,$D$51:$O$57,MATCH($B23,$C$51:$C$57,0),0))</f>
        <v>0</v>
      </c>
      <c r="BQ24" s="50">
        <f>VLOOKUP($C24,CustbyRate!$A$7:$BQ$26,COLUMN()-2,0)*VLOOKUP('Calendar Customers'!$C24,'Rev Allocations Usage'!$B$27:$K$44,MATCH('Calendar Customers'!$A24,'Rev Allocations Usage'!$B$3:$K$3,0),0)*(1-HLOOKUP(BQ$4,$D$51:$O$57,MATCH($B23,$C$51:$C$57,0),0))</f>
        <v>0</v>
      </c>
      <c r="BR24" s="50">
        <f>VLOOKUP($C24,CustbyRate!$A$7:$BQ$26,COLUMN()-2,0)*VLOOKUP('Calendar Customers'!$C24,'Rev Allocations Usage'!$B$27:$K$44,MATCH('Calendar Customers'!$A24,'Rev Allocations Usage'!$B$3:$K$3,0),0)*(1-HLOOKUP(BR$4,$D$51:$O$57,MATCH($B23,$C$51:$C$57,0),0))</f>
        <v>0</v>
      </c>
      <c r="BS24" s="51">
        <f>VLOOKUP($C24,CustbyRate!$A$7:$BQ$26,COLUMN()-2,0)*VLOOKUP('Calendar Customers'!$C24,'Rev Allocations Usage'!$B$27:$K$44,MATCH('Calendar Customers'!$A24,'Rev Allocations Usage'!$B$3:$K$3,0),0)*(1-HLOOKUP(BS$4,$D$51:$O$57,MATCH($B23,$C$51:$C$57,0),0))</f>
        <v>0</v>
      </c>
    </row>
    <row r="25" spans="1:71" ht="15" x14ac:dyDescent="0.25">
      <c r="A25" s="130" t="str">
        <f t="shared" si="7"/>
        <v>Public Authorities Customers</v>
      </c>
      <c r="B25" s="90" t="s">
        <v>132</v>
      </c>
      <c r="C25" s="105" t="s">
        <v>10</v>
      </c>
      <c r="D25" s="49">
        <f>VLOOKUP($C25,CustbyRate!$A$7:$BQ$26,COLUMN()-2,0)*VLOOKUP('Calendar Customers'!$C25,'Rev Allocations Usage'!$B$27:$K$44,MATCH('Calendar Customers'!$A25,'Rev Allocations Usage'!$B$3:$K$3,0),0)*HLOOKUP(D$4,$D$51:$O$57,MATCH($B25,$C$51:$C$57,0),0)</f>
        <v>0</v>
      </c>
      <c r="E25" s="50">
        <f>VLOOKUP($C25,CustbyRate!$A$7:$BQ$26,COLUMN()-2,0)*VLOOKUP('Calendar Customers'!$C25,'Rev Allocations Usage'!$B$27:$K$44,MATCH('Calendar Customers'!$A25,'Rev Allocations Usage'!$B$3:$K$3,0),0)*HLOOKUP(E$4,$D$51:$O$57,MATCH($B25,$C$51:$C$57,0),0)</f>
        <v>0</v>
      </c>
      <c r="F25" s="50">
        <f>VLOOKUP($C25,CustbyRate!$A$7:$BQ$26,COLUMN()-2,0)*VLOOKUP('Calendar Customers'!$C25,'Rev Allocations Usage'!$B$27:$K$44,MATCH('Calendar Customers'!$A25,'Rev Allocations Usage'!$B$3:$K$3,0),0)*HLOOKUP(F$4,$D$51:$O$57,MATCH($B25,$C$51:$C$57,0),0)</f>
        <v>0</v>
      </c>
      <c r="G25" s="50">
        <f>VLOOKUP($C25,CustbyRate!$A$7:$BQ$26,COLUMN()-2,0)*VLOOKUP('Calendar Customers'!$C25,'Rev Allocations Usage'!$B$27:$K$44,MATCH('Calendar Customers'!$A25,'Rev Allocations Usage'!$B$3:$K$3,0),0)*HLOOKUP(G$4,$D$51:$O$57,MATCH($B25,$C$51:$C$57,0),0)</f>
        <v>0</v>
      </c>
      <c r="H25" s="50">
        <f>VLOOKUP($C25,CustbyRate!$A$7:$BQ$26,COLUMN()-2,0)*VLOOKUP('Calendar Customers'!$C25,'Rev Allocations Usage'!$B$27:$K$44,MATCH('Calendar Customers'!$A25,'Rev Allocations Usage'!$B$3:$K$3,0),0)*HLOOKUP(H$4,$D$51:$O$57,MATCH($B25,$C$51:$C$57,0),0)</f>
        <v>0</v>
      </c>
      <c r="I25" s="50">
        <f>VLOOKUP($C25,CustbyRate!$A$7:$BQ$26,COLUMN()-2,0)*VLOOKUP('Calendar Customers'!$C25,'Rev Allocations Usage'!$B$27:$K$44,MATCH('Calendar Customers'!$A25,'Rev Allocations Usage'!$B$3:$K$3,0),0)*HLOOKUP(I$4,$D$51:$O$57,MATCH($B25,$C$51:$C$57,0),0)</f>
        <v>0</v>
      </c>
      <c r="J25" s="50">
        <f>VLOOKUP($C25,CustbyRate!$A$7:$BQ$26,COLUMN()-2,0)*VLOOKUP('Calendar Customers'!$C25,'Rev Allocations Usage'!$B$27:$K$44,MATCH('Calendar Customers'!$A25,'Rev Allocations Usage'!$B$3:$K$3,0),0)*HLOOKUP(J$4,$D$51:$O$57,MATCH($B25,$C$51:$C$57,0),0)</f>
        <v>0</v>
      </c>
      <c r="K25" s="51">
        <f>VLOOKUP($C25,CustbyRate!$A$7:$BQ$26,COLUMN()-2,0)*VLOOKUP('Calendar Customers'!$C25,'Rev Allocations Usage'!$B$27:$K$44,MATCH('Calendar Customers'!$A25,'Rev Allocations Usage'!$B$3:$K$3,0),0)*HLOOKUP(K$4,$D$51:$O$57,MATCH($B25,$C$51:$C$57,0),0)</f>
        <v>0</v>
      </c>
      <c r="L25" s="50">
        <f>VLOOKUP($C25,CustbyRate!$A$7:$BQ$26,COLUMN()-2,0)*VLOOKUP('Calendar Customers'!$C25,'Rev Allocations Usage'!$B$27:$K$44,MATCH('Calendar Customers'!$A25,'Rev Allocations Usage'!$B$3:$K$3,0),0)*HLOOKUP(L$4,$D$51:$O$57,MATCH($B25,$C$51:$C$57,0),0)</f>
        <v>0</v>
      </c>
      <c r="M25" s="50">
        <f>VLOOKUP($C25,CustbyRate!$A$7:$BQ$26,COLUMN()-2,0)*VLOOKUP('Calendar Customers'!$C25,'Rev Allocations Usage'!$B$27:$K$44,MATCH('Calendar Customers'!$A25,'Rev Allocations Usage'!$B$3:$K$3,0),0)*HLOOKUP(M$4,$D$51:$O$57,MATCH($B25,$C$51:$C$57,0),0)</f>
        <v>0</v>
      </c>
      <c r="N25" s="50">
        <f>VLOOKUP($C25,CustbyRate!$A$7:$BQ$26,COLUMN()-2,0)*VLOOKUP('Calendar Customers'!$C25,'Rev Allocations Usage'!$B$27:$K$44,MATCH('Calendar Customers'!$A25,'Rev Allocations Usage'!$B$3:$K$3,0),0)*HLOOKUP(N$4,$D$51:$O$57,MATCH($B25,$C$51:$C$57,0),0)</f>
        <v>0</v>
      </c>
      <c r="O25" s="50">
        <f>VLOOKUP($C25,CustbyRate!$A$7:$BQ$26,COLUMN()-2,0)*VLOOKUP('Calendar Customers'!$C25,'Rev Allocations Usage'!$B$27:$K$44,MATCH('Calendar Customers'!$A25,'Rev Allocations Usage'!$B$3:$K$3,0),0)*HLOOKUP(O$4,$D$51:$O$57,MATCH($B25,$C$51:$C$57,0),0)</f>
        <v>0</v>
      </c>
      <c r="P25" s="50">
        <f>VLOOKUP($C25,CustbyRate!$A$7:$BQ$26,COLUMN()-2,0)*VLOOKUP('Calendar Customers'!$C25,'Rev Allocations Usage'!$B$27:$K$44,MATCH('Calendar Customers'!$A25,'Rev Allocations Usage'!$B$3:$K$3,0),0)*HLOOKUP(P$4,$D$51:$O$57,MATCH($B25,$C$51:$C$57,0),0)</f>
        <v>0</v>
      </c>
      <c r="Q25" s="50">
        <f>VLOOKUP($C25,CustbyRate!$A$7:$BQ$26,COLUMN()-2,0)*VLOOKUP('Calendar Customers'!$C25,'Rev Allocations Usage'!$B$27:$K$44,MATCH('Calendar Customers'!$A25,'Rev Allocations Usage'!$B$3:$K$3,0),0)*HLOOKUP(Q$4,$D$51:$O$57,MATCH($B25,$C$51:$C$57,0),0)</f>
        <v>0</v>
      </c>
      <c r="R25" s="50">
        <f>VLOOKUP($C25,CustbyRate!$A$7:$BQ$26,COLUMN()-2,0)*VLOOKUP('Calendar Customers'!$C25,'Rev Allocations Usage'!$B$27:$K$44,MATCH('Calendar Customers'!$A25,'Rev Allocations Usage'!$B$3:$K$3,0),0)*HLOOKUP(R$4,$D$51:$O$57,MATCH($B25,$C$51:$C$57,0),0)</f>
        <v>0</v>
      </c>
      <c r="S25" s="50">
        <f>VLOOKUP($C25,CustbyRate!$A$7:$BQ$26,COLUMN()-2,0)*VLOOKUP('Calendar Customers'!$C25,'Rev Allocations Usage'!$B$27:$K$44,MATCH('Calendar Customers'!$A25,'Rev Allocations Usage'!$B$3:$K$3,0),0)*HLOOKUP(S$4,$D$51:$O$57,MATCH($B25,$C$51:$C$57,0),0)</f>
        <v>0</v>
      </c>
      <c r="T25" s="50">
        <f>VLOOKUP($C25,CustbyRate!$A$7:$BQ$26,COLUMN()-2,0)*VLOOKUP('Calendar Customers'!$C25,'Rev Allocations Usage'!$B$27:$K$44,MATCH('Calendar Customers'!$A25,'Rev Allocations Usage'!$B$3:$K$3,0),0)*HLOOKUP(T$4,$D$51:$O$57,MATCH($B25,$C$51:$C$57,0),0)</f>
        <v>0</v>
      </c>
      <c r="U25" s="50">
        <f>VLOOKUP($C25,CustbyRate!$A$7:$BQ$26,COLUMN()-2,0)*VLOOKUP('Calendar Customers'!$C25,'Rev Allocations Usage'!$B$27:$K$44,MATCH('Calendar Customers'!$A25,'Rev Allocations Usage'!$B$3:$K$3,0),0)*HLOOKUP(U$4,$D$51:$O$57,MATCH($B25,$C$51:$C$57,0),0)</f>
        <v>0</v>
      </c>
      <c r="V25" s="50">
        <f>VLOOKUP($C25,CustbyRate!$A$7:$BQ$26,COLUMN()-2,0)*VLOOKUP('Calendar Customers'!$C25,'Rev Allocations Usage'!$B$27:$K$44,MATCH('Calendar Customers'!$A25,'Rev Allocations Usage'!$B$3:$K$3,0),0)*HLOOKUP(V$4,$D$51:$O$57,MATCH($B25,$C$51:$C$57,0),0)</f>
        <v>0</v>
      </c>
      <c r="W25" s="50">
        <f>VLOOKUP($C25,CustbyRate!$A$7:$BQ$26,COLUMN()-2,0)*VLOOKUP('Calendar Customers'!$C25,'Rev Allocations Usage'!$B$27:$K$44,MATCH('Calendar Customers'!$A25,'Rev Allocations Usage'!$B$3:$K$3,0),0)*HLOOKUP(W$4,$D$51:$O$57,MATCH($B25,$C$51:$C$57,0),0)</f>
        <v>0</v>
      </c>
      <c r="X25" s="52">
        <f>VLOOKUP($C25,CustbyRate!$A$7:$BQ$26,COLUMN()-2,0)*VLOOKUP('Calendar Customers'!$C25,'Rev Allocations Usage'!$B$27:$K$44,MATCH('Calendar Customers'!$A25,'Rev Allocations Usage'!$B$3:$K$3,0),0)*HLOOKUP(X$4,$D$51:$O$57,MATCH($B25,$C$51:$C$57,0),0)</f>
        <v>0</v>
      </c>
      <c r="Y25" s="50">
        <f>VLOOKUP($C25,CustbyRate!$A$7:$BQ$26,COLUMN()-2,0)*VLOOKUP('Calendar Customers'!$C25,'Rev Allocations Usage'!$B$27:$K$44,MATCH('Calendar Customers'!$A25,'Rev Allocations Usage'!$B$3:$K$3,0),0)*HLOOKUP(Y$4,$D$51:$O$57,MATCH($B25,$C$51:$C$57,0),0)</f>
        <v>0</v>
      </c>
      <c r="Z25" s="50">
        <f>VLOOKUP($C25,CustbyRate!$A$7:$BQ$26,COLUMN()-2,0)*VLOOKUP('Calendar Customers'!$C25,'Rev Allocations Usage'!$B$27:$K$44,MATCH('Calendar Customers'!$A25,'Rev Allocations Usage'!$B$3:$K$3,0),0)*HLOOKUP(Z$4,$D$51:$O$57,MATCH($B25,$C$51:$C$57,0),0)</f>
        <v>0</v>
      </c>
      <c r="AA25" s="50">
        <f>VLOOKUP($C25,CustbyRate!$A$7:$BQ$26,COLUMN()-2,0)*VLOOKUP('Calendar Customers'!$C25,'Rev Allocations Usage'!$B$27:$K$44,MATCH('Calendar Customers'!$A25,'Rev Allocations Usage'!$B$3:$K$3,0),0)*HLOOKUP(AA$4,$D$51:$O$57,MATCH($B25,$C$51:$C$57,0),0)</f>
        <v>0</v>
      </c>
      <c r="AB25" s="50">
        <f>VLOOKUP($C25,CustbyRate!$A$7:$BQ$26,COLUMN()-2,0)*VLOOKUP('Calendar Customers'!$C25,'Rev Allocations Usage'!$B$27:$K$44,MATCH('Calendar Customers'!$A25,'Rev Allocations Usage'!$B$3:$K$3,0),0)*HLOOKUP(AB$4,$D$51:$O$57,MATCH($B25,$C$51:$C$57,0),0)</f>
        <v>0</v>
      </c>
      <c r="AC25" s="50">
        <f>VLOOKUP($C25,CustbyRate!$A$7:$BQ$26,COLUMN()-2,0)*VLOOKUP('Calendar Customers'!$C25,'Rev Allocations Usage'!$B$27:$K$44,MATCH('Calendar Customers'!$A25,'Rev Allocations Usage'!$B$3:$K$3,0),0)*HLOOKUP(AC$4,$D$51:$O$57,MATCH($B25,$C$51:$C$57,0),0)</f>
        <v>0</v>
      </c>
      <c r="AD25" s="50">
        <f>VLOOKUP($C25,CustbyRate!$A$7:$BQ$26,COLUMN()-2,0)*VLOOKUP('Calendar Customers'!$C25,'Rev Allocations Usage'!$B$27:$K$44,MATCH('Calendar Customers'!$A25,'Rev Allocations Usage'!$B$3:$K$3,0),0)*HLOOKUP(AD$4,$D$51:$O$57,MATCH($B25,$C$51:$C$57,0),0)</f>
        <v>0</v>
      </c>
      <c r="AE25" s="50">
        <f>VLOOKUP($C25,CustbyRate!$A$7:$BQ$26,COLUMN()-2,0)*VLOOKUP('Calendar Customers'!$C25,'Rev Allocations Usage'!$B$27:$K$44,MATCH('Calendar Customers'!$A25,'Rev Allocations Usage'!$B$3:$K$3,0),0)*HLOOKUP(AE$4,$D$51:$O$57,MATCH($B25,$C$51:$C$57,0),0)</f>
        <v>0</v>
      </c>
      <c r="AF25" s="50">
        <f>VLOOKUP($C25,CustbyRate!$A$7:$BQ$26,COLUMN()-2,0)*VLOOKUP('Calendar Customers'!$C25,'Rev Allocations Usage'!$B$27:$K$44,MATCH('Calendar Customers'!$A25,'Rev Allocations Usage'!$B$3:$K$3,0),0)*HLOOKUP(AF$4,$D$51:$O$57,MATCH($B25,$C$51:$C$57,0),0)</f>
        <v>0</v>
      </c>
      <c r="AG25" s="50">
        <f>VLOOKUP($C25,CustbyRate!$A$7:$BQ$26,COLUMN()-2,0)*VLOOKUP('Calendar Customers'!$C25,'Rev Allocations Usage'!$B$27:$K$44,MATCH('Calendar Customers'!$A25,'Rev Allocations Usage'!$B$3:$K$3,0),0)*HLOOKUP(AG$4,$D$51:$O$57,MATCH($B25,$C$51:$C$57,0),0)</f>
        <v>0</v>
      </c>
      <c r="AH25" s="50">
        <f>VLOOKUP($C25,CustbyRate!$A$7:$BQ$26,COLUMN()-2,0)*VLOOKUP('Calendar Customers'!$C25,'Rev Allocations Usage'!$B$27:$K$44,MATCH('Calendar Customers'!$A25,'Rev Allocations Usage'!$B$3:$K$3,0),0)*HLOOKUP(AH$4,$D$51:$O$57,MATCH($B25,$C$51:$C$57,0),0)</f>
        <v>0</v>
      </c>
      <c r="AI25" s="50">
        <f>VLOOKUP($C25,CustbyRate!$A$7:$BQ$26,COLUMN()-2,0)*VLOOKUP('Calendar Customers'!$C25,'Rev Allocations Usage'!$B$27:$K$44,MATCH('Calendar Customers'!$A25,'Rev Allocations Usage'!$B$3:$K$3,0),0)*HLOOKUP(AI$4,$D$51:$O$57,MATCH($B25,$C$51:$C$57,0),0)</f>
        <v>0</v>
      </c>
      <c r="AJ25" s="52">
        <f>VLOOKUP($C25,CustbyRate!$A$7:$BQ$26,COLUMN()-2,0)*VLOOKUP('Calendar Customers'!$C25,'Rev Allocations Usage'!$B$27:$K$44,MATCH('Calendar Customers'!$A25,'Rev Allocations Usage'!$B$3:$K$3,0),0)*HLOOKUP(AJ$4,$D$51:$O$57,MATCH($B25,$C$51:$C$57,0),0)</f>
        <v>0</v>
      </c>
      <c r="AK25" s="50">
        <f>VLOOKUP($C25,CustbyRate!$A$7:$BQ$26,COLUMN()-2,0)*VLOOKUP('Calendar Customers'!$C25,'Rev Allocations Usage'!$B$27:$K$44,MATCH('Calendar Customers'!$A25,'Rev Allocations Usage'!$B$3:$K$3,0),0)*HLOOKUP(AK$4,$D$51:$O$57,MATCH($B25,$C$51:$C$57,0),0)</f>
        <v>0</v>
      </c>
      <c r="AL25" s="50">
        <f>VLOOKUP($C25,CustbyRate!$A$7:$BQ$26,COLUMN()-2,0)*VLOOKUP('Calendar Customers'!$C25,'Rev Allocations Usage'!$B$27:$K$44,MATCH('Calendar Customers'!$A25,'Rev Allocations Usage'!$B$3:$K$3,0),0)*HLOOKUP(AL$4,$D$51:$O$57,MATCH($B25,$C$51:$C$57,0),0)</f>
        <v>0</v>
      </c>
      <c r="AM25" s="50">
        <f>VLOOKUP($C25,CustbyRate!$A$7:$BQ$26,COLUMN()-2,0)*VLOOKUP('Calendar Customers'!$C25,'Rev Allocations Usage'!$B$27:$K$44,MATCH('Calendar Customers'!$A25,'Rev Allocations Usage'!$B$3:$K$3,0),0)*HLOOKUP(AM$4,$D$51:$O$57,MATCH($B25,$C$51:$C$57,0),0)</f>
        <v>0</v>
      </c>
      <c r="AN25" s="50">
        <f>VLOOKUP($C25,CustbyRate!$A$7:$BQ$26,COLUMN()-2,0)*VLOOKUP('Calendar Customers'!$C25,'Rev Allocations Usage'!$B$27:$K$44,MATCH('Calendar Customers'!$A25,'Rev Allocations Usage'!$B$3:$K$3,0),0)*HLOOKUP(AN$4,$D$51:$O$57,MATCH($B25,$C$51:$C$57,0),0)</f>
        <v>0</v>
      </c>
      <c r="AO25" s="50">
        <f>VLOOKUP($C25,CustbyRate!$A$7:$BQ$26,COLUMN()-2,0)*VLOOKUP('Calendar Customers'!$C25,'Rev Allocations Usage'!$B$27:$K$44,MATCH('Calendar Customers'!$A25,'Rev Allocations Usage'!$B$3:$K$3,0),0)*HLOOKUP(AO$4,$D$51:$O$57,MATCH($B25,$C$51:$C$57,0),0)</f>
        <v>0</v>
      </c>
      <c r="AP25" s="50">
        <f>VLOOKUP($C25,CustbyRate!$A$7:$BQ$26,COLUMN()-2,0)*VLOOKUP('Calendar Customers'!$C25,'Rev Allocations Usage'!$B$27:$K$44,MATCH('Calendar Customers'!$A25,'Rev Allocations Usage'!$B$3:$K$3,0),0)*HLOOKUP(AP$4,$D$51:$O$57,MATCH($B25,$C$51:$C$57,0),0)</f>
        <v>0</v>
      </c>
      <c r="AQ25" s="50">
        <f>VLOOKUP($C25,CustbyRate!$A$7:$BQ$26,COLUMN()-2,0)*VLOOKUP('Calendar Customers'!$C25,'Rev Allocations Usage'!$B$27:$K$44,MATCH('Calendar Customers'!$A25,'Rev Allocations Usage'!$B$3:$K$3,0),0)*HLOOKUP(AQ$4,$D$51:$O$57,MATCH($B25,$C$51:$C$57,0),0)</f>
        <v>0</v>
      </c>
      <c r="AR25" s="50">
        <f>VLOOKUP($C25,CustbyRate!$A$7:$BQ$26,COLUMN()-2,0)*VLOOKUP('Calendar Customers'!$C25,'Rev Allocations Usage'!$B$27:$K$44,MATCH('Calendar Customers'!$A25,'Rev Allocations Usage'!$B$3:$K$3,0),0)*HLOOKUP(AR$4,$D$51:$O$57,MATCH($B25,$C$51:$C$57,0),0)</f>
        <v>0</v>
      </c>
      <c r="AS25" s="50">
        <f>VLOOKUP($C25,CustbyRate!$A$7:$BQ$26,COLUMN()-2,0)*VLOOKUP('Calendar Customers'!$C25,'Rev Allocations Usage'!$B$27:$K$44,MATCH('Calendar Customers'!$A25,'Rev Allocations Usage'!$B$3:$K$3,0),0)*HLOOKUP(AS$4,$D$51:$O$57,MATCH($B25,$C$51:$C$57,0),0)</f>
        <v>0</v>
      </c>
      <c r="AT25" s="50">
        <f>VLOOKUP($C25,CustbyRate!$A$7:$BQ$26,COLUMN()-2,0)*VLOOKUP('Calendar Customers'!$C25,'Rev Allocations Usage'!$B$27:$K$44,MATCH('Calendar Customers'!$A25,'Rev Allocations Usage'!$B$3:$K$3,0),0)*HLOOKUP(AT$4,$D$51:$O$57,MATCH($B25,$C$51:$C$57,0),0)</f>
        <v>0</v>
      </c>
      <c r="AU25" s="50">
        <f>VLOOKUP($C25,CustbyRate!$A$7:$BQ$26,COLUMN()-2,0)*VLOOKUP('Calendar Customers'!$C25,'Rev Allocations Usage'!$B$27:$K$44,MATCH('Calendar Customers'!$A25,'Rev Allocations Usage'!$B$3:$K$3,0),0)*HLOOKUP(AU$4,$D$51:$O$57,MATCH($B25,$C$51:$C$57,0),0)</f>
        <v>0</v>
      </c>
      <c r="AV25" s="52">
        <f>VLOOKUP($C25,CustbyRate!$A$7:$BQ$26,COLUMN()-2,0)*VLOOKUP('Calendar Customers'!$C25,'Rev Allocations Usage'!$B$27:$K$44,MATCH('Calendar Customers'!$A25,'Rev Allocations Usage'!$B$3:$K$3,0),0)*HLOOKUP(AV$4,$D$51:$O$57,MATCH($B25,$C$51:$C$57,0),0)</f>
        <v>0</v>
      </c>
      <c r="AW25" s="50">
        <f>VLOOKUP($C25,CustbyRate!$A$7:$BQ$26,COLUMN()-2,0)*VLOOKUP('Calendar Customers'!$C25,'Rev Allocations Usage'!$B$27:$K$44,MATCH('Calendar Customers'!$A25,'Rev Allocations Usage'!$B$3:$K$3,0),0)*HLOOKUP(AW$4,$D$51:$O$57,MATCH($B25,$C$51:$C$57,0),0)</f>
        <v>0</v>
      </c>
      <c r="AX25" s="50">
        <f>VLOOKUP($C25,CustbyRate!$A$7:$BQ$26,COLUMN()-2,0)*VLOOKUP('Calendar Customers'!$C25,'Rev Allocations Usage'!$B$27:$K$44,MATCH('Calendar Customers'!$A25,'Rev Allocations Usage'!$B$3:$K$3,0),0)*HLOOKUP(AX$4,$D$51:$O$57,MATCH($B25,$C$51:$C$57,0),0)</f>
        <v>0</v>
      </c>
      <c r="AY25" s="50">
        <f>VLOOKUP($C25,CustbyRate!$A$7:$BQ$26,COLUMN()-2,0)*VLOOKUP('Calendar Customers'!$C25,'Rev Allocations Usage'!$B$27:$K$44,MATCH('Calendar Customers'!$A25,'Rev Allocations Usage'!$B$3:$K$3,0),0)*HLOOKUP(AY$4,$D$51:$O$57,MATCH($B25,$C$51:$C$57,0),0)</f>
        <v>0</v>
      </c>
      <c r="AZ25" s="50">
        <f>VLOOKUP($C25,CustbyRate!$A$7:$BQ$26,COLUMN()-2,0)*VLOOKUP('Calendar Customers'!$C25,'Rev Allocations Usage'!$B$27:$K$44,MATCH('Calendar Customers'!$A25,'Rev Allocations Usage'!$B$3:$K$3,0),0)*HLOOKUP(AZ$4,$D$51:$O$57,MATCH($B25,$C$51:$C$57,0),0)</f>
        <v>0</v>
      </c>
      <c r="BA25" s="50">
        <f>VLOOKUP($C25,CustbyRate!$A$7:$BQ$26,COLUMN()-2,0)*VLOOKUP('Calendar Customers'!$C25,'Rev Allocations Usage'!$B$27:$K$44,MATCH('Calendar Customers'!$A25,'Rev Allocations Usage'!$B$3:$K$3,0),0)*HLOOKUP(BA$4,$D$51:$O$57,MATCH($B25,$C$51:$C$57,0),0)</f>
        <v>0</v>
      </c>
      <c r="BB25" s="50">
        <f>VLOOKUP($C25,CustbyRate!$A$7:$BQ$26,COLUMN()-2,0)*VLOOKUP('Calendar Customers'!$C25,'Rev Allocations Usage'!$B$27:$K$44,MATCH('Calendar Customers'!$A25,'Rev Allocations Usage'!$B$3:$K$3,0),0)*HLOOKUP(BB$4,$D$51:$O$57,MATCH($B25,$C$51:$C$57,0),0)</f>
        <v>0</v>
      </c>
      <c r="BC25" s="50">
        <f>VLOOKUP($C25,CustbyRate!$A$7:$BQ$26,COLUMN()-2,0)*VLOOKUP('Calendar Customers'!$C25,'Rev Allocations Usage'!$B$27:$K$44,MATCH('Calendar Customers'!$A25,'Rev Allocations Usage'!$B$3:$K$3,0),0)*HLOOKUP(BC$4,$D$51:$O$57,MATCH($B25,$C$51:$C$57,0),0)</f>
        <v>0</v>
      </c>
      <c r="BD25" s="50">
        <f>VLOOKUP($C25,CustbyRate!$A$7:$BQ$26,COLUMN()-2,0)*VLOOKUP('Calendar Customers'!$C25,'Rev Allocations Usage'!$B$27:$K$44,MATCH('Calendar Customers'!$A25,'Rev Allocations Usage'!$B$3:$K$3,0),0)*HLOOKUP(BD$4,$D$51:$O$57,MATCH($B25,$C$51:$C$57,0),0)</f>
        <v>0</v>
      </c>
      <c r="BE25" s="50">
        <f>VLOOKUP($C25,CustbyRate!$A$7:$BQ$26,COLUMN()-2,0)*VLOOKUP('Calendar Customers'!$C25,'Rev Allocations Usage'!$B$27:$K$44,MATCH('Calendar Customers'!$A25,'Rev Allocations Usage'!$B$3:$K$3,0),0)*HLOOKUP(BE$4,$D$51:$O$57,MATCH($B25,$C$51:$C$57,0),0)</f>
        <v>0</v>
      </c>
      <c r="BF25" s="50">
        <f>VLOOKUP($C25,CustbyRate!$A$7:$BQ$26,COLUMN()-2,0)*VLOOKUP('Calendar Customers'!$C25,'Rev Allocations Usage'!$B$27:$K$44,MATCH('Calendar Customers'!$A25,'Rev Allocations Usage'!$B$3:$K$3,0),0)*HLOOKUP(BF$4,$D$51:$O$57,MATCH($B25,$C$51:$C$57,0),0)</f>
        <v>0</v>
      </c>
      <c r="BG25" s="50">
        <f>VLOOKUP($C25,CustbyRate!$A$7:$BQ$26,COLUMN()-2,0)*VLOOKUP('Calendar Customers'!$C25,'Rev Allocations Usage'!$B$27:$K$44,MATCH('Calendar Customers'!$A25,'Rev Allocations Usage'!$B$3:$K$3,0),0)*HLOOKUP(BG$4,$D$51:$O$57,MATCH($B25,$C$51:$C$57,0),0)</f>
        <v>0</v>
      </c>
      <c r="BH25" s="52">
        <f>VLOOKUP($C25,CustbyRate!$A$7:$BQ$26,COLUMN()-2,0)*VLOOKUP('Calendar Customers'!$C25,'Rev Allocations Usage'!$B$27:$K$44,MATCH('Calendar Customers'!$A25,'Rev Allocations Usage'!$B$3:$K$3,0),0)*HLOOKUP(BH$4,$D$51:$O$57,MATCH($B25,$C$51:$C$57,0),0)</f>
        <v>0</v>
      </c>
      <c r="BI25" s="50">
        <f>VLOOKUP($C25,CustbyRate!$A$7:$BQ$26,COLUMN()-2,0)*VLOOKUP('Calendar Customers'!$C25,'Rev Allocations Usage'!$B$27:$K$44,MATCH('Calendar Customers'!$A25,'Rev Allocations Usage'!$B$3:$K$3,0),0)*HLOOKUP(BI$4,$D$51:$O$57,MATCH($B25,$C$51:$C$57,0),0)</f>
        <v>0</v>
      </c>
      <c r="BJ25" s="50">
        <f>VLOOKUP($C25,CustbyRate!$A$7:$BQ$26,COLUMN()-2,0)*VLOOKUP('Calendar Customers'!$C25,'Rev Allocations Usage'!$B$27:$K$44,MATCH('Calendar Customers'!$A25,'Rev Allocations Usage'!$B$3:$K$3,0),0)*HLOOKUP(BJ$4,$D$51:$O$57,MATCH($B25,$C$51:$C$57,0),0)</f>
        <v>0</v>
      </c>
      <c r="BK25" s="50">
        <f>VLOOKUP($C25,CustbyRate!$A$7:$BQ$26,COLUMN()-2,0)*VLOOKUP('Calendar Customers'!$C25,'Rev Allocations Usage'!$B$27:$K$44,MATCH('Calendar Customers'!$A25,'Rev Allocations Usage'!$B$3:$K$3,0),0)*HLOOKUP(BK$4,$D$51:$O$57,MATCH($B25,$C$51:$C$57,0),0)</f>
        <v>0</v>
      </c>
      <c r="BL25" s="50">
        <f>VLOOKUP($C25,CustbyRate!$A$7:$BQ$26,COLUMN()-2,0)*VLOOKUP('Calendar Customers'!$C25,'Rev Allocations Usage'!$B$27:$K$44,MATCH('Calendar Customers'!$A25,'Rev Allocations Usage'!$B$3:$K$3,0),0)*HLOOKUP(BL$4,$D$51:$O$57,MATCH($B25,$C$51:$C$57,0),0)</f>
        <v>0</v>
      </c>
      <c r="BM25" s="50">
        <f>VLOOKUP($C25,CustbyRate!$A$7:$BQ$26,COLUMN()-2,0)*VLOOKUP('Calendar Customers'!$C25,'Rev Allocations Usage'!$B$27:$K$44,MATCH('Calendar Customers'!$A25,'Rev Allocations Usage'!$B$3:$K$3,0),0)*HLOOKUP(BM$4,$D$51:$O$57,MATCH($B25,$C$51:$C$57,0),0)</f>
        <v>0</v>
      </c>
      <c r="BN25" s="50">
        <f>VLOOKUP($C25,CustbyRate!$A$7:$BQ$26,COLUMN()-2,0)*VLOOKUP('Calendar Customers'!$C25,'Rev Allocations Usage'!$B$27:$K$44,MATCH('Calendar Customers'!$A25,'Rev Allocations Usage'!$B$3:$K$3,0),0)*HLOOKUP(BN$4,$D$51:$O$57,MATCH($B25,$C$51:$C$57,0),0)</f>
        <v>0</v>
      </c>
      <c r="BO25" s="50">
        <f>VLOOKUP($C25,CustbyRate!$A$7:$BQ$26,COLUMN()-2,0)*VLOOKUP('Calendar Customers'!$C25,'Rev Allocations Usage'!$B$27:$K$44,MATCH('Calendar Customers'!$A25,'Rev Allocations Usage'!$B$3:$K$3,0),0)*HLOOKUP(BO$4,$D$51:$O$57,MATCH($B25,$C$51:$C$57,0),0)</f>
        <v>0</v>
      </c>
      <c r="BP25" s="50">
        <f>VLOOKUP($C25,CustbyRate!$A$7:$BQ$26,COLUMN()-2,0)*VLOOKUP('Calendar Customers'!$C25,'Rev Allocations Usage'!$B$27:$K$44,MATCH('Calendar Customers'!$A25,'Rev Allocations Usage'!$B$3:$K$3,0),0)*HLOOKUP(BP$4,$D$51:$O$57,MATCH($B25,$C$51:$C$57,0),0)</f>
        <v>0</v>
      </c>
      <c r="BQ25" s="50">
        <f>VLOOKUP($C25,CustbyRate!$A$7:$BQ$26,COLUMN()-2,0)*VLOOKUP('Calendar Customers'!$C25,'Rev Allocations Usage'!$B$27:$K$44,MATCH('Calendar Customers'!$A25,'Rev Allocations Usage'!$B$3:$K$3,0),0)*HLOOKUP(BQ$4,$D$51:$O$57,MATCH($B25,$C$51:$C$57,0),0)</f>
        <v>0</v>
      </c>
      <c r="BR25" s="50">
        <f>VLOOKUP($C25,CustbyRate!$A$7:$BQ$26,COLUMN()-2,0)*VLOOKUP('Calendar Customers'!$C25,'Rev Allocations Usage'!$B$27:$K$44,MATCH('Calendar Customers'!$A25,'Rev Allocations Usage'!$B$3:$K$3,0),0)*HLOOKUP(BR$4,$D$51:$O$57,MATCH($B25,$C$51:$C$57,0),0)</f>
        <v>0</v>
      </c>
      <c r="BS25" s="51">
        <f>VLOOKUP($C25,CustbyRate!$A$7:$BQ$26,COLUMN()-2,0)*VLOOKUP('Calendar Customers'!$C25,'Rev Allocations Usage'!$B$27:$K$44,MATCH('Calendar Customers'!$A25,'Rev Allocations Usage'!$B$3:$K$3,0),0)*HLOOKUP(BS$4,$D$51:$O$57,MATCH($B25,$C$51:$C$57,0),0)</f>
        <v>0</v>
      </c>
    </row>
    <row r="26" spans="1:71" ht="15" x14ac:dyDescent="0.25">
      <c r="A26" s="82" t="str">
        <f>A25</f>
        <v>Public Authorities Customers</v>
      </c>
      <c r="B26" s="90" t="s">
        <v>135</v>
      </c>
      <c r="C26" s="105" t="s">
        <v>10</v>
      </c>
      <c r="D26" s="49">
        <f>VLOOKUP($C26,CustbyRate!$A$7:$BQ$26,COLUMN()-2,0)*VLOOKUP('Calendar Customers'!$C26,'Rev Allocations Usage'!$B$27:$K$44,MATCH('Calendar Customers'!$A26,'Rev Allocations Usage'!$B$3:$K$3,0),0)*(1-HLOOKUP(D$4,$D$51:$O$57,MATCH($B25,$C$51:$C$57,0),0))</f>
        <v>6.2591240875912408</v>
      </c>
      <c r="E26" s="50">
        <f>VLOOKUP($C26,CustbyRate!$A$7:$BQ$26,COLUMN()-2,0)*VLOOKUP('Calendar Customers'!$C26,'Rev Allocations Usage'!$B$27:$K$44,MATCH('Calendar Customers'!$A26,'Rev Allocations Usage'!$B$3:$K$3,0),0)*(1-HLOOKUP(E$4,$D$51:$O$57,MATCH($B25,$C$51:$C$57,0),0))</f>
        <v>6.2591240875912408</v>
      </c>
      <c r="F26" s="50">
        <f>VLOOKUP($C26,CustbyRate!$A$7:$BQ$26,COLUMN()-2,0)*VLOOKUP('Calendar Customers'!$C26,'Rev Allocations Usage'!$B$27:$K$44,MATCH('Calendar Customers'!$A26,'Rev Allocations Usage'!$B$3:$K$3,0),0)*(1-HLOOKUP(F$4,$D$51:$O$57,MATCH($B25,$C$51:$C$57,0),0))</f>
        <v>6.2846715328467155</v>
      </c>
      <c r="G26" s="50">
        <f>VLOOKUP($C26,CustbyRate!$A$7:$BQ$26,COLUMN()-2,0)*VLOOKUP('Calendar Customers'!$C26,'Rev Allocations Usage'!$B$27:$K$44,MATCH('Calendar Customers'!$A26,'Rev Allocations Usage'!$B$3:$K$3,0),0)*(1-HLOOKUP(G$4,$D$51:$O$57,MATCH($B25,$C$51:$C$57,0),0))</f>
        <v>6.2846715328467155</v>
      </c>
      <c r="H26" s="50">
        <f>VLOOKUP($C26,CustbyRate!$A$7:$BQ$26,COLUMN()-2,0)*VLOOKUP('Calendar Customers'!$C26,'Rev Allocations Usage'!$B$27:$K$44,MATCH('Calendar Customers'!$A26,'Rev Allocations Usage'!$B$3:$K$3,0),0)*(1-HLOOKUP(H$4,$D$51:$O$57,MATCH($B25,$C$51:$C$57,0),0))</f>
        <v>6.2846715328467155</v>
      </c>
      <c r="I26" s="50">
        <f>VLOOKUP($C26,CustbyRate!$A$7:$BQ$26,COLUMN()-2,0)*VLOOKUP('Calendar Customers'!$C26,'Rev Allocations Usage'!$B$27:$K$44,MATCH('Calendar Customers'!$A26,'Rev Allocations Usage'!$B$3:$K$3,0),0)*(1-HLOOKUP(I$4,$D$51:$O$57,MATCH($B25,$C$51:$C$57,0),0))</f>
        <v>6.3102189781021893</v>
      </c>
      <c r="J26" s="50">
        <f>VLOOKUP($C26,CustbyRate!$A$7:$BQ$26,COLUMN()-2,0)*VLOOKUP('Calendar Customers'!$C26,'Rev Allocations Usage'!$B$27:$K$44,MATCH('Calendar Customers'!$A26,'Rev Allocations Usage'!$B$3:$K$3,0),0)*(1-HLOOKUP(J$4,$D$51:$O$57,MATCH($B25,$C$51:$C$57,0),0))</f>
        <v>6.3102189781021893</v>
      </c>
      <c r="K26" s="51">
        <f>VLOOKUP($C26,CustbyRate!$A$7:$BQ$26,COLUMN()-2,0)*VLOOKUP('Calendar Customers'!$C26,'Rev Allocations Usage'!$B$27:$K$44,MATCH('Calendar Customers'!$A26,'Rev Allocations Usage'!$B$3:$K$3,0),0)*(1-HLOOKUP(K$4,$D$51:$O$57,MATCH($B25,$C$51:$C$57,0),0))</f>
        <v>6.3102189781021893</v>
      </c>
      <c r="L26" s="50">
        <f>VLOOKUP($C26,CustbyRate!$A$7:$BQ$26,COLUMN()-2,0)*VLOOKUP('Calendar Customers'!$C26,'Rev Allocations Usage'!$B$27:$K$44,MATCH('Calendar Customers'!$A26,'Rev Allocations Usage'!$B$3:$K$3,0),0)*(1-HLOOKUP(L$4,$D$51:$O$57,MATCH($B25,$C$51:$C$57,0),0))</f>
        <v>6.335766423357664</v>
      </c>
      <c r="M26" s="50">
        <f>VLOOKUP($C26,CustbyRate!$A$7:$BQ$26,COLUMN()-2,0)*VLOOKUP('Calendar Customers'!$C26,'Rev Allocations Usage'!$B$27:$K$44,MATCH('Calendar Customers'!$A26,'Rev Allocations Usage'!$B$3:$K$3,0),0)*(1-HLOOKUP(M$4,$D$51:$O$57,MATCH($B25,$C$51:$C$57,0),0))</f>
        <v>6.335766423357664</v>
      </c>
      <c r="N26" s="50">
        <f>VLOOKUP($C26,CustbyRate!$A$7:$BQ$26,COLUMN()-2,0)*VLOOKUP('Calendar Customers'!$C26,'Rev Allocations Usage'!$B$27:$K$44,MATCH('Calendar Customers'!$A26,'Rev Allocations Usage'!$B$3:$K$3,0),0)*(1-HLOOKUP(N$4,$D$51:$O$57,MATCH($B25,$C$51:$C$57,0),0))</f>
        <v>6.335766423357664</v>
      </c>
      <c r="O26" s="50">
        <f>VLOOKUP($C26,CustbyRate!$A$7:$BQ$26,COLUMN()-2,0)*VLOOKUP('Calendar Customers'!$C26,'Rev Allocations Usage'!$B$27:$K$44,MATCH('Calendar Customers'!$A26,'Rev Allocations Usage'!$B$3:$K$3,0),0)*(1-HLOOKUP(O$4,$D$51:$O$57,MATCH($B25,$C$51:$C$57,0),0))</f>
        <v>6.3613138686131387</v>
      </c>
      <c r="P26" s="50">
        <f>VLOOKUP($C26,CustbyRate!$A$7:$BQ$26,COLUMN()-2,0)*VLOOKUP('Calendar Customers'!$C26,'Rev Allocations Usage'!$B$27:$K$44,MATCH('Calendar Customers'!$A26,'Rev Allocations Usage'!$B$3:$K$3,0),0)*(1-HLOOKUP(P$4,$D$51:$O$57,MATCH($B25,$C$51:$C$57,0),0))</f>
        <v>6.3613138686131387</v>
      </c>
      <c r="Q26" s="50">
        <f>VLOOKUP($C26,CustbyRate!$A$7:$BQ$26,COLUMN()-2,0)*VLOOKUP('Calendar Customers'!$C26,'Rev Allocations Usage'!$B$27:$K$44,MATCH('Calendar Customers'!$A26,'Rev Allocations Usage'!$B$3:$K$3,0),0)*(1-HLOOKUP(Q$4,$D$51:$O$57,MATCH($B25,$C$51:$C$57,0),0))</f>
        <v>6.3613138686131387</v>
      </c>
      <c r="R26" s="50">
        <f>VLOOKUP($C26,CustbyRate!$A$7:$BQ$26,COLUMN()-2,0)*VLOOKUP('Calendar Customers'!$C26,'Rev Allocations Usage'!$B$27:$K$44,MATCH('Calendar Customers'!$A26,'Rev Allocations Usage'!$B$3:$K$3,0),0)*(1-HLOOKUP(R$4,$D$51:$O$57,MATCH($B25,$C$51:$C$57,0),0))</f>
        <v>6.3868613138686134</v>
      </c>
      <c r="S26" s="50">
        <f>VLOOKUP($C26,CustbyRate!$A$7:$BQ$26,COLUMN()-2,0)*VLOOKUP('Calendar Customers'!$C26,'Rev Allocations Usage'!$B$27:$K$44,MATCH('Calendar Customers'!$A26,'Rev Allocations Usage'!$B$3:$K$3,0),0)*(1-HLOOKUP(S$4,$D$51:$O$57,MATCH($B25,$C$51:$C$57,0),0))</f>
        <v>6.3868613138686134</v>
      </c>
      <c r="T26" s="50">
        <f>VLOOKUP($C26,CustbyRate!$A$7:$BQ$26,COLUMN()-2,0)*VLOOKUP('Calendar Customers'!$C26,'Rev Allocations Usage'!$B$27:$K$44,MATCH('Calendar Customers'!$A26,'Rev Allocations Usage'!$B$3:$K$3,0),0)*(1-HLOOKUP(T$4,$D$51:$O$57,MATCH($B25,$C$51:$C$57,0),0))</f>
        <v>6.3868613138686134</v>
      </c>
      <c r="U26" s="50">
        <f>VLOOKUP($C26,CustbyRate!$A$7:$BQ$26,COLUMN()-2,0)*VLOOKUP('Calendar Customers'!$C26,'Rev Allocations Usage'!$B$27:$K$44,MATCH('Calendar Customers'!$A26,'Rev Allocations Usage'!$B$3:$K$3,0),0)*(1-HLOOKUP(U$4,$D$51:$O$57,MATCH($B25,$C$51:$C$57,0),0))</f>
        <v>6.4124087591240873</v>
      </c>
      <c r="V26" s="50">
        <f>VLOOKUP($C26,CustbyRate!$A$7:$BQ$26,COLUMN()-2,0)*VLOOKUP('Calendar Customers'!$C26,'Rev Allocations Usage'!$B$27:$K$44,MATCH('Calendar Customers'!$A26,'Rev Allocations Usage'!$B$3:$K$3,0),0)*(1-HLOOKUP(V$4,$D$51:$O$57,MATCH($B25,$C$51:$C$57,0),0))</f>
        <v>6.4124087591240873</v>
      </c>
      <c r="W26" s="50">
        <f>VLOOKUP($C26,CustbyRate!$A$7:$BQ$26,COLUMN()-2,0)*VLOOKUP('Calendar Customers'!$C26,'Rev Allocations Usage'!$B$27:$K$44,MATCH('Calendar Customers'!$A26,'Rev Allocations Usage'!$B$3:$K$3,0),0)*(1-HLOOKUP(W$4,$D$51:$O$57,MATCH($B25,$C$51:$C$57,0),0))</f>
        <v>6.4124087591240873</v>
      </c>
      <c r="X26" s="52">
        <f>VLOOKUP($C26,CustbyRate!$A$7:$BQ$26,COLUMN()-2,0)*VLOOKUP('Calendar Customers'!$C26,'Rev Allocations Usage'!$B$27:$K$44,MATCH('Calendar Customers'!$A26,'Rev Allocations Usage'!$B$3:$K$3,0),0)*(1-HLOOKUP(X$4,$D$51:$O$57,MATCH($B25,$C$51:$C$57,0),0))</f>
        <v>6.437956204379562</v>
      </c>
      <c r="Y26" s="50">
        <f>VLOOKUP($C26,CustbyRate!$A$7:$BQ$26,COLUMN()-2,0)*VLOOKUP('Calendar Customers'!$C26,'Rev Allocations Usage'!$B$27:$K$44,MATCH('Calendar Customers'!$A26,'Rev Allocations Usage'!$B$3:$K$3,0),0)*(1-HLOOKUP(Y$4,$D$51:$O$57,MATCH($B25,$C$51:$C$57,0),0))</f>
        <v>6.437956204379562</v>
      </c>
      <c r="Z26" s="50">
        <f>VLOOKUP($C26,CustbyRate!$A$7:$BQ$26,COLUMN()-2,0)*VLOOKUP('Calendar Customers'!$C26,'Rev Allocations Usage'!$B$27:$K$44,MATCH('Calendar Customers'!$A26,'Rev Allocations Usage'!$B$3:$K$3,0),0)*(1-HLOOKUP(Z$4,$D$51:$O$57,MATCH($B25,$C$51:$C$57,0),0))</f>
        <v>6.437956204379562</v>
      </c>
      <c r="AA26" s="50">
        <f>VLOOKUP($C26,CustbyRate!$A$7:$BQ$26,COLUMN()-2,0)*VLOOKUP('Calendar Customers'!$C26,'Rev Allocations Usage'!$B$27:$K$44,MATCH('Calendar Customers'!$A26,'Rev Allocations Usage'!$B$3:$K$3,0),0)*(1-HLOOKUP(AA$4,$D$51:$O$57,MATCH($B25,$C$51:$C$57,0),0))</f>
        <v>6.4635036496350367</v>
      </c>
      <c r="AB26" s="50">
        <f>VLOOKUP($C26,CustbyRate!$A$7:$BQ$26,COLUMN()-2,0)*VLOOKUP('Calendar Customers'!$C26,'Rev Allocations Usage'!$B$27:$K$44,MATCH('Calendar Customers'!$A26,'Rev Allocations Usage'!$B$3:$K$3,0),0)*(1-HLOOKUP(AB$4,$D$51:$O$57,MATCH($B25,$C$51:$C$57,0),0))</f>
        <v>6.4635036496350367</v>
      </c>
      <c r="AC26" s="50">
        <f>VLOOKUP($C26,CustbyRate!$A$7:$BQ$26,COLUMN()-2,0)*VLOOKUP('Calendar Customers'!$C26,'Rev Allocations Usage'!$B$27:$K$44,MATCH('Calendar Customers'!$A26,'Rev Allocations Usage'!$B$3:$K$3,0),0)*(1-HLOOKUP(AC$4,$D$51:$O$57,MATCH($B25,$C$51:$C$57,0),0))</f>
        <v>6.4635036496350367</v>
      </c>
      <c r="AD26" s="50">
        <f>VLOOKUP($C26,CustbyRate!$A$7:$BQ$26,COLUMN()-2,0)*VLOOKUP('Calendar Customers'!$C26,'Rev Allocations Usage'!$B$27:$K$44,MATCH('Calendar Customers'!$A26,'Rev Allocations Usage'!$B$3:$K$3,0),0)*(1-HLOOKUP(AD$4,$D$51:$O$57,MATCH($B25,$C$51:$C$57,0),0))</f>
        <v>6.4890510948905114</v>
      </c>
      <c r="AE26" s="50">
        <f>VLOOKUP($C26,CustbyRate!$A$7:$BQ$26,COLUMN()-2,0)*VLOOKUP('Calendar Customers'!$C26,'Rev Allocations Usage'!$B$27:$K$44,MATCH('Calendar Customers'!$A26,'Rev Allocations Usage'!$B$3:$K$3,0),0)*(1-HLOOKUP(AE$4,$D$51:$O$57,MATCH($B25,$C$51:$C$57,0),0))</f>
        <v>6.4890510948905114</v>
      </c>
      <c r="AF26" s="50">
        <f>VLOOKUP($C26,CustbyRate!$A$7:$BQ$26,COLUMN()-2,0)*VLOOKUP('Calendar Customers'!$C26,'Rev Allocations Usage'!$B$27:$K$44,MATCH('Calendar Customers'!$A26,'Rev Allocations Usage'!$B$3:$K$3,0),0)*(1-HLOOKUP(AF$4,$D$51:$O$57,MATCH($B25,$C$51:$C$57,0),0))</f>
        <v>6.4890510948905114</v>
      </c>
      <c r="AG26" s="50">
        <f>VLOOKUP($C26,CustbyRate!$A$7:$BQ$26,COLUMN()-2,0)*VLOOKUP('Calendar Customers'!$C26,'Rev Allocations Usage'!$B$27:$K$44,MATCH('Calendar Customers'!$A26,'Rev Allocations Usage'!$B$3:$K$3,0),0)*(1-HLOOKUP(AG$4,$D$51:$O$57,MATCH($B25,$C$51:$C$57,0),0))</f>
        <v>6.5145985401459852</v>
      </c>
      <c r="AH26" s="50">
        <f>VLOOKUP($C26,CustbyRate!$A$7:$BQ$26,COLUMN()-2,0)*VLOOKUP('Calendar Customers'!$C26,'Rev Allocations Usage'!$B$27:$K$44,MATCH('Calendar Customers'!$A26,'Rev Allocations Usage'!$B$3:$K$3,0),0)*(1-HLOOKUP(AH$4,$D$51:$O$57,MATCH($B25,$C$51:$C$57,0),0))</f>
        <v>6.5145985401459852</v>
      </c>
      <c r="AI26" s="50">
        <f>VLOOKUP($C26,CustbyRate!$A$7:$BQ$26,COLUMN()-2,0)*VLOOKUP('Calendar Customers'!$C26,'Rev Allocations Usage'!$B$27:$K$44,MATCH('Calendar Customers'!$A26,'Rev Allocations Usage'!$B$3:$K$3,0),0)*(1-HLOOKUP(AI$4,$D$51:$O$57,MATCH($B25,$C$51:$C$57,0),0))</f>
        <v>6.5145985401459852</v>
      </c>
      <c r="AJ26" s="52">
        <f>VLOOKUP($C26,CustbyRate!$A$7:$BQ$26,COLUMN()-2,0)*VLOOKUP('Calendar Customers'!$C26,'Rev Allocations Usage'!$B$27:$K$44,MATCH('Calendar Customers'!$A26,'Rev Allocations Usage'!$B$3:$K$3,0),0)*(1-HLOOKUP(AJ$4,$D$51:$O$57,MATCH($B25,$C$51:$C$57,0),0))</f>
        <v>6.5145985401459852</v>
      </c>
      <c r="AK26" s="50">
        <f>VLOOKUP($C26,CustbyRate!$A$7:$BQ$26,COLUMN()-2,0)*VLOOKUP('Calendar Customers'!$C26,'Rev Allocations Usage'!$B$27:$K$44,MATCH('Calendar Customers'!$A26,'Rev Allocations Usage'!$B$3:$K$3,0),0)*(1-HLOOKUP(AK$4,$D$51:$O$57,MATCH($B25,$C$51:$C$57,0),0))</f>
        <v>6.5145985401459852</v>
      </c>
      <c r="AL26" s="50">
        <f>VLOOKUP($C26,CustbyRate!$A$7:$BQ$26,COLUMN()-2,0)*VLOOKUP('Calendar Customers'!$C26,'Rev Allocations Usage'!$B$27:$K$44,MATCH('Calendar Customers'!$A26,'Rev Allocations Usage'!$B$3:$K$3,0),0)*(1-HLOOKUP(AL$4,$D$51:$O$57,MATCH($B25,$C$51:$C$57,0),0))</f>
        <v>6.5145985401459852</v>
      </c>
      <c r="AM26" s="50">
        <f>VLOOKUP($C26,CustbyRate!$A$7:$BQ$26,COLUMN()-2,0)*VLOOKUP('Calendar Customers'!$C26,'Rev Allocations Usage'!$B$27:$K$44,MATCH('Calendar Customers'!$A26,'Rev Allocations Usage'!$B$3:$K$3,0),0)*(1-HLOOKUP(AM$4,$D$51:$O$57,MATCH($B25,$C$51:$C$57,0),0))</f>
        <v>6.5145985401459852</v>
      </c>
      <c r="AN26" s="50">
        <f>VLOOKUP($C26,CustbyRate!$A$7:$BQ$26,COLUMN()-2,0)*VLOOKUP('Calendar Customers'!$C26,'Rev Allocations Usage'!$B$27:$K$44,MATCH('Calendar Customers'!$A26,'Rev Allocations Usage'!$B$3:$K$3,0),0)*(1-HLOOKUP(AN$4,$D$51:$O$57,MATCH($B25,$C$51:$C$57,0),0))</f>
        <v>6.5145985401459852</v>
      </c>
      <c r="AO26" s="50">
        <f>VLOOKUP($C26,CustbyRate!$A$7:$BQ$26,COLUMN()-2,0)*VLOOKUP('Calendar Customers'!$C26,'Rev Allocations Usage'!$B$27:$K$44,MATCH('Calendar Customers'!$A26,'Rev Allocations Usage'!$B$3:$K$3,0),0)*(1-HLOOKUP(AO$4,$D$51:$O$57,MATCH($B25,$C$51:$C$57,0),0))</f>
        <v>6.5145985401459852</v>
      </c>
      <c r="AP26" s="50">
        <f>VLOOKUP($C26,CustbyRate!$A$7:$BQ$26,COLUMN()-2,0)*VLOOKUP('Calendar Customers'!$C26,'Rev Allocations Usage'!$B$27:$K$44,MATCH('Calendar Customers'!$A26,'Rev Allocations Usage'!$B$3:$K$3,0),0)*(1-HLOOKUP(AP$4,$D$51:$O$57,MATCH($B25,$C$51:$C$57,0),0))</f>
        <v>6.5145985401459852</v>
      </c>
      <c r="AQ26" s="50">
        <f>VLOOKUP($C26,CustbyRate!$A$7:$BQ$26,COLUMN()-2,0)*VLOOKUP('Calendar Customers'!$C26,'Rev Allocations Usage'!$B$27:$K$44,MATCH('Calendar Customers'!$A26,'Rev Allocations Usage'!$B$3:$K$3,0),0)*(1-HLOOKUP(AQ$4,$D$51:$O$57,MATCH($B25,$C$51:$C$57,0),0))</f>
        <v>6.5145985401459852</v>
      </c>
      <c r="AR26" s="50">
        <f>VLOOKUP($C26,CustbyRate!$A$7:$BQ$26,COLUMN()-2,0)*VLOOKUP('Calendar Customers'!$C26,'Rev Allocations Usage'!$B$27:$K$44,MATCH('Calendar Customers'!$A26,'Rev Allocations Usage'!$B$3:$K$3,0),0)*(1-HLOOKUP(AR$4,$D$51:$O$57,MATCH($B25,$C$51:$C$57,0),0))</f>
        <v>6.5145985401459852</v>
      </c>
      <c r="AS26" s="50">
        <f>VLOOKUP($C26,CustbyRate!$A$7:$BQ$26,COLUMN()-2,0)*VLOOKUP('Calendar Customers'!$C26,'Rev Allocations Usage'!$B$27:$K$44,MATCH('Calendar Customers'!$A26,'Rev Allocations Usage'!$B$3:$K$3,0),0)*(1-HLOOKUP(AS$4,$D$51:$O$57,MATCH($B25,$C$51:$C$57,0),0))</f>
        <v>6.5145985401459852</v>
      </c>
      <c r="AT26" s="50">
        <f>VLOOKUP($C26,CustbyRate!$A$7:$BQ$26,COLUMN()-2,0)*VLOOKUP('Calendar Customers'!$C26,'Rev Allocations Usage'!$B$27:$K$44,MATCH('Calendar Customers'!$A26,'Rev Allocations Usage'!$B$3:$K$3,0),0)*(1-HLOOKUP(AT$4,$D$51:$O$57,MATCH($B25,$C$51:$C$57,0),0))</f>
        <v>6.5145985401459852</v>
      </c>
      <c r="AU26" s="50">
        <f>VLOOKUP($C26,CustbyRate!$A$7:$BQ$26,COLUMN()-2,0)*VLOOKUP('Calendar Customers'!$C26,'Rev Allocations Usage'!$B$27:$K$44,MATCH('Calendar Customers'!$A26,'Rev Allocations Usage'!$B$3:$K$3,0),0)*(1-HLOOKUP(AU$4,$D$51:$O$57,MATCH($B25,$C$51:$C$57,0),0))</f>
        <v>6.5145985401459852</v>
      </c>
      <c r="AV26" s="52">
        <f>VLOOKUP($C26,CustbyRate!$A$7:$BQ$26,COLUMN()-2,0)*VLOOKUP('Calendar Customers'!$C26,'Rev Allocations Usage'!$B$27:$K$44,MATCH('Calendar Customers'!$A26,'Rev Allocations Usage'!$B$3:$K$3,0),0)*(1-HLOOKUP(AV$4,$D$51:$O$57,MATCH($B25,$C$51:$C$57,0),0))</f>
        <v>6.5145985401459852</v>
      </c>
      <c r="AW26" s="50">
        <f>VLOOKUP($C26,CustbyRate!$A$7:$BQ$26,COLUMN()-2,0)*VLOOKUP('Calendar Customers'!$C26,'Rev Allocations Usage'!$B$27:$K$44,MATCH('Calendar Customers'!$A26,'Rev Allocations Usage'!$B$3:$K$3,0),0)*(1-HLOOKUP(AW$4,$D$51:$O$57,MATCH($B25,$C$51:$C$57,0),0))</f>
        <v>6.5145985401459852</v>
      </c>
      <c r="AX26" s="50">
        <f>VLOOKUP($C26,CustbyRate!$A$7:$BQ$26,COLUMN()-2,0)*VLOOKUP('Calendar Customers'!$C26,'Rev Allocations Usage'!$B$27:$K$44,MATCH('Calendar Customers'!$A26,'Rev Allocations Usage'!$B$3:$K$3,0),0)*(1-HLOOKUP(AX$4,$D$51:$O$57,MATCH($B25,$C$51:$C$57,0),0))</f>
        <v>6.5145985401459852</v>
      </c>
      <c r="AY26" s="50">
        <f>VLOOKUP($C26,CustbyRate!$A$7:$BQ$26,COLUMN()-2,0)*VLOOKUP('Calendar Customers'!$C26,'Rev Allocations Usage'!$B$27:$K$44,MATCH('Calendar Customers'!$A26,'Rev Allocations Usage'!$B$3:$K$3,0),0)*(1-HLOOKUP(AY$4,$D$51:$O$57,MATCH($B25,$C$51:$C$57,0),0))</f>
        <v>6.5145985401459852</v>
      </c>
      <c r="AZ26" s="50">
        <f>VLOOKUP($C26,CustbyRate!$A$7:$BQ$26,COLUMN()-2,0)*VLOOKUP('Calendar Customers'!$C26,'Rev Allocations Usage'!$B$27:$K$44,MATCH('Calendar Customers'!$A26,'Rev Allocations Usage'!$B$3:$K$3,0),0)*(1-HLOOKUP(AZ$4,$D$51:$O$57,MATCH($B25,$C$51:$C$57,0),0))</f>
        <v>6.5145985401459852</v>
      </c>
      <c r="BA26" s="50">
        <f>VLOOKUP($C26,CustbyRate!$A$7:$BQ$26,COLUMN()-2,0)*VLOOKUP('Calendar Customers'!$C26,'Rev Allocations Usage'!$B$27:$K$44,MATCH('Calendar Customers'!$A26,'Rev Allocations Usage'!$B$3:$K$3,0),0)*(1-HLOOKUP(BA$4,$D$51:$O$57,MATCH($B25,$C$51:$C$57,0),0))</f>
        <v>6.5145985401459852</v>
      </c>
      <c r="BB26" s="50">
        <f>VLOOKUP($C26,CustbyRate!$A$7:$BQ$26,COLUMN()-2,0)*VLOOKUP('Calendar Customers'!$C26,'Rev Allocations Usage'!$B$27:$K$44,MATCH('Calendar Customers'!$A26,'Rev Allocations Usage'!$B$3:$K$3,0),0)*(1-HLOOKUP(BB$4,$D$51:$O$57,MATCH($B25,$C$51:$C$57,0),0))</f>
        <v>6.5145985401459852</v>
      </c>
      <c r="BC26" s="50">
        <f>VLOOKUP($C26,CustbyRate!$A$7:$BQ$26,COLUMN()-2,0)*VLOOKUP('Calendar Customers'!$C26,'Rev Allocations Usage'!$B$27:$K$44,MATCH('Calendar Customers'!$A26,'Rev Allocations Usage'!$B$3:$K$3,0),0)*(1-HLOOKUP(BC$4,$D$51:$O$57,MATCH($B25,$C$51:$C$57,0),0))</f>
        <v>6.5145985401459852</v>
      </c>
      <c r="BD26" s="50">
        <f>VLOOKUP($C26,CustbyRate!$A$7:$BQ$26,COLUMN()-2,0)*VLOOKUP('Calendar Customers'!$C26,'Rev Allocations Usage'!$B$27:$K$44,MATCH('Calendar Customers'!$A26,'Rev Allocations Usage'!$B$3:$K$3,0),0)*(1-HLOOKUP(BD$4,$D$51:$O$57,MATCH($B25,$C$51:$C$57,0),0))</f>
        <v>6.5145985401459852</v>
      </c>
      <c r="BE26" s="50">
        <f>VLOOKUP($C26,CustbyRate!$A$7:$BQ$26,COLUMN()-2,0)*VLOOKUP('Calendar Customers'!$C26,'Rev Allocations Usage'!$B$27:$K$44,MATCH('Calendar Customers'!$A26,'Rev Allocations Usage'!$B$3:$K$3,0),0)*(1-HLOOKUP(BE$4,$D$51:$O$57,MATCH($B25,$C$51:$C$57,0),0))</f>
        <v>6.5145985401459852</v>
      </c>
      <c r="BF26" s="50">
        <f>VLOOKUP($C26,CustbyRate!$A$7:$BQ$26,COLUMN()-2,0)*VLOOKUP('Calendar Customers'!$C26,'Rev Allocations Usage'!$B$27:$K$44,MATCH('Calendar Customers'!$A26,'Rev Allocations Usage'!$B$3:$K$3,0),0)*(1-HLOOKUP(BF$4,$D$51:$O$57,MATCH($B25,$C$51:$C$57,0),0))</f>
        <v>6.5145985401459852</v>
      </c>
      <c r="BG26" s="50">
        <f>VLOOKUP($C26,CustbyRate!$A$7:$BQ$26,COLUMN()-2,0)*VLOOKUP('Calendar Customers'!$C26,'Rev Allocations Usage'!$B$27:$K$44,MATCH('Calendar Customers'!$A26,'Rev Allocations Usage'!$B$3:$K$3,0),0)*(1-HLOOKUP(BG$4,$D$51:$O$57,MATCH($B25,$C$51:$C$57,0),0))</f>
        <v>6.5145985401459852</v>
      </c>
      <c r="BH26" s="52">
        <f>VLOOKUP($C26,CustbyRate!$A$7:$BQ$26,COLUMN()-2,0)*VLOOKUP('Calendar Customers'!$C26,'Rev Allocations Usage'!$B$27:$K$44,MATCH('Calendar Customers'!$A26,'Rev Allocations Usage'!$B$3:$K$3,0),0)*(1-HLOOKUP(BH$4,$D$51:$O$57,MATCH($B25,$C$51:$C$57,0),0))</f>
        <v>6.5145985401459852</v>
      </c>
      <c r="BI26" s="50">
        <f>VLOOKUP($C26,CustbyRate!$A$7:$BQ$26,COLUMN()-2,0)*VLOOKUP('Calendar Customers'!$C26,'Rev Allocations Usage'!$B$27:$K$44,MATCH('Calendar Customers'!$A26,'Rev Allocations Usage'!$B$3:$K$3,0),0)*(1-HLOOKUP(BI$4,$D$51:$O$57,MATCH($B25,$C$51:$C$57,0),0))</f>
        <v>6.5145985401459852</v>
      </c>
      <c r="BJ26" s="50">
        <f>VLOOKUP($C26,CustbyRate!$A$7:$BQ$26,COLUMN()-2,0)*VLOOKUP('Calendar Customers'!$C26,'Rev Allocations Usage'!$B$27:$K$44,MATCH('Calendar Customers'!$A26,'Rev Allocations Usage'!$B$3:$K$3,0),0)*(1-HLOOKUP(BJ$4,$D$51:$O$57,MATCH($B25,$C$51:$C$57,0),0))</f>
        <v>6.5145985401459852</v>
      </c>
      <c r="BK26" s="50">
        <f>VLOOKUP($C26,CustbyRate!$A$7:$BQ$26,COLUMN()-2,0)*VLOOKUP('Calendar Customers'!$C26,'Rev Allocations Usage'!$B$27:$K$44,MATCH('Calendar Customers'!$A26,'Rev Allocations Usage'!$B$3:$K$3,0),0)*(1-HLOOKUP(BK$4,$D$51:$O$57,MATCH($B25,$C$51:$C$57,0),0))</f>
        <v>6.5145985401459852</v>
      </c>
      <c r="BL26" s="50">
        <f>VLOOKUP($C26,CustbyRate!$A$7:$BQ$26,COLUMN()-2,0)*VLOOKUP('Calendar Customers'!$C26,'Rev Allocations Usage'!$B$27:$K$44,MATCH('Calendar Customers'!$A26,'Rev Allocations Usage'!$B$3:$K$3,0),0)*(1-HLOOKUP(BL$4,$D$51:$O$57,MATCH($B25,$C$51:$C$57,0),0))</f>
        <v>6.5145985401459852</v>
      </c>
      <c r="BM26" s="50">
        <f>VLOOKUP($C26,CustbyRate!$A$7:$BQ$26,COLUMN()-2,0)*VLOOKUP('Calendar Customers'!$C26,'Rev Allocations Usage'!$B$27:$K$44,MATCH('Calendar Customers'!$A26,'Rev Allocations Usage'!$B$3:$K$3,0),0)*(1-HLOOKUP(BM$4,$D$51:$O$57,MATCH($B25,$C$51:$C$57,0),0))</f>
        <v>6.5145985401459852</v>
      </c>
      <c r="BN26" s="50">
        <f>VLOOKUP($C26,CustbyRate!$A$7:$BQ$26,COLUMN()-2,0)*VLOOKUP('Calendar Customers'!$C26,'Rev Allocations Usage'!$B$27:$K$44,MATCH('Calendar Customers'!$A26,'Rev Allocations Usage'!$B$3:$K$3,0),0)*(1-HLOOKUP(BN$4,$D$51:$O$57,MATCH($B25,$C$51:$C$57,0),0))</f>
        <v>6.5145985401459852</v>
      </c>
      <c r="BO26" s="50">
        <f>VLOOKUP($C26,CustbyRate!$A$7:$BQ$26,COLUMN()-2,0)*VLOOKUP('Calendar Customers'!$C26,'Rev Allocations Usage'!$B$27:$K$44,MATCH('Calendar Customers'!$A26,'Rev Allocations Usage'!$B$3:$K$3,0),0)*(1-HLOOKUP(BO$4,$D$51:$O$57,MATCH($B25,$C$51:$C$57,0),0))</f>
        <v>6.5145985401459852</v>
      </c>
      <c r="BP26" s="50">
        <f>VLOOKUP($C26,CustbyRate!$A$7:$BQ$26,COLUMN()-2,0)*VLOOKUP('Calendar Customers'!$C26,'Rev Allocations Usage'!$B$27:$K$44,MATCH('Calendar Customers'!$A26,'Rev Allocations Usage'!$B$3:$K$3,0),0)*(1-HLOOKUP(BP$4,$D$51:$O$57,MATCH($B25,$C$51:$C$57,0),0))</f>
        <v>6.5145985401459852</v>
      </c>
      <c r="BQ26" s="50">
        <f>VLOOKUP($C26,CustbyRate!$A$7:$BQ$26,COLUMN()-2,0)*VLOOKUP('Calendar Customers'!$C26,'Rev Allocations Usage'!$B$27:$K$44,MATCH('Calendar Customers'!$A26,'Rev Allocations Usage'!$B$3:$K$3,0),0)*(1-HLOOKUP(BQ$4,$D$51:$O$57,MATCH($B25,$C$51:$C$57,0),0))</f>
        <v>6.5145985401459852</v>
      </c>
      <c r="BR26" s="50">
        <f>VLOOKUP($C26,CustbyRate!$A$7:$BQ$26,COLUMN()-2,0)*VLOOKUP('Calendar Customers'!$C26,'Rev Allocations Usage'!$B$27:$K$44,MATCH('Calendar Customers'!$A26,'Rev Allocations Usage'!$B$3:$K$3,0),0)*(1-HLOOKUP(BR$4,$D$51:$O$57,MATCH($B25,$C$51:$C$57,0),0))</f>
        <v>6.5145985401459852</v>
      </c>
      <c r="BS26" s="51">
        <f>VLOOKUP($C26,CustbyRate!$A$7:$BQ$26,COLUMN()-2,0)*VLOOKUP('Calendar Customers'!$C26,'Rev Allocations Usage'!$B$27:$K$44,MATCH('Calendar Customers'!$A26,'Rev Allocations Usage'!$B$3:$K$3,0),0)*(1-HLOOKUP(BS$4,$D$51:$O$57,MATCH($B25,$C$51:$C$57,0),0))</f>
        <v>6.5145985401459852</v>
      </c>
    </row>
    <row r="27" spans="1:71" x14ac:dyDescent="0.2">
      <c r="A27" s="131" t="s">
        <v>160</v>
      </c>
      <c r="B27" s="44"/>
      <c r="C27" s="92"/>
      <c r="D27" s="54">
        <f>SUM(D20:D26)</f>
        <v>985.02342221710603</v>
      </c>
      <c r="E27" s="55">
        <f t="shared" ref="E27:BP27" si="8">SUM(E20:E26)</f>
        <v>972.06415191365056</v>
      </c>
      <c r="F27" s="55">
        <f t="shared" si="8"/>
        <v>966.71734363184055</v>
      </c>
      <c r="G27" s="55">
        <f t="shared" si="8"/>
        <v>962.37024663131433</v>
      </c>
      <c r="H27" s="55">
        <f t="shared" si="8"/>
        <v>961.5910499991445</v>
      </c>
      <c r="I27" s="55">
        <f t="shared" si="8"/>
        <v>960.79639046316868</v>
      </c>
      <c r="J27" s="55">
        <f t="shared" si="8"/>
        <v>971.60534582985065</v>
      </c>
      <c r="K27" s="56">
        <f t="shared" si="8"/>
        <v>981.61187100087329</v>
      </c>
      <c r="L27" s="46">
        <f t="shared" si="8"/>
        <v>987.13280522037894</v>
      </c>
      <c r="M27" s="46">
        <f t="shared" si="8"/>
        <v>988.69119848471848</v>
      </c>
      <c r="N27" s="46">
        <f t="shared" si="8"/>
        <v>990.74171593779693</v>
      </c>
      <c r="O27" s="46">
        <f t="shared" si="8"/>
        <v>994.66324654390144</v>
      </c>
      <c r="P27" s="46">
        <f t="shared" si="8"/>
        <v>986.74824917501871</v>
      </c>
      <c r="Q27" s="46">
        <f t="shared" si="8"/>
        <v>973.74796852250165</v>
      </c>
      <c r="R27" s="46">
        <f t="shared" si="8"/>
        <v>968.40116024069164</v>
      </c>
      <c r="S27" s="46">
        <f t="shared" si="8"/>
        <v>964.05406324016542</v>
      </c>
      <c r="T27" s="46">
        <f t="shared" si="8"/>
        <v>963.2748666079957</v>
      </c>
      <c r="U27" s="46">
        <f t="shared" si="8"/>
        <v>962.48020707201977</v>
      </c>
      <c r="V27" s="46">
        <f t="shared" si="8"/>
        <v>973.47098062052009</v>
      </c>
      <c r="W27" s="46">
        <f t="shared" si="8"/>
        <v>983.47750579154274</v>
      </c>
      <c r="X27" s="48">
        <f t="shared" si="8"/>
        <v>989.03945036010987</v>
      </c>
      <c r="Y27" s="46">
        <f t="shared" si="8"/>
        <v>990.59784362444941</v>
      </c>
      <c r="Z27" s="46">
        <f t="shared" si="8"/>
        <v>992.64836107752785</v>
      </c>
      <c r="AA27" s="46">
        <f t="shared" si="8"/>
        <v>996.56989168363236</v>
      </c>
      <c r="AB27" s="46">
        <f t="shared" si="8"/>
        <v>988.65489431474964</v>
      </c>
      <c r="AC27" s="46">
        <f t="shared" si="8"/>
        <v>975.61360331317098</v>
      </c>
      <c r="AD27" s="46">
        <f t="shared" si="8"/>
        <v>970.26679503136108</v>
      </c>
      <c r="AE27" s="46">
        <f t="shared" si="8"/>
        <v>965.91969803083487</v>
      </c>
      <c r="AF27" s="46">
        <f t="shared" si="8"/>
        <v>965.14050139866504</v>
      </c>
      <c r="AG27" s="46">
        <f t="shared" si="8"/>
        <v>964.30483151362762</v>
      </c>
      <c r="AH27" s="46">
        <f t="shared" si="8"/>
        <v>975.33661541118943</v>
      </c>
      <c r="AI27" s="46">
        <f t="shared" si="8"/>
        <v>985.34314058221207</v>
      </c>
      <c r="AJ27" s="48">
        <f t="shared" si="8"/>
        <v>990.92054805458531</v>
      </c>
      <c r="AK27" s="46">
        <f t="shared" si="8"/>
        <v>992.47894131892485</v>
      </c>
      <c r="AL27" s="46">
        <f t="shared" si="8"/>
        <v>994.5294587720033</v>
      </c>
      <c r="AM27" s="46">
        <f t="shared" si="8"/>
        <v>998.42544193285232</v>
      </c>
      <c r="AN27" s="46">
        <f t="shared" si="8"/>
        <v>990.5104445639696</v>
      </c>
      <c r="AO27" s="46">
        <f t="shared" si="8"/>
        <v>977.42814321332935</v>
      </c>
      <c r="AP27" s="46">
        <f t="shared" si="8"/>
        <v>972.05578748626397</v>
      </c>
      <c r="AQ27" s="46">
        <f t="shared" si="8"/>
        <v>967.70869048573775</v>
      </c>
      <c r="AR27" s="46">
        <f t="shared" si="8"/>
        <v>966.92949385356792</v>
      </c>
      <c r="AS27" s="46">
        <f t="shared" si="8"/>
        <v>966.02726617421342</v>
      </c>
      <c r="AT27" s="46">
        <f t="shared" si="8"/>
        <v>977.10006042083683</v>
      </c>
      <c r="AU27" s="46">
        <f t="shared" si="8"/>
        <v>987.10658559185947</v>
      </c>
      <c r="AV27" s="48">
        <f t="shared" si="8"/>
        <v>992.7250034132943</v>
      </c>
      <c r="AW27" s="46">
        <f t="shared" si="8"/>
        <v>994.28339667763396</v>
      </c>
      <c r="AX27" s="46">
        <f t="shared" si="8"/>
        <v>996.33391413071229</v>
      </c>
      <c r="AY27" s="46">
        <f t="shared" si="8"/>
        <v>1000.2298972915613</v>
      </c>
      <c r="AZ27" s="46">
        <f t="shared" si="8"/>
        <v>992.31489992267859</v>
      </c>
      <c r="BA27" s="46">
        <f t="shared" si="8"/>
        <v>979.19158822297686</v>
      </c>
      <c r="BB27" s="46">
        <f t="shared" si="8"/>
        <v>973.81923249591136</v>
      </c>
      <c r="BC27" s="46">
        <f t="shared" si="8"/>
        <v>969.47213549538515</v>
      </c>
      <c r="BD27" s="46">
        <f t="shared" si="8"/>
        <v>968.69293886321543</v>
      </c>
      <c r="BE27" s="46">
        <f t="shared" si="8"/>
        <v>967.74970083479934</v>
      </c>
      <c r="BF27" s="46">
        <f t="shared" si="8"/>
        <v>978.86350543048434</v>
      </c>
      <c r="BG27" s="46">
        <f t="shared" si="8"/>
        <v>988.87003060150687</v>
      </c>
      <c r="BH27" s="48">
        <f t="shared" si="8"/>
        <v>994.5294587720033</v>
      </c>
      <c r="BI27" s="46">
        <f t="shared" si="8"/>
        <v>996.08785203634295</v>
      </c>
      <c r="BJ27" s="46">
        <f t="shared" si="8"/>
        <v>998.13836948942128</v>
      </c>
      <c r="BK27" s="46">
        <f t="shared" si="8"/>
        <v>1002.0343526502703</v>
      </c>
      <c r="BL27" s="46">
        <f t="shared" si="8"/>
        <v>994.11935528138758</v>
      </c>
      <c r="BM27" s="46">
        <f t="shared" si="8"/>
        <v>980.95503323262426</v>
      </c>
      <c r="BN27" s="46">
        <f t="shared" si="8"/>
        <v>975.58267750555888</v>
      </c>
      <c r="BO27" s="46">
        <f t="shared" si="8"/>
        <v>971.23558050503266</v>
      </c>
      <c r="BP27" s="46">
        <f t="shared" si="8"/>
        <v>970.45638387286283</v>
      </c>
      <c r="BQ27" s="46">
        <f t="shared" ref="BQ27:BS27" si="9">SUM(BQ20:BQ26)</f>
        <v>969.51314584444674</v>
      </c>
      <c r="BR27" s="46">
        <f t="shared" si="9"/>
        <v>980.62695044013174</v>
      </c>
      <c r="BS27" s="47">
        <f t="shared" si="9"/>
        <v>990.63347561115438</v>
      </c>
    </row>
    <row r="28" spans="1:71" x14ac:dyDescent="0.2">
      <c r="A28" s="131" t="s">
        <v>101</v>
      </c>
      <c r="B28" s="44" t="s">
        <v>124</v>
      </c>
      <c r="C28" s="90" t="s">
        <v>5</v>
      </c>
      <c r="D28" s="57">
        <f>VLOOKUP($C28,CustbyRate!$A$7:$BQ$26,COLUMN()-2,0)*VLOOKUP('Calendar Customers'!$C28,'Rev Allocations Usage'!$B$27:$K$44,MATCH('Calendar Customers'!$A28,'Rev Allocations Usage'!$B$3:$K$3,0),0)</f>
        <v>0.45454545454545459</v>
      </c>
      <c r="E28" s="58">
        <f>VLOOKUP($C28,CustbyRate!$A$7:$BQ$26,COLUMN()-2,0)*VLOOKUP('Calendar Customers'!$C28,'Rev Allocations Usage'!$B$27:$K$44,MATCH('Calendar Customers'!$A28,'Rev Allocations Usage'!$B$3:$K$3,0),0)</f>
        <v>0.45454545454545459</v>
      </c>
      <c r="F28" s="58">
        <f>VLOOKUP($C28,CustbyRate!$A$7:$BQ$26,COLUMN()-2,0)*VLOOKUP('Calendar Customers'!$C28,'Rev Allocations Usage'!$B$27:$K$44,MATCH('Calendar Customers'!$A28,'Rev Allocations Usage'!$B$3:$K$3,0),0)</f>
        <v>0.45454545454545459</v>
      </c>
      <c r="G28" s="58">
        <f>VLOOKUP($C28,CustbyRate!$A$7:$BQ$26,COLUMN()-2,0)*VLOOKUP('Calendar Customers'!$C28,'Rev Allocations Usage'!$B$27:$K$44,MATCH('Calendar Customers'!$A28,'Rev Allocations Usage'!$B$3:$K$3,0),0)</f>
        <v>0.45454545454545459</v>
      </c>
      <c r="H28" s="58">
        <f>VLOOKUP($C28,CustbyRate!$A$7:$BQ$26,COLUMN()-2,0)*VLOOKUP('Calendar Customers'!$C28,'Rev Allocations Usage'!$B$27:$K$44,MATCH('Calendar Customers'!$A28,'Rev Allocations Usage'!$B$3:$K$3,0),0)</f>
        <v>0.45454545454545459</v>
      </c>
      <c r="I28" s="58">
        <f>VLOOKUP($C28,CustbyRate!$A$7:$BQ$26,COLUMN()-2,0)*VLOOKUP('Calendar Customers'!$C28,'Rev Allocations Usage'!$B$27:$K$44,MATCH('Calendar Customers'!$A28,'Rev Allocations Usage'!$B$3:$K$3,0),0)</f>
        <v>0.45454545454545459</v>
      </c>
      <c r="J28" s="58">
        <f>VLOOKUP($C28,CustbyRate!$A$7:$BQ$26,COLUMN()-2,0)*VLOOKUP('Calendar Customers'!$C28,'Rev Allocations Usage'!$B$27:$K$44,MATCH('Calendar Customers'!$A28,'Rev Allocations Usage'!$B$3:$K$3,0),0)</f>
        <v>0.27272727272727271</v>
      </c>
      <c r="K28" s="59">
        <f>VLOOKUP($C28,CustbyRate!$A$7:$BQ$26,COLUMN()-2,0)*VLOOKUP('Calendar Customers'!$C28,'Rev Allocations Usage'!$B$27:$K$44,MATCH('Calendar Customers'!$A28,'Rev Allocations Usage'!$B$3:$K$3,0),0)</f>
        <v>0.27272727272727271</v>
      </c>
      <c r="L28" s="58">
        <f>VLOOKUP($C28,CustbyRate!$A$7:$BQ$26,COLUMN()-2,0)*VLOOKUP('Calendar Customers'!$C28,'Rev Allocations Usage'!$B$27:$K$44,MATCH('Calendar Customers'!$A28,'Rev Allocations Usage'!$B$3:$K$3,0),0)</f>
        <v>0.27272727272727271</v>
      </c>
      <c r="M28" s="58">
        <f>VLOOKUP($C28,CustbyRate!$A$7:$BQ$26,COLUMN()-2,0)*VLOOKUP('Calendar Customers'!$C28,'Rev Allocations Usage'!$B$27:$K$44,MATCH('Calendar Customers'!$A28,'Rev Allocations Usage'!$B$3:$K$3,0),0)</f>
        <v>0.27272727272727271</v>
      </c>
      <c r="N28" s="58">
        <f>VLOOKUP($C28,CustbyRate!$A$7:$BQ$26,COLUMN()-2,0)*VLOOKUP('Calendar Customers'!$C28,'Rev Allocations Usage'!$B$27:$K$44,MATCH('Calendar Customers'!$A28,'Rev Allocations Usage'!$B$3:$K$3,0),0)</f>
        <v>0.27272727272727271</v>
      </c>
      <c r="O28" s="58">
        <f>VLOOKUP($C28,CustbyRate!$A$7:$BQ$26,COLUMN()-2,0)*VLOOKUP('Calendar Customers'!$C28,'Rev Allocations Usage'!$B$27:$K$44,MATCH('Calendar Customers'!$A28,'Rev Allocations Usage'!$B$3:$K$3,0),0)</f>
        <v>0.27272727272727271</v>
      </c>
      <c r="P28" s="58">
        <f>VLOOKUP($C28,CustbyRate!$A$7:$BQ$26,COLUMN()-2,0)*VLOOKUP('Calendar Customers'!$C28,'Rev Allocations Usage'!$B$27:$K$44,MATCH('Calendar Customers'!$A28,'Rev Allocations Usage'!$B$3:$K$3,0),0)</f>
        <v>0.27272727272727271</v>
      </c>
      <c r="Q28" s="58">
        <f>VLOOKUP($C28,CustbyRate!$A$7:$BQ$26,COLUMN()-2,0)*VLOOKUP('Calendar Customers'!$C28,'Rev Allocations Usage'!$B$27:$K$44,MATCH('Calendar Customers'!$A28,'Rev Allocations Usage'!$B$3:$K$3,0),0)</f>
        <v>0.27272727272727271</v>
      </c>
      <c r="R28" s="58">
        <f>VLOOKUP($C28,CustbyRate!$A$7:$BQ$26,COLUMN()-2,0)*VLOOKUP('Calendar Customers'!$C28,'Rev Allocations Usage'!$B$27:$K$44,MATCH('Calendar Customers'!$A28,'Rev Allocations Usage'!$B$3:$K$3,0),0)</f>
        <v>0.27272727272727271</v>
      </c>
      <c r="S28" s="58">
        <f>VLOOKUP($C28,CustbyRate!$A$7:$BQ$26,COLUMN()-2,0)*VLOOKUP('Calendar Customers'!$C28,'Rev Allocations Usage'!$B$27:$K$44,MATCH('Calendar Customers'!$A28,'Rev Allocations Usage'!$B$3:$K$3,0),0)</f>
        <v>0.27272727272727271</v>
      </c>
      <c r="T28" s="58">
        <f>VLOOKUP($C28,CustbyRate!$A$7:$BQ$26,COLUMN()-2,0)*VLOOKUP('Calendar Customers'!$C28,'Rev Allocations Usage'!$B$27:$K$44,MATCH('Calendar Customers'!$A28,'Rev Allocations Usage'!$B$3:$K$3,0),0)</f>
        <v>0.27272727272727271</v>
      </c>
      <c r="U28" s="58">
        <f>VLOOKUP($C28,CustbyRate!$A$7:$BQ$26,COLUMN()-2,0)*VLOOKUP('Calendar Customers'!$C28,'Rev Allocations Usage'!$B$27:$K$44,MATCH('Calendar Customers'!$A28,'Rev Allocations Usage'!$B$3:$K$3,0),0)</f>
        <v>0.27272727272727271</v>
      </c>
      <c r="V28" s="58">
        <f>VLOOKUP($C28,CustbyRate!$A$7:$BQ$26,COLUMN()-2,0)*VLOOKUP('Calendar Customers'!$C28,'Rev Allocations Usage'!$B$27:$K$44,MATCH('Calendar Customers'!$A28,'Rev Allocations Usage'!$B$3:$K$3,0),0)</f>
        <v>0.27272727272727271</v>
      </c>
      <c r="W28" s="58">
        <f>VLOOKUP($C28,CustbyRate!$A$7:$BQ$26,COLUMN()-2,0)*VLOOKUP('Calendar Customers'!$C28,'Rev Allocations Usage'!$B$27:$K$44,MATCH('Calendar Customers'!$A28,'Rev Allocations Usage'!$B$3:$K$3,0),0)</f>
        <v>0.27272727272727271</v>
      </c>
      <c r="X28" s="60">
        <f>VLOOKUP($C28,CustbyRate!$A$7:$BQ$26,COLUMN()-2,0)*VLOOKUP('Calendar Customers'!$C28,'Rev Allocations Usage'!$B$27:$K$44,MATCH('Calendar Customers'!$A28,'Rev Allocations Usage'!$B$3:$K$3,0),0)</f>
        <v>0.27272727272727271</v>
      </c>
      <c r="Y28" s="58">
        <f>VLOOKUP($C28,CustbyRate!$A$7:$BQ$26,COLUMN()-2,0)*VLOOKUP('Calendar Customers'!$C28,'Rev Allocations Usage'!$B$27:$K$44,MATCH('Calendar Customers'!$A28,'Rev Allocations Usage'!$B$3:$K$3,0),0)</f>
        <v>0.27272727272727271</v>
      </c>
      <c r="Z28" s="58">
        <f>VLOOKUP($C28,CustbyRate!$A$7:$BQ$26,COLUMN()-2,0)*VLOOKUP('Calendar Customers'!$C28,'Rev Allocations Usage'!$B$27:$K$44,MATCH('Calendar Customers'!$A28,'Rev Allocations Usage'!$B$3:$K$3,0),0)</f>
        <v>0.27272727272727271</v>
      </c>
      <c r="AA28" s="58">
        <f>VLOOKUP($C28,CustbyRate!$A$7:$BQ$26,COLUMN()-2,0)*VLOOKUP('Calendar Customers'!$C28,'Rev Allocations Usage'!$B$27:$K$44,MATCH('Calendar Customers'!$A28,'Rev Allocations Usage'!$B$3:$K$3,0),0)</f>
        <v>0.27272727272727271</v>
      </c>
      <c r="AB28" s="58">
        <f>VLOOKUP($C28,CustbyRate!$A$7:$BQ$26,COLUMN()-2,0)*VLOOKUP('Calendar Customers'!$C28,'Rev Allocations Usage'!$B$27:$K$44,MATCH('Calendar Customers'!$A28,'Rev Allocations Usage'!$B$3:$K$3,0),0)</f>
        <v>0.27272727272727271</v>
      </c>
      <c r="AC28" s="58">
        <f>VLOOKUP($C28,CustbyRate!$A$7:$BQ$26,COLUMN()-2,0)*VLOOKUP('Calendar Customers'!$C28,'Rev Allocations Usage'!$B$27:$K$44,MATCH('Calendar Customers'!$A28,'Rev Allocations Usage'!$B$3:$K$3,0),0)</f>
        <v>0.27272727272727271</v>
      </c>
      <c r="AD28" s="58">
        <f>VLOOKUP($C28,CustbyRate!$A$7:$BQ$26,COLUMN()-2,0)*VLOOKUP('Calendar Customers'!$C28,'Rev Allocations Usage'!$B$27:$K$44,MATCH('Calendar Customers'!$A28,'Rev Allocations Usage'!$B$3:$K$3,0),0)</f>
        <v>0.27272727272727271</v>
      </c>
      <c r="AE28" s="58">
        <f>VLOOKUP($C28,CustbyRate!$A$7:$BQ$26,COLUMN()-2,0)*VLOOKUP('Calendar Customers'!$C28,'Rev Allocations Usage'!$B$27:$K$44,MATCH('Calendar Customers'!$A28,'Rev Allocations Usage'!$B$3:$K$3,0),0)</f>
        <v>0.27272727272727271</v>
      </c>
      <c r="AF28" s="58">
        <f>VLOOKUP($C28,CustbyRate!$A$7:$BQ$26,COLUMN()-2,0)*VLOOKUP('Calendar Customers'!$C28,'Rev Allocations Usage'!$B$27:$K$44,MATCH('Calendar Customers'!$A28,'Rev Allocations Usage'!$B$3:$K$3,0),0)</f>
        <v>0.27272727272727271</v>
      </c>
      <c r="AG28" s="58">
        <f>VLOOKUP($C28,CustbyRate!$A$7:$BQ$26,COLUMN()-2,0)*VLOOKUP('Calendar Customers'!$C28,'Rev Allocations Usage'!$B$27:$K$44,MATCH('Calendar Customers'!$A28,'Rev Allocations Usage'!$B$3:$K$3,0),0)</f>
        <v>0.27272727272727271</v>
      </c>
      <c r="AH28" s="58">
        <f>VLOOKUP($C28,CustbyRate!$A$7:$BQ$26,COLUMN()-2,0)*VLOOKUP('Calendar Customers'!$C28,'Rev Allocations Usage'!$B$27:$K$44,MATCH('Calendar Customers'!$A28,'Rev Allocations Usage'!$B$3:$K$3,0),0)</f>
        <v>0.27272727272727271</v>
      </c>
      <c r="AI28" s="58">
        <f>VLOOKUP($C28,CustbyRate!$A$7:$BQ$26,COLUMN()-2,0)*VLOOKUP('Calendar Customers'!$C28,'Rev Allocations Usage'!$B$27:$K$44,MATCH('Calendar Customers'!$A28,'Rev Allocations Usage'!$B$3:$K$3,0),0)</f>
        <v>0.27272727272727271</v>
      </c>
      <c r="AJ28" s="60">
        <f>VLOOKUP($C28,CustbyRate!$A$7:$BQ$26,COLUMN()-2,0)*VLOOKUP('Calendar Customers'!$C28,'Rev Allocations Usage'!$B$27:$K$44,MATCH('Calendar Customers'!$A28,'Rev Allocations Usage'!$B$3:$K$3,0),0)</f>
        <v>0.27272727272727271</v>
      </c>
      <c r="AK28" s="58">
        <f>VLOOKUP($C28,CustbyRate!$A$7:$BQ$26,COLUMN()-2,0)*VLOOKUP('Calendar Customers'!$C28,'Rev Allocations Usage'!$B$27:$K$44,MATCH('Calendar Customers'!$A28,'Rev Allocations Usage'!$B$3:$K$3,0),0)</f>
        <v>0.27272727272727271</v>
      </c>
      <c r="AL28" s="58">
        <f>VLOOKUP($C28,CustbyRate!$A$7:$BQ$26,COLUMN()-2,0)*VLOOKUP('Calendar Customers'!$C28,'Rev Allocations Usage'!$B$27:$K$44,MATCH('Calendar Customers'!$A28,'Rev Allocations Usage'!$B$3:$K$3,0),0)</f>
        <v>0.27272727272727271</v>
      </c>
      <c r="AM28" s="58">
        <f>VLOOKUP($C28,CustbyRate!$A$7:$BQ$26,COLUMN()-2,0)*VLOOKUP('Calendar Customers'!$C28,'Rev Allocations Usage'!$B$27:$K$44,MATCH('Calendar Customers'!$A28,'Rev Allocations Usage'!$B$3:$K$3,0),0)</f>
        <v>0.27272727272727271</v>
      </c>
      <c r="AN28" s="58">
        <f>VLOOKUP($C28,CustbyRate!$A$7:$BQ$26,COLUMN()-2,0)*VLOOKUP('Calendar Customers'!$C28,'Rev Allocations Usage'!$B$27:$K$44,MATCH('Calendar Customers'!$A28,'Rev Allocations Usage'!$B$3:$K$3,0),0)</f>
        <v>0.27272727272727271</v>
      </c>
      <c r="AO28" s="58">
        <f>VLOOKUP($C28,CustbyRate!$A$7:$BQ$26,COLUMN()-2,0)*VLOOKUP('Calendar Customers'!$C28,'Rev Allocations Usage'!$B$27:$K$44,MATCH('Calendar Customers'!$A28,'Rev Allocations Usage'!$B$3:$K$3,0),0)</f>
        <v>0.27272727272727271</v>
      </c>
      <c r="AP28" s="58">
        <f>VLOOKUP($C28,CustbyRate!$A$7:$BQ$26,COLUMN()-2,0)*VLOOKUP('Calendar Customers'!$C28,'Rev Allocations Usage'!$B$27:$K$44,MATCH('Calendar Customers'!$A28,'Rev Allocations Usage'!$B$3:$K$3,0),0)</f>
        <v>0.27272727272727271</v>
      </c>
      <c r="AQ28" s="58">
        <f>VLOOKUP($C28,CustbyRate!$A$7:$BQ$26,COLUMN()-2,0)*VLOOKUP('Calendar Customers'!$C28,'Rev Allocations Usage'!$B$27:$K$44,MATCH('Calendar Customers'!$A28,'Rev Allocations Usage'!$B$3:$K$3,0),0)</f>
        <v>0.27272727272727271</v>
      </c>
      <c r="AR28" s="58">
        <f>VLOOKUP($C28,CustbyRate!$A$7:$BQ$26,COLUMN()-2,0)*VLOOKUP('Calendar Customers'!$C28,'Rev Allocations Usage'!$B$27:$K$44,MATCH('Calendar Customers'!$A28,'Rev Allocations Usage'!$B$3:$K$3,0),0)</f>
        <v>0.27272727272727271</v>
      </c>
      <c r="AS28" s="58">
        <f>VLOOKUP($C28,CustbyRate!$A$7:$BQ$26,COLUMN()-2,0)*VLOOKUP('Calendar Customers'!$C28,'Rev Allocations Usage'!$B$27:$K$44,MATCH('Calendar Customers'!$A28,'Rev Allocations Usage'!$B$3:$K$3,0),0)</f>
        <v>0.27272727272727271</v>
      </c>
      <c r="AT28" s="58">
        <f>VLOOKUP($C28,CustbyRate!$A$7:$BQ$26,COLUMN()-2,0)*VLOOKUP('Calendar Customers'!$C28,'Rev Allocations Usage'!$B$27:$K$44,MATCH('Calendar Customers'!$A28,'Rev Allocations Usage'!$B$3:$K$3,0),0)</f>
        <v>0.27272727272727271</v>
      </c>
      <c r="AU28" s="58">
        <f>VLOOKUP($C28,CustbyRate!$A$7:$BQ$26,COLUMN()-2,0)*VLOOKUP('Calendar Customers'!$C28,'Rev Allocations Usage'!$B$27:$K$44,MATCH('Calendar Customers'!$A28,'Rev Allocations Usage'!$B$3:$K$3,0),0)</f>
        <v>0.27272727272727271</v>
      </c>
      <c r="AV28" s="60">
        <f>VLOOKUP($C28,CustbyRate!$A$7:$BQ$26,COLUMN()-2,0)*VLOOKUP('Calendar Customers'!$C28,'Rev Allocations Usage'!$B$27:$K$44,MATCH('Calendar Customers'!$A28,'Rev Allocations Usage'!$B$3:$K$3,0),0)</f>
        <v>0.27272727272727271</v>
      </c>
      <c r="AW28" s="58">
        <f>VLOOKUP($C28,CustbyRate!$A$7:$BQ$26,COLUMN()-2,0)*VLOOKUP('Calendar Customers'!$C28,'Rev Allocations Usage'!$B$27:$K$44,MATCH('Calendar Customers'!$A28,'Rev Allocations Usage'!$B$3:$K$3,0),0)</f>
        <v>0.27272727272727271</v>
      </c>
      <c r="AX28" s="58">
        <f>VLOOKUP($C28,CustbyRate!$A$7:$BQ$26,COLUMN()-2,0)*VLOOKUP('Calendar Customers'!$C28,'Rev Allocations Usage'!$B$27:$K$44,MATCH('Calendar Customers'!$A28,'Rev Allocations Usage'!$B$3:$K$3,0),0)</f>
        <v>0.27272727272727271</v>
      </c>
      <c r="AY28" s="58">
        <f>VLOOKUP($C28,CustbyRate!$A$7:$BQ$26,COLUMN()-2,0)*VLOOKUP('Calendar Customers'!$C28,'Rev Allocations Usage'!$B$27:$K$44,MATCH('Calendar Customers'!$A28,'Rev Allocations Usage'!$B$3:$K$3,0),0)</f>
        <v>0.27272727272727271</v>
      </c>
      <c r="AZ28" s="58">
        <f>VLOOKUP($C28,CustbyRate!$A$7:$BQ$26,COLUMN()-2,0)*VLOOKUP('Calendar Customers'!$C28,'Rev Allocations Usage'!$B$27:$K$44,MATCH('Calendar Customers'!$A28,'Rev Allocations Usage'!$B$3:$K$3,0),0)</f>
        <v>0.27272727272727271</v>
      </c>
      <c r="BA28" s="58">
        <f>VLOOKUP($C28,CustbyRate!$A$7:$BQ$26,COLUMN()-2,0)*VLOOKUP('Calendar Customers'!$C28,'Rev Allocations Usage'!$B$27:$K$44,MATCH('Calendar Customers'!$A28,'Rev Allocations Usage'!$B$3:$K$3,0),0)</f>
        <v>0.27272727272727271</v>
      </c>
      <c r="BB28" s="58">
        <f>VLOOKUP($C28,CustbyRate!$A$7:$BQ$26,COLUMN()-2,0)*VLOOKUP('Calendar Customers'!$C28,'Rev Allocations Usage'!$B$27:$K$44,MATCH('Calendar Customers'!$A28,'Rev Allocations Usage'!$B$3:$K$3,0),0)</f>
        <v>0.27272727272727271</v>
      </c>
      <c r="BC28" s="58">
        <f>VLOOKUP($C28,CustbyRate!$A$7:$BQ$26,COLUMN()-2,0)*VLOOKUP('Calendar Customers'!$C28,'Rev Allocations Usage'!$B$27:$K$44,MATCH('Calendar Customers'!$A28,'Rev Allocations Usage'!$B$3:$K$3,0),0)</f>
        <v>0.27272727272727271</v>
      </c>
      <c r="BD28" s="58">
        <f>VLOOKUP($C28,CustbyRate!$A$7:$BQ$26,COLUMN()-2,0)*VLOOKUP('Calendar Customers'!$C28,'Rev Allocations Usage'!$B$27:$K$44,MATCH('Calendar Customers'!$A28,'Rev Allocations Usage'!$B$3:$K$3,0),0)</f>
        <v>0.27272727272727271</v>
      </c>
      <c r="BE28" s="58">
        <f>VLOOKUP($C28,CustbyRate!$A$7:$BQ$26,COLUMN()-2,0)*VLOOKUP('Calendar Customers'!$C28,'Rev Allocations Usage'!$B$27:$K$44,MATCH('Calendar Customers'!$A28,'Rev Allocations Usage'!$B$3:$K$3,0),0)</f>
        <v>0.27272727272727271</v>
      </c>
      <c r="BF28" s="58">
        <f>VLOOKUP($C28,CustbyRate!$A$7:$BQ$26,COLUMN()-2,0)*VLOOKUP('Calendar Customers'!$C28,'Rev Allocations Usage'!$B$27:$K$44,MATCH('Calendar Customers'!$A28,'Rev Allocations Usage'!$B$3:$K$3,0),0)</f>
        <v>0.27272727272727271</v>
      </c>
      <c r="BG28" s="58">
        <f>VLOOKUP($C28,CustbyRate!$A$7:$BQ$26,COLUMN()-2,0)*VLOOKUP('Calendar Customers'!$C28,'Rev Allocations Usage'!$B$27:$K$44,MATCH('Calendar Customers'!$A28,'Rev Allocations Usage'!$B$3:$K$3,0),0)</f>
        <v>0.27272727272727271</v>
      </c>
      <c r="BH28" s="60">
        <f>VLOOKUP($C28,CustbyRate!$A$7:$BQ$26,COLUMN()-2,0)*VLOOKUP('Calendar Customers'!$C28,'Rev Allocations Usage'!$B$27:$K$44,MATCH('Calendar Customers'!$A28,'Rev Allocations Usage'!$B$3:$K$3,0),0)</f>
        <v>0.27272727272727271</v>
      </c>
      <c r="BI28" s="58">
        <f>VLOOKUP($C28,CustbyRate!$A$7:$BQ$26,COLUMN()-2,0)*VLOOKUP('Calendar Customers'!$C28,'Rev Allocations Usage'!$B$27:$K$44,MATCH('Calendar Customers'!$A28,'Rev Allocations Usage'!$B$3:$K$3,0),0)</f>
        <v>0.27272727272727271</v>
      </c>
      <c r="BJ28" s="58">
        <f>VLOOKUP($C28,CustbyRate!$A$7:$BQ$26,COLUMN()-2,0)*VLOOKUP('Calendar Customers'!$C28,'Rev Allocations Usage'!$B$27:$K$44,MATCH('Calendar Customers'!$A28,'Rev Allocations Usage'!$B$3:$K$3,0),0)</f>
        <v>0.27272727272727271</v>
      </c>
      <c r="BK28" s="58">
        <f>VLOOKUP($C28,CustbyRate!$A$7:$BQ$26,COLUMN()-2,0)*VLOOKUP('Calendar Customers'!$C28,'Rev Allocations Usage'!$B$27:$K$44,MATCH('Calendar Customers'!$A28,'Rev Allocations Usage'!$B$3:$K$3,0),0)</f>
        <v>0.27272727272727271</v>
      </c>
      <c r="BL28" s="58">
        <f>VLOOKUP($C28,CustbyRate!$A$7:$BQ$26,COLUMN()-2,0)*VLOOKUP('Calendar Customers'!$C28,'Rev Allocations Usage'!$B$27:$K$44,MATCH('Calendar Customers'!$A28,'Rev Allocations Usage'!$B$3:$K$3,0),0)</f>
        <v>0.27272727272727271</v>
      </c>
      <c r="BM28" s="58">
        <f>VLOOKUP($C28,CustbyRate!$A$7:$BQ$26,COLUMN()-2,0)*VLOOKUP('Calendar Customers'!$C28,'Rev Allocations Usage'!$B$27:$K$44,MATCH('Calendar Customers'!$A28,'Rev Allocations Usage'!$B$3:$K$3,0),0)</f>
        <v>0.27272727272727271</v>
      </c>
      <c r="BN28" s="58">
        <f>VLOOKUP($C28,CustbyRate!$A$7:$BQ$26,COLUMN()-2,0)*VLOOKUP('Calendar Customers'!$C28,'Rev Allocations Usage'!$B$27:$K$44,MATCH('Calendar Customers'!$A28,'Rev Allocations Usage'!$B$3:$K$3,0),0)</f>
        <v>0.27272727272727271</v>
      </c>
      <c r="BO28" s="58">
        <f>VLOOKUP($C28,CustbyRate!$A$7:$BQ$26,COLUMN()-2,0)*VLOOKUP('Calendar Customers'!$C28,'Rev Allocations Usage'!$B$27:$K$44,MATCH('Calendar Customers'!$A28,'Rev Allocations Usage'!$B$3:$K$3,0),0)</f>
        <v>0.27272727272727271</v>
      </c>
      <c r="BP28" s="58">
        <f>VLOOKUP($C28,CustbyRate!$A$7:$BQ$26,COLUMN()-2,0)*VLOOKUP('Calendar Customers'!$C28,'Rev Allocations Usage'!$B$27:$K$44,MATCH('Calendar Customers'!$A28,'Rev Allocations Usage'!$B$3:$K$3,0),0)</f>
        <v>0.27272727272727271</v>
      </c>
      <c r="BQ28" s="58">
        <f>VLOOKUP($C28,CustbyRate!$A$7:$BQ$26,COLUMN()-2,0)*VLOOKUP('Calendar Customers'!$C28,'Rev Allocations Usage'!$B$27:$K$44,MATCH('Calendar Customers'!$A28,'Rev Allocations Usage'!$B$3:$K$3,0),0)</f>
        <v>0.27272727272727271</v>
      </c>
      <c r="BR28" s="58">
        <f>VLOOKUP($C28,CustbyRate!$A$7:$BQ$26,COLUMN()-2,0)*VLOOKUP('Calendar Customers'!$C28,'Rev Allocations Usage'!$B$27:$K$44,MATCH('Calendar Customers'!$A28,'Rev Allocations Usage'!$B$3:$K$3,0),0)</f>
        <v>0.27272727272727271</v>
      </c>
      <c r="BS28" s="59">
        <f>VLOOKUP($C28,CustbyRate!$A$7:$BQ$26,COLUMN()-2,0)*VLOOKUP('Calendar Customers'!$C28,'Rev Allocations Usage'!$B$27:$K$44,MATCH('Calendar Customers'!$A28,'Rev Allocations Usage'!$B$3:$K$3,0),0)</f>
        <v>0.27272727272727271</v>
      </c>
    </row>
    <row r="29" spans="1:71" x14ac:dyDescent="0.2">
      <c r="A29" s="130" t="str">
        <f>A28</f>
        <v>Gas Trans Ind Cust</v>
      </c>
      <c r="B29" s="90" t="s">
        <v>164</v>
      </c>
      <c r="C29" s="90" t="s">
        <v>13</v>
      </c>
      <c r="D29" s="49">
        <f>VLOOKUP($C29,CustbyRate!$A$7:$BQ$26,COLUMN()-2,0)*VLOOKUP('Calendar Customers'!$C29,'Rev Allocations Usage'!$B$27:$K$44,MATCH('Calendar Customers'!$A29,'Rev Allocations Usage'!$B$3:$K$3,0),0)</f>
        <v>67.042253521126767</v>
      </c>
      <c r="E29" s="50">
        <f>VLOOKUP($C29,CustbyRate!$A$7:$BQ$26,COLUMN()-2,0)*VLOOKUP('Calendar Customers'!$C29,'Rev Allocations Usage'!$B$27:$K$44,MATCH('Calendar Customers'!$A29,'Rev Allocations Usage'!$B$3:$K$3,0),0)</f>
        <v>67.042253521126767</v>
      </c>
      <c r="F29" s="50">
        <f>VLOOKUP($C29,CustbyRate!$A$7:$BQ$26,COLUMN()-2,0)*VLOOKUP('Calendar Customers'!$C29,'Rev Allocations Usage'!$B$27:$K$44,MATCH('Calendar Customers'!$A29,'Rev Allocations Usage'!$B$3:$K$3,0),0)</f>
        <v>67.042253521126767</v>
      </c>
      <c r="G29" s="50">
        <f>VLOOKUP($C29,CustbyRate!$A$7:$BQ$26,COLUMN()-2,0)*VLOOKUP('Calendar Customers'!$C29,'Rev Allocations Usage'!$B$27:$K$44,MATCH('Calendar Customers'!$A29,'Rev Allocations Usage'!$B$3:$K$3,0),0)</f>
        <v>67.042253521126767</v>
      </c>
      <c r="H29" s="50">
        <f>VLOOKUP($C29,CustbyRate!$A$7:$BQ$26,COLUMN()-2,0)*VLOOKUP('Calendar Customers'!$C29,'Rev Allocations Usage'!$B$27:$K$44,MATCH('Calendar Customers'!$A29,'Rev Allocations Usage'!$B$3:$K$3,0),0)</f>
        <v>67.042253521126767</v>
      </c>
      <c r="I29" s="50">
        <f>VLOOKUP($C29,CustbyRate!$A$7:$BQ$26,COLUMN()-2,0)*VLOOKUP('Calendar Customers'!$C29,'Rev Allocations Usage'!$B$27:$K$44,MATCH('Calendar Customers'!$A29,'Rev Allocations Usage'!$B$3:$K$3,0),0)</f>
        <v>67.042253521126767</v>
      </c>
      <c r="J29" s="50">
        <f>VLOOKUP($C29,CustbyRate!$A$7:$BQ$26,COLUMN()-2,0)*VLOOKUP('Calendar Customers'!$C29,'Rev Allocations Usage'!$B$27:$K$44,MATCH('Calendar Customers'!$A29,'Rev Allocations Usage'!$B$3:$K$3,0),0)</f>
        <v>68.028169014084511</v>
      </c>
      <c r="K29" s="51">
        <f>VLOOKUP($C29,CustbyRate!$A$7:$BQ$26,COLUMN()-2,0)*VLOOKUP('Calendar Customers'!$C29,'Rev Allocations Usage'!$B$27:$K$44,MATCH('Calendar Customers'!$A29,'Rev Allocations Usage'!$B$3:$K$3,0),0)</f>
        <v>68.028169014084511</v>
      </c>
      <c r="L29" s="50">
        <f>VLOOKUP($C29,CustbyRate!$A$7:$BQ$26,COLUMN()-2,0)*VLOOKUP('Calendar Customers'!$C29,'Rev Allocations Usage'!$B$27:$K$44,MATCH('Calendar Customers'!$A29,'Rev Allocations Usage'!$B$3:$K$3,0),0)</f>
        <v>68.028169014084511</v>
      </c>
      <c r="M29" s="50">
        <f>VLOOKUP($C29,CustbyRate!$A$7:$BQ$26,COLUMN()-2,0)*VLOOKUP('Calendar Customers'!$C29,'Rev Allocations Usage'!$B$27:$K$44,MATCH('Calendar Customers'!$A29,'Rev Allocations Usage'!$B$3:$K$3,0),0)</f>
        <v>68.028169014084511</v>
      </c>
      <c r="N29" s="50">
        <f>VLOOKUP($C29,CustbyRate!$A$7:$BQ$26,COLUMN()-2,0)*VLOOKUP('Calendar Customers'!$C29,'Rev Allocations Usage'!$B$27:$K$44,MATCH('Calendar Customers'!$A29,'Rev Allocations Usage'!$B$3:$K$3,0),0)</f>
        <v>68.028169014084511</v>
      </c>
      <c r="O29" s="50">
        <f>VLOOKUP($C29,CustbyRate!$A$7:$BQ$26,COLUMN()-2,0)*VLOOKUP('Calendar Customers'!$C29,'Rev Allocations Usage'!$B$27:$K$44,MATCH('Calendar Customers'!$A29,'Rev Allocations Usage'!$B$3:$K$3,0),0)</f>
        <v>68.028169014084511</v>
      </c>
      <c r="P29" s="50">
        <f>VLOOKUP($C29,CustbyRate!$A$7:$BQ$26,COLUMN()-2,0)*VLOOKUP('Calendar Customers'!$C29,'Rev Allocations Usage'!$B$27:$K$44,MATCH('Calendar Customers'!$A29,'Rev Allocations Usage'!$B$3:$K$3,0),0)</f>
        <v>68.028169014084511</v>
      </c>
      <c r="Q29" s="50">
        <f>VLOOKUP($C29,CustbyRate!$A$7:$BQ$26,COLUMN()-2,0)*VLOOKUP('Calendar Customers'!$C29,'Rev Allocations Usage'!$B$27:$K$44,MATCH('Calendar Customers'!$A29,'Rev Allocations Usage'!$B$3:$K$3,0),0)</f>
        <v>68.028169014084511</v>
      </c>
      <c r="R29" s="50">
        <f>VLOOKUP($C29,CustbyRate!$A$7:$BQ$26,COLUMN()-2,0)*VLOOKUP('Calendar Customers'!$C29,'Rev Allocations Usage'!$B$27:$K$44,MATCH('Calendar Customers'!$A29,'Rev Allocations Usage'!$B$3:$K$3,0),0)</f>
        <v>68.028169014084511</v>
      </c>
      <c r="S29" s="50">
        <f>VLOOKUP($C29,CustbyRate!$A$7:$BQ$26,COLUMN()-2,0)*VLOOKUP('Calendar Customers'!$C29,'Rev Allocations Usage'!$B$27:$K$44,MATCH('Calendar Customers'!$A29,'Rev Allocations Usage'!$B$3:$K$3,0),0)</f>
        <v>68.028169014084511</v>
      </c>
      <c r="T29" s="50">
        <f>VLOOKUP($C29,CustbyRate!$A$7:$BQ$26,COLUMN()-2,0)*VLOOKUP('Calendar Customers'!$C29,'Rev Allocations Usage'!$B$27:$K$44,MATCH('Calendar Customers'!$A29,'Rev Allocations Usage'!$B$3:$K$3,0),0)</f>
        <v>68.028169014084511</v>
      </c>
      <c r="U29" s="50">
        <f>VLOOKUP($C29,CustbyRate!$A$7:$BQ$26,COLUMN()-2,0)*VLOOKUP('Calendar Customers'!$C29,'Rev Allocations Usage'!$B$27:$K$44,MATCH('Calendar Customers'!$A29,'Rev Allocations Usage'!$B$3:$K$3,0),0)</f>
        <v>68.028169014084511</v>
      </c>
      <c r="V29" s="50">
        <f>VLOOKUP($C29,CustbyRate!$A$7:$BQ$26,COLUMN()-2,0)*VLOOKUP('Calendar Customers'!$C29,'Rev Allocations Usage'!$B$27:$K$44,MATCH('Calendar Customers'!$A29,'Rev Allocations Usage'!$B$3:$K$3,0),0)</f>
        <v>68.028169014084511</v>
      </c>
      <c r="W29" s="50">
        <f>VLOOKUP($C29,CustbyRate!$A$7:$BQ$26,COLUMN()-2,0)*VLOOKUP('Calendar Customers'!$C29,'Rev Allocations Usage'!$B$27:$K$44,MATCH('Calendar Customers'!$A29,'Rev Allocations Usage'!$B$3:$K$3,0),0)</f>
        <v>68.028169014084511</v>
      </c>
      <c r="X29" s="52">
        <f>VLOOKUP($C29,CustbyRate!$A$7:$BQ$26,COLUMN()-2,0)*VLOOKUP('Calendar Customers'!$C29,'Rev Allocations Usage'!$B$27:$K$44,MATCH('Calendar Customers'!$A29,'Rev Allocations Usage'!$B$3:$K$3,0),0)</f>
        <v>68.028169014084511</v>
      </c>
      <c r="Y29" s="50">
        <f>VLOOKUP($C29,CustbyRate!$A$7:$BQ$26,COLUMN()-2,0)*VLOOKUP('Calendar Customers'!$C29,'Rev Allocations Usage'!$B$27:$K$44,MATCH('Calendar Customers'!$A29,'Rev Allocations Usage'!$B$3:$K$3,0),0)</f>
        <v>68.028169014084511</v>
      </c>
      <c r="Z29" s="50">
        <f>VLOOKUP($C29,CustbyRate!$A$7:$BQ$26,COLUMN()-2,0)*VLOOKUP('Calendar Customers'!$C29,'Rev Allocations Usage'!$B$27:$K$44,MATCH('Calendar Customers'!$A29,'Rev Allocations Usage'!$B$3:$K$3,0),0)</f>
        <v>68.028169014084511</v>
      </c>
      <c r="AA29" s="50">
        <f>VLOOKUP($C29,CustbyRate!$A$7:$BQ$26,COLUMN()-2,0)*VLOOKUP('Calendar Customers'!$C29,'Rev Allocations Usage'!$B$27:$K$44,MATCH('Calendar Customers'!$A29,'Rev Allocations Usage'!$B$3:$K$3,0),0)</f>
        <v>68.028169014084511</v>
      </c>
      <c r="AB29" s="50">
        <f>VLOOKUP($C29,CustbyRate!$A$7:$BQ$26,COLUMN()-2,0)*VLOOKUP('Calendar Customers'!$C29,'Rev Allocations Usage'!$B$27:$K$44,MATCH('Calendar Customers'!$A29,'Rev Allocations Usage'!$B$3:$K$3,0),0)</f>
        <v>68.028169014084511</v>
      </c>
      <c r="AC29" s="50">
        <f>VLOOKUP($C29,CustbyRate!$A$7:$BQ$26,COLUMN()-2,0)*VLOOKUP('Calendar Customers'!$C29,'Rev Allocations Usage'!$B$27:$K$44,MATCH('Calendar Customers'!$A29,'Rev Allocations Usage'!$B$3:$K$3,0),0)</f>
        <v>68.028169014084511</v>
      </c>
      <c r="AD29" s="50">
        <f>VLOOKUP($C29,CustbyRate!$A$7:$BQ$26,COLUMN()-2,0)*VLOOKUP('Calendar Customers'!$C29,'Rev Allocations Usage'!$B$27:$K$44,MATCH('Calendar Customers'!$A29,'Rev Allocations Usage'!$B$3:$K$3,0),0)</f>
        <v>68.028169014084511</v>
      </c>
      <c r="AE29" s="50">
        <f>VLOOKUP($C29,CustbyRate!$A$7:$BQ$26,COLUMN()-2,0)*VLOOKUP('Calendar Customers'!$C29,'Rev Allocations Usage'!$B$27:$K$44,MATCH('Calendar Customers'!$A29,'Rev Allocations Usage'!$B$3:$K$3,0),0)</f>
        <v>68.028169014084511</v>
      </c>
      <c r="AF29" s="50">
        <f>VLOOKUP($C29,CustbyRate!$A$7:$BQ$26,COLUMN()-2,0)*VLOOKUP('Calendar Customers'!$C29,'Rev Allocations Usage'!$B$27:$K$44,MATCH('Calendar Customers'!$A29,'Rev Allocations Usage'!$B$3:$K$3,0),0)</f>
        <v>68.028169014084511</v>
      </c>
      <c r="AG29" s="50">
        <f>VLOOKUP($C29,CustbyRate!$A$7:$BQ$26,COLUMN()-2,0)*VLOOKUP('Calendar Customers'!$C29,'Rev Allocations Usage'!$B$27:$K$44,MATCH('Calendar Customers'!$A29,'Rev Allocations Usage'!$B$3:$K$3,0),0)</f>
        <v>68.028169014084511</v>
      </c>
      <c r="AH29" s="50">
        <f>VLOOKUP($C29,CustbyRate!$A$7:$BQ$26,COLUMN()-2,0)*VLOOKUP('Calendar Customers'!$C29,'Rev Allocations Usage'!$B$27:$K$44,MATCH('Calendar Customers'!$A29,'Rev Allocations Usage'!$B$3:$K$3,0),0)</f>
        <v>68.028169014084511</v>
      </c>
      <c r="AI29" s="50">
        <f>VLOOKUP($C29,CustbyRate!$A$7:$BQ$26,COLUMN()-2,0)*VLOOKUP('Calendar Customers'!$C29,'Rev Allocations Usage'!$B$27:$K$44,MATCH('Calendar Customers'!$A29,'Rev Allocations Usage'!$B$3:$K$3,0),0)</f>
        <v>68.028169014084511</v>
      </c>
      <c r="AJ29" s="52">
        <f>VLOOKUP($C29,CustbyRate!$A$7:$BQ$26,COLUMN()-2,0)*VLOOKUP('Calendar Customers'!$C29,'Rev Allocations Usage'!$B$27:$K$44,MATCH('Calendar Customers'!$A29,'Rev Allocations Usage'!$B$3:$K$3,0),0)</f>
        <v>68.028169014084511</v>
      </c>
      <c r="AK29" s="50">
        <f>VLOOKUP($C29,CustbyRate!$A$7:$BQ$26,COLUMN()-2,0)*VLOOKUP('Calendar Customers'!$C29,'Rev Allocations Usage'!$B$27:$K$44,MATCH('Calendar Customers'!$A29,'Rev Allocations Usage'!$B$3:$K$3,0),0)</f>
        <v>68.028169014084511</v>
      </c>
      <c r="AL29" s="50">
        <f>VLOOKUP($C29,CustbyRate!$A$7:$BQ$26,COLUMN()-2,0)*VLOOKUP('Calendar Customers'!$C29,'Rev Allocations Usage'!$B$27:$K$44,MATCH('Calendar Customers'!$A29,'Rev Allocations Usage'!$B$3:$K$3,0),0)</f>
        <v>68.028169014084511</v>
      </c>
      <c r="AM29" s="50">
        <f>VLOOKUP($C29,CustbyRate!$A$7:$BQ$26,COLUMN()-2,0)*VLOOKUP('Calendar Customers'!$C29,'Rev Allocations Usage'!$B$27:$K$44,MATCH('Calendar Customers'!$A29,'Rev Allocations Usage'!$B$3:$K$3,0),0)</f>
        <v>68.028169014084511</v>
      </c>
      <c r="AN29" s="50">
        <f>VLOOKUP($C29,CustbyRate!$A$7:$BQ$26,COLUMN()-2,0)*VLOOKUP('Calendar Customers'!$C29,'Rev Allocations Usage'!$B$27:$K$44,MATCH('Calendar Customers'!$A29,'Rev Allocations Usage'!$B$3:$K$3,0),0)</f>
        <v>68.028169014084511</v>
      </c>
      <c r="AO29" s="50">
        <f>VLOOKUP($C29,CustbyRate!$A$7:$BQ$26,COLUMN()-2,0)*VLOOKUP('Calendar Customers'!$C29,'Rev Allocations Usage'!$B$27:$K$44,MATCH('Calendar Customers'!$A29,'Rev Allocations Usage'!$B$3:$K$3,0),0)</f>
        <v>68.028169014084511</v>
      </c>
      <c r="AP29" s="50">
        <f>VLOOKUP($C29,CustbyRate!$A$7:$BQ$26,COLUMN()-2,0)*VLOOKUP('Calendar Customers'!$C29,'Rev Allocations Usage'!$B$27:$K$44,MATCH('Calendar Customers'!$A29,'Rev Allocations Usage'!$B$3:$K$3,0),0)</f>
        <v>68.028169014084511</v>
      </c>
      <c r="AQ29" s="50">
        <f>VLOOKUP($C29,CustbyRate!$A$7:$BQ$26,COLUMN()-2,0)*VLOOKUP('Calendar Customers'!$C29,'Rev Allocations Usage'!$B$27:$K$44,MATCH('Calendar Customers'!$A29,'Rev Allocations Usage'!$B$3:$K$3,0),0)</f>
        <v>68.028169014084511</v>
      </c>
      <c r="AR29" s="50">
        <f>VLOOKUP($C29,CustbyRate!$A$7:$BQ$26,COLUMN()-2,0)*VLOOKUP('Calendar Customers'!$C29,'Rev Allocations Usage'!$B$27:$K$44,MATCH('Calendar Customers'!$A29,'Rev Allocations Usage'!$B$3:$K$3,0),0)</f>
        <v>68.028169014084511</v>
      </c>
      <c r="AS29" s="50">
        <f>VLOOKUP($C29,CustbyRate!$A$7:$BQ$26,COLUMN()-2,0)*VLOOKUP('Calendar Customers'!$C29,'Rev Allocations Usage'!$B$27:$K$44,MATCH('Calendar Customers'!$A29,'Rev Allocations Usage'!$B$3:$K$3,0),0)</f>
        <v>68.028169014084511</v>
      </c>
      <c r="AT29" s="50">
        <f>VLOOKUP($C29,CustbyRate!$A$7:$BQ$26,COLUMN()-2,0)*VLOOKUP('Calendar Customers'!$C29,'Rev Allocations Usage'!$B$27:$K$44,MATCH('Calendar Customers'!$A29,'Rev Allocations Usage'!$B$3:$K$3,0),0)</f>
        <v>68.028169014084511</v>
      </c>
      <c r="AU29" s="50">
        <f>VLOOKUP($C29,CustbyRate!$A$7:$BQ$26,COLUMN()-2,0)*VLOOKUP('Calendar Customers'!$C29,'Rev Allocations Usage'!$B$27:$K$44,MATCH('Calendar Customers'!$A29,'Rev Allocations Usage'!$B$3:$K$3,0),0)</f>
        <v>68.028169014084511</v>
      </c>
      <c r="AV29" s="52">
        <f>VLOOKUP($C29,CustbyRate!$A$7:$BQ$26,COLUMN()-2,0)*VLOOKUP('Calendar Customers'!$C29,'Rev Allocations Usage'!$B$27:$K$44,MATCH('Calendar Customers'!$A29,'Rev Allocations Usage'!$B$3:$K$3,0),0)</f>
        <v>68.028169014084511</v>
      </c>
      <c r="AW29" s="50">
        <f>VLOOKUP($C29,CustbyRate!$A$7:$BQ$26,COLUMN()-2,0)*VLOOKUP('Calendar Customers'!$C29,'Rev Allocations Usage'!$B$27:$K$44,MATCH('Calendar Customers'!$A29,'Rev Allocations Usage'!$B$3:$K$3,0),0)</f>
        <v>68.028169014084511</v>
      </c>
      <c r="AX29" s="50">
        <f>VLOOKUP($C29,CustbyRate!$A$7:$BQ$26,COLUMN()-2,0)*VLOOKUP('Calendar Customers'!$C29,'Rev Allocations Usage'!$B$27:$K$44,MATCH('Calendar Customers'!$A29,'Rev Allocations Usage'!$B$3:$K$3,0),0)</f>
        <v>68.028169014084511</v>
      </c>
      <c r="AY29" s="50">
        <f>VLOOKUP($C29,CustbyRate!$A$7:$BQ$26,COLUMN()-2,0)*VLOOKUP('Calendar Customers'!$C29,'Rev Allocations Usage'!$B$27:$K$44,MATCH('Calendar Customers'!$A29,'Rev Allocations Usage'!$B$3:$K$3,0),0)</f>
        <v>68.028169014084511</v>
      </c>
      <c r="AZ29" s="50">
        <f>VLOOKUP($C29,CustbyRate!$A$7:$BQ$26,COLUMN()-2,0)*VLOOKUP('Calendar Customers'!$C29,'Rev Allocations Usage'!$B$27:$K$44,MATCH('Calendar Customers'!$A29,'Rev Allocations Usage'!$B$3:$K$3,0),0)</f>
        <v>68.028169014084511</v>
      </c>
      <c r="BA29" s="50">
        <f>VLOOKUP($C29,CustbyRate!$A$7:$BQ$26,COLUMN()-2,0)*VLOOKUP('Calendar Customers'!$C29,'Rev Allocations Usage'!$B$27:$K$44,MATCH('Calendar Customers'!$A29,'Rev Allocations Usage'!$B$3:$K$3,0),0)</f>
        <v>68.028169014084511</v>
      </c>
      <c r="BB29" s="50">
        <f>VLOOKUP($C29,CustbyRate!$A$7:$BQ$26,COLUMN()-2,0)*VLOOKUP('Calendar Customers'!$C29,'Rev Allocations Usage'!$B$27:$K$44,MATCH('Calendar Customers'!$A29,'Rev Allocations Usage'!$B$3:$K$3,0),0)</f>
        <v>68.028169014084511</v>
      </c>
      <c r="BC29" s="50">
        <f>VLOOKUP($C29,CustbyRate!$A$7:$BQ$26,COLUMN()-2,0)*VLOOKUP('Calendar Customers'!$C29,'Rev Allocations Usage'!$B$27:$K$44,MATCH('Calendar Customers'!$A29,'Rev Allocations Usage'!$B$3:$K$3,0),0)</f>
        <v>68.028169014084511</v>
      </c>
      <c r="BD29" s="50">
        <f>VLOOKUP($C29,CustbyRate!$A$7:$BQ$26,COLUMN()-2,0)*VLOOKUP('Calendar Customers'!$C29,'Rev Allocations Usage'!$B$27:$K$44,MATCH('Calendar Customers'!$A29,'Rev Allocations Usage'!$B$3:$K$3,0),0)</f>
        <v>68.028169014084511</v>
      </c>
      <c r="BE29" s="50">
        <f>VLOOKUP($C29,CustbyRate!$A$7:$BQ$26,COLUMN()-2,0)*VLOOKUP('Calendar Customers'!$C29,'Rev Allocations Usage'!$B$27:$K$44,MATCH('Calendar Customers'!$A29,'Rev Allocations Usage'!$B$3:$K$3,0),0)</f>
        <v>68.028169014084511</v>
      </c>
      <c r="BF29" s="50">
        <f>VLOOKUP($C29,CustbyRate!$A$7:$BQ$26,COLUMN()-2,0)*VLOOKUP('Calendar Customers'!$C29,'Rev Allocations Usage'!$B$27:$K$44,MATCH('Calendar Customers'!$A29,'Rev Allocations Usage'!$B$3:$K$3,0),0)</f>
        <v>68.028169014084511</v>
      </c>
      <c r="BG29" s="50">
        <f>VLOOKUP($C29,CustbyRate!$A$7:$BQ$26,COLUMN()-2,0)*VLOOKUP('Calendar Customers'!$C29,'Rev Allocations Usage'!$B$27:$K$44,MATCH('Calendar Customers'!$A29,'Rev Allocations Usage'!$B$3:$K$3,0),0)</f>
        <v>68.028169014084511</v>
      </c>
      <c r="BH29" s="52">
        <f>VLOOKUP($C29,CustbyRate!$A$7:$BQ$26,COLUMN()-2,0)*VLOOKUP('Calendar Customers'!$C29,'Rev Allocations Usage'!$B$27:$K$44,MATCH('Calendar Customers'!$A29,'Rev Allocations Usage'!$B$3:$K$3,0),0)</f>
        <v>68.028169014084511</v>
      </c>
      <c r="BI29" s="50">
        <f>VLOOKUP($C29,CustbyRate!$A$7:$BQ$26,COLUMN()-2,0)*VLOOKUP('Calendar Customers'!$C29,'Rev Allocations Usage'!$B$27:$K$44,MATCH('Calendar Customers'!$A29,'Rev Allocations Usage'!$B$3:$K$3,0),0)</f>
        <v>68.028169014084511</v>
      </c>
      <c r="BJ29" s="50">
        <f>VLOOKUP($C29,CustbyRate!$A$7:$BQ$26,COLUMN()-2,0)*VLOOKUP('Calendar Customers'!$C29,'Rev Allocations Usage'!$B$27:$K$44,MATCH('Calendar Customers'!$A29,'Rev Allocations Usage'!$B$3:$K$3,0),0)</f>
        <v>68.028169014084511</v>
      </c>
      <c r="BK29" s="50">
        <f>VLOOKUP($C29,CustbyRate!$A$7:$BQ$26,COLUMN()-2,0)*VLOOKUP('Calendar Customers'!$C29,'Rev Allocations Usage'!$B$27:$K$44,MATCH('Calendar Customers'!$A29,'Rev Allocations Usage'!$B$3:$K$3,0),0)</f>
        <v>68.028169014084511</v>
      </c>
      <c r="BL29" s="50">
        <f>VLOOKUP($C29,CustbyRate!$A$7:$BQ$26,COLUMN()-2,0)*VLOOKUP('Calendar Customers'!$C29,'Rev Allocations Usage'!$B$27:$K$44,MATCH('Calendar Customers'!$A29,'Rev Allocations Usage'!$B$3:$K$3,0),0)</f>
        <v>68.028169014084511</v>
      </c>
      <c r="BM29" s="50">
        <f>VLOOKUP($C29,CustbyRate!$A$7:$BQ$26,COLUMN()-2,0)*VLOOKUP('Calendar Customers'!$C29,'Rev Allocations Usage'!$B$27:$K$44,MATCH('Calendar Customers'!$A29,'Rev Allocations Usage'!$B$3:$K$3,0),0)</f>
        <v>68.028169014084511</v>
      </c>
      <c r="BN29" s="50">
        <f>VLOOKUP($C29,CustbyRate!$A$7:$BQ$26,COLUMN()-2,0)*VLOOKUP('Calendar Customers'!$C29,'Rev Allocations Usage'!$B$27:$K$44,MATCH('Calendar Customers'!$A29,'Rev Allocations Usage'!$B$3:$K$3,0),0)</f>
        <v>68.028169014084511</v>
      </c>
      <c r="BO29" s="50">
        <f>VLOOKUP($C29,CustbyRate!$A$7:$BQ$26,COLUMN()-2,0)*VLOOKUP('Calendar Customers'!$C29,'Rev Allocations Usage'!$B$27:$K$44,MATCH('Calendar Customers'!$A29,'Rev Allocations Usage'!$B$3:$K$3,0),0)</f>
        <v>68.028169014084511</v>
      </c>
      <c r="BP29" s="50">
        <f>VLOOKUP($C29,CustbyRate!$A$7:$BQ$26,COLUMN()-2,0)*VLOOKUP('Calendar Customers'!$C29,'Rev Allocations Usage'!$B$27:$K$44,MATCH('Calendar Customers'!$A29,'Rev Allocations Usage'!$B$3:$K$3,0),0)</f>
        <v>68.028169014084511</v>
      </c>
      <c r="BQ29" s="50">
        <f>VLOOKUP($C29,CustbyRate!$A$7:$BQ$26,COLUMN()-2,0)*VLOOKUP('Calendar Customers'!$C29,'Rev Allocations Usage'!$B$27:$K$44,MATCH('Calendar Customers'!$A29,'Rev Allocations Usage'!$B$3:$K$3,0),0)</f>
        <v>68.028169014084511</v>
      </c>
      <c r="BR29" s="50">
        <f>VLOOKUP($C29,CustbyRate!$A$7:$BQ$26,COLUMN()-2,0)*VLOOKUP('Calendar Customers'!$C29,'Rev Allocations Usage'!$B$27:$K$44,MATCH('Calendar Customers'!$A29,'Rev Allocations Usage'!$B$3:$K$3,0),0)</f>
        <v>68.028169014084511</v>
      </c>
      <c r="BS29" s="51">
        <f>VLOOKUP($C29,CustbyRate!$A$7:$BQ$26,COLUMN()-2,0)*VLOOKUP('Calendar Customers'!$C29,'Rev Allocations Usage'!$B$27:$K$44,MATCH('Calendar Customers'!$A29,'Rev Allocations Usage'!$B$3:$K$3,0),0)</f>
        <v>68.028169014084511</v>
      </c>
    </row>
    <row r="30" spans="1:71" x14ac:dyDescent="0.2">
      <c r="A30" s="82" t="str">
        <f>A31</f>
        <v>Gas Trans Ind Cust</v>
      </c>
      <c r="B30" s="90" t="s">
        <v>165</v>
      </c>
      <c r="C30" s="90" t="s">
        <v>8</v>
      </c>
      <c r="D30" s="49">
        <f>VLOOKUP($C30,CustbyRate!$A$7:$BQ$26,COLUMN()-2,0)*VLOOKUP('Calendar Customers'!$C30,'Rev Allocations Usage'!$B$27:$K$44,MATCH('Calendar Customers'!$A30,'Rev Allocations Usage'!$B$3:$K$3,0),0)</f>
        <v>1</v>
      </c>
      <c r="E30" s="50">
        <f>VLOOKUP($C30,CustbyRate!$A$7:$BQ$26,COLUMN()-2,0)*VLOOKUP('Calendar Customers'!$C30,'Rev Allocations Usage'!$B$27:$K$44,MATCH('Calendar Customers'!$A30,'Rev Allocations Usage'!$B$3:$K$3,0),0)</f>
        <v>1</v>
      </c>
      <c r="F30" s="50">
        <f>VLOOKUP($C30,CustbyRate!$A$7:$BQ$26,COLUMN()-2,0)*VLOOKUP('Calendar Customers'!$C30,'Rev Allocations Usage'!$B$27:$K$44,MATCH('Calendar Customers'!$A30,'Rev Allocations Usage'!$B$3:$K$3,0),0)</f>
        <v>1</v>
      </c>
      <c r="G30" s="50">
        <f>VLOOKUP($C30,CustbyRate!$A$7:$BQ$26,COLUMN()-2,0)*VLOOKUP('Calendar Customers'!$C30,'Rev Allocations Usage'!$B$27:$K$44,MATCH('Calendar Customers'!$A30,'Rev Allocations Usage'!$B$3:$K$3,0),0)</f>
        <v>1</v>
      </c>
      <c r="H30" s="50">
        <f>VLOOKUP($C30,CustbyRate!$A$7:$BQ$26,COLUMN()-2,0)*VLOOKUP('Calendar Customers'!$C30,'Rev Allocations Usage'!$B$27:$K$44,MATCH('Calendar Customers'!$A30,'Rev Allocations Usage'!$B$3:$K$3,0),0)</f>
        <v>1</v>
      </c>
      <c r="I30" s="50">
        <f>VLOOKUP($C30,CustbyRate!$A$7:$BQ$26,COLUMN()-2,0)*VLOOKUP('Calendar Customers'!$C30,'Rev Allocations Usage'!$B$27:$K$44,MATCH('Calendar Customers'!$A30,'Rev Allocations Usage'!$B$3:$K$3,0),0)</f>
        <v>1</v>
      </c>
      <c r="J30" s="50">
        <f>VLOOKUP($C30,CustbyRate!$A$7:$BQ$26,COLUMN()-2,0)*VLOOKUP('Calendar Customers'!$C30,'Rev Allocations Usage'!$B$27:$K$44,MATCH('Calendar Customers'!$A30,'Rev Allocations Usage'!$B$3:$K$3,0),0)</f>
        <v>1</v>
      </c>
      <c r="K30" s="51">
        <f>VLOOKUP($C30,CustbyRate!$A$7:$BQ$26,COLUMN()-2,0)*VLOOKUP('Calendar Customers'!$C30,'Rev Allocations Usage'!$B$27:$K$44,MATCH('Calendar Customers'!$A30,'Rev Allocations Usage'!$B$3:$K$3,0),0)</f>
        <v>1</v>
      </c>
      <c r="L30" s="50">
        <f>VLOOKUP($C30,CustbyRate!$A$7:$BQ$26,COLUMN()-2,0)*VLOOKUP('Calendar Customers'!$C30,'Rev Allocations Usage'!$B$27:$K$44,MATCH('Calendar Customers'!$A30,'Rev Allocations Usage'!$B$3:$K$3,0),0)</f>
        <v>1</v>
      </c>
      <c r="M30" s="50">
        <f>VLOOKUP($C30,CustbyRate!$A$7:$BQ$26,COLUMN()-2,0)*VLOOKUP('Calendar Customers'!$C30,'Rev Allocations Usage'!$B$27:$K$44,MATCH('Calendar Customers'!$A30,'Rev Allocations Usage'!$B$3:$K$3,0),0)</f>
        <v>1</v>
      </c>
      <c r="N30" s="50">
        <f>VLOOKUP($C30,CustbyRate!$A$7:$BQ$26,COLUMN()-2,0)*VLOOKUP('Calendar Customers'!$C30,'Rev Allocations Usage'!$B$27:$K$44,MATCH('Calendar Customers'!$A30,'Rev Allocations Usage'!$B$3:$K$3,0),0)</f>
        <v>1</v>
      </c>
      <c r="O30" s="50">
        <f>VLOOKUP($C30,CustbyRate!$A$7:$BQ$26,COLUMN()-2,0)*VLOOKUP('Calendar Customers'!$C30,'Rev Allocations Usage'!$B$27:$K$44,MATCH('Calendar Customers'!$A30,'Rev Allocations Usage'!$B$3:$K$3,0),0)</f>
        <v>1</v>
      </c>
      <c r="P30" s="50">
        <f>VLOOKUP($C30,CustbyRate!$A$7:$BQ$26,COLUMN()-2,0)*VLOOKUP('Calendar Customers'!$C30,'Rev Allocations Usage'!$B$27:$K$44,MATCH('Calendar Customers'!$A30,'Rev Allocations Usage'!$B$3:$K$3,0),0)</f>
        <v>1</v>
      </c>
      <c r="Q30" s="50">
        <f>VLOOKUP($C30,CustbyRate!$A$7:$BQ$26,COLUMN()-2,0)*VLOOKUP('Calendar Customers'!$C30,'Rev Allocations Usage'!$B$27:$K$44,MATCH('Calendar Customers'!$A30,'Rev Allocations Usage'!$B$3:$K$3,0),0)</f>
        <v>1</v>
      </c>
      <c r="R30" s="50">
        <f>VLOOKUP($C30,CustbyRate!$A$7:$BQ$26,COLUMN()-2,0)*VLOOKUP('Calendar Customers'!$C30,'Rev Allocations Usage'!$B$27:$K$44,MATCH('Calendar Customers'!$A30,'Rev Allocations Usage'!$B$3:$K$3,0),0)</f>
        <v>1</v>
      </c>
      <c r="S30" s="50">
        <f>VLOOKUP($C30,CustbyRate!$A$7:$BQ$26,COLUMN()-2,0)*VLOOKUP('Calendar Customers'!$C30,'Rev Allocations Usage'!$B$27:$K$44,MATCH('Calendar Customers'!$A30,'Rev Allocations Usage'!$B$3:$K$3,0),0)</f>
        <v>1</v>
      </c>
      <c r="T30" s="50">
        <f>VLOOKUP($C30,CustbyRate!$A$7:$BQ$26,COLUMN()-2,0)*VLOOKUP('Calendar Customers'!$C30,'Rev Allocations Usage'!$B$27:$K$44,MATCH('Calendar Customers'!$A30,'Rev Allocations Usage'!$B$3:$K$3,0),0)</f>
        <v>1</v>
      </c>
      <c r="U30" s="50">
        <f>VLOOKUP($C30,CustbyRate!$A$7:$BQ$26,COLUMN()-2,0)*VLOOKUP('Calendar Customers'!$C30,'Rev Allocations Usage'!$B$27:$K$44,MATCH('Calendar Customers'!$A30,'Rev Allocations Usage'!$B$3:$K$3,0),0)</f>
        <v>1</v>
      </c>
      <c r="V30" s="50">
        <f>VLOOKUP($C30,CustbyRate!$A$7:$BQ$26,COLUMN()-2,0)*VLOOKUP('Calendar Customers'!$C30,'Rev Allocations Usage'!$B$27:$K$44,MATCH('Calendar Customers'!$A30,'Rev Allocations Usage'!$B$3:$K$3,0),0)</f>
        <v>1</v>
      </c>
      <c r="W30" s="50">
        <f>VLOOKUP($C30,CustbyRate!$A$7:$BQ$26,COLUMN()-2,0)*VLOOKUP('Calendar Customers'!$C30,'Rev Allocations Usage'!$B$27:$K$44,MATCH('Calendar Customers'!$A30,'Rev Allocations Usage'!$B$3:$K$3,0),0)</f>
        <v>1</v>
      </c>
      <c r="X30" s="52">
        <f>VLOOKUP($C30,CustbyRate!$A$7:$BQ$26,COLUMN()-2,0)*VLOOKUP('Calendar Customers'!$C30,'Rev Allocations Usage'!$B$27:$K$44,MATCH('Calendar Customers'!$A30,'Rev Allocations Usage'!$B$3:$K$3,0),0)</f>
        <v>1</v>
      </c>
      <c r="Y30" s="50">
        <f>VLOOKUP($C30,CustbyRate!$A$7:$BQ$26,COLUMN()-2,0)*VLOOKUP('Calendar Customers'!$C30,'Rev Allocations Usage'!$B$27:$K$44,MATCH('Calendar Customers'!$A30,'Rev Allocations Usage'!$B$3:$K$3,0),0)</f>
        <v>1</v>
      </c>
      <c r="Z30" s="50">
        <f>VLOOKUP($C30,CustbyRate!$A$7:$BQ$26,COLUMN()-2,0)*VLOOKUP('Calendar Customers'!$C30,'Rev Allocations Usage'!$B$27:$K$44,MATCH('Calendar Customers'!$A30,'Rev Allocations Usage'!$B$3:$K$3,0),0)</f>
        <v>1</v>
      </c>
      <c r="AA30" s="50">
        <f>VLOOKUP($C30,CustbyRate!$A$7:$BQ$26,COLUMN()-2,0)*VLOOKUP('Calendar Customers'!$C30,'Rev Allocations Usage'!$B$27:$K$44,MATCH('Calendar Customers'!$A30,'Rev Allocations Usage'!$B$3:$K$3,0),0)</f>
        <v>1</v>
      </c>
      <c r="AB30" s="50">
        <f>VLOOKUP($C30,CustbyRate!$A$7:$BQ$26,COLUMN()-2,0)*VLOOKUP('Calendar Customers'!$C30,'Rev Allocations Usage'!$B$27:$K$44,MATCH('Calendar Customers'!$A30,'Rev Allocations Usage'!$B$3:$K$3,0),0)</f>
        <v>1</v>
      </c>
      <c r="AC30" s="50">
        <f>VLOOKUP($C30,CustbyRate!$A$7:$BQ$26,COLUMN()-2,0)*VLOOKUP('Calendar Customers'!$C30,'Rev Allocations Usage'!$B$27:$K$44,MATCH('Calendar Customers'!$A30,'Rev Allocations Usage'!$B$3:$K$3,0),0)</f>
        <v>1</v>
      </c>
      <c r="AD30" s="50">
        <f>VLOOKUP($C30,CustbyRate!$A$7:$BQ$26,COLUMN()-2,0)*VLOOKUP('Calendar Customers'!$C30,'Rev Allocations Usage'!$B$27:$K$44,MATCH('Calendar Customers'!$A30,'Rev Allocations Usage'!$B$3:$K$3,0),0)</f>
        <v>1</v>
      </c>
      <c r="AE30" s="50">
        <f>VLOOKUP($C30,CustbyRate!$A$7:$BQ$26,COLUMN()-2,0)*VLOOKUP('Calendar Customers'!$C30,'Rev Allocations Usage'!$B$27:$K$44,MATCH('Calendar Customers'!$A30,'Rev Allocations Usage'!$B$3:$K$3,0),0)</f>
        <v>1</v>
      </c>
      <c r="AF30" s="50">
        <f>VLOOKUP($C30,CustbyRate!$A$7:$BQ$26,COLUMN()-2,0)*VLOOKUP('Calendar Customers'!$C30,'Rev Allocations Usage'!$B$27:$K$44,MATCH('Calendar Customers'!$A30,'Rev Allocations Usage'!$B$3:$K$3,0),0)</f>
        <v>1</v>
      </c>
      <c r="AG30" s="50">
        <f>VLOOKUP($C30,CustbyRate!$A$7:$BQ$26,COLUMN()-2,0)*VLOOKUP('Calendar Customers'!$C30,'Rev Allocations Usage'!$B$27:$K$44,MATCH('Calendar Customers'!$A30,'Rev Allocations Usage'!$B$3:$K$3,0),0)</f>
        <v>1</v>
      </c>
      <c r="AH30" s="50">
        <f>VLOOKUP($C30,CustbyRate!$A$7:$BQ$26,COLUMN()-2,0)*VLOOKUP('Calendar Customers'!$C30,'Rev Allocations Usage'!$B$27:$K$44,MATCH('Calendar Customers'!$A30,'Rev Allocations Usage'!$B$3:$K$3,0),0)</f>
        <v>1</v>
      </c>
      <c r="AI30" s="50">
        <f>VLOOKUP($C30,CustbyRate!$A$7:$BQ$26,COLUMN()-2,0)*VLOOKUP('Calendar Customers'!$C30,'Rev Allocations Usage'!$B$27:$K$44,MATCH('Calendar Customers'!$A30,'Rev Allocations Usage'!$B$3:$K$3,0),0)</f>
        <v>1</v>
      </c>
      <c r="AJ30" s="52">
        <f>VLOOKUP($C30,CustbyRate!$A$7:$BQ$26,COLUMN()-2,0)*VLOOKUP('Calendar Customers'!$C30,'Rev Allocations Usage'!$B$27:$K$44,MATCH('Calendar Customers'!$A30,'Rev Allocations Usage'!$B$3:$K$3,0),0)</f>
        <v>1</v>
      </c>
      <c r="AK30" s="50">
        <f>VLOOKUP($C30,CustbyRate!$A$7:$BQ$26,COLUMN()-2,0)*VLOOKUP('Calendar Customers'!$C30,'Rev Allocations Usage'!$B$27:$K$44,MATCH('Calendar Customers'!$A30,'Rev Allocations Usage'!$B$3:$K$3,0),0)</f>
        <v>1</v>
      </c>
      <c r="AL30" s="50">
        <f>VLOOKUP($C30,CustbyRate!$A$7:$BQ$26,COLUMN()-2,0)*VLOOKUP('Calendar Customers'!$C30,'Rev Allocations Usage'!$B$27:$K$44,MATCH('Calendar Customers'!$A30,'Rev Allocations Usage'!$B$3:$K$3,0),0)</f>
        <v>1</v>
      </c>
      <c r="AM30" s="50">
        <f>VLOOKUP($C30,CustbyRate!$A$7:$BQ$26,COLUMN()-2,0)*VLOOKUP('Calendar Customers'!$C30,'Rev Allocations Usage'!$B$27:$K$44,MATCH('Calendar Customers'!$A30,'Rev Allocations Usage'!$B$3:$K$3,0),0)</f>
        <v>1</v>
      </c>
      <c r="AN30" s="50">
        <f>VLOOKUP($C30,CustbyRate!$A$7:$BQ$26,COLUMN()-2,0)*VLOOKUP('Calendar Customers'!$C30,'Rev Allocations Usage'!$B$27:$K$44,MATCH('Calendar Customers'!$A30,'Rev Allocations Usage'!$B$3:$K$3,0),0)</f>
        <v>1</v>
      </c>
      <c r="AO30" s="50">
        <f>VLOOKUP($C30,CustbyRate!$A$7:$BQ$26,COLUMN()-2,0)*VLOOKUP('Calendar Customers'!$C30,'Rev Allocations Usage'!$B$27:$K$44,MATCH('Calendar Customers'!$A30,'Rev Allocations Usage'!$B$3:$K$3,0),0)</f>
        <v>1</v>
      </c>
      <c r="AP30" s="50">
        <f>VLOOKUP($C30,CustbyRate!$A$7:$BQ$26,COLUMN()-2,0)*VLOOKUP('Calendar Customers'!$C30,'Rev Allocations Usage'!$B$27:$K$44,MATCH('Calendar Customers'!$A30,'Rev Allocations Usage'!$B$3:$K$3,0),0)</f>
        <v>1</v>
      </c>
      <c r="AQ30" s="50">
        <f>VLOOKUP($C30,CustbyRate!$A$7:$BQ$26,COLUMN()-2,0)*VLOOKUP('Calendar Customers'!$C30,'Rev Allocations Usage'!$B$27:$K$44,MATCH('Calendar Customers'!$A30,'Rev Allocations Usage'!$B$3:$K$3,0),0)</f>
        <v>1</v>
      </c>
      <c r="AR30" s="50">
        <f>VLOOKUP($C30,CustbyRate!$A$7:$BQ$26,COLUMN()-2,0)*VLOOKUP('Calendar Customers'!$C30,'Rev Allocations Usage'!$B$27:$K$44,MATCH('Calendar Customers'!$A30,'Rev Allocations Usage'!$B$3:$K$3,0),0)</f>
        <v>1</v>
      </c>
      <c r="AS30" s="50">
        <f>VLOOKUP($C30,CustbyRate!$A$7:$BQ$26,COLUMN()-2,0)*VLOOKUP('Calendar Customers'!$C30,'Rev Allocations Usage'!$B$27:$K$44,MATCH('Calendar Customers'!$A30,'Rev Allocations Usage'!$B$3:$K$3,0),0)</f>
        <v>1</v>
      </c>
      <c r="AT30" s="50">
        <f>VLOOKUP($C30,CustbyRate!$A$7:$BQ$26,COLUMN()-2,0)*VLOOKUP('Calendar Customers'!$C30,'Rev Allocations Usage'!$B$27:$K$44,MATCH('Calendar Customers'!$A30,'Rev Allocations Usage'!$B$3:$K$3,0),0)</f>
        <v>1</v>
      </c>
      <c r="AU30" s="50">
        <f>VLOOKUP($C30,CustbyRate!$A$7:$BQ$26,COLUMN()-2,0)*VLOOKUP('Calendar Customers'!$C30,'Rev Allocations Usage'!$B$27:$K$44,MATCH('Calendar Customers'!$A30,'Rev Allocations Usage'!$B$3:$K$3,0),0)</f>
        <v>1</v>
      </c>
      <c r="AV30" s="52">
        <f>VLOOKUP($C30,CustbyRate!$A$7:$BQ$26,COLUMN()-2,0)*VLOOKUP('Calendar Customers'!$C30,'Rev Allocations Usage'!$B$27:$K$44,MATCH('Calendar Customers'!$A30,'Rev Allocations Usage'!$B$3:$K$3,0),0)</f>
        <v>1</v>
      </c>
      <c r="AW30" s="50">
        <f>VLOOKUP($C30,CustbyRate!$A$7:$BQ$26,COLUMN()-2,0)*VLOOKUP('Calendar Customers'!$C30,'Rev Allocations Usage'!$B$27:$K$44,MATCH('Calendar Customers'!$A30,'Rev Allocations Usage'!$B$3:$K$3,0),0)</f>
        <v>1</v>
      </c>
      <c r="AX30" s="50">
        <f>VLOOKUP($C30,CustbyRate!$A$7:$BQ$26,COLUMN()-2,0)*VLOOKUP('Calendar Customers'!$C30,'Rev Allocations Usage'!$B$27:$K$44,MATCH('Calendar Customers'!$A30,'Rev Allocations Usage'!$B$3:$K$3,0),0)</f>
        <v>1</v>
      </c>
      <c r="AY30" s="50">
        <f>VLOOKUP($C30,CustbyRate!$A$7:$BQ$26,COLUMN()-2,0)*VLOOKUP('Calendar Customers'!$C30,'Rev Allocations Usage'!$B$27:$K$44,MATCH('Calendar Customers'!$A30,'Rev Allocations Usage'!$B$3:$K$3,0),0)</f>
        <v>1</v>
      </c>
      <c r="AZ30" s="50">
        <f>VLOOKUP($C30,CustbyRate!$A$7:$BQ$26,COLUMN()-2,0)*VLOOKUP('Calendar Customers'!$C30,'Rev Allocations Usage'!$B$27:$K$44,MATCH('Calendar Customers'!$A30,'Rev Allocations Usage'!$B$3:$K$3,0),0)</f>
        <v>1</v>
      </c>
      <c r="BA30" s="50">
        <f>VLOOKUP($C30,CustbyRate!$A$7:$BQ$26,COLUMN()-2,0)*VLOOKUP('Calendar Customers'!$C30,'Rev Allocations Usage'!$B$27:$K$44,MATCH('Calendar Customers'!$A30,'Rev Allocations Usage'!$B$3:$K$3,0),0)</f>
        <v>1</v>
      </c>
      <c r="BB30" s="50">
        <f>VLOOKUP($C30,CustbyRate!$A$7:$BQ$26,COLUMN()-2,0)*VLOOKUP('Calendar Customers'!$C30,'Rev Allocations Usage'!$B$27:$K$44,MATCH('Calendar Customers'!$A30,'Rev Allocations Usage'!$B$3:$K$3,0),0)</f>
        <v>1</v>
      </c>
      <c r="BC30" s="50">
        <f>VLOOKUP($C30,CustbyRate!$A$7:$BQ$26,COLUMN()-2,0)*VLOOKUP('Calendar Customers'!$C30,'Rev Allocations Usage'!$B$27:$K$44,MATCH('Calendar Customers'!$A30,'Rev Allocations Usage'!$B$3:$K$3,0),0)</f>
        <v>1</v>
      </c>
      <c r="BD30" s="50">
        <f>VLOOKUP($C30,CustbyRate!$A$7:$BQ$26,COLUMN()-2,0)*VLOOKUP('Calendar Customers'!$C30,'Rev Allocations Usage'!$B$27:$K$44,MATCH('Calendar Customers'!$A30,'Rev Allocations Usage'!$B$3:$K$3,0),0)</f>
        <v>1</v>
      </c>
      <c r="BE30" s="50">
        <f>VLOOKUP($C30,CustbyRate!$A$7:$BQ$26,COLUMN()-2,0)*VLOOKUP('Calendar Customers'!$C30,'Rev Allocations Usage'!$B$27:$K$44,MATCH('Calendar Customers'!$A30,'Rev Allocations Usage'!$B$3:$K$3,0),0)</f>
        <v>1</v>
      </c>
      <c r="BF30" s="50">
        <f>VLOOKUP($C30,CustbyRate!$A$7:$BQ$26,COLUMN()-2,0)*VLOOKUP('Calendar Customers'!$C30,'Rev Allocations Usage'!$B$27:$K$44,MATCH('Calendar Customers'!$A30,'Rev Allocations Usage'!$B$3:$K$3,0),0)</f>
        <v>1</v>
      </c>
      <c r="BG30" s="50">
        <f>VLOOKUP($C30,CustbyRate!$A$7:$BQ$26,COLUMN()-2,0)*VLOOKUP('Calendar Customers'!$C30,'Rev Allocations Usage'!$B$27:$K$44,MATCH('Calendar Customers'!$A30,'Rev Allocations Usage'!$B$3:$K$3,0),0)</f>
        <v>1</v>
      </c>
      <c r="BH30" s="52">
        <f>VLOOKUP($C30,CustbyRate!$A$7:$BQ$26,COLUMN()-2,0)*VLOOKUP('Calendar Customers'!$C30,'Rev Allocations Usage'!$B$27:$K$44,MATCH('Calendar Customers'!$A30,'Rev Allocations Usage'!$B$3:$K$3,0),0)</f>
        <v>1</v>
      </c>
      <c r="BI30" s="50">
        <f>VLOOKUP($C30,CustbyRate!$A$7:$BQ$26,COLUMN()-2,0)*VLOOKUP('Calendar Customers'!$C30,'Rev Allocations Usage'!$B$27:$K$44,MATCH('Calendar Customers'!$A30,'Rev Allocations Usage'!$B$3:$K$3,0),0)</f>
        <v>1</v>
      </c>
      <c r="BJ30" s="50">
        <f>VLOOKUP($C30,CustbyRate!$A$7:$BQ$26,COLUMN()-2,0)*VLOOKUP('Calendar Customers'!$C30,'Rev Allocations Usage'!$B$27:$K$44,MATCH('Calendar Customers'!$A30,'Rev Allocations Usage'!$B$3:$K$3,0),0)</f>
        <v>1</v>
      </c>
      <c r="BK30" s="50">
        <f>VLOOKUP($C30,CustbyRate!$A$7:$BQ$26,COLUMN()-2,0)*VLOOKUP('Calendar Customers'!$C30,'Rev Allocations Usage'!$B$27:$K$44,MATCH('Calendar Customers'!$A30,'Rev Allocations Usage'!$B$3:$K$3,0),0)</f>
        <v>1</v>
      </c>
      <c r="BL30" s="50">
        <f>VLOOKUP($C30,CustbyRate!$A$7:$BQ$26,COLUMN()-2,0)*VLOOKUP('Calendar Customers'!$C30,'Rev Allocations Usage'!$B$27:$K$44,MATCH('Calendar Customers'!$A30,'Rev Allocations Usage'!$B$3:$K$3,0),0)</f>
        <v>1</v>
      </c>
      <c r="BM30" s="50">
        <f>VLOOKUP($C30,CustbyRate!$A$7:$BQ$26,COLUMN()-2,0)*VLOOKUP('Calendar Customers'!$C30,'Rev Allocations Usage'!$B$27:$K$44,MATCH('Calendar Customers'!$A30,'Rev Allocations Usage'!$B$3:$K$3,0),0)</f>
        <v>1</v>
      </c>
      <c r="BN30" s="50">
        <f>VLOOKUP($C30,CustbyRate!$A$7:$BQ$26,COLUMN()-2,0)*VLOOKUP('Calendar Customers'!$C30,'Rev Allocations Usage'!$B$27:$K$44,MATCH('Calendar Customers'!$A30,'Rev Allocations Usage'!$B$3:$K$3,0),0)</f>
        <v>1</v>
      </c>
      <c r="BO30" s="50">
        <f>VLOOKUP($C30,CustbyRate!$A$7:$BQ$26,COLUMN()-2,0)*VLOOKUP('Calendar Customers'!$C30,'Rev Allocations Usage'!$B$27:$K$44,MATCH('Calendar Customers'!$A30,'Rev Allocations Usage'!$B$3:$K$3,0),0)</f>
        <v>1</v>
      </c>
      <c r="BP30" s="50">
        <f>VLOOKUP($C30,CustbyRate!$A$7:$BQ$26,COLUMN()-2,0)*VLOOKUP('Calendar Customers'!$C30,'Rev Allocations Usage'!$B$27:$K$44,MATCH('Calendar Customers'!$A30,'Rev Allocations Usage'!$B$3:$K$3,0),0)</f>
        <v>1</v>
      </c>
      <c r="BQ30" s="50">
        <f>VLOOKUP($C30,CustbyRate!$A$7:$BQ$26,COLUMN()-2,0)*VLOOKUP('Calendar Customers'!$C30,'Rev Allocations Usage'!$B$27:$K$44,MATCH('Calendar Customers'!$A30,'Rev Allocations Usage'!$B$3:$K$3,0),0)</f>
        <v>1</v>
      </c>
      <c r="BR30" s="50">
        <f>VLOOKUP($C30,CustbyRate!$A$7:$BQ$26,COLUMN()-2,0)*VLOOKUP('Calendar Customers'!$C30,'Rev Allocations Usage'!$B$27:$K$44,MATCH('Calendar Customers'!$A30,'Rev Allocations Usage'!$B$3:$K$3,0),0)</f>
        <v>1</v>
      </c>
      <c r="BS30" s="51">
        <f>VLOOKUP($C30,CustbyRate!$A$7:$BQ$26,COLUMN()-2,0)*VLOOKUP('Calendar Customers'!$C30,'Rev Allocations Usage'!$B$27:$K$44,MATCH('Calendar Customers'!$A30,'Rev Allocations Usage'!$B$3:$K$3,0),0)</f>
        <v>1</v>
      </c>
    </row>
    <row r="31" spans="1:71" x14ac:dyDescent="0.2">
      <c r="A31" s="82" t="str">
        <f>A29</f>
        <v>Gas Trans Ind Cust</v>
      </c>
      <c r="B31" s="90" t="s">
        <v>143</v>
      </c>
      <c r="C31" s="90" t="s">
        <v>22</v>
      </c>
      <c r="D31" s="49">
        <f>VLOOKUP($C31,CustbyRate!$A$7:$BQ$26,COLUMN()-2,0)*VLOOKUP('Calendar Customers'!$C31,'Rev Allocations Usage'!$B$27:$K$44,MATCH('Calendar Customers'!$A31,'Rev Allocations Usage'!$B$3:$K$3,0),0)</f>
        <v>2</v>
      </c>
      <c r="E31" s="50">
        <f>VLOOKUP($C31,CustbyRate!$A$7:$BQ$26,COLUMN()-2,0)*VLOOKUP('Calendar Customers'!$C31,'Rev Allocations Usage'!$B$27:$K$44,MATCH('Calendar Customers'!$A31,'Rev Allocations Usage'!$B$3:$K$3,0),0)</f>
        <v>2</v>
      </c>
      <c r="F31" s="50">
        <f>VLOOKUP($C31,CustbyRate!$A$7:$BQ$26,COLUMN()-2,0)*VLOOKUP('Calendar Customers'!$C31,'Rev Allocations Usage'!$B$27:$K$44,MATCH('Calendar Customers'!$A31,'Rev Allocations Usage'!$B$3:$K$3,0),0)</f>
        <v>2</v>
      </c>
      <c r="G31" s="50">
        <f>VLOOKUP($C31,CustbyRate!$A$7:$BQ$26,COLUMN()-2,0)*VLOOKUP('Calendar Customers'!$C31,'Rev Allocations Usage'!$B$27:$K$44,MATCH('Calendar Customers'!$A31,'Rev Allocations Usage'!$B$3:$K$3,0),0)</f>
        <v>2</v>
      </c>
      <c r="H31" s="50">
        <f>VLOOKUP($C31,CustbyRate!$A$7:$BQ$26,COLUMN()-2,0)*VLOOKUP('Calendar Customers'!$C31,'Rev Allocations Usage'!$B$27:$K$44,MATCH('Calendar Customers'!$A31,'Rev Allocations Usage'!$B$3:$K$3,0),0)</f>
        <v>2</v>
      </c>
      <c r="I31" s="50">
        <f>VLOOKUP($C31,CustbyRate!$A$7:$BQ$26,COLUMN()-2,0)*VLOOKUP('Calendar Customers'!$C31,'Rev Allocations Usage'!$B$27:$K$44,MATCH('Calendar Customers'!$A31,'Rev Allocations Usage'!$B$3:$K$3,0),0)</f>
        <v>2</v>
      </c>
      <c r="J31" s="50">
        <f>VLOOKUP($C31,CustbyRate!$A$7:$BQ$26,COLUMN()-2,0)*VLOOKUP('Calendar Customers'!$C31,'Rev Allocations Usage'!$B$27:$K$44,MATCH('Calendar Customers'!$A31,'Rev Allocations Usage'!$B$3:$K$3,0),0)</f>
        <v>2</v>
      </c>
      <c r="K31" s="51">
        <f>VLOOKUP($C31,CustbyRate!$A$7:$BQ$26,COLUMN()-2,0)*VLOOKUP('Calendar Customers'!$C31,'Rev Allocations Usage'!$B$27:$K$44,MATCH('Calendar Customers'!$A31,'Rev Allocations Usage'!$B$3:$K$3,0),0)</f>
        <v>2</v>
      </c>
      <c r="L31" s="50">
        <f>VLOOKUP($C31,CustbyRate!$A$7:$BQ$26,COLUMN()-2,0)*VLOOKUP('Calendar Customers'!$C31,'Rev Allocations Usage'!$B$27:$K$44,MATCH('Calendar Customers'!$A31,'Rev Allocations Usage'!$B$3:$K$3,0),0)</f>
        <v>2</v>
      </c>
      <c r="M31" s="50">
        <f>VLOOKUP($C31,CustbyRate!$A$7:$BQ$26,COLUMN()-2,0)*VLOOKUP('Calendar Customers'!$C31,'Rev Allocations Usage'!$B$27:$K$44,MATCH('Calendar Customers'!$A31,'Rev Allocations Usage'!$B$3:$K$3,0),0)</f>
        <v>2</v>
      </c>
      <c r="N31" s="50">
        <f>VLOOKUP($C31,CustbyRate!$A$7:$BQ$26,COLUMN()-2,0)*VLOOKUP('Calendar Customers'!$C31,'Rev Allocations Usage'!$B$27:$K$44,MATCH('Calendar Customers'!$A31,'Rev Allocations Usage'!$B$3:$K$3,0),0)</f>
        <v>2</v>
      </c>
      <c r="O31" s="50">
        <f>VLOOKUP($C31,CustbyRate!$A$7:$BQ$26,COLUMN()-2,0)*VLOOKUP('Calendar Customers'!$C31,'Rev Allocations Usage'!$B$27:$K$44,MATCH('Calendar Customers'!$A31,'Rev Allocations Usage'!$B$3:$K$3,0),0)</f>
        <v>2</v>
      </c>
      <c r="P31" s="50">
        <f>VLOOKUP($C31,CustbyRate!$A$7:$BQ$26,COLUMN()-2,0)*VLOOKUP('Calendar Customers'!$C31,'Rev Allocations Usage'!$B$27:$K$44,MATCH('Calendar Customers'!$A31,'Rev Allocations Usage'!$B$3:$K$3,0),0)</f>
        <v>2</v>
      </c>
      <c r="Q31" s="50">
        <f>VLOOKUP($C31,CustbyRate!$A$7:$BQ$26,COLUMN()-2,0)*VLOOKUP('Calendar Customers'!$C31,'Rev Allocations Usage'!$B$27:$K$44,MATCH('Calendar Customers'!$A31,'Rev Allocations Usage'!$B$3:$K$3,0),0)</f>
        <v>2</v>
      </c>
      <c r="R31" s="50">
        <f>VLOOKUP($C31,CustbyRate!$A$7:$BQ$26,COLUMN()-2,0)*VLOOKUP('Calendar Customers'!$C31,'Rev Allocations Usage'!$B$27:$K$44,MATCH('Calendar Customers'!$A31,'Rev Allocations Usage'!$B$3:$K$3,0),0)</f>
        <v>2</v>
      </c>
      <c r="S31" s="50">
        <f>VLOOKUP($C31,CustbyRate!$A$7:$BQ$26,COLUMN()-2,0)*VLOOKUP('Calendar Customers'!$C31,'Rev Allocations Usage'!$B$27:$K$44,MATCH('Calendar Customers'!$A31,'Rev Allocations Usage'!$B$3:$K$3,0),0)</f>
        <v>2</v>
      </c>
      <c r="T31" s="50">
        <f>VLOOKUP($C31,CustbyRate!$A$7:$BQ$26,COLUMN()-2,0)*VLOOKUP('Calendar Customers'!$C31,'Rev Allocations Usage'!$B$27:$K$44,MATCH('Calendar Customers'!$A31,'Rev Allocations Usage'!$B$3:$K$3,0),0)</f>
        <v>2</v>
      </c>
      <c r="U31" s="50">
        <f>VLOOKUP($C31,CustbyRate!$A$7:$BQ$26,COLUMN()-2,0)*VLOOKUP('Calendar Customers'!$C31,'Rev Allocations Usage'!$B$27:$K$44,MATCH('Calendar Customers'!$A31,'Rev Allocations Usage'!$B$3:$K$3,0),0)</f>
        <v>2</v>
      </c>
      <c r="V31" s="50">
        <f>VLOOKUP($C31,CustbyRate!$A$7:$BQ$26,COLUMN()-2,0)*VLOOKUP('Calendar Customers'!$C31,'Rev Allocations Usage'!$B$27:$K$44,MATCH('Calendar Customers'!$A31,'Rev Allocations Usage'!$B$3:$K$3,0),0)</f>
        <v>2</v>
      </c>
      <c r="W31" s="50">
        <f>VLOOKUP($C31,CustbyRate!$A$7:$BQ$26,COLUMN()-2,0)*VLOOKUP('Calendar Customers'!$C31,'Rev Allocations Usage'!$B$27:$K$44,MATCH('Calendar Customers'!$A31,'Rev Allocations Usage'!$B$3:$K$3,0),0)</f>
        <v>2</v>
      </c>
      <c r="X31" s="52">
        <f>VLOOKUP($C31,CustbyRate!$A$7:$BQ$26,COLUMN()-2,0)*VLOOKUP('Calendar Customers'!$C31,'Rev Allocations Usage'!$B$27:$K$44,MATCH('Calendar Customers'!$A31,'Rev Allocations Usage'!$B$3:$K$3,0),0)</f>
        <v>2</v>
      </c>
      <c r="Y31" s="50">
        <f>VLOOKUP($C31,CustbyRate!$A$7:$BQ$26,COLUMN()-2,0)*VLOOKUP('Calendar Customers'!$C31,'Rev Allocations Usage'!$B$27:$K$44,MATCH('Calendar Customers'!$A31,'Rev Allocations Usage'!$B$3:$K$3,0),0)</f>
        <v>2</v>
      </c>
      <c r="Z31" s="50">
        <f>VLOOKUP($C31,CustbyRate!$A$7:$BQ$26,COLUMN()-2,0)*VLOOKUP('Calendar Customers'!$C31,'Rev Allocations Usage'!$B$27:$K$44,MATCH('Calendar Customers'!$A31,'Rev Allocations Usage'!$B$3:$K$3,0),0)</f>
        <v>2</v>
      </c>
      <c r="AA31" s="50">
        <f>VLOOKUP($C31,CustbyRate!$A$7:$BQ$26,COLUMN()-2,0)*VLOOKUP('Calendar Customers'!$C31,'Rev Allocations Usage'!$B$27:$K$44,MATCH('Calendar Customers'!$A31,'Rev Allocations Usage'!$B$3:$K$3,0),0)</f>
        <v>2</v>
      </c>
      <c r="AB31" s="50">
        <f>VLOOKUP($C31,CustbyRate!$A$7:$BQ$26,COLUMN()-2,0)*VLOOKUP('Calendar Customers'!$C31,'Rev Allocations Usage'!$B$27:$K$44,MATCH('Calendar Customers'!$A31,'Rev Allocations Usage'!$B$3:$K$3,0),0)</f>
        <v>2</v>
      </c>
      <c r="AC31" s="50">
        <f>VLOOKUP($C31,CustbyRate!$A$7:$BQ$26,COLUMN()-2,0)*VLOOKUP('Calendar Customers'!$C31,'Rev Allocations Usage'!$B$27:$K$44,MATCH('Calendar Customers'!$A31,'Rev Allocations Usage'!$B$3:$K$3,0),0)</f>
        <v>2</v>
      </c>
      <c r="AD31" s="50">
        <f>VLOOKUP($C31,CustbyRate!$A$7:$BQ$26,COLUMN()-2,0)*VLOOKUP('Calendar Customers'!$C31,'Rev Allocations Usage'!$B$27:$K$44,MATCH('Calendar Customers'!$A31,'Rev Allocations Usage'!$B$3:$K$3,0),0)</f>
        <v>2</v>
      </c>
      <c r="AE31" s="50">
        <f>VLOOKUP($C31,CustbyRate!$A$7:$BQ$26,COLUMN()-2,0)*VLOOKUP('Calendar Customers'!$C31,'Rev Allocations Usage'!$B$27:$K$44,MATCH('Calendar Customers'!$A31,'Rev Allocations Usage'!$B$3:$K$3,0),0)</f>
        <v>2</v>
      </c>
      <c r="AF31" s="50">
        <f>VLOOKUP($C31,CustbyRate!$A$7:$BQ$26,COLUMN()-2,0)*VLOOKUP('Calendar Customers'!$C31,'Rev Allocations Usage'!$B$27:$K$44,MATCH('Calendar Customers'!$A31,'Rev Allocations Usage'!$B$3:$K$3,0),0)</f>
        <v>2</v>
      </c>
      <c r="AG31" s="50">
        <f>VLOOKUP($C31,CustbyRate!$A$7:$BQ$26,COLUMN()-2,0)*VLOOKUP('Calendar Customers'!$C31,'Rev Allocations Usage'!$B$27:$K$44,MATCH('Calendar Customers'!$A31,'Rev Allocations Usage'!$B$3:$K$3,0),0)</f>
        <v>2</v>
      </c>
      <c r="AH31" s="50">
        <f>VLOOKUP($C31,CustbyRate!$A$7:$BQ$26,COLUMN()-2,0)*VLOOKUP('Calendar Customers'!$C31,'Rev Allocations Usage'!$B$27:$K$44,MATCH('Calendar Customers'!$A31,'Rev Allocations Usage'!$B$3:$K$3,0),0)</f>
        <v>2</v>
      </c>
      <c r="AI31" s="50">
        <f>VLOOKUP($C31,CustbyRate!$A$7:$BQ$26,COLUMN()-2,0)*VLOOKUP('Calendar Customers'!$C31,'Rev Allocations Usage'!$B$27:$K$44,MATCH('Calendar Customers'!$A31,'Rev Allocations Usage'!$B$3:$K$3,0),0)</f>
        <v>2</v>
      </c>
      <c r="AJ31" s="52">
        <f>VLOOKUP($C31,CustbyRate!$A$7:$BQ$26,COLUMN()-2,0)*VLOOKUP('Calendar Customers'!$C31,'Rev Allocations Usage'!$B$27:$K$44,MATCH('Calendar Customers'!$A31,'Rev Allocations Usage'!$B$3:$K$3,0),0)</f>
        <v>2</v>
      </c>
      <c r="AK31" s="50">
        <f>VLOOKUP($C31,CustbyRate!$A$7:$BQ$26,COLUMN()-2,0)*VLOOKUP('Calendar Customers'!$C31,'Rev Allocations Usage'!$B$27:$K$44,MATCH('Calendar Customers'!$A31,'Rev Allocations Usage'!$B$3:$K$3,0),0)</f>
        <v>2</v>
      </c>
      <c r="AL31" s="50">
        <f>VLOOKUP($C31,CustbyRate!$A$7:$BQ$26,COLUMN()-2,0)*VLOOKUP('Calendar Customers'!$C31,'Rev Allocations Usage'!$B$27:$K$44,MATCH('Calendar Customers'!$A31,'Rev Allocations Usage'!$B$3:$K$3,0),0)</f>
        <v>2</v>
      </c>
      <c r="AM31" s="50">
        <f>VLOOKUP($C31,CustbyRate!$A$7:$BQ$26,COLUMN()-2,0)*VLOOKUP('Calendar Customers'!$C31,'Rev Allocations Usage'!$B$27:$K$44,MATCH('Calendar Customers'!$A31,'Rev Allocations Usage'!$B$3:$K$3,0),0)</f>
        <v>2</v>
      </c>
      <c r="AN31" s="50">
        <f>VLOOKUP($C31,CustbyRate!$A$7:$BQ$26,COLUMN()-2,0)*VLOOKUP('Calendar Customers'!$C31,'Rev Allocations Usage'!$B$27:$K$44,MATCH('Calendar Customers'!$A31,'Rev Allocations Usage'!$B$3:$K$3,0),0)</f>
        <v>2</v>
      </c>
      <c r="AO31" s="50">
        <f>VLOOKUP($C31,CustbyRate!$A$7:$BQ$26,COLUMN()-2,0)*VLOOKUP('Calendar Customers'!$C31,'Rev Allocations Usage'!$B$27:$K$44,MATCH('Calendar Customers'!$A31,'Rev Allocations Usage'!$B$3:$K$3,0),0)</f>
        <v>2</v>
      </c>
      <c r="AP31" s="50">
        <f>VLOOKUP($C31,CustbyRate!$A$7:$BQ$26,COLUMN()-2,0)*VLOOKUP('Calendar Customers'!$C31,'Rev Allocations Usage'!$B$27:$K$44,MATCH('Calendar Customers'!$A31,'Rev Allocations Usage'!$B$3:$K$3,0),0)</f>
        <v>2</v>
      </c>
      <c r="AQ31" s="50">
        <f>VLOOKUP($C31,CustbyRate!$A$7:$BQ$26,COLUMN()-2,0)*VLOOKUP('Calendar Customers'!$C31,'Rev Allocations Usage'!$B$27:$K$44,MATCH('Calendar Customers'!$A31,'Rev Allocations Usage'!$B$3:$K$3,0),0)</f>
        <v>2</v>
      </c>
      <c r="AR31" s="50">
        <f>VLOOKUP($C31,CustbyRate!$A$7:$BQ$26,COLUMN()-2,0)*VLOOKUP('Calendar Customers'!$C31,'Rev Allocations Usage'!$B$27:$K$44,MATCH('Calendar Customers'!$A31,'Rev Allocations Usage'!$B$3:$K$3,0),0)</f>
        <v>2</v>
      </c>
      <c r="AS31" s="50">
        <f>VLOOKUP($C31,CustbyRate!$A$7:$BQ$26,COLUMN()-2,0)*VLOOKUP('Calendar Customers'!$C31,'Rev Allocations Usage'!$B$27:$K$44,MATCH('Calendar Customers'!$A31,'Rev Allocations Usage'!$B$3:$K$3,0),0)</f>
        <v>2</v>
      </c>
      <c r="AT31" s="50">
        <f>VLOOKUP($C31,CustbyRate!$A$7:$BQ$26,COLUMN()-2,0)*VLOOKUP('Calendar Customers'!$C31,'Rev Allocations Usage'!$B$27:$K$44,MATCH('Calendar Customers'!$A31,'Rev Allocations Usage'!$B$3:$K$3,0),0)</f>
        <v>2</v>
      </c>
      <c r="AU31" s="50">
        <f>VLOOKUP($C31,CustbyRate!$A$7:$BQ$26,COLUMN()-2,0)*VLOOKUP('Calendar Customers'!$C31,'Rev Allocations Usage'!$B$27:$K$44,MATCH('Calendar Customers'!$A31,'Rev Allocations Usage'!$B$3:$K$3,0),0)</f>
        <v>2</v>
      </c>
      <c r="AV31" s="52">
        <f>VLOOKUP($C31,CustbyRate!$A$7:$BQ$26,COLUMN()-2,0)*VLOOKUP('Calendar Customers'!$C31,'Rev Allocations Usage'!$B$27:$K$44,MATCH('Calendar Customers'!$A31,'Rev Allocations Usage'!$B$3:$K$3,0),0)</f>
        <v>2</v>
      </c>
      <c r="AW31" s="50">
        <f>VLOOKUP($C31,CustbyRate!$A$7:$BQ$26,COLUMN()-2,0)*VLOOKUP('Calendar Customers'!$C31,'Rev Allocations Usage'!$B$27:$K$44,MATCH('Calendar Customers'!$A31,'Rev Allocations Usage'!$B$3:$K$3,0),0)</f>
        <v>2</v>
      </c>
      <c r="AX31" s="50">
        <f>VLOOKUP($C31,CustbyRate!$A$7:$BQ$26,COLUMN()-2,0)*VLOOKUP('Calendar Customers'!$C31,'Rev Allocations Usage'!$B$27:$K$44,MATCH('Calendar Customers'!$A31,'Rev Allocations Usage'!$B$3:$K$3,0),0)</f>
        <v>2</v>
      </c>
      <c r="AY31" s="50">
        <f>VLOOKUP($C31,CustbyRate!$A$7:$BQ$26,COLUMN()-2,0)*VLOOKUP('Calendar Customers'!$C31,'Rev Allocations Usage'!$B$27:$K$44,MATCH('Calendar Customers'!$A31,'Rev Allocations Usage'!$B$3:$K$3,0),0)</f>
        <v>2</v>
      </c>
      <c r="AZ31" s="50">
        <f>VLOOKUP($C31,CustbyRate!$A$7:$BQ$26,COLUMN()-2,0)*VLOOKUP('Calendar Customers'!$C31,'Rev Allocations Usage'!$B$27:$K$44,MATCH('Calendar Customers'!$A31,'Rev Allocations Usage'!$B$3:$K$3,0),0)</f>
        <v>2</v>
      </c>
      <c r="BA31" s="50">
        <f>VLOOKUP($C31,CustbyRate!$A$7:$BQ$26,COLUMN()-2,0)*VLOOKUP('Calendar Customers'!$C31,'Rev Allocations Usage'!$B$27:$K$44,MATCH('Calendar Customers'!$A31,'Rev Allocations Usage'!$B$3:$K$3,0),0)</f>
        <v>2</v>
      </c>
      <c r="BB31" s="50">
        <f>VLOOKUP($C31,CustbyRate!$A$7:$BQ$26,COLUMN()-2,0)*VLOOKUP('Calendar Customers'!$C31,'Rev Allocations Usage'!$B$27:$K$44,MATCH('Calendar Customers'!$A31,'Rev Allocations Usage'!$B$3:$K$3,0),0)</f>
        <v>2</v>
      </c>
      <c r="BC31" s="50">
        <f>VLOOKUP($C31,CustbyRate!$A$7:$BQ$26,COLUMN()-2,0)*VLOOKUP('Calendar Customers'!$C31,'Rev Allocations Usage'!$B$27:$K$44,MATCH('Calendar Customers'!$A31,'Rev Allocations Usage'!$B$3:$K$3,0),0)</f>
        <v>2</v>
      </c>
      <c r="BD31" s="50">
        <f>VLOOKUP($C31,CustbyRate!$A$7:$BQ$26,COLUMN()-2,0)*VLOOKUP('Calendar Customers'!$C31,'Rev Allocations Usage'!$B$27:$K$44,MATCH('Calendar Customers'!$A31,'Rev Allocations Usage'!$B$3:$K$3,0),0)</f>
        <v>2</v>
      </c>
      <c r="BE31" s="50">
        <f>VLOOKUP($C31,CustbyRate!$A$7:$BQ$26,COLUMN()-2,0)*VLOOKUP('Calendar Customers'!$C31,'Rev Allocations Usage'!$B$27:$K$44,MATCH('Calendar Customers'!$A31,'Rev Allocations Usage'!$B$3:$K$3,0),0)</f>
        <v>2</v>
      </c>
      <c r="BF31" s="50">
        <f>VLOOKUP($C31,CustbyRate!$A$7:$BQ$26,COLUMN()-2,0)*VLOOKUP('Calendar Customers'!$C31,'Rev Allocations Usage'!$B$27:$K$44,MATCH('Calendar Customers'!$A31,'Rev Allocations Usage'!$B$3:$K$3,0),0)</f>
        <v>2</v>
      </c>
      <c r="BG31" s="50">
        <f>VLOOKUP($C31,CustbyRate!$A$7:$BQ$26,COLUMN()-2,0)*VLOOKUP('Calendar Customers'!$C31,'Rev Allocations Usage'!$B$27:$K$44,MATCH('Calendar Customers'!$A31,'Rev Allocations Usage'!$B$3:$K$3,0),0)</f>
        <v>2</v>
      </c>
      <c r="BH31" s="52">
        <f>VLOOKUP($C31,CustbyRate!$A$7:$BQ$26,COLUMN()-2,0)*VLOOKUP('Calendar Customers'!$C31,'Rev Allocations Usage'!$B$27:$K$44,MATCH('Calendar Customers'!$A31,'Rev Allocations Usage'!$B$3:$K$3,0),0)</f>
        <v>2</v>
      </c>
      <c r="BI31" s="50">
        <f>VLOOKUP($C31,CustbyRate!$A$7:$BQ$26,COLUMN()-2,0)*VLOOKUP('Calendar Customers'!$C31,'Rev Allocations Usage'!$B$27:$K$44,MATCH('Calendar Customers'!$A31,'Rev Allocations Usage'!$B$3:$K$3,0),0)</f>
        <v>2</v>
      </c>
      <c r="BJ31" s="50">
        <f>VLOOKUP($C31,CustbyRate!$A$7:$BQ$26,COLUMN()-2,0)*VLOOKUP('Calendar Customers'!$C31,'Rev Allocations Usage'!$B$27:$K$44,MATCH('Calendar Customers'!$A31,'Rev Allocations Usage'!$B$3:$K$3,0),0)</f>
        <v>2</v>
      </c>
      <c r="BK31" s="50">
        <f>VLOOKUP($C31,CustbyRate!$A$7:$BQ$26,COLUMN()-2,0)*VLOOKUP('Calendar Customers'!$C31,'Rev Allocations Usage'!$B$27:$K$44,MATCH('Calendar Customers'!$A31,'Rev Allocations Usage'!$B$3:$K$3,0),0)</f>
        <v>2</v>
      </c>
      <c r="BL31" s="50">
        <f>VLOOKUP($C31,CustbyRate!$A$7:$BQ$26,COLUMN()-2,0)*VLOOKUP('Calendar Customers'!$C31,'Rev Allocations Usage'!$B$27:$K$44,MATCH('Calendar Customers'!$A31,'Rev Allocations Usage'!$B$3:$K$3,0),0)</f>
        <v>2</v>
      </c>
      <c r="BM31" s="50">
        <f>VLOOKUP($C31,CustbyRate!$A$7:$BQ$26,COLUMN()-2,0)*VLOOKUP('Calendar Customers'!$C31,'Rev Allocations Usage'!$B$27:$K$44,MATCH('Calendar Customers'!$A31,'Rev Allocations Usage'!$B$3:$K$3,0),0)</f>
        <v>2</v>
      </c>
      <c r="BN31" s="50">
        <f>VLOOKUP($C31,CustbyRate!$A$7:$BQ$26,COLUMN()-2,0)*VLOOKUP('Calendar Customers'!$C31,'Rev Allocations Usage'!$B$27:$K$44,MATCH('Calendar Customers'!$A31,'Rev Allocations Usage'!$B$3:$K$3,0),0)</f>
        <v>2</v>
      </c>
      <c r="BO31" s="50">
        <f>VLOOKUP($C31,CustbyRate!$A$7:$BQ$26,COLUMN()-2,0)*VLOOKUP('Calendar Customers'!$C31,'Rev Allocations Usage'!$B$27:$K$44,MATCH('Calendar Customers'!$A31,'Rev Allocations Usage'!$B$3:$K$3,0),0)</f>
        <v>2</v>
      </c>
      <c r="BP31" s="50">
        <f>VLOOKUP($C31,CustbyRate!$A$7:$BQ$26,COLUMN()-2,0)*VLOOKUP('Calendar Customers'!$C31,'Rev Allocations Usage'!$B$27:$K$44,MATCH('Calendar Customers'!$A31,'Rev Allocations Usage'!$B$3:$K$3,0),0)</f>
        <v>2</v>
      </c>
      <c r="BQ31" s="50">
        <f>VLOOKUP($C31,CustbyRate!$A$7:$BQ$26,COLUMN()-2,0)*VLOOKUP('Calendar Customers'!$C31,'Rev Allocations Usage'!$B$27:$K$44,MATCH('Calendar Customers'!$A31,'Rev Allocations Usage'!$B$3:$K$3,0),0)</f>
        <v>2</v>
      </c>
      <c r="BR31" s="50">
        <f>VLOOKUP($C31,CustbyRate!$A$7:$BQ$26,COLUMN()-2,0)*VLOOKUP('Calendar Customers'!$C31,'Rev Allocations Usage'!$B$27:$K$44,MATCH('Calendar Customers'!$A31,'Rev Allocations Usage'!$B$3:$K$3,0),0)</f>
        <v>2</v>
      </c>
      <c r="BS31" s="51">
        <f>VLOOKUP($C31,CustbyRate!$A$7:$BQ$26,COLUMN()-2,0)*VLOOKUP('Calendar Customers'!$C31,'Rev Allocations Usage'!$B$27:$K$44,MATCH('Calendar Customers'!$A31,'Rev Allocations Usage'!$B$3:$K$3,0),0)</f>
        <v>2</v>
      </c>
    </row>
    <row r="32" spans="1:71" x14ac:dyDescent="0.2">
      <c r="A32" s="92" t="s">
        <v>183</v>
      </c>
      <c r="B32" s="101"/>
      <c r="C32" s="101"/>
      <c r="D32" s="54">
        <f t="shared" ref="D32:AI32" si="10">SUM(D28:D31)</f>
        <v>70.49679897567222</v>
      </c>
      <c r="E32" s="55">
        <f t="shared" si="10"/>
        <v>70.49679897567222</v>
      </c>
      <c r="F32" s="55">
        <f t="shared" si="10"/>
        <v>70.49679897567222</v>
      </c>
      <c r="G32" s="55">
        <f t="shared" si="10"/>
        <v>70.49679897567222</v>
      </c>
      <c r="H32" s="55">
        <f t="shared" si="10"/>
        <v>70.49679897567222</v>
      </c>
      <c r="I32" s="55">
        <f t="shared" si="10"/>
        <v>70.49679897567222</v>
      </c>
      <c r="J32" s="55">
        <f t="shared" si="10"/>
        <v>71.300896286811778</v>
      </c>
      <c r="K32" s="56">
        <f t="shared" si="10"/>
        <v>71.300896286811778</v>
      </c>
      <c r="L32" s="55">
        <f t="shared" si="10"/>
        <v>71.300896286811778</v>
      </c>
      <c r="M32" s="55">
        <f t="shared" si="10"/>
        <v>71.300896286811778</v>
      </c>
      <c r="N32" s="55">
        <f t="shared" si="10"/>
        <v>71.300896286811778</v>
      </c>
      <c r="O32" s="55">
        <f t="shared" si="10"/>
        <v>71.300896286811778</v>
      </c>
      <c r="P32" s="55">
        <f t="shared" si="10"/>
        <v>71.300896286811778</v>
      </c>
      <c r="Q32" s="55">
        <f t="shared" si="10"/>
        <v>71.300896286811778</v>
      </c>
      <c r="R32" s="55">
        <f t="shared" si="10"/>
        <v>71.300896286811778</v>
      </c>
      <c r="S32" s="55">
        <f t="shared" si="10"/>
        <v>71.300896286811778</v>
      </c>
      <c r="T32" s="55">
        <f t="shared" si="10"/>
        <v>71.300896286811778</v>
      </c>
      <c r="U32" s="55">
        <f t="shared" si="10"/>
        <v>71.300896286811778</v>
      </c>
      <c r="V32" s="55">
        <f t="shared" si="10"/>
        <v>71.300896286811778</v>
      </c>
      <c r="W32" s="55">
        <f t="shared" si="10"/>
        <v>71.300896286811778</v>
      </c>
      <c r="X32" s="102">
        <f t="shared" si="10"/>
        <v>71.300896286811778</v>
      </c>
      <c r="Y32" s="55">
        <f t="shared" si="10"/>
        <v>71.300896286811778</v>
      </c>
      <c r="Z32" s="55">
        <f t="shared" si="10"/>
        <v>71.300896286811778</v>
      </c>
      <c r="AA32" s="55">
        <f t="shared" si="10"/>
        <v>71.300896286811778</v>
      </c>
      <c r="AB32" s="55">
        <f t="shared" si="10"/>
        <v>71.300896286811778</v>
      </c>
      <c r="AC32" s="55">
        <f t="shared" si="10"/>
        <v>71.300896286811778</v>
      </c>
      <c r="AD32" s="55">
        <f t="shared" si="10"/>
        <v>71.300896286811778</v>
      </c>
      <c r="AE32" s="55">
        <f t="shared" si="10"/>
        <v>71.300896286811778</v>
      </c>
      <c r="AF32" s="55">
        <f t="shared" si="10"/>
        <v>71.300896286811778</v>
      </c>
      <c r="AG32" s="55">
        <f t="shared" si="10"/>
        <v>71.300896286811778</v>
      </c>
      <c r="AH32" s="55">
        <f t="shared" si="10"/>
        <v>71.300896286811778</v>
      </c>
      <c r="AI32" s="55">
        <f t="shared" si="10"/>
        <v>71.300896286811778</v>
      </c>
      <c r="AJ32" s="102">
        <f t="shared" ref="AJ32:BO32" si="11">SUM(AJ28:AJ31)</f>
        <v>71.300896286811778</v>
      </c>
      <c r="AK32" s="55">
        <f t="shared" si="11"/>
        <v>71.300896286811778</v>
      </c>
      <c r="AL32" s="55">
        <f t="shared" si="11"/>
        <v>71.300896286811778</v>
      </c>
      <c r="AM32" s="55">
        <f t="shared" si="11"/>
        <v>71.300896286811778</v>
      </c>
      <c r="AN32" s="55">
        <f t="shared" si="11"/>
        <v>71.300896286811778</v>
      </c>
      <c r="AO32" s="55">
        <f t="shared" si="11"/>
        <v>71.300896286811778</v>
      </c>
      <c r="AP32" s="55">
        <f t="shared" si="11"/>
        <v>71.300896286811778</v>
      </c>
      <c r="AQ32" s="55">
        <f t="shared" si="11"/>
        <v>71.300896286811778</v>
      </c>
      <c r="AR32" s="55">
        <f t="shared" si="11"/>
        <v>71.300896286811778</v>
      </c>
      <c r="AS32" s="55">
        <f t="shared" si="11"/>
        <v>71.300896286811778</v>
      </c>
      <c r="AT32" s="55">
        <f t="shared" si="11"/>
        <v>71.300896286811778</v>
      </c>
      <c r="AU32" s="55">
        <f t="shared" si="11"/>
        <v>71.300896286811778</v>
      </c>
      <c r="AV32" s="102">
        <f t="shared" si="11"/>
        <v>71.300896286811778</v>
      </c>
      <c r="AW32" s="55">
        <f t="shared" si="11"/>
        <v>71.300896286811778</v>
      </c>
      <c r="AX32" s="55">
        <f t="shared" si="11"/>
        <v>71.300896286811778</v>
      </c>
      <c r="AY32" s="55">
        <f t="shared" si="11"/>
        <v>71.300896286811778</v>
      </c>
      <c r="AZ32" s="55">
        <f t="shared" si="11"/>
        <v>71.300896286811778</v>
      </c>
      <c r="BA32" s="55">
        <f t="shared" si="11"/>
        <v>71.300896286811778</v>
      </c>
      <c r="BB32" s="55">
        <f t="shared" si="11"/>
        <v>71.300896286811778</v>
      </c>
      <c r="BC32" s="55">
        <f t="shared" si="11"/>
        <v>71.300896286811778</v>
      </c>
      <c r="BD32" s="55">
        <f t="shared" si="11"/>
        <v>71.300896286811778</v>
      </c>
      <c r="BE32" s="55">
        <f t="shared" si="11"/>
        <v>71.300896286811778</v>
      </c>
      <c r="BF32" s="55">
        <f t="shared" si="11"/>
        <v>71.300896286811778</v>
      </c>
      <c r="BG32" s="55">
        <f t="shared" si="11"/>
        <v>71.300896286811778</v>
      </c>
      <c r="BH32" s="102">
        <f t="shared" si="11"/>
        <v>71.300896286811778</v>
      </c>
      <c r="BI32" s="55">
        <f t="shared" si="11"/>
        <v>71.300896286811778</v>
      </c>
      <c r="BJ32" s="55">
        <f t="shared" si="11"/>
        <v>71.300896286811778</v>
      </c>
      <c r="BK32" s="55">
        <f t="shared" si="11"/>
        <v>71.300896286811778</v>
      </c>
      <c r="BL32" s="55">
        <f t="shared" si="11"/>
        <v>71.300896286811778</v>
      </c>
      <c r="BM32" s="55">
        <f t="shared" si="11"/>
        <v>71.300896286811778</v>
      </c>
      <c r="BN32" s="55">
        <f t="shared" si="11"/>
        <v>71.300896286811778</v>
      </c>
      <c r="BO32" s="55">
        <f t="shared" si="11"/>
        <v>71.300896286811778</v>
      </c>
      <c r="BP32" s="55">
        <f t="shared" ref="BP32:BS32" si="12">SUM(BP28:BP31)</f>
        <v>71.300896286811778</v>
      </c>
      <c r="BQ32" s="55">
        <f t="shared" si="12"/>
        <v>71.300896286811778</v>
      </c>
      <c r="BR32" s="55">
        <f t="shared" si="12"/>
        <v>71.300896286811778</v>
      </c>
      <c r="BS32" s="56">
        <f t="shared" si="12"/>
        <v>71.300896286811778</v>
      </c>
    </row>
    <row r="33" spans="1:72" s="66" customFormat="1" x14ac:dyDescent="0.2">
      <c r="A33" s="132" t="s">
        <v>103</v>
      </c>
      <c r="B33" s="128" t="s">
        <v>163</v>
      </c>
      <c r="C33" s="118" t="s">
        <v>12</v>
      </c>
      <c r="D33" s="119">
        <f>VLOOKUP($C33,CustbyRate!$A$7:$BQ$26,COLUMN()-2,0)*VLOOKUP('Calendar Customers'!$C33,'Rev Allocations Usage'!$B$27:$K$44,MATCH('Calendar Customers'!$A33,'Rev Allocations Usage'!$B$3:$K$3,0),0)</f>
        <v>7.6923076923076925</v>
      </c>
      <c r="E33" s="120">
        <f>VLOOKUP($C33,CustbyRate!$A$7:$BQ$26,COLUMN()-2,0)*VLOOKUP('Calendar Customers'!$C33,'Rev Allocations Usage'!$B$27:$K$44,MATCH('Calendar Customers'!$A33,'Rev Allocations Usage'!$B$3:$K$3,0),0)</f>
        <v>7.6923076923076925</v>
      </c>
      <c r="F33" s="120">
        <f>VLOOKUP($C33,CustbyRate!$A$7:$BQ$26,COLUMN()-2,0)*VLOOKUP('Calendar Customers'!$C33,'Rev Allocations Usage'!$B$27:$K$44,MATCH('Calendar Customers'!$A33,'Rev Allocations Usage'!$B$3:$K$3,0),0)</f>
        <v>7.6923076923076925</v>
      </c>
      <c r="G33" s="120">
        <f>VLOOKUP($C33,CustbyRate!$A$7:$BQ$26,COLUMN()-2,0)*VLOOKUP('Calendar Customers'!$C33,'Rev Allocations Usage'!$B$27:$K$44,MATCH('Calendar Customers'!$A33,'Rev Allocations Usage'!$B$3:$K$3,0),0)</f>
        <v>7.6923076923076925</v>
      </c>
      <c r="H33" s="120">
        <f>VLOOKUP($C33,CustbyRate!$A$7:$BQ$26,COLUMN()-2,0)*VLOOKUP('Calendar Customers'!$C33,'Rev Allocations Usage'!$B$27:$K$44,MATCH('Calendar Customers'!$A33,'Rev Allocations Usage'!$B$3:$K$3,0),0)</f>
        <v>7.6923076923076925</v>
      </c>
      <c r="I33" s="120">
        <f>VLOOKUP($C33,CustbyRate!$A$7:$BQ$26,COLUMN()-2,0)*VLOOKUP('Calendar Customers'!$C33,'Rev Allocations Usage'!$B$27:$K$44,MATCH('Calendar Customers'!$A33,'Rev Allocations Usage'!$B$3:$K$3,0),0)</f>
        <v>7.6923076923076925</v>
      </c>
      <c r="J33" s="120">
        <f>VLOOKUP($C33,CustbyRate!$A$7:$BQ$26,COLUMN()-2,0)*VLOOKUP('Calendar Customers'!$C33,'Rev Allocations Usage'!$B$27:$K$44,MATCH('Calendar Customers'!$A33,'Rev Allocations Usage'!$B$3:$K$3,0),0)</f>
        <v>7.6923076923076925</v>
      </c>
      <c r="K33" s="121">
        <f>VLOOKUP($C33,CustbyRate!$A$7:$BQ$26,COLUMN()-2,0)*VLOOKUP('Calendar Customers'!$C33,'Rev Allocations Usage'!$B$27:$K$44,MATCH('Calendar Customers'!$A33,'Rev Allocations Usage'!$B$3:$K$3,0),0)</f>
        <v>7.6923076923076925</v>
      </c>
      <c r="L33" s="120">
        <f>VLOOKUP($C33,CustbyRate!$A$7:$BQ$26,COLUMN()-2,0)*VLOOKUP('Calendar Customers'!$C33,'Rev Allocations Usage'!$B$27:$K$44,MATCH('Calendar Customers'!$A33,'Rev Allocations Usage'!$B$3:$K$3,0),0)</f>
        <v>7.6923076923076925</v>
      </c>
      <c r="M33" s="120">
        <f>VLOOKUP($C33,CustbyRate!$A$7:$BQ$26,COLUMN()-2,0)*VLOOKUP('Calendar Customers'!$C33,'Rev Allocations Usage'!$B$27:$K$44,MATCH('Calendar Customers'!$A33,'Rev Allocations Usage'!$B$3:$K$3,0),0)</f>
        <v>7.6923076923076925</v>
      </c>
      <c r="N33" s="120">
        <f>VLOOKUP($C33,CustbyRate!$A$7:$BQ$26,COLUMN()-2,0)*VLOOKUP('Calendar Customers'!$C33,'Rev Allocations Usage'!$B$27:$K$44,MATCH('Calendar Customers'!$A33,'Rev Allocations Usage'!$B$3:$K$3,0),0)</f>
        <v>7.6923076923076925</v>
      </c>
      <c r="O33" s="120">
        <f>VLOOKUP($C33,CustbyRate!$A$7:$BQ$26,COLUMN()-2,0)*VLOOKUP('Calendar Customers'!$C33,'Rev Allocations Usage'!$B$27:$K$44,MATCH('Calendar Customers'!$A33,'Rev Allocations Usage'!$B$3:$K$3,0),0)</f>
        <v>7.6923076923076925</v>
      </c>
      <c r="P33" s="120">
        <f>VLOOKUP($C33,CustbyRate!$A$7:$BQ$26,COLUMN()-2,0)*VLOOKUP('Calendar Customers'!$C33,'Rev Allocations Usage'!$B$27:$K$44,MATCH('Calendar Customers'!$A33,'Rev Allocations Usage'!$B$3:$K$3,0),0)</f>
        <v>7.6923076923076925</v>
      </c>
      <c r="Q33" s="120">
        <f>VLOOKUP($C33,CustbyRate!$A$7:$BQ$26,COLUMN()-2,0)*VLOOKUP('Calendar Customers'!$C33,'Rev Allocations Usage'!$B$27:$K$44,MATCH('Calendar Customers'!$A33,'Rev Allocations Usage'!$B$3:$K$3,0),0)</f>
        <v>7.6923076923076925</v>
      </c>
      <c r="R33" s="120">
        <f>VLOOKUP($C33,CustbyRate!$A$7:$BQ$26,COLUMN()-2,0)*VLOOKUP('Calendar Customers'!$C33,'Rev Allocations Usage'!$B$27:$K$44,MATCH('Calendar Customers'!$A33,'Rev Allocations Usage'!$B$3:$K$3,0),0)</f>
        <v>7.6923076923076925</v>
      </c>
      <c r="S33" s="120">
        <f>VLOOKUP($C33,CustbyRate!$A$7:$BQ$26,COLUMN()-2,0)*VLOOKUP('Calendar Customers'!$C33,'Rev Allocations Usage'!$B$27:$K$44,MATCH('Calendar Customers'!$A33,'Rev Allocations Usage'!$B$3:$K$3,0),0)</f>
        <v>7.6923076923076925</v>
      </c>
      <c r="T33" s="120">
        <f>VLOOKUP($C33,CustbyRate!$A$7:$BQ$26,COLUMN()-2,0)*VLOOKUP('Calendar Customers'!$C33,'Rev Allocations Usage'!$B$27:$K$44,MATCH('Calendar Customers'!$A33,'Rev Allocations Usage'!$B$3:$K$3,0),0)</f>
        <v>7.6923076923076925</v>
      </c>
      <c r="U33" s="120">
        <f>VLOOKUP($C33,CustbyRate!$A$7:$BQ$26,COLUMN()-2,0)*VLOOKUP('Calendar Customers'!$C33,'Rev Allocations Usage'!$B$27:$K$44,MATCH('Calendar Customers'!$A33,'Rev Allocations Usage'!$B$3:$K$3,0),0)</f>
        <v>7.6923076923076925</v>
      </c>
      <c r="V33" s="120">
        <f>VLOOKUP($C33,CustbyRate!$A$7:$BQ$26,COLUMN()-2,0)*VLOOKUP('Calendar Customers'!$C33,'Rev Allocations Usage'!$B$27:$K$44,MATCH('Calendar Customers'!$A33,'Rev Allocations Usage'!$B$3:$K$3,0),0)</f>
        <v>7.6923076923076925</v>
      </c>
      <c r="W33" s="120">
        <f>VLOOKUP($C33,CustbyRate!$A$7:$BQ$26,COLUMN()-2,0)*VLOOKUP('Calendar Customers'!$C33,'Rev Allocations Usage'!$B$27:$K$44,MATCH('Calendar Customers'!$A33,'Rev Allocations Usage'!$B$3:$K$3,0),0)</f>
        <v>7.6923076923076925</v>
      </c>
      <c r="X33" s="122">
        <f>VLOOKUP($C33,CustbyRate!$A$7:$BQ$26,COLUMN()-2,0)*VLOOKUP('Calendar Customers'!$C33,'Rev Allocations Usage'!$B$27:$K$44,MATCH('Calendar Customers'!$A33,'Rev Allocations Usage'!$B$3:$K$3,0),0)</f>
        <v>7.6923076923076925</v>
      </c>
      <c r="Y33" s="120">
        <f>VLOOKUP($C33,CustbyRate!$A$7:$BQ$26,COLUMN()-2,0)*VLOOKUP('Calendar Customers'!$C33,'Rev Allocations Usage'!$B$27:$K$44,MATCH('Calendar Customers'!$A33,'Rev Allocations Usage'!$B$3:$K$3,0),0)</f>
        <v>7.6923076923076925</v>
      </c>
      <c r="Z33" s="120">
        <f>VLOOKUP($C33,CustbyRate!$A$7:$BQ$26,COLUMN()-2,0)*VLOOKUP('Calendar Customers'!$C33,'Rev Allocations Usage'!$B$27:$K$44,MATCH('Calendar Customers'!$A33,'Rev Allocations Usage'!$B$3:$K$3,0),0)</f>
        <v>7.6923076923076925</v>
      </c>
      <c r="AA33" s="120">
        <f>VLOOKUP($C33,CustbyRate!$A$7:$BQ$26,COLUMN()-2,0)*VLOOKUP('Calendar Customers'!$C33,'Rev Allocations Usage'!$B$27:$K$44,MATCH('Calendar Customers'!$A33,'Rev Allocations Usage'!$B$3:$K$3,0),0)</f>
        <v>7.6923076923076925</v>
      </c>
      <c r="AB33" s="120">
        <f>VLOOKUP($C33,CustbyRate!$A$7:$BQ$26,COLUMN()-2,0)*VLOOKUP('Calendar Customers'!$C33,'Rev Allocations Usage'!$B$27:$K$44,MATCH('Calendar Customers'!$A33,'Rev Allocations Usage'!$B$3:$K$3,0),0)</f>
        <v>7.6923076923076925</v>
      </c>
      <c r="AC33" s="120">
        <f>VLOOKUP($C33,CustbyRate!$A$7:$BQ$26,COLUMN()-2,0)*VLOOKUP('Calendar Customers'!$C33,'Rev Allocations Usage'!$B$27:$K$44,MATCH('Calendar Customers'!$A33,'Rev Allocations Usage'!$B$3:$K$3,0),0)</f>
        <v>7.6923076923076925</v>
      </c>
      <c r="AD33" s="120">
        <f>VLOOKUP($C33,CustbyRate!$A$7:$BQ$26,COLUMN()-2,0)*VLOOKUP('Calendar Customers'!$C33,'Rev Allocations Usage'!$B$27:$K$44,MATCH('Calendar Customers'!$A33,'Rev Allocations Usage'!$B$3:$K$3,0),0)</f>
        <v>7.6923076923076925</v>
      </c>
      <c r="AE33" s="120">
        <f>VLOOKUP($C33,CustbyRate!$A$7:$BQ$26,COLUMN()-2,0)*VLOOKUP('Calendar Customers'!$C33,'Rev Allocations Usage'!$B$27:$K$44,MATCH('Calendar Customers'!$A33,'Rev Allocations Usage'!$B$3:$K$3,0),0)</f>
        <v>7.6923076923076925</v>
      </c>
      <c r="AF33" s="120">
        <f>VLOOKUP($C33,CustbyRate!$A$7:$BQ$26,COLUMN()-2,0)*VLOOKUP('Calendar Customers'!$C33,'Rev Allocations Usage'!$B$27:$K$44,MATCH('Calendar Customers'!$A33,'Rev Allocations Usage'!$B$3:$K$3,0),0)</f>
        <v>7.6923076923076925</v>
      </c>
      <c r="AG33" s="120">
        <f>VLOOKUP($C33,CustbyRate!$A$7:$BQ$26,COLUMN()-2,0)*VLOOKUP('Calendar Customers'!$C33,'Rev Allocations Usage'!$B$27:$K$44,MATCH('Calendar Customers'!$A33,'Rev Allocations Usage'!$B$3:$K$3,0),0)</f>
        <v>7.6923076923076925</v>
      </c>
      <c r="AH33" s="120">
        <f>VLOOKUP($C33,CustbyRate!$A$7:$BQ$26,COLUMN()-2,0)*VLOOKUP('Calendar Customers'!$C33,'Rev Allocations Usage'!$B$27:$K$44,MATCH('Calendar Customers'!$A33,'Rev Allocations Usage'!$B$3:$K$3,0),0)</f>
        <v>7.6923076923076925</v>
      </c>
      <c r="AI33" s="120">
        <f>VLOOKUP($C33,CustbyRate!$A$7:$BQ$26,COLUMN()-2,0)*VLOOKUP('Calendar Customers'!$C33,'Rev Allocations Usage'!$B$27:$K$44,MATCH('Calendar Customers'!$A33,'Rev Allocations Usage'!$B$3:$K$3,0),0)</f>
        <v>7.6923076923076925</v>
      </c>
      <c r="AJ33" s="122">
        <f>VLOOKUP($C33,CustbyRate!$A$7:$BQ$26,COLUMN()-2,0)*VLOOKUP('Calendar Customers'!$C33,'Rev Allocations Usage'!$B$27:$K$44,MATCH('Calendar Customers'!$A33,'Rev Allocations Usage'!$B$3:$K$3,0),0)</f>
        <v>7.6923076923076925</v>
      </c>
      <c r="AK33" s="120">
        <f>VLOOKUP($C33,CustbyRate!$A$7:$BQ$26,COLUMN()-2,0)*VLOOKUP('Calendar Customers'!$C33,'Rev Allocations Usage'!$B$27:$K$44,MATCH('Calendar Customers'!$A33,'Rev Allocations Usage'!$B$3:$K$3,0),0)</f>
        <v>7.6923076923076925</v>
      </c>
      <c r="AL33" s="120">
        <f>VLOOKUP($C33,CustbyRate!$A$7:$BQ$26,COLUMN()-2,0)*VLOOKUP('Calendar Customers'!$C33,'Rev Allocations Usage'!$B$27:$K$44,MATCH('Calendar Customers'!$A33,'Rev Allocations Usage'!$B$3:$K$3,0),0)</f>
        <v>7.6923076923076925</v>
      </c>
      <c r="AM33" s="120">
        <f>VLOOKUP($C33,CustbyRate!$A$7:$BQ$26,COLUMN()-2,0)*VLOOKUP('Calendar Customers'!$C33,'Rev Allocations Usage'!$B$27:$K$44,MATCH('Calendar Customers'!$A33,'Rev Allocations Usage'!$B$3:$K$3,0),0)</f>
        <v>7.6923076923076925</v>
      </c>
      <c r="AN33" s="120">
        <f>VLOOKUP($C33,CustbyRate!$A$7:$BQ$26,COLUMN()-2,0)*VLOOKUP('Calendar Customers'!$C33,'Rev Allocations Usage'!$B$27:$K$44,MATCH('Calendar Customers'!$A33,'Rev Allocations Usage'!$B$3:$K$3,0),0)</f>
        <v>7.6923076923076925</v>
      </c>
      <c r="AO33" s="120">
        <f>VLOOKUP($C33,CustbyRate!$A$7:$BQ$26,COLUMN()-2,0)*VLOOKUP('Calendar Customers'!$C33,'Rev Allocations Usage'!$B$27:$K$44,MATCH('Calendar Customers'!$A33,'Rev Allocations Usage'!$B$3:$K$3,0),0)</f>
        <v>7.6923076923076925</v>
      </c>
      <c r="AP33" s="120">
        <f>VLOOKUP($C33,CustbyRate!$A$7:$BQ$26,COLUMN()-2,0)*VLOOKUP('Calendar Customers'!$C33,'Rev Allocations Usage'!$B$27:$K$44,MATCH('Calendar Customers'!$A33,'Rev Allocations Usage'!$B$3:$K$3,0),0)</f>
        <v>7.6923076923076925</v>
      </c>
      <c r="AQ33" s="120">
        <f>VLOOKUP($C33,CustbyRate!$A$7:$BQ$26,COLUMN()-2,0)*VLOOKUP('Calendar Customers'!$C33,'Rev Allocations Usage'!$B$27:$K$44,MATCH('Calendar Customers'!$A33,'Rev Allocations Usage'!$B$3:$K$3,0),0)</f>
        <v>7.6923076923076925</v>
      </c>
      <c r="AR33" s="120">
        <f>VLOOKUP($C33,CustbyRate!$A$7:$BQ$26,COLUMN()-2,0)*VLOOKUP('Calendar Customers'!$C33,'Rev Allocations Usage'!$B$27:$K$44,MATCH('Calendar Customers'!$A33,'Rev Allocations Usage'!$B$3:$K$3,0),0)</f>
        <v>7.6923076923076925</v>
      </c>
      <c r="AS33" s="120">
        <f>VLOOKUP($C33,CustbyRate!$A$7:$BQ$26,COLUMN()-2,0)*VLOOKUP('Calendar Customers'!$C33,'Rev Allocations Usage'!$B$27:$K$44,MATCH('Calendar Customers'!$A33,'Rev Allocations Usage'!$B$3:$K$3,0),0)</f>
        <v>7.6923076923076925</v>
      </c>
      <c r="AT33" s="120">
        <f>VLOOKUP($C33,CustbyRate!$A$7:$BQ$26,COLUMN()-2,0)*VLOOKUP('Calendar Customers'!$C33,'Rev Allocations Usage'!$B$27:$K$44,MATCH('Calendar Customers'!$A33,'Rev Allocations Usage'!$B$3:$K$3,0),0)</f>
        <v>7.6923076923076925</v>
      </c>
      <c r="AU33" s="120">
        <f>VLOOKUP($C33,CustbyRate!$A$7:$BQ$26,COLUMN()-2,0)*VLOOKUP('Calendar Customers'!$C33,'Rev Allocations Usage'!$B$27:$K$44,MATCH('Calendar Customers'!$A33,'Rev Allocations Usage'!$B$3:$K$3,0),0)</f>
        <v>7.6923076923076925</v>
      </c>
      <c r="AV33" s="122">
        <f>VLOOKUP($C33,CustbyRate!$A$7:$BQ$26,COLUMN()-2,0)*VLOOKUP('Calendar Customers'!$C33,'Rev Allocations Usage'!$B$27:$K$44,MATCH('Calendar Customers'!$A33,'Rev Allocations Usage'!$B$3:$K$3,0),0)</f>
        <v>7.6923076923076925</v>
      </c>
      <c r="AW33" s="120">
        <f>VLOOKUP($C33,CustbyRate!$A$7:$BQ$26,COLUMN()-2,0)*VLOOKUP('Calendar Customers'!$C33,'Rev Allocations Usage'!$B$27:$K$44,MATCH('Calendar Customers'!$A33,'Rev Allocations Usage'!$B$3:$K$3,0),0)</f>
        <v>7.6923076923076925</v>
      </c>
      <c r="AX33" s="120">
        <f>VLOOKUP($C33,CustbyRate!$A$7:$BQ$26,COLUMN()-2,0)*VLOOKUP('Calendar Customers'!$C33,'Rev Allocations Usage'!$B$27:$K$44,MATCH('Calendar Customers'!$A33,'Rev Allocations Usage'!$B$3:$K$3,0),0)</f>
        <v>7.6923076923076925</v>
      </c>
      <c r="AY33" s="120">
        <f>VLOOKUP($C33,CustbyRate!$A$7:$BQ$26,COLUMN()-2,0)*VLOOKUP('Calendar Customers'!$C33,'Rev Allocations Usage'!$B$27:$K$44,MATCH('Calendar Customers'!$A33,'Rev Allocations Usage'!$B$3:$K$3,0),0)</f>
        <v>7.6923076923076925</v>
      </c>
      <c r="AZ33" s="120">
        <f>VLOOKUP($C33,CustbyRate!$A$7:$BQ$26,COLUMN()-2,0)*VLOOKUP('Calendar Customers'!$C33,'Rev Allocations Usage'!$B$27:$K$44,MATCH('Calendar Customers'!$A33,'Rev Allocations Usage'!$B$3:$K$3,0),0)</f>
        <v>7.6923076923076925</v>
      </c>
      <c r="BA33" s="120">
        <f>VLOOKUP($C33,CustbyRate!$A$7:$BQ$26,COLUMN()-2,0)*VLOOKUP('Calendar Customers'!$C33,'Rev Allocations Usage'!$B$27:$K$44,MATCH('Calendar Customers'!$A33,'Rev Allocations Usage'!$B$3:$K$3,0),0)</f>
        <v>7.6923076923076925</v>
      </c>
      <c r="BB33" s="120">
        <f>VLOOKUP($C33,CustbyRate!$A$7:$BQ$26,COLUMN()-2,0)*VLOOKUP('Calendar Customers'!$C33,'Rev Allocations Usage'!$B$27:$K$44,MATCH('Calendar Customers'!$A33,'Rev Allocations Usage'!$B$3:$K$3,0),0)</f>
        <v>7.6923076923076925</v>
      </c>
      <c r="BC33" s="120">
        <f>VLOOKUP($C33,CustbyRate!$A$7:$BQ$26,COLUMN()-2,0)*VLOOKUP('Calendar Customers'!$C33,'Rev Allocations Usage'!$B$27:$K$44,MATCH('Calendar Customers'!$A33,'Rev Allocations Usage'!$B$3:$K$3,0),0)</f>
        <v>7.6923076923076925</v>
      </c>
      <c r="BD33" s="120">
        <f>VLOOKUP($C33,CustbyRate!$A$7:$BQ$26,COLUMN()-2,0)*VLOOKUP('Calendar Customers'!$C33,'Rev Allocations Usage'!$B$27:$K$44,MATCH('Calendar Customers'!$A33,'Rev Allocations Usage'!$B$3:$K$3,0),0)</f>
        <v>7.6923076923076925</v>
      </c>
      <c r="BE33" s="120">
        <f>VLOOKUP($C33,CustbyRate!$A$7:$BQ$26,COLUMN()-2,0)*VLOOKUP('Calendar Customers'!$C33,'Rev Allocations Usage'!$B$27:$K$44,MATCH('Calendar Customers'!$A33,'Rev Allocations Usage'!$B$3:$K$3,0),0)</f>
        <v>7.6923076923076925</v>
      </c>
      <c r="BF33" s="120">
        <f>VLOOKUP($C33,CustbyRate!$A$7:$BQ$26,COLUMN()-2,0)*VLOOKUP('Calendar Customers'!$C33,'Rev Allocations Usage'!$B$27:$K$44,MATCH('Calendar Customers'!$A33,'Rev Allocations Usage'!$B$3:$K$3,0),0)</f>
        <v>7.6923076923076925</v>
      </c>
      <c r="BG33" s="120">
        <f>VLOOKUP($C33,CustbyRate!$A$7:$BQ$26,COLUMN()-2,0)*VLOOKUP('Calendar Customers'!$C33,'Rev Allocations Usage'!$B$27:$K$44,MATCH('Calendar Customers'!$A33,'Rev Allocations Usage'!$B$3:$K$3,0),0)</f>
        <v>7.6923076923076925</v>
      </c>
      <c r="BH33" s="122">
        <f>VLOOKUP($C33,CustbyRate!$A$7:$BQ$26,COLUMN()-2,0)*VLOOKUP('Calendar Customers'!$C33,'Rev Allocations Usage'!$B$27:$K$44,MATCH('Calendar Customers'!$A33,'Rev Allocations Usage'!$B$3:$K$3,0),0)</f>
        <v>7.6923076923076925</v>
      </c>
      <c r="BI33" s="120">
        <f>VLOOKUP($C33,CustbyRate!$A$7:$BQ$26,COLUMN()-2,0)*VLOOKUP('Calendar Customers'!$C33,'Rev Allocations Usage'!$B$27:$K$44,MATCH('Calendar Customers'!$A33,'Rev Allocations Usage'!$B$3:$K$3,0),0)</f>
        <v>7.6923076923076925</v>
      </c>
      <c r="BJ33" s="120">
        <f>VLOOKUP($C33,CustbyRate!$A$7:$BQ$26,COLUMN()-2,0)*VLOOKUP('Calendar Customers'!$C33,'Rev Allocations Usage'!$B$27:$K$44,MATCH('Calendar Customers'!$A33,'Rev Allocations Usage'!$B$3:$K$3,0),0)</f>
        <v>7.6923076923076925</v>
      </c>
      <c r="BK33" s="120">
        <f>VLOOKUP($C33,CustbyRate!$A$7:$BQ$26,COLUMN()-2,0)*VLOOKUP('Calendar Customers'!$C33,'Rev Allocations Usage'!$B$27:$K$44,MATCH('Calendar Customers'!$A33,'Rev Allocations Usage'!$B$3:$K$3,0),0)</f>
        <v>7.6923076923076925</v>
      </c>
      <c r="BL33" s="120">
        <f>VLOOKUP($C33,CustbyRate!$A$7:$BQ$26,COLUMN()-2,0)*VLOOKUP('Calendar Customers'!$C33,'Rev Allocations Usage'!$B$27:$K$44,MATCH('Calendar Customers'!$A33,'Rev Allocations Usage'!$B$3:$K$3,0),0)</f>
        <v>7.6923076923076925</v>
      </c>
      <c r="BM33" s="120">
        <f>VLOOKUP($C33,CustbyRate!$A$7:$BQ$26,COLUMN()-2,0)*VLOOKUP('Calendar Customers'!$C33,'Rev Allocations Usage'!$B$27:$K$44,MATCH('Calendar Customers'!$A33,'Rev Allocations Usage'!$B$3:$K$3,0),0)</f>
        <v>7.6923076923076925</v>
      </c>
      <c r="BN33" s="120">
        <f>VLOOKUP($C33,CustbyRate!$A$7:$BQ$26,COLUMN()-2,0)*VLOOKUP('Calendar Customers'!$C33,'Rev Allocations Usage'!$B$27:$K$44,MATCH('Calendar Customers'!$A33,'Rev Allocations Usage'!$B$3:$K$3,0),0)</f>
        <v>7.6923076923076925</v>
      </c>
      <c r="BO33" s="120">
        <f>VLOOKUP($C33,CustbyRate!$A$7:$BQ$26,COLUMN()-2,0)*VLOOKUP('Calendar Customers'!$C33,'Rev Allocations Usage'!$B$27:$K$44,MATCH('Calendar Customers'!$A33,'Rev Allocations Usage'!$B$3:$K$3,0),0)</f>
        <v>7.6923076923076925</v>
      </c>
      <c r="BP33" s="120">
        <f>VLOOKUP($C33,CustbyRate!$A$7:$BQ$26,COLUMN()-2,0)*VLOOKUP('Calendar Customers'!$C33,'Rev Allocations Usage'!$B$27:$K$44,MATCH('Calendar Customers'!$A33,'Rev Allocations Usage'!$B$3:$K$3,0),0)</f>
        <v>7.6923076923076925</v>
      </c>
      <c r="BQ33" s="120">
        <f>VLOOKUP($C33,CustbyRate!$A$7:$BQ$26,COLUMN()-2,0)*VLOOKUP('Calendar Customers'!$C33,'Rev Allocations Usage'!$B$27:$K$44,MATCH('Calendar Customers'!$A33,'Rev Allocations Usage'!$B$3:$K$3,0),0)</f>
        <v>7.6923076923076925</v>
      </c>
      <c r="BR33" s="120">
        <f>VLOOKUP($C33,CustbyRate!$A$7:$BQ$26,COLUMN()-2,0)*VLOOKUP('Calendar Customers'!$C33,'Rev Allocations Usage'!$B$27:$K$44,MATCH('Calendar Customers'!$A33,'Rev Allocations Usage'!$B$3:$K$3,0),0)</f>
        <v>7.6923076923076925</v>
      </c>
      <c r="BS33" s="121">
        <f>VLOOKUP($C33,CustbyRate!$A$7:$BQ$26,COLUMN()-2,0)*VLOOKUP('Calendar Customers'!$C33,'Rev Allocations Usage'!$B$27:$K$44,MATCH('Calendar Customers'!$A33,'Rev Allocations Usage'!$B$3:$K$3,0),0)</f>
        <v>7.6923076923076925</v>
      </c>
    </row>
    <row r="34" spans="1:72" s="66" customFormat="1" x14ac:dyDescent="0.2">
      <c r="A34" s="133" t="str">
        <f>A33</f>
        <v>Gas Trans Large Comm Cust</v>
      </c>
      <c r="B34" s="129" t="s">
        <v>143</v>
      </c>
      <c r="C34" s="100" t="s">
        <v>21</v>
      </c>
      <c r="D34" s="123">
        <f>VLOOKUP($C34,CustbyRate!$A$7:$BQ$26,COLUMN()-2,0)*VLOOKUP('Calendar Customers'!$C34,'Rev Allocations Usage'!$B$27:$K$44,MATCH('Calendar Customers'!$A34,'Rev Allocations Usage'!$B$3:$K$3,0),0)</f>
        <v>0</v>
      </c>
      <c r="E34" s="124">
        <f>VLOOKUP($C34,CustbyRate!$A$7:$BQ$26,COLUMN()-2,0)*VLOOKUP('Calendar Customers'!$C34,'Rev Allocations Usage'!$B$27:$K$44,MATCH('Calendar Customers'!$A34,'Rev Allocations Usage'!$B$3:$K$3,0),0)</f>
        <v>0</v>
      </c>
      <c r="F34" s="124">
        <f>VLOOKUP($C34,CustbyRate!$A$7:$BQ$26,COLUMN()-2,0)*VLOOKUP('Calendar Customers'!$C34,'Rev Allocations Usage'!$B$27:$K$44,MATCH('Calendar Customers'!$A34,'Rev Allocations Usage'!$B$3:$K$3,0),0)</f>
        <v>0</v>
      </c>
      <c r="G34" s="124">
        <f>VLOOKUP($C34,CustbyRate!$A$7:$BQ$26,COLUMN()-2,0)*VLOOKUP('Calendar Customers'!$C34,'Rev Allocations Usage'!$B$27:$K$44,MATCH('Calendar Customers'!$A34,'Rev Allocations Usage'!$B$3:$K$3,0),0)</f>
        <v>0</v>
      </c>
      <c r="H34" s="124">
        <f>VLOOKUP($C34,CustbyRate!$A$7:$BQ$26,COLUMN()-2,0)*VLOOKUP('Calendar Customers'!$C34,'Rev Allocations Usage'!$B$27:$K$44,MATCH('Calendar Customers'!$A34,'Rev Allocations Usage'!$B$3:$K$3,0),0)</f>
        <v>0</v>
      </c>
      <c r="I34" s="124">
        <f>VLOOKUP($C34,CustbyRate!$A$7:$BQ$26,COLUMN()-2,0)*VLOOKUP('Calendar Customers'!$C34,'Rev Allocations Usage'!$B$27:$K$44,MATCH('Calendar Customers'!$A34,'Rev Allocations Usage'!$B$3:$K$3,0),0)</f>
        <v>0</v>
      </c>
      <c r="J34" s="124">
        <f>VLOOKUP($C34,CustbyRate!$A$7:$BQ$26,COLUMN()-2,0)*VLOOKUP('Calendar Customers'!$C34,'Rev Allocations Usage'!$B$27:$K$44,MATCH('Calendar Customers'!$A34,'Rev Allocations Usage'!$B$3:$K$3,0),0)</f>
        <v>0</v>
      </c>
      <c r="K34" s="125">
        <f>VLOOKUP($C34,CustbyRate!$A$7:$BQ$26,COLUMN()-2,0)*VLOOKUP('Calendar Customers'!$C34,'Rev Allocations Usage'!$B$27:$K$44,MATCH('Calendar Customers'!$A34,'Rev Allocations Usage'!$B$3:$K$3,0),0)</f>
        <v>0</v>
      </c>
      <c r="L34" s="124">
        <f>VLOOKUP($C34,CustbyRate!$A$7:$BQ$26,COLUMN()-2,0)*VLOOKUP('Calendar Customers'!$C34,'Rev Allocations Usage'!$B$27:$K$44,MATCH('Calendar Customers'!$A34,'Rev Allocations Usage'!$B$3:$K$3,0),0)</f>
        <v>0</v>
      </c>
      <c r="M34" s="124">
        <f>VLOOKUP($C34,CustbyRate!$A$7:$BQ$26,COLUMN()-2,0)*VLOOKUP('Calendar Customers'!$C34,'Rev Allocations Usage'!$B$27:$K$44,MATCH('Calendar Customers'!$A34,'Rev Allocations Usage'!$B$3:$K$3,0),0)</f>
        <v>0</v>
      </c>
      <c r="N34" s="124">
        <f>VLOOKUP($C34,CustbyRate!$A$7:$BQ$26,COLUMN()-2,0)*VLOOKUP('Calendar Customers'!$C34,'Rev Allocations Usage'!$B$27:$K$44,MATCH('Calendar Customers'!$A34,'Rev Allocations Usage'!$B$3:$K$3,0),0)</f>
        <v>0</v>
      </c>
      <c r="O34" s="124">
        <f>VLOOKUP($C34,CustbyRate!$A$7:$BQ$26,COLUMN()-2,0)*VLOOKUP('Calendar Customers'!$C34,'Rev Allocations Usage'!$B$27:$K$44,MATCH('Calendar Customers'!$A34,'Rev Allocations Usage'!$B$3:$K$3,0),0)</f>
        <v>0</v>
      </c>
      <c r="P34" s="124">
        <f>VLOOKUP($C34,CustbyRate!$A$7:$BQ$26,COLUMN()-2,0)*VLOOKUP('Calendar Customers'!$C34,'Rev Allocations Usage'!$B$27:$K$44,MATCH('Calendar Customers'!$A34,'Rev Allocations Usage'!$B$3:$K$3,0),0)</f>
        <v>0</v>
      </c>
      <c r="Q34" s="124">
        <f>VLOOKUP($C34,CustbyRate!$A$7:$BQ$26,COLUMN()-2,0)*VLOOKUP('Calendar Customers'!$C34,'Rev Allocations Usage'!$B$27:$K$44,MATCH('Calendar Customers'!$A34,'Rev Allocations Usage'!$B$3:$K$3,0),0)</f>
        <v>0</v>
      </c>
      <c r="R34" s="124">
        <f>VLOOKUP($C34,CustbyRate!$A$7:$BQ$26,COLUMN()-2,0)*VLOOKUP('Calendar Customers'!$C34,'Rev Allocations Usage'!$B$27:$K$44,MATCH('Calendar Customers'!$A34,'Rev Allocations Usage'!$B$3:$K$3,0),0)</f>
        <v>0</v>
      </c>
      <c r="S34" s="124">
        <f>VLOOKUP($C34,CustbyRate!$A$7:$BQ$26,COLUMN()-2,0)*VLOOKUP('Calendar Customers'!$C34,'Rev Allocations Usage'!$B$27:$K$44,MATCH('Calendar Customers'!$A34,'Rev Allocations Usage'!$B$3:$K$3,0),0)</f>
        <v>0</v>
      </c>
      <c r="T34" s="124">
        <f>VLOOKUP($C34,CustbyRate!$A$7:$BQ$26,COLUMN()-2,0)*VLOOKUP('Calendar Customers'!$C34,'Rev Allocations Usage'!$B$27:$K$44,MATCH('Calendar Customers'!$A34,'Rev Allocations Usage'!$B$3:$K$3,0),0)</f>
        <v>0</v>
      </c>
      <c r="U34" s="124">
        <f>VLOOKUP($C34,CustbyRate!$A$7:$BQ$26,COLUMN()-2,0)*VLOOKUP('Calendar Customers'!$C34,'Rev Allocations Usage'!$B$27:$K$44,MATCH('Calendar Customers'!$A34,'Rev Allocations Usage'!$B$3:$K$3,0),0)</f>
        <v>0</v>
      </c>
      <c r="V34" s="124">
        <f>VLOOKUP($C34,CustbyRate!$A$7:$BQ$26,COLUMN()-2,0)*VLOOKUP('Calendar Customers'!$C34,'Rev Allocations Usage'!$B$27:$K$44,MATCH('Calendar Customers'!$A34,'Rev Allocations Usage'!$B$3:$K$3,0),0)</f>
        <v>0</v>
      </c>
      <c r="W34" s="124">
        <f>VLOOKUP($C34,CustbyRate!$A$7:$BQ$26,COLUMN()-2,0)*VLOOKUP('Calendar Customers'!$C34,'Rev Allocations Usage'!$B$27:$K$44,MATCH('Calendar Customers'!$A34,'Rev Allocations Usage'!$B$3:$K$3,0),0)</f>
        <v>0</v>
      </c>
      <c r="X34" s="126">
        <f>VLOOKUP($C34,CustbyRate!$A$7:$BQ$26,COLUMN()-2,0)*VLOOKUP('Calendar Customers'!$C34,'Rev Allocations Usage'!$B$27:$K$44,MATCH('Calendar Customers'!$A34,'Rev Allocations Usage'!$B$3:$K$3,0),0)</f>
        <v>0</v>
      </c>
      <c r="Y34" s="124">
        <f>VLOOKUP($C34,CustbyRate!$A$7:$BQ$26,COLUMN()-2,0)*VLOOKUP('Calendar Customers'!$C34,'Rev Allocations Usage'!$B$27:$K$44,MATCH('Calendar Customers'!$A34,'Rev Allocations Usage'!$B$3:$K$3,0),0)</f>
        <v>0</v>
      </c>
      <c r="Z34" s="124">
        <f>VLOOKUP($C34,CustbyRate!$A$7:$BQ$26,COLUMN()-2,0)*VLOOKUP('Calendar Customers'!$C34,'Rev Allocations Usage'!$B$27:$K$44,MATCH('Calendar Customers'!$A34,'Rev Allocations Usage'!$B$3:$K$3,0),0)</f>
        <v>0</v>
      </c>
      <c r="AA34" s="124">
        <f>VLOOKUP($C34,CustbyRate!$A$7:$BQ$26,COLUMN()-2,0)*VLOOKUP('Calendar Customers'!$C34,'Rev Allocations Usage'!$B$27:$K$44,MATCH('Calendar Customers'!$A34,'Rev Allocations Usage'!$B$3:$K$3,0),0)</f>
        <v>0</v>
      </c>
      <c r="AB34" s="124">
        <f>VLOOKUP($C34,CustbyRate!$A$7:$BQ$26,COLUMN()-2,0)*VLOOKUP('Calendar Customers'!$C34,'Rev Allocations Usage'!$B$27:$K$44,MATCH('Calendar Customers'!$A34,'Rev Allocations Usage'!$B$3:$K$3,0),0)</f>
        <v>0</v>
      </c>
      <c r="AC34" s="124">
        <f>VLOOKUP($C34,CustbyRate!$A$7:$BQ$26,COLUMN()-2,0)*VLOOKUP('Calendar Customers'!$C34,'Rev Allocations Usage'!$B$27:$K$44,MATCH('Calendar Customers'!$A34,'Rev Allocations Usage'!$B$3:$K$3,0),0)</f>
        <v>0</v>
      </c>
      <c r="AD34" s="124">
        <f>VLOOKUP($C34,CustbyRate!$A$7:$BQ$26,COLUMN()-2,0)*VLOOKUP('Calendar Customers'!$C34,'Rev Allocations Usage'!$B$27:$K$44,MATCH('Calendar Customers'!$A34,'Rev Allocations Usage'!$B$3:$K$3,0),0)</f>
        <v>0</v>
      </c>
      <c r="AE34" s="124">
        <f>VLOOKUP($C34,CustbyRate!$A$7:$BQ$26,COLUMN()-2,0)*VLOOKUP('Calendar Customers'!$C34,'Rev Allocations Usage'!$B$27:$K$44,MATCH('Calendar Customers'!$A34,'Rev Allocations Usage'!$B$3:$K$3,0),0)</f>
        <v>0</v>
      </c>
      <c r="AF34" s="124">
        <f>VLOOKUP($C34,CustbyRate!$A$7:$BQ$26,COLUMN()-2,0)*VLOOKUP('Calendar Customers'!$C34,'Rev Allocations Usage'!$B$27:$K$44,MATCH('Calendar Customers'!$A34,'Rev Allocations Usage'!$B$3:$K$3,0),0)</f>
        <v>0</v>
      </c>
      <c r="AG34" s="124">
        <f>VLOOKUP($C34,CustbyRate!$A$7:$BQ$26,COLUMN()-2,0)*VLOOKUP('Calendar Customers'!$C34,'Rev Allocations Usage'!$B$27:$K$44,MATCH('Calendar Customers'!$A34,'Rev Allocations Usage'!$B$3:$K$3,0),0)</f>
        <v>0</v>
      </c>
      <c r="AH34" s="124">
        <f>VLOOKUP($C34,CustbyRate!$A$7:$BQ$26,COLUMN()-2,0)*VLOOKUP('Calendar Customers'!$C34,'Rev Allocations Usage'!$B$27:$K$44,MATCH('Calendar Customers'!$A34,'Rev Allocations Usage'!$B$3:$K$3,0),0)</f>
        <v>0</v>
      </c>
      <c r="AI34" s="124">
        <f>VLOOKUP($C34,CustbyRate!$A$7:$BQ$26,COLUMN()-2,0)*VLOOKUP('Calendar Customers'!$C34,'Rev Allocations Usage'!$B$27:$K$44,MATCH('Calendar Customers'!$A34,'Rev Allocations Usage'!$B$3:$K$3,0),0)</f>
        <v>0</v>
      </c>
      <c r="AJ34" s="126">
        <f>VLOOKUP($C34,CustbyRate!$A$7:$BQ$26,COLUMN()-2,0)*VLOOKUP('Calendar Customers'!$C34,'Rev Allocations Usage'!$B$27:$K$44,MATCH('Calendar Customers'!$A34,'Rev Allocations Usage'!$B$3:$K$3,0),0)</f>
        <v>0</v>
      </c>
      <c r="AK34" s="124">
        <f>VLOOKUP($C34,CustbyRate!$A$7:$BQ$26,COLUMN()-2,0)*VLOOKUP('Calendar Customers'!$C34,'Rev Allocations Usage'!$B$27:$K$44,MATCH('Calendar Customers'!$A34,'Rev Allocations Usage'!$B$3:$K$3,0),0)</f>
        <v>0</v>
      </c>
      <c r="AL34" s="124">
        <f>VLOOKUP($C34,CustbyRate!$A$7:$BQ$26,COLUMN()-2,0)*VLOOKUP('Calendar Customers'!$C34,'Rev Allocations Usage'!$B$27:$K$44,MATCH('Calendar Customers'!$A34,'Rev Allocations Usage'!$B$3:$K$3,0),0)</f>
        <v>0</v>
      </c>
      <c r="AM34" s="124">
        <f>VLOOKUP($C34,CustbyRate!$A$7:$BQ$26,COLUMN()-2,0)*VLOOKUP('Calendar Customers'!$C34,'Rev Allocations Usage'!$B$27:$K$44,MATCH('Calendar Customers'!$A34,'Rev Allocations Usage'!$B$3:$K$3,0),0)</f>
        <v>0</v>
      </c>
      <c r="AN34" s="124">
        <f>VLOOKUP($C34,CustbyRate!$A$7:$BQ$26,COLUMN()-2,0)*VLOOKUP('Calendar Customers'!$C34,'Rev Allocations Usage'!$B$27:$K$44,MATCH('Calendar Customers'!$A34,'Rev Allocations Usage'!$B$3:$K$3,0),0)</f>
        <v>0</v>
      </c>
      <c r="AO34" s="124">
        <f>VLOOKUP($C34,CustbyRate!$A$7:$BQ$26,COLUMN()-2,0)*VLOOKUP('Calendar Customers'!$C34,'Rev Allocations Usage'!$B$27:$K$44,MATCH('Calendar Customers'!$A34,'Rev Allocations Usage'!$B$3:$K$3,0),0)</f>
        <v>0</v>
      </c>
      <c r="AP34" s="124">
        <f>VLOOKUP($C34,CustbyRate!$A$7:$BQ$26,COLUMN()-2,0)*VLOOKUP('Calendar Customers'!$C34,'Rev Allocations Usage'!$B$27:$K$44,MATCH('Calendar Customers'!$A34,'Rev Allocations Usage'!$B$3:$K$3,0),0)</f>
        <v>0</v>
      </c>
      <c r="AQ34" s="124">
        <f>VLOOKUP($C34,CustbyRate!$A$7:$BQ$26,COLUMN()-2,0)*VLOOKUP('Calendar Customers'!$C34,'Rev Allocations Usage'!$B$27:$K$44,MATCH('Calendar Customers'!$A34,'Rev Allocations Usage'!$B$3:$K$3,0),0)</f>
        <v>0</v>
      </c>
      <c r="AR34" s="124">
        <f>VLOOKUP($C34,CustbyRate!$A$7:$BQ$26,COLUMN()-2,0)*VLOOKUP('Calendar Customers'!$C34,'Rev Allocations Usage'!$B$27:$K$44,MATCH('Calendar Customers'!$A34,'Rev Allocations Usage'!$B$3:$K$3,0),0)</f>
        <v>0</v>
      </c>
      <c r="AS34" s="124">
        <f>VLOOKUP($C34,CustbyRate!$A$7:$BQ$26,COLUMN()-2,0)*VLOOKUP('Calendar Customers'!$C34,'Rev Allocations Usage'!$B$27:$K$44,MATCH('Calendar Customers'!$A34,'Rev Allocations Usage'!$B$3:$K$3,0),0)</f>
        <v>0</v>
      </c>
      <c r="AT34" s="124">
        <f>VLOOKUP($C34,CustbyRate!$A$7:$BQ$26,COLUMN()-2,0)*VLOOKUP('Calendar Customers'!$C34,'Rev Allocations Usage'!$B$27:$K$44,MATCH('Calendar Customers'!$A34,'Rev Allocations Usage'!$B$3:$K$3,0),0)</f>
        <v>0</v>
      </c>
      <c r="AU34" s="124">
        <f>VLOOKUP($C34,CustbyRate!$A$7:$BQ$26,COLUMN()-2,0)*VLOOKUP('Calendar Customers'!$C34,'Rev Allocations Usage'!$B$27:$K$44,MATCH('Calendar Customers'!$A34,'Rev Allocations Usage'!$B$3:$K$3,0),0)</f>
        <v>0</v>
      </c>
      <c r="AV34" s="126">
        <f>VLOOKUP($C34,CustbyRate!$A$7:$BQ$26,COLUMN()-2,0)*VLOOKUP('Calendar Customers'!$C34,'Rev Allocations Usage'!$B$27:$K$44,MATCH('Calendar Customers'!$A34,'Rev Allocations Usage'!$B$3:$K$3,0),0)</f>
        <v>0</v>
      </c>
      <c r="AW34" s="124">
        <f>VLOOKUP($C34,CustbyRate!$A$7:$BQ$26,COLUMN()-2,0)*VLOOKUP('Calendar Customers'!$C34,'Rev Allocations Usage'!$B$27:$K$44,MATCH('Calendar Customers'!$A34,'Rev Allocations Usage'!$B$3:$K$3,0),0)</f>
        <v>0</v>
      </c>
      <c r="AX34" s="124">
        <f>VLOOKUP($C34,CustbyRate!$A$7:$BQ$26,COLUMN()-2,0)*VLOOKUP('Calendar Customers'!$C34,'Rev Allocations Usage'!$B$27:$K$44,MATCH('Calendar Customers'!$A34,'Rev Allocations Usage'!$B$3:$K$3,0),0)</f>
        <v>0</v>
      </c>
      <c r="AY34" s="124">
        <f>VLOOKUP($C34,CustbyRate!$A$7:$BQ$26,COLUMN()-2,0)*VLOOKUP('Calendar Customers'!$C34,'Rev Allocations Usage'!$B$27:$K$44,MATCH('Calendar Customers'!$A34,'Rev Allocations Usage'!$B$3:$K$3,0),0)</f>
        <v>0</v>
      </c>
      <c r="AZ34" s="124">
        <f>VLOOKUP($C34,CustbyRate!$A$7:$BQ$26,COLUMN()-2,0)*VLOOKUP('Calendar Customers'!$C34,'Rev Allocations Usage'!$B$27:$K$44,MATCH('Calendar Customers'!$A34,'Rev Allocations Usage'!$B$3:$K$3,0),0)</f>
        <v>0</v>
      </c>
      <c r="BA34" s="124">
        <f>VLOOKUP($C34,CustbyRate!$A$7:$BQ$26,COLUMN()-2,0)*VLOOKUP('Calendar Customers'!$C34,'Rev Allocations Usage'!$B$27:$K$44,MATCH('Calendar Customers'!$A34,'Rev Allocations Usage'!$B$3:$K$3,0),0)</f>
        <v>0</v>
      </c>
      <c r="BB34" s="124">
        <f>VLOOKUP($C34,CustbyRate!$A$7:$BQ$26,COLUMN()-2,0)*VLOOKUP('Calendar Customers'!$C34,'Rev Allocations Usage'!$B$27:$K$44,MATCH('Calendar Customers'!$A34,'Rev Allocations Usage'!$B$3:$K$3,0),0)</f>
        <v>0</v>
      </c>
      <c r="BC34" s="124">
        <f>VLOOKUP($C34,CustbyRate!$A$7:$BQ$26,COLUMN()-2,0)*VLOOKUP('Calendar Customers'!$C34,'Rev Allocations Usage'!$B$27:$K$44,MATCH('Calendar Customers'!$A34,'Rev Allocations Usage'!$B$3:$K$3,0),0)</f>
        <v>0</v>
      </c>
      <c r="BD34" s="124">
        <f>VLOOKUP($C34,CustbyRate!$A$7:$BQ$26,COLUMN()-2,0)*VLOOKUP('Calendar Customers'!$C34,'Rev Allocations Usage'!$B$27:$K$44,MATCH('Calendar Customers'!$A34,'Rev Allocations Usage'!$B$3:$K$3,0),0)</f>
        <v>0</v>
      </c>
      <c r="BE34" s="124">
        <f>VLOOKUP($C34,CustbyRate!$A$7:$BQ$26,COLUMN()-2,0)*VLOOKUP('Calendar Customers'!$C34,'Rev Allocations Usage'!$B$27:$K$44,MATCH('Calendar Customers'!$A34,'Rev Allocations Usage'!$B$3:$K$3,0),0)</f>
        <v>0</v>
      </c>
      <c r="BF34" s="124">
        <f>VLOOKUP($C34,CustbyRate!$A$7:$BQ$26,COLUMN()-2,0)*VLOOKUP('Calendar Customers'!$C34,'Rev Allocations Usage'!$B$27:$K$44,MATCH('Calendar Customers'!$A34,'Rev Allocations Usage'!$B$3:$K$3,0),0)</f>
        <v>0</v>
      </c>
      <c r="BG34" s="124">
        <f>VLOOKUP($C34,CustbyRate!$A$7:$BQ$26,COLUMN()-2,0)*VLOOKUP('Calendar Customers'!$C34,'Rev Allocations Usage'!$B$27:$K$44,MATCH('Calendar Customers'!$A34,'Rev Allocations Usage'!$B$3:$K$3,0),0)</f>
        <v>0</v>
      </c>
      <c r="BH34" s="126">
        <f>VLOOKUP($C34,CustbyRate!$A$7:$BQ$26,COLUMN()-2,0)*VLOOKUP('Calendar Customers'!$C34,'Rev Allocations Usage'!$B$27:$K$44,MATCH('Calendar Customers'!$A34,'Rev Allocations Usage'!$B$3:$K$3,0),0)</f>
        <v>0</v>
      </c>
      <c r="BI34" s="124">
        <f>VLOOKUP($C34,CustbyRate!$A$7:$BQ$26,COLUMN()-2,0)*VLOOKUP('Calendar Customers'!$C34,'Rev Allocations Usage'!$B$27:$K$44,MATCH('Calendar Customers'!$A34,'Rev Allocations Usage'!$B$3:$K$3,0),0)</f>
        <v>0</v>
      </c>
      <c r="BJ34" s="124">
        <f>VLOOKUP($C34,CustbyRate!$A$7:$BQ$26,COLUMN()-2,0)*VLOOKUP('Calendar Customers'!$C34,'Rev Allocations Usage'!$B$27:$K$44,MATCH('Calendar Customers'!$A34,'Rev Allocations Usage'!$B$3:$K$3,0),0)</f>
        <v>0</v>
      </c>
      <c r="BK34" s="124">
        <f>VLOOKUP($C34,CustbyRate!$A$7:$BQ$26,COLUMN()-2,0)*VLOOKUP('Calendar Customers'!$C34,'Rev Allocations Usage'!$B$27:$K$44,MATCH('Calendar Customers'!$A34,'Rev Allocations Usage'!$B$3:$K$3,0),0)</f>
        <v>0</v>
      </c>
      <c r="BL34" s="124">
        <f>VLOOKUP($C34,CustbyRate!$A$7:$BQ$26,COLUMN()-2,0)*VLOOKUP('Calendar Customers'!$C34,'Rev Allocations Usage'!$B$27:$K$44,MATCH('Calendar Customers'!$A34,'Rev Allocations Usage'!$B$3:$K$3,0),0)</f>
        <v>0</v>
      </c>
      <c r="BM34" s="124">
        <f>VLOOKUP($C34,CustbyRate!$A$7:$BQ$26,COLUMN()-2,0)*VLOOKUP('Calendar Customers'!$C34,'Rev Allocations Usage'!$B$27:$K$44,MATCH('Calendar Customers'!$A34,'Rev Allocations Usage'!$B$3:$K$3,0),0)</f>
        <v>0</v>
      </c>
      <c r="BN34" s="124">
        <f>VLOOKUP($C34,CustbyRate!$A$7:$BQ$26,COLUMN()-2,0)*VLOOKUP('Calendar Customers'!$C34,'Rev Allocations Usage'!$B$27:$K$44,MATCH('Calendar Customers'!$A34,'Rev Allocations Usage'!$B$3:$K$3,0),0)</f>
        <v>0</v>
      </c>
      <c r="BO34" s="124">
        <f>VLOOKUP($C34,CustbyRate!$A$7:$BQ$26,COLUMN()-2,0)*VLOOKUP('Calendar Customers'!$C34,'Rev Allocations Usage'!$B$27:$K$44,MATCH('Calendar Customers'!$A34,'Rev Allocations Usage'!$B$3:$K$3,0),0)</f>
        <v>0</v>
      </c>
      <c r="BP34" s="124">
        <f>VLOOKUP($C34,CustbyRate!$A$7:$BQ$26,COLUMN()-2,0)*VLOOKUP('Calendar Customers'!$C34,'Rev Allocations Usage'!$B$27:$K$44,MATCH('Calendar Customers'!$A34,'Rev Allocations Usage'!$B$3:$K$3,0),0)</f>
        <v>0</v>
      </c>
      <c r="BQ34" s="124">
        <f>VLOOKUP($C34,CustbyRate!$A$7:$BQ$26,COLUMN()-2,0)*VLOOKUP('Calendar Customers'!$C34,'Rev Allocations Usage'!$B$27:$K$44,MATCH('Calendar Customers'!$A34,'Rev Allocations Usage'!$B$3:$K$3,0),0)</f>
        <v>0</v>
      </c>
      <c r="BR34" s="124">
        <f>VLOOKUP($C34,CustbyRate!$A$7:$BQ$26,COLUMN()-2,0)*VLOOKUP('Calendar Customers'!$C34,'Rev Allocations Usage'!$B$27:$K$44,MATCH('Calendar Customers'!$A34,'Rev Allocations Usage'!$B$3:$K$3,0),0)</f>
        <v>0</v>
      </c>
      <c r="BS34" s="125">
        <f>VLOOKUP($C34,CustbyRate!$A$7:$BQ$26,COLUMN()-2,0)*VLOOKUP('Calendar Customers'!$C34,'Rev Allocations Usage'!$B$27:$K$44,MATCH('Calendar Customers'!$A34,'Rev Allocations Usage'!$B$3:$K$3,0),0)</f>
        <v>0</v>
      </c>
    </row>
    <row r="35" spans="1:72" s="66" customFormat="1" x14ac:dyDescent="0.2">
      <c r="A35" s="134" t="s">
        <v>184</v>
      </c>
      <c r="B35" s="112"/>
      <c r="C35" s="127"/>
      <c r="D35" s="113">
        <f>SUM(D33:D34)</f>
        <v>7.6923076923076925</v>
      </c>
      <c r="E35" s="114">
        <f t="shared" ref="E35:BP35" si="13">SUM(E33:E34)</f>
        <v>7.6923076923076925</v>
      </c>
      <c r="F35" s="114">
        <f t="shared" si="13"/>
        <v>7.6923076923076925</v>
      </c>
      <c r="G35" s="114">
        <f t="shared" si="13"/>
        <v>7.6923076923076925</v>
      </c>
      <c r="H35" s="114">
        <f t="shared" si="13"/>
        <v>7.6923076923076925</v>
      </c>
      <c r="I35" s="114">
        <f t="shared" si="13"/>
        <v>7.6923076923076925</v>
      </c>
      <c r="J35" s="114">
        <f t="shared" si="13"/>
        <v>7.6923076923076925</v>
      </c>
      <c r="K35" s="115">
        <f t="shared" si="13"/>
        <v>7.6923076923076925</v>
      </c>
      <c r="L35" s="114">
        <f t="shared" si="13"/>
        <v>7.6923076923076925</v>
      </c>
      <c r="M35" s="114">
        <f t="shared" si="13"/>
        <v>7.6923076923076925</v>
      </c>
      <c r="N35" s="114">
        <f t="shared" si="13"/>
        <v>7.6923076923076925</v>
      </c>
      <c r="O35" s="114">
        <f t="shared" si="13"/>
        <v>7.6923076923076925</v>
      </c>
      <c r="P35" s="114">
        <f t="shared" si="13"/>
        <v>7.6923076923076925</v>
      </c>
      <c r="Q35" s="114">
        <f t="shared" si="13"/>
        <v>7.6923076923076925</v>
      </c>
      <c r="R35" s="114">
        <f t="shared" si="13"/>
        <v>7.6923076923076925</v>
      </c>
      <c r="S35" s="114">
        <f t="shared" si="13"/>
        <v>7.6923076923076925</v>
      </c>
      <c r="T35" s="114">
        <f t="shared" si="13"/>
        <v>7.6923076923076925</v>
      </c>
      <c r="U35" s="114">
        <f t="shared" si="13"/>
        <v>7.6923076923076925</v>
      </c>
      <c r="V35" s="114">
        <f t="shared" si="13"/>
        <v>7.6923076923076925</v>
      </c>
      <c r="W35" s="114">
        <f t="shared" si="13"/>
        <v>7.6923076923076925</v>
      </c>
      <c r="X35" s="116">
        <f t="shared" si="13"/>
        <v>7.6923076923076925</v>
      </c>
      <c r="Y35" s="114">
        <f t="shared" si="13"/>
        <v>7.6923076923076925</v>
      </c>
      <c r="Z35" s="114">
        <f t="shared" si="13"/>
        <v>7.6923076923076925</v>
      </c>
      <c r="AA35" s="114">
        <f t="shared" si="13"/>
        <v>7.6923076923076925</v>
      </c>
      <c r="AB35" s="114">
        <f t="shared" si="13"/>
        <v>7.6923076923076925</v>
      </c>
      <c r="AC35" s="114">
        <f t="shared" si="13"/>
        <v>7.6923076923076925</v>
      </c>
      <c r="AD35" s="114">
        <f t="shared" si="13"/>
        <v>7.6923076923076925</v>
      </c>
      <c r="AE35" s="114">
        <f t="shared" si="13"/>
        <v>7.6923076923076925</v>
      </c>
      <c r="AF35" s="114">
        <f t="shared" si="13"/>
        <v>7.6923076923076925</v>
      </c>
      <c r="AG35" s="114">
        <f t="shared" si="13"/>
        <v>7.6923076923076925</v>
      </c>
      <c r="AH35" s="114">
        <f t="shared" si="13"/>
        <v>7.6923076923076925</v>
      </c>
      <c r="AI35" s="114">
        <f t="shared" si="13"/>
        <v>7.6923076923076925</v>
      </c>
      <c r="AJ35" s="116">
        <f t="shared" si="13"/>
        <v>7.6923076923076925</v>
      </c>
      <c r="AK35" s="114">
        <f t="shared" si="13"/>
        <v>7.6923076923076925</v>
      </c>
      <c r="AL35" s="114">
        <f t="shared" si="13"/>
        <v>7.6923076923076925</v>
      </c>
      <c r="AM35" s="114">
        <f t="shared" si="13"/>
        <v>7.6923076923076925</v>
      </c>
      <c r="AN35" s="114">
        <f t="shared" si="13"/>
        <v>7.6923076923076925</v>
      </c>
      <c r="AO35" s="114">
        <f t="shared" si="13"/>
        <v>7.6923076923076925</v>
      </c>
      <c r="AP35" s="114">
        <f t="shared" si="13"/>
        <v>7.6923076923076925</v>
      </c>
      <c r="AQ35" s="114">
        <f t="shared" si="13"/>
        <v>7.6923076923076925</v>
      </c>
      <c r="AR35" s="114">
        <f t="shared" si="13"/>
        <v>7.6923076923076925</v>
      </c>
      <c r="AS35" s="114">
        <f t="shared" si="13"/>
        <v>7.6923076923076925</v>
      </c>
      <c r="AT35" s="114">
        <f t="shared" si="13"/>
        <v>7.6923076923076925</v>
      </c>
      <c r="AU35" s="114">
        <f t="shared" si="13"/>
        <v>7.6923076923076925</v>
      </c>
      <c r="AV35" s="116">
        <f t="shared" si="13"/>
        <v>7.6923076923076925</v>
      </c>
      <c r="AW35" s="114">
        <f t="shared" si="13"/>
        <v>7.6923076923076925</v>
      </c>
      <c r="AX35" s="114">
        <f t="shared" si="13"/>
        <v>7.6923076923076925</v>
      </c>
      <c r="AY35" s="114">
        <f t="shared" si="13"/>
        <v>7.6923076923076925</v>
      </c>
      <c r="AZ35" s="114">
        <f t="shared" si="13"/>
        <v>7.6923076923076925</v>
      </c>
      <c r="BA35" s="114">
        <f t="shared" si="13"/>
        <v>7.6923076923076925</v>
      </c>
      <c r="BB35" s="114">
        <f t="shared" si="13"/>
        <v>7.6923076923076925</v>
      </c>
      <c r="BC35" s="114">
        <f t="shared" si="13"/>
        <v>7.6923076923076925</v>
      </c>
      <c r="BD35" s="114">
        <f t="shared" si="13"/>
        <v>7.6923076923076925</v>
      </c>
      <c r="BE35" s="114">
        <f t="shared" si="13"/>
        <v>7.6923076923076925</v>
      </c>
      <c r="BF35" s="114">
        <f t="shared" si="13"/>
        <v>7.6923076923076925</v>
      </c>
      <c r="BG35" s="114">
        <f t="shared" si="13"/>
        <v>7.6923076923076925</v>
      </c>
      <c r="BH35" s="116">
        <f t="shared" si="13"/>
        <v>7.6923076923076925</v>
      </c>
      <c r="BI35" s="114">
        <f t="shared" si="13"/>
        <v>7.6923076923076925</v>
      </c>
      <c r="BJ35" s="114">
        <f t="shared" si="13"/>
        <v>7.6923076923076925</v>
      </c>
      <c r="BK35" s="114">
        <f t="shared" si="13"/>
        <v>7.6923076923076925</v>
      </c>
      <c r="BL35" s="114">
        <f t="shared" si="13"/>
        <v>7.6923076923076925</v>
      </c>
      <c r="BM35" s="114">
        <f t="shared" si="13"/>
        <v>7.6923076923076925</v>
      </c>
      <c r="BN35" s="114">
        <f t="shared" si="13"/>
        <v>7.6923076923076925</v>
      </c>
      <c r="BO35" s="114">
        <f t="shared" si="13"/>
        <v>7.6923076923076925</v>
      </c>
      <c r="BP35" s="114">
        <f t="shared" si="13"/>
        <v>7.6923076923076925</v>
      </c>
      <c r="BQ35" s="114">
        <f t="shared" ref="BQ35:BS35" si="14">SUM(BQ33:BQ34)</f>
        <v>7.6923076923076925</v>
      </c>
      <c r="BR35" s="114">
        <f t="shared" si="14"/>
        <v>7.6923076923076925</v>
      </c>
      <c r="BS35" s="115">
        <f t="shared" si="14"/>
        <v>7.6923076923076925</v>
      </c>
    </row>
    <row r="36" spans="1:72" s="66" customFormat="1" x14ac:dyDescent="0.2">
      <c r="A36" s="135" t="s">
        <v>104</v>
      </c>
      <c r="B36" s="91" t="s">
        <v>12</v>
      </c>
      <c r="C36" s="95" t="s">
        <v>12</v>
      </c>
      <c r="D36" s="96">
        <f>VLOOKUP($C36,CustbyRate!$A$7:$BQ$26,COLUMN()-2,0)*VLOOKUP('Calendar Customers'!$C36,'Rev Allocations Usage'!$B$27:$K$44,MATCH('Calendar Customers'!$A36,'Rev Allocations Usage'!$B$3:$K$3,0),0)</f>
        <v>2.3076923076923079</v>
      </c>
      <c r="E36" s="97">
        <f>VLOOKUP($C36,CustbyRate!$A$7:$BQ$26,COLUMN()-2,0)*VLOOKUP('Calendar Customers'!$C36,'Rev Allocations Usage'!$B$27:$K$44,MATCH('Calendar Customers'!$A36,'Rev Allocations Usage'!$B$3:$K$3,0),0)</f>
        <v>2.3076923076923079</v>
      </c>
      <c r="F36" s="97">
        <f>VLOOKUP($C36,CustbyRate!$A$7:$BQ$26,COLUMN()-2,0)*VLOOKUP('Calendar Customers'!$C36,'Rev Allocations Usage'!$B$27:$K$44,MATCH('Calendar Customers'!$A36,'Rev Allocations Usage'!$B$3:$K$3,0),0)</f>
        <v>2.3076923076923079</v>
      </c>
      <c r="G36" s="97">
        <f>VLOOKUP($C36,CustbyRate!$A$7:$BQ$26,COLUMN()-2,0)*VLOOKUP('Calendar Customers'!$C36,'Rev Allocations Usage'!$B$27:$K$44,MATCH('Calendar Customers'!$A36,'Rev Allocations Usage'!$B$3:$K$3,0),0)</f>
        <v>2.3076923076923079</v>
      </c>
      <c r="H36" s="97">
        <f>VLOOKUP($C36,CustbyRate!$A$7:$BQ$26,COLUMN()-2,0)*VLOOKUP('Calendar Customers'!$C36,'Rev Allocations Usage'!$B$27:$K$44,MATCH('Calendar Customers'!$A36,'Rev Allocations Usage'!$B$3:$K$3,0),0)</f>
        <v>2.3076923076923079</v>
      </c>
      <c r="I36" s="97">
        <f>VLOOKUP($C36,CustbyRate!$A$7:$BQ$26,COLUMN()-2,0)*VLOOKUP('Calendar Customers'!$C36,'Rev Allocations Usage'!$B$27:$K$44,MATCH('Calendar Customers'!$A36,'Rev Allocations Usage'!$B$3:$K$3,0),0)</f>
        <v>2.3076923076923079</v>
      </c>
      <c r="J36" s="97">
        <f>VLOOKUP($C36,CustbyRate!$A$7:$BQ$26,COLUMN()-2,0)*VLOOKUP('Calendar Customers'!$C36,'Rev Allocations Usage'!$B$27:$K$44,MATCH('Calendar Customers'!$A36,'Rev Allocations Usage'!$B$3:$K$3,0),0)</f>
        <v>2.3076923076923079</v>
      </c>
      <c r="K36" s="98">
        <f>VLOOKUP($C36,CustbyRate!$A$7:$BQ$26,COLUMN()-2,0)*VLOOKUP('Calendar Customers'!$C36,'Rev Allocations Usage'!$B$27:$K$44,MATCH('Calendar Customers'!$A36,'Rev Allocations Usage'!$B$3:$K$3,0),0)</f>
        <v>2.3076923076923079</v>
      </c>
      <c r="L36" s="97">
        <f>VLOOKUP($C36,CustbyRate!$A$7:$BQ$26,COLUMN()-2,0)*VLOOKUP('Calendar Customers'!$C36,'Rev Allocations Usage'!$B$27:$K$44,MATCH('Calendar Customers'!$A36,'Rev Allocations Usage'!$B$3:$K$3,0),0)</f>
        <v>2.3076923076923079</v>
      </c>
      <c r="M36" s="97">
        <f>VLOOKUP($C36,CustbyRate!$A$7:$BQ$26,COLUMN()-2,0)*VLOOKUP('Calendar Customers'!$C36,'Rev Allocations Usage'!$B$27:$K$44,MATCH('Calendar Customers'!$A36,'Rev Allocations Usage'!$B$3:$K$3,0),0)</f>
        <v>2.3076923076923079</v>
      </c>
      <c r="N36" s="97">
        <f>VLOOKUP($C36,CustbyRate!$A$7:$BQ$26,COLUMN()-2,0)*VLOOKUP('Calendar Customers'!$C36,'Rev Allocations Usage'!$B$27:$K$44,MATCH('Calendar Customers'!$A36,'Rev Allocations Usage'!$B$3:$K$3,0),0)</f>
        <v>2.3076923076923079</v>
      </c>
      <c r="O36" s="97">
        <f>VLOOKUP($C36,CustbyRate!$A$7:$BQ$26,COLUMN()-2,0)*VLOOKUP('Calendar Customers'!$C36,'Rev Allocations Usage'!$B$27:$K$44,MATCH('Calendar Customers'!$A36,'Rev Allocations Usage'!$B$3:$K$3,0),0)</f>
        <v>2.3076923076923079</v>
      </c>
      <c r="P36" s="97">
        <f>VLOOKUP($C36,CustbyRate!$A$7:$BQ$26,COLUMN()-2,0)*VLOOKUP('Calendar Customers'!$C36,'Rev Allocations Usage'!$B$27:$K$44,MATCH('Calendar Customers'!$A36,'Rev Allocations Usage'!$B$3:$K$3,0),0)</f>
        <v>2.3076923076923079</v>
      </c>
      <c r="Q36" s="97">
        <f>VLOOKUP($C36,CustbyRate!$A$7:$BQ$26,COLUMN()-2,0)*VLOOKUP('Calendar Customers'!$C36,'Rev Allocations Usage'!$B$27:$K$44,MATCH('Calendar Customers'!$A36,'Rev Allocations Usage'!$B$3:$K$3,0),0)</f>
        <v>2.3076923076923079</v>
      </c>
      <c r="R36" s="97">
        <f>VLOOKUP($C36,CustbyRate!$A$7:$BQ$26,COLUMN()-2,0)*VLOOKUP('Calendar Customers'!$C36,'Rev Allocations Usage'!$B$27:$K$44,MATCH('Calendar Customers'!$A36,'Rev Allocations Usage'!$B$3:$K$3,0),0)</f>
        <v>2.3076923076923079</v>
      </c>
      <c r="S36" s="97">
        <f>VLOOKUP($C36,CustbyRate!$A$7:$BQ$26,COLUMN()-2,0)*VLOOKUP('Calendar Customers'!$C36,'Rev Allocations Usage'!$B$27:$K$44,MATCH('Calendar Customers'!$A36,'Rev Allocations Usage'!$B$3:$K$3,0),0)</f>
        <v>2.3076923076923079</v>
      </c>
      <c r="T36" s="97">
        <f>VLOOKUP($C36,CustbyRate!$A$7:$BQ$26,COLUMN()-2,0)*VLOOKUP('Calendar Customers'!$C36,'Rev Allocations Usage'!$B$27:$K$44,MATCH('Calendar Customers'!$A36,'Rev Allocations Usage'!$B$3:$K$3,0),0)</f>
        <v>2.3076923076923079</v>
      </c>
      <c r="U36" s="97">
        <f>VLOOKUP($C36,CustbyRate!$A$7:$BQ$26,COLUMN()-2,0)*VLOOKUP('Calendar Customers'!$C36,'Rev Allocations Usage'!$B$27:$K$44,MATCH('Calendar Customers'!$A36,'Rev Allocations Usage'!$B$3:$K$3,0),0)</f>
        <v>2.3076923076923079</v>
      </c>
      <c r="V36" s="97">
        <f>VLOOKUP($C36,CustbyRate!$A$7:$BQ$26,COLUMN()-2,0)*VLOOKUP('Calendar Customers'!$C36,'Rev Allocations Usage'!$B$27:$K$44,MATCH('Calendar Customers'!$A36,'Rev Allocations Usage'!$B$3:$K$3,0),0)</f>
        <v>2.3076923076923079</v>
      </c>
      <c r="W36" s="97">
        <f>VLOOKUP($C36,CustbyRate!$A$7:$BQ$26,COLUMN()-2,0)*VLOOKUP('Calendar Customers'!$C36,'Rev Allocations Usage'!$B$27:$K$44,MATCH('Calendar Customers'!$A36,'Rev Allocations Usage'!$B$3:$K$3,0),0)</f>
        <v>2.3076923076923079</v>
      </c>
      <c r="X36" s="99">
        <f>VLOOKUP($C36,CustbyRate!$A$7:$BQ$26,COLUMN()-2,0)*VLOOKUP('Calendar Customers'!$C36,'Rev Allocations Usage'!$B$27:$K$44,MATCH('Calendar Customers'!$A36,'Rev Allocations Usage'!$B$3:$K$3,0),0)</f>
        <v>2.3076923076923079</v>
      </c>
      <c r="Y36" s="97">
        <f>VLOOKUP($C36,CustbyRate!$A$7:$BQ$26,COLUMN()-2,0)*VLOOKUP('Calendar Customers'!$C36,'Rev Allocations Usage'!$B$27:$K$44,MATCH('Calendar Customers'!$A36,'Rev Allocations Usage'!$B$3:$K$3,0),0)</f>
        <v>2.3076923076923079</v>
      </c>
      <c r="Z36" s="97">
        <f>VLOOKUP($C36,CustbyRate!$A$7:$BQ$26,COLUMN()-2,0)*VLOOKUP('Calendar Customers'!$C36,'Rev Allocations Usage'!$B$27:$K$44,MATCH('Calendar Customers'!$A36,'Rev Allocations Usage'!$B$3:$K$3,0),0)</f>
        <v>2.3076923076923079</v>
      </c>
      <c r="AA36" s="97">
        <f>VLOOKUP($C36,CustbyRate!$A$7:$BQ$26,COLUMN()-2,0)*VLOOKUP('Calendar Customers'!$C36,'Rev Allocations Usage'!$B$27:$K$44,MATCH('Calendar Customers'!$A36,'Rev Allocations Usage'!$B$3:$K$3,0),0)</f>
        <v>2.3076923076923079</v>
      </c>
      <c r="AB36" s="97">
        <f>VLOOKUP($C36,CustbyRate!$A$7:$BQ$26,COLUMN()-2,0)*VLOOKUP('Calendar Customers'!$C36,'Rev Allocations Usage'!$B$27:$K$44,MATCH('Calendar Customers'!$A36,'Rev Allocations Usage'!$B$3:$K$3,0),0)</f>
        <v>2.3076923076923079</v>
      </c>
      <c r="AC36" s="97">
        <f>VLOOKUP($C36,CustbyRate!$A$7:$BQ$26,COLUMN()-2,0)*VLOOKUP('Calendar Customers'!$C36,'Rev Allocations Usage'!$B$27:$K$44,MATCH('Calendar Customers'!$A36,'Rev Allocations Usage'!$B$3:$K$3,0),0)</f>
        <v>2.3076923076923079</v>
      </c>
      <c r="AD36" s="97">
        <f>VLOOKUP($C36,CustbyRate!$A$7:$BQ$26,COLUMN()-2,0)*VLOOKUP('Calendar Customers'!$C36,'Rev Allocations Usage'!$B$27:$K$44,MATCH('Calendar Customers'!$A36,'Rev Allocations Usage'!$B$3:$K$3,0),0)</f>
        <v>2.3076923076923079</v>
      </c>
      <c r="AE36" s="97">
        <f>VLOOKUP($C36,CustbyRate!$A$7:$BQ$26,COLUMN()-2,0)*VLOOKUP('Calendar Customers'!$C36,'Rev Allocations Usage'!$B$27:$K$44,MATCH('Calendar Customers'!$A36,'Rev Allocations Usage'!$B$3:$K$3,0),0)</f>
        <v>2.3076923076923079</v>
      </c>
      <c r="AF36" s="97">
        <f>VLOOKUP($C36,CustbyRate!$A$7:$BQ$26,COLUMN()-2,0)*VLOOKUP('Calendar Customers'!$C36,'Rev Allocations Usage'!$B$27:$K$44,MATCH('Calendar Customers'!$A36,'Rev Allocations Usage'!$B$3:$K$3,0),0)</f>
        <v>2.3076923076923079</v>
      </c>
      <c r="AG36" s="97">
        <f>VLOOKUP($C36,CustbyRate!$A$7:$BQ$26,COLUMN()-2,0)*VLOOKUP('Calendar Customers'!$C36,'Rev Allocations Usage'!$B$27:$K$44,MATCH('Calendar Customers'!$A36,'Rev Allocations Usage'!$B$3:$K$3,0),0)</f>
        <v>2.3076923076923079</v>
      </c>
      <c r="AH36" s="97">
        <f>VLOOKUP($C36,CustbyRate!$A$7:$BQ$26,COLUMN()-2,0)*VLOOKUP('Calendar Customers'!$C36,'Rev Allocations Usage'!$B$27:$K$44,MATCH('Calendar Customers'!$A36,'Rev Allocations Usage'!$B$3:$K$3,0),0)</f>
        <v>2.3076923076923079</v>
      </c>
      <c r="AI36" s="97">
        <f>VLOOKUP($C36,CustbyRate!$A$7:$BQ$26,COLUMN()-2,0)*VLOOKUP('Calendar Customers'!$C36,'Rev Allocations Usage'!$B$27:$K$44,MATCH('Calendar Customers'!$A36,'Rev Allocations Usage'!$B$3:$K$3,0),0)</f>
        <v>2.3076923076923079</v>
      </c>
      <c r="AJ36" s="99">
        <f>VLOOKUP($C36,CustbyRate!$A$7:$BQ$26,COLUMN()-2,0)*VLOOKUP('Calendar Customers'!$C36,'Rev Allocations Usage'!$B$27:$K$44,MATCH('Calendar Customers'!$A36,'Rev Allocations Usage'!$B$3:$K$3,0),0)</f>
        <v>2.3076923076923079</v>
      </c>
      <c r="AK36" s="97">
        <f>VLOOKUP($C36,CustbyRate!$A$7:$BQ$26,COLUMN()-2,0)*VLOOKUP('Calendar Customers'!$C36,'Rev Allocations Usage'!$B$27:$K$44,MATCH('Calendar Customers'!$A36,'Rev Allocations Usage'!$B$3:$K$3,0),0)</f>
        <v>2.3076923076923079</v>
      </c>
      <c r="AL36" s="97">
        <f>VLOOKUP($C36,CustbyRate!$A$7:$BQ$26,COLUMN()-2,0)*VLOOKUP('Calendar Customers'!$C36,'Rev Allocations Usage'!$B$27:$K$44,MATCH('Calendar Customers'!$A36,'Rev Allocations Usage'!$B$3:$K$3,0),0)</f>
        <v>2.3076923076923079</v>
      </c>
      <c r="AM36" s="97">
        <f>VLOOKUP($C36,CustbyRate!$A$7:$BQ$26,COLUMN()-2,0)*VLOOKUP('Calendar Customers'!$C36,'Rev Allocations Usage'!$B$27:$K$44,MATCH('Calendar Customers'!$A36,'Rev Allocations Usage'!$B$3:$K$3,0),0)</f>
        <v>2.3076923076923079</v>
      </c>
      <c r="AN36" s="97">
        <f>VLOOKUP($C36,CustbyRate!$A$7:$BQ$26,COLUMN()-2,0)*VLOOKUP('Calendar Customers'!$C36,'Rev Allocations Usage'!$B$27:$K$44,MATCH('Calendar Customers'!$A36,'Rev Allocations Usage'!$B$3:$K$3,0),0)</f>
        <v>2.3076923076923079</v>
      </c>
      <c r="AO36" s="97">
        <f>VLOOKUP($C36,CustbyRate!$A$7:$BQ$26,COLUMN()-2,0)*VLOOKUP('Calendar Customers'!$C36,'Rev Allocations Usage'!$B$27:$K$44,MATCH('Calendar Customers'!$A36,'Rev Allocations Usage'!$B$3:$K$3,0),0)</f>
        <v>2.3076923076923079</v>
      </c>
      <c r="AP36" s="97">
        <f>VLOOKUP($C36,CustbyRate!$A$7:$BQ$26,COLUMN()-2,0)*VLOOKUP('Calendar Customers'!$C36,'Rev Allocations Usage'!$B$27:$K$44,MATCH('Calendar Customers'!$A36,'Rev Allocations Usage'!$B$3:$K$3,0),0)</f>
        <v>2.3076923076923079</v>
      </c>
      <c r="AQ36" s="97">
        <f>VLOOKUP($C36,CustbyRate!$A$7:$BQ$26,COLUMN()-2,0)*VLOOKUP('Calendar Customers'!$C36,'Rev Allocations Usage'!$B$27:$K$44,MATCH('Calendar Customers'!$A36,'Rev Allocations Usage'!$B$3:$K$3,0),0)</f>
        <v>2.3076923076923079</v>
      </c>
      <c r="AR36" s="97">
        <f>VLOOKUP($C36,CustbyRate!$A$7:$BQ$26,COLUMN()-2,0)*VLOOKUP('Calendar Customers'!$C36,'Rev Allocations Usage'!$B$27:$K$44,MATCH('Calendar Customers'!$A36,'Rev Allocations Usage'!$B$3:$K$3,0),0)</f>
        <v>2.3076923076923079</v>
      </c>
      <c r="AS36" s="97">
        <f>VLOOKUP($C36,CustbyRate!$A$7:$BQ$26,COLUMN()-2,0)*VLOOKUP('Calendar Customers'!$C36,'Rev Allocations Usage'!$B$27:$K$44,MATCH('Calendar Customers'!$A36,'Rev Allocations Usage'!$B$3:$K$3,0),0)</f>
        <v>2.3076923076923079</v>
      </c>
      <c r="AT36" s="97">
        <f>VLOOKUP($C36,CustbyRate!$A$7:$BQ$26,COLUMN()-2,0)*VLOOKUP('Calendar Customers'!$C36,'Rev Allocations Usage'!$B$27:$K$44,MATCH('Calendar Customers'!$A36,'Rev Allocations Usage'!$B$3:$K$3,0),0)</f>
        <v>2.3076923076923079</v>
      </c>
      <c r="AU36" s="97">
        <f>VLOOKUP($C36,CustbyRate!$A$7:$BQ$26,COLUMN()-2,0)*VLOOKUP('Calendar Customers'!$C36,'Rev Allocations Usage'!$B$27:$K$44,MATCH('Calendar Customers'!$A36,'Rev Allocations Usage'!$B$3:$K$3,0),0)</f>
        <v>2.3076923076923079</v>
      </c>
      <c r="AV36" s="99">
        <f>VLOOKUP($C36,CustbyRate!$A$7:$BQ$26,COLUMN()-2,0)*VLOOKUP('Calendar Customers'!$C36,'Rev Allocations Usage'!$B$27:$K$44,MATCH('Calendar Customers'!$A36,'Rev Allocations Usage'!$B$3:$K$3,0),0)</f>
        <v>2.3076923076923079</v>
      </c>
      <c r="AW36" s="97">
        <f>VLOOKUP($C36,CustbyRate!$A$7:$BQ$26,COLUMN()-2,0)*VLOOKUP('Calendar Customers'!$C36,'Rev Allocations Usage'!$B$27:$K$44,MATCH('Calendar Customers'!$A36,'Rev Allocations Usage'!$B$3:$K$3,0),0)</f>
        <v>2.3076923076923079</v>
      </c>
      <c r="AX36" s="97">
        <f>VLOOKUP($C36,CustbyRate!$A$7:$BQ$26,COLUMN()-2,0)*VLOOKUP('Calendar Customers'!$C36,'Rev Allocations Usage'!$B$27:$K$44,MATCH('Calendar Customers'!$A36,'Rev Allocations Usage'!$B$3:$K$3,0),0)</f>
        <v>2.3076923076923079</v>
      </c>
      <c r="AY36" s="97">
        <f>VLOOKUP($C36,CustbyRate!$A$7:$BQ$26,COLUMN()-2,0)*VLOOKUP('Calendar Customers'!$C36,'Rev Allocations Usage'!$B$27:$K$44,MATCH('Calendar Customers'!$A36,'Rev Allocations Usage'!$B$3:$K$3,0),0)</f>
        <v>2.3076923076923079</v>
      </c>
      <c r="AZ36" s="97">
        <f>VLOOKUP($C36,CustbyRate!$A$7:$BQ$26,COLUMN()-2,0)*VLOOKUP('Calendar Customers'!$C36,'Rev Allocations Usage'!$B$27:$K$44,MATCH('Calendar Customers'!$A36,'Rev Allocations Usage'!$B$3:$K$3,0),0)</f>
        <v>2.3076923076923079</v>
      </c>
      <c r="BA36" s="97">
        <f>VLOOKUP($C36,CustbyRate!$A$7:$BQ$26,COLUMN()-2,0)*VLOOKUP('Calendar Customers'!$C36,'Rev Allocations Usage'!$B$27:$K$44,MATCH('Calendar Customers'!$A36,'Rev Allocations Usage'!$B$3:$K$3,0),0)</f>
        <v>2.3076923076923079</v>
      </c>
      <c r="BB36" s="97">
        <f>VLOOKUP($C36,CustbyRate!$A$7:$BQ$26,COLUMN()-2,0)*VLOOKUP('Calendar Customers'!$C36,'Rev Allocations Usage'!$B$27:$K$44,MATCH('Calendar Customers'!$A36,'Rev Allocations Usage'!$B$3:$K$3,0),0)</f>
        <v>2.3076923076923079</v>
      </c>
      <c r="BC36" s="97">
        <f>VLOOKUP($C36,CustbyRate!$A$7:$BQ$26,COLUMN()-2,0)*VLOOKUP('Calendar Customers'!$C36,'Rev Allocations Usage'!$B$27:$K$44,MATCH('Calendar Customers'!$A36,'Rev Allocations Usage'!$B$3:$K$3,0),0)</f>
        <v>2.3076923076923079</v>
      </c>
      <c r="BD36" s="97">
        <f>VLOOKUP($C36,CustbyRate!$A$7:$BQ$26,COLUMN()-2,0)*VLOOKUP('Calendar Customers'!$C36,'Rev Allocations Usage'!$B$27:$K$44,MATCH('Calendar Customers'!$A36,'Rev Allocations Usage'!$B$3:$K$3,0),0)</f>
        <v>2.3076923076923079</v>
      </c>
      <c r="BE36" s="97">
        <f>VLOOKUP($C36,CustbyRate!$A$7:$BQ$26,COLUMN()-2,0)*VLOOKUP('Calendar Customers'!$C36,'Rev Allocations Usage'!$B$27:$K$44,MATCH('Calendar Customers'!$A36,'Rev Allocations Usage'!$B$3:$K$3,0),0)</f>
        <v>2.3076923076923079</v>
      </c>
      <c r="BF36" s="97">
        <f>VLOOKUP($C36,CustbyRate!$A$7:$BQ$26,COLUMN()-2,0)*VLOOKUP('Calendar Customers'!$C36,'Rev Allocations Usage'!$B$27:$K$44,MATCH('Calendar Customers'!$A36,'Rev Allocations Usage'!$B$3:$K$3,0),0)</f>
        <v>2.3076923076923079</v>
      </c>
      <c r="BG36" s="97">
        <f>VLOOKUP($C36,CustbyRate!$A$7:$BQ$26,COLUMN()-2,0)*VLOOKUP('Calendar Customers'!$C36,'Rev Allocations Usage'!$B$27:$K$44,MATCH('Calendar Customers'!$A36,'Rev Allocations Usage'!$B$3:$K$3,0),0)</f>
        <v>2.3076923076923079</v>
      </c>
      <c r="BH36" s="99">
        <f>VLOOKUP($C36,CustbyRate!$A$7:$BQ$26,COLUMN()-2,0)*VLOOKUP('Calendar Customers'!$C36,'Rev Allocations Usage'!$B$27:$K$44,MATCH('Calendar Customers'!$A36,'Rev Allocations Usage'!$B$3:$K$3,0),0)</f>
        <v>2.3076923076923079</v>
      </c>
      <c r="BI36" s="97">
        <f>VLOOKUP($C36,CustbyRate!$A$7:$BQ$26,COLUMN()-2,0)*VLOOKUP('Calendar Customers'!$C36,'Rev Allocations Usage'!$B$27:$K$44,MATCH('Calendar Customers'!$A36,'Rev Allocations Usage'!$B$3:$K$3,0),0)</f>
        <v>2.3076923076923079</v>
      </c>
      <c r="BJ36" s="97">
        <f>VLOOKUP($C36,CustbyRate!$A$7:$BQ$26,COLUMN()-2,0)*VLOOKUP('Calendar Customers'!$C36,'Rev Allocations Usage'!$B$27:$K$44,MATCH('Calendar Customers'!$A36,'Rev Allocations Usage'!$B$3:$K$3,0),0)</f>
        <v>2.3076923076923079</v>
      </c>
      <c r="BK36" s="97">
        <f>VLOOKUP($C36,CustbyRate!$A$7:$BQ$26,COLUMN()-2,0)*VLOOKUP('Calendar Customers'!$C36,'Rev Allocations Usage'!$B$27:$K$44,MATCH('Calendar Customers'!$A36,'Rev Allocations Usage'!$B$3:$K$3,0),0)</f>
        <v>2.3076923076923079</v>
      </c>
      <c r="BL36" s="97">
        <f>VLOOKUP($C36,CustbyRate!$A$7:$BQ$26,COLUMN()-2,0)*VLOOKUP('Calendar Customers'!$C36,'Rev Allocations Usage'!$B$27:$K$44,MATCH('Calendar Customers'!$A36,'Rev Allocations Usage'!$B$3:$K$3,0),0)</f>
        <v>2.3076923076923079</v>
      </c>
      <c r="BM36" s="97">
        <f>VLOOKUP($C36,CustbyRate!$A$7:$BQ$26,COLUMN()-2,0)*VLOOKUP('Calendar Customers'!$C36,'Rev Allocations Usage'!$B$27:$K$44,MATCH('Calendar Customers'!$A36,'Rev Allocations Usage'!$B$3:$K$3,0),0)</f>
        <v>2.3076923076923079</v>
      </c>
      <c r="BN36" s="97">
        <f>VLOOKUP($C36,CustbyRate!$A$7:$BQ$26,COLUMN()-2,0)*VLOOKUP('Calendar Customers'!$C36,'Rev Allocations Usage'!$B$27:$K$44,MATCH('Calendar Customers'!$A36,'Rev Allocations Usage'!$B$3:$K$3,0),0)</f>
        <v>2.3076923076923079</v>
      </c>
      <c r="BO36" s="97">
        <f>VLOOKUP($C36,CustbyRate!$A$7:$BQ$26,COLUMN()-2,0)*VLOOKUP('Calendar Customers'!$C36,'Rev Allocations Usage'!$B$27:$K$44,MATCH('Calendar Customers'!$A36,'Rev Allocations Usage'!$B$3:$K$3,0),0)</f>
        <v>2.3076923076923079</v>
      </c>
      <c r="BP36" s="97">
        <f>VLOOKUP($C36,CustbyRate!$A$7:$BQ$26,COLUMN()-2,0)*VLOOKUP('Calendar Customers'!$C36,'Rev Allocations Usage'!$B$27:$K$44,MATCH('Calendar Customers'!$A36,'Rev Allocations Usage'!$B$3:$K$3,0),0)</f>
        <v>2.3076923076923079</v>
      </c>
      <c r="BQ36" s="97">
        <f>VLOOKUP($C36,CustbyRate!$A$7:$BQ$26,COLUMN()-2,0)*VLOOKUP('Calendar Customers'!$C36,'Rev Allocations Usage'!$B$27:$K$44,MATCH('Calendar Customers'!$A36,'Rev Allocations Usage'!$B$3:$K$3,0),0)</f>
        <v>2.3076923076923079</v>
      </c>
      <c r="BR36" s="97">
        <f>VLOOKUP($C36,CustbyRate!$A$7:$BQ$26,COLUMN()-2,0)*VLOOKUP('Calendar Customers'!$C36,'Rev Allocations Usage'!$B$27:$K$44,MATCH('Calendar Customers'!$A36,'Rev Allocations Usage'!$B$3:$K$3,0),0)</f>
        <v>2.3076923076923079</v>
      </c>
      <c r="BS36" s="98">
        <f>VLOOKUP($C36,CustbyRate!$A$7:$BQ$26,COLUMN()-2,0)*VLOOKUP('Calendar Customers'!$C36,'Rev Allocations Usage'!$B$27:$K$44,MATCH('Calendar Customers'!$A36,'Rev Allocations Usage'!$B$3:$K$3,0),0)</f>
        <v>2.3076923076923079</v>
      </c>
    </row>
    <row r="37" spans="1:72" s="66" customFormat="1" x14ac:dyDescent="0.2">
      <c r="A37" s="135" t="str">
        <f>A36</f>
        <v>Gas Trans Pub Auth Cust</v>
      </c>
      <c r="B37" s="91" t="s">
        <v>13</v>
      </c>
      <c r="C37" s="95" t="s">
        <v>13</v>
      </c>
      <c r="D37" s="96">
        <f>VLOOKUP($C37,CustbyRate!$A$7:$BQ$26,COLUMN()-2,0)*VLOOKUP('Calendar Customers'!$C37,'Rev Allocations Usage'!$B$27:$K$44,MATCH('Calendar Customers'!$A37,'Rev Allocations Usage'!$B$3:$K$3,0),0)</f>
        <v>0.95774647887323949</v>
      </c>
      <c r="E37" s="97">
        <f>VLOOKUP($C37,CustbyRate!$A$7:$BQ$26,COLUMN()-2,0)*VLOOKUP('Calendar Customers'!$C37,'Rev Allocations Usage'!$B$27:$K$44,MATCH('Calendar Customers'!$A37,'Rev Allocations Usage'!$B$3:$K$3,0),0)</f>
        <v>0.95774647887323949</v>
      </c>
      <c r="F37" s="97">
        <f>VLOOKUP($C37,CustbyRate!$A$7:$BQ$26,COLUMN()-2,0)*VLOOKUP('Calendar Customers'!$C37,'Rev Allocations Usage'!$B$27:$K$44,MATCH('Calendar Customers'!$A37,'Rev Allocations Usage'!$B$3:$K$3,0),0)</f>
        <v>0.95774647887323949</v>
      </c>
      <c r="G37" s="97">
        <f>VLOOKUP($C37,CustbyRate!$A$7:$BQ$26,COLUMN()-2,0)*VLOOKUP('Calendar Customers'!$C37,'Rev Allocations Usage'!$B$27:$K$44,MATCH('Calendar Customers'!$A37,'Rev Allocations Usage'!$B$3:$K$3,0),0)</f>
        <v>0.95774647887323949</v>
      </c>
      <c r="H37" s="97">
        <f>VLOOKUP($C37,CustbyRate!$A$7:$BQ$26,COLUMN()-2,0)*VLOOKUP('Calendar Customers'!$C37,'Rev Allocations Usage'!$B$27:$K$44,MATCH('Calendar Customers'!$A37,'Rev Allocations Usage'!$B$3:$K$3,0),0)</f>
        <v>0.95774647887323949</v>
      </c>
      <c r="I37" s="97">
        <f>VLOOKUP($C37,CustbyRate!$A$7:$BQ$26,COLUMN()-2,0)*VLOOKUP('Calendar Customers'!$C37,'Rev Allocations Usage'!$B$27:$K$44,MATCH('Calendar Customers'!$A37,'Rev Allocations Usage'!$B$3:$K$3,0),0)</f>
        <v>0.95774647887323949</v>
      </c>
      <c r="J37" s="97">
        <f>VLOOKUP($C37,CustbyRate!$A$7:$BQ$26,COLUMN()-2,0)*VLOOKUP('Calendar Customers'!$C37,'Rev Allocations Usage'!$B$27:$K$44,MATCH('Calendar Customers'!$A37,'Rev Allocations Usage'!$B$3:$K$3,0),0)</f>
        <v>0.971830985915493</v>
      </c>
      <c r="K37" s="98">
        <f>VLOOKUP($C37,CustbyRate!$A$7:$BQ$26,COLUMN()-2,0)*VLOOKUP('Calendar Customers'!$C37,'Rev Allocations Usage'!$B$27:$K$44,MATCH('Calendar Customers'!$A37,'Rev Allocations Usage'!$B$3:$K$3,0),0)</f>
        <v>0.971830985915493</v>
      </c>
      <c r="L37" s="97">
        <f>VLOOKUP($C37,CustbyRate!$A$7:$BQ$26,COLUMN()-2,0)*VLOOKUP('Calendar Customers'!$C37,'Rev Allocations Usage'!$B$27:$K$44,MATCH('Calendar Customers'!$A37,'Rev Allocations Usage'!$B$3:$K$3,0),0)</f>
        <v>0.971830985915493</v>
      </c>
      <c r="M37" s="97">
        <f>VLOOKUP($C37,CustbyRate!$A$7:$BQ$26,COLUMN()-2,0)*VLOOKUP('Calendar Customers'!$C37,'Rev Allocations Usage'!$B$27:$K$44,MATCH('Calendar Customers'!$A37,'Rev Allocations Usage'!$B$3:$K$3,0),0)</f>
        <v>0.971830985915493</v>
      </c>
      <c r="N37" s="97">
        <f>VLOOKUP($C37,CustbyRate!$A$7:$BQ$26,COLUMN()-2,0)*VLOOKUP('Calendar Customers'!$C37,'Rev Allocations Usage'!$B$27:$K$44,MATCH('Calendar Customers'!$A37,'Rev Allocations Usage'!$B$3:$K$3,0),0)</f>
        <v>0.971830985915493</v>
      </c>
      <c r="O37" s="97">
        <f>VLOOKUP($C37,CustbyRate!$A$7:$BQ$26,COLUMN()-2,0)*VLOOKUP('Calendar Customers'!$C37,'Rev Allocations Usage'!$B$27:$K$44,MATCH('Calendar Customers'!$A37,'Rev Allocations Usage'!$B$3:$K$3,0),0)</f>
        <v>0.971830985915493</v>
      </c>
      <c r="P37" s="97">
        <f>VLOOKUP($C37,CustbyRate!$A$7:$BQ$26,COLUMN()-2,0)*VLOOKUP('Calendar Customers'!$C37,'Rev Allocations Usage'!$B$27:$K$44,MATCH('Calendar Customers'!$A37,'Rev Allocations Usage'!$B$3:$K$3,0),0)</f>
        <v>0.971830985915493</v>
      </c>
      <c r="Q37" s="97">
        <f>VLOOKUP($C37,CustbyRate!$A$7:$BQ$26,COLUMN()-2,0)*VLOOKUP('Calendar Customers'!$C37,'Rev Allocations Usage'!$B$27:$K$44,MATCH('Calendar Customers'!$A37,'Rev Allocations Usage'!$B$3:$K$3,0),0)</f>
        <v>0.971830985915493</v>
      </c>
      <c r="R37" s="97">
        <f>VLOOKUP($C37,CustbyRate!$A$7:$BQ$26,COLUMN()-2,0)*VLOOKUP('Calendar Customers'!$C37,'Rev Allocations Usage'!$B$27:$K$44,MATCH('Calendar Customers'!$A37,'Rev Allocations Usage'!$B$3:$K$3,0),0)</f>
        <v>0.971830985915493</v>
      </c>
      <c r="S37" s="97">
        <f>VLOOKUP($C37,CustbyRate!$A$7:$BQ$26,COLUMN()-2,0)*VLOOKUP('Calendar Customers'!$C37,'Rev Allocations Usage'!$B$27:$K$44,MATCH('Calendar Customers'!$A37,'Rev Allocations Usage'!$B$3:$K$3,0),0)</f>
        <v>0.971830985915493</v>
      </c>
      <c r="T37" s="97">
        <f>VLOOKUP($C37,CustbyRate!$A$7:$BQ$26,COLUMN()-2,0)*VLOOKUP('Calendar Customers'!$C37,'Rev Allocations Usage'!$B$27:$K$44,MATCH('Calendar Customers'!$A37,'Rev Allocations Usage'!$B$3:$K$3,0),0)</f>
        <v>0.971830985915493</v>
      </c>
      <c r="U37" s="97">
        <f>VLOOKUP($C37,CustbyRate!$A$7:$BQ$26,COLUMN()-2,0)*VLOOKUP('Calendar Customers'!$C37,'Rev Allocations Usage'!$B$27:$K$44,MATCH('Calendar Customers'!$A37,'Rev Allocations Usage'!$B$3:$K$3,0),0)</f>
        <v>0.971830985915493</v>
      </c>
      <c r="V37" s="97">
        <f>VLOOKUP($C37,CustbyRate!$A$7:$BQ$26,COLUMN()-2,0)*VLOOKUP('Calendar Customers'!$C37,'Rev Allocations Usage'!$B$27:$K$44,MATCH('Calendar Customers'!$A37,'Rev Allocations Usage'!$B$3:$K$3,0),0)</f>
        <v>0.971830985915493</v>
      </c>
      <c r="W37" s="97">
        <f>VLOOKUP($C37,CustbyRate!$A$7:$BQ$26,COLUMN()-2,0)*VLOOKUP('Calendar Customers'!$C37,'Rev Allocations Usage'!$B$27:$K$44,MATCH('Calendar Customers'!$A37,'Rev Allocations Usage'!$B$3:$K$3,0),0)</f>
        <v>0.971830985915493</v>
      </c>
      <c r="X37" s="99">
        <f>VLOOKUP($C37,CustbyRate!$A$7:$BQ$26,COLUMN()-2,0)*VLOOKUP('Calendar Customers'!$C37,'Rev Allocations Usage'!$B$27:$K$44,MATCH('Calendar Customers'!$A37,'Rev Allocations Usage'!$B$3:$K$3,0),0)</f>
        <v>0.971830985915493</v>
      </c>
      <c r="Y37" s="97">
        <f>VLOOKUP($C37,CustbyRate!$A$7:$BQ$26,COLUMN()-2,0)*VLOOKUP('Calendar Customers'!$C37,'Rev Allocations Usage'!$B$27:$K$44,MATCH('Calendar Customers'!$A37,'Rev Allocations Usage'!$B$3:$K$3,0),0)</f>
        <v>0.971830985915493</v>
      </c>
      <c r="Z37" s="97">
        <f>VLOOKUP($C37,CustbyRate!$A$7:$BQ$26,COLUMN()-2,0)*VLOOKUP('Calendar Customers'!$C37,'Rev Allocations Usage'!$B$27:$K$44,MATCH('Calendar Customers'!$A37,'Rev Allocations Usage'!$B$3:$K$3,0),0)</f>
        <v>0.971830985915493</v>
      </c>
      <c r="AA37" s="97">
        <f>VLOOKUP($C37,CustbyRate!$A$7:$BQ$26,COLUMN()-2,0)*VLOOKUP('Calendar Customers'!$C37,'Rev Allocations Usage'!$B$27:$K$44,MATCH('Calendar Customers'!$A37,'Rev Allocations Usage'!$B$3:$K$3,0),0)</f>
        <v>0.971830985915493</v>
      </c>
      <c r="AB37" s="97">
        <f>VLOOKUP($C37,CustbyRate!$A$7:$BQ$26,COLUMN()-2,0)*VLOOKUP('Calendar Customers'!$C37,'Rev Allocations Usage'!$B$27:$K$44,MATCH('Calendar Customers'!$A37,'Rev Allocations Usage'!$B$3:$K$3,0),0)</f>
        <v>0.971830985915493</v>
      </c>
      <c r="AC37" s="97">
        <f>VLOOKUP($C37,CustbyRate!$A$7:$BQ$26,COLUMN()-2,0)*VLOOKUP('Calendar Customers'!$C37,'Rev Allocations Usage'!$B$27:$K$44,MATCH('Calendar Customers'!$A37,'Rev Allocations Usage'!$B$3:$K$3,0),0)</f>
        <v>0.971830985915493</v>
      </c>
      <c r="AD37" s="97">
        <f>VLOOKUP($C37,CustbyRate!$A$7:$BQ$26,COLUMN()-2,0)*VLOOKUP('Calendar Customers'!$C37,'Rev Allocations Usage'!$B$27:$K$44,MATCH('Calendar Customers'!$A37,'Rev Allocations Usage'!$B$3:$K$3,0),0)</f>
        <v>0.971830985915493</v>
      </c>
      <c r="AE37" s="97">
        <f>VLOOKUP($C37,CustbyRate!$A$7:$BQ$26,COLUMN()-2,0)*VLOOKUP('Calendar Customers'!$C37,'Rev Allocations Usage'!$B$27:$K$44,MATCH('Calendar Customers'!$A37,'Rev Allocations Usage'!$B$3:$K$3,0),0)</f>
        <v>0.971830985915493</v>
      </c>
      <c r="AF37" s="97">
        <f>VLOOKUP($C37,CustbyRate!$A$7:$BQ$26,COLUMN()-2,0)*VLOOKUP('Calendar Customers'!$C37,'Rev Allocations Usage'!$B$27:$K$44,MATCH('Calendar Customers'!$A37,'Rev Allocations Usage'!$B$3:$K$3,0),0)</f>
        <v>0.971830985915493</v>
      </c>
      <c r="AG37" s="97">
        <f>VLOOKUP($C37,CustbyRate!$A$7:$BQ$26,COLUMN()-2,0)*VLOOKUP('Calendar Customers'!$C37,'Rev Allocations Usage'!$B$27:$K$44,MATCH('Calendar Customers'!$A37,'Rev Allocations Usage'!$B$3:$K$3,0),0)</f>
        <v>0.971830985915493</v>
      </c>
      <c r="AH37" s="97">
        <f>VLOOKUP($C37,CustbyRate!$A$7:$BQ$26,COLUMN()-2,0)*VLOOKUP('Calendar Customers'!$C37,'Rev Allocations Usage'!$B$27:$K$44,MATCH('Calendar Customers'!$A37,'Rev Allocations Usage'!$B$3:$K$3,0),0)</f>
        <v>0.971830985915493</v>
      </c>
      <c r="AI37" s="97">
        <f>VLOOKUP($C37,CustbyRate!$A$7:$BQ$26,COLUMN()-2,0)*VLOOKUP('Calendar Customers'!$C37,'Rev Allocations Usage'!$B$27:$K$44,MATCH('Calendar Customers'!$A37,'Rev Allocations Usage'!$B$3:$K$3,0),0)</f>
        <v>0.971830985915493</v>
      </c>
      <c r="AJ37" s="99">
        <f>VLOOKUP($C37,CustbyRate!$A$7:$BQ$26,COLUMN()-2,0)*VLOOKUP('Calendar Customers'!$C37,'Rev Allocations Usage'!$B$27:$K$44,MATCH('Calendar Customers'!$A37,'Rev Allocations Usage'!$B$3:$K$3,0),0)</f>
        <v>0.971830985915493</v>
      </c>
      <c r="AK37" s="97">
        <f>VLOOKUP($C37,CustbyRate!$A$7:$BQ$26,COLUMN()-2,0)*VLOOKUP('Calendar Customers'!$C37,'Rev Allocations Usage'!$B$27:$K$44,MATCH('Calendar Customers'!$A37,'Rev Allocations Usage'!$B$3:$K$3,0),0)</f>
        <v>0.971830985915493</v>
      </c>
      <c r="AL37" s="97">
        <f>VLOOKUP($C37,CustbyRate!$A$7:$BQ$26,COLUMN()-2,0)*VLOOKUP('Calendar Customers'!$C37,'Rev Allocations Usage'!$B$27:$K$44,MATCH('Calendar Customers'!$A37,'Rev Allocations Usage'!$B$3:$K$3,0),0)</f>
        <v>0.971830985915493</v>
      </c>
      <c r="AM37" s="97">
        <f>VLOOKUP($C37,CustbyRate!$A$7:$BQ$26,COLUMN()-2,0)*VLOOKUP('Calendar Customers'!$C37,'Rev Allocations Usage'!$B$27:$K$44,MATCH('Calendar Customers'!$A37,'Rev Allocations Usage'!$B$3:$K$3,0),0)</f>
        <v>0.971830985915493</v>
      </c>
      <c r="AN37" s="97">
        <f>VLOOKUP($C37,CustbyRate!$A$7:$BQ$26,COLUMN()-2,0)*VLOOKUP('Calendar Customers'!$C37,'Rev Allocations Usage'!$B$27:$K$44,MATCH('Calendar Customers'!$A37,'Rev Allocations Usage'!$B$3:$K$3,0),0)</f>
        <v>0.971830985915493</v>
      </c>
      <c r="AO37" s="97">
        <f>VLOOKUP($C37,CustbyRate!$A$7:$BQ$26,COLUMN()-2,0)*VLOOKUP('Calendar Customers'!$C37,'Rev Allocations Usage'!$B$27:$K$44,MATCH('Calendar Customers'!$A37,'Rev Allocations Usage'!$B$3:$K$3,0),0)</f>
        <v>0.971830985915493</v>
      </c>
      <c r="AP37" s="97">
        <f>VLOOKUP($C37,CustbyRate!$A$7:$BQ$26,COLUMN()-2,0)*VLOOKUP('Calendar Customers'!$C37,'Rev Allocations Usage'!$B$27:$K$44,MATCH('Calendar Customers'!$A37,'Rev Allocations Usage'!$B$3:$K$3,0),0)</f>
        <v>0.971830985915493</v>
      </c>
      <c r="AQ37" s="97">
        <f>VLOOKUP($C37,CustbyRate!$A$7:$BQ$26,COLUMN()-2,0)*VLOOKUP('Calendar Customers'!$C37,'Rev Allocations Usage'!$B$27:$K$44,MATCH('Calendar Customers'!$A37,'Rev Allocations Usage'!$B$3:$K$3,0),0)</f>
        <v>0.971830985915493</v>
      </c>
      <c r="AR37" s="97">
        <f>VLOOKUP($C37,CustbyRate!$A$7:$BQ$26,COLUMN()-2,0)*VLOOKUP('Calendar Customers'!$C37,'Rev Allocations Usage'!$B$27:$K$44,MATCH('Calendar Customers'!$A37,'Rev Allocations Usage'!$B$3:$K$3,0),0)</f>
        <v>0.971830985915493</v>
      </c>
      <c r="AS37" s="97">
        <f>VLOOKUP($C37,CustbyRate!$A$7:$BQ$26,COLUMN()-2,0)*VLOOKUP('Calendar Customers'!$C37,'Rev Allocations Usage'!$B$27:$K$44,MATCH('Calendar Customers'!$A37,'Rev Allocations Usage'!$B$3:$K$3,0),0)</f>
        <v>0.971830985915493</v>
      </c>
      <c r="AT37" s="97">
        <f>VLOOKUP($C37,CustbyRate!$A$7:$BQ$26,COLUMN()-2,0)*VLOOKUP('Calendar Customers'!$C37,'Rev Allocations Usage'!$B$27:$K$44,MATCH('Calendar Customers'!$A37,'Rev Allocations Usage'!$B$3:$K$3,0),0)</f>
        <v>0.971830985915493</v>
      </c>
      <c r="AU37" s="97">
        <f>VLOOKUP($C37,CustbyRate!$A$7:$BQ$26,COLUMN()-2,0)*VLOOKUP('Calendar Customers'!$C37,'Rev Allocations Usage'!$B$27:$K$44,MATCH('Calendar Customers'!$A37,'Rev Allocations Usage'!$B$3:$K$3,0),0)</f>
        <v>0.971830985915493</v>
      </c>
      <c r="AV37" s="99">
        <f>VLOOKUP($C37,CustbyRate!$A$7:$BQ$26,COLUMN()-2,0)*VLOOKUP('Calendar Customers'!$C37,'Rev Allocations Usage'!$B$27:$K$44,MATCH('Calendar Customers'!$A37,'Rev Allocations Usage'!$B$3:$K$3,0),0)</f>
        <v>0.971830985915493</v>
      </c>
      <c r="AW37" s="97">
        <f>VLOOKUP($C37,CustbyRate!$A$7:$BQ$26,COLUMN()-2,0)*VLOOKUP('Calendar Customers'!$C37,'Rev Allocations Usage'!$B$27:$K$44,MATCH('Calendar Customers'!$A37,'Rev Allocations Usage'!$B$3:$K$3,0),0)</f>
        <v>0.971830985915493</v>
      </c>
      <c r="AX37" s="97">
        <f>VLOOKUP($C37,CustbyRate!$A$7:$BQ$26,COLUMN()-2,0)*VLOOKUP('Calendar Customers'!$C37,'Rev Allocations Usage'!$B$27:$K$44,MATCH('Calendar Customers'!$A37,'Rev Allocations Usage'!$B$3:$K$3,0),0)</f>
        <v>0.971830985915493</v>
      </c>
      <c r="AY37" s="97">
        <f>VLOOKUP($C37,CustbyRate!$A$7:$BQ$26,COLUMN()-2,0)*VLOOKUP('Calendar Customers'!$C37,'Rev Allocations Usage'!$B$27:$K$44,MATCH('Calendar Customers'!$A37,'Rev Allocations Usage'!$B$3:$K$3,0),0)</f>
        <v>0.971830985915493</v>
      </c>
      <c r="AZ37" s="97">
        <f>VLOOKUP($C37,CustbyRate!$A$7:$BQ$26,COLUMN()-2,0)*VLOOKUP('Calendar Customers'!$C37,'Rev Allocations Usage'!$B$27:$K$44,MATCH('Calendar Customers'!$A37,'Rev Allocations Usage'!$B$3:$K$3,0),0)</f>
        <v>0.971830985915493</v>
      </c>
      <c r="BA37" s="97">
        <f>VLOOKUP($C37,CustbyRate!$A$7:$BQ$26,COLUMN()-2,0)*VLOOKUP('Calendar Customers'!$C37,'Rev Allocations Usage'!$B$27:$K$44,MATCH('Calendar Customers'!$A37,'Rev Allocations Usage'!$B$3:$K$3,0),0)</f>
        <v>0.971830985915493</v>
      </c>
      <c r="BB37" s="97">
        <f>VLOOKUP($C37,CustbyRate!$A$7:$BQ$26,COLUMN()-2,0)*VLOOKUP('Calendar Customers'!$C37,'Rev Allocations Usage'!$B$27:$K$44,MATCH('Calendar Customers'!$A37,'Rev Allocations Usage'!$B$3:$K$3,0),0)</f>
        <v>0.971830985915493</v>
      </c>
      <c r="BC37" s="97">
        <f>VLOOKUP($C37,CustbyRate!$A$7:$BQ$26,COLUMN()-2,0)*VLOOKUP('Calendar Customers'!$C37,'Rev Allocations Usage'!$B$27:$K$44,MATCH('Calendar Customers'!$A37,'Rev Allocations Usage'!$B$3:$K$3,0),0)</f>
        <v>0.971830985915493</v>
      </c>
      <c r="BD37" s="97">
        <f>VLOOKUP($C37,CustbyRate!$A$7:$BQ$26,COLUMN()-2,0)*VLOOKUP('Calendar Customers'!$C37,'Rev Allocations Usage'!$B$27:$K$44,MATCH('Calendar Customers'!$A37,'Rev Allocations Usage'!$B$3:$K$3,0),0)</f>
        <v>0.971830985915493</v>
      </c>
      <c r="BE37" s="97">
        <f>VLOOKUP($C37,CustbyRate!$A$7:$BQ$26,COLUMN()-2,0)*VLOOKUP('Calendar Customers'!$C37,'Rev Allocations Usage'!$B$27:$K$44,MATCH('Calendar Customers'!$A37,'Rev Allocations Usage'!$B$3:$K$3,0),0)</f>
        <v>0.971830985915493</v>
      </c>
      <c r="BF37" s="97">
        <f>VLOOKUP($C37,CustbyRate!$A$7:$BQ$26,COLUMN()-2,0)*VLOOKUP('Calendar Customers'!$C37,'Rev Allocations Usage'!$B$27:$K$44,MATCH('Calendar Customers'!$A37,'Rev Allocations Usage'!$B$3:$K$3,0),0)</f>
        <v>0.971830985915493</v>
      </c>
      <c r="BG37" s="97">
        <f>VLOOKUP($C37,CustbyRate!$A$7:$BQ$26,COLUMN()-2,0)*VLOOKUP('Calendar Customers'!$C37,'Rev Allocations Usage'!$B$27:$K$44,MATCH('Calendar Customers'!$A37,'Rev Allocations Usage'!$B$3:$K$3,0),0)</f>
        <v>0.971830985915493</v>
      </c>
      <c r="BH37" s="99">
        <f>VLOOKUP($C37,CustbyRate!$A$7:$BQ$26,COLUMN()-2,0)*VLOOKUP('Calendar Customers'!$C37,'Rev Allocations Usage'!$B$27:$K$44,MATCH('Calendar Customers'!$A37,'Rev Allocations Usage'!$B$3:$K$3,0),0)</f>
        <v>0.971830985915493</v>
      </c>
      <c r="BI37" s="97">
        <f>VLOOKUP($C37,CustbyRate!$A$7:$BQ$26,COLUMN()-2,0)*VLOOKUP('Calendar Customers'!$C37,'Rev Allocations Usage'!$B$27:$K$44,MATCH('Calendar Customers'!$A37,'Rev Allocations Usage'!$B$3:$K$3,0),0)</f>
        <v>0.971830985915493</v>
      </c>
      <c r="BJ37" s="97">
        <f>VLOOKUP($C37,CustbyRate!$A$7:$BQ$26,COLUMN()-2,0)*VLOOKUP('Calendar Customers'!$C37,'Rev Allocations Usage'!$B$27:$K$44,MATCH('Calendar Customers'!$A37,'Rev Allocations Usage'!$B$3:$K$3,0),0)</f>
        <v>0.971830985915493</v>
      </c>
      <c r="BK37" s="97">
        <f>VLOOKUP($C37,CustbyRate!$A$7:$BQ$26,COLUMN()-2,0)*VLOOKUP('Calendar Customers'!$C37,'Rev Allocations Usage'!$B$27:$K$44,MATCH('Calendar Customers'!$A37,'Rev Allocations Usage'!$B$3:$K$3,0),0)</f>
        <v>0.971830985915493</v>
      </c>
      <c r="BL37" s="97">
        <f>VLOOKUP($C37,CustbyRate!$A$7:$BQ$26,COLUMN()-2,0)*VLOOKUP('Calendar Customers'!$C37,'Rev Allocations Usage'!$B$27:$K$44,MATCH('Calendar Customers'!$A37,'Rev Allocations Usage'!$B$3:$K$3,0),0)</f>
        <v>0.971830985915493</v>
      </c>
      <c r="BM37" s="97">
        <f>VLOOKUP($C37,CustbyRate!$A$7:$BQ$26,COLUMN()-2,0)*VLOOKUP('Calendar Customers'!$C37,'Rev Allocations Usage'!$B$27:$K$44,MATCH('Calendar Customers'!$A37,'Rev Allocations Usage'!$B$3:$K$3,0),0)</f>
        <v>0.971830985915493</v>
      </c>
      <c r="BN37" s="97">
        <f>VLOOKUP($C37,CustbyRate!$A$7:$BQ$26,COLUMN()-2,0)*VLOOKUP('Calendar Customers'!$C37,'Rev Allocations Usage'!$B$27:$K$44,MATCH('Calendar Customers'!$A37,'Rev Allocations Usage'!$B$3:$K$3,0),0)</f>
        <v>0.971830985915493</v>
      </c>
      <c r="BO37" s="97">
        <f>VLOOKUP($C37,CustbyRate!$A$7:$BQ$26,COLUMN()-2,0)*VLOOKUP('Calendar Customers'!$C37,'Rev Allocations Usage'!$B$27:$K$44,MATCH('Calendar Customers'!$A37,'Rev Allocations Usage'!$B$3:$K$3,0),0)</f>
        <v>0.971830985915493</v>
      </c>
      <c r="BP37" s="97">
        <f>VLOOKUP($C37,CustbyRate!$A$7:$BQ$26,COLUMN()-2,0)*VLOOKUP('Calendar Customers'!$C37,'Rev Allocations Usage'!$B$27:$K$44,MATCH('Calendar Customers'!$A37,'Rev Allocations Usage'!$B$3:$K$3,0),0)</f>
        <v>0.971830985915493</v>
      </c>
      <c r="BQ37" s="97">
        <f>VLOOKUP($C37,CustbyRate!$A$7:$BQ$26,COLUMN()-2,0)*VLOOKUP('Calendar Customers'!$C37,'Rev Allocations Usage'!$B$27:$K$44,MATCH('Calendar Customers'!$A37,'Rev Allocations Usage'!$B$3:$K$3,0),0)</f>
        <v>0.971830985915493</v>
      </c>
      <c r="BR37" s="97">
        <f>VLOOKUP($C37,CustbyRate!$A$7:$BQ$26,COLUMN()-2,0)*VLOOKUP('Calendar Customers'!$C37,'Rev Allocations Usage'!$B$27:$K$44,MATCH('Calendar Customers'!$A37,'Rev Allocations Usage'!$B$3:$K$3,0),0)</f>
        <v>0.971830985915493</v>
      </c>
      <c r="BS37" s="98">
        <f>VLOOKUP($C37,CustbyRate!$A$7:$BQ$26,COLUMN()-2,0)*VLOOKUP('Calendar Customers'!$C37,'Rev Allocations Usage'!$B$27:$K$44,MATCH('Calendar Customers'!$A37,'Rev Allocations Usage'!$B$3:$K$3,0),0)</f>
        <v>0.971830985915493</v>
      </c>
    </row>
    <row r="38" spans="1:72" s="66" customFormat="1" x14ac:dyDescent="0.2">
      <c r="A38" s="135" t="str">
        <f>A37</f>
        <v>Gas Trans Pub Auth Cust</v>
      </c>
      <c r="B38" s="91" t="s">
        <v>21</v>
      </c>
      <c r="C38" s="95" t="s">
        <v>21</v>
      </c>
      <c r="D38" s="96">
        <f>VLOOKUP($C38,CustbyRate!$A$7:$BQ$26,COLUMN()-2,0)*VLOOKUP('Calendar Customers'!$C38,'Rev Allocations Usage'!$B$27:$K$44,MATCH('Calendar Customers'!$A38,'Rev Allocations Usage'!$B$3:$K$3,0),0)</f>
        <v>0</v>
      </c>
      <c r="E38" s="97">
        <f>VLOOKUP($C38,CustbyRate!$A$7:$BQ$26,COLUMN()-2,0)*VLOOKUP('Calendar Customers'!$C38,'Rev Allocations Usage'!$B$27:$K$44,MATCH('Calendar Customers'!$A38,'Rev Allocations Usage'!$B$3:$K$3,0),0)</f>
        <v>0</v>
      </c>
      <c r="F38" s="97">
        <f>VLOOKUP($C38,CustbyRate!$A$7:$BQ$26,COLUMN()-2,0)*VLOOKUP('Calendar Customers'!$C38,'Rev Allocations Usage'!$B$27:$K$44,MATCH('Calendar Customers'!$A38,'Rev Allocations Usage'!$B$3:$K$3,0),0)</f>
        <v>0</v>
      </c>
      <c r="G38" s="97">
        <f>VLOOKUP($C38,CustbyRate!$A$7:$BQ$26,COLUMN()-2,0)*VLOOKUP('Calendar Customers'!$C38,'Rev Allocations Usage'!$B$27:$K$44,MATCH('Calendar Customers'!$A38,'Rev Allocations Usage'!$B$3:$K$3,0),0)</f>
        <v>0</v>
      </c>
      <c r="H38" s="97">
        <f>VLOOKUP($C38,CustbyRate!$A$7:$BQ$26,COLUMN()-2,0)*VLOOKUP('Calendar Customers'!$C38,'Rev Allocations Usage'!$B$27:$K$44,MATCH('Calendar Customers'!$A38,'Rev Allocations Usage'!$B$3:$K$3,0),0)</f>
        <v>0</v>
      </c>
      <c r="I38" s="97">
        <f>VLOOKUP($C38,CustbyRate!$A$7:$BQ$26,COLUMN()-2,0)*VLOOKUP('Calendar Customers'!$C38,'Rev Allocations Usage'!$B$27:$K$44,MATCH('Calendar Customers'!$A38,'Rev Allocations Usage'!$B$3:$K$3,0),0)</f>
        <v>0</v>
      </c>
      <c r="J38" s="97">
        <f>VLOOKUP($C38,CustbyRate!$A$7:$BQ$26,COLUMN()-2,0)*VLOOKUP('Calendar Customers'!$C38,'Rev Allocations Usage'!$B$27:$K$44,MATCH('Calendar Customers'!$A38,'Rev Allocations Usage'!$B$3:$K$3,0),0)</f>
        <v>0</v>
      </c>
      <c r="K38" s="98">
        <f>VLOOKUP($C38,CustbyRate!$A$7:$BQ$26,COLUMN()-2,0)*VLOOKUP('Calendar Customers'!$C38,'Rev Allocations Usage'!$B$27:$K$44,MATCH('Calendar Customers'!$A38,'Rev Allocations Usage'!$B$3:$K$3,0),0)</f>
        <v>0</v>
      </c>
      <c r="L38" s="97">
        <f>VLOOKUP($C38,CustbyRate!$A$7:$BQ$26,COLUMN()-2,0)*VLOOKUP('Calendar Customers'!$C38,'Rev Allocations Usage'!$B$27:$K$44,MATCH('Calendar Customers'!$A38,'Rev Allocations Usage'!$B$3:$K$3,0),0)</f>
        <v>0</v>
      </c>
      <c r="M38" s="97">
        <f>VLOOKUP($C38,CustbyRate!$A$7:$BQ$26,COLUMN()-2,0)*VLOOKUP('Calendar Customers'!$C38,'Rev Allocations Usage'!$B$27:$K$44,MATCH('Calendar Customers'!$A38,'Rev Allocations Usage'!$B$3:$K$3,0),0)</f>
        <v>0</v>
      </c>
      <c r="N38" s="97">
        <f>VLOOKUP($C38,CustbyRate!$A$7:$BQ$26,COLUMN()-2,0)*VLOOKUP('Calendar Customers'!$C38,'Rev Allocations Usage'!$B$27:$K$44,MATCH('Calendar Customers'!$A38,'Rev Allocations Usage'!$B$3:$K$3,0),0)</f>
        <v>0</v>
      </c>
      <c r="O38" s="97">
        <f>VLOOKUP($C38,CustbyRate!$A$7:$BQ$26,COLUMN()-2,0)*VLOOKUP('Calendar Customers'!$C38,'Rev Allocations Usage'!$B$27:$K$44,MATCH('Calendar Customers'!$A38,'Rev Allocations Usage'!$B$3:$K$3,0),0)</f>
        <v>0</v>
      </c>
      <c r="P38" s="97">
        <f>VLOOKUP($C38,CustbyRate!$A$7:$BQ$26,COLUMN()-2,0)*VLOOKUP('Calendar Customers'!$C38,'Rev Allocations Usage'!$B$27:$K$44,MATCH('Calendar Customers'!$A38,'Rev Allocations Usage'!$B$3:$K$3,0),0)</f>
        <v>0</v>
      </c>
      <c r="Q38" s="97">
        <f>VLOOKUP($C38,CustbyRate!$A$7:$BQ$26,COLUMN()-2,0)*VLOOKUP('Calendar Customers'!$C38,'Rev Allocations Usage'!$B$27:$K$44,MATCH('Calendar Customers'!$A38,'Rev Allocations Usage'!$B$3:$K$3,0),0)</f>
        <v>0</v>
      </c>
      <c r="R38" s="97">
        <f>VLOOKUP($C38,CustbyRate!$A$7:$BQ$26,COLUMN()-2,0)*VLOOKUP('Calendar Customers'!$C38,'Rev Allocations Usage'!$B$27:$K$44,MATCH('Calendar Customers'!$A38,'Rev Allocations Usage'!$B$3:$K$3,0),0)</f>
        <v>0</v>
      </c>
      <c r="S38" s="97">
        <f>VLOOKUP($C38,CustbyRate!$A$7:$BQ$26,COLUMN()-2,0)*VLOOKUP('Calendar Customers'!$C38,'Rev Allocations Usage'!$B$27:$K$44,MATCH('Calendar Customers'!$A38,'Rev Allocations Usage'!$B$3:$K$3,0),0)</f>
        <v>0</v>
      </c>
      <c r="T38" s="97">
        <f>VLOOKUP($C38,CustbyRate!$A$7:$BQ$26,COLUMN()-2,0)*VLOOKUP('Calendar Customers'!$C38,'Rev Allocations Usage'!$B$27:$K$44,MATCH('Calendar Customers'!$A38,'Rev Allocations Usage'!$B$3:$K$3,0),0)</f>
        <v>0</v>
      </c>
      <c r="U38" s="97">
        <f>VLOOKUP($C38,CustbyRate!$A$7:$BQ$26,COLUMN()-2,0)*VLOOKUP('Calendar Customers'!$C38,'Rev Allocations Usage'!$B$27:$K$44,MATCH('Calendar Customers'!$A38,'Rev Allocations Usage'!$B$3:$K$3,0),0)</f>
        <v>0</v>
      </c>
      <c r="V38" s="97">
        <f>VLOOKUP($C38,CustbyRate!$A$7:$BQ$26,COLUMN()-2,0)*VLOOKUP('Calendar Customers'!$C38,'Rev Allocations Usage'!$B$27:$K$44,MATCH('Calendar Customers'!$A38,'Rev Allocations Usage'!$B$3:$K$3,0),0)</f>
        <v>0</v>
      </c>
      <c r="W38" s="97">
        <f>VLOOKUP($C38,CustbyRate!$A$7:$BQ$26,COLUMN()-2,0)*VLOOKUP('Calendar Customers'!$C38,'Rev Allocations Usage'!$B$27:$K$44,MATCH('Calendar Customers'!$A38,'Rev Allocations Usage'!$B$3:$K$3,0),0)</f>
        <v>0</v>
      </c>
      <c r="X38" s="99">
        <f>VLOOKUP($C38,CustbyRate!$A$7:$BQ$26,COLUMN()-2,0)*VLOOKUP('Calendar Customers'!$C38,'Rev Allocations Usage'!$B$27:$K$44,MATCH('Calendar Customers'!$A38,'Rev Allocations Usage'!$B$3:$K$3,0),0)</f>
        <v>0</v>
      </c>
      <c r="Y38" s="97">
        <f>VLOOKUP($C38,CustbyRate!$A$7:$BQ$26,COLUMN()-2,0)*VLOOKUP('Calendar Customers'!$C38,'Rev Allocations Usage'!$B$27:$K$44,MATCH('Calendar Customers'!$A38,'Rev Allocations Usage'!$B$3:$K$3,0),0)</f>
        <v>0</v>
      </c>
      <c r="Z38" s="97">
        <f>VLOOKUP($C38,CustbyRate!$A$7:$BQ$26,COLUMN()-2,0)*VLOOKUP('Calendar Customers'!$C38,'Rev Allocations Usage'!$B$27:$K$44,MATCH('Calendar Customers'!$A38,'Rev Allocations Usage'!$B$3:$K$3,0),0)</f>
        <v>0</v>
      </c>
      <c r="AA38" s="97">
        <f>VLOOKUP($C38,CustbyRate!$A$7:$BQ$26,COLUMN()-2,0)*VLOOKUP('Calendar Customers'!$C38,'Rev Allocations Usage'!$B$27:$K$44,MATCH('Calendar Customers'!$A38,'Rev Allocations Usage'!$B$3:$K$3,0),0)</f>
        <v>0</v>
      </c>
      <c r="AB38" s="97">
        <f>VLOOKUP($C38,CustbyRate!$A$7:$BQ$26,COLUMN()-2,0)*VLOOKUP('Calendar Customers'!$C38,'Rev Allocations Usage'!$B$27:$K$44,MATCH('Calendar Customers'!$A38,'Rev Allocations Usage'!$B$3:$K$3,0),0)</f>
        <v>0</v>
      </c>
      <c r="AC38" s="97">
        <f>VLOOKUP($C38,CustbyRate!$A$7:$BQ$26,COLUMN()-2,0)*VLOOKUP('Calendar Customers'!$C38,'Rev Allocations Usage'!$B$27:$K$44,MATCH('Calendar Customers'!$A38,'Rev Allocations Usage'!$B$3:$K$3,0),0)</f>
        <v>0</v>
      </c>
      <c r="AD38" s="97">
        <f>VLOOKUP($C38,CustbyRate!$A$7:$BQ$26,COLUMN()-2,0)*VLOOKUP('Calendar Customers'!$C38,'Rev Allocations Usage'!$B$27:$K$44,MATCH('Calendar Customers'!$A38,'Rev Allocations Usage'!$B$3:$K$3,0),0)</f>
        <v>0</v>
      </c>
      <c r="AE38" s="97">
        <f>VLOOKUP($C38,CustbyRate!$A$7:$BQ$26,COLUMN()-2,0)*VLOOKUP('Calendar Customers'!$C38,'Rev Allocations Usage'!$B$27:$K$44,MATCH('Calendar Customers'!$A38,'Rev Allocations Usage'!$B$3:$K$3,0),0)</f>
        <v>0</v>
      </c>
      <c r="AF38" s="97">
        <f>VLOOKUP($C38,CustbyRate!$A$7:$BQ$26,COLUMN()-2,0)*VLOOKUP('Calendar Customers'!$C38,'Rev Allocations Usage'!$B$27:$K$44,MATCH('Calendar Customers'!$A38,'Rev Allocations Usage'!$B$3:$K$3,0),0)</f>
        <v>0</v>
      </c>
      <c r="AG38" s="97">
        <f>VLOOKUP($C38,CustbyRate!$A$7:$BQ$26,COLUMN()-2,0)*VLOOKUP('Calendar Customers'!$C38,'Rev Allocations Usage'!$B$27:$K$44,MATCH('Calendar Customers'!$A38,'Rev Allocations Usage'!$B$3:$K$3,0),0)</f>
        <v>0</v>
      </c>
      <c r="AH38" s="97">
        <f>VLOOKUP($C38,CustbyRate!$A$7:$BQ$26,COLUMN()-2,0)*VLOOKUP('Calendar Customers'!$C38,'Rev Allocations Usage'!$B$27:$K$44,MATCH('Calendar Customers'!$A38,'Rev Allocations Usage'!$B$3:$K$3,0),0)</f>
        <v>0</v>
      </c>
      <c r="AI38" s="97">
        <f>VLOOKUP($C38,CustbyRate!$A$7:$BQ$26,COLUMN()-2,0)*VLOOKUP('Calendar Customers'!$C38,'Rev Allocations Usage'!$B$27:$K$44,MATCH('Calendar Customers'!$A38,'Rev Allocations Usage'!$B$3:$K$3,0),0)</f>
        <v>0</v>
      </c>
      <c r="AJ38" s="99">
        <f>VLOOKUP($C38,CustbyRate!$A$7:$BQ$26,COLUMN()-2,0)*VLOOKUP('Calendar Customers'!$C38,'Rev Allocations Usage'!$B$27:$K$44,MATCH('Calendar Customers'!$A38,'Rev Allocations Usage'!$B$3:$K$3,0),0)</f>
        <v>0</v>
      </c>
      <c r="AK38" s="97">
        <f>VLOOKUP($C38,CustbyRate!$A$7:$BQ$26,COLUMN()-2,0)*VLOOKUP('Calendar Customers'!$C38,'Rev Allocations Usage'!$B$27:$K$44,MATCH('Calendar Customers'!$A38,'Rev Allocations Usage'!$B$3:$K$3,0),0)</f>
        <v>0</v>
      </c>
      <c r="AL38" s="97">
        <f>VLOOKUP($C38,CustbyRate!$A$7:$BQ$26,COLUMN()-2,0)*VLOOKUP('Calendar Customers'!$C38,'Rev Allocations Usage'!$B$27:$K$44,MATCH('Calendar Customers'!$A38,'Rev Allocations Usage'!$B$3:$K$3,0),0)</f>
        <v>0</v>
      </c>
      <c r="AM38" s="97">
        <f>VLOOKUP($C38,CustbyRate!$A$7:$BQ$26,COLUMN()-2,0)*VLOOKUP('Calendar Customers'!$C38,'Rev Allocations Usage'!$B$27:$K$44,MATCH('Calendar Customers'!$A38,'Rev Allocations Usage'!$B$3:$K$3,0),0)</f>
        <v>0</v>
      </c>
      <c r="AN38" s="97">
        <f>VLOOKUP($C38,CustbyRate!$A$7:$BQ$26,COLUMN()-2,0)*VLOOKUP('Calendar Customers'!$C38,'Rev Allocations Usage'!$B$27:$K$44,MATCH('Calendar Customers'!$A38,'Rev Allocations Usage'!$B$3:$K$3,0),0)</f>
        <v>0</v>
      </c>
      <c r="AO38" s="97">
        <f>VLOOKUP($C38,CustbyRate!$A$7:$BQ$26,COLUMN()-2,0)*VLOOKUP('Calendar Customers'!$C38,'Rev Allocations Usage'!$B$27:$K$44,MATCH('Calendar Customers'!$A38,'Rev Allocations Usage'!$B$3:$K$3,0),0)</f>
        <v>0</v>
      </c>
      <c r="AP38" s="97">
        <f>VLOOKUP($C38,CustbyRate!$A$7:$BQ$26,COLUMN()-2,0)*VLOOKUP('Calendar Customers'!$C38,'Rev Allocations Usage'!$B$27:$K$44,MATCH('Calendar Customers'!$A38,'Rev Allocations Usage'!$B$3:$K$3,0),0)</f>
        <v>0</v>
      </c>
      <c r="AQ38" s="97">
        <f>VLOOKUP($C38,CustbyRate!$A$7:$BQ$26,COLUMN()-2,0)*VLOOKUP('Calendar Customers'!$C38,'Rev Allocations Usage'!$B$27:$K$44,MATCH('Calendar Customers'!$A38,'Rev Allocations Usage'!$B$3:$K$3,0),0)</f>
        <v>0</v>
      </c>
      <c r="AR38" s="97">
        <f>VLOOKUP($C38,CustbyRate!$A$7:$BQ$26,COLUMN()-2,0)*VLOOKUP('Calendar Customers'!$C38,'Rev Allocations Usage'!$B$27:$K$44,MATCH('Calendar Customers'!$A38,'Rev Allocations Usage'!$B$3:$K$3,0),0)</f>
        <v>0</v>
      </c>
      <c r="AS38" s="97">
        <f>VLOOKUP($C38,CustbyRate!$A$7:$BQ$26,COLUMN()-2,0)*VLOOKUP('Calendar Customers'!$C38,'Rev Allocations Usage'!$B$27:$K$44,MATCH('Calendar Customers'!$A38,'Rev Allocations Usage'!$B$3:$K$3,0),0)</f>
        <v>0</v>
      </c>
      <c r="AT38" s="97">
        <f>VLOOKUP($C38,CustbyRate!$A$7:$BQ$26,COLUMN()-2,0)*VLOOKUP('Calendar Customers'!$C38,'Rev Allocations Usage'!$B$27:$K$44,MATCH('Calendar Customers'!$A38,'Rev Allocations Usage'!$B$3:$K$3,0),0)</f>
        <v>0</v>
      </c>
      <c r="AU38" s="97">
        <f>VLOOKUP($C38,CustbyRate!$A$7:$BQ$26,COLUMN()-2,0)*VLOOKUP('Calendar Customers'!$C38,'Rev Allocations Usage'!$B$27:$K$44,MATCH('Calendar Customers'!$A38,'Rev Allocations Usage'!$B$3:$K$3,0),0)</f>
        <v>0</v>
      </c>
      <c r="AV38" s="99">
        <f>VLOOKUP($C38,CustbyRate!$A$7:$BQ$26,COLUMN()-2,0)*VLOOKUP('Calendar Customers'!$C38,'Rev Allocations Usage'!$B$27:$K$44,MATCH('Calendar Customers'!$A38,'Rev Allocations Usage'!$B$3:$K$3,0),0)</f>
        <v>0</v>
      </c>
      <c r="AW38" s="97">
        <f>VLOOKUP($C38,CustbyRate!$A$7:$BQ$26,COLUMN()-2,0)*VLOOKUP('Calendar Customers'!$C38,'Rev Allocations Usage'!$B$27:$K$44,MATCH('Calendar Customers'!$A38,'Rev Allocations Usage'!$B$3:$K$3,0),0)</f>
        <v>0</v>
      </c>
      <c r="AX38" s="97">
        <f>VLOOKUP($C38,CustbyRate!$A$7:$BQ$26,COLUMN()-2,0)*VLOOKUP('Calendar Customers'!$C38,'Rev Allocations Usage'!$B$27:$K$44,MATCH('Calendar Customers'!$A38,'Rev Allocations Usage'!$B$3:$K$3,0),0)</f>
        <v>0</v>
      </c>
      <c r="AY38" s="97">
        <f>VLOOKUP($C38,CustbyRate!$A$7:$BQ$26,COLUMN()-2,0)*VLOOKUP('Calendar Customers'!$C38,'Rev Allocations Usage'!$B$27:$K$44,MATCH('Calendar Customers'!$A38,'Rev Allocations Usage'!$B$3:$K$3,0),0)</f>
        <v>0</v>
      </c>
      <c r="AZ38" s="97">
        <f>VLOOKUP($C38,CustbyRate!$A$7:$BQ$26,COLUMN()-2,0)*VLOOKUP('Calendar Customers'!$C38,'Rev Allocations Usage'!$B$27:$K$44,MATCH('Calendar Customers'!$A38,'Rev Allocations Usage'!$B$3:$K$3,0),0)</f>
        <v>0</v>
      </c>
      <c r="BA38" s="97">
        <f>VLOOKUP($C38,CustbyRate!$A$7:$BQ$26,COLUMN()-2,0)*VLOOKUP('Calendar Customers'!$C38,'Rev Allocations Usage'!$B$27:$K$44,MATCH('Calendar Customers'!$A38,'Rev Allocations Usage'!$B$3:$K$3,0),0)</f>
        <v>0</v>
      </c>
      <c r="BB38" s="97">
        <f>VLOOKUP($C38,CustbyRate!$A$7:$BQ$26,COLUMN()-2,0)*VLOOKUP('Calendar Customers'!$C38,'Rev Allocations Usage'!$B$27:$K$44,MATCH('Calendar Customers'!$A38,'Rev Allocations Usage'!$B$3:$K$3,0),0)</f>
        <v>0</v>
      </c>
      <c r="BC38" s="97">
        <f>VLOOKUP($C38,CustbyRate!$A$7:$BQ$26,COLUMN()-2,0)*VLOOKUP('Calendar Customers'!$C38,'Rev Allocations Usage'!$B$27:$K$44,MATCH('Calendar Customers'!$A38,'Rev Allocations Usage'!$B$3:$K$3,0),0)</f>
        <v>0</v>
      </c>
      <c r="BD38" s="97">
        <f>VLOOKUP($C38,CustbyRate!$A$7:$BQ$26,COLUMN()-2,0)*VLOOKUP('Calendar Customers'!$C38,'Rev Allocations Usage'!$B$27:$K$44,MATCH('Calendar Customers'!$A38,'Rev Allocations Usage'!$B$3:$K$3,0),0)</f>
        <v>0</v>
      </c>
      <c r="BE38" s="97">
        <f>VLOOKUP($C38,CustbyRate!$A$7:$BQ$26,COLUMN()-2,0)*VLOOKUP('Calendar Customers'!$C38,'Rev Allocations Usage'!$B$27:$K$44,MATCH('Calendar Customers'!$A38,'Rev Allocations Usage'!$B$3:$K$3,0),0)</f>
        <v>0</v>
      </c>
      <c r="BF38" s="97">
        <f>VLOOKUP($C38,CustbyRate!$A$7:$BQ$26,COLUMN()-2,0)*VLOOKUP('Calendar Customers'!$C38,'Rev Allocations Usage'!$B$27:$K$44,MATCH('Calendar Customers'!$A38,'Rev Allocations Usage'!$B$3:$K$3,0),0)</f>
        <v>0</v>
      </c>
      <c r="BG38" s="97">
        <f>VLOOKUP($C38,CustbyRate!$A$7:$BQ$26,COLUMN()-2,0)*VLOOKUP('Calendar Customers'!$C38,'Rev Allocations Usage'!$B$27:$K$44,MATCH('Calendar Customers'!$A38,'Rev Allocations Usage'!$B$3:$K$3,0),0)</f>
        <v>0</v>
      </c>
      <c r="BH38" s="99">
        <f>VLOOKUP($C38,CustbyRate!$A$7:$BQ$26,COLUMN()-2,0)*VLOOKUP('Calendar Customers'!$C38,'Rev Allocations Usage'!$B$27:$K$44,MATCH('Calendar Customers'!$A38,'Rev Allocations Usage'!$B$3:$K$3,0),0)</f>
        <v>0</v>
      </c>
      <c r="BI38" s="97">
        <f>VLOOKUP($C38,CustbyRate!$A$7:$BQ$26,COLUMN()-2,0)*VLOOKUP('Calendar Customers'!$C38,'Rev Allocations Usage'!$B$27:$K$44,MATCH('Calendar Customers'!$A38,'Rev Allocations Usage'!$B$3:$K$3,0),0)</f>
        <v>0</v>
      </c>
      <c r="BJ38" s="97">
        <f>VLOOKUP($C38,CustbyRate!$A$7:$BQ$26,COLUMN()-2,0)*VLOOKUP('Calendar Customers'!$C38,'Rev Allocations Usage'!$B$27:$K$44,MATCH('Calendar Customers'!$A38,'Rev Allocations Usage'!$B$3:$K$3,0),0)</f>
        <v>0</v>
      </c>
      <c r="BK38" s="97">
        <f>VLOOKUP($C38,CustbyRate!$A$7:$BQ$26,COLUMN()-2,0)*VLOOKUP('Calendar Customers'!$C38,'Rev Allocations Usage'!$B$27:$K$44,MATCH('Calendar Customers'!$A38,'Rev Allocations Usage'!$B$3:$K$3,0),0)</f>
        <v>0</v>
      </c>
      <c r="BL38" s="97">
        <f>VLOOKUP($C38,CustbyRate!$A$7:$BQ$26,COLUMN()-2,0)*VLOOKUP('Calendar Customers'!$C38,'Rev Allocations Usage'!$B$27:$K$44,MATCH('Calendar Customers'!$A38,'Rev Allocations Usage'!$B$3:$K$3,0),0)</f>
        <v>0</v>
      </c>
      <c r="BM38" s="97">
        <f>VLOOKUP($C38,CustbyRate!$A$7:$BQ$26,COLUMN()-2,0)*VLOOKUP('Calendar Customers'!$C38,'Rev Allocations Usage'!$B$27:$K$44,MATCH('Calendar Customers'!$A38,'Rev Allocations Usage'!$B$3:$K$3,0),0)</f>
        <v>0</v>
      </c>
      <c r="BN38" s="97">
        <f>VLOOKUP($C38,CustbyRate!$A$7:$BQ$26,COLUMN()-2,0)*VLOOKUP('Calendar Customers'!$C38,'Rev Allocations Usage'!$B$27:$K$44,MATCH('Calendar Customers'!$A38,'Rev Allocations Usage'!$B$3:$K$3,0),0)</f>
        <v>0</v>
      </c>
      <c r="BO38" s="97">
        <f>VLOOKUP($C38,CustbyRate!$A$7:$BQ$26,COLUMN()-2,0)*VLOOKUP('Calendar Customers'!$C38,'Rev Allocations Usage'!$B$27:$K$44,MATCH('Calendar Customers'!$A38,'Rev Allocations Usage'!$B$3:$K$3,0),0)</f>
        <v>0</v>
      </c>
      <c r="BP38" s="97">
        <f>VLOOKUP($C38,CustbyRate!$A$7:$BQ$26,COLUMN()-2,0)*VLOOKUP('Calendar Customers'!$C38,'Rev Allocations Usage'!$B$27:$K$44,MATCH('Calendar Customers'!$A38,'Rev Allocations Usage'!$B$3:$K$3,0),0)</f>
        <v>0</v>
      </c>
      <c r="BQ38" s="97">
        <f>VLOOKUP($C38,CustbyRate!$A$7:$BQ$26,COLUMN()-2,0)*VLOOKUP('Calendar Customers'!$C38,'Rev Allocations Usage'!$B$27:$K$44,MATCH('Calendar Customers'!$A38,'Rev Allocations Usage'!$B$3:$K$3,0),0)</f>
        <v>0</v>
      </c>
      <c r="BR38" s="97">
        <f>VLOOKUP($C38,CustbyRate!$A$7:$BQ$26,COLUMN()-2,0)*VLOOKUP('Calendar Customers'!$C38,'Rev Allocations Usage'!$B$27:$K$44,MATCH('Calendar Customers'!$A38,'Rev Allocations Usage'!$B$3:$K$3,0),0)</f>
        <v>0</v>
      </c>
      <c r="BS38" s="98">
        <f>VLOOKUP($C38,CustbyRate!$A$7:$BQ$26,COLUMN()-2,0)*VLOOKUP('Calendar Customers'!$C38,'Rev Allocations Usage'!$B$27:$K$44,MATCH('Calendar Customers'!$A38,'Rev Allocations Usage'!$B$3:$K$3,0),0)</f>
        <v>0</v>
      </c>
    </row>
    <row r="39" spans="1:72" s="66" customFormat="1" x14ac:dyDescent="0.2">
      <c r="A39" s="134" t="s">
        <v>185</v>
      </c>
      <c r="B39" s="112"/>
      <c r="C39" s="112"/>
      <c r="D39" s="113">
        <f>SUM(D36:D38)</f>
        <v>3.2654387865655474</v>
      </c>
      <c r="E39" s="114">
        <f t="shared" ref="E39:BP39" si="15">SUM(E36:E38)</f>
        <v>3.2654387865655474</v>
      </c>
      <c r="F39" s="114">
        <f t="shared" si="15"/>
        <v>3.2654387865655474</v>
      </c>
      <c r="G39" s="114">
        <f t="shared" si="15"/>
        <v>3.2654387865655474</v>
      </c>
      <c r="H39" s="114">
        <f t="shared" si="15"/>
        <v>3.2654387865655474</v>
      </c>
      <c r="I39" s="114">
        <f t="shared" si="15"/>
        <v>3.2654387865655474</v>
      </c>
      <c r="J39" s="114">
        <f t="shared" si="15"/>
        <v>3.2795232936078009</v>
      </c>
      <c r="K39" s="115">
        <f t="shared" si="15"/>
        <v>3.2795232936078009</v>
      </c>
      <c r="L39" s="114">
        <f t="shared" si="15"/>
        <v>3.2795232936078009</v>
      </c>
      <c r="M39" s="114">
        <f t="shared" si="15"/>
        <v>3.2795232936078009</v>
      </c>
      <c r="N39" s="114">
        <f t="shared" si="15"/>
        <v>3.2795232936078009</v>
      </c>
      <c r="O39" s="114">
        <f t="shared" si="15"/>
        <v>3.2795232936078009</v>
      </c>
      <c r="P39" s="114">
        <f t="shared" si="15"/>
        <v>3.2795232936078009</v>
      </c>
      <c r="Q39" s="114">
        <f t="shared" si="15"/>
        <v>3.2795232936078009</v>
      </c>
      <c r="R39" s="114">
        <f t="shared" si="15"/>
        <v>3.2795232936078009</v>
      </c>
      <c r="S39" s="114">
        <f t="shared" si="15"/>
        <v>3.2795232936078009</v>
      </c>
      <c r="T39" s="114">
        <f t="shared" si="15"/>
        <v>3.2795232936078009</v>
      </c>
      <c r="U39" s="114">
        <f t="shared" si="15"/>
        <v>3.2795232936078009</v>
      </c>
      <c r="V39" s="114">
        <f t="shared" si="15"/>
        <v>3.2795232936078009</v>
      </c>
      <c r="W39" s="114">
        <f t="shared" si="15"/>
        <v>3.2795232936078009</v>
      </c>
      <c r="X39" s="116">
        <f t="shared" si="15"/>
        <v>3.2795232936078009</v>
      </c>
      <c r="Y39" s="114">
        <f t="shared" si="15"/>
        <v>3.2795232936078009</v>
      </c>
      <c r="Z39" s="114">
        <f t="shared" si="15"/>
        <v>3.2795232936078009</v>
      </c>
      <c r="AA39" s="114">
        <f t="shared" si="15"/>
        <v>3.2795232936078009</v>
      </c>
      <c r="AB39" s="114">
        <f t="shared" si="15"/>
        <v>3.2795232936078009</v>
      </c>
      <c r="AC39" s="114">
        <f t="shared" si="15"/>
        <v>3.2795232936078009</v>
      </c>
      <c r="AD39" s="114">
        <f t="shared" si="15"/>
        <v>3.2795232936078009</v>
      </c>
      <c r="AE39" s="114">
        <f t="shared" si="15"/>
        <v>3.2795232936078009</v>
      </c>
      <c r="AF39" s="114">
        <f t="shared" si="15"/>
        <v>3.2795232936078009</v>
      </c>
      <c r="AG39" s="114">
        <f t="shared" si="15"/>
        <v>3.2795232936078009</v>
      </c>
      <c r="AH39" s="114">
        <f t="shared" si="15"/>
        <v>3.2795232936078009</v>
      </c>
      <c r="AI39" s="114">
        <f t="shared" si="15"/>
        <v>3.2795232936078009</v>
      </c>
      <c r="AJ39" s="116">
        <f t="shared" si="15"/>
        <v>3.2795232936078009</v>
      </c>
      <c r="AK39" s="114">
        <f t="shared" si="15"/>
        <v>3.2795232936078009</v>
      </c>
      <c r="AL39" s="114">
        <f t="shared" si="15"/>
        <v>3.2795232936078009</v>
      </c>
      <c r="AM39" s="114">
        <f t="shared" si="15"/>
        <v>3.2795232936078009</v>
      </c>
      <c r="AN39" s="114">
        <f t="shared" si="15"/>
        <v>3.2795232936078009</v>
      </c>
      <c r="AO39" s="114">
        <f t="shared" si="15"/>
        <v>3.2795232936078009</v>
      </c>
      <c r="AP39" s="114">
        <f t="shared" si="15"/>
        <v>3.2795232936078009</v>
      </c>
      <c r="AQ39" s="114">
        <f t="shared" si="15"/>
        <v>3.2795232936078009</v>
      </c>
      <c r="AR39" s="114">
        <f t="shared" si="15"/>
        <v>3.2795232936078009</v>
      </c>
      <c r="AS39" s="114">
        <f t="shared" si="15"/>
        <v>3.2795232936078009</v>
      </c>
      <c r="AT39" s="114">
        <f t="shared" si="15"/>
        <v>3.2795232936078009</v>
      </c>
      <c r="AU39" s="114">
        <f t="shared" si="15"/>
        <v>3.2795232936078009</v>
      </c>
      <c r="AV39" s="116">
        <f t="shared" si="15"/>
        <v>3.2795232936078009</v>
      </c>
      <c r="AW39" s="114">
        <f t="shared" si="15"/>
        <v>3.2795232936078009</v>
      </c>
      <c r="AX39" s="114">
        <f t="shared" si="15"/>
        <v>3.2795232936078009</v>
      </c>
      <c r="AY39" s="114">
        <f t="shared" si="15"/>
        <v>3.2795232936078009</v>
      </c>
      <c r="AZ39" s="114">
        <f t="shared" si="15"/>
        <v>3.2795232936078009</v>
      </c>
      <c r="BA39" s="114">
        <f t="shared" si="15"/>
        <v>3.2795232936078009</v>
      </c>
      <c r="BB39" s="114">
        <f t="shared" si="15"/>
        <v>3.2795232936078009</v>
      </c>
      <c r="BC39" s="114">
        <f t="shared" si="15"/>
        <v>3.2795232936078009</v>
      </c>
      <c r="BD39" s="114">
        <f t="shared" si="15"/>
        <v>3.2795232936078009</v>
      </c>
      <c r="BE39" s="114">
        <f t="shared" si="15"/>
        <v>3.2795232936078009</v>
      </c>
      <c r="BF39" s="114">
        <f t="shared" si="15"/>
        <v>3.2795232936078009</v>
      </c>
      <c r="BG39" s="114">
        <f t="shared" si="15"/>
        <v>3.2795232936078009</v>
      </c>
      <c r="BH39" s="116">
        <f t="shared" si="15"/>
        <v>3.2795232936078009</v>
      </c>
      <c r="BI39" s="114">
        <f t="shared" si="15"/>
        <v>3.2795232936078009</v>
      </c>
      <c r="BJ39" s="114">
        <f t="shared" si="15"/>
        <v>3.2795232936078009</v>
      </c>
      <c r="BK39" s="114">
        <f t="shared" si="15"/>
        <v>3.2795232936078009</v>
      </c>
      <c r="BL39" s="114">
        <f t="shared" si="15"/>
        <v>3.2795232936078009</v>
      </c>
      <c r="BM39" s="114">
        <f t="shared" si="15"/>
        <v>3.2795232936078009</v>
      </c>
      <c r="BN39" s="114">
        <f t="shared" si="15"/>
        <v>3.2795232936078009</v>
      </c>
      <c r="BO39" s="114">
        <f t="shared" si="15"/>
        <v>3.2795232936078009</v>
      </c>
      <c r="BP39" s="114">
        <f t="shared" si="15"/>
        <v>3.2795232936078009</v>
      </c>
      <c r="BQ39" s="114">
        <f t="shared" ref="BQ39:BS39" si="16">SUM(BQ36:BQ38)</f>
        <v>3.2795232936078009</v>
      </c>
      <c r="BR39" s="114">
        <f t="shared" si="16"/>
        <v>3.2795232936078009</v>
      </c>
      <c r="BS39" s="115">
        <f t="shared" si="16"/>
        <v>3.2795232936078009</v>
      </c>
    </row>
    <row r="40" spans="1:72" x14ac:dyDescent="0.2">
      <c r="A40" s="92" t="s">
        <v>102</v>
      </c>
      <c r="B40" s="101" t="s">
        <v>166</v>
      </c>
      <c r="C40" s="101" t="s">
        <v>14</v>
      </c>
      <c r="D40" s="54">
        <f>VLOOKUP($C40,CustbyRate!$A$7:$BQ$26,COLUMN()-2,0)*VLOOKUP('Calendar Customers'!$C40,'Rev Allocations Usage'!$B$27:$K$44,MATCH('Calendar Customers'!$A40,'Rev Allocations Usage'!$B$3:$K$3,0),0)</f>
        <v>1</v>
      </c>
      <c r="E40" s="55">
        <f>VLOOKUP($C40,CustbyRate!$A$7:$BQ$26,COLUMN()-2,0)*VLOOKUP('Calendar Customers'!$C40,'Rev Allocations Usage'!$B$27:$K$44,MATCH('Calendar Customers'!$A40,'Rev Allocations Usage'!$B$3:$K$3,0),0)</f>
        <v>1</v>
      </c>
      <c r="F40" s="55">
        <f>VLOOKUP($C40,CustbyRate!$A$7:$BQ$26,COLUMN()-2,0)*VLOOKUP('Calendar Customers'!$C40,'Rev Allocations Usage'!$B$27:$K$44,MATCH('Calendar Customers'!$A40,'Rev Allocations Usage'!$B$3:$K$3,0),0)</f>
        <v>1</v>
      </c>
      <c r="G40" s="55">
        <f>VLOOKUP($C40,CustbyRate!$A$7:$BQ$26,COLUMN()-2,0)*VLOOKUP('Calendar Customers'!$C40,'Rev Allocations Usage'!$B$27:$K$44,MATCH('Calendar Customers'!$A40,'Rev Allocations Usage'!$B$3:$K$3,0),0)</f>
        <v>1</v>
      </c>
      <c r="H40" s="55">
        <f>VLOOKUP($C40,CustbyRate!$A$7:$BQ$26,COLUMN()-2,0)*VLOOKUP('Calendar Customers'!$C40,'Rev Allocations Usage'!$B$27:$K$44,MATCH('Calendar Customers'!$A40,'Rev Allocations Usage'!$B$3:$K$3,0),0)</f>
        <v>1</v>
      </c>
      <c r="I40" s="55">
        <f>VLOOKUP($C40,CustbyRate!$A$7:$BQ$26,COLUMN()-2,0)*VLOOKUP('Calendar Customers'!$C40,'Rev Allocations Usage'!$B$27:$K$44,MATCH('Calendar Customers'!$A40,'Rev Allocations Usage'!$B$3:$K$3,0),0)</f>
        <v>1</v>
      </c>
      <c r="J40" s="55">
        <f>VLOOKUP($C40,CustbyRate!$A$7:$BQ$26,COLUMN()-2,0)*VLOOKUP('Calendar Customers'!$C40,'Rev Allocations Usage'!$B$27:$K$44,MATCH('Calendar Customers'!$A40,'Rev Allocations Usage'!$B$3:$K$3,0),0)</f>
        <v>1</v>
      </c>
      <c r="K40" s="56">
        <f>VLOOKUP($C40,CustbyRate!$A$7:$BQ$26,COLUMN()-2,0)*VLOOKUP('Calendar Customers'!$C40,'Rev Allocations Usage'!$B$27:$K$44,MATCH('Calendar Customers'!$A40,'Rev Allocations Usage'!$B$3:$K$3,0),0)</f>
        <v>1</v>
      </c>
      <c r="L40" s="55">
        <f>VLOOKUP($C40,CustbyRate!$A$7:$BQ$26,COLUMN()-2,0)*VLOOKUP('Calendar Customers'!$C40,'Rev Allocations Usage'!$B$27:$K$44,MATCH('Calendar Customers'!$A40,'Rev Allocations Usage'!$B$3:$K$3,0),0)</f>
        <v>1</v>
      </c>
      <c r="M40" s="55">
        <f>VLOOKUP($C40,CustbyRate!$A$7:$BQ$26,COLUMN()-2,0)*VLOOKUP('Calendar Customers'!$C40,'Rev Allocations Usage'!$B$27:$K$44,MATCH('Calendar Customers'!$A40,'Rev Allocations Usage'!$B$3:$K$3,0),0)</f>
        <v>1</v>
      </c>
      <c r="N40" s="55">
        <f>VLOOKUP($C40,CustbyRate!$A$7:$BQ$26,COLUMN()-2,0)*VLOOKUP('Calendar Customers'!$C40,'Rev Allocations Usage'!$B$27:$K$44,MATCH('Calendar Customers'!$A40,'Rev Allocations Usage'!$B$3:$K$3,0),0)</f>
        <v>1</v>
      </c>
      <c r="O40" s="55">
        <f>VLOOKUP($C40,CustbyRate!$A$7:$BQ$26,COLUMN()-2,0)*VLOOKUP('Calendar Customers'!$C40,'Rev Allocations Usage'!$B$27:$K$44,MATCH('Calendar Customers'!$A40,'Rev Allocations Usage'!$B$3:$K$3,0),0)</f>
        <v>1</v>
      </c>
      <c r="P40" s="55">
        <f>VLOOKUP($C40,CustbyRate!$A$7:$BQ$26,COLUMN()-2,0)*VLOOKUP('Calendar Customers'!$C40,'Rev Allocations Usage'!$B$27:$K$44,MATCH('Calendar Customers'!$A40,'Rev Allocations Usage'!$B$3:$K$3,0),0)</f>
        <v>1</v>
      </c>
      <c r="Q40" s="55">
        <f>VLOOKUP($C40,CustbyRate!$A$7:$BQ$26,COLUMN()-2,0)*VLOOKUP('Calendar Customers'!$C40,'Rev Allocations Usage'!$B$27:$K$44,MATCH('Calendar Customers'!$A40,'Rev Allocations Usage'!$B$3:$K$3,0),0)</f>
        <v>1</v>
      </c>
      <c r="R40" s="55">
        <f>VLOOKUP($C40,CustbyRate!$A$7:$BQ$26,COLUMN()-2,0)*VLOOKUP('Calendar Customers'!$C40,'Rev Allocations Usage'!$B$27:$K$44,MATCH('Calendar Customers'!$A40,'Rev Allocations Usage'!$B$3:$K$3,0),0)</f>
        <v>1</v>
      </c>
      <c r="S40" s="55">
        <f>VLOOKUP($C40,CustbyRate!$A$7:$BQ$26,COLUMN()-2,0)*VLOOKUP('Calendar Customers'!$C40,'Rev Allocations Usage'!$B$27:$K$44,MATCH('Calendar Customers'!$A40,'Rev Allocations Usage'!$B$3:$K$3,0),0)</f>
        <v>1</v>
      </c>
      <c r="T40" s="55">
        <f>VLOOKUP($C40,CustbyRate!$A$7:$BQ$26,COLUMN()-2,0)*VLOOKUP('Calendar Customers'!$C40,'Rev Allocations Usage'!$B$27:$K$44,MATCH('Calendar Customers'!$A40,'Rev Allocations Usage'!$B$3:$K$3,0),0)</f>
        <v>1</v>
      </c>
      <c r="U40" s="55">
        <f>VLOOKUP($C40,CustbyRate!$A$7:$BQ$26,COLUMN()-2,0)*VLOOKUP('Calendar Customers'!$C40,'Rev Allocations Usage'!$B$27:$K$44,MATCH('Calendar Customers'!$A40,'Rev Allocations Usage'!$B$3:$K$3,0),0)</f>
        <v>1</v>
      </c>
      <c r="V40" s="55">
        <f>VLOOKUP($C40,CustbyRate!$A$7:$BQ$26,COLUMN()-2,0)*VLOOKUP('Calendar Customers'!$C40,'Rev Allocations Usage'!$B$27:$K$44,MATCH('Calendar Customers'!$A40,'Rev Allocations Usage'!$B$3:$K$3,0),0)</f>
        <v>1</v>
      </c>
      <c r="W40" s="55">
        <f>VLOOKUP($C40,CustbyRate!$A$7:$BQ$26,COLUMN()-2,0)*VLOOKUP('Calendar Customers'!$C40,'Rev Allocations Usage'!$B$27:$K$44,MATCH('Calendar Customers'!$A40,'Rev Allocations Usage'!$B$3:$K$3,0),0)</f>
        <v>1</v>
      </c>
      <c r="X40" s="102">
        <f>VLOOKUP($C40,CustbyRate!$A$7:$BQ$26,COLUMN()-2,0)*VLOOKUP('Calendar Customers'!$C40,'Rev Allocations Usage'!$B$27:$K$44,MATCH('Calendar Customers'!$A40,'Rev Allocations Usage'!$B$3:$K$3,0),0)</f>
        <v>1</v>
      </c>
      <c r="Y40" s="55">
        <f>VLOOKUP($C40,CustbyRate!$A$7:$BQ$26,COLUMN()-2,0)*VLOOKUP('Calendar Customers'!$C40,'Rev Allocations Usage'!$B$27:$K$44,MATCH('Calendar Customers'!$A40,'Rev Allocations Usage'!$B$3:$K$3,0),0)</f>
        <v>1</v>
      </c>
      <c r="Z40" s="55">
        <f>VLOOKUP($C40,CustbyRate!$A$7:$BQ$26,COLUMN()-2,0)*VLOOKUP('Calendar Customers'!$C40,'Rev Allocations Usage'!$B$27:$K$44,MATCH('Calendar Customers'!$A40,'Rev Allocations Usage'!$B$3:$K$3,0),0)</f>
        <v>1</v>
      </c>
      <c r="AA40" s="55">
        <f>VLOOKUP($C40,CustbyRate!$A$7:$BQ$26,COLUMN()-2,0)*VLOOKUP('Calendar Customers'!$C40,'Rev Allocations Usage'!$B$27:$K$44,MATCH('Calendar Customers'!$A40,'Rev Allocations Usage'!$B$3:$K$3,0),0)</f>
        <v>1</v>
      </c>
      <c r="AB40" s="55">
        <f>VLOOKUP($C40,CustbyRate!$A$7:$BQ$26,COLUMN()-2,0)*VLOOKUP('Calendar Customers'!$C40,'Rev Allocations Usage'!$B$27:$K$44,MATCH('Calendar Customers'!$A40,'Rev Allocations Usage'!$B$3:$K$3,0),0)</f>
        <v>1</v>
      </c>
      <c r="AC40" s="55">
        <f>VLOOKUP($C40,CustbyRate!$A$7:$BQ$26,COLUMN()-2,0)*VLOOKUP('Calendar Customers'!$C40,'Rev Allocations Usage'!$B$27:$K$44,MATCH('Calendar Customers'!$A40,'Rev Allocations Usage'!$B$3:$K$3,0),0)</f>
        <v>1</v>
      </c>
      <c r="AD40" s="55">
        <f>VLOOKUP($C40,CustbyRate!$A$7:$BQ$26,COLUMN()-2,0)*VLOOKUP('Calendar Customers'!$C40,'Rev Allocations Usage'!$B$27:$K$44,MATCH('Calendar Customers'!$A40,'Rev Allocations Usage'!$B$3:$K$3,0),0)</f>
        <v>1</v>
      </c>
      <c r="AE40" s="55">
        <f>VLOOKUP($C40,CustbyRate!$A$7:$BQ$26,COLUMN()-2,0)*VLOOKUP('Calendar Customers'!$C40,'Rev Allocations Usage'!$B$27:$K$44,MATCH('Calendar Customers'!$A40,'Rev Allocations Usage'!$B$3:$K$3,0),0)</f>
        <v>1</v>
      </c>
      <c r="AF40" s="55">
        <f>VLOOKUP($C40,CustbyRate!$A$7:$BQ$26,COLUMN()-2,0)*VLOOKUP('Calendar Customers'!$C40,'Rev Allocations Usage'!$B$27:$K$44,MATCH('Calendar Customers'!$A40,'Rev Allocations Usage'!$B$3:$K$3,0),0)</f>
        <v>1</v>
      </c>
      <c r="AG40" s="55">
        <f>VLOOKUP($C40,CustbyRate!$A$7:$BQ$26,COLUMN()-2,0)*VLOOKUP('Calendar Customers'!$C40,'Rev Allocations Usage'!$B$27:$K$44,MATCH('Calendar Customers'!$A40,'Rev Allocations Usage'!$B$3:$K$3,0),0)</f>
        <v>1</v>
      </c>
      <c r="AH40" s="55">
        <f>VLOOKUP($C40,CustbyRate!$A$7:$BQ$26,COLUMN()-2,0)*VLOOKUP('Calendar Customers'!$C40,'Rev Allocations Usage'!$B$27:$K$44,MATCH('Calendar Customers'!$A40,'Rev Allocations Usage'!$B$3:$K$3,0),0)</f>
        <v>1</v>
      </c>
      <c r="AI40" s="55">
        <f>VLOOKUP($C40,CustbyRate!$A$7:$BQ$26,COLUMN()-2,0)*VLOOKUP('Calendar Customers'!$C40,'Rev Allocations Usage'!$B$27:$K$44,MATCH('Calendar Customers'!$A40,'Rev Allocations Usage'!$B$3:$K$3,0),0)</f>
        <v>1</v>
      </c>
      <c r="AJ40" s="102">
        <f>VLOOKUP($C40,CustbyRate!$A$7:$BQ$26,COLUMN()-2,0)*VLOOKUP('Calendar Customers'!$C40,'Rev Allocations Usage'!$B$27:$K$44,MATCH('Calendar Customers'!$A40,'Rev Allocations Usage'!$B$3:$K$3,0),0)</f>
        <v>1</v>
      </c>
      <c r="AK40" s="55">
        <f>VLOOKUP($C40,CustbyRate!$A$7:$BQ$26,COLUMN()-2,0)*VLOOKUP('Calendar Customers'!$C40,'Rev Allocations Usage'!$B$27:$K$44,MATCH('Calendar Customers'!$A40,'Rev Allocations Usage'!$B$3:$K$3,0),0)</f>
        <v>1</v>
      </c>
      <c r="AL40" s="55">
        <f>VLOOKUP($C40,CustbyRate!$A$7:$BQ$26,COLUMN()-2,0)*VLOOKUP('Calendar Customers'!$C40,'Rev Allocations Usage'!$B$27:$K$44,MATCH('Calendar Customers'!$A40,'Rev Allocations Usage'!$B$3:$K$3,0),0)</f>
        <v>1</v>
      </c>
      <c r="AM40" s="55">
        <f>VLOOKUP($C40,CustbyRate!$A$7:$BQ$26,COLUMN()-2,0)*VLOOKUP('Calendar Customers'!$C40,'Rev Allocations Usage'!$B$27:$K$44,MATCH('Calendar Customers'!$A40,'Rev Allocations Usage'!$B$3:$K$3,0),0)</f>
        <v>1</v>
      </c>
      <c r="AN40" s="55">
        <f>VLOOKUP($C40,CustbyRate!$A$7:$BQ$26,COLUMN()-2,0)*VLOOKUP('Calendar Customers'!$C40,'Rev Allocations Usage'!$B$27:$K$44,MATCH('Calendar Customers'!$A40,'Rev Allocations Usage'!$B$3:$K$3,0),0)</f>
        <v>1</v>
      </c>
      <c r="AO40" s="55">
        <f>VLOOKUP($C40,CustbyRate!$A$7:$BQ$26,COLUMN()-2,0)*VLOOKUP('Calendar Customers'!$C40,'Rev Allocations Usage'!$B$27:$K$44,MATCH('Calendar Customers'!$A40,'Rev Allocations Usage'!$B$3:$K$3,0),0)</f>
        <v>1</v>
      </c>
      <c r="AP40" s="55">
        <f>VLOOKUP($C40,CustbyRate!$A$7:$BQ$26,COLUMN()-2,0)*VLOOKUP('Calendar Customers'!$C40,'Rev Allocations Usage'!$B$27:$K$44,MATCH('Calendar Customers'!$A40,'Rev Allocations Usage'!$B$3:$K$3,0),0)</f>
        <v>1</v>
      </c>
      <c r="AQ40" s="55">
        <f>VLOOKUP($C40,CustbyRate!$A$7:$BQ$26,COLUMN()-2,0)*VLOOKUP('Calendar Customers'!$C40,'Rev Allocations Usage'!$B$27:$K$44,MATCH('Calendar Customers'!$A40,'Rev Allocations Usage'!$B$3:$K$3,0),0)</f>
        <v>1</v>
      </c>
      <c r="AR40" s="55">
        <f>VLOOKUP($C40,CustbyRate!$A$7:$BQ$26,COLUMN()-2,0)*VLOOKUP('Calendar Customers'!$C40,'Rev Allocations Usage'!$B$27:$K$44,MATCH('Calendar Customers'!$A40,'Rev Allocations Usage'!$B$3:$K$3,0),0)</f>
        <v>1</v>
      </c>
      <c r="AS40" s="55">
        <f>VLOOKUP($C40,CustbyRate!$A$7:$BQ$26,COLUMN()-2,0)*VLOOKUP('Calendar Customers'!$C40,'Rev Allocations Usage'!$B$27:$K$44,MATCH('Calendar Customers'!$A40,'Rev Allocations Usage'!$B$3:$K$3,0),0)</f>
        <v>1</v>
      </c>
      <c r="AT40" s="55">
        <f>VLOOKUP($C40,CustbyRate!$A$7:$BQ$26,COLUMN()-2,0)*VLOOKUP('Calendar Customers'!$C40,'Rev Allocations Usage'!$B$27:$K$44,MATCH('Calendar Customers'!$A40,'Rev Allocations Usage'!$B$3:$K$3,0),0)</f>
        <v>1</v>
      </c>
      <c r="AU40" s="55">
        <f>VLOOKUP($C40,CustbyRate!$A$7:$BQ$26,COLUMN()-2,0)*VLOOKUP('Calendar Customers'!$C40,'Rev Allocations Usage'!$B$27:$K$44,MATCH('Calendar Customers'!$A40,'Rev Allocations Usage'!$B$3:$K$3,0),0)</f>
        <v>1</v>
      </c>
      <c r="AV40" s="102">
        <f>VLOOKUP($C40,CustbyRate!$A$7:$BQ$26,COLUMN()-2,0)*VLOOKUP('Calendar Customers'!$C40,'Rev Allocations Usage'!$B$27:$K$44,MATCH('Calendar Customers'!$A40,'Rev Allocations Usage'!$B$3:$K$3,0),0)</f>
        <v>1</v>
      </c>
      <c r="AW40" s="55">
        <f>VLOOKUP($C40,CustbyRate!$A$7:$BQ$26,COLUMN()-2,0)*VLOOKUP('Calendar Customers'!$C40,'Rev Allocations Usage'!$B$27:$K$44,MATCH('Calendar Customers'!$A40,'Rev Allocations Usage'!$B$3:$K$3,0),0)</f>
        <v>1</v>
      </c>
      <c r="AX40" s="55">
        <f>VLOOKUP($C40,CustbyRate!$A$7:$BQ$26,COLUMN()-2,0)*VLOOKUP('Calendar Customers'!$C40,'Rev Allocations Usage'!$B$27:$K$44,MATCH('Calendar Customers'!$A40,'Rev Allocations Usage'!$B$3:$K$3,0),0)</f>
        <v>1</v>
      </c>
      <c r="AY40" s="55">
        <f>VLOOKUP($C40,CustbyRate!$A$7:$BQ$26,COLUMN()-2,0)*VLOOKUP('Calendar Customers'!$C40,'Rev Allocations Usage'!$B$27:$K$44,MATCH('Calendar Customers'!$A40,'Rev Allocations Usage'!$B$3:$K$3,0),0)</f>
        <v>1</v>
      </c>
      <c r="AZ40" s="55">
        <f>VLOOKUP($C40,CustbyRate!$A$7:$BQ$26,COLUMN()-2,0)*VLOOKUP('Calendar Customers'!$C40,'Rev Allocations Usage'!$B$27:$K$44,MATCH('Calendar Customers'!$A40,'Rev Allocations Usage'!$B$3:$K$3,0),0)</f>
        <v>1</v>
      </c>
      <c r="BA40" s="55">
        <f>VLOOKUP($C40,CustbyRate!$A$7:$BQ$26,COLUMN()-2,0)*VLOOKUP('Calendar Customers'!$C40,'Rev Allocations Usage'!$B$27:$K$44,MATCH('Calendar Customers'!$A40,'Rev Allocations Usage'!$B$3:$K$3,0),0)</f>
        <v>1</v>
      </c>
      <c r="BB40" s="55">
        <f>VLOOKUP($C40,CustbyRate!$A$7:$BQ$26,COLUMN()-2,0)*VLOOKUP('Calendar Customers'!$C40,'Rev Allocations Usage'!$B$27:$K$44,MATCH('Calendar Customers'!$A40,'Rev Allocations Usage'!$B$3:$K$3,0),0)</f>
        <v>1</v>
      </c>
      <c r="BC40" s="55">
        <f>VLOOKUP($C40,CustbyRate!$A$7:$BQ$26,COLUMN()-2,0)*VLOOKUP('Calendar Customers'!$C40,'Rev Allocations Usage'!$B$27:$K$44,MATCH('Calendar Customers'!$A40,'Rev Allocations Usage'!$B$3:$K$3,0),0)</f>
        <v>1</v>
      </c>
      <c r="BD40" s="55">
        <f>VLOOKUP($C40,CustbyRate!$A$7:$BQ$26,COLUMN()-2,0)*VLOOKUP('Calendar Customers'!$C40,'Rev Allocations Usage'!$B$27:$K$44,MATCH('Calendar Customers'!$A40,'Rev Allocations Usage'!$B$3:$K$3,0),0)</f>
        <v>1</v>
      </c>
      <c r="BE40" s="55">
        <f>VLOOKUP($C40,CustbyRate!$A$7:$BQ$26,COLUMN()-2,0)*VLOOKUP('Calendar Customers'!$C40,'Rev Allocations Usage'!$B$27:$K$44,MATCH('Calendar Customers'!$A40,'Rev Allocations Usage'!$B$3:$K$3,0),0)</f>
        <v>1</v>
      </c>
      <c r="BF40" s="55">
        <f>VLOOKUP($C40,CustbyRate!$A$7:$BQ$26,COLUMN()-2,0)*VLOOKUP('Calendar Customers'!$C40,'Rev Allocations Usage'!$B$27:$K$44,MATCH('Calendar Customers'!$A40,'Rev Allocations Usage'!$B$3:$K$3,0),0)</f>
        <v>1</v>
      </c>
      <c r="BG40" s="55">
        <f>VLOOKUP($C40,CustbyRate!$A$7:$BQ$26,COLUMN()-2,0)*VLOOKUP('Calendar Customers'!$C40,'Rev Allocations Usage'!$B$27:$K$44,MATCH('Calendar Customers'!$A40,'Rev Allocations Usage'!$B$3:$K$3,0),0)</f>
        <v>1</v>
      </c>
      <c r="BH40" s="102">
        <f>VLOOKUP($C40,CustbyRate!$A$7:$BQ$26,COLUMN()-2,0)*VLOOKUP('Calendar Customers'!$C40,'Rev Allocations Usage'!$B$27:$K$44,MATCH('Calendar Customers'!$A40,'Rev Allocations Usage'!$B$3:$K$3,0),0)</f>
        <v>1</v>
      </c>
      <c r="BI40" s="55">
        <f>VLOOKUP($C40,CustbyRate!$A$7:$BQ$26,COLUMN()-2,0)*VLOOKUP('Calendar Customers'!$C40,'Rev Allocations Usage'!$B$27:$K$44,MATCH('Calendar Customers'!$A40,'Rev Allocations Usage'!$B$3:$K$3,0),0)</f>
        <v>1</v>
      </c>
      <c r="BJ40" s="55">
        <f>VLOOKUP($C40,CustbyRate!$A$7:$BQ$26,COLUMN()-2,0)*VLOOKUP('Calendar Customers'!$C40,'Rev Allocations Usage'!$B$27:$K$44,MATCH('Calendar Customers'!$A40,'Rev Allocations Usage'!$B$3:$K$3,0),0)</f>
        <v>1</v>
      </c>
      <c r="BK40" s="55">
        <f>VLOOKUP($C40,CustbyRate!$A$7:$BQ$26,COLUMN()-2,0)*VLOOKUP('Calendar Customers'!$C40,'Rev Allocations Usage'!$B$27:$K$44,MATCH('Calendar Customers'!$A40,'Rev Allocations Usage'!$B$3:$K$3,0),0)</f>
        <v>1</v>
      </c>
      <c r="BL40" s="55">
        <f>VLOOKUP($C40,CustbyRate!$A$7:$BQ$26,COLUMN()-2,0)*VLOOKUP('Calendar Customers'!$C40,'Rev Allocations Usage'!$B$27:$K$44,MATCH('Calendar Customers'!$A40,'Rev Allocations Usage'!$B$3:$K$3,0),0)</f>
        <v>1</v>
      </c>
      <c r="BM40" s="55">
        <f>VLOOKUP($C40,CustbyRate!$A$7:$BQ$26,COLUMN()-2,0)*VLOOKUP('Calendar Customers'!$C40,'Rev Allocations Usage'!$B$27:$K$44,MATCH('Calendar Customers'!$A40,'Rev Allocations Usage'!$B$3:$K$3,0),0)</f>
        <v>1</v>
      </c>
      <c r="BN40" s="55">
        <f>VLOOKUP($C40,CustbyRate!$A$7:$BQ$26,COLUMN()-2,0)*VLOOKUP('Calendar Customers'!$C40,'Rev Allocations Usage'!$B$27:$K$44,MATCH('Calendar Customers'!$A40,'Rev Allocations Usage'!$B$3:$K$3,0),0)</f>
        <v>1</v>
      </c>
      <c r="BO40" s="55">
        <f>VLOOKUP($C40,CustbyRate!$A$7:$BQ$26,COLUMN()-2,0)*VLOOKUP('Calendar Customers'!$C40,'Rev Allocations Usage'!$B$27:$K$44,MATCH('Calendar Customers'!$A40,'Rev Allocations Usage'!$B$3:$K$3,0),0)</f>
        <v>1</v>
      </c>
      <c r="BP40" s="55">
        <f>VLOOKUP($C40,CustbyRate!$A$7:$BQ$26,COLUMN()-2,0)*VLOOKUP('Calendar Customers'!$C40,'Rev Allocations Usage'!$B$27:$K$44,MATCH('Calendar Customers'!$A40,'Rev Allocations Usage'!$B$3:$K$3,0),0)</f>
        <v>1</v>
      </c>
      <c r="BQ40" s="55">
        <f>VLOOKUP($C40,CustbyRate!$A$7:$BQ$26,COLUMN()-2,0)*VLOOKUP('Calendar Customers'!$C40,'Rev Allocations Usage'!$B$27:$K$44,MATCH('Calendar Customers'!$A40,'Rev Allocations Usage'!$B$3:$K$3,0),0)</f>
        <v>1</v>
      </c>
      <c r="BR40" s="55">
        <f>VLOOKUP($C40,CustbyRate!$A$7:$BQ$26,COLUMN()-2,0)*VLOOKUP('Calendar Customers'!$C40,'Rev Allocations Usage'!$B$27:$K$44,MATCH('Calendar Customers'!$A40,'Rev Allocations Usage'!$B$3:$K$3,0),0)</f>
        <v>1</v>
      </c>
      <c r="BS40" s="56">
        <f>VLOOKUP($C40,CustbyRate!$A$7:$BQ$26,COLUMN()-2,0)*VLOOKUP('Calendar Customers'!$C40,'Rev Allocations Usage'!$B$27:$K$44,MATCH('Calendar Customers'!$A40,'Rev Allocations Usage'!$B$3:$K$3,0),0)</f>
        <v>1</v>
      </c>
      <c r="BT40" s="39" t="s">
        <v>174</v>
      </c>
    </row>
    <row r="41" spans="1:72" x14ac:dyDescent="0.2">
      <c r="A41" s="84" t="s">
        <v>106</v>
      </c>
      <c r="B41" s="67" t="s">
        <v>167</v>
      </c>
      <c r="C41" s="67" t="s">
        <v>11</v>
      </c>
      <c r="D41" s="61">
        <f>VLOOKUP($C41,CustbyRate!$A$7:$BQ$26,COLUMN()-2,0)*VLOOKUP('Calendar Customers'!$C41,'Rev Allocations Usage'!$B$27:$K$44,MATCH('Calendar Customers'!$A41,'Rev Allocations Usage'!$B$3:$K$3,0),0)</f>
        <v>2</v>
      </c>
      <c r="E41" s="62">
        <f>VLOOKUP($C41,CustbyRate!$A$7:$BQ$26,COLUMN()-2,0)*VLOOKUP('Calendar Customers'!$C41,'Rev Allocations Usage'!$B$27:$K$44,MATCH('Calendar Customers'!$A41,'Rev Allocations Usage'!$B$3:$K$3,0),0)</f>
        <v>2</v>
      </c>
      <c r="F41" s="62">
        <f>VLOOKUP($C41,CustbyRate!$A$7:$BQ$26,COLUMN()-2,0)*VLOOKUP('Calendar Customers'!$C41,'Rev Allocations Usage'!$B$27:$K$44,MATCH('Calendar Customers'!$A41,'Rev Allocations Usage'!$B$3:$K$3,0),0)</f>
        <v>2</v>
      </c>
      <c r="G41" s="62">
        <f>VLOOKUP($C41,CustbyRate!$A$7:$BQ$26,COLUMN()-2,0)*VLOOKUP('Calendar Customers'!$C41,'Rev Allocations Usage'!$B$27:$K$44,MATCH('Calendar Customers'!$A41,'Rev Allocations Usage'!$B$3:$K$3,0),0)</f>
        <v>2</v>
      </c>
      <c r="H41" s="62">
        <f>VLOOKUP($C41,CustbyRate!$A$7:$BQ$26,COLUMN()-2,0)*VLOOKUP('Calendar Customers'!$C41,'Rev Allocations Usage'!$B$27:$K$44,MATCH('Calendar Customers'!$A41,'Rev Allocations Usage'!$B$3:$K$3,0),0)</f>
        <v>1</v>
      </c>
      <c r="I41" s="62">
        <f>VLOOKUP($C41,CustbyRate!$A$7:$BQ$26,COLUMN()-2,0)*VLOOKUP('Calendar Customers'!$C41,'Rev Allocations Usage'!$B$27:$K$44,MATCH('Calendar Customers'!$A41,'Rev Allocations Usage'!$B$3:$K$3,0),0)</f>
        <v>1</v>
      </c>
      <c r="J41" s="62">
        <f>VLOOKUP($C41,CustbyRate!$A$7:$BQ$26,COLUMN()-2,0)*VLOOKUP('Calendar Customers'!$C41,'Rev Allocations Usage'!$B$27:$K$44,MATCH('Calendar Customers'!$A41,'Rev Allocations Usage'!$B$3:$K$3,0),0)</f>
        <v>1</v>
      </c>
      <c r="K41" s="63">
        <f>VLOOKUP($C41,CustbyRate!$A$7:$BQ$26,COLUMN()-2,0)*VLOOKUP('Calendar Customers'!$C41,'Rev Allocations Usage'!$B$27:$K$44,MATCH('Calendar Customers'!$A41,'Rev Allocations Usage'!$B$3:$K$3,0),0)</f>
        <v>1</v>
      </c>
      <c r="L41" s="50">
        <f>VLOOKUP($C41,CustbyRate!$A$7:$BQ$26,COLUMN()-2,0)*VLOOKUP('Calendar Customers'!$C41,'Rev Allocations Usage'!$B$27:$K$44,MATCH('Calendar Customers'!$A41,'Rev Allocations Usage'!$B$3:$K$3,0),0)</f>
        <v>1</v>
      </c>
      <c r="M41" s="50">
        <f>VLOOKUP($C41,CustbyRate!$A$7:$BQ$26,COLUMN()-2,0)*VLOOKUP('Calendar Customers'!$C41,'Rev Allocations Usage'!$B$27:$K$44,MATCH('Calendar Customers'!$A41,'Rev Allocations Usage'!$B$3:$K$3,0),0)</f>
        <v>1</v>
      </c>
      <c r="N41" s="50">
        <f>VLOOKUP($C41,CustbyRate!$A$7:$BQ$26,COLUMN()-2,0)*VLOOKUP('Calendar Customers'!$C41,'Rev Allocations Usage'!$B$27:$K$44,MATCH('Calendar Customers'!$A41,'Rev Allocations Usage'!$B$3:$K$3,0),0)</f>
        <v>1</v>
      </c>
      <c r="O41" s="50">
        <f>VLOOKUP($C41,CustbyRate!$A$7:$BQ$26,COLUMN()-2,0)*VLOOKUP('Calendar Customers'!$C41,'Rev Allocations Usage'!$B$27:$K$44,MATCH('Calendar Customers'!$A41,'Rev Allocations Usage'!$B$3:$K$3,0),0)</f>
        <v>1</v>
      </c>
      <c r="P41" s="50">
        <f>VLOOKUP($C41,CustbyRate!$A$7:$BQ$26,COLUMN()-2,0)*VLOOKUP('Calendar Customers'!$C41,'Rev Allocations Usage'!$B$27:$K$44,MATCH('Calendar Customers'!$A41,'Rev Allocations Usage'!$B$3:$K$3,0),0)</f>
        <v>1</v>
      </c>
      <c r="Q41" s="50">
        <f>VLOOKUP($C41,CustbyRate!$A$7:$BQ$26,COLUMN()-2,0)*VLOOKUP('Calendar Customers'!$C41,'Rev Allocations Usage'!$B$27:$K$44,MATCH('Calendar Customers'!$A41,'Rev Allocations Usage'!$B$3:$K$3,0),0)</f>
        <v>1</v>
      </c>
      <c r="R41" s="50">
        <f>VLOOKUP($C41,CustbyRate!$A$7:$BQ$26,COLUMN()-2,0)*VLOOKUP('Calendar Customers'!$C41,'Rev Allocations Usage'!$B$27:$K$44,MATCH('Calendar Customers'!$A41,'Rev Allocations Usage'!$B$3:$K$3,0),0)</f>
        <v>1</v>
      </c>
      <c r="S41" s="50">
        <f>VLOOKUP($C41,CustbyRate!$A$7:$BQ$26,COLUMN()-2,0)*VLOOKUP('Calendar Customers'!$C41,'Rev Allocations Usage'!$B$27:$K$44,MATCH('Calendar Customers'!$A41,'Rev Allocations Usage'!$B$3:$K$3,0),0)</f>
        <v>1</v>
      </c>
      <c r="T41" s="50">
        <f>VLOOKUP($C41,CustbyRate!$A$7:$BQ$26,COLUMN()-2,0)*VLOOKUP('Calendar Customers'!$C41,'Rev Allocations Usage'!$B$27:$K$44,MATCH('Calendar Customers'!$A41,'Rev Allocations Usage'!$B$3:$K$3,0),0)</f>
        <v>1</v>
      </c>
      <c r="U41" s="50">
        <f>VLOOKUP($C41,CustbyRate!$A$7:$BQ$26,COLUMN()-2,0)*VLOOKUP('Calendar Customers'!$C41,'Rev Allocations Usage'!$B$27:$K$44,MATCH('Calendar Customers'!$A41,'Rev Allocations Usage'!$B$3:$K$3,0),0)</f>
        <v>1</v>
      </c>
      <c r="V41" s="50">
        <f>VLOOKUP($C41,CustbyRate!$A$7:$BQ$26,COLUMN()-2,0)*VLOOKUP('Calendar Customers'!$C41,'Rev Allocations Usage'!$B$27:$K$44,MATCH('Calendar Customers'!$A41,'Rev Allocations Usage'!$B$3:$K$3,0),0)</f>
        <v>1</v>
      </c>
      <c r="W41" s="50">
        <f>VLOOKUP($C41,CustbyRate!$A$7:$BQ$26,COLUMN()-2,0)*VLOOKUP('Calendar Customers'!$C41,'Rev Allocations Usage'!$B$27:$K$44,MATCH('Calendar Customers'!$A41,'Rev Allocations Usage'!$B$3:$K$3,0),0)</f>
        <v>1</v>
      </c>
      <c r="X41" s="52">
        <f>VLOOKUP($C41,CustbyRate!$A$7:$BQ$26,COLUMN()-2,0)*VLOOKUP('Calendar Customers'!$C41,'Rev Allocations Usage'!$B$27:$K$44,MATCH('Calendar Customers'!$A41,'Rev Allocations Usage'!$B$3:$K$3,0),0)</f>
        <v>1</v>
      </c>
      <c r="Y41" s="50">
        <f>VLOOKUP($C41,CustbyRate!$A$7:$BQ$26,COLUMN()-2,0)*VLOOKUP('Calendar Customers'!$C41,'Rev Allocations Usage'!$B$27:$K$44,MATCH('Calendar Customers'!$A41,'Rev Allocations Usage'!$B$3:$K$3,0),0)</f>
        <v>1</v>
      </c>
      <c r="Z41" s="50">
        <f>VLOOKUP($C41,CustbyRate!$A$7:$BQ$26,COLUMN()-2,0)*VLOOKUP('Calendar Customers'!$C41,'Rev Allocations Usage'!$B$27:$K$44,MATCH('Calendar Customers'!$A41,'Rev Allocations Usage'!$B$3:$K$3,0),0)</f>
        <v>1</v>
      </c>
      <c r="AA41" s="50">
        <f>VLOOKUP($C41,CustbyRate!$A$7:$BQ$26,COLUMN()-2,0)*VLOOKUP('Calendar Customers'!$C41,'Rev Allocations Usage'!$B$27:$K$44,MATCH('Calendar Customers'!$A41,'Rev Allocations Usage'!$B$3:$K$3,0),0)</f>
        <v>1</v>
      </c>
      <c r="AB41" s="50">
        <f>VLOOKUP($C41,CustbyRate!$A$7:$BQ$26,COLUMN()-2,0)*VLOOKUP('Calendar Customers'!$C41,'Rev Allocations Usage'!$B$27:$K$44,MATCH('Calendar Customers'!$A41,'Rev Allocations Usage'!$B$3:$K$3,0),0)</f>
        <v>1</v>
      </c>
      <c r="AC41" s="50">
        <f>VLOOKUP($C41,CustbyRate!$A$7:$BQ$26,COLUMN()-2,0)*VLOOKUP('Calendar Customers'!$C41,'Rev Allocations Usage'!$B$27:$K$44,MATCH('Calendar Customers'!$A41,'Rev Allocations Usage'!$B$3:$K$3,0),0)</f>
        <v>1</v>
      </c>
      <c r="AD41" s="50">
        <f>VLOOKUP($C41,CustbyRate!$A$7:$BQ$26,COLUMN()-2,0)*VLOOKUP('Calendar Customers'!$C41,'Rev Allocations Usage'!$B$27:$K$44,MATCH('Calendar Customers'!$A41,'Rev Allocations Usage'!$B$3:$K$3,0),0)</f>
        <v>1</v>
      </c>
      <c r="AE41" s="50">
        <f>VLOOKUP($C41,CustbyRate!$A$7:$BQ$26,COLUMN()-2,0)*VLOOKUP('Calendar Customers'!$C41,'Rev Allocations Usage'!$B$27:$K$44,MATCH('Calendar Customers'!$A41,'Rev Allocations Usage'!$B$3:$K$3,0),0)</f>
        <v>1</v>
      </c>
      <c r="AF41" s="50">
        <f>VLOOKUP($C41,CustbyRate!$A$7:$BQ$26,COLUMN()-2,0)*VLOOKUP('Calendar Customers'!$C41,'Rev Allocations Usage'!$B$27:$K$44,MATCH('Calendar Customers'!$A41,'Rev Allocations Usage'!$B$3:$K$3,0),0)</f>
        <v>1</v>
      </c>
      <c r="AG41" s="50">
        <f>VLOOKUP($C41,CustbyRate!$A$7:$BQ$26,COLUMN()-2,0)*VLOOKUP('Calendar Customers'!$C41,'Rev Allocations Usage'!$B$27:$K$44,MATCH('Calendar Customers'!$A41,'Rev Allocations Usage'!$B$3:$K$3,0),0)</f>
        <v>1</v>
      </c>
      <c r="AH41" s="50">
        <f>VLOOKUP($C41,CustbyRate!$A$7:$BQ$26,COLUMN()-2,0)*VLOOKUP('Calendar Customers'!$C41,'Rev Allocations Usage'!$B$27:$K$44,MATCH('Calendar Customers'!$A41,'Rev Allocations Usage'!$B$3:$K$3,0),0)</f>
        <v>1</v>
      </c>
      <c r="AI41" s="50">
        <f>VLOOKUP($C41,CustbyRate!$A$7:$BQ$26,COLUMN()-2,0)*VLOOKUP('Calendar Customers'!$C41,'Rev Allocations Usage'!$B$27:$K$44,MATCH('Calendar Customers'!$A41,'Rev Allocations Usage'!$B$3:$K$3,0),0)</f>
        <v>1</v>
      </c>
      <c r="AJ41" s="52">
        <f>VLOOKUP($C41,CustbyRate!$A$7:$BQ$26,COLUMN()-2,0)*VLOOKUP('Calendar Customers'!$C41,'Rev Allocations Usage'!$B$27:$K$44,MATCH('Calendar Customers'!$A41,'Rev Allocations Usage'!$B$3:$K$3,0),0)</f>
        <v>1</v>
      </c>
      <c r="AK41" s="50">
        <f>VLOOKUP($C41,CustbyRate!$A$7:$BQ$26,COLUMN()-2,0)*VLOOKUP('Calendar Customers'!$C41,'Rev Allocations Usage'!$B$27:$K$44,MATCH('Calendar Customers'!$A41,'Rev Allocations Usage'!$B$3:$K$3,0),0)</f>
        <v>1</v>
      </c>
      <c r="AL41" s="50">
        <f>VLOOKUP($C41,CustbyRate!$A$7:$BQ$26,COLUMN()-2,0)*VLOOKUP('Calendar Customers'!$C41,'Rev Allocations Usage'!$B$27:$K$44,MATCH('Calendar Customers'!$A41,'Rev Allocations Usage'!$B$3:$K$3,0),0)</f>
        <v>1</v>
      </c>
      <c r="AM41" s="50">
        <f>VLOOKUP($C41,CustbyRate!$A$7:$BQ$26,COLUMN()-2,0)*VLOOKUP('Calendar Customers'!$C41,'Rev Allocations Usage'!$B$27:$K$44,MATCH('Calendar Customers'!$A41,'Rev Allocations Usage'!$B$3:$K$3,0),0)</f>
        <v>1</v>
      </c>
      <c r="AN41" s="50">
        <f>VLOOKUP($C41,CustbyRate!$A$7:$BQ$26,COLUMN()-2,0)*VLOOKUP('Calendar Customers'!$C41,'Rev Allocations Usage'!$B$27:$K$44,MATCH('Calendar Customers'!$A41,'Rev Allocations Usage'!$B$3:$K$3,0),0)</f>
        <v>1</v>
      </c>
      <c r="AO41" s="50">
        <f>VLOOKUP($C41,CustbyRate!$A$7:$BQ$26,COLUMN()-2,0)*VLOOKUP('Calendar Customers'!$C41,'Rev Allocations Usage'!$B$27:$K$44,MATCH('Calendar Customers'!$A41,'Rev Allocations Usage'!$B$3:$K$3,0),0)</f>
        <v>1</v>
      </c>
      <c r="AP41" s="50">
        <f>VLOOKUP($C41,CustbyRate!$A$7:$BQ$26,COLUMN()-2,0)*VLOOKUP('Calendar Customers'!$C41,'Rev Allocations Usage'!$B$27:$K$44,MATCH('Calendar Customers'!$A41,'Rev Allocations Usage'!$B$3:$K$3,0),0)</f>
        <v>1</v>
      </c>
      <c r="AQ41" s="50">
        <f>VLOOKUP($C41,CustbyRate!$A$7:$BQ$26,COLUMN()-2,0)*VLOOKUP('Calendar Customers'!$C41,'Rev Allocations Usage'!$B$27:$K$44,MATCH('Calendar Customers'!$A41,'Rev Allocations Usage'!$B$3:$K$3,0),0)</f>
        <v>1</v>
      </c>
      <c r="AR41" s="50">
        <f>VLOOKUP($C41,CustbyRate!$A$7:$BQ$26,COLUMN()-2,0)*VLOOKUP('Calendar Customers'!$C41,'Rev Allocations Usage'!$B$27:$K$44,MATCH('Calendar Customers'!$A41,'Rev Allocations Usage'!$B$3:$K$3,0),0)</f>
        <v>1</v>
      </c>
      <c r="AS41" s="50">
        <f>VLOOKUP($C41,CustbyRate!$A$7:$BQ$26,COLUMN()-2,0)*VLOOKUP('Calendar Customers'!$C41,'Rev Allocations Usage'!$B$27:$K$44,MATCH('Calendar Customers'!$A41,'Rev Allocations Usage'!$B$3:$K$3,0),0)</f>
        <v>1</v>
      </c>
      <c r="AT41" s="50">
        <f>VLOOKUP($C41,CustbyRate!$A$7:$BQ$26,COLUMN()-2,0)*VLOOKUP('Calendar Customers'!$C41,'Rev Allocations Usage'!$B$27:$K$44,MATCH('Calendar Customers'!$A41,'Rev Allocations Usage'!$B$3:$K$3,0),0)</f>
        <v>1</v>
      </c>
      <c r="AU41" s="50">
        <f>VLOOKUP($C41,CustbyRate!$A$7:$BQ$26,COLUMN()-2,0)*VLOOKUP('Calendar Customers'!$C41,'Rev Allocations Usage'!$B$27:$K$44,MATCH('Calendar Customers'!$A41,'Rev Allocations Usage'!$B$3:$K$3,0),0)</f>
        <v>1</v>
      </c>
      <c r="AV41" s="52">
        <f>VLOOKUP($C41,CustbyRate!$A$7:$BQ$26,COLUMN()-2,0)*VLOOKUP('Calendar Customers'!$C41,'Rev Allocations Usage'!$B$27:$K$44,MATCH('Calendar Customers'!$A41,'Rev Allocations Usage'!$B$3:$K$3,0),0)</f>
        <v>1</v>
      </c>
      <c r="AW41" s="50">
        <f>VLOOKUP($C41,CustbyRate!$A$7:$BQ$26,COLUMN()-2,0)*VLOOKUP('Calendar Customers'!$C41,'Rev Allocations Usage'!$B$27:$K$44,MATCH('Calendar Customers'!$A41,'Rev Allocations Usage'!$B$3:$K$3,0),0)</f>
        <v>1</v>
      </c>
      <c r="AX41" s="50">
        <f>VLOOKUP($C41,CustbyRate!$A$7:$BQ$26,COLUMN()-2,0)*VLOOKUP('Calendar Customers'!$C41,'Rev Allocations Usage'!$B$27:$K$44,MATCH('Calendar Customers'!$A41,'Rev Allocations Usage'!$B$3:$K$3,0),0)</f>
        <v>1</v>
      </c>
      <c r="AY41" s="50">
        <f>VLOOKUP($C41,CustbyRate!$A$7:$BQ$26,COLUMN()-2,0)*VLOOKUP('Calendar Customers'!$C41,'Rev Allocations Usage'!$B$27:$K$44,MATCH('Calendar Customers'!$A41,'Rev Allocations Usage'!$B$3:$K$3,0),0)</f>
        <v>1</v>
      </c>
      <c r="AZ41" s="50">
        <f>VLOOKUP($C41,CustbyRate!$A$7:$BQ$26,COLUMN()-2,0)*VLOOKUP('Calendar Customers'!$C41,'Rev Allocations Usage'!$B$27:$K$44,MATCH('Calendar Customers'!$A41,'Rev Allocations Usage'!$B$3:$K$3,0),0)</f>
        <v>1</v>
      </c>
      <c r="BA41" s="50">
        <f>VLOOKUP($C41,CustbyRate!$A$7:$BQ$26,COLUMN()-2,0)*VLOOKUP('Calendar Customers'!$C41,'Rev Allocations Usage'!$B$27:$K$44,MATCH('Calendar Customers'!$A41,'Rev Allocations Usage'!$B$3:$K$3,0),0)</f>
        <v>1</v>
      </c>
      <c r="BB41" s="50">
        <f>VLOOKUP($C41,CustbyRate!$A$7:$BQ$26,COLUMN()-2,0)*VLOOKUP('Calendar Customers'!$C41,'Rev Allocations Usage'!$B$27:$K$44,MATCH('Calendar Customers'!$A41,'Rev Allocations Usage'!$B$3:$K$3,0),0)</f>
        <v>1</v>
      </c>
      <c r="BC41" s="50">
        <f>VLOOKUP($C41,CustbyRate!$A$7:$BQ$26,COLUMN()-2,0)*VLOOKUP('Calendar Customers'!$C41,'Rev Allocations Usage'!$B$27:$K$44,MATCH('Calendar Customers'!$A41,'Rev Allocations Usage'!$B$3:$K$3,0),0)</f>
        <v>1</v>
      </c>
      <c r="BD41" s="50">
        <f>VLOOKUP($C41,CustbyRate!$A$7:$BQ$26,COLUMN()-2,0)*VLOOKUP('Calendar Customers'!$C41,'Rev Allocations Usage'!$B$27:$K$44,MATCH('Calendar Customers'!$A41,'Rev Allocations Usage'!$B$3:$K$3,0),0)</f>
        <v>1</v>
      </c>
      <c r="BE41" s="50">
        <f>VLOOKUP($C41,CustbyRate!$A$7:$BQ$26,COLUMN()-2,0)*VLOOKUP('Calendar Customers'!$C41,'Rev Allocations Usage'!$B$27:$K$44,MATCH('Calendar Customers'!$A41,'Rev Allocations Usage'!$B$3:$K$3,0),0)</f>
        <v>1</v>
      </c>
      <c r="BF41" s="50">
        <f>VLOOKUP($C41,CustbyRate!$A$7:$BQ$26,COLUMN()-2,0)*VLOOKUP('Calendar Customers'!$C41,'Rev Allocations Usage'!$B$27:$K$44,MATCH('Calendar Customers'!$A41,'Rev Allocations Usage'!$B$3:$K$3,0),0)</f>
        <v>1</v>
      </c>
      <c r="BG41" s="50">
        <f>VLOOKUP($C41,CustbyRate!$A$7:$BQ$26,COLUMN()-2,0)*VLOOKUP('Calendar Customers'!$C41,'Rev Allocations Usage'!$B$27:$K$44,MATCH('Calendar Customers'!$A41,'Rev Allocations Usage'!$B$3:$K$3,0),0)</f>
        <v>1</v>
      </c>
      <c r="BH41" s="52">
        <f>VLOOKUP($C41,CustbyRate!$A$7:$BQ$26,COLUMN()-2,0)*VLOOKUP('Calendar Customers'!$C41,'Rev Allocations Usage'!$B$27:$K$44,MATCH('Calendar Customers'!$A41,'Rev Allocations Usage'!$B$3:$K$3,0),0)</f>
        <v>1</v>
      </c>
      <c r="BI41" s="50">
        <f>VLOOKUP($C41,CustbyRate!$A$7:$BQ$26,COLUMN()-2,0)*VLOOKUP('Calendar Customers'!$C41,'Rev Allocations Usage'!$B$27:$K$44,MATCH('Calendar Customers'!$A41,'Rev Allocations Usage'!$B$3:$K$3,0),0)</f>
        <v>1</v>
      </c>
      <c r="BJ41" s="50">
        <f>VLOOKUP($C41,CustbyRate!$A$7:$BQ$26,COLUMN()-2,0)*VLOOKUP('Calendar Customers'!$C41,'Rev Allocations Usage'!$B$27:$K$44,MATCH('Calendar Customers'!$A41,'Rev Allocations Usage'!$B$3:$K$3,0),0)</f>
        <v>1</v>
      </c>
      <c r="BK41" s="50">
        <f>VLOOKUP($C41,CustbyRate!$A$7:$BQ$26,COLUMN()-2,0)*VLOOKUP('Calendar Customers'!$C41,'Rev Allocations Usage'!$B$27:$K$44,MATCH('Calendar Customers'!$A41,'Rev Allocations Usage'!$B$3:$K$3,0),0)</f>
        <v>1</v>
      </c>
      <c r="BL41" s="50">
        <f>VLOOKUP($C41,CustbyRate!$A$7:$BQ$26,COLUMN()-2,0)*VLOOKUP('Calendar Customers'!$C41,'Rev Allocations Usage'!$B$27:$K$44,MATCH('Calendar Customers'!$A41,'Rev Allocations Usage'!$B$3:$K$3,0),0)</f>
        <v>1</v>
      </c>
      <c r="BM41" s="50">
        <f>VLOOKUP($C41,CustbyRate!$A$7:$BQ$26,COLUMN()-2,0)*VLOOKUP('Calendar Customers'!$C41,'Rev Allocations Usage'!$B$27:$K$44,MATCH('Calendar Customers'!$A41,'Rev Allocations Usage'!$B$3:$K$3,0),0)</f>
        <v>1</v>
      </c>
      <c r="BN41" s="50">
        <f>VLOOKUP($C41,CustbyRate!$A$7:$BQ$26,COLUMN()-2,0)*VLOOKUP('Calendar Customers'!$C41,'Rev Allocations Usage'!$B$27:$K$44,MATCH('Calendar Customers'!$A41,'Rev Allocations Usage'!$B$3:$K$3,0),0)</f>
        <v>1</v>
      </c>
      <c r="BO41" s="50">
        <f>VLOOKUP($C41,CustbyRate!$A$7:$BQ$26,COLUMN()-2,0)*VLOOKUP('Calendar Customers'!$C41,'Rev Allocations Usage'!$B$27:$K$44,MATCH('Calendar Customers'!$A41,'Rev Allocations Usage'!$B$3:$K$3,0),0)</f>
        <v>1</v>
      </c>
      <c r="BP41" s="50">
        <f>VLOOKUP($C41,CustbyRate!$A$7:$BQ$26,COLUMN()-2,0)*VLOOKUP('Calendar Customers'!$C41,'Rev Allocations Usage'!$B$27:$K$44,MATCH('Calendar Customers'!$A41,'Rev Allocations Usage'!$B$3:$K$3,0),0)</f>
        <v>1</v>
      </c>
      <c r="BQ41" s="50">
        <f>VLOOKUP($C41,CustbyRate!$A$7:$BQ$26,COLUMN()-2,0)*VLOOKUP('Calendar Customers'!$C41,'Rev Allocations Usage'!$B$27:$K$44,MATCH('Calendar Customers'!$A41,'Rev Allocations Usage'!$B$3:$K$3,0),0)</f>
        <v>1</v>
      </c>
      <c r="BR41" s="50">
        <f>VLOOKUP($C41,CustbyRate!$A$7:$BQ$26,COLUMN()-2,0)*VLOOKUP('Calendar Customers'!$C41,'Rev Allocations Usage'!$B$27:$K$44,MATCH('Calendar Customers'!$A41,'Rev Allocations Usage'!$B$3:$K$3,0),0)</f>
        <v>1</v>
      </c>
      <c r="BS41" s="51">
        <f>VLOOKUP($C41,CustbyRate!$A$7:$BQ$26,COLUMN()-2,0)*VLOOKUP('Calendar Customers'!$C41,'Rev Allocations Usage'!$B$27:$K$44,MATCH('Calendar Customers'!$A41,'Rev Allocations Usage'!$B$3:$K$3,0),0)</f>
        <v>1</v>
      </c>
    </row>
    <row r="42" spans="1:72" x14ac:dyDescent="0.2">
      <c r="A42" s="84" t="s">
        <v>168</v>
      </c>
      <c r="B42" s="67"/>
      <c r="C42" s="67"/>
      <c r="D42" s="61">
        <f t="shared" ref="D42:AI42" si="17">D41+D40+D39+D35+D32+D27+D19+D13+D7</f>
        <v>317904.99999999994</v>
      </c>
      <c r="E42" s="62">
        <f t="shared" si="17"/>
        <v>317634.99999999994</v>
      </c>
      <c r="F42" s="62">
        <f t="shared" si="17"/>
        <v>317550.99999999994</v>
      </c>
      <c r="G42" s="62">
        <f t="shared" si="17"/>
        <v>317490.99999999994</v>
      </c>
      <c r="H42" s="62">
        <f t="shared" si="17"/>
        <v>317515.99999999994</v>
      </c>
      <c r="I42" s="62">
        <f t="shared" si="17"/>
        <v>317542.99999999994</v>
      </c>
      <c r="J42" s="62">
        <f t="shared" si="17"/>
        <v>317855.99999999994</v>
      </c>
      <c r="K42" s="63">
        <f t="shared" si="17"/>
        <v>318145.99999999994</v>
      </c>
      <c r="L42" s="69">
        <f t="shared" si="17"/>
        <v>318325.99999999994</v>
      </c>
      <c r="M42" s="69">
        <f t="shared" si="17"/>
        <v>318409.99999999994</v>
      </c>
      <c r="N42" s="69">
        <f t="shared" si="17"/>
        <v>318505.99999999994</v>
      </c>
      <c r="O42" s="69">
        <f t="shared" si="17"/>
        <v>318647.99999999994</v>
      </c>
      <c r="P42" s="69">
        <f t="shared" si="17"/>
        <v>318499.99999999994</v>
      </c>
      <c r="Q42" s="69">
        <f t="shared" si="17"/>
        <v>318228.99999999994</v>
      </c>
      <c r="R42" s="69">
        <f t="shared" si="17"/>
        <v>318144.99999999994</v>
      </c>
      <c r="S42" s="69">
        <f t="shared" si="17"/>
        <v>318084.99999999994</v>
      </c>
      <c r="T42" s="69">
        <f t="shared" si="17"/>
        <v>318110.99999999994</v>
      </c>
      <c r="U42" s="69">
        <f t="shared" si="17"/>
        <v>318137.99999999994</v>
      </c>
      <c r="V42" s="69">
        <f t="shared" si="17"/>
        <v>318451.99999999994</v>
      </c>
      <c r="W42" s="69">
        <f t="shared" si="17"/>
        <v>318740.99999999994</v>
      </c>
      <c r="X42" s="68">
        <f t="shared" si="17"/>
        <v>318921.99999999994</v>
      </c>
      <c r="Y42" s="69">
        <f t="shared" si="17"/>
        <v>319004.99999999994</v>
      </c>
      <c r="Z42" s="69">
        <f t="shared" si="17"/>
        <v>319099.99999999994</v>
      </c>
      <c r="AA42" s="69">
        <f t="shared" si="17"/>
        <v>319240.99999999994</v>
      </c>
      <c r="AB42" s="69">
        <f t="shared" si="17"/>
        <v>319092.99999999994</v>
      </c>
      <c r="AC42" s="69">
        <f t="shared" si="17"/>
        <v>318819.99999999994</v>
      </c>
      <c r="AD42" s="69">
        <f t="shared" si="17"/>
        <v>318733.99999999994</v>
      </c>
      <c r="AE42" s="69">
        <f t="shared" si="17"/>
        <v>318672.99999999994</v>
      </c>
      <c r="AF42" s="69">
        <f t="shared" si="17"/>
        <v>318698.99999999994</v>
      </c>
      <c r="AG42" s="69">
        <f t="shared" si="17"/>
        <v>318723.99999999994</v>
      </c>
      <c r="AH42" s="69">
        <f t="shared" si="17"/>
        <v>319037.99999999994</v>
      </c>
      <c r="AI42" s="69">
        <f t="shared" si="17"/>
        <v>319326.99999999994</v>
      </c>
      <c r="AJ42" s="68">
        <f t="shared" ref="AJ42:BO42" si="18">AJ41+AJ40+AJ39+AJ35+AJ32+AJ27+AJ19+AJ13+AJ7</f>
        <v>319507.99999999994</v>
      </c>
      <c r="AK42" s="69">
        <f t="shared" si="18"/>
        <v>319589.99999999994</v>
      </c>
      <c r="AL42" s="69">
        <f t="shared" si="18"/>
        <v>319684.99999999994</v>
      </c>
      <c r="AM42" s="69">
        <f t="shared" si="18"/>
        <v>319824.99999999994</v>
      </c>
      <c r="AN42" s="69">
        <f t="shared" si="18"/>
        <v>319676.99999999994</v>
      </c>
      <c r="AO42" s="69">
        <f t="shared" si="18"/>
        <v>319402.99999999994</v>
      </c>
      <c r="AP42" s="69">
        <f t="shared" si="18"/>
        <v>319316.99999999994</v>
      </c>
      <c r="AQ42" s="69">
        <f t="shared" si="18"/>
        <v>319255.99999999994</v>
      </c>
      <c r="AR42" s="69">
        <f t="shared" si="18"/>
        <v>319280.99999999994</v>
      </c>
      <c r="AS42" s="69">
        <f t="shared" si="18"/>
        <v>319303.99999999994</v>
      </c>
      <c r="AT42" s="69">
        <f t="shared" si="18"/>
        <v>319618.99999999994</v>
      </c>
      <c r="AU42" s="69">
        <f t="shared" si="18"/>
        <v>319907.99999999994</v>
      </c>
      <c r="AV42" s="68">
        <f t="shared" si="18"/>
        <v>320089.99999999994</v>
      </c>
      <c r="AW42" s="69">
        <f t="shared" si="18"/>
        <v>320172.99999999994</v>
      </c>
      <c r="AX42" s="69">
        <f t="shared" si="18"/>
        <v>320267.99999999994</v>
      </c>
      <c r="AY42" s="69">
        <f t="shared" si="18"/>
        <v>320406.99999999994</v>
      </c>
      <c r="AZ42" s="69">
        <f t="shared" si="18"/>
        <v>320258.99999999994</v>
      </c>
      <c r="BA42" s="69">
        <f t="shared" si="18"/>
        <v>319983.99999999994</v>
      </c>
      <c r="BB42" s="69">
        <f t="shared" si="18"/>
        <v>319897.99999999994</v>
      </c>
      <c r="BC42" s="69">
        <f t="shared" si="18"/>
        <v>319836.99999999994</v>
      </c>
      <c r="BD42" s="69">
        <f t="shared" si="18"/>
        <v>319862.99999999994</v>
      </c>
      <c r="BE42" s="69">
        <f t="shared" si="18"/>
        <v>319884.99999999994</v>
      </c>
      <c r="BF42" s="69">
        <f t="shared" si="18"/>
        <v>320199.99999999994</v>
      </c>
      <c r="BG42" s="69">
        <f t="shared" si="18"/>
        <v>320488.99999999994</v>
      </c>
      <c r="BH42" s="68">
        <f t="shared" si="18"/>
        <v>320671.99999999994</v>
      </c>
      <c r="BI42" s="69">
        <f t="shared" si="18"/>
        <v>320754.99999999994</v>
      </c>
      <c r="BJ42" s="69">
        <f t="shared" si="18"/>
        <v>320849.99999999994</v>
      </c>
      <c r="BK42" s="69">
        <f t="shared" si="18"/>
        <v>320989.99999999994</v>
      </c>
      <c r="BL42" s="69">
        <f t="shared" si="18"/>
        <v>320841.99999999994</v>
      </c>
      <c r="BM42" s="69">
        <f t="shared" si="18"/>
        <v>320564.99999999994</v>
      </c>
      <c r="BN42" s="69">
        <f t="shared" si="18"/>
        <v>320478.99999999994</v>
      </c>
      <c r="BO42" s="69">
        <f t="shared" si="18"/>
        <v>320417.99999999994</v>
      </c>
      <c r="BP42" s="69">
        <f t="shared" ref="BP42:BS42" si="19">BP41+BP40+BP39+BP35+BP32+BP27+BP19+BP13+BP7</f>
        <v>320443.99999999994</v>
      </c>
      <c r="BQ42" s="69">
        <f t="shared" si="19"/>
        <v>320465.99999999994</v>
      </c>
      <c r="BR42" s="69">
        <f t="shared" si="19"/>
        <v>320781.99999999994</v>
      </c>
      <c r="BS42" s="83">
        <f t="shared" si="19"/>
        <v>321069.99999999994</v>
      </c>
    </row>
    <row r="43" spans="1:72" s="66" customFormat="1" x14ac:dyDescent="0.2">
      <c r="D43" s="70" t="s">
        <v>174</v>
      </c>
      <c r="E43" s="70" t="s">
        <v>174</v>
      </c>
      <c r="F43" s="70" t="s">
        <v>174</v>
      </c>
      <c r="G43" s="70" t="s">
        <v>174</v>
      </c>
      <c r="H43" s="70" t="s">
        <v>174</v>
      </c>
      <c r="I43" s="70" t="s">
        <v>174</v>
      </c>
      <c r="J43" s="70" t="s">
        <v>174</v>
      </c>
      <c r="K43" s="71" t="s">
        <v>174</v>
      </c>
      <c r="L43" s="70" t="s">
        <v>174</v>
      </c>
      <c r="M43" s="70" t="s">
        <v>174</v>
      </c>
      <c r="N43" s="70" t="s">
        <v>174</v>
      </c>
      <c r="O43" s="70" t="s">
        <v>174</v>
      </c>
      <c r="P43" s="70" t="s">
        <v>174</v>
      </c>
      <c r="Q43" s="70" t="s">
        <v>174</v>
      </c>
      <c r="R43" s="70" t="s">
        <v>174</v>
      </c>
      <c r="S43" s="70" t="s">
        <v>174</v>
      </c>
      <c r="T43" s="70" t="s">
        <v>174</v>
      </c>
      <c r="U43" s="70" t="s">
        <v>174</v>
      </c>
      <c r="V43" s="70" t="s">
        <v>174</v>
      </c>
      <c r="W43" s="71" t="s">
        <v>174</v>
      </c>
      <c r="X43" s="70" t="s">
        <v>174</v>
      </c>
      <c r="Y43" s="70" t="s">
        <v>174</v>
      </c>
      <c r="Z43" s="70" t="s">
        <v>174</v>
      </c>
      <c r="AA43" s="70" t="s">
        <v>174</v>
      </c>
      <c r="AB43" s="70" t="s">
        <v>174</v>
      </c>
      <c r="AC43" s="70" t="s">
        <v>174</v>
      </c>
      <c r="AD43" s="70" t="s">
        <v>174</v>
      </c>
      <c r="AE43" s="70" t="s">
        <v>174</v>
      </c>
      <c r="AF43" s="70" t="s">
        <v>174</v>
      </c>
      <c r="AG43" s="70" t="s">
        <v>174</v>
      </c>
      <c r="AH43" s="70" t="s">
        <v>174</v>
      </c>
      <c r="AI43" s="71" t="s">
        <v>174</v>
      </c>
      <c r="AJ43" s="70" t="s">
        <v>174</v>
      </c>
      <c r="AK43" s="70" t="s">
        <v>174</v>
      </c>
      <c r="AL43" s="70" t="s">
        <v>174</v>
      </c>
      <c r="AM43" s="70" t="s">
        <v>174</v>
      </c>
      <c r="AN43" s="70" t="s">
        <v>174</v>
      </c>
      <c r="AO43" s="70" t="s">
        <v>174</v>
      </c>
      <c r="AP43" s="70" t="s">
        <v>174</v>
      </c>
      <c r="AQ43" s="70" t="s">
        <v>174</v>
      </c>
      <c r="AR43" s="70" t="s">
        <v>174</v>
      </c>
      <c r="AS43" s="70" t="s">
        <v>174</v>
      </c>
      <c r="AT43" s="70" t="s">
        <v>174</v>
      </c>
      <c r="AU43" s="71" t="s">
        <v>174</v>
      </c>
      <c r="AV43" s="70" t="s">
        <v>174</v>
      </c>
      <c r="AW43" s="70" t="s">
        <v>174</v>
      </c>
      <c r="AX43" s="70" t="s">
        <v>174</v>
      </c>
      <c r="AY43" s="70" t="s">
        <v>174</v>
      </c>
      <c r="AZ43" s="70" t="s">
        <v>174</v>
      </c>
      <c r="BA43" s="70" t="s">
        <v>174</v>
      </c>
      <c r="BB43" s="70" t="s">
        <v>174</v>
      </c>
      <c r="BC43" s="70" t="s">
        <v>174</v>
      </c>
      <c r="BD43" s="70" t="s">
        <v>174</v>
      </c>
      <c r="BE43" s="70" t="s">
        <v>174</v>
      </c>
      <c r="BF43" s="70" t="s">
        <v>174</v>
      </c>
      <c r="BG43" s="71" t="s">
        <v>174</v>
      </c>
      <c r="BH43" s="70" t="s">
        <v>174</v>
      </c>
      <c r="BI43" s="70" t="s">
        <v>174</v>
      </c>
      <c r="BJ43" s="70" t="s">
        <v>174</v>
      </c>
      <c r="BK43" s="70" t="s">
        <v>174</v>
      </c>
      <c r="BL43" s="70" t="s">
        <v>174</v>
      </c>
      <c r="BM43" s="70" t="s">
        <v>174</v>
      </c>
      <c r="BN43" s="70" t="s">
        <v>174</v>
      </c>
      <c r="BO43" s="70" t="s">
        <v>174</v>
      </c>
      <c r="BP43" s="70" t="s">
        <v>174</v>
      </c>
      <c r="BQ43" s="70" t="s">
        <v>174</v>
      </c>
      <c r="BR43" s="70" t="s">
        <v>174</v>
      </c>
      <c r="BS43" s="71" t="s">
        <v>174</v>
      </c>
    </row>
    <row r="44" spans="1:72" s="66" customFormat="1" x14ac:dyDescent="0.2">
      <c r="A44" s="72" t="s">
        <v>175</v>
      </c>
      <c r="D44" s="73" t="s">
        <v>174</v>
      </c>
      <c r="E44" s="73" t="s">
        <v>174</v>
      </c>
      <c r="F44" s="73" t="s">
        <v>174</v>
      </c>
      <c r="G44" s="73" t="s">
        <v>174</v>
      </c>
      <c r="H44" s="73" t="s">
        <v>174</v>
      </c>
      <c r="I44" s="73" t="s">
        <v>174</v>
      </c>
      <c r="J44" s="73" t="s">
        <v>174</v>
      </c>
      <c r="K44" s="117" t="s">
        <v>174</v>
      </c>
      <c r="L44" s="73" t="s">
        <v>174</v>
      </c>
      <c r="M44" s="73" t="s">
        <v>174</v>
      </c>
      <c r="N44" s="73" t="s">
        <v>174</v>
      </c>
      <c r="O44" s="73" t="s">
        <v>174</v>
      </c>
      <c r="P44" s="73" t="s">
        <v>174</v>
      </c>
      <c r="Q44" s="73" t="s">
        <v>174</v>
      </c>
      <c r="R44" s="73" t="s">
        <v>174</v>
      </c>
      <c r="S44" s="73" t="s">
        <v>174</v>
      </c>
      <c r="T44" s="73" t="s">
        <v>174</v>
      </c>
      <c r="U44" s="73" t="s">
        <v>174</v>
      </c>
      <c r="V44" s="73" t="s">
        <v>174</v>
      </c>
      <c r="W44" s="117" t="s">
        <v>174</v>
      </c>
      <c r="X44" s="73" t="s">
        <v>174</v>
      </c>
      <c r="Y44" s="73" t="s">
        <v>174</v>
      </c>
      <c r="Z44" s="73" t="s">
        <v>174</v>
      </c>
      <c r="AA44" s="73" t="s">
        <v>174</v>
      </c>
      <c r="AB44" s="73" t="s">
        <v>174</v>
      </c>
      <c r="AC44" s="73" t="s">
        <v>174</v>
      </c>
      <c r="AD44" s="73" t="s">
        <v>174</v>
      </c>
      <c r="AE44" s="73" t="s">
        <v>174</v>
      </c>
      <c r="AF44" s="73" t="s">
        <v>174</v>
      </c>
      <c r="AG44" s="73" t="s">
        <v>174</v>
      </c>
      <c r="AH44" s="73" t="s">
        <v>174</v>
      </c>
      <c r="AI44" s="117" t="s">
        <v>174</v>
      </c>
      <c r="AJ44" s="73" t="s">
        <v>174</v>
      </c>
      <c r="AK44" s="73" t="s">
        <v>174</v>
      </c>
      <c r="AL44" s="73" t="s">
        <v>174</v>
      </c>
      <c r="AM44" s="73" t="s">
        <v>174</v>
      </c>
      <c r="AN44" s="73" t="s">
        <v>174</v>
      </c>
      <c r="AO44" s="73" t="s">
        <v>174</v>
      </c>
      <c r="AP44" s="73" t="s">
        <v>174</v>
      </c>
      <c r="AQ44" s="73" t="s">
        <v>174</v>
      </c>
      <c r="AR44" s="73" t="s">
        <v>174</v>
      </c>
      <c r="AS44" s="73" t="s">
        <v>174</v>
      </c>
      <c r="AT44" s="73" t="s">
        <v>174</v>
      </c>
      <c r="AU44" s="117" t="s">
        <v>174</v>
      </c>
      <c r="AV44" s="73" t="s">
        <v>174</v>
      </c>
      <c r="AW44" s="73" t="s">
        <v>174</v>
      </c>
      <c r="AX44" s="73" t="s">
        <v>174</v>
      </c>
      <c r="AY44" s="73" t="s">
        <v>174</v>
      </c>
      <c r="AZ44" s="73" t="s">
        <v>174</v>
      </c>
      <c r="BA44" s="73" t="s">
        <v>174</v>
      </c>
      <c r="BB44" s="73" t="s">
        <v>174</v>
      </c>
      <c r="BC44" s="73" t="s">
        <v>174</v>
      </c>
      <c r="BD44" s="73" t="s">
        <v>174</v>
      </c>
      <c r="BE44" s="73" t="s">
        <v>174</v>
      </c>
      <c r="BF44" s="73" t="s">
        <v>174</v>
      </c>
      <c r="BG44" s="117" t="s">
        <v>174</v>
      </c>
      <c r="BH44" s="73" t="s">
        <v>174</v>
      </c>
      <c r="BI44" s="73" t="s">
        <v>174</v>
      </c>
      <c r="BJ44" s="73" t="s">
        <v>174</v>
      </c>
      <c r="BK44" s="73" t="s">
        <v>174</v>
      </c>
      <c r="BL44" s="73" t="s">
        <v>174</v>
      </c>
      <c r="BM44" s="73" t="s">
        <v>174</v>
      </c>
      <c r="BN44" s="73" t="s">
        <v>174</v>
      </c>
      <c r="BO44" s="73" t="s">
        <v>174</v>
      </c>
      <c r="BP44" s="73" t="s">
        <v>174</v>
      </c>
      <c r="BQ44" s="73" t="s">
        <v>174</v>
      </c>
      <c r="BR44" s="73" t="s">
        <v>174</v>
      </c>
      <c r="BS44" s="117" t="s">
        <v>174</v>
      </c>
    </row>
    <row r="45" spans="1:72" s="66" customFormat="1" x14ac:dyDescent="0.2">
      <c r="A45" s="74" t="s">
        <v>169</v>
      </c>
      <c r="B45" s="75"/>
      <c r="C45" s="75"/>
      <c r="D45" s="76">
        <f t="shared" ref="D45:AI45" si="20">D38+D31+D16</f>
        <v>2</v>
      </c>
      <c r="E45" s="136">
        <f t="shared" si="20"/>
        <v>2</v>
      </c>
      <c r="F45" s="136">
        <f t="shared" si="20"/>
        <v>2</v>
      </c>
      <c r="G45" s="136">
        <f t="shared" si="20"/>
        <v>2</v>
      </c>
      <c r="H45" s="136">
        <f t="shared" si="20"/>
        <v>2</v>
      </c>
      <c r="I45" s="136">
        <f t="shared" si="20"/>
        <v>2</v>
      </c>
      <c r="J45" s="136">
        <f t="shared" si="20"/>
        <v>2</v>
      </c>
      <c r="K45" s="137">
        <f t="shared" si="20"/>
        <v>2</v>
      </c>
      <c r="L45" s="76">
        <f t="shared" si="20"/>
        <v>2</v>
      </c>
      <c r="M45" s="136">
        <f t="shared" si="20"/>
        <v>2</v>
      </c>
      <c r="N45" s="136">
        <f t="shared" si="20"/>
        <v>2</v>
      </c>
      <c r="O45" s="136">
        <f t="shared" si="20"/>
        <v>2</v>
      </c>
      <c r="P45" s="136">
        <f t="shared" si="20"/>
        <v>2</v>
      </c>
      <c r="Q45" s="136">
        <f t="shared" si="20"/>
        <v>2</v>
      </c>
      <c r="R45" s="136">
        <f t="shared" si="20"/>
        <v>2</v>
      </c>
      <c r="S45" s="136">
        <f t="shared" si="20"/>
        <v>2</v>
      </c>
      <c r="T45" s="136">
        <f t="shared" si="20"/>
        <v>2</v>
      </c>
      <c r="U45" s="136">
        <f t="shared" si="20"/>
        <v>2</v>
      </c>
      <c r="V45" s="136">
        <f t="shared" si="20"/>
        <v>2</v>
      </c>
      <c r="W45" s="137">
        <f t="shared" si="20"/>
        <v>2</v>
      </c>
      <c r="X45" s="76">
        <f t="shared" si="20"/>
        <v>2</v>
      </c>
      <c r="Y45" s="136">
        <f t="shared" si="20"/>
        <v>2</v>
      </c>
      <c r="Z45" s="136">
        <f t="shared" si="20"/>
        <v>2</v>
      </c>
      <c r="AA45" s="136">
        <f t="shared" si="20"/>
        <v>2</v>
      </c>
      <c r="AB45" s="136">
        <f t="shared" si="20"/>
        <v>2</v>
      </c>
      <c r="AC45" s="136">
        <f t="shared" si="20"/>
        <v>2</v>
      </c>
      <c r="AD45" s="136">
        <f t="shared" si="20"/>
        <v>2</v>
      </c>
      <c r="AE45" s="136">
        <f t="shared" si="20"/>
        <v>2</v>
      </c>
      <c r="AF45" s="136">
        <f t="shared" si="20"/>
        <v>2</v>
      </c>
      <c r="AG45" s="136">
        <f t="shared" si="20"/>
        <v>2</v>
      </c>
      <c r="AH45" s="136">
        <f t="shared" si="20"/>
        <v>2</v>
      </c>
      <c r="AI45" s="137">
        <f t="shared" si="20"/>
        <v>2</v>
      </c>
      <c r="AJ45" s="76">
        <f t="shared" ref="AJ45:BS45" si="21">AJ38+AJ31+AJ16</f>
        <v>2</v>
      </c>
      <c r="AK45" s="136">
        <f t="shared" si="21"/>
        <v>2</v>
      </c>
      <c r="AL45" s="136">
        <f t="shared" si="21"/>
        <v>2</v>
      </c>
      <c r="AM45" s="136">
        <f t="shared" si="21"/>
        <v>2</v>
      </c>
      <c r="AN45" s="136">
        <f t="shared" si="21"/>
        <v>2</v>
      </c>
      <c r="AO45" s="136">
        <f t="shared" si="21"/>
        <v>2</v>
      </c>
      <c r="AP45" s="136">
        <f t="shared" si="21"/>
        <v>2</v>
      </c>
      <c r="AQ45" s="136">
        <f t="shared" si="21"/>
        <v>2</v>
      </c>
      <c r="AR45" s="136">
        <f t="shared" si="21"/>
        <v>2</v>
      </c>
      <c r="AS45" s="136">
        <f t="shared" si="21"/>
        <v>2</v>
      </c>
      <c r="AT45" s="136">
        <f t="shared" si="21"/>
        <v>2</v>
      </c>
      <c r="AU45" s="137">
        <f t="shared" si="21"/>
        <v>2</v>
      </c>
      <c r="AV45" s="76">
        <f t="shared" si="21"/>
        <v>2</v>
      </c>
      <c r="AW45" s="136">
        <f t="shared" si="21"/>
        <v>2</v>
      </c>
      <c r="AX45" s="136">
        <f t="shared" si="21"/>
        <v>2</v>
      </c>
      <c r="AY45" s="136">
        <f t="shared" si="21"/>
        <v>2</v>
      </c>
      <c r="AZ45" s="136">
        <f t="shared" si="21"/>
        <v>2</v>
      </c>
      <c r="BA45" s="136">
        <f t="shared" si="21"/>
        <v>2</v>
      </c>
      <c r="BB45" s="136">
        <f t="shared" si="21"/>
        <v>2</v>
      </c>
      <c r="BC45" s="136">
        <f t="shared" si="21"/>
        <v>2</v>
      </c>
      <c r="BD45" s="136">
        <f t="shared" si="21"/>
        <v>2</v>
      </c>
      <c r="BE45" s="136">
        <f t="shared" si="21"/>
        <v>2</v>
      </c>
      <c r="BF45" s="136">
        <f t="shared" si="21"/>
        <v>2</v>
      </c>
      <c r="BG45" s="137">
        <f t="shared" si="21"/>
        <v>2</v>
      </c>
      <c r="BH45" s="76">
        <f t="shared" si="21"/>
        <v>2</v>
      </c>
      <c r="BI45" s="136">
        <f t="shared" si="21"/>
        <v>2</v>
      </c>
      <c r="BJ45" s="136">
        <f t="shared" si="21"/>
        <v>2</v>
      </c>
      <c r="BK45" s="136">
        <f t="shared" si="21"/>
        <v>2</v>
      </c>
      <c r="BL45" s="136">
        <f t="shared" si="21"/>
        <v>2</v>
      </c>
      <c r="BM45" s="136">
        <f t="shared" si="21"/>
        <v>2</v>
      </c>
      <c r="BN45" s="136">
        <f t="shared" si="21"/>
        <v>2</v>
      </c>
      <c r="BO45" s="136">
        <f t="shared" si="21"/>
        <v>2</v>
      </c>
      <c r="BP45" s="136">
        <f t="shared" si="21"/>
        <v>2</v>
      </c>
      <c r="BQ45" s="136">
        <f t="shared" si="21"/>
        <v>2</v>
      </c>
      <c r="BR45" s="136">
        <f t="shared" si="21"/>
        <v>2</v>
      </c>
      <c r="BS45" s="137">
        <f t="shared" si="21"/>
        <v>2</v>
      </c>
    </row>
    <row r="46" spans="1:72" s="66" customFormat="1" x14ac:dyDescent="0.2">
      <c r="A46" s="77" t="s">
        <v>170</v>
      </c>
      <c r="B46" s="78"/>
      <c r="C46" s="78"/>
      <c r="D46" s="79">
        <f t="shared" ref="D46:AI46" si="22">D29+D30+D33+D36+D37</f>
        <v>79</v>
      </c>
      <c r="E46" s="110">
        <f t="shared" si="22"/>
        <v>79</v>
      </c>
      <c r="F46" s="110">
        <f t="shared" si="22"/>
        <v>79</v>
      </c>
      <c r="G46" s="110">
        <f t="shared" si="22"/>
        <v>79</v>
      </c>
      <c r="H46" s="110">
        <f t="shared" si="22"/>
        <v>79</v>
      </c>
      <c r="I46" s="110">
        <f t="shared" si="22"/>
        <v>79</v>
      </c>
      <c r="J46" s="110">
        <f t="shared" si="22"/>
        <v>80</v>
      </c>
      <c r="K46" s="111">
        <f t="shared" si="22"/>
        <v>80</v>
      </c>
      <c r="L46" s="79">
        <f t="shared" si="22"/>
        <v>80</v>
      </c>
      <c r="M46" s="110">
        <f t="shared" si="22"/>
        <v>80</v>
      </c>
      <c r="N46" s="110">
        <f t="shared" si="22"/>
        <v>80</v>
      </c>
      <c r="O46" s="110">
        <f t="shared" si="22"/>
        <v>80</v>
      </c>
      <c r="P46" s="110">
        <f t="shared" si="22"/>
        <v>80</v>
      </c>
      <c r="Q46" s="110">
        <f t="shared" si="22"/>
        <v>80</v>
      </c>
      <c r="R46" s="110">
        <f t="shared" si="22"/>
        <v>80</v>
      </c>
      <c r="S46" s="110">
        <f t="shared" si="22"/>
        <v>80</v>
      </c>
      <c r="T46" s="110">
        <f t="shared" si="22"/>
        <v>80</v>
      </c>
      <c r="U46" s="110">
        <f t="shared" si="22"/>
        <v>80</v>
      </c>
      <c r="V46" s="110">
        <f t="shared" si="22"/>
        <v>80</v>
      </c>
      <c r="W46" s="111">
        <f t="shared" si="22"/>
        <v>80</v>
      </c>
      <c r="X46" s="79">
        <f t="shared" si="22"/>
        <v>80</v>
      </c>
      <c r="Y46" s="110">
        <f t="shared" si="22"/>
        <v>80</v>
      </c>
      <c r="Z46" s="110">
        <f t="shared" si="22"/>
        <v>80</v>
      </c>
      <c r="AA46" s="110">
        <f t="shared" si="22"/>
        <v>80</v>
      </c>
      <c r="AB46" s="110">
        <f t="shared" si="22"/>
        <v>80</v>
      </c>
      <c r="AC46" s="110">
        <f t="shared" si="22"/>
        <v>80</v>
      </c>
      <c r="AD46" s="110">
        <f t="shared" si="22"/>
        <v>80</v>
      </c>
      <c r="AE46" s="110">
        <f t="shared" si="22"/>
        <v>80</v>
      </c>
      <c r="AF46" s="110">
        <f t="shared" si="22"/>
        <v>80</v>
      </c>
      <c r="AG46" s="110">
        <f t="shared" si="22"/>
        <v>80</v>
      </c>
      <c r="AH46" s="110">
        <f t="shared" si="22"/>
        <v>80</v>
      </c>
      <c r="AI46" s="111">
        <f t="shared" si="22"/>
        <v>80</v>
      </c>
      <c r="AJ46" s="79">
        <f t="shared" ref="AJ46:BS46" si="23">AJ29+AJ30+AJ33+AJ36+AJ37</f>
        <v>80</v>
      </c>
      <c r="AK46" s="110">
        <f t="shared" si="23"/>
        <v>80</v>
      </c>
      <c r="AL46" s="110">
        <f t="shared" si="23"/>
        <v>80</v>
      </c>
      <c r="AM46" s="110">
        <f t="shared" si="23"/>
        <v>80</v>
      </c>
      <c r="AN46" s="110">
        <f t="shared" si="23"/>
        <v>80</v>
      </c>
      <c r="AO46" s="110">
        <f t="shared" si="23"/>
        <v>80</v>
      </c>
      <c r="AP46" s="110">
        <f t="shared" si="23"/>
        <v>80</v>
      </c>
      <c r="AQ46" s="110">
        <f t="shared" si="23"/>
        <v>80</v>
      </c>
      <c r="AR46" s="110">
        <f t="shared" si="23"/>
        <v>80</v>
      </c>
      <c r="AS46" s="110">
        <f t="shared" si="23"/>
        <v>80</v>
      </c>
      <c r="AT46" s="110">
        <f t="shared" si="23"/>
        <v>80</v>
      </c>
      <c r="AU46" s="111">
        <f t="shared" si="23"/>
        <v>80</v>
      </c>
      <c r="AV46" s="79">
        <f t="shared" si="23"/>
        <v>80</v>
      </c>
      <c r="AW46" s="110">
        <f t="shared" si="23"/>
        <v>80</v>
      </c>
      <c r="AX46" s="110">
        <f t="shared" si="23"/>
        <v>80</v>
      </c>
      <c r="AY46" s="110">
        <f t="shared" si="23"/>
        <v>80</v>
      </c>
      <c r="AZ46" s="110">
        <f t="shared" si="23"/>
        <v>80</v>
      </c>
      <c r="BA46" s="110">
        <f t="shared" si="23"/>
        <v>80</v>
      </c>
      <c r="BB46" s="110">
        <f t="shared" si="23"/>
        <v>80</v>
      </c>
      <c r="BC46" s="110">
        <f t="shared" si="23"/>
        <v>80</v>
      </c>
      <c r="BD46" s="110">
        <f t="shared" si="23"/>
        <v>80</v>
      </c>
      <c r="BE46" s="110">
        <f t="shared" si="23"/>
        <v>80</v>
      </c>
      <c r="BF46" s="110">
        <f t="shared" si="23"/>
        <v>80</v>
      </c>
      <c r="BG46" s="111">
        <f t="shared" si="23"/>
        <v>80</v>
      </c>
      <c r="BH46" s="79">
        <f t="shared" si="23"/>
        <v>80</v>
      </c>
      <c r="BI46" s="110">
        <f t="shared" si="23"/>
        <v>80</v>
      </c>
      <c r="BJ46" s="110">
        <f t="shared" si="23"/>
        <v>80</v>
      </c>
      <c r="BK46" s="110">
        <f t="shared" si="23"/>
        <v>80</v>
      </c>
      <c r="BL46" s="110">
        <f t="shared" si="23"/>
        <v>80</v>
      </c>
      <c r="BM46" s="110">
        <f t="shared" si="23"/>
        <v>80</v>
      </c>
      <c r="BN46" s="110">
        <f t="shared" si="23"/>
        <v>80</v>
      </c>
      <c r="BO46" s="110">
        <f t="shared" si="23"/>
        <v>80</v>
      </c>
      <c r="BP46" s="110">
        <f t="shared" si="23"/>
        <v>80</v>
      </c>
      <c r="BQ46" s="110">
        <f t="shared" si="23"/>
        <v>80</v>
      </c>
      <c r="BR46" s="110">
        <f t="shared" si="23"/>
        <v>80</v>
      </c>
      <c r="BS46" s="111">
        <f t="shared" si="23"/>
        <v>80</v>
      </c>
    </row>
    <row r="47" spans="1:72" s="66" customFormat="1" x14ac:dyDescent="0.2">
      <c r="A47" s="64" t="s">
        <v>176</v>
      </c>
      <c r="B47" s="80"/>
      <c r="C47" s="80"/>
      <c r="D47" s="65">
        <f>D41+D40</f>
        <v>3</v>
      </c>
      <c r="E47" s="138">
        <f t="shared" ref="E47:BP47" si="24">E41+E40</f>
        <v>3</v>
      </c>
      <c r="F47" s="138">
        <f t="shared" si="24"/>
        <v>3</v>
      </c>
      <c r="G47" s="138">
        <f t="shared" si="24"/>
        <v>3</v>
      </c>
      <c r="H47" s="138">
        <f t="shared" si="24"/>
        <v>2</v>
      </c>
      <c r="I47" s="138">
        <f t="shared" si="24"/>
        <v>2</v>
      </c>
      <c r="J47" s="138">
        <f t="shared" si="24"/>
        <v>2</v>
      </c>
      <c r="K47" s="139">
        <f t="shared" si="24"/>
        <v>2</v>
      </c>
      <c r="L47" s="65">
        <f t="shared" si="24"/>
        <v>2</v>
      </c>
      <c r="M47" s="138">
        <f t="shared" si="24"/>
        <v>2</v>
      </c>
      <c r="N47" s="138">
        <f t="shared" si="24"/>
        <v>2</v>
      </c>
      <c r="O47" s="138">
        <f t="shared" si="24"/>
        <v>2</v>
      </c>
      <c r="P47" s="138">
        <f t="shared" si="24"/>
        <v>2</v>
      </c>
      <c r="Q47" s="138">
        <f t="shared" si="24"/>
        <v>2</v>
      </c>
      <c r="R47" s="138">
        <f t="shared" si="24"/>
        <v>2</v>
      </c>
      <c r="S47" s="138">
        <f t="shared" si="24"/>
        <v>2</v>
      </c>
      <c r="T47" s="138">
        <f t="shared" si="24"/>
        <v>2</v>
      </c>
      <c r="U47" s="138">
        <f t="shared" si="24"/>
        <v>2</v>
      </c>
      <c r="V47" s="138">
        <f t="shared" si="24"/>
        <v>2</v>
      </c>
      <c r="W47" s="139">
        <f t="shared" si="24"/>
        <v>2</v>
      </c>
      <c r="X47" s="65">
        <f t="shared" si="24"/>
        <v>2</v>
      </c>
      <c r="Y47" s="138">
        <f t="shared" si="24"/>
        <v>2</v>
      </c>
      <c r="Z47" s="138">
        <f t="shared" si="24"/>
        <v>2</v>
      </c>
      <c r="AA47" s="138">
        <f t="shared" si="24"/>
        <v>2</v>
      </c>
      <c r="AB47" s="138">
        <f t="shared" si="24"/>
        <v>2</v>
      </c>
      <c r="AC47" s="138">
        <f t="shared" si="24"/>
        <v>2</v>
      </c>
      <c r="AD47" s="138">
        <f t="shared" si="24"/>
        <v>2</v>
      </c>
      <c r="AE47" s="138">
        <f t="shared" si="24"/>
        <v>2</v>
      </c>
      <c r="AF47" s="138">
        <f t="shared" si="24"/>
        <v>2</v>
      </c>
      <c r="AG47" s="138">
        <f t="shared" si="24"/>
        <v>2</v>
      </c>
      <c r="AH47" s="138">
        <f t="shared" si="24"/>
        <v>2</v>
      </c>
      <c r="AI47" s="139">
        <f t="shared" si="24"/>
        <v>2</v>
      </c>
      <c r="AJ47" s="65">
        <f t="shared" si="24"/>
        <v>2</v>
      </c>
      <c r="AK47" s="138">
        <f t="shared" si="24"/>
        <v>2</v>
      </c>
      <c r="AL47" s="138">
        <f t="shared" si="24"/>
        <v>2</v>
      </c>
      <c r="AM47" s="138">
        <f t="shared" si="24"/>
        <v>2</v>
      </c>
      <c r="AN47" s="138">
        <f t="shared" si="24"/>
        <v>2</v>
      </c>
      <c r="AO47" s="138">
        <f t="shared" si="24"/>
        <v>2</v>
      </c>
      <c r="AP47" s="138">
        <f t="shared" si="24"/>
        <v>2</v>
      </c>
      <c r="AQ47" s="138">
        <f t="shared" si="24"/>
        <v>2</v>
      </c>
      <c r="AR47" s="138">
        <f t="shared" si="24"/>
        <v>2</v>
      </c>
      <c r="AS47" s="138">
        <f t="shared" si="24"/>
        <v>2</v>
      </c>
      <c r="AT47" s="138">
        <f t="shared" si="24"/>
        <v>2</v>
      </c>
      <c r="AU47" s="139">
        <f t="shared" si="24"/>
        <v>2</v>
      </c>
      <c r="AV47" s="65">
        <f t="shared" si="24"/>
        <v>2</v>
      </c>
      <c r="AW47" s="138">
        <f t="shared" si="24"/>
        <v>2</v>
      </c>
      <c r="AX47" s="138">
        <f t="shared" si="24"/>
        <v>2</v>
      </c>
      <c r="AY47" s="138">
        <f t="shared" si="24"/>
        <v>2</v>
      </c>
      <c r="AZ47" s="138">
        <f t="shared" si="24"/>
        <v>2</v>
      </c>
      <c r="BA47" s="138">
        <f t="shared" si="24"/>
        <v>2</v>
      </c>
      <c r="BB47" s="138">
        <f t="shared" si="24"/>
        <v>2</v>
      </c>
      <c r="BC47" s="138">
        <f t="shared" si="24"/>
        <v>2</v>
      </c>
      <c r="BD47" s="138">
        <f t="shared" si="24"/>
        <v>2</v>
      </c>
      <c r="BE47" s="138">
        <f t="shared" si="24"/>
        <v>2</v>
      </c>
      <c r="BF47" s="138">
        <f t="shared" si="24"/>
        <v>2</v>
      </c>
      <c r="BG47" s="139">
        <f t="shared" si="24"/>
        <v>2</v>
      </c>
      <c r="BH47" s="65">
        <f t="shared" si="24"/>
        <v>2</v>
      </c>
      <c r="BI47" s="138">
        <f t="shared" si="24"/>
        <v>2</v>
      </c>
      <c r="BJ47" s="138">
        <f t="shared" si="24"/>
        <v>2</v>
      </c>
      <c r="BK47" s="138">
        <f t="shared" si="24"/>
        <v>2</v>
      </c>
      <c r="BL47" s="138">
        <f t="shared" si="24"/>
        <v>2</v>
      </c>
      <c r="BM47" s="138">
        <f t="shared" si="24"/>
        <v>2</v>
      </c>
      <c r="BN47" s="138">
        <f t="shared" si="24"/>
        <v>2</v>
      </c>
      <c r="BO47" s="138">
        <f t="shared" si="24"/>
        <v>2</v>
      </c>
      <c r="BP47" s="138">
        <f t="shared" si="24"/>
        <v>2</v>
      </c>
      <c r="BQ47" s="138">
        <f t="shared" ref="BQ47:BS47" si="25">BQ41+BQ40</f>
        <v>2</v>
      </c>
      <c r="BR47" s="138">
        <f t="shared" si="25"/>
        <v>2</v>
      </c>
      <c r="BS47" s="139">
        <f t="shared" si="25"/>
        <v>2</v>
      </c>
    </row>
    <row r="48" spans="1:72" x14ac:dyDescent="0.2">
      <c r="E48" s="53"/>
    </row>
    <row r="51" spans="3:15" x14ac:dyDescent="0.2">
      <c r="D51" s="39">
        <v>1</v>
      </c>
      <c r="E51" s="39">
        <v>2</v>
      </c>
      <c r="F51" s="39">
        <v>3</v>
      </c>
      <c r="G51" s="39">
        <v>4</v>
      </c>
      <c r="H51" s="39">
        <v>5</v>
      </c>
      <c r="I51" s="39">
        <v>6</v>
      </c>
      <c r="J51" s="39">
        <v>7</v>
      </c>
      <c r="K51" s="39">
        <v>8</v>
      </c>
      <c r="L51" s="39">
        <v>9</v>
      </c>
      <c r="M51" s="39">
        <v>10</v>
      </c>
      <c r="N51" s="39">
        <v>11</v>
      </c>
      <c r="O51" s="39">
        <v>12</v>
      </c>
    </row>
    <row r="52" spans="3:15" x14ac:dyDescent="0.2">
      <c r="C52" s="39" t="s">
        <v>120</v>
      </c>
      <c r="D52" s="39">
        <v>0.96</v>
      </c>
      <c r="E52" s="39">
        <v>0.96</v>
      </c>
      <c r="F52" s="39">
        <v>0.96</v>
      </c>
      <c r="G52" s="39">
        <v>0.96</v>
      </c>
      <c r="H52" s="39">
        <v>0.96</v>
      </c>
      <c r="I52" s="39">
        <v>0.96</v>
      </c>
      <c r="J52" s="39">
        <v>0.96</v>
      </c>
      <c r="K52" s="39">
        <v>0.96</v>
      </c>
      <c r="L52" s="39">
        <v>0.96</v>
      </c>
      <c r="M52" s="39">
        <v>0.96</v>
      </c>
      <c r="N52" s="39">
        <v>0.96</v>
      </c>
      <c r="O52" s="39">
        <v>0.96</v>
      </c>
    </row>
    <row r="53" spans="3:15" x14ac:dyDescent="0.2">
      <c r="C53" s="39" t="s">
        <v>126</v>
      </c>
      <c r="D53" s="39">
        <v>0.55000000000000004</v>
      </c>
      <c r="E53" s="39">
        <v>0.55000000000000004</v>
      </c>
      <c r="F53" s="39">
        <v>0.55000000000000004</v>
      </c>
      <c r="G53" s="39">
        <v>0.55000000000000004</v>
      </c>
      <c r="H53" s="39">
        <v>0.55000000000000004</v>
      </c>
      <c r="I53" s="39">
        <v>0.55000000000000004</v>
      </c>
      <c r="J53" s="39">
        <v>0.55000000000000004</v>
      </c>
      <c r="K53" s="39">
        <v>0.55000000000000004</v>
      </c>
      <c r="L53" s="39">
        <v>0.55000000000000004</v>
      </c>
      <c r="M53" s="39">
        <v>0.55000000000000004</v>
      </c>
      <c r="N53" s="39">
        <v>0.55000000000000004</v>
      </c>
      <c r="O53" s="39">
        <v>0.55000000000000004</v>
      </c>
    </row>
    <row r="54" spans="3:15" x14ac:dyDescent="0.2">
      <c r="C54" s="39" t="s">
        <v>130</v>
      </c>
      <c r="D54" s="39">
        <v>1</v>
      </c>
      <c r="E54" s="39">
        <v>1</v>
      </c>
      <c r="F54" s="39">
        <v>1</v>
      </c>
      <c r="G54" s="39">
        <v>1</v>
      </c>
      <c r="H54" s="39">
        <v>1</v>
      </c>
      <c r="I54" s="39">
        <v>1</v>
      </c>
      <c r="J54" s="39">
        <v>1</v>
      </c>
      <c r="K54" s="39">
        <v>1</v>
      </c>
      <c r="L54" s="39">
        <v>1</v>
      </c>
      <c r="M54" s="39">
        <v>1</v>
      </c>
      <c r="N54" s="39">
        <v>1</v>
      </c>
      <c r="O54" s="39">
        <v>1</v>
      </c>
    </row>
    <row r="55" spans="3:15" x14ac:dyDescent="0.2">
      <c r="C55" s="39" t="s">
        <v>132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74"/>
  <sheetViews>
    <sheetView showGridLines="0" zoomScaleNormal="100" workbookViewId="0"/>
  </sheetViews>
  <sheetFormatPr defaultRowHeight="12.75" x14ac:dyDescent="0.2"/>
  <cols>
    <col min="1" max="1" width="7.140625" style="39" customWidth="1"/>
    <col min="2" max="2" width="10.140625" style="39" customWidth="1"/>
    <col min="3" max="3" width="9.7109375" style="39" customWidth="1"/>
    <col min="4" max="4" width="10" style="39" bestFit="1" customWidth="1"/>
    <col min="5" max="24" width="16" style="39" customWidth="1"/>
    <col min="25" max="25" width="9.85546875" style="39" bestFit="1" customWidth="1"/>
    <col min="26" max="31" width="16" style="39" customWidth="1"/>
    <col min="32" max="32" width="10.85546875" style="39" bestFit="1" customWidth="1"/>
    <col min="33" max="44" width="9.85546875" style="39" bestFit="1" customWidth="1"/>
    <col min="45" max="45" width="10.85546875" style="39" bestFit="1" customWidth="1"/>
    <col min="46" max="57" width="9.28515625" style="39" bestFit="1" customWidth="1"/>
    <col min="58" max="58" width="9.85546875" style="39" bestFit="1" customWidth="1"/>
    <col min="59" max="16384" width="9.140625" style="39"/>
  </cols>
  <sheetData>
    <row r="1" spans="1:31" x14ac:dyDescent="0.2">
      <c r="A1" s="140" t="s">
        <v>188</v>
      </c>
      <c r="B1" s="140"/>
    </row>
    <row r="2" spans="1:31" ht="51" x14ac:dyDescent="0.2">
      <c r="A2" s="141" t="s">
        <v>0</v>
      </c>
      <c r="B2" s="141" t="s">
        <v>1</v>
      </c>
      <c r="C2" s="141" t="s">
        <v>186</v>
      </c>
      <c r="D2" s="141" t="s">
        <v>187</v>
      </c>
      <c r="E2" s="141" t="s">
        <v>4</v>
      </c>
      <c r="F2" s="141" t="s">
        <v>5</v>
      </c>
      <c r="G2" s="141" t="s">
        <v>6</v>
      </c>
      <c r="H2" s="141" t="s">
        <v>7</v>
      </c>
      <c r="I2" s="141" t="s">
        <v>8</v>
      </c>
      <c r="J2" s="141" t="s">
        <v>9</v>
      </c>
      <c r="K2" s="141" t="s">
        <v>10</v>
      </c>
      <c r="L2" s="141" t="s">
        <v>11</v>
      </c>
      <c r="M2" s="141" t="s">
        <v>12</v>
      </c>
      <c r="N2" s="141" t="s">
        <v>13</v>
      </c>
      <c r="O2" s="141" t="s">
        <v>14</v>
      </c>
      <c r="P2" s="141" t="s">
        <v>15</v>
      </c>
      <c r="Q2" s="141" t="s">
        <v>16</v>
      </c>
      <c r="R2" s="141" t="s">
        <v>17</v>
      </c>
      <c r="S2" s="141" t="s">
        <v>18</v>
      </c>
      <c r="T2" s="141" t="s">
        <v>19</v>
      </c>
      <c r="U2" s="141" t="s">
        <v>20</v>
      </c>
      <c r="V2" s="141" t="s">
        <v>21</v>
      </c>
      <c r="W2" s="141" t="s">
        <v>22</v>
      </c>
      <c r="X2" s="141" t="s">
        <v>23</v>
      </c>
      <c r="Z2" s="147" t="s">
        <v>6</v>
      </c>
      <c r="AA2" s="147" t="s">
        <v>9</v>
      </c>
      <c r="AB2" s="146" t="s">
        <v>13</v>
      </c>
      <c r="AC2" s="146" t="s">
        <v>15</v>
      </c>
      <c r="AD2" s="145" t="s">
        <v>19</v>
      </c>
      <c r="AE2" s="145" t="s">
        <v>23</v>
      </c>
    </row>
    <row r="3" spans="1:31" x14ac:dyDescent="0.2">
      <c r="A3" s="39">
        <v>2014</v>
      </c>
      <c r="B3" s="39" t="s">
        <v>189</v>
      </c>
      <c r="C3" s="39">
        <v>1</v>
      </c>
      <c r="D3" s="39" t="s">
        <v>28</v>
      </c>
      <c r="E3" s="142">
        <v>3</v>
      </c>
      <c r="F3" s="142">
        <v>7</v>
      </c>
      <c r="G3" s="142"/>
      <c r="H3" s="142"/>
      <c r="I3" s="142"/>
      <c r="J3" s="142"/>
      <c r="K3" s="142">
        <v>244</v>
      </c>
      <c r="L3" s="142">
        <v>2</v>
      </c>
      <c r="M3" s="142">
        <v>10</v>
      </c>
      <c r="N3" s="142">
        <f>AB3+AC3</f>
        <v>68</v>
      </c>
      <c r="O3" s="142">
        <v>1</v>
      </c>
      <c r="P3" s="142"/>
      <c r="Q3" s="142"/>
      <c r="R3" s="142"/>
      <c r="S3" s="142"/>
      <c r="T3" s="142"/>
      <c r="U3" s="142"/>
      <c r="V3" s="142"/>
      <c r="W3" s="142">
        <v>2</v>
      </c>
      <c r="X3" s="142"/>
      <c r="Z3" s="142">
        <v>1</v>
      </c>
      <c r="AA3" s="142"/>
      <c r="AB3" s="142">
        <v>62</v>
      </c>
      <c r="AC3" s="142">
        <v>6</v>
      </c>
      <c r="AD3" s="142"/>
      <c r="AE3" s="142">
        <v>3</v>
      </c>
    </row>
    <row r="4" spans="1:31" x14ac:dyDescent="0.2">
      <c r="A4" s="39">
        <v>2014</v>
      </c>
      <c r="B4" s="39" t="s">
        <v>189</v>
      </c>
      <c r="C4" s="39">
        <v>2</v>
      </c>
      <c r="D4" s="39" t="s">
        <v>29</v>
      </c>
      <c r="E4" s="142">
        <v>3</v>
      </c>
      <c r="F4" s="142">
        <v>6</v>
      </c>
      <c r="G4" s="142"/>
      <c r="H4" s="142"/>
      <c r="I4" s="142"/>
      <c r="J4" s="142"/>
      <c r="K4" s="142">
        <v>244</v>
      </c>
      <c r="L4" s="142">
        <v>2</v>
      </c>
      <c r="M4" s="142">
        <v>10</v>
      </c>
      <c r="N4" s="142">
        <f t="shared" ref="N4:N67" si="0">AB4+AC4</f>
        <v>68</v>
      </c>
      <c r="O4" s="142">
        <v>1</v>
      </c>
      <c r="P4" s="142"/>
      <c r="Q4" s="142"/>
      <c r="R4" s="142"/>
      <c r="S4" s="142"/>
      <c r="T4" s="142"/>
      <c r="U4" s="142"/>
      <c r="V4" s="142"/>
      <c r="W4" s="142">
        <v>2</v>
      </c>
      <c r="X4" s="142"/>
      <c r="Z4" s="142">
        <v>1</v>
      </c>
      <c r="AA4" s="142"/>
      <c r="AB4" s="142">
        <v>62</v>
      </c>
      <c r="AC4" s="142">
        <v>6</v>
      </c>
      <c r="AD4" s="142"/>
      <c r="AE4" s="142">
        <v>3</v>
      </c>
    </row>
    <row r="5" spans="1:31" x14ac:dyDescent="0.2">
      <c r="A5" s="39">
        <v>2014</v>
      </c>
      <c r="B5" s="39" t="s">
        <v>189</v>
      </c>
      <c r="C5" s="39">
        <v>3</v>
      </c>
      <c r="D5" s="39" t="s">
        <v>30</v>
      </c>
      <c r="E5" s="142">
        <v>3</v>
      </c>
      <c r="F5" s="142">
        <v>5</v>
      </c>
      <c r="G5" s="142"/>
      <c r="H5" s="142"/>
      <c r="I5" s="142"/>
      <c r="J5" s="142"/>
      <c r="K5" s="142">
        <v>244</v>
      </c>
      <c r="L5" s="142">
        <v>2</v>
      </c>
      <c r="M5" s="142">
        <v>10</v>
      </c>
      <c r="N5" s="142">
        <f t="shared" si="0"/>
        <v>68</v>
      </c>
      <c r="O5" s="142">
        <v>1</v>
      </c>
      <c r="P5" s="142"/>
      <c r="Q5" s="142"/>
      <c r="R5" s="142"/>
      <c r="S5" s="142"/>
      <c r="T5" s="142"/>
      <c r="U5" s="142"/>
      <c r="V5" s="142"/>
      <c r="W5" s="142">
        <v>2</v>
      </c>
      <c r="X5" s="142"/>
      <c r="Z5" s="142">
        <v>1</v>
      </c>
      <c r="AA5" s="142"/>
      <c r="AB5" s="142">
        <v>62</v>
      </c>
      <c r="AC5" s="142">
        <v>6</v>
      </c>
      <c r="AD5" s="142"/>
      <c r="AE5" s="142">
        <v>3</v>
      </c>
    </row>
    <row r="6" spans="1:31" x14ac:dyDescent="0.2">
      <c r="A6" s="39">
        <v>2014</v>
      </c>
      <c r="B6" s="39" t="s">
        <v>189</v>
      </c>
      <c r="C6" s="39">
        <v>4</v>
      </c>
      <c r="D6" s="39" t="s">
        <v>31</v>
      </c>
      <c r="E6" s="142">
        <v>3</v>
      </c>
      <c r="F6" s="142">
        <v>4</v>
      </c>
      <c r="G6" s="142"/>
      <c r="H6" s="142"/>
      <c r="I6" s="142">
        <v>1</v>
      </c>
      <c r="J6" s="142">
        <f>AA6+Z6</f>
        <v>23577</v>
      </c>
      <c r="K6" s="142">
        <v>245</v>
      </c>
      <c r="L6" s="142">
        <v>2</v>
      </c>
      <c r="M6" s="142">
        <v>10</v>
      </c>
      <c r="N6" s="142">
        <f t="shared" si="0"/>
        <v>68</v>
      </c>
      <c r="O6" s="142">
        <v>1</v>
      </c>
      <c r="P6" s="142"/>
      <c r="Q6" s="142"/>
      <c r="R6" s="142"/>
      <c r="S6" s="142"/>
      <c r="T6" s="142">
        <f>AD6+AE6</f>
        <v>293680</v>
      </c>
      <c r="U6" s="142"/>
      <c r="V6" s="142"/>
      <c r="W6" s="142">
        <v>2</v>
      </c>
      <c r="X6" s="142"/>
      <c r="Z6" s="142">
        <v>1</v>
      </c>
      <c r="AA6" s="142">
        <v>23576</v>
      </c>
      <c r="AB6" s="142">
        <v>62</v>
      </c>
      <c r="AC6" s="142">
        <v>6</v>
      </c>
      <c r="AD6" s="142">
        <v>293677</v>
      </c>
      <c r="AE6" s="142">
        <v>3</v>
      </c>
    </row>
    <row r="7" spans="1:31" x14ac:dyDescent="0.2">
      <c r="A7" s="39">
        <v>2014</v>
      </c>
      <c r="B7" s="39" t="s">
        <v>189</v>
      </c>
      <c r="C7" s="39">
        <v>5</v>
      </c>
      <c r="D7" s="39" t="s">
        <v>32</v>
      </c>
      <c r="E7" s="142">
        <v>3</v>
      </c>
      <c r="F7" s="142">
        <v>5</v>
      </c>
      <c r="G7" s="142"/>
      <c r="H7" s="142"/>
      <c r="I7" s="142">
        <v>1</v>
      </c>
      <c r="J7" s="142">
        <f>AA7+Z7</f>
        <v>23843</v>
      </c>
      <c r="K7" s="142">
        <v>245</v>
      </c>
      <c r="L7" s="142">
        <v>2</v>
      </c>
      <c r="M7" s="142">
        <v>10</v>
      </c>
      <c r="N7" s="142">
        <f t="shared" si="0"/>
        <v>68</v>
      </c>
      <c r="O7" s="142">
        <v>1</v>
      </c>
      <c r="P7" s="142"/>
      <c r="Q7" s="142"/>
      <c r="R7" s="142"/>
      <c r="S7" s="142"/>
      <c r="T7" s="142">
        <f t="shared" ref="T7:T70" si="1">AD7+AE7</f>
        <v>293725</v>
      </c>
      <c r="U7" s="142"/>
      <c r="V7" s="142"/>
      <c r="W7" s="142">
        <v>2</v>
      </c>
      <c r="X7" s="142"/>
      <c r="Z7" s="142">
        <v>1</v>
      </c>
      <c r="AA7" s="142">
        <v>23842</v>
      </c>
      <c r="AB7" s="142">
        <v>62</v>
      </c>
      <c r="AC7" s="142">
        <v>6</v>
      </c>
      <c r="AD7" s="142">
        <v>293722</v>
      </c>
      <c r="AE7" s="142">
        <v>3</v>
      </c>
    </row>
    <row r="8" spans="1:31" x14ac:dyDescent="0.2">
      <c r="A8" s="39">
        <v>2014</v>
      </c>
      <c r="B8" s="39" t="s">
        <v>189</v>
      </c>
      <c r="C8" s="39">
        <v>6</v>
      </c>
      <c r="D8" s="39" t="s">
        <v>33</v>
      </c>
      <c r="E8" s="142">
        <v>3</v>
      </c>
      <c r="F8" s="142">
        <v>5</v>
      </c>
      <c r="G8" s="142"/>
      <c r="H8" s="142"/>
      <c r="I8" s="142">
        <v>1</v>
      </c>
      <c r="J8" s="142">
        <f t="shared" ref="J8:J71" si="2">AA8+Z8</f>
        <v>23527</v>
      </c>
      <c r="K8" s="142">
        <v>245</v>
      </c>
      <c r="L8" s="142">
        <v>2</v>
      </c>
      <c r="M8" s="142">
        <v>10</v>
      </c>
      <c r="N8" s="142">
        <f t="shared" si="0"/>
        <v>68</v>
      </c>
      <c r="O8" s="142">
        <v>1</v>
      </c>
      <c r="P8" s="142"/>
      <c r="Q8" s="142"/>
      <c r="R8" s="142"/>
      <c r="S8" s="142"/>
      <c r="T8" s="142">
        <f t="shared" si="1"/>
        <v>293771</v>
      </c>
      <c r="U8" s="142"/>
      <c r="V8" s="142"/>
      <c r="W8" s="142">
        <v>2</v>
      </c>
      <c r="X8" s="142"/>
      <c r="Z8" s="142">
        <v>1</v>
      </c>
      <c r="AA8" s="142">
        <v>23526</v>
      </c>
      <c r="AB8" s="142">
        <v>62</v>
      </c>
      <c r="AC8" s="142">
        <v>6</v>
      </c>
      <c r="AD8" s="142">
        <v>293768</v>
      </c>
      <c r="AE8" s="142">
        <v>3</v>
      </c>
    </row>
    <row r="9" spans="1:31" x14ac:dyDescent="0.2">
      <c r="A9" s="39">
        <v>2014</v>
      </c>
      <c r="B9" s="39" t="s">
        <v>189</v>
      </c>
      <c r="C9" s="39">
        <v>7</v>
      </c>
      <c r="D9" s="39" t="s">
        <v>34</v>
      </c>
      <c r="E9" s="142">
        <v>3</v>
      </c>
      <c r="F9" s="142">
        <v>5</v>
      </c>
      <c r="G9" s="142"/>
      <c r="H9" s="142"/>
      <c r="I9" s="142">
        <v>1</v>
      </c>
      <c r="J9" s="142">
        <f t="shared" si="2"/>
        <v>23396</v>
      </c>
      <c r="K9" s="142">
        <v>246</v>
      </c>
      <c r="L9" s="142">
        <v>2</v>
      </c>
      <c r="M9" s="142">
        <v>10</v>
      </c>
      <c r="N9" s="142">
        <f t="shared" si="0"/>
        <v>68</v>
      </c>
      <c r="O9" s="142">
        <v>1</v>
      </c>
      <c r="P9" s="142"/>
      <c r="Q9" s="142"/>
      <c r="R9" s="142"/>
      <c r="S9" s="142"/>
      <c r="T9" s="142">
        <f t="shared" si="1"/>
        <v>293817</v>
      </c>
      <c r="U9" s="142"/>
      <c r="V9" s="142"/>
      <c r="W9" s="142">
        <v>2</v>
      </c>
      <c r="X9" s="142"/>
      <c r="Z9" s="142">
        <v>1</v>
      </c>
      <c r="AA9" s="142">
        <v>23395</v>
      </c>
      <c r="AB9" s="142">
        <v>62</v>
      </c>
      <c r="AC9" s="142">
        <v>6</v>
      </c>
      <c r="AD9" s="142">
        <v>293814</v>
      </c>
      <c r="AE9" s="142">
        <v>3</v>
      </c>
    </row>
    <row r="10" spans="1:31" x14ac:dyDescent="0.2">
      <c r="A10" s="39">
        <v>2014</v>
      </c>
      <c r="B10" s="39" t="s">
        <v>189</v>
      </c>
      <c r="C10" s="39">
        <v>8</v>
      </c>
      <c r="D10" s="39" t="s">
        <v>35</v>
      </c>
      <c r="E10" s="142">
        <v>3</v>
      </c>
      <c r="F10" s="142">
        <v>5</v>
      </c>
      <c r="G10" s="142"/>
      <c r="H10" s="142"/>
      <c r="I10" s="142">
        <v>1</v>
      </c>
      <c r="J10" s="142">
        <f t="shared" si="2"/>
        <v>23290</v>
      </c>
      <c r="K10" s="142">
        <v>246</v>
      </c>
      <c r="L10" s="142">
        <v>2</v>
      </c>
      <c r="M10" s="142">
        <v>10</v>
      </c>
      <c r="N10" s="142">
        <f t="shared" si="0"/>
        <v>68</v>
      </c>
      <c r="O10" s="142">
        <v>1</v>
      </c>
      <c r="P10" s="142"/>
      <c r="Q10" s="142"/>
      <c r="R10" s="142"/>
      <c r="S10" s="142"/>
      <c r="T10" s="142">
        <f t="shared" si="1"/>
        <v>293863</v>
      </c>
      <c r="U10" s="142"/>
      <c r="V10" s="142"/>
      <c r="W10" s="142">
        <v>2</v>
      </c>
      <c r="X10" s="142"/>
      <c r="Z10" s="142">
        <v>1</v>
      </c>
      <c r="AA10" s="142">
        <v>23289</v>
      </c>
      <c r="AB10" s="142">
        <v>62</v>
      </c>
      <c r="AC10" s="142">
        <v>6</v>
      </c>
      <c r="AD10" s="142">
        <v>293860</v>
      </c>
      <c r="AE10" s="142">
        <v>3</v>
      </c>
    </row>
    <row r="11" spans="1:31" x14ac:dyDescent="0.2">
      <c r="A11" s="39">
        <v>2014</v>
      </c>
      <c r="B11" s="39" t="s">
        <v>189</v>
      </c>
      <c r="C11" s="39">
        <v>9</v>
      </c>
      <c r="D11" s="39" t="s">
        <v>36</v>
      </c>
      <c r="E11" s="142">
        <v>3</v>
      </c>
      <c r="F11" s="142">
        <v>5</v>
      </c>
      <c r="G11" s="142"/>
      <c r="H11" s="142"/>
      <c r="I11" s="142">
        <v>1</v>
      </c>
      <c r="J11" s="142">
        <f t="shared" si="2"/>
        <v>23271</v>
      </c>
      <c r="K11" s="142">
        <v>246</v>
      </c>
      <c r="L11" s="142">
        <v>1</v>
      </c>
      <c r="M11" s="142">
        <v>10</v>
      </c>
      <c r="N11" s="142">
        <f t="shared" si="0"/>
        <v>68</v>
      </c>
      <c r="O11" s="142">
        <v>1</v>
      </c>
      <c r="P11" s="142"/>
      <c r="Q11" s="142"/>
      <c r="R11" s="142"/>
      <c r="S11" s="142"/>
      <c r="T11" s="142">
        <f t="shared" si="1"/>
        <v>293908</v>
      </c>
      <c r="U11" s="142"/>
      <c r="V11" s="142"/>
      <c r="W11" s="142">
        <v>2</v>
      </c>
      <c r="X11" s="142"/>
      <c r="Z11" s="142">
        <v>1</v>
      </c>
      <c r="AA11" s="142">
        <v>23270</v>
      </c>
      <c r="AB11" s="142">
        <v>62</v>
      </c>
      <c r="AC11" s="142">
        <v>6</v>
      </c>
      <c r="AD11" s="142">
        <v>293905</v>
      </c>
      <c r="AE11" s="142">
        <v>3</v>
      </c>
    </row>
    <row r="12" spans="1:31" x14ac:dyDescent="0.2">
      <c r="A12" s="39">
        <v>2014</v>
      </c>
      <c r="B12" s="39" t="s">
        <v>189</v>
      </c>
      <c r="C12" s="39">
        <v>10</v>
      </c>
      <c r="D12" s="39" t="s">
        <v>37</v>
      </c>
      <c r="E12" s="142">
        <v>3</v>
      </c>
      <c r="F12" s="142">
        <v>5</v>
      </c>
      <c r="G12" s="142"/>
      <c r="H12" s="142"/>
      <c r="I12" s="142">
        <v>1</v>
      </c>
      <c r="J12" s="142">
        <f t="shared" si="2"/>
        <v>23251</v>
      </c>
      <c r="K12" s="142">
        <v>247</v>
      </c>
      <c r="L12" s="142">
        <v>1</v>
      </c>
      <c r="M12" s="142">
        <v>10</v>
      </c>
      <c r="N12" s="142">
        <f t="shared" si="0"/>
        <v>68</v>
      </c>
      <c r="O12" s="142">
        <v>1</v>
      </c>
      <c r="P12" s="142"/>
      <c r="Q12" s="142"/>
      <c r="R12" s="142"/>
      <c r="S12" s="142"/>
      <c r="T12" s="142">
        <f t="shared" si="1"/>
        <v>293954</v>
      </c>
      <c r="U12" s="142"/>
      <c r="V12" s="142"/>
      <c r="W12" s="142">
        <v>2</v>
      </c>
      <c r="X12" s="142"/>
      <c r="Z12" s="142">
        <v>1</v>
      </c>
      <c r="AA12" s="142">
        <v>23250</v>
      </c>
      <c r="AB12" s="142">
        <v>62</v>
      </c>
      <c r="AC12" s="142">
        <v>6</v>
      </c>
      <c r="AD12" s="142">
        <v>293951</v>
      </c>
      <c r="AE12" s="142">
        <v>3</v>
      </c>
    </row>
    <row r="13" spans="1:31" x14ac:dyDescent="0.2">
      <c r="A13" s="39">
        <v>2014</v>
      </c>
      <c r="B13" s="39" t="s">
        <v>189</v>
      </c>
      <c r="C13" s="39">
        <v>11</v>
      </c>
      <c r="D13" s="39" t="s">
        <v>38</v>
      </c>
      <c r="E13" s="142">
        <v>3</v>
      </c>
      <c r="F13" s="142">
        <v>3</v>
      </c>
      <c r="G13" s="142"/>
      <c r="H13" s="142"/>
      <c r="I13" s="142">
        <v>1</v>
      </c>
      <c r="J13" s="142">
        <f t="shared" si="2"/>
        <v>23519</v>
      </c>
      <c r="K13" s="142">
        <v>247</v>
      </c>
      <c r="L13" s="142">
        <v>1</v>
      </c>
      <c r="M13" s="142">
        <v>10</v>
      </c>
      <c r="N13" s="142">
        <f t="shared" si="0"/>
        <v>69</v>
      </c>
      <c r="O13" s="142">
        <v>1</v>
      </c>
      <c r="P13" s="142"/>
      <c r="Q13" s="142"/>
      <c r="R13" s="142"/>
      <c r="S13" s="142"/>
      <c r="T13" s="142">
        <f t="shared" si="1"/>
        <v>294000</v>
      </c>
      <c r="U13" s="142">
        <v>2</v>
      </c>
      <c r="V13" s="142"/>
      <c r="W13" s="142">
        <v>2</v>
      </c>
      <c r="X13" s="142"/>
      <c r="Z13" s="142">
        <v>1</v>
      </c>
      <c r="AA13" s="142">
        <v>23518</v>
      </c>
      <c r="AB13" s="142">
        <v>63</v>
      </c>
      <c r="AC13" s="142">
        <v>6</v>
      </c>
      <c r="AD13" s="142">
        <v>293997</v>
      </c>
      <c r="AE13" s="142">
        <v>3</v>
      </c>
    </row>
    <row r="14" spans="1:31" x14ac:dyDescent="0.2">
      <c r="A14" s="39">
        <v>2014</v>
      </c>
      <c r="B14" s="39" t="s">
        <v>189</v>
      </c>
      <c r="C14" s="39">
        <v>12</v>
      </c>
      <c r="D14" s="39" t="s">
        <v>39</v>
      </c>
      <c r="E14" s="142">
        <v>3</v>
      </c>
      <c r="F14" s="142">
        <v>3</v>
      </c>
      <c r="G14" s="142"/>
      <c r="H14" s="142"/>
      <c r="I14" s="142">
        <v>1</v>
      </c>
      <c r="J14" s="142">
        <f t="shared" si="2"/>
        <v>23763</v>
      </c>
      <c r="K14" s="142">
        <v>247</v>
      </c>
      <c r="L14" s="142">
        <v>1</v>
      </c>
      <c r="M14" s="142">
        <v>10</v>
      </c>
      <c r="N14" s="142">
        <f t="shared" si="0"/>
        <v>69</v>
      </c>
      <c r="O14" s="142">
        <v>1</v>
      </c>
      <c r="P14" s="142"/>
      <c r="Q14" s="142"/>
      <c r="R14" s="142"/>
      <c r="S14" s="142"/>
      <c r="T14" s="142">
        <f t="shared" si="1"/>
        <v>294046</v>
      </c>
      <c r="U14" s="142">
        <v>2</v>
      </c>
      <c r="V14" s="142"/>
      <c r="W14" s="142">
        <v>2</v>
      </c>
      <c r="X14" s="142"/>
      <c r="Z14" s="142">
        <v>1</v>
      </c>
      <c r="AA14" s="142">
        <v>23762</v>
      </c>
      <c r="AB14" s="142">
        <v>63</v>
      </c>
      <c r="AC14" s="142">
        <v>6</v>
      </c>
      <c r="AD14" s="142">
        <v>294043</v>
      </c>
      <c r="AE14" s="142">
        <v>3</v>
      </c>
    </row>
    <row r="15" spans="1:31" x14ac:dyDescent="0.2">
      <c r="A15" s="39">
        <v>2015</v>
      </c>
      <c r="B15" s="39" t="s">
        <v>189</v>
      </c>
      <c r="C15" s="39">
        <v>1</v>
      </c>
      <c r="D15" s="39" t="s">
        <v>40</v>
      </c>
      <c r="E15" s="142">
        <v>3</v>
      </c>
      <c r="F15" s="142">
        <v>3</v>
      </c>
      <c r="G15" s="142"/>
      <c r="H15" s="142"/>
      <c r="I15" s="142">
        <v>1</v>
      </c>
      <c r="J15" s="142">
        <f t="shared" si="2"/>
        <v>23897</v>
      </c>
      <c r="K15" s="142">
        <v>248</v>
      </c>
      <c r="L15" s="142">
        <v>1</v>
      </c>
      <c r="M15" s="142">
        <v>10</v>
      </c>
      <c r="N15" s="142">
        <f t="shared" si="0"/>
        <v>69</v>
      </c>
      <c r="O15" s="142">
        <v>1</v>
      </c>
      <c r="P15" s="142"/>
      <c r="Q15" s="142"/>
      <c r="R15" s="142"/>
      <c r="S15" s="142"/>
      <c r="T15" s="142">
        <f t="shared" si="1"/>
        <v>294091</v>
      </c>
      <c r="U15" s="142">
        <v>2</v>
      </c>
      <c r="V15" s="142"/>
      <c r="W15" s="142">
        <v>2</v>
      </c>
      <c r="X15" s="142"/>
      <c r="Z15" s="142">
        <v>1</v>
      </c>
      <c r="AA15" s="142">
        <v>23896</v>
      </c>
      <c r="AB15" s="142">
        <v>63</v>
      </c>
      <c r="AC15" s="142">
        <v>6</v>
      </c>
      <c r="AD15" s="142">
        <v>294088</v>
      </c>
      <c r="AE15" s="142">
        <v>3</v>
      </c>
    </row>
    <row r="16" spans="1:31" x14ac:dyDescent="0.2">
      <c r="A16" s="39">
        <v>2015</v>
      </c>
      <c r="B16" s="39" t="s">
        <v>189</v>
      </c>
      <c r="C16" s="39">
        <v>2</v>
      </c>
      <c r="D16" s="39" t="s">
        <v>41</v>
      </c>
      <c r="E16" s="142">
        <v>3</v>
      </c>
      <c r="F16" s="142">
        <v>3</v>
      </c>
      <c r="G16" s="142"/>
      <c r="H16" s="142"/>
      <c r="I16" s="142">
        <v>1</v>
      </c>
      <c r="J16" s="142">
        <f t="shared" si="2"/>
        <v>23935</v>
      </c>
      <c r="K16" s="142">
        <v>248</v>
      </c>
      <c r="L16" s="142">
        <v>1</v>
      </c>
      <c r="M16" s="142">
        <v>10</v>
      </c>
      <c r="N16" s="142">
        <f t="shared" si="0"/>
        <v>69</v>
      </c>
      <c r="O16" s="142">
        <v>1</v>
      </c>
      <c r="P16" s="142"/>
      <c r="Q16" s="142"/>
      <c r="R16" s="142"/>
      <c r="S16" s="142"/>
      <c r="T16" s="142">
        <f t="shared" si="1"/>
        <v>294137</v>
      </c>
      <c r="U16" s="142">
        <v>2</v>
      </c>
      <c r="V16" s="142"/>
      <c r="W16" s="142">
        <v>2</v>
      </c>
      <c r="X16" s="142"/>
      <c r="Z16" s="142">
        <v>1</v>
      </c>
      <c r="AA16" s="142">
        <v>23934</v>
      </c>
      <c r="AB16" s="142">
        <v>63</v>
      </c>
      <c r="AC16" s="142">
        <v>6</v>
      </c>
      <c r="AD16" s="142">
        <v>294134</v>
      </c>
      <c r="AE16" s="142">
        <v>3</v>
      </c>
    </row>
    <row r="17" spans="1:31" x14ac:dyDescent="0.2">
      <c r="A17" s="39">
        <v>2015</v>
      </c>
      <c r="B17" s="39" t="s">
        <v>189</v>
      </c>
      <c r="C17" s="39">
        <v>3</v>
      </c>
      <c r="D17" s="39" t="s">
        <v>42</v>
      </c>
      <c r="E17" s="142">
        <v>3</v>
      </c>
      <c r="F17" s="142">
        <v>3</v>
      </c>
      <c r="G17" s="142"/>
      <c r="H17" s="142"/>
      <c r="I17" s="142">
        <v>1</v>
      </c>
      <c r="J17" s="142">
        <f t="shared" si="2"/>
        <v>23985</v>
      </c>
      <c r="K17" s="142">
        <v>248</v>
      </c>
      <c r="L17" s="142">
        <v>1</v>
      </c>
      <c r="M17" s="142">
        <v>10</v>
      </c>
      <c r="N17" s="142">
        <f t="shared" si="0"/>
        <v>69</v>
      </c>
      <c r="O17" s="142">
        <v>1</v>
      </c>
      <c r="P17" s="142"/>
      <c r="Q17" s="142"/>
      <c r="R17" s="142"/>
      <c r="S17" s="142"/>
      <c r="T17" s="142">
        <f t="shared" si="1"/>
        <v>294183</v>
      </c>
      <c r="U17" s="142">
        <v>2</v>
      </c>
      <c r="V17" s="142"/>
      <c r="W17" s="142">
        <v>2</v>
      </c>
      <c r="X17" s="142"/>
      <c r="Z17" s="142">
        <v>1</v>
      </c>
      <c r="AA17" s="142">
        <v>23984</v>
      </c>
      <c r="AB17" s="142">
        <v>63</v>
      </c>
      <c r="AC17" s="142">
        <v>6</v>
      </c>
      <c r="AD17" s="142">
        <v>294180</v>
      </c>
      <c r="AE17" s="142">
        <v>3</v>
      </c>
    </row>
    <row r="18" spans="1:31" x14ac:dyDescent="0.2">
      <c r="A18" s="39">
        <v>2015</v>
      </c>
      <c r="B18" s="39" t="s">
        <v>189</v>
      </c>
      <c r="C18" s="39">
        <v>4</v>
      </c>
      <c r="D18" s="39" t="s">
        <v>43</v>
      </c>
      <c r="E18" s="142">
        <v>3</v>
      </c>
      <c r="F18" s="142">
        <v>3</v>
      </c>
      <c r="G18" s="142"/>
      <c r="H18" s="142"/>
      <c r="I18" s="142">
        <v>1</v>
      </c>
      <c r="J18" s="142">
        <f t="shared" si="2"/>
        <v>24080</v>
      </c>
      <c r="K18" s="142">
        <v>249</v>
      </c>
      <c r="L18" s="142">
        <v>1</v>
      </c>
      <c r="M18" s="142">
        <v>10</v>
      </c>
      <c r="N18" s="142">
        <f t="shared" si="0"/>
        <v>69</v>
      </c>
      <c r="O18" s="142">
        <v>1</v>
      </c>
      <c r="P18" s="142"/>
      <c r="Q18" s="142"/>
      <c r="R18" s="142"/>
      <c r="S18" s="142"/>
      <c r="T18" s="142">
        <f t="shared" si="1"/>
        <v>294229</v>
      </c>
      <c r="U18" s="142">
        <v>2</v>
      </c>
      <c r="V18" s="142"/>
      <c r="W18" s="142">
        <v>2</v>
      </c>
      <c r="X18" s="142"/>
      <c r="Z18" s="142">
        <v>1</v>
      </c>
      <c r="AA18" s="142">
        <v>24079</v>
      </c>
      <c r="AB18" s="142">
        <v>63</v>
      </c>
      <c r="AC18" s="142">
        <v>6</v>
      </c>
      <c r="AD18" s="142">
        <v>294226</v>
      </c>
      <c r="AE18" s="142">
        <v>3</v>
      </c>
    </row>
    <row r="19" spans="1:31" x14ac:dyDescent="0.2">
      <c r="A19" s="39">
        <v>2015</v>
      </c>
      <c r="B19" s="39" t="s">
        <v>189</v>
      </c>
      <c r="C19" s="39">
        <v>5</v>
      </c>
      <c r="D19" s="39" t="s">
        <v>44</v>
      </c>
      <c r="E19" s="142">
        <v>3</v>
      </c>
      <c r="F19" s="142">
        <v>3</v>
      </c>
      <c r="G19" s="142"/>
      <c r="H19" s="142"/>
      <c r="I19" s="142">
        <v>1</v>
      </c>
      <c r="J19" s="142">
        <f t="shared" si="2"/>
        <v>23887</v>
      </c>
      <c r="K19" s="142">
        <v>249</v>
      </c>
      <c r="L19" s="142">
        <v>1</v>
      </c>
      <c r="M19" s="142">
        <v>10</v>
      </c>
      <c r="N19" s="142">
        <f t="shared" si="0"/>
        <v>69</v>
      </c>
      <c r="O19" s="142">
        <v>1</v>
      </c>
      <c r="P19" s="142"/>
      <c r="Q19" s="142"/>
      <c r="R19" s="142"/>
      <c r="S19" s="142"/>
      <c r="T19" s="142">
        <f t="shared" si="1"/>
        <v>294274</v>
      </c>
      <c r="U19" s="142">
        <v>2</v>
      </c>
      <c r="V19" s="142"/>
      <c r="W19" s="142">
        <v>2</v>
      </c>
      <c r="X19" s="142"/>
      <c r="Z19" s="142">
        <v>1</v>
      </c>
      <c r="AA19" s="142">
        <v>23886</v>
      </c>
      <c r="AB19" s="142">
        <v>63</v>
      </c>
      <c r="AC19" s="142">
        <v>6</v>
      </c>
      <c r="AD19" s="142">
        <v>294271</v>
      </c>
      <c r="AE19" s="142">
        <v>3</v>
      </c>
    </row>
    <row r="20" spans="1:31" x14ac:dyDescent="0.2">
      <c r="A20" s="39">
        <v>2015</v>
      </c>
      <c r="B20" s="39" t="s">
        <v>189</v>
      </c>
      <c r="C20" s="39">
        <v>6</v>
      </c>
      <c r="D20" s="39" t="s">
        <v>45</v>
      </c>
      <c r="E20" s="142">
        <v>3</v>
      </c>
      <c r="F20" s="142">
        <v>3</v>
      </c>
      <c r="G20" s="142"/>
      <c r="H20" s="142"/>
      <c r="I20" s="142">
        <v>1</v>
      </c>
      <c r="J20" s="142">
        <f t="shared" si="2"/>
        <v>23570</v>
      </c>
      <c r="K20" s="142">
        <v>249</v>
      </c>
      <c r="L20" s="142">
        <v>1</v>
      </c>
      <c r="M20" s="142">
        <v>10</v>
      </c>
      <c r="N20" s="142">
        <f t="shared" si="0"/>
        <v>69</v>
      </c>
      <c r="O20" s="142">
        <v>1</v>
      </c>
      <c r="P20" s="142"/>
      <c r="Q20" s="142"/>
      <c r="R20" s="142"/>
      <c r="S20" s="142"/>
      <c r="T20" s="142">
        <f t="shared" si="1"/>
        <v>294320</v>
      </c>
      <c r="U20" s="142">
        <v>2</v>
      </c>
      <c r="V20" s="142"/>
      <c r="W20" s="142">
        <v>2</v>
      </c>
      <c r="X20" s="142"/>
      <c r="Z20" s="142">
        <v>1</v>
      </c>
      <c r="AA20" s="142">
        <v>23569</v>
      </c>
      <c r="AB20" s="142">
        <v>63</v>
      </c>
      <c r="AC20" s="142">
        <v>6</v>
      </c>
      <c r="AD20" s="142">
        <v>294317</v>
      </c>
      <c r="AE20" s="142">
        <v>3</v>
      </c>
    </row>
    <row r="21" spans="1:31" x14ac:dyDescent="0.2">
      <c r="A21" s="39">
        <v>2015</v>
      </c>
      <c r="B21" s="39" t="s">
        <v>189</v>
      </c>
      <c r="C21" s="39">
        <v>7</v>
      </c>
      <c r="D21" s="39" t="s">
        <v>46</v>
      </c>
      <c r="E21" s="142">
        <v>3</v>
      </c>
      <c r="F21" s="142">
        <v>3</v>
      </c>
      <c r="G21" s="142"/>
      <c r="H21" s="142"/>
      <c r="I21" s="142">
        <v>1</v>
      </c>
      <c r="J21" s="142">
        <f t="shared" si="2"/>
        <v>23439</v>
      </c>
      <c r="K21" s="142">
        <v>250</v>
      </c>
      <c r="L21" s="142">
        <v>1</v>
      </c>
      <c r="M21" s="142">
        <v>10</v>
      </c>
      <c r="N21" s="142">
        <f t="shared" si="0"/>
        <v>69</v>
      </c>
      <c r="O21" s="142">
        <v>1</v>
      </c>
      <c r="P21" s="142"/>
      <c r="Q21" s="142"/>
      <c r="R21" s="142"/>
      <c r="S21" s="142"/>
      <c r="T21" s="142">
        <f t="shared" si="1"/>
        <v>294366</v>
      </c>
      <c r="U21" s="142">
        <v>2</v>
      </c>
      <c r="V21" s="142"/>
      <c r="W21" s="142">
        <v>2</v>
      </c>
      <c r="X21" s="142"/>
      <c r="Z21" s="142">
        <v>1</v>
      </c>
      <c r="AA21" s="142">
        <v>23438</v>
      </c>
      <c r="AB21" s="142">
        <v>63</v>
      </c>
      <c r="AC21" s="142">
        <v>6</v>
      </c>
      <c r="AD21" s="142">
        <v>294363</v>
      </c>
      <c r="AE21" s="142">
        <v>3</v>
      </c>
    </row>
    <row r="22" spans="1:31" x14ac:dyDescent="0.2">
      <c r="A22" s="39">
        <v>2015</v>
      </c>
      <c r="B22" s="39" t="s">
        <v>189</v>
      </c>
      <c r="C22" s="39">
        <v>8</v>
      </c>
      <c r="D22" s="39" t="s">
        <v>47</v>
      </c>
      <c r="E22" s="142">
        <v>3</v>
      </c>
      <c r="F22" s="142">
        <v>3</v>
      </c>
      <c r="G22" s="142"/>
      <c r="H22" s="142"/>
      <c r="I22" s="142">
        <v>1</v>
      </c>
      <c r="J22" s="142">
        <f t="shared" si="2"/>
        <v>23333</v>
      </c>
      <c r="K22" s="142">
        <v>250</v>
      </c>
      <c r="L22" s="142">
        <v>1</v>
      </c>
      <c r="M22" s="142">
        <v>10</v>
      </c>
      <c r="N22" s="142">
        <f t="shared" si="0"/>
        <v>69</v>
      </c>
      <c r="O22" s="142">
        <v>1</v>
      </c>
      <c r="P22" s="142"/>
      <c r="Q22" s="142"/>
      <c r="R22" s="142"/>
      <c r="S22" s="142"/>
      <c r="T22" s="142">
        <f t="shared" si="1"/>
        <v>294412</v>
      </c>
      <c r="U22" s="142">
        <v>2</v>
      </c>
      <c r="V22" s="142"/>
      <c r="W22" s="142">
        <v>2</v>
      </c>
      <c r="X22" s="142"/>
      <c r="Z22" s="142">
        <v>1</v>
      </c>
      <c r="AA22" s="142">
        <v>23332</v>
      </c>
      <c r="AB22" s="142">
        <v>63</v>
      </c>
      <c r="AC22" s="142">
        <v>6</v>
      </c>
      <c r="AD22" s="142">
        <v>294409</v>
      </c>
      <c r="AE22" s="142">
        <v>3</v>
      </c>
    </row>
    <row r="23" spans="1:31" x14ac:dyDescent="0.2">
      <c r="A23" s="39">
        <v>2015</v>
      </c>
      <c r="B23" s="39" t="s">
        <v>189</v>
      </c>
      <c r="C23" s="39">
        <v>9</v>
      </c>
      <c r="D23" s="39" t="s">
        <v>48</v>
      </c>
      <c r="E23" s="142">
        <v>3</v>
      </c>
      <c r="F23" s="142">
        <v>3</v>
      </c>
      <c r="G23" s="142"/>
      <c r="H23" s="142"/>
      <c r="I23" s="142">
        <v>1</v>
      </c>
      <c r="J23" s="142">
        <f t="shared" si="2"/>
        <v>23314</v>
      </c>
      <c r="K23" s="142">
        <v>250</v>
      </c>
      <c r="L23" s="142">
        <v>1</v>
      </c>
      <c r="M23" s="142">
        <v>10</v>
      </c>
      <c r="N23" s="142">
        <f t="shared" si="0"/>
        <v>69</v>
      </c>
      <c r="O23" s="142">
        <v>1</v>
      </c>
      <c r="P23" s="142"/>
      <c r="Q23" s="142"/>
      <c r="R23" s="142"/>
      <c r="S23" s="142"/>
      <c r="T23" s="142">
        <f t="shared" si="1"/>
        <v>294457</v>
      </c>
      <c r="U23" s="142">
        <v>2</v>
      </c>
      <c r="V23" s="142"/>
      <c r="W23" s="142">
        <v>2</v>
      </c>
      <c r="X23" s="142"/>
      <c r="Z23" s="142">
        <v>1</v>
      </c>
      <c r="AA23" s="142">
        <v>23313</v>
      </c>
      <c r="AB23" s="142">
        <v>63</v>
      </c>
      <c r="AC23" s="142">
        <v>6</v>
      </c>
      <c r="AD23" s="142">
        <v>294454</v>
      </c>
      <c r="AE23" s="142">
        <v>3</v>
      </c>
    </row>
    <row r="24" spans="1:31" x14ac:dyDescent="0.2">
      <c r="A24" s="39">
        <v>2015</v>
      </c>
      <c r="B24" s="39" t="s">
        <v>189</v>
      </c>
      <c r="C24" s="39">
        <v>10</v>
      </c>
      <c r="D24" s="39" t="s">
        <v>49</v>
      </c>
      <c r="E24" s="142">
        <v>3</v>
      </c>
      <c r="F24" s="142">
        <v>3</v>
      </c>
      <c r="G24" s="142"/>
      <c r="H24" s="142"/>
      <c r="I24" s="142">
        <v>1</v>
      </c>
      <c r="J24" s="142">
        <f t="shared" si="2"/>
        <v>23294</v>
      </c>
      <c r="K24" s="142">
        <v>251</v>
      </c>
      <c r="L24" s="142">
        <v>1</v>
      </c>
      <c r="M24" s="142">
        <v>10</v>
      </c>
      <c r="N24" s="142">
        <f t="shared" si="0"/>
        <v>69</v>
      </c>
      <c r="O24" s="142">
        <v>1</v>
      </c>
      <c r="P24" s="142"/>
      <c r="Q24" s="142"/>
      <c r="R24" s="142"/>
      <c r="S24" s="142"/>
      <c r="T24" s="142">
        <f t="shared" si="1"/>
        <v>294503</v>
      </c>
      <c r="U24" s="142">
        <v>2</v>
      </c>
      <c r="V24" s="142"/>
      <c r="W24" s="142">
        <v>2</v>
      </c>
      <c r="X24" s="142"/>
      <c r="Z24" s="142">
        <v>1</v>
      </c>
      <c r="AA24" s="142">
        <v>23293</v>
      </c>
      <c r="AB24" s="142">
        <v>63</v>
      </c>
      <c r="AC24" s="142">
        <v>6</v>
      </c>
      <c r="AD24" s="142">
        <v>294500</v>
      </c>
      <c r="AE24" s="142">
        <v>3</v>
      </c>
    </row>
    <row r="25" spans="1:31" x14ac:dyDescent="0.2">
      <c r="A25" s="39">
        <v>2015</v>
      </c>
      <c r="B25" s="39" t="s">
        <v>189</v>
      </c>
      <c r="C25" s="39">
        <v>11</v>
      </c>
      <c r="D25" s="39" t="s">
        <v>50</v>
      </c>
      <c r="E25" s="142">
        <v>3</v>
      </c>
      <c r="F25" s="142">
        <v>3</v>
      </c>
      <c r="G25" s="142"/>
      <c r="H25" s="142"/>
      <c r="I25" s="142">
        <v>1</v>
      </c>
      <c r="J25" s="142">
        <f t="shared" si="2"/>
        <v>23562</v>
      </c>
      <c r="K25" s="142">
        <v>251</v>
      </c>
      <c r="L25" s="142">
        <v>1</v>
      </c>
      <c r="M25" s="142">
        <v>10</v>
      </c>
      <c r="N25" s="142">
        <f t="shared" si="0"/>
        <v>69</v>
      </c>
      <c r="O25" s="142">
        <v>1</v>
      </c>
      <c r="P25" s="142"/>
      <c r="Q25" s="142"/>
      <c r="R25" s="142"/>
      <c r="S25" s="142"/>
      <c r="T25" s="142">
        <f t="shared" si="1"/>
        <v>294549</v>
      </c>
      <c r="U25" s="142">
        <v>2</v>
      </c>
      <c r="V25" s="142"/>
      <c r="W25" s="142">
        <v>2</v>
      </c>
      <c r="X25" s="142"/>
      <c r="Z25" s="142">
        <v>1</v>
      </c>
      <c r="AA25" s="142">
        <v>23561</v>
      </c>
      <c r="AB25" s="142">
        <v>63</v>
      </c>
      <c r="AC25" s="142">
        <v>6</v>
      </c>
      <c r="AD25" s="142">
        <v>294546</v>
      </c>
      <c r="AE25" s="142">
        <v>3</v>
      </c>
    </row>
    <row r="26" spans="1:31" x14ac:dyDescent="0.2">
      <c r="A26" s="39">
        <v>2015</v>
      </c>
      <c r="B26" s="39" t="s">
        <v>189</v>
      </c>
      <c r="C26" s="39">
        <v>12</v>
      </c>
      <c r="D26" s="39" t="s">
        <v>51</v>
      </c>
      <c r="E26" s="142">
        <v>3</v>
      </c>
      <c r="F26" s="142">
        <v>3</v>
      </c>
      <c r="G26" s="142"/>
      <c r="H26" s="142"/>
      <c r="I26" s="142">
        <v>1</v>
      </c>
      <c r="J26" s="142">
        <f t="shared" si="2"/>
        <v>23806</v>
      </c>
      <c r="K26" s="142">
        <v>251</v>
      </c>
      <c r="L26" s="142">
        <v>1</v>
      </c>
      <c r="M26" s="142">
        <v>10</v>
      </c>
      <c r="N26" s="142">
        <f t="shared" si="0"/>
        <v>69</v>
      </c>
      <c r="O26" s="142">
        <v>1</v>
      </c>
      <c r="P26" s="142"/>
      <c r="Q26" s="142"/>
      <c r="R26" s="142"/>
      <c r="S26" s="142"/>
      <c r="T26" s="142">
        <f t="shared" si="1"/>
        <v>294594</v>
      </c>
      <c r="U26" s="142">
        <v>2</v>
      </c>
      <c r="V26" s="142"/>
      <c r="W26" s="142">
        <v>2</v>
      </c>
      <c r="X26" s="142"/>
      <c r="Z26" s="142">
        <v>1</v>
      </c>
      <c r="AA26" s="142">
        <v>23805</v>
      </c>
      <c r="AB26" s="142">
        <v>63</v>
      </c>
      <c r="AC26" s="142">
        <v>6</v>
      </c>
      <c r="AD26" s="142">
        <v>294591</v>
      </c>
      <c r="AE26" s="142">
        <v>3</v>
      </c>
    </row>
    <row r="27" spans="1:31" x14ac:dyDescent="0.2">
      <c r="A27" s="39">
        <v>2016</v>
      </c>
      <c r="B27" s="39" t="s">
        <v>189</v>
      </c>
      <c r="C27" s="39">
        <v>1</v>
      </c>
      <c r="D27" s="39" t="s">
        <v>52</v>
      </c>
      <c r="E27" s="142">
        <v>3</v>
      </c>
      <c r="F27" s="142">
        <v>3</v>
      </c>
      <c r="G27" s="142"/>
      <c r="H27" s="142"/>
      <c r="I27" s="142">
        <v>1</v>
      </c>
      <c r="J27" s="142">
        <f t="shared" si="2"/>
        <v>23941</v>
      </c>
      <c r="K27" s="142">
        <v>252</v>
      </c>
      <c r="L27" s="142">
        <v>1</v>
      </c>
      <c r="M27" s="142">
        <v>10</v>
      </c>
      <c r="N27" s="142">
        <f t="shared" si="0"/>
        <v>69</v>
      </c>
      <c r="O27" s="142">
        <v>1</v>
      </c>
      <c r="P27" s="142"/>
      <c r="Q27" s="142"/>
      <c r="R27" s="142"/>
      <c r="S27" s="142"/>
      <c r="T27" s="142">
        <f t="shared" si="1"/>
        <v>294639</v>
      </c>
      <c r="U27" s="142">
        <v>2</v>
      </c>
      <c r="V27" s="142"/>
      <c r="W27" s="142">
        <v>2</v>
      </c>
      <c r="X27" s="142"/>
      <c r="Z27" s="142">
        <v>1</v>
      </c>
      <c r="AA27" s="142">
        <v>23940</v>
      </c>
      <c r="AB27" s="142">
        <v>63</v>
      </c>
      <c r="AC27" s="142">
        <v>6</v>
      </c>
      <c r="AD27" s="142">
        <v>294636</v>
      </c>
      <c r="AE27" s="142">
        <v>3</v>
      </c>
    </row>
    <row r="28" spans="1:31" x14ac:dyDescent="0.2">
      <c r="A28" s="39">
        <v>2016</v>
      </c>
      <c r="B28" s="39" t="s">
        <v>189</v>
      </c>
      <c r="C28" s="39">
        <v>2</v>
      </c>
      <c r="D28" s="39" t="s">
        <v>53</v>
      </c>
      <c r="E28" s="142">
        <v>3</v>
      </c>
      <c r="F28" s="142">
        <v>3</v>
      </c>
      <c r="G28" s="142"/>
      <c r="H28" s="142"/>
      <c r="I28" s="142">
        <v>1</v>
      </c>
      <c r="J28" s="142">
        <f t="shared" si="2"/>
        <v>23979</v>
      </c>
      <c r="K28" s="142">
        <v>252</v>
      </c>
      <c r="L28" s="142">
        <v>1</v>
      </c>
      <c r="M28" s="142">
        <v>10</v>
      </c>
      <c r="N28" s="142">
        <f t="shared" si="0"/>
        <v>69</v>
      </c>
      <c r="O28" s="142">
        <v>1</v>
      </c>
      <c r="P28" s="142"/>
      <c r="Q28" s="142"/>
      <c r="R28" s="142"/>
      <c r="S28" s="142"/>
      <c r="T28" s="142">
        <f t="shared" si="1"/>
        <v>294684</v>
      </c>
      <c r="U28" s="142">
        <v>2</v>
      </c>
      <c r="V28" s="142"/>
      <c r="W28" s="142">
        <v>2</v>
      </c>
      <c r="X28" s="142"/>
      <c r="Z28" s="142">
        <v>1</v>
      </c>
      <c r="AA28" s="142">
        <v>23978</v>
      </c>
      <c r="AB28" s="142">
        <v>63</v>
      </c>
      <c r="AC28" s="142">
        <v>6</v>
      </c>
      <c r="AD28" s="142">
        <v>294681</v>
      </c>
      <c r="AE28" s="142">
        <v>3</v>
      </c>
    </row>
    <row r="29" spans="1:31" x14ac:dyDescent="0.2">
      <c r="A29" s="39">
        <v>2016</v>
      </c>
      <c r="B29" s="39" t="s">
        <v>189</v>
      </c>
      <c r="C29" s="39">
        <v>3</v>
      </c>
      <c r="D29" s="39" t="s">
        <v>54</v>
      </c>
      <c r="E29" s="142">
        <v>3</v>
      </c>
      <c r="F29" s="142">
        <v>3</v>
      </c>
      <c r="G29" s="142"/>
      <c r="H29" s="142"/>
      <c r="I29" s="142">
        <v>1</v>
      </c>
      <c r="J29" s="142">
        <f t="shared" si="2"/>
        <v>24029</v>
      </c>
      <c r="K29" s="142">
        <v>252</v>
      </c>
      <c r="L29" s="142">
        <v>1</v>
      </c>
      <c r="M29" s="142">
        <v>10</v>
      </c>
      <c r="N29" s="142">
        <f t="shared" si="0"/>
        <v>69</v>
      </c>
      <c r="O29" s="142">
        <v>1</v>
      </c>
      <c r="P29" s="142"/>
      <c r="Q29" s="142"/>
      <c r="R29" s="142"/>
      <c r="S29" s="142"/>
      <c r="T29" s="142">
        <f t="shared" si="1"/>
        <v>294729</v>
      </c>
      <c r="U29" s="142">
        <v>2</v>
      </c>
      <c r="V29" s="142"/>
      <c r="W29" s="142">
        <v>2</v>
      </c>
      <c r="X29" s="142"/>
      <c r="Z29" s="142">
        <v>1</v>
      </c>
      <c r="AA29" s="142">
        <v>24028</v>
      </c>
      <c r="AB29" s="142">
        <v>63</v>
      </c>
      <c r="AC29" s="142">
        <v>6</v>
      </c>
      <c r="AD29" s="142">
        <v>294726</v>
      </c>
      <c r="AE29" s="142">
        <v>3</v>
      </c>
    </row>
    <row r="30" spans="1:31" x14ac:dyDescent="0.2">
      <c r="A30" s="39">
        <v>2016</v>
      </c>
      <c r="B30" s="39" t="s">
        <v>189</v>
      </c>
      <c r="C30" s="39">
        <v>4</v>
      </c>
      <c r="D30" s="39" t="s">
        <v>55</v>
      </c>
      <c r="E30" s="142">
        <v>3</v>
      </c>
      <c r="F30" s="142">
        <v>3</v>
      </c>
      <c r="G30" s="142"/>
      <c r="H30" s="142"/>
      <c r="I30" s="142">
        <v>1</v>
      </c>
      <c r="J30" s="142">
        <f t="shared" si="2"/>
        <v>24124</v>
      </c>
      <c r="K30" s="142">
        <v>253</v>
      </c>
      <c r="L30" s="142">
        <v>1</v>
      </c>
      <c r="M30" s="142">
        <v>10</v>
      </c>
      <c r="N30" s="142">
        <f t="shared" si="0"/>
        <v>69</v>
      </c>
      <c r="O30" s="142">
        <v>1</v>
      </c>
      <c r="P30" s="142"/>
      <c r="Q30" s="142"/>
      <c r="R30" s="142"/>
      <c r="S30" s="142"/>
      <c r="T30" s="142">
        <f t="shared" si="1"/>
        <v>294774</v>
      </c>
      <c r="U30" s="142">
        <v>2</v>
      </c>
      <c r="V30" s="142"/>
      <c r="W30" s="142">
        <v>2</v>
      </c>
      <c r="X30" s="142"/>
      <c r="Z30" s="142">
        <v>1</v>
      </c>
      <c r="AA30" s="142">
        <v>24123</v>
      </c>
      <c r="AB30" s="142">
        <v>63</v>
      </c>
      <c r="AC30" s="142">
        <v>6</v>
      </c>
      <c r="AD30" s="142">
        <v>294771</v>
      </c>
      <c r="AE30" s="142">
        <v>3</v>
      </c>
    </row>
    <row r="31" spans="1:31" x14ac:dyDescent="0.2">
      <c r="A31" s="39">
        <v>2016</v>
      </c>
      <c r="B31" s="39" t="s">
        <v>189</v>
      </c>
      <c r="C31" s="39">
        <v>5</v>
      </c>
      <c r="D31" s="39" t="s">
        <v>56</v>
      </c>
      <c r="E31" s="142">
        <v>3</v>
      </c>
      <c r="F31" s="142">
        <v>3</v>
      </c>
      <c r="G31" s="142"/>
      <c r="H31" s="142"/>
      <c r="I31" s="142">
        <v>1</v>
      </c>
      <c r="J31" s="142">
        <f t="shared" si="2"/>
        <v>23931</v>
      </c>
      <c r="K31" s="142">
        <v>253</v>
      </c>
      <c r="L31" s="142">
        <v>1</v>
      </c>
      <c r="M31" s="142">
        <v>10</v>
      </c>
      <c r="N31" s="142">
        <f t="shared" si="0"/>
        <v>69</v>
      </c>
      <c r="O31" s="142">
        <v>1</v>
      </c>
      <c r="P31" s="142"/>
      <c r="Q31" s="142"/>
      <c r="R31" s="142"/>
      <c r="S31" s="142"/>
      <c r="T31" s="142">
        <f t="shared" si="1"/>
        <v>294819</v>
      </c>
      <c r="U31" s="142">
        <v>2</v>
      </c>
      <c r="V31" s="142"/>
      <c r="W31" s="142">
        <v>2</v>
      </c>
      <c r="X31" s="142"/>
      <c r="Z31" s="142">
        <v>1</v>
      </c>
      <c r="AA31" s="142">
        <v>23930</v>
      </c>
      <c r="AB31" s="142">
        <v>63</v>
      </c>
      <c r="AC31" s="142">
        <v>6</v>
      </c>
      <c r="AD31" s="142">
        <v>294816</v>
      </c>
      <c r="AE31" s="142">
        <v>3</v>
      </c>
    </row>
    <row r="32" spans="1:31" x14ac:dyDescent="0.2">
      <c r="A32" s="39">
        <v>2016</v>
      </c>
      <c r="B32" s="39" t="s">
        <v>189</v>
      </c>
      <c r="C32" s="39">
        <v>6</v>
      </c>
      <c r="D32" s="39" t="s">
        <v>57</v>
      </c>
      <c r="E32" s="142">
        <v>3</v>
      </c>
      <c r="F32" s="142">
        <v>3</v>
      </c>
      <c r="G32" s="142"/>
      <c r="H32" s="142"/>
      <c r="I32" s="142">
        <v>1</v>
      </c>
      <c r="J32" s="142">
        <f t="shared" si="2"/>
        <v>23613</v>
      </c>
      <c r="K32" s="142">
        <v>253</v>
      </c>
      <c r="L32" s="142">
        <v>1</v>
      </c>
      <c r="M32" s="142">
        <v>10</v>
      </c>
      <c r="N32" s="142">
        <f t="shared" si="0"/>
        <v>69</v>
      </c>
      <c r="O32" s="142">
        <v>1</v>
      </c>
      <c r="P32" s="142"/>
      <c r="Q32" s="142"/>
      <c r="R32" s="142"/>
      <c r="S32" s="142"/>
      <c r="T32" s="142">
        <f t="shared" si="1"/>
        <v>294864</v>
      </c>
      <c r="U32" s="142">
        <v>2</v>
      </c>
      <c r="V32" s="142"/>
      <c r="W32" s="142">
        <v>2</v>
      </c>
      <c r="X32" s="142"/>
      <c r="Z32" s="142">
        <v>1</v>
      </c>
      <c r="AA32" s="142">
        <v>23612</v>
      </c>
      <c r="AB32" s="142">
        <v>63</v>
      </c>
      <c r="AC32" s="142">
        <v>6</v>
      </c>
      <c r="AD32" s="142">
        <v>294861</v>
      </c>
      <c r="AE32" s="142">
        <v>3</v>
      </c>
    </row>
    <row r="33" spans="1:31" x14ac:dyDescent="0.2">
      <c r="A33" s="39">
        <v>2016</v>
      </c>
      <c r="B33" s="39" t="s">
        <v>189</v>
      </c>
      <c r="C33" s="39">
        <v>7</v>
      </c>
      <c r="D33" s="39" t="s">
        <v>58</v>
      </c>
      <c r="E33" s="142">
        <v>3</v>
      </c>
      <c r="F33" s="142">
        <v>3</v>
      </c>
      <c r="G33" s="142"/>
      <c r="H33" s="142"/>
      <c r="I33" s="142">
        <v>1</v>
      </c>
      <c r="J33" s="142">
        <f t="shared" si="2"/>
        <v>23482</v>
      </c>
      <c r="K33" s="142">
        <v>254</v>
      </c>
      <c r="L33" s="142">
        <v>1</v>
      </c>
      <c r="M33" s="142">
        <v>10</v>
      </c>
      <c r="N33" s="142">
        <f t="shared" si="0"/>
        <v>69</v>
      </c>
      <c r="O33" s="142">
        <v>1</v>
      </c>
      <c r="P33" s="142"/>
      <c r="Q33" s="142"/>
      <c r="R33" s="142"/>
      <c r="S33" s="142"/>
      <c r="T33" s="142">
        <f t="shared" si="1"/>
        <v>294908</v>
      </c>
      <c r="U33" s="142">
        <v>2</v>
      </c>
      <c r="V33" s="142"/>
      <c r="W33" s="142">
        <v>2</v>
      </c>
      <c r="X33" s="142"/>
      <c r="Z33" s="142">
        <v>1</v>
      </c>
      <c r="AA33" s="142">
        <v>23481</v>
      </c>
      <c r="AB33" s="142">
        <v>63</v>
      </c>
      <c r="AC33" s="142">
        <v>6</v>
      </c>
      <c r="AD33" s="142">
        <v>294905</v>
      </c>
      <c r="AE33" s="142">
        <v>3</v>
      </c>
    </row>
    <row r="34" spans="1:31" x14ac:dyDescent="0.2">
      <c r="A34" s="39">
        <v>2016</v>
      </c>
      <c r="B34" s="39" t="s">
        <v>189</v>
      </c>
      <c r="C34" s="39">
        <v>8</v>
      </c>
      <c r="D34" s="39" t="s">
        <v>59</v>
      </c>
      <c r="E34" s="142">
        <v>3</v>
      </c>
      <c r="F34" s="142">
        <v>3</v>
      </c>
      <c r="G34" s="142"/>
      <c r="H34" s="142"/>
      <c r="I34" s="142">
        <v>1</v>
      </c>
      <c r="J34" s="142">
        <f t="shared" si="2"/>
        <v>23376</v>
      </c>
      <c r="K34" s="142">
        <v>254</v>
      </c>
      <c r="L34" s="142">
        <v>1</v>
      </c>
      <c r="M34" s="142">
        <v>10</v>
      </c>
      <c r="N34" s="142">
        <f t="shared" si="0"/>
        <v>69</v>
      </c>
      <c r="O34" s="142">
        <v>1</v>
      </c>
      <c r="P34" s="142"/>
      <c r="Q34" s="142"/>
      <c r="R34" s="142"/>
      <c r="S34" s="142"/>
      <c r="T34" s="142">
        <f t="shared" si="1"/>
        <v>294953</v>
      </c>
      <c r="U34" s="142">
        <v>2</v>
      </c>
      <c r="V34" s="142"/>
      <c r="W34" s="142">
        <v>2</v>
      </c>
      <c r="X34" s="142"/>
      <c r="Z34" s="142">
        <v>1</v>
      </c>
      <c r="AA34" s="142">
        <v>23375</v>
      </c>
      <c r="AB34" s="142">
        <v>63</v>
      </c>
      <c r="AC34" s="142">
        <v>6</v>
      </c>
      <c r="AD34" s="142">
        <v>294950</v>
      </c>
      <c r="AE34" s="142">
        <v>3</v>
      </c>
    </row>
    <row r="35" spans="1:31" x14ac:dyDescent="0.2">
      <c r="A35" s="39">
        <v>2016</v>
      </c>
      <c r="B35" s="39" t="s">
        <v>189</v>
      </c>
      <c r="C35" s="39">
        <v>9</v>
      </c>
      <c r="D35" s="39" t="s">
        <v>60</v>
      </c>
      <c r="E35" s="142">
        <v>3</v>
      </c>
      <c r="F35" s="142">
        <v>3</v>
      </c>
      <c r="G35" s="142"/>
      <c r="H35" s="142"/>
      <c r="I35" s="142">
        <v>1</v>
      </c>
      <c r="J35" s="142">
        <f t="shared" si="2"/>
        <v>23357</v>
      </c>
      <c r="K35" s="142">
        <v>254</v>
      </c>
      <c r="L35" s="142">
        <v>1</v>
      </c>
      <c r="M35" s="142">
        <v>10</v>
      </c>
      <c r="N35" s="142">
        <f t="shared" si="0"/>
        <v>69</v>
      </c>
      <c r="O35" s="142">
        <v>1</v>
      </c>
      <c r="P35" s="142"/>
      <c r="Q35" s="142"/>
      <c r="R35" s="142"/>
      <c r="S35" s="142"/>
      <c r="T35" s="142">
        <f t="shared" si="1"/>
        <v>294998</v>
      </c>
      <c r="U35" s="142">
        <v>2</v>
      </c>
      <c r="V35" s="142"/>
      <c r="W35" s="142">
        <v>2</v>
      </c>
      <c r="X35" s="142"/>
      <c r="Z35" s="142">
        <v>1</v>
      </c>
      <c r="AA35" s="142">
        <v>23356</v>
      </c>
      <c r="AB35" s="142">
        <v>63</v>
      </c>
      <c r="AC35" s="142">
        <v>6</v>
      </c>
      <c r="AD35" s="142">
        <v>294995</v>
      </c>
      <c r="AE35" s="142">
        <v>3</v>
      </c>
    </row>
    <row r="36" spans="1:31" x14ac:dyDescent="0.2">
      <c r="A36" s="39">
        <v>2016</v>
      </c>
      <c r="B36" s="39" t="s">
        <v>189</v>
      </c>
      <c r="C36" s="39">
        <v>10</v>
      </c>
      <c r="D36" s="39" t="s">
        <v>61</v>
      </c>
      <c r="E36" s="142">
        <v>3</v>
      </c>
      <c r="F36" s="142">
        <v>3</v>
      </c>
      <c r="G36" s="142"/>
      <c r="H36" s="142"/>
      <c r="I36" s="142">
        <v>1</v>
      </c>
      <c r="J36" s="142">
        <f t="shared" si="2"/>
        <v>23336</v>
      </c>
      <c r="K36" s="142">
        <v>255</v>
      </c>
      <c r="L36" s="142">
        <v>1</v>
      </c>
      <c r="M36" s="142">
        <v>10</v>
      </c>
      <c r="N36" s="142">
        <f t="shared" si="0"/>
        <v>69</v>
      </c>
      <c r="O36" s="142">
        <v>1</v>
      </c>
      <c r="P36" s="142"/>
      <c r="Q36" s="142"/>
      <c r="R36" s="142"/>
      <c r="S36" s="142"/>
      <c r="T36" s="142">
        <f t="shared" si="1"/>
        <v>295043</v>
      </c>
      <c r="U36" s="142">
        <v>2</v>
      </c>
      <c r="V36" s="142"/>
      <c r="W36" s="142">
        <v>2</v>
      </c>
      <c r="X36" s="142"/>
      <c r="Z36" s="142">
        <v>1</v>
      </c>
      <c r="AA36" s="142">
        <v>23335</v>
      </c>
      <c r="AB36" s="142">
        <v>63</v>
      </c>
      <c r="AC36" s="142">
        <v>6</v>
      </c>
      <c r="AD36" s="142">
        <v>295040</v>
      </c>
      <c r="AE36" s="142">
        <v>3</v>
      </c>
    </row>
    <row r="37" spans="1:31" x14ac:dyDescent="0.2">
      <c r="A37" s="39">
        <v>2016</v>
      </c>
      <c r="B37" s="39" t="s">
        <v>189</v>
      </c>
      <c r="C37" s="39">
        <v>11</v>
      </c>
      <c r="D37" s="39" t="s">
        <v>62</v>
      </c>
      <c r="E37" s="142">
        <v>3</v>
      </c>
      <c r="F37" s="142">
        <v>3</v>
      </c>
      <c r="G37" s="142"/>
      <c r="H37" s="142"/>
      <c r="I37" s="142">
        <v>1</v>
      </c>
      <c r="J37" s="142">
        <f t="shared" si="2"/>
        <v>23605</v>
      </c>
      <c r="K37" s="142">
        <v>255</v>
      </c>
      <c r="L37" s="142">
        <v>1</v>
      </c>
      <c r="M37" s="142">
        <v>10</v>
      </c>
      <c r="N37" s="142">
        <f t="shared" si="0"/>
        <v>69</v>
      </c>
      <c r="O37" s="142">
        <v>1</v>
      </c>
      <c r="P37" s="142"/>
      <c r="Q37" s="142"/>
      <c r="R37" s="142"/>
      <c r="S37" s="142"/>
      <c r="T37" s="142">
        <f t="shared" si="1"/>
        <v>295088</v>
      </c>
      <c r="U37" s="142">
        <v>2</v>
      </c>
      <c r="V37" s="142"/>
      <c r="W37" s="142">
        <v>2</v>
      </c>
      <c r="X37" s="142"/>
      <c r="Z37" s="142">
        <v>1</v>
      </c>
      <c r="AA37" s="142">
        <v>23604</v>
      </c>
      <c r="AB37" s="142">
        <v>63</v>
      </c>
      <c r="AC37" s="142">
        <v>6</v>
      </c>
      <c r="AD37" s="142">
        <v>295085</v>
      </c>
      <c r="AE37" s="142">
        <v>3</v>
      </c>
    </row>
    <row r="38" spans="1:31" x14ac:dyDescent="0.2">
      <c r="A38" s="39">
        <v>2016</v>
      </c>
      <c r="B38" s="39" t="s">
        <v>189</v>
      </c>
      <c r="C38" s="39">
        <v>12</v>
      </c>
      <c r="D38" s="39" t="s">
        <v>63</v>
      </c>
      <c r="E38" s="142">
        <v>3</v>
      </c>
      <c r="F38" s="142">
        <v>3</v>
      </c>
      <c r="G38" s="142"/>
      <c r="H38" s="142"/>
      <c r="I38" s="142">
        <v>1</v>
      </c>
      <c r="J38" s="142">
        <f t="shared" si="2"/>
        <v>23849</v>
      </c>
      <c r="K38" s="142">
        <v>255</v>
      </c>
      <c r="L38" s="142">
        <v>1</v>
      </c>
      <c r="M38" s="142">
        <v>10</v>
      </c>
      <c r="N38" s="142">
        <f t="shared" si="0"/>
        <v>69</v>
      </c>
      <c r="O38" s="142">
        <v>1</v>
      </c>
      <c r="P38" s="142"/>
      <c r="Q38" s="142"/>
      <c r="R38" s="142"/>
      <c r="S38" s="142"/>
      <c r="T38" s="142">
        <f t="shared" si="1"/>
        <v>295133</v>
      </c>
      <c r="U38" s="142">
        <v>2</v>
      </c>
      <c r="V38" s="142"/>
      <c r="W38" s="142">
        <v>2</v>
      </c>
      <c r="X38" s="142"/>
      <c r="Z38" s="142">
        <v>1</v>
      </c>
      <c r="AA38" s="142">
        <v>23848</v>
      </c>
      <c r="AB38" s="142">
        <v>63</v>
      </c>
      <c r="AC38" s="142">
        <v>6</v>
      </c>
      <c r="AD38" s="142">
        <v>295130</v>
      </c>
      <c r="AE38" s="142">
        <v>3</v>
      </c>
    </row>
    <row r="39" spans="1:31" x14ac:dyDescent="0.2">
      <c r="A39" s="39">
        <v>2017</v>
      </c>
      <c r="B39" s="39" t="s">
        <v>189</v>
      </c>
      <c r="C39" s="39">
        <v>1</v>
      </c>
      <c r="D39" s="39" t="s">
        <v>64</v>
      </c>
      <c r="E39" s="142">
        <v>3</v>
      </c>
      <c r="F39" s="142">
        <v>3</v>
      </c>
      <c r="G39" s="142"/>
      <c r="H39" s="142"/>
      <c r="I39" s="142">
        <v>1</v>
      </c>
      <c r="J39" s="142">
        <f t="shared" si="2"/>
        <v>23985</v>
      </c>
      <c r="K39" s="142">
        <v>255</v>
      </c>
      <c r="L39" s="142">
        <v>1</v>
      </c>
      <c r="M39" s="142">
        <v>10</v>
      </c>
      <c r="N39" s="142">
        <f t="shared" si="0"/>
        <v>69</v>
      </c>
      <c r="O39" s="142">
        <v>1</v>
      </c>
      <c r="P39" s="142"/>
      <c r="Q39" s="142"/>
      <c r="R39" s="142"/>
      <c r="S39" s="142"/>
      <c r="T39" s="142">
        <f t="shared" si="1"/>
        <v>295178</v>
      </c>
      <c r="U39" s="142">
        <v>2</v>
      </c>
      <c r="V39" s="142"/>
      <c r="W39" s="142">
        <v>2</v>
      </c>
      <c r="X39" s="142"/>
      <c r="Z39" s="142">
        <v>1</v>
      </c>
      <c r="AA39" s="142">
        <v>23984</v>
      </c>
      <c r="AB39" s="142">
        <v>63</v>
      </c>
      <c r="AC39" s="142">
        <v>6</v>
      </c>
      <c r="AD39" s="142">
        <v>295175</v>
      </c>
      <c r="AE39" s="142">
        <v>3</v>
      </c>
    </row>
    <row r="40" spans="1:31" x14ac:dyDescent="0.2">
      <c r="A40" s="39">
        <v>2017</v>
      </c>
      <c r="B40" s="39" t="s">
        <v>189</v>
      </c>
      <c r="C40" s="39">
        <v>2</v>
      </c>
      <c r="D40" s="39" t="s">
        <v>65</v>
      </c>
      <c r="E40" s="142">
        <v>3</v>
      </c>
      <c r="F40" s="142">
        <v>3</v>
      </c>
      <c r="G40" s="142"/>
      <c r="H40" s="142"/>
      <c r="I40" s="142">
        <v>1</v>
      </c>
      <c r="J40" s="142">
        <f t="shared" si="2"/>
        <v>24023</v>
      </c>
      <c r="K40" s="142">
        <v>255</v>
      </c>
      <c r="L40" s="142">
        <v>1</v>
      </c>
      <c r="M40" s="142">
        <v>10</v>
      </c>
      <c r="N40" s="142">
        <f t="shared" si="0"/>
        <v>69</v>
      </c>
      <c r="O40" s="142">
        <v>1</v>
      </c>
      <c r="P40" s="142"/>
      <c r="Q40" s="142"/>
      <c r="R40" s="142"/>
      <c r="S40" s="142"/>
      <c r="T40" s="142">
        <f t="shared" si="1"/>
        <v>295222</v>
      </c>
      <c r="U40" s="142">
        <v>2</v>
      </c>
      <c r="V40" s="142"/>
      <c r="W40" s="142">
        <v>2</v>
      </c>
      <c r="X40" s="142"/>
      <c r="Z40" s="142">
        <v>1</v>
      </c>
      <c r="AA40" s="142">
        <v>24022</v>
      </c>
      <c r="AB40" s="142">
        <v>63</v>
      </c>
      <c r="AC40" s="142">
        <v>6</v>
      </c>
      <c r="AD40" s="142">
        <v>295219</v>
      </c>
      <c r="AE40" s="142">
        <v>3</v>
      </c>
    </row>
    <row r="41" spans="1:31" x14ac:dyDescent="0.2">
      <c r="A41" s="39">
        <v>2017</v>
      </c>
      <c r="B41" s="39" t="s">
        <v>189</v>
      </c>
      <c r="C41" s="39">
        <v>3</v>
      </c>
      <c r="D41" s="39" t="s">
        <v>66</v>
      </c>
      <c r="E41" s="142">
        <v>3</v>
      </c>
      <c r="F41" s="142">
        <v>3</v>
      </c>
      <c r="G41" s="142"/>
      <c r="H41" s="142"/>
      <c r="I41" s="142">
        <v>1</v>
      </c>
      <c r="J41" s="142">
        <f t="shared" si="2"/>
        <v>24073</v>
      </c>
      <c r="K41" s="142">
        <v>255</v>
      </c>
      <c r="L41" s="142">
        <v>1</v>
      </c>
      <c r="M41" s="142">
        <v>10</v>
      </c>
      <c r="N41" s="142">
        <f t="shared" si="0"/>
        <v>69</v>
      </c>
      <c r="O41" s="142">
        <v>1</v>
      </c>
      <c r="P41" s="142"/>
      <c r="Q41" s="142"/>
      <c r="R41" s="142"/>
      <c r="S41" s="142"/>
      <c r="T41" s="142">
        <f t="shared" si="1"/>
        <v>295267</v>
      </c>
      <c r="U41" s="142">
        <v>2</v>
      </c>
      <c r="V41" s="142"/>
      <c r="W41" s="142">
        <v>2</v>
      </c>
      <c r="X41" s="142"/>
      <c r="Z41" s="142">
        <v>1</v>
      </c>
      <c r="AA41" s="142">
        <v>24072</v>
      </c>
      <c r="AB41" s="142">
        <v>63</v>
      </c>
      <c r="AC41" s="142">
        <v>6</v>
      </c>
      <c r="AD41" s="142">
        <v>295264</v>
      </c>
      <c r="AE41" s="142">
        <v>3</v>
      </c>
    </row>
    <row r="42" spans="1:31" x14ac:dyDescent="0.2">
      <c r="A42" s="39">
        <v>2017</v>
      </c>
      <c r="B42" s="39" t="s">
        <v>189</v>
      </c>
      <c r="C42" s="39">
        <v>4</v>
      </c>
      <c r="D42" s="39" t="s">
        <v>67</v>
      </c>
      <c r="E42" s="142">
        <v>3</v>
      </c>
      <c r="F42" s="142">
        <v>3</v>
      </c>
      <c r="G42" s="142"/>
      <c r="H42" s="142"/>
      <c r="I42" s="142">
        <v>1</v>
      </c>
      <c r="J42" s="142">
        <f t="shared" si="2"/>
        <v>24168</v>
      </c>
      <c r="K42" s="142">
        <v>255</v>
      </c>
      <c r="L42" s="142">
        <v>1</v>
      </c>
      <c r="M42" s="142">
        <v>10</v>
      </c>
      <c r="N42" s="142">
        <f t="shared" si="0"/>
        <v>69</v>
      </c>
      <c r="O42" s="142">
        <v>1</v>
      </c>
      <c r="P42" s="142"/>
      <c r="Q42" s="142"/>
      <c r="R42" s="142"/>
      <c r="S42" s="142"/>
      <c r="T42" s="142">
        <f t="shared" si="1"/>
        <v>295312</v>
      </c>
      <c r="U42" s="142">
        <v>2</v>
      </c>
      <c r="V42" s="142"/>
      <c r="W42" s="142">
        <v>2</v>
      </c>
      <c r="X42" s="142"/>
      <c r="Z42" s="142">
        <v>1</v>
      </c>
      <c r="AA42" s="142">
        <v>24167</v>
      </c>
      <c r="AB42" s="142">
        <v>63</v>
      </c>
      <c r="AC42" s="142">
        <v>6</v>
      </c>
      <c r="AD42" s="142">
        <v>295309</v>
      </c>
      <c r="AE42" s="142">
        <v>3</v>
      </c>
    </row>
    <row r="43" spans="1:31" x14ac:dyDescent="0.2">
      <c r="A43" s="39">
        <v>2017</v>
      </c>
      <c r="B43" s="39" t="s">
        <v>189</v>
      </c>
      <c r="C43" s="39">
        <v>5</v>
      </c>
      <c r="D43" s="39" t="s">
        <v>68</v>
      </c>
      <c r="E43" s="142">
        <v>3</v>
      </c>
      <c r="F43" s="142">
        <v>3</v>
      </c>
      <c r="G43" s="142"/>
      <c r="H43" s="142"/>
      <c r="I43" s="142">
        <v>1</v>
      </c>
      <c r="J43" s="142">
        <f t="shared" si="2"/>
        <v>23975</v>
      </c>
      <c r="K43" s="142">
        <v>255</v>
      </c>
      <c r="L43" s="142">
        <v>1</v>
      </c>
      <c r="M43" s="142">
        <v>10</v>
      </c>
      <c r="N43" s="142">
        <f t="shared" si="0"/>
        <v>69</v>
      </c>
      <c r="O43" s="142">
        <v>1</v>
      </c>
      <c r="P43" s="142"/>
      <c r="Q43" s="142"/>
      <c r="R43" s="142"/>
      <c r="S43" s="142"/>
      <c r="T43" s="142">
        <f t="shared" si="1"/>
        <v>295357</v>
      </c>
      <c r="U43" s="142">
        <v>2</v>
      </c>
      <c r="V43" s="142"/>
      <c r="W43" s="142">
        <v>2</v>
      </c>
      <c r="X43" s="142"/>
      <c r="Z43" s="142">
        <v>1</v>
      </c>
      <c r="AA43" s="142">
        <v>23974</v>
      </c>
      <c r="AB43" s="142">
        <v>63</v>
      </c>
      <c r="AC43" s="142">
        <v>6</v>
      </c>
      <c r="AD43" s="142">
        <v>295354</v>
      </c>
      <c r="AE43" s="142">
        <v>3</v>
      </c>
    </row>
    <row r="44" spans="1:31" x14ac:dyDescent="0.2">
      <c r="A44" s="39">
        <v>2017</v>
      </c>
      <c r="B44" s="39" t="s">
        <v>189</v>
      </c>
      <c r="C44" s="39">
        <v>6</v>
      </c>
      <c r="D44" s="39" t="s">
        <v>69</v>
      </c>
      <c r="E44" s="142">
        <v>3</v>
      </c>
      <c r="F44" s="142">
        <v>3</v>
      </c>
      <c r="G44" s="142"/>
      <c r="H44" s="142"/>
      <c r="I44" s="142">
        <v>1</v>
      </c>
      <c r="J44" s="142">
        <f t="shared" si="2"/>
        <v>23656</v>
      </c>
      <c r="K44" s="142">
        <v>255</v>
      </c>
      <c r="L44" s="142">
        <v>1</v>
      </c>
      <c r="M44" s="142">
        <v>10</v>
      </c>
      <c r="N44" s="142">
        <f t="shared" si="0"/>
        <v>69</v>
      </c>
      <c r="O44" s="142">
        <v>1</v>
      </c>
      <c r="P44" s="142"/>
      <c r="Q44" s="142"/>
      <c r="R44" s="142"/>
      <c r="S44" s="142"/>
      <c r="T44" s="142">
        <f t="shared" si="1"/>
        <v>295402</v>
      </c>
      <c r="U44" s="142">
        <v>2</v>
      </c>
      <c r="V44" s="142"/>
      <c r="W44" s="142">
        <v>2</v>
      </c>
      <c r="X44" s="142"/>
      <c r="Z44" s="142">
        <v>1</v>
      </c>
      <c r="AA44" s="142">
        <v>23655</v>
      </c>
      <c r="AB44" s="142">
        <v>63</v>
      </c>
      <c r="AC44" s="142">
        <v>6</v>
      </c>
      <c r="AD44" s="142">
        <v>295399</v>
      </c>
      <c r="AE44" s="142">
        <v>3</v>
      </c>
    </row>
    <row r="45" spans="1:31" x14ac:dyDescent="0.2">
      <c r="A45" s="39">
        <v>2017</v>
      </c>
      <c r="B45" s="39" t="s">
        <v>189</v>
      </c>
      <c r="C45" s="39">
        <v>7</v>
      </c>
      <c r="D45" s="39" t="s">
        <v>70</v>
      </c>
      <c r="E45" s="142">
        <v>3</v>
      </c>
      <c r="F45" s="142">
        <v>3</v>
      </c>
      <c r="G45" s="142"/>
      <c r="H45" s="142"/>
      <c r="I45" s="142">
        <v>1</v>
      </c>
      <c r="J45" s="142">
        <f t="shared" si="2"/>
        <v>23525</v>
      </c>
      <c r="K45" s="142">
        <v>255</v>
      </c>
      <c r="L45" s="142">
        <v>1</v>
      </c>
      <c r="M45" s="142">
        <v>10</v>
      </c>
      <c r="N45" s="142">
        <f t="shared" si="0"/>
        <v>69</v>
      </c>
      <c r="O45" s="142">
        <v>1</v>
      </c>
      <c r="P45" s="142"/>
      <c r="Q45" s="142"/>
      <c r="R45" s="142"/>
      <c r="S45" s="142"/>
      <c r="T45" s="142">
        <f t="shared" si="1"/>
        <v>295447</v>
      </c>
      <c r="U45" s="142">
        <v>2</v>
      </c>
      <c r="V45" s="142"/>
      <c r="W45" s="142">
        <v>2</v>
      </c>
      <c r="X45" s="142"/>
      <c r="Z45" s="142">
        <v>1</v>
      </c>
      <c r="AA45" s="142">
        <v>23524</v>
      </c>
      <c r="AB45" s="142">
        <v>63</v>
      </c>
      <c r="AC45" s="142">
        <v>6</v>
      </c>
      <c r="AD45" s="142">
        <v>295444</v>
      </c>
      <c r="AE45" s="142">
        <v>3</v>
      </c>
    </row>
    <row r="46" spans="1:31" x14ac:dyDescent="0.2">
      <c r="A46" s="39">
        <v>2017</v>
      </c>
      <c r="B46" s="39" t="s">
        <v>189</v>
      </c>
      <c r="C46" s="39">
        <v>8</v>
      </c>
      <c r="D46" s="39" t="s">
        <v>71</v>
      </c>
      <c r="E46" s="142">
        <v>3</v>
      </c>
      <c r="F46" s="142">
        <v>3</v>
      </c>
      <c r="G46" s="142"/>
      <c r="H46" s="142"/>
      <c r="I46" s="142">
        <v>1</v>
      </c>
      <c r="J46" s="142">
        <f t="shared" si="2"/>
        <v>23419</v>
      </c>
      <c r="K46" s="142">
        <v>255</v>
      </c>
      <c r="L46" s="142">
        <v>1</v>
      </c>
      <c r="M46" s="142">
        <v>10</v>
      </c>
      <c r="N46" s="142">
        <f t="shared" si="0"/>
        <v>69</v>
      </c>
      <c r="O46" s="142">
        <v>1</v>
      </c>
      <c r="P46" s="142"/>
      <c r="Q46" s="142"/>
      <c r="R46" s="142"/>
      <c r="S46" s="142"/>
      <c r="T46" s="142">
        <f t="shared" si="1"/>
        <v>295492</v>
      </c>
      <c r="U46" s="142">
        <v>2</v>
      </c>
      <c r="V46" s="142"/>
      <c r="W46" s="142">
        <v>2</v>
      </c>
      <c r="X46" s="142"/>
      <c r="Z46" s="142">
        <v>1</v>
      </c>
      <c r="AA46" s="142">
        <v>23418</v>
      </c>
      <c r="AB46" s="142">
        <v>63</v>
      </c>
      <c r="AC46" s="142">
        <v>6</v>
      </c>
      <c r="AD46" s="142">
        <v>295489</v>
      </c>
      <c r="AE46" s="142">
        <v>3</v>
      </c>
    </row>
    <row r="47" spans="1:31" x14ac:dyDescent="0.2">
      <c r="A47" s="39">
        <v>2017</v>
      </c>
      <c r="B47" s="39" t="s">
        <v>189</v>
      </c>
      <c r="C47" s="39">
        <v>9</v>
      </c>
      <c r="D47" s="39" t="s">
        <v>72</v>
      </c>
      <c r="E47" s="142">
        <v>3</v>
      </c>
      <c r="F47" s="142">
        <v>3</v>
      </c>
      <c r="G47" s="142"/>
      <c r="H47" s="142"/>
      <c r="I47" s="142">
        <v>1</v>
      </c>
      <c r="J47" s="142">
        <f t="shared" si="2"/>
        <v>23400</v>
      </c>
      <c r="K47" s="142">
        <v>255</v>
      </c>
      <c r="L47" s="142">
        <v>1</v>
      </c>
      <c r="M47" s="142">
        <v>10</v>
      </c>
      <c r="N47" s="142">
        <f t="shared" si="0"/>
        <v>69</v>
      </c>
      <c r="O47" s="142">
        <v>1</v>
      </c>
      <c r="P47" s="142"/>
      <c r="Q47" s="142"/>
      <c r="R47" s="142"/>
      <c r="S47" s="142"/>
      <c r="T47" s="142">
        <f t="shared" si="1"/>
        <v>295536</v>
      </c>
      <c r="U47" s="142">
        <v>2</v>
      </c>
      <c r="V47" s="142"/>
      <c r="W47" s="142">
        <v>2</v>
      </c>
      <c r="X47" s="142"/>
      <c r="Z47" s="142">
        <v>1</v>
      </c>
      <c r="AA47" s="142">
        <v>23399</v>
      </c>
      <c r="AB47" s="142">
        <v>63</v>
      </c>
      <c r="AC47" s="142">
        <v>6</v>
      </c>
      <c r="AD47" s="142">
        <v>295533</v>
      </c>
      <c r="AE47" s="142">
        <v>3</v>
      </c>
    </row>
    <row r="48" spans="1:31" x14ac:dyDescent="0.2">
      <c r="A48" s="39">
        <v>2017</v>
      </c>
      <c r="B48" s="39" t="s">
        <v>189</v>
      </c>
      <c r="C48" s="39">
        <v>10</v>
      </c>
      <c r="D48" s="39" t="s">
        <v>73</v>
      </c>
      <c r="E48" s="142">
        <v>3</v>
      </c>
      <c r="F48" s="142">
        <v>3</v>
      </c>
      <c r="G48" s="142"/>
      <c r="H48" s="142"/>
      <c r="I48" s="142">
        <v>1</v>
      </c>
      <c r="J48" s="142">
        <f t="shared" si="2"/>
        <v>23378</v>
      </c>
      <c r="K48" s="142">
        <v>255</v>
      </c>
      <c r="L48" s="142">
        <v>1</v>
      </c>
      <c r="M48" s="142">
        <v>10</v>
      </c>
      <c r="N48" s="142">
        <f t="shared" si="0"/>
        <v>69</v>
      </c>
      <c r="O48" s="142">
        <v>1</v>
      </c>
      <c r="P48" s="142"/>
      <c r="Q48" s="142"/>
      <c r="R48" s="142"/>
      <c r="S48" s="142"/>
      <c r="T48" s="142">
        <f t="shared" si="1"/>
        <v>295581</v>
      </c>
      <c r="U48" s="142">
        <v>2</v>
      </c>
      <c r="V48" s="142"/>
      <c r="W48" s="142">
        <v>2</v>
      </c>
      <c r="X48" s="142"/>
      <c r="Z48" s="142">
        <v>1</v>
      </c>
      <c r="AA48" s="142">
        <v>23377</v>
      </c>
      <c r="AB48" s="142">
        <v>63</v>
      </c>
      <c r="AC48" s="142">
        <v>6</v>
      </c>
      <c r="AD48" s="142">
        <v>295578</v>
      </c>
      <c r="AE48" s="142">
        <v>3</v>
      </c>
    </row>
    <row r="49" spans="1:31" x14ac:dyDescent="0.2">
      <c r="A49" s="39">
        <v>2017</v>
      </c>
      <c r="B49" s="39" t="s">
        <v>189</v>
      </c>
      <c r="C49" s="39">
        <v>11</v>
      </c>
      <c r="D49" s="39" t="s">
        <v>74</v>
      </c>
      <c r="E49" s="142">
        <v>3</v>
      </c>
      <c r="F49" s="142">
        <v>3</v>
      </c>
      <c r="G49" s="142"/>
      <c r="H49" s="142"/>
      <c r="I49" s="142">
        <v>1</v>
      </c>
      <c r="J49" s="142">
        <f t="shared" si="2"/>
        <v>23648</v>
      </c>
      <c r="K49" s="142">
        <v>255</v>
      </c>
      <c r="L49" s="142">
        <v>1</v>
      </c>
      <c r="M49" s="142">
        <v>10</v>
      </c>
      <c r="N49" s="142">
        <f t="shared" si="0"/>
        <v>69</v>
      </c>
      <c r="O49" s="142">
        <v>1</v>
      </c>
      <c r="P49" s="142"/>
      <c r="Q49" s="142"/>
      <c r="R49" s="142"/>
      <c r="S49" s="142"/>
      <c r="T49" s="142">
        <f t="shared" si="1"/>
        <v>295626</v>
      </c>
      <c r="U49" s="142">
        <v>2</v>
      </c>
      <c r="V49" s="142"/>
      <c r="W49" s="142">
        <v>2</v>
      </c>
      <c r="X49" s="142"/>
      <c r="Z49" s="142">
        <v>1</v>
      </c>
      <c r="AA49" s="142">
        <v>23647</v>
      </c>
      <c r="AB49" s="142">
        <v>63</v>
      </c>
      <c r="AC49" s="142">
        <v>6</v>
      </c>
      <c r="AD49" s="142">
        <v>295623</v>
      </c>
      <c r="AE49" s="142">
        <v>3</v>
      </c>
    </row>
    <row r="50" spans="1:31" x14ac:dyDescent="0.2">
      <c r="A50" s="39">
        <v>2017</v>
      </c>
      <c r="B50" s="39" t="s">
        <v>189</v>
      </c>
      <c r="C50" s="39">
        <v>12</v>
      </c>
      <c r="D50" s="39" t="s">
        <v>75</v>
      </c>
      <c r="E50" s="142">
        <v>3</v>
      </c>
      <c r="F50" s="142">
        <v>3</v>
      </c>
      <c r="G50" s="142"/>
      <c r="H50" s="142"/>
      <c r="I50" s="142">
        <v>1</v>
      </c>
      <c r="J50" s="142">
        <f t="shared" si="2"/>
        <v>23892</v>
      </c>
      <c r="K50" s="142">
        <v>255</v>
      </c>
      <c r="L50" s="142">
        <v>1</v>
      </c>
      <c r="M50" s="142">
        <v>10</v>
      </c>
      <c r="N50" s="142">
        <f t="shared" si="0"/>
        <v>69</v>
      </c>
      <c r="O50" s="142">
        <v>1</v>
      </c>
      <c r="P50" s="142"/>
      <c r="Q50" s="142"/>
      <c r="R50" s="142"/>
      <c r="S50" s="142"/>
      <c r="T50" s="142">
        <f t="shared" si="1"/>
        <v>295671</v>
      </c>
      <c r="U50" s="142">
        <v>2</v>
      </c>
      <c r="V50" s="142"/>
      <c r="W50" s="142">
        <v>2</v>
      </c>
      <c r="X50" s="142"/>
      <c r="Z50" s="142">
        <v>1</v>
      </c>
      <c r="AA50" s="142">
        <v>23891</v>
      </c>
      <c r="AB50" s="142">
        <v>63</v>
      </c>
      <c r="AC50" s="142">
        <v>6</v>
      </c>
      <c r="AD50" s="142">
        <v>295668</v>
      </c>
      <c r="AE50" s="142">
        <v>3</v>
      </c>
    </row>
    <row r="51" spans="1:31" x14ac:dyDescent="0.2">
      <c r="A51" s="39">
        <v>2018</v>
      </c>
      <c r="B51" s="39" t="s">
        <v>189</v>
      </c>
      <c r="C51" s="39">
        <v>1</v>
      </c>
      <c r="D51" s="39" t="s">
        <v>76</v>
      </c>
      <c r="E51" s="142">
        <v>3</v>
      </c>
      <c r="F51" s="142">
        <v>3</v>
      </c>
      <c r="G51" s="142"/>
      <c r="H51" s="142"/>
      <c r="I51" s="142">
        <v>1</v>
      </c>
      <c r="J51" s="142">
        <f t="shared" si="2"/>
        <v>24029</v>
      </c>
      <c r="K51" s="142">
        <v>255</v>
      </c>
      <c r="L51" s="142">
        <v>1</v>
      </c>
      <c r="M51" s="142">
        <v>10</v>
      </c>
      <c r="N51" s="142">
        <f t="shared" si="0"/>
        <v>69</v>
      </c>
      <c r="O51" s="142">
        <v>1</v>
      </c>
      <c r="P51" s="142"/>
      <c r="Q51" s="142"/>
      <c r="R51" s="142"/>
      <c r="S51" s="142"/>
      <c r="T51" s="142">
        <f t="shared" si="1"/>
        <v>295716</v>
      </c>
      <c r="U51" s="142">
        <v>2</v>
      </c>
      <c r="V51" s="142"/>
      <c r="W51" s="142">
        <v>2</v>
      </c>
      <c r="X51" s="142"/>
      <c r="Z51" s="142">
        <v>1</v>
      </c>
      <c r="AA51" s="142">
        <v>24028</v>
      </c>
      <c r="AB51" s="142">
        <v>63</v>
      </c>
      <c r="AC51" s="142">
        <v>6</v>
      </c>
      <c r="AD51" s="142">
        <v>295713</v>
      </c>
      <c r="AE51" s="142">
        <v>3</v>
      </c>
    </row>
    <row r="52" spans="1:31" x14ac:dyDescent="0.2">
      <c r="A52" s="39">
        <v>2018</v>
      </c>
      <c r="B52" s="39" t="s">
        <v>189</v>
      </c>
      <c r="C52" s="39">
        <v>2</v>
      </c>
      <c r="D52" s="39" t="s">
        <v>77</v>
      </c>
      <c r="E52" s="142">
        <v>3</v>
      </c>
      <c r="F52" s="142">
        <v>3</v>
      </c>
      <c r="G52" s="142"/>
      <c r="H52" s="142"/>
      <c r="I52" s="142">
        <v>1</v>
      </c>
      <c r="J52" s="142">
        <f t="shared" si="2"/>
        <v>24067</v>
      </c>
      <c r="K52" s="142">
        <v>255</v>
      </c>
      <c r="L52" s="142">
        <v>1</v>
      </c>
      <c r="M52" s="142">
        <v>10</v>
      </c>
      <c r="N52" s="142">
        <f t="shared" si="0"/>
        <v>69</v>
      </c>
      <c r="O52" s="142">
        <v>1</v>
      </c>
      <c r="P52" s="142"/>
      <c r="Q52" s="142"/>
      <c r="R52" s="142"/>
      <c r="S52" s="142"/>
      <c r="T52" s="142">
        <f t="shared" si="1"/>
        <v>295761</v>
      </c>
      <c r="U52" s="142">
        <v>2</v>
      </c>
      <c r="V52" s="142"/>
      <c r="W52" s="142">
        <v>2</v>
      </c>
      <c r="X52" s="142"/>
      <c r="Z52" s="142">
        <v>1</v>
      </c>
      <c r="AA52" s="142">
        <v>24066</v>
      </c>
      <c r="AB52" s="142">
        <v>63</v>
      </c>
      <c r="AC52" s="142">
        <v>6</v>
      </c>
      <c r="AD52" s="142">
        <v>295758</v>
      </c>
      <c r="AE52" s="142">
        <v>3</v>
      </c>
    </row>
    <row r="53" spans="1:31" x14ac:dyDescent="0.2">
      <c r="A53" s="39">
        <v>2018</v>
      </c>
      <c r="B53" s="39" t="s">
        <v>189</v>
      </c>
      <c r="C53" s="39">
        <v>3</v>
      </c>
      <c r="D53" s="39" t="s">
        <v>78</v>
      </c>
      <c r="E53" s="142">
        <v>3</v>
      </c>
      <c r="F53" s="142">
        <v>3</v>
      </c>
      <c r="G53" s="142"/>
      <c r="H53" s="142"/>
      <c r="I53" s="142">
        <v>1</v>
      </c>
      <c r="J53" s="142">
        <f t="shared" si="2"/>
        <v>24117</v>
      </c>
      <c r="K53" s="142">
        <v>255</v>
      </c>
      <c r="L53" s="142">
        <v>1</v>
      </c>
      <c r="M53" s="142">
        <v>10</v>
      </c>
      <c r="N53" s="142">
        <f t="shared" si="0"/>
        <v>69</v>
      </c>
      <c r="O53" s="142">
        <v>1</v>
      </c>
      <c r="P53" s="142"/>
      <c r="Q53" s="142"/>
      <c r="R53" s="142"/>
      <c r="S53" s="142"/>
      <c r="T53" s="142">
        <f t="shared" si="1"/>
        <v>295806</v>
      </c>
      <c r="U53" s="142">
        <v>2</v>
      </c>
      <c r="V53" s="142"/>
      <c r="W53" s="142">
        <v>2</v>
      </c>
      <c r="X53" s="142"/>
      <c r="Z53" s="142">
        <v>1</v>
      </c>
      <c r="AA53" s="142">
        <v>24116</v>
      </c>
      <c r="AB53" s="142">
        <v>63</v>
      </c>
      <c r="AC53" s="142">
        <v>6</v>
      </c>
      <c r="AD53" s="142">
        <v>295803</v>
      </c>
      <c r="AE53" s="142">
        <v>3</v>
      </c>
    </row>
    <row r="54" spans="1:31" x14ac:dyDescent="0.2">
      <c r="A54" s="39">
        <v>2018</v>
      </c>
      <c r="B54" s="39" t="s">
        <v>189</v>
      </c>
      <c r="C54" s="39">
        <v>4</v>
      </c>
      <c r="D54" s="39" t="s">
        <v>79</v>
      </c>
      <c r="E54" s="142">
        <v>3</v>
      </c>
      <c r="F54" s="142">
        <v>3</v>
      </c>
      <c r="G54" s="142"/>
      <c r="H54" s="142"/>
      <c r="I54" s="142">
        <v>1</v>
      </c>
      <c r="J54" s="142">
        <f t="shared" si="2"/>
        <v>24212</v>
      </c>
      <c r="K54" s="142">
        <v>255</v>
      </c>
      <c r="L54" s="142">
        <v>1</v>
      </c>
      <c r="M54" s="142">
        <v>10</v>
      </c>
      <c r="N54" s="142">
        <f t="shared" si="0"/>
        <v>69</v>
      </c>
      <c r="O54" s="142">
        <v>1</v>
      </c>
      <c r="P54" s="142"/>
      <c r="Q54" s="142"/>
      <c r="R54" s="142"/>
      <c r="S54" s="142"/>
      <c r="T54" s="142">
        <f t="shared" si="1"/>
        <v>295850</v>
      </c>
      <c r="U54" s="142">
        <v>2</v>
      </c>
      <c r="V54" s="142"/>
      <c r="W54" s="142">
        <v>2</v>
      </c>
      <c r="X54" s="142"/>
      <c r="Z54" s="142">
        <v>1</v>
      </c>
      <c r="AA54" s="142">
        <v>24211</v>
      </c>
      <c r="AB54" s="142">
        <v>63</v>
      </c>
      <c r="AC54" s="142">
        <v>6</v>
      </c>
      <c r="AD54" s="142">
        <v>295847</v>
      </c>
      <c r="AE54" s="142">
        <v>3</v>
      </c>
    </row>
    <row r="55" spans="1:31" x14ac:dyDescent="0.2">
      <c r="A55" s="39">
        <v>2018</v>
      </c>
      <c r="B55" s="39" t="s">
        <v>189</v>
      </c>
      <c r="C55" s="39">
        <v>5</v>
      </c>
      <c r="D55" s="39" t="s">
        <v>80</v>
      </c>
      <c r="E55" s="142">
        <v>3</v>
      </c>
      <c r="F55" s="142">
        <v>3</v>
      </c>
      <c r="G55" s="142"/>
      <c r="H55" s="142"/>
      <c r="I55" s="142">
        <v>1</v>
      </c>
      <c r="J55" s="142">
        <f t="shared" si="2"/>
        <v>24019</v>
      </c>
      <c r="K55" s="142">
        <v>255</v>
      </c>
      <c r="L55" s="142">
        <v>1</v>
      </c>
      <c r="M55" s="142">
        <v>10</v>
      </c>
      <c r="N55" s="142">
        <f t="shared" si="0"/>
        <v>69</v>
      </c>
      <c r="O55" s="142">
        <v>1</v>
      </c>
      <c r="P55" s="142"/>
      <c r="Q55" s="142"/>
      <c r="R55" s="142"/>
      <c r="S55" s="142"/>
      <c r="T55" s="142">
        <f t="shared" si="1"/>
        <v>295895</v>
      </c>
      <c r="U55" s="142">
        <v>2</v>
      </c>
      <c r="V55" s="142"/>
      <c r="W55" s="142">
        <v>2</v>
      </c>
      <c r="X55" s="142"/>
      <c r="Z55" s="142">
        <v>1</v>
      </c>
      <c r="AA55" s="142">
        <v>24018</v>
      </c>
      <c r="AB55" s="142">
        <v>63</v>
      </c>
      <c r="AC55" s="142">
        <v>6</v>
      </c>
      <c r="AD55" s="142">
        <v>295892</v>
      </c>
      <c r="AE55" s="142">
        <v>3</v>
      </c>
    </row>
    <row r="56" spans="1:31" x14ac:dyDescent="0.2">
      <c r="A56" s="39">
        <v>2018</v>
      </c>
      <c r="B56" s="39" t="s">
        <v>189</v>
      </c>
      <c r="C56" s="39">
        <v>6</v>
      </c>
      <c r="D56" s="39" t="s">
        <v>81</v>
      </c>
      <c r="E56" s="142">
        <v>3</v>
      </c>
      <c r="F56" s="142">
        <v>3</v>
      </c>
      <c r="G56" s="142"/>
      <c r="H56" s="142"/>
      <c r="I56" s="142">
        <v>1</v>
      </c>
      <c r="J56" s="142">
        <f t="shared" si="2"/>
        <v>23699</v>
      </c>
      <c r="K56" s="142">
        <v>255</v>
      </c>
      <c r="L56" s="142">
        <v>1</v>
      </c>
      <c r="M56" s="142">
        <v>10</v>
      </c>
      <c r="N56" s="142">
        <f t="shared" si="0"/>
        <v>69</v>
      </c>
      <c r="O56" s="142">
        <v>1</v>
      </c>
      <c r="P56" s="142"/>
      <c r="Q56" s="142"/>
      <c r="R56" s="142"/>
      <c r="S56" s="142"/>
      <c r="T56" s="142">
        <f t="shared" si="1"/>
        <v>295940</v>
      </c>
      <c r="U56" s="142">
        <v>2</v>
      </c>
      <c r="V56" s="142"/>
      <c r="W56" s="142">
        <v>2</v>
      </c>
      <c r="X56" s="142"/>
      <c r="Z56" s="142">
        <v>1</v>
      </c>
      <c r="AA56" s="142">
        <v>23698</v>
      </c>
      <c r="AB56" s="142">
        <v>63</v>
      </c>
      <c r="AC56" s="142">
        <v>6</v>
      </c>
      <c r="AD56" s="142">
        <v>295937</v>
      </c>
      <c r="AE56" s="142">
        <v>3</v>
      </c>
    </row>
    <row r="57" spans="1:31" x14ac:dyDescent="0.2">
      <c r="A57" s="39">
        <v>2018</v>
      </c>
      <c r="B57" s="39" t="s">
        <v>189</v>
      </c>
      <c r="C57" s="39">
        <v>7</v>
      </c>
      <c r="D57" s="39" t="s">
        <v>82</v>
      </c>
      <c r="E57" s="142">
        <v>3</v>
      </c>
      <c r="F57" s="142">
        <v>3</v>
      </c>
      <c r="G57" s="142"/>
      <c r="H57" s="142"/>
      <c r="I57" s="142">
        <v>1</v>
      </c>
      <c r="J57" s="142">
        <f t="shared" si="2"/>
        <v>23568</v>
      </c>
      <c r="K57" s="142">
        <v>255</v>
      </c>
      <c r="L57" s="142">
        <v>1</v>
      </c>
      <c r="M57" s="142">
        <v>10</v>
      </c>
      <c r="N57" s="142">
        <f t="shared" si="0"/>
        <v>69</v>
      </c>
      <c r="O57" s="142">
        <v>1</v>
      </c>
      <c r="P57" s="142"/>
      <c r="Q57" s="142"/>
      <c r="R57" s="142"/>
      <c r="S57" s="142"/>
      <c r="T57" s="142">
        <f t="shared" si="1"/>
        <v>295985</v>
      </c>
      <c r="U57" s="142">
        <v>2</v>
      </c>
      <c r="V57" s="142"/>
      <c r="W57" s="142">
        <v>2</v>
      </c>
      <c r="X57" s="142"/>
      <c r="Z57" s="142">
        <v>1</v>
      </c>
      <c r="AA57" s="142">
        <v>23567</v>
      </c>
      <c r="AB57" s="142">
        <v>63</v>
      </c>
      <c r="AC57" s="142">
        <v>6</v>
      </c>
      <c r="AD57" s="142">
        <v>295982</v>
      </c>
      <c r="AE57" s="142">
        <v>3</v>
      </c>
    </row>
    <row r="58" spans="1:31" x14ac:dyDescent="0.2">
      <c r="A58" s="39">
        <v>2018</v>
      </c>
      <c r="B58" s="39" t="s">
        <v>189</v>
      </c>
      <c r="C58" s="39">
        <v>8</v>
      </c>
      <c r="D58" s="39" t="s">
        <v>83</v>
      </c>
      <c r="E58" s="142">
        <v>3</v>
      </c>
      <c r="F58" s="142">
        <v>3</v>
      </c>
      <c r="G58" s="142"/>
      <c r="H58" s="142"/>
      <c r="I58" s="142">
        <v>1</v>
      </c>
      <c r="J58" s="142">
        <f t="shared" si="2"/>
        <v>23462</v>
      </c>
      <c r="K58" s="142">
        <v>255</v>
      </c>
      <c r="L58" s="142">
        <v>1</v>
      </c>
      <c r="M58" s="142">
        <v>10</v>
      </c>
      <c r="N58" s="142">
        <f t="shared" si="0"/>
        <v>69</v>
      </c>
      <c r="O58" s="142">
        <v>1</v>
      </c>
      <c r="P58" s="142"/>
      <c r="Q58" s="142"/>
      <c r="R58" s="142"/>
      <c r="S58" s="142"/>
      <c r="T58" s="142">
        <f t="shared" si="1"/>
        <v>296030</v>
      </c>
      <c r="U58" s="142">
        <v>2</v>
      </c>
      <c r="V58" s="142"/>
      <c r="W58" s="142">
        <v>2</v>
      </c>
      <c r="X58" s="142"/>
      <c r="Z58" s="142">
        <v>1</v>
      </c>
      <c r="AA58" s="142">
        <v>23461</v>
      </c>
      <c r="AB58" s="142">
        <v>63</v>
      </c>
      <c r="AC58" s="142">
        <v>6</v>
      </c>
      <c r="AD58" s="142">
        <v>296027</v>
      </c>
      <c r="AE58" s="142">
        <v>3</v>
      </c>
    </row>
    <row r="59" spans="1:31" x14ac:dyDescent="0.2">
      <c r="A59" s="39">
        <v>2018</v>
      </c>
      <c r="B59" s="39" t="s">
        <v>189</v>
      </c>
      <c r="C59" s="39">
        <v>9</v>
      </c>
      <c r="D59" s="39" t="s">
        <v>84</v>
      </c>
      <c r="E59" s="142">
        <v>3</v>
      </c>
      <c r="F59" s="142">
        <v>3</v>
      </c>
      <c r="G59" s="142"/>
      <c r="H59" s="142"/>
      <c r="I59" s="142">
        <v>1</v>
      </c>
      <c r="J59" s="142">
        <f t="shared" si="2"/>
        <v>23443</v>
      </c>
      <c r="K59" s="142">
        <v>255</v>
      </c>
      <c r="L59" s="142">
        <v>1</v>
      </c>
      <c r="M59" s="142">
        <v>10</v>
      </c>
      <c r="N59" s="142">
        <f t="shared" si="0"/>
        <v>69</v>
      </c>
      <c r="O59" s="142">
        <v>1</v>
      </c>
      <c r="P59" s="142"/>
      <c r="Q59" s="142"/>
      <c r="R59" s="142"/>
      <c r="S59" s="142"/>
      <c r="T59" s="142">
        <f t="shared" si="1"/>
        <v>296075</v>
      </c>
      <c r="U59" s="142">
        <v>2</v>
      </c>
      <c r="V59" s="142"/>
      <c r="W59" s="142">
        <v>2</v>
      </c>
      <c r="X59" s="142"/>
      <c r="Z59" s="142">
        <v>1</v>
      </c>
      <c r="AA59" s="142">
        <v>23442</v>
      </c>
      <c r="AB59" s="142">
        <v>63</v>
      </c>
      <c r="AC59" s="142">
        <v>6</v>
      </c>
      <c r="AD59" s="142">
        <v>296072</v>
      </c>
      <c r="AE59" s="142">
        <v>3</v>
      </c>
    </row>
    <row r="60" spans="1:31" x14ac:dyDescent="0.2">
      <c r="A60" s="39">
        <v>2018</v>
      </c>
      <c r="B60" s="39" t="s">
        <v>189</v>
      </c>
      <c r="C60" s="39">
        <v>10</v>
      </c>
      <c r="D60" s="39" t="s">
        <v>85</v>
      </c>
      <c r="E60" s="142">
        <v>3</v>
      </c>
      <c r="F60" s="142">
        <v>3</v>
      </c>
      <c r="G60" s="142"/>
      <c r="H60" s="142"/>
      <c r="I60" s="142">
        <v>1</v>
      </c>
      <c r="J60" s="142">
        <f t="shared" si="2"/>
        <v>23420</v>
      </c>
      <c r="K60" s="142">
        <v>255</v>
      </c>
      <c r="L60" s="142">
        <v>1</v>
      </c>
      <c r="M60" s="142">
        <v>10</v>
      </c>
      <c r="N60" s="142">
        <f t="shared" si="0"/>
        <v>69</v>
      </c>
      <c r="O60" s="142">
        <v>1</v>
      </c>
      <c r="P60" s="142"/>
      <c r="Q60" s="142"/>
      <c r="R60" s="142"/>
      <c r="S60" s="142"/>
      <c r="T60" s="142">
        <f t="shared" si="1"/>
        <v>296120</v>
      </c>
      <c r="U60" s="142">
        <v>2</v>
      </c>
      <c r="V60" s="142"/>
      <c r="W60" s="142">
        <v>2</v>
      </c>
      <c r="X60" s="142"/>
      <c r="Z60" s="142">
        <v>1</v>
      </c>
      <c r="AA60" s="142">
        <v>23419</v>
      </c>
      <c r="AB60" s="142">
        <v>63</v>
      </c>
      <c r="AC60" s="142">
        <v>6</v>
      </c>
      <c r="AD60" s="142">
        <v>296117</v>
      </c>
      <c r="AE60" s="142">
        <v>3</v>
      </c>
    </row>
    <row r="61" spans="1:31" x14ac:dyDescent="0.2">
      <c r="A61" s="39">
        <v>2018</v>
      </c>
      <c r="B61" s="39" t="s">
        <v>189</v>
      </c>
      <c r="C61" s="39">
        <v>11</v>
      </c>
      <c r="D61" s="39" t="s">
        <v>86</v>
      </c>
      <c r="E61" s="142">
        <v>3</v>
      </c>
      <c r="F61" s="142">
        <v>3</v>
      </c>
      <c r="G61" s="142"/>
      <c r="H61" s="142"/>
      <c r="I61" s="142">
        <v>1</v>
      </c>
      <c r="J61" s="142">
        <f t="shared" si="2"/>
        <v>23691</v>
      </c>
      <c r="K61" s="142">
        <v>255</v>
      </c>
      <c r="L61" s="142">
        <v>1</v>
      </c>
      <c r="M61" s="142">
        <v>10</v>
      </c>
      <c r="N61" s="142">
        <f t="shared" si="0"/>
        <v>69</v>
      </c>
      <c r="O61" s="142">
        <v>1</v>
      </c>
      <c r="P61" s="142"/>
      <c r="Q61" s="142"/>
      <c r="R61" s="142"/>
      <c r="S61" s="142"/>
      <c r="T61" s="142">
        <f t="shared" si="1"/>
        <v>296164</v>
      </c>
      <c r="U61" s="142">
        <v>2</v>
      </c>
      <c r="V61" s="142"/>
      <c r="W61" s="142">
        <v>2</v>
      </c>
      <c r="X61" s="142"/>
      <c r="Z61" s="142">
        <v>1</v>
      </c>
      <c r="AA61" s="142">
        <v>23690</v>
      </c>
      <c r="AB61" s="142">
        <v>63</v>
      </c>
      <c r="AC61" s="142">
        <v>6</v>
      </c>
      <c r="AD61" s="142">
        <v>296161</v>
      </c>
      <c r="AE61" s="142">
        <v>3</v>
      </c>
    </row>
    <row r="62" spans="1:31" x14ac:dyDescent="0.2">
      <c r="A62" s="39">
        <v>2018</v>
      </c>
      <c r="B62" s="39" t="s">
        <v>189</v>
      </c>
      <c r="C62" s="39">
        <v>12</v>
      </c>
      <c r="D62" s="39" t="s">
        <v>87</v>
      </c>
      <c r="E62" s="142">
        <v>3</v>
      </c>
      <c r="F62" s="142">
        <v>3</v>
      </c>
      <c r="G62" s="142"/>
      <c r="H62" s="142"/>
      <c r="I62" s="142">
        <v>1</v>
      </c>
      <c r="J62" s="142">
        <f t="shared" si="2"/>
        <v>23935</v>
      </c>
      <c r="K62" s="142">
        <v>255</v>
      </c>
      <c r="L62" s="142">
        <v>1</v>
      </c>
      <c r="M62" s="142">
        <v>10</v>
      </c>
      <c r="N62" s="142">
        <f t="shared" si="0"/>
        <v>69</v>
      </c>
      <c r="O62" s="142">
        <v>1</v>
      </c>
      <c r="P62" s="142"/>
      <c r="Q62" s="142"/>
      <c r="R62" s="142"/>
      <c r="S62" s="142"/>
      <c r="T62" s="142">
        <f t="shared" si="1"/>
        <v>296209</v>
      </c>
      <c r="U62" s="142">
        <v>2</v>
      </c>
      <c r="V62" s="142"/>
      <c r="W62" s="142">
        <v>2</v>
      </c>
      <c r="X62" s="142"/>
      <c r="Z62" s="142">
        <v>1</v>
      </c>
      <c r="AA62" s="142">
        <v>23934</v>
      </c>
      <c r="AB62" s="142">
        <v>63</v>
      </c>
      <c r="AC62" s="142">
        <v>6</v>
      </c>
      <c r="AD62" s="142">
        <v>296206</v>
      </c>
      <c r="AE62" s="142">
        <v>3</v>
      </c>
    </row>
    <row r="63" spans="1:31" x14ac:dyDescent="0.2">
      <c r="A63" s="39">
        <v>2019</v>
      </c>
      <c r="B63" s="39" t="s">
        <v>189</v>
      </c>
      <c r="C63" s="39">
        <v>1</v>
      </c>
      <c r="D63" s="39" t="s">
        <v>88</v>
      </c>
      <c r="E63" s="142">
        <v>3</v>
      </c>
      <c r="F63" s="142">
        <v>3</v>
      </c>
      <c r="G63" s="142"/>
      <c r="H63" s="142"/>
      <c r="I63" s="142">
        <v>1</v>
      </c>
      <c r="J63" s="142">
        <f t="shared" si="2"/>
        <v>24073</v>
      </c>
      <c r="K63" s="142">
        <v>255</v>
      </c>
      <c r="L63" s="142">
        <v>1</v>
      </c>
      <c r="M63" s="142">
        <v>10</v>
      </c>
      <c r="N63" s="142">
        <f t="shared" si="0"/>
        <v>69</v>
      </c>
      <c r="O63" s="142">
        <v>1</v>
      </c>
      <c r="P63" s="142"/>
      <c r="Q63" s="142"/>
      <c r="R63" s="142"/>
      <c r="S63" s="142"/>
      <c r="T63" s="142">
        <f t="shared" si="1"/>
        <v>296254</v>
      </c>
      <c r="U63" s="142">
        <v>2</v>
      </c>
      <c r="V63" s="142"/>
      <c r="W63" s="142">
        <v>2</v>
      </c>
      <c r="X63" s="142"/>
      <c r="Z63" s="142">
        <v>1</v>
      </c>
      <c r="AA63" s="142">
        <v>24072</v>
      </c>
      <c r="AB63" s="142">
        <v>63</v>
      </c>
      <c r="AC63" s="142">
        <v>6</v>
      </c>
      <c r="AD63" s="142">
        <v>296251</v>
      </c>
      <c r="AE63" s="142">
        <v>3</v>
      </c>
    </row>
    <row r="64" spans="1:31" x14ac:dyDescent="0.2">
      <c r="A64" s="39">
        <v>2019</v>
      </c>
      <c r="B64" s="39" t="s">
        <v>189</v>
      </c>
      <c r="C64" s="39">
        <v>2</v>
      </c>
      <c r="D64" s="39" t="s">
        <v>89</v>
      </c>
      <c r="E64" s="142">
        <v>3</v>
      </c>
      <c r="F64" s="142">
        <v>3</v>
      </c>
      <c r="G64" s="142"/>
      <c r="H64" s="142"/>
      <c r="I64" s="142">
        <v>1</v>
      </c>
      <c r="J64" s="142">
        <f t="shared" si="2"/>
        <v>24111</v>
      </c>
      <c r="K64" s="142">
        <v>255</v>
      </c>
      <c r="L64" s="142">
        <v>1</v>
      </c>
      <c r="M64" s="142">
        <v>10</v>
      </c>
      <c r="N64" s="142">
        <f t="shared" si="0"/>
        <v>69</v>
      </c>
      <c r="O64" s="142">
        <v>1</v>
      </c>
      <c r="P64" s="142"/>
      <c r="Q64" s="142"/>
      <c r="R64" s="142"/>
      <c r="S64" s="142"/>
      <c r="T64" s="142">
        <f t="shared" si="1"/>
        <v>296299</v>
      </c>
      <c r="U64" s="142">
        <v>2</v>
      </c>
      <c r="V64" s="142"/>
      <c r="W64" s="142">
        <v>2</v>
      </c>
      <c r="X64" s="142"/>
      <c r="Z64" s="142">
        <v>1</v>
      </c>
      <c r="AA64" s="142">
        <v>24110</v>
      </c>
      <c r="AB64" s="142">
        <v>63</v>
      </c>
      <c r="AC64" s="142">
        <v>6</v>
      </c>
      <c r="AD64" s="142">
        <v>296296</v>
      </c>
      <c r="AE64" s="142">
        <v>3</v>
      </c>
    </row>
    <row r="65" spans="1:31" x14ac:dyDescent="0.2">
      <c r="A65" s="39">
        <v>2019</v>
      </c>
      <c r="B65" s="39" t="s">
        <v>189</v>
      </c>
      <c r="C65" s="39">
        <v>3</v>
      </c>
      <c r="D65" s="39" t="s">
        <v>90</v>
      </c>
      <c r="E65" s="142">
        <v>3</v>
      </c>
      <c r="F65" s="142">
        <v>3</v>
      </c>
      <c r="G65" s="142"/>
      <c r="H65" s="142"/>
      <c r="I65" s="142">
        <v>1</v>
      </c>
      <c r="J65" s="142">
        <f t="shared" si="2"/>
        <v>24161</v>
      </c>
      <c r="K65" s="142">
        <v>255</v>
      </c>
      <c r="L65" s="142">
        <v>1</v>
      </c>
      <c r="M65" s="142">
        <v>10</v>
      </c>
      <c r="N65" s="142">
        <f t="shared" si="0"/>
        <v>69</v>
      </c>
      <c r="O65" s="142">
        <v>1</v>
      </c>
      <c r="P65" s="142"/>
      <c r="Q65" s="142"/>
      <c r="R65" s="142"/>
      <c r="S65" s="142"/>
      <c r="T65" s="142">
        <f t="shared" si="1"/>
        <v>296344</v>
      </c>
      <c r="U65" s="142">
        <v>2</v>
      </c>
      <c r="V65" s="142"/>
      <c r="W65" s="142">
        <v>2</v>
      </c>
      <c r="X65" s="142"/>
      <c r="Z65" s="142">
        <v>1</v>
      </c>
      <c r="AA65" s="142">
        <v>24160</v>
      </c>
      <c r="AB65" s="142">
        <v>63</v>
      </c>
      <c r="AC65" s="142">
        <v>6</v>
      </c>
      <c r="AD65" s="142">
        <v>296341</v>
      </c>
      <c r="AE65" s="142">
        <v>3</v>
      </c>
    </row>
    <row r="66" spans="1:31" x14ac:dyDescent="0.2">
      <c r="A66" s="39">
        <v>2019</v>
      </c>
      <c r="B66" s="39" t="s">
        <v>189</v>
      </c>
      <c r="C66" s="39">
        <v>4</v>
      </c>
      <c r="D66" s="39" t="s">
        <v>91</v>
      </c>
      <c r="E66" s="142">
        <v>3</v>
      </c>
      <c r="F66" s="142">
        <v>3</v>
      </c>
      <c r="G66" s="142"/>
      <c r="H66" s="142"/>
      <c r="I66" s="142">
        <v>1</v>
      </c>
      <c r="J66" s="142">
        <f t="shared" si="2"/>
        <v>24256</v>
      </c>
      <c r="K66" s="142">
        <v>255</v>
      </c>
      <c r="L66" s="142">
        <v>1</v>
      </c>
      <c r="M66" s="142">
        <v>10</v>
      </c>
      <c r="N66" s="142">
        <f t="shared" si="0"/>
        <v>69</v>
      </c>
      <c r="O66" s="142">
        <v>1</v>
      </c>
      <c r="P66" s="142"/>
      <c r="Q66" s="142"/>
      <c r="R66" s="142"/>
      <c r="S66" s="142"/>
      <c r="T66" s="142">
        <f t="shared" si="1"/>
        <v>296389</v>
      </c>
      <c r="U66" s="142">
        <v>2</v>
      </c>
      <c r="V66" s="142"/>
      <c r="W66" s="142">
        <v>2</v>
      </c>
      <c r="X66" s="142"/>
      <c r="Z66" s="142">
        <v>1</v>
      </c>
      <c r="AA66" s="142">
        <v>24255</v>
      </c>
      <c r="AB66" s="142">
        <v>63</v>
      </c>
      <c r="AC66" s="142">
        <v>6</v>
      </c>
      <c r="AD66" s="142">
        <v>296386</v>
      </c>
      <c r="AE66" s="142">
        <v>3</v>
      </c>
    </row>
    <row r="67" spans="1:31" x14ac:dyDescent="0.2">
      <c r="A67" s="39">
        <v>2019</v>
      </c>
      <c r="B67" s="39" t="s">
        <v>189</v>
      </c>
      <c r="C67" s="39">
        <v>5</v>
      </c>
      <c r="D67" s="39" t="s">
        <v>92</v>
      </c>
      <c r="E67" s="142">
        <v>3</v>
      </c>
      <c r="F67" s="142">
        <v>3</v>
      </c>
      <c r="G67" s="142"/>
      <c r="H67" s="142"/>
      <c r="I67" s="142">
        <v>1</v>
      </c>
      <c r="J67" s="142">
        <f t="shared" si="2"/>
        <v>24063</v>
      </c>
      <c r="K67" s="142">
        <v>255</v>
      </c>
      <c r="L67" s="142">
        <v>1</v>
      </c>
      <c r="M67" s="142">
        <v>10</v>
      </c>
      <c r="N67" s="142">
        <f t="shared" si="0"/>
        <v>69</v>
      </c>
      <c r="O67" s="142">
        <v>1</v>
      </c>
      <c r="P67" s="142"/>
      <c r="Q67" s="142"/>
      <c r="R67" s="142"/>
      <c r="S67" s="142"/>
      <c r="T67" s="142">
        <f t="shared" si="1"/>
        <v>296434</v>
      </c>
      <c r="U67" s="142">
        <v>2</v>
      </c>
      <c r="V67" s="142"/>
      <c r="W67" s="142">
        <v>2</v>
      </c>
      <c r="X67" s="142"/>
      <c r="Z67" s="142">
        <v>1</v>
      </c>
      <c r="AA67" s="142">
        <v>24062</v>
      </c>
      <c r="AB67" s="142">
        <v>63</v>
      </c>
      <c r="AC67" s="142">
        <v>6</v>
      </c>
      <c r="AD67" s="142">
        <v>296431</v>
      </c>
      <c r="AE67" s="142">
        <v>3</v>
      </c>
    </row>
    <row r="68" spans="1:31" x14ac:dyDescent="0.2">
      <c r="A68" s="39">
        <v>2019</v>
      </c>
      <c r="B68" s="39" t="s">
        <v>189</v>
      </c>
      <c r="C68" s="39">
        <v>6</v>
      </c>
      <c r="D68" s="39" t="s">
        <v>93</v>
      </c>
      <c r="E68" s="142">
        <v>3</v>
      </c>
      <c r="F68" s="142">
        <v>3</v>
      </c>
      <c r="G68" s="142"/>
      <c r="H68" s="142"/>
      <c r="I68" s="142">
        <v>1</v>
      </c>
      <c r="J68" s="142">
        <f t="shared" si="2"/>
        <v>23742</v>
      </c>
      <c r="K68" s="142">
        <v>255</v>
      </c>
      <c r="L68" s="142">
        <v>1</v>
      </c>
      <c r="M68" s="142">
        <v>10</v>
      </c>
      <c r="N68" s="142">
        <f t="shared" ref="N68:N74" si="3">AB68+AC68</f>
        <v>69</v>
      </c>
      <c r="O68" s="142">
        <v>1</v>
      </c>
      <c r="P68" s="142"/>
      <c r="Q68" s="142"/>
      <c r="R68" s="142"/>
      <c r="S68" s="142"/>
      <c r="T68" s="142">
        <f t="shared" si="1"/>
        <v>296478</v>
      </c>
      <c r="U68" s="142">
        <v>2</v>
      </c>
      <c r="V68" s="142"/>
      <c r="W68" s="142">
        <v>2</v>
      </c>
      <c r="X68" s="142"/>
      <c r="Z68" s="142">
        <v>1</v>
      </c>
      <c r="AA68" s="142">
        <v>23741</v>
      </c>
      <c r="AB68" s="142">
        <v>63</v>
      </c>
      <c r="AC68" s="142">
        <v>6</v>
      </c>
      <c r="AD68" s="142">
        <v>296475</v>
      </c>
      <c r="AE68" s="142">
        <v>3</v>
      </c>
    </row>
    <row r="69" spans="1:31" x14ac:dyDescent="0.2">
      <c r="A69" s="39">
        <v>2019</v>
      </c>
      <c r="B69" s="39" t="s">
        <v>189</v>
      </c>
      <c r="C69" s="39">
        <v>7</v>
      </c>
      <c r="D69" s="39" t="s">
        <v>94</v>
      </c>
      <c r="E69" s="142">
        <v>3</v>
      </c>
      <c r="F69" s="142">
        <v>3</v>
      </c>
      <c r="G69" s="142"/>
      <c r="H69" s="142"/>
      <c r="I69" s="142">
        <v>1</v>
      </c>
      <c r="J69" s="142">
        <f t="shared" si="2"/>
        <v>23611</v>
      </c>
      <c r="K69" s="142">
        <v>255</v>
      </c>
      <c r="L69" s="142">
        <v>1</v>
      </c>
      <c r="M69" s="142">
        <v>10</v>
      </c>
      <c r="N69" s="142">
        <f t="shared" si="3"/>
        <v>69</v>
      </c>
      <c r="O69" s="142">
        <v>1</v>
      </c>
      <c r="P69" s="142"/>
      <c r="Q69" s="142"/>
      <c r="R69" s="142"/>
      <c r="S69" s="142"/>
      <c r="T69" s="142">
        <f t="shared" si="1"/>
        <v>296523</v>
      </c>
      <c r="U69" s="142">
        <v>2</v>
      </c>
      <c r="V69" s="142"/>
      <c r="W69" s="142">
        <v>2</v>
      </c>
      <c r="X69" s="142"/>
      <c r="Z69" s="142">
        <v>1</v>
      </c>
      <c r="AA69" s="142">
        <v>23610</v>
      </c>
      <c r="AB69" s="142">
        <v>63</v>
      </c>
      <c r="AC69" s="142">
        <v>6</v>
      </c>
      <c r="AD69" s="142">
        <v>296520</v>
      </c>
      <c r="AE69" s="142">
        <v>3</v>
      </c>
    </row>
    <row r="70" spans="1:31" x14ac:dyDescent="0.2">
      <c r="A70" s="39">
        <v>2019</v>
      </c>
      <c r="B70" s="39" t="s">
        <v>189</v>
      </c>
      <c r="C70" s="39">
        <v>8</v>
      </c>
      <c r="D70" s="39" t="s">
        <v>95</v>
      </c>
      <c r="E70" s="142">
        <v>3</v>
      </c>
      <c r="F70" s="142">
        <v>3</v>
      </c>
      <c r="G70" s="142"/>
      <c r="H70" s="142"/>
      <c r="I70" s="142">
        <v>1</v>
      </c>
      <c r="J70" s="142">
        <f t="shared" si="2"/>
        <v>23505</v>
      </c>
      <c r="K70" s="142">
        <v>255</v>
      </c>
      <c r="L70" s="142">
        <v>1</v>
      </c>
      <c r="M70" s="142">
        <v>10</v>
      </c>
      <c r="N70" s="142">
        <f t="shared" si="3"/>
        <v>69</v>
      </c>
      <c r="O70" s="142">
        <v>1</v>
      </c>
      <c r="P70" s="142"/>
      <c r="Q70" s="142"/>
      <c r="R70" s="142"/>
      <c r="S70" s="142"/>
      <c r="T70" s="142">
        <f t="shared" si="1"/>
        <v>296568</v>
      </c>
      <c r="U70" s="142">
        <v>2</v>
      </c>
      <c r="V70" s="142"/>
      <c r="W70" s="142">
        <v>2</v>
      </c>
      <c r="X70" s="142"/>
      <c r="Z70" s="142">
        <v>1</v>
      </c>
      <c r="AA70" s="142">
        <v>23504</v>
      </c>
      <c r="AB70" s="142">
        <v>63</v>
      </c>
      <c r="AC70" s="142">
        <v>6</v>
      </c>
      <c r="AD70" s="142">
        <v>296565</v>
      </c>
      <c r="AE70" s="142">
        <v>3</v>
      </c>
    </row>
    <row r="71" spans="1:31" x14ac:dyDescent="0.2">
      <c r="A71" s="39">
        <v>2019</v>
      </c>
      <c r="B71" s="39" t="s">
        <v>189</v>
      </c>
      <c r="C71" s="39">
        <v>9</v>
      </c>
      <c r="D71" s="39" t="s">
        <v>96</v>
      </c>
      <c r="E71" s="142">
        <v>3</v>
      </c>
      <c r="F71" s="142">
        <v>3</v>
      </c>
      <c r="G71" s="142"/>
      <c r="H71" s="142"/>
      <c r="I71" s="142">
        <v>1</v>
      </c>
      <c r="J71" s="142">
        <f t="shared" si="2"/>
        <v>23486</v>
      </c>
      <c r="K71" s="142">
        <v>255</v>
      </c>
      <c r="L71" s="142">
        <v>1</v>
      </c>
      <c r="M71" s="142">
        <v>10</v>
      </c>
      <c r="N71" s="142">
        <f t="shared" si="3"/>
        <v>69</v>
      </c>
      <c r="O71" s="142">
        <v>1</v>
      </c>
      <c r="P71" s="142"/>
      <c r="Q71" s="142"/>
      <c r="R71" s="142"/>
      <c r="S71" s="142"/>
      <c r="T71" s="142">
        <f t="shared" ref="T71:T74" si="4">AD71+AE71</f>
        <v>296613</v>
      </c>
      <c r="U71" s="142">
        <v>2</v>
      </c>
      <c r="V71" s="142"/>
      <c r="W71" s="142">
        <v>2</v>
      </c>
      <c r="X71" s="142"/>
      <c r="Z71" s="142">
        <v>1</v>
      </c>
      <c r="AA71" s="142">
        <v>23485</v>
      </c>
      <c r="AB71" s="142">
        <v>63</v>
      </c>
      <c r="AC71" s="142">
        <v>6</v>
      </c>
      <c r="AD71" s="142">
        <v>296610</v>
      </c>
      <c r="AE71" s="142">
        <v>3</v>
      </c>
    </row>
    <row r="72" spans="1:31" x14ac:dyDescent="0.2">
      <c r="A72" s="39">
        <v>2019</v>
      </c>
      <c r="B72" s="39" t="s">
        <v>189</v>
      </c>
      <c r="C72" s="39">
        <v>10</v>
      </c>
      <c r="D72" s="39" t="s">
        <v>97</v>
      </c>
      <c r="E72" s="142">
        <v>3</v>
      </c>
      <c r="F72" s="142">
        <v>3</v>
      </c>
      <c r="G72" s="142"/>
      <c r="H72" s="142"/>
      <c r="I72" s="142">
        <v>1</v>
      </c>
      <c r="J72" s="142">
        <f t="shared" ref="J72:J74" si="5">AA72+Z72</f>
        <v>23463</v>
      </c>
      <c r="K72" s="142">
        <v>255</v>
      </c>
      <c r="L72" s="142">
        <v>1</v>
      </c>
      <c r="M72" s="142">
        <v>10</v>
      </c>
      <c r="N72" s="142">
        <f t="shared" si="3"/>
        <v>69</v>
      </c>
      <c r="O72" s="142">
        <v>1</v>
      </c>
      <c r="P72" s="142"/>
      <c r="Q72" s="142"/>
      <c r="R72" s="142"/>
      <c r="S72" s="142"/>
      <c r="T72" s="142">
        <f t="shared" si="4"/>
        <v>296658</v>
      </c>
      <c r="U72" s="142">
        <v>2</v>
      </c>
      <c r="V72" s="142"/>
      <c r="W72" s="142">
        <v>2</v>
      </c>
      <c r="X72" s="142"/>
      <c r="Z72" s="142">
        <v>1</v>
      </c>
      <c r="AA72" s="142">
        <v>23462</v>
      </c>
      <c r="AB72" s="142">
        <v>63</v>
      </c>
      <c r="AC72" s="142">
        <v>6</v>
      </c>
      <c r="AD72" s="142">
        <v>296655</v>
      </c>
      <c r="AE72" s="142">
        <v>3</v>
      </c>
    </row>
    <row r="73" spans="1:31" x14ac:dyDescent="0.2">
      <c r="A73" s="39">
        <v>2019</v>
      </c>
      <c r="B73" s="39" t="s">
        <v>189</v>
      </c>
      <c r="C73" s="39">
        <v>11</v>
      </c>
      <c r="D73" s="39" t="s">
        <v>98</v>
      </c>
      <c r="E73" s="142">
        <v>3</v>
      </c>
      <c r="F73" s="142">
        <v>3</v>
      </c>
      <c r="G73" s="142"/>
      <c r="H73" s="142"/>
      <c r="I73" s="142">
        <v>1</v>
      </c>
      <c r="J73" s="142">
        <f t="shared" si="5"/>
        <v>23734</v>
      </c>
      <c r="K73" s="142">
        <v>255</v>
      </c>
      <c r="L73" s="142">
        <v>1</v>
      </c>
      <c r="M73" s="142">
        <v>10</v>
      </c>
      <c r="N73" s="142">
        <f t="shared" si="3"/>
        <v>69</v>
      </c>
      <c r="O73" s="142">
        <v>1</v>
      </c>
      <c r="P73" s="142"/>
      <c r="Q73" s="142"/>
      <c r="R73" s="142"/>
      <c r="S73" s="142"/>
      <c r="T73" s="142">
        <f t="shared" si="4"/>
        <v>296703</v>
      </c>
      <c r="U73" s="142">
        <v>2</v>
      </c>
      <c r="V73" s="142"/>
      <c r="W73" s="142">
        <v>2</v>
      </c>
      <c r="X73" s="142"/>
      <c r="Z73" s="142">
        <v>1</v>
      </c>
      <c r="AA73" s="142">
        <v>23733</v>
      </c>
      <c r="AB73" s="142">
        <v>63</v>
      </c>
      <c r="AC73" s="142">
        <v>6</v>
      </c>
      <c r="AD73" s="142">
        <v>296700</v>
      </c>
      <c r="AE73" s="142">
        <v>3</v>
      </c>
    </row>
    <row r="74" spans="1:31" x14ac:dyDescent="0.2">
      <c r="A74" s="39">
        <v>2019</v>
      </c>
      <c r="B74" s="39" t="s">
        <v>189</v>
      </c>
      <c r="C74" s="39">
        <v>12</v>
      </c>
      <c r="D74" s="39" t="s">
        <v>99</v>
      </c>
      <c r="E74" s="142">
        <v>3</v>
      </c>
      <c r="F74" s="142">
        <v>3</v>
      </c>
      <c r="G74" s="142"/>
      <c r="H74" s="142"/>
      <c r="I74" s="142">
        <v>1</v>
      </c>
      <c r="J74" s="142">
        <f t="shared" si="5"/>
        <v>23978</v>
      </c>
      <c r="K74" s="142">
        <v>255</v>
      </c>
      <c r="L74" s="142">
        <v>1</v>
      </c>
      <c r="M74" s="142">
        <v>10</v>
      </c>
      <c r="N74" s="142">
        <f t="shared" si="3"/>
        <v>69</v>
      </c>
      <c r="O74" s="142">
        <v>1</v>
      </c>
      <c r="P74" s="142"/>
      <c r="Q74" s="142"/>
      <c r="R74" s="142"/>
      <c r="S74" s="142"/>
      <c r="T74" s="142">
        <f t="shared" si="4"/>
        <v>296747</v>
      </c>
      <c r="U74" s="142">
        <v>2</v>
      </c>
      <c r="V74" s="142"/>
      <c r="W74" s="142">
        <v>2</v>
      </c>
      <c r="X74" s="142"/>
      <c r="Z74" s="142">
        <v>1</v>
      </c>
      <c r="AA74" s="142">
        <v>23977</v>
      </c>
      <c r="AB74" s="142">
        <v>63</v>
      </c>
      <c r="AC74" s="142">
        <v>6</v>
      </c>
      <c r="AD74" s="142">
        <v>296744</v>
      </c>
      <c r="AE74" s="142">
        <v>3</v>
      </c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2:L43"/>
  <sheetViews>
    <sheetView workbookViewId="0">
      <pane xSplit="2" ySplit="3" topLeftCell="I13" activePane="bottomRight" state="frozen"/>
      <selection pane="topRight" activeCell="C1" sqref="C1"/>
      <selection pane="bottomLeft" activeCell="A4" sqref="A4"/>
      <selection pane="bottomRight" activeCell="J36" sqref="J36"/>
    </sheetView>
  </sheetViews>
  <sheetFormatPr defaultRowHeight="15" x14ac:dyDescent="0.25"/>
  <cols>
    <col min="1" max="1" width="35.140625" customWidth="1"/>
    <col min="2" max="2" width="39.140625" bestFit="1" customWidth="1"/>
    <col min="3" max="3" width="17" bestFit="1" customWidth="1"/>
    <col min="4" max="4" width="22.42578125" bestFit="1" customWidth="1"/>
    <col min="5" max="5" width="25.28515625" bestFit="1" customWidth="1"/>
    <col min="6" max="6" width="22.5703125" bestFit="1" customWidth="1"/>
    <col min="7" max="7" width="19.5703125" bestFit="1" customWidth="1"/>
    <col min="8" max="8" width="14" bestFit="1" customWidth="1"/>
    <col min="9" max="9" width="27.140625" bestFit="1" customWidth="1"/>
    <col min="10" max="10" width="27.28515625" bestFit="1" customWidth="1"/>
    <col min="11" max="11" width="21.140625" bestFit="1" customWidth="1"/>
    <col min="12" max="12" width="5.5703125" bestFit="1" customWidth="1"/>
  </cols>
  <sheetData>
    <row r="2" spans="1:12" x14ac:dyDescent="0.25">
      <c r="A2" s="9" t="s">
        <v>100</v>
      </c>
    </row>
    <row r="3" spans="1:12" x14ac:dyDescent="0.25">
      <c r="B3" t="s">
        <v>197</v>
      </c>
      <c r="C3" t="s">
        <v>101</v>
      </c>
      <c r="D3" t="s">
        <v>102</v>
      </c>
      <c r="E3" t="s">
        <v>103</v>
      </c>
      <c r="F3" t="s">
        <v>104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</row>
    <row r="4" spans="1:12" x14ac:dyDescent="0.25">
      <c r="B4" t="s">
        <v>4</v>
      </c>
      <c r="C4" s="89">
        <v>0</v>
      </c>
      <c r="D4" s="89">
        <v>0</v>
      </c>
      <c r="E4" s="89">
        <v>0</v>
      </c>
      <c r="F4" s="89">
        <v>0</v>
      </c>
      <c r="G4" s="89">
        <v>6.465044278006693E-2</v>
      </c>
      <c r="H4" s="89">
        <v>0</v>
      </c>
      <c r="I4" s="89">
        <v>0.44067999180458489</v>
      </c>
      <c r="J4" s="89">
        <v>0.49466956541534818</v>
      </c>
      <c r="K4" s="89">
        <v>0</v>
      </c>
      <c r="L4" s="10">
        <f>SUM(C4:K4)</f>
        <v>1</v>
      </c>
    </row>
    <row r="5" spans="1:12" x14ac:dyDescent="0.25">
      <c r="B5" t="s">
        <v>5</v>
      </c>
      <c r="C5" s="89">
        <v>1.3858205028542447E-4</v>
      </c>
      <c r="D5" s="89">
        <v>0</v>
      </c>
      <c r="E5" s="89">
        <v>0</v>
      </c>
      <c r="F5" s="89">
        <v>0</v>
      </c>
      <c r="G5" s="89">
        <v>0.98223028932222034</v>
      </c>
      <c r="H5" s="89">
        <v>0</v>
      </c>
      <c r="I5" s="89">
        <v>0</v>
      </c>
      <c r="J5" s="89">
        <v>1.7631128627494285E-2</v>
      </c>
      <c r="K5" s="89">
        <v>0</v>
      </c>
      <c r="L5" s="10">
        <f t="shared" ref="L5:L23" si="0">SUM(C5:K5)</f>
        <v>1</v>
      </c>
    </row>
    <row r="6" spans="1:12" x14ac:dyDescent="0.25">
      <c r="B6" t="s">
        <v>6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1</v>
      </c>
      <c r="J6" s="89">
        <v>0</v>
      </c>
      <c r="K6" s="89">
        <v>0</v>
      </c>
      <c r="L6" s="10">
        <f t="shared" si="0"/>
        <v>1</v>
      </c>
    </row>
    <row r="7" spans="1:12" x14ac:dyDescent="0.25">
      <c r="B7" t="s">
        <v>7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0.97895557287607171</v>
      </c>
      <c r="J7" s="89">
        <v>2.1044427123928292E-2</v>
      </c>
      <c r="K7" s="89">
        <v>0</v>
      </c>
      <c r="L7" s="10">
        <f t="shared" si="0"/>
        <v>1</v>
      </c>
    </row>
    <row r="8" spans="1:12" x14ac:dyDescent="0.25">
      <c r="B8" t="s">
        <v>8</v>
      </c>
      <c r="C8" s="89">
        <v>1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10">
        <f t="shared" si="0"/>
        <v>1</v>
      </c>
    </row>
    <row r="9" spans="1:12" x14ac:dyDescent="0.25">
      <c r="B9" t="s">
        <v>9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f>86.2381007855566%+0.018705611723909%</f>
        <v>0.86256806397280505</v>
      </c>
      <c r="J9" s="89">
        <v>0.137431936027195</v>
      </c>
      <c r="K9" s="89">
        <v>0</v>
      </c>
      <c r="L9" s="10">
        <f t="shared" si="0"/>
        <v>1</v>
      </c>
    </row>
    <row r="10" spans="1:12" x14ac:dyDescent="0.25">
      <c r="B10" t="s">
        <v>10</v>
      </c>
      <c r="C10" s="89">
        <v>0</v>
      </c>
      <c r="D10" s="89">
        <v>0</v>
      </c>
      <c r="E10" s="89">
        <v>0</v>
      </c>
      <c r="F10" s="89">
        <v>0</v>
      </c>
      <c r="G10" s="89">
        <v>0.97674977125238682</v>
      </c>
      <c r="H10" s="89">
        <v>0</v>
      </c>
      <c r="I10" s="89">
        <v>5.6005687670445991E-3</v>
      </c>
      <c r="J10" s="89">
        <v>1.7649659980568562E-2</v>
      </c>
      <c r="K10" s="89">
        <v>0</v>
      </c>
      <c r="L10" s="10">
        <f t="shared" si="0"/>
        <v>1</v>
      </c>
    </row>
    <row r="11" spans="1:12" x14ac:dyDescent="0.25">
      <c r="B11" t="s">
        <v>11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1</v>
      </c>
      <c r="I11" s="89">
        <v>0</v>
      </c>
      <c r="J11" s="89">
        <v>0</v>
      </c>
      <c r="K11" s="89">
        <v>0</v>
      </c>
      <c r="L11" s="10">
        <f t="shared" si="0"/>
        <v>1</v>
      </c>
    </row>
    <row r="12" spans="1:12" x14ac:dyDescent="0.25">
      <c r="B12" t="s">
        <v>12</v>
      </c>
      <c r="C12" s="89">
        <v>0</v>
      </c>
      <c r="D12" s="89">
        <v>0</v>
      </c>
      <c r="E12" s="89">
        <v>0.75482445531917253</v>
      </c>
      <c r="F12" s="89">
        <v>0.2451755446808275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10">
        <f t="shared" si="0"/>
        <v>1</v>
      </c>
    </row>
    <row r="13" spans="1:12" x14ac:dyDescent="0.25">
      <c r="B13" t="s">
        <v>13</v>
      </c>
      <c r="C13" s="89">
        <v>0.97349218557051487</v>
      </c>
      <c r="D13" s="89">
        <v>0</v>
      </c>
      <c r="E13" s="89">
        <v>0</v>
      </c>
      <c r="F13" s="89">
        <v>2.6507814429485139E-2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10">
        <f t="shared" si="0"/>
        <v>1</v>
      </c>
    </row>
    <row r="14" spans="1:12" x14ac:dyDescent="0.25">
      <c r="B14" t="s">
        <v>14</v>
      </c>
      <c r="C14" s="89">
        <v>0</v>
      </c>
      <c r="D14" s="89">
        <v>1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10">
        <f t="shared" si="0"/>
        <v>1</v>
      </c>
    </row>
    <row r="15" spans="1:12" x14ac:dyDescent="0.25">
      <c r="B15" t="s">
        <v>15</v>
      </c>
      <c r="C15" s="89"/>
      <c r="D15" s="89"/>
      <c r="E15" s="89"/>
      <c r="F15" s="89"/>
      <c r="G15" s="89"/>
      <c r="H15" s="89"/>
      <c r="I15" s="89"/>
      <c r="J15" s="89"/>
      <c r="K15" s="89"/>
      <c r="L15" s="10"/>
    </row>
    <row r="16" spans="1:12" x14ac:dyDescent="0.25">
      <c r="B16" t="s">
        <v>16</v>
      </c>
      <c r="C16" s="89"/>
      <c r="D16" s="89"/>
      <c r="E16" s="89"/>
      <c r="F16" s="89"/>
      <c r="G16" s="89"/>
      <c r="H16" s="89"/>
      <c r="I16" s="89"/>
      <c r="J16" s="89"/>
      <c r="K16" s="89"/>
      <c r="L16" s="10"/>
    </row>
    <row r="17" spans="2:12" x14ac:dyDescent="0.25">
      <c r="B17" t="s">
        <v>17</v>
      </c>
      <c r="C17" s="89"/>
      <c r="D17" s="89"/>
      <c r="E17" s="89"/>
      <c r="F17" s="89"/>
      <c r="G17" s="89"/>
      <c r="H17" s="89"/>
      <c r="I17" s="89"/>
      <c r="J17" s="89"/>
      <c r="K17" s="89"/>
      <c r="L17" s="10"/>
    </row>
    <row r="18" spans="2:12" x14ac:dyDescent="0.25">
      <c r="B18" t="s">
        <v>18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1</v>
      </c>
      <c r="J18" s="89">
        <v>0</v>
      </c>
      <c r="K18" s="89">
        <v>0</v>
      </c>
      <c r="L18" s="10">
        <f t="shared" si="0"/>
        <v>1</v>
      </c>
    </row>
    <row r="19" spans="2:12" x14ac:dyDescent="0.25">
      <c r="B19" t="s">
        <v>19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f>99.9713458978513%+0.00830752541602629%+0.0203465767327228%</f>
        <v>1.0000000000000004</v>
      </c>
      <c r="L19" s="10">
        <f t="shared" si="0"/>
        <v>1.0000000000000004</v>
      </c>
    </row>
    <row r="20" spans="2:12" x14ac:dyDescent="0.25">
      <c r="B20" t="s">
        <v>20</v>
      </c>
      <c r="C20" s="89">
        <v>0</v>
      </c>
      <c r="D20" s="89">
        <v>0</v>
      </c>
      <c r="E20" s="89">
        <v>0</v>
      </c>
      <c r="F20" s="89">
        <v>0</v>
      </c>
      <c r="G20" s="89">
        <v>1</v>
      </c>
      <c r="H20" s="89">
        <v>0</v>
      </c>
      <c r="I20" s="89">
        <v>0</v>
      </c>
      <c r="J20" s="89">
        <v>0</v>
      </c>
      <c r="K20" s="89">
        <v>0</v>
      </c>
      <c r="L20" s="10">
        <f t="shared" si="0"/>
        <v>1</v>
      </c>
    </row>
    <row r="21" spans="2:12" x14ac:dyDescent="0.25">
      <c r="B21" t="s">
        <v>21</v>
      </c>
      <c r="C21" s="89">
        <v>0</v>
      </c>
      <c r="D21" s="89">
        <v>0</v>
      </c>
      <c r="E21" s="89">
        <v>0.83514244041218333</v>
      </c>
      <c r="F21" s="89">
        <v>0.16485755958781664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10">
        <f t="shared" si="0"/>
        <v>1</v>
      </c>
    </row>
    <row r="22" spans="2:12" x14ac:dyDescent="0.25">
      <c r="B22" t="s">
        <v>22</v>
      </c>
      <c r="C22" s="89">
        <v>1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10">
        <f t="shared" si="0"/>
        <v>1</v>
      </c>
    </row>
    <row r="23" spans="2:12" x14ac:dyDescent="0.25">
      <c r="B23" t="s">
        <v>23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0.36687941645771599</v>
      </c>
      <c r="K23" s="89">
        <v>0.63312058354228407</v>
      </c>
      <c r="L23" s="10">
        <f t="shared" si="0"/>
        <v>1</v>
      </c>
    </row>
    <row r="25" spans="2:12" x14ac:dyDescent="0.25">
      <c r="B25" t="s">
        <v>198</v>
      </c>
    </row>
    <row r="26" spans="2:12" x14ac:dyDescent="0.25">
      <c r="C26" t="s">
        <v>101</v>
      </c>
      <c r="D26" t="s">
        <v>102</v>
      </c>
      <c r="E26" t="s">
        <v>103</v>
      </c>
      <c r="F26" t="s">
        <v>104</v>
      </c>
      <c r="G26" t="s">
        <v>105</v>
      </c>
      <c r="H26" t="s">
        <v>106</v>
      </c>
      <c r="I26" t="s">
        <v>107</v>
      </c>
      <c r="J26" t="s">
        <v>108</v>
      </c>
      <c r="K26" t="s">
        <v>109</v>
      </c>
    </row>
    <row r="27" spans="2:12" x14ac:dyDescent="0.25">
      <c r="B27" t="s">
        <v>4</v>
      </c>
      <c r="C27" s="148">
        <v>0</v>
      </c>
      <c r="D27" s="148">
        <v>0</v>
      </c>
      <c r="E27" s="148">
        <v>0</v>
      </c>
      <c r="F27" s="148">
        <v>0</v>
      </c>
      <c r="G27" s="148">
        <v>0.16666666666666666</v>
      </c>
      <c r="H27" s="148">
        <v>0</v>
      </c>
      <c r="I27" s="148">
        <v>0.66666666666666663</v>
      </c>
      <c r="J27" s="148">
        <v>0.16666666666666666</v>
      </c>
      <c r="K27" s="148">
        <v>0</v>
      </c>
      <c r="L27" s="10">
        <f>SUM(C27:K27)</f>
        <v>0.99999999999999989</v>
      </c>
    </row>
    <row r="28" spans="2:12" x14ac:dyDescent="0.25">
      <c r="B28" t="s">
        <v>5</v>
      </c>
      <c r="C28" s="148">
        <v>9.0909090909090912E-2</v>
      </c>
      <c r="D28" s="148">
        <v>0</v>
      </c>
      <c r="E28" s="148">
        <v>0</v>
      </c>
      <c r="F28" s="148">
        <v>0</v>
      </c>
      <c r="G28" s="148">
        <v>0.81818181818181823</v>
      </c>
      <c r="H28" s="148">
        <v>0</v>
      </c>
      <c r="I28" s="148">
        <v>0</v>
      </c>
      <c r="J28" s="148">
        <v>9.0909090909090912E-2</v>
      </c>
      <c r="K28" s="148">
        <v>0</v>
      </c>
      <c r="L28" s="10">
        <f t="shared" ref="L28:L43" si="1">SUM(C28:K28)</f>
        <v>1</v>
      </c>
    </row>
    <row r="29" spans="2:12" x14ac:dyDescent="0.25">
      <c r="B29" t="s">
        <v>6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1</v>
      </c>
      <c r="J29" s="148">
        <v>0</v>
      </c>
      <c r="K29" s="148">
        <v>0</v>
      </c>
      <c r="L29" s="10">
        <f t="shared" si="1"/>
        <v>1</v>
      </c>
    </row>
    <row r="30" spans="2:12" x14ac:dyDescent="0.25">
      <c r="B30" t="s">
        <v>7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0.5</v>
      </c>
      <c r="J30" s="148">
        <v>0.5</v>
      </c>
      <c r="K30" s="148">
        <v>0</v>
      </c>
      <c r="L30" s="10">
        <f t="shared" si="1"/>
        <v>1</v>
      </c>
    </row>
    <row r="31" spans="2:12" x14ac:dyDescent="0.25">
      <c r="B31" t="s">
        <v>8</v>
      </c>
      <c r="C31" s="148">
        <v>1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0">
        <f t="shared" si="1"/>
        <v>1</v>
      </c>
    </row>
    <row r="32" spans="2:12" x14ac:dyDescent="0.25">
      <c r="B32" t="s">
        <v>9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f>95.839326433959%+0.0596386598842308%</f>
        <v>0.95898965093843236</v>
      </c>
      <c r="J32" s="148">
        <v>4.1010349061568148E-2</v>
      </c>
      <c r="K32" s="148">
        <v>0</v>
      </c>
      <c r="L32" s="10">
        <f t="shared" si="1"/>
        <v>1.0000000000000004</v>
      </c>
    </row>
    <row r="33" spans="1:12" x14ac:dyDescent="0.25">
      <c r="B33" t="s">
        <v>10</v>
      </c>
      <c r="C33" s="148">
        <v>0</v>
      </c>
      <c r="D33" s="148">
        <v>0</v>
      </c>
      <c r="E33" s="148">
        <v>0</v>
      </c>
      <c r="F33" s="148">
        <v>0</v>
      </c>
      <c r="G33" s="148">
        <v>0.95985401459854014</v>
      </c>
      <c r="H33" s="148">
        <v>0</v>
      </c>
      <c r="I33" s="148">
        <v>1.4598540145985401E-2</v>
      </c>
      <c r="J33" s="148">
        <v>2.5547445255474453E-2</v>
      </c>
      <c r="K33" s="148">
        <v>0</v>
      </c>
      <c r="L33" s="10">
        <f t="shared" si="1"/>
        <v>1</v>
      </c>
    </row>
    <row r="34" spans="1:12" x14ac:dyDescent="0.25">
      <c r="B34" t="s">
        <v>11</v>
      </c>
      <c r="C34" s="148">
        <v>0</v>
      </c>
      <c r="D34" s="148">
        <v>0</v>
      </c>
      <c r="E34" s="148">
        <v>0</v>
      </c>
      <c r="F34" s="148">
        <v>0</v>
      </c>
      <c r="G34" s="148">
        <v>0</v>
      </c>
      <c r="H34" s="148">
        <v>1</v>
      </c>
      <c r="I34" s="148">
        <v>0</v>
      </c>
      <c r="J34" s="148">
        <v>0</v>
      </c>
      <c r="K34" s="148">
        <v>0</v>
      </c>
      <c r="L34" s="10">
        <f t="shared" si="1"/>
        <v>1</v>
      </c>
    </row>
    <row r="35" spans="1:12" x14ac:dyDescent="0.25">
      <c r="B35" t="s">
        <v>12</v>
      </c>
      <c r="C35" s="148">
        <v>0</v>
      </c>
      <c r="D35" s="148">
        <v>0</v>
      </c>
      <c r="E35" s="148">
        <v>0.76923076923076927</v>
      </c>
      <c r="F35" s="148">
        <v>0.23076923076923078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0">
        <f t="shared" si="1"/>
        <v>1</v>
      </c>
    </row>
    <row r="36" spans="1:12" x14ac:dyDescent="0.25">
      <c r="B36" t="s">
        <v>13</v>
      </c>
      <c r="C36" s="148">
        <v>0.9859154929577465</v>
      </c>
      <c r="D36" s="148">
        <v>0</v>
      </c>
      <c r="E36" s="148">
        <v>0</v>
      </c>
      <c r="F36" s="148">
        <v>1.4084507042253521E-2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0">
        <f t="shared" si="1"/>
        <v>1</v>
      </c>
    </row>
    <row r="37" spans="1:12" x14ac:dyDescent="0.25">
      <c r="B37" t="s">
        <v>14</v>
      </c>
      <c r="C37" s="148">
        <v>0</v>
      </c>
      <c r="D37" s="148">
        <v>1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0">
        <f t="shared" si="1"/>
        <v>1</v>
      </c>
    </row>
    <row r="38" spans="1:12" x14ac:dyDescent="0.25">
      <c r="B38" t="s">
        <v>18</v>
      </c>
      <c r="C38" s="148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1</v>
      </c>
      <c r="J38" s="148">
        <v>0</v>
      </c>
      <c r="K38" s="148">
        <v>0</v>
      </c>
      <c r="L38" s="10">
        <f t="shared" si="1"/>
        <v>1</v>
      </c>
    </row>
    <row r="39" spans="1:12" x14ac:dyDescent="0.25">
      <c r="A39" t="s">
        <v>199</v>
      </c>
      <c r="B39" t="s">
        <v>20</v>
      </c>
      <c r="C39" s="148">
        <v>1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0">
        <f t="shared" si="1"/>
        <v>1</v>
      </c>
    </row>
    <row r="40" spans="1:12" x14ac:dyDescent="0.25">
      <c r="B40" t="s">
        <v>19</v>
      </c>
      <c r="C40" s="148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89">
        <f>99.9688646538086%+0.00392698060071583%+0.027208365590674%</f>
        <v>0.99999999999999978</v>
      </c>
      <c r="L40" s="10">
        <f t="shared" si="1"/>
        <v>0.99999999999999978</v>
      </c>
    </row>
    <row r="41" spans="1:12" x14ac:dyDescent="0.25">
      <c r="B41" t="s">
        <v>21</v>
      </c>
      <c r="C41" s="148">
        <v>0</v>
      </c>
      <c r="D41" s="148">
        <v>0</v>
      </c>
      <c r="E41" s="148">
        <v>0.5</v>
      </c>
      <c r="F41" s="148">
        <v>0.5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0">
        <f t="shared" si="1"/>
        <v>1</v>
      </c>
    </row>
    <row r="42" spans="1:12" x14ac:dyDescent="0.25">
      <c r="B42" t="s">
        <v>22</v>
      </c>
      <c r="C42" s="148">
        <v>1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0">
        <f t="shared" si="1"/>
        <v>1</v>
      </c>
    </row>
    <row r="43" spans="1:12" x14ac:dyDescent="0.25">
      <c r="B43" t="s">
        <v>23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0.33333333333333331</v>
      </c>
      <c r="K43" s="148">
        <v>0.66666666666666663</v>
      </c>
      <c r="L43" s="10">
        <f t="shared" si="1"/>
        <v>1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21"/>
  <sheetViews>
    <sheetView workbookViewId="0"/>
  </sheetViews>
  <sheetFormatPr defaultRowHeight="15.75" x14ac:dyDescent="0.25"/>
  <cols>
    <col min="1" max="1" width="19.28515625" style="85" bestFit="1" customWidth="1"/>
    <col min="2" max="4" width="9.140625" style="85"/>
    <col min="5" max="5" width="40.42578125" style="85" bestFit="1" customWidth="1"/>
    <col min="6" max="6" width="16.42578125" style="85" bestFit="1" customWidth="1"/>
    <col min="7" max="7" width="13.85546875" style="85" bestFit="1" customWidth="1"/>
    <col min="8" max="8" width="40.42578125" style="85" bestFit="1" customWidth="1"/>
    <col min="9" max="16384" width="9.140625" style="85"/>
  </cols>
  <sheetData>
    <row r="1" spans="1:7" x14ac:dyDescent="0.25">
      <c r="B1" s="85" t="s">
        <v>117</v>
      </c>
      <c r="E1" s="85" t="s">
        <v>118</v>
      </c>
      <c r="F1" s="85" t="s">
        <v>119</v>
      </c>
    </row>
    <row r="2" spans="1:7" x14ac:dyDescent="0.25">
      <c r="A2" s="86" t="s">
        <v>120</v>
      </c>
      <c r="B2" s="85">
        <v>30</v>
      </c>
      <c r="E2" s="85" t="s">
        <v>4</v>
      </c>
      <c r="F2" s="85" t="s">
        <v>121</v>
      </c>
      <c r="G2" s="85" t="s">
        <v>122</v>
      </c>
    </row>
    <row r="3" spans="1:7" x14ac:dyDescent="0.25">
      <c r="A3" s="86" t="s">
        <v>123</v>
      </c>
      <c r="B3" s="85">
        <v>170</v>
      </c>
      <c r="E3" s="85" t="s">
        <v>5</v>
      </c>
      <c r="F3" s="85" t="s">
        <v>124</v>
      </c>
      <c r="G3" s="85" t="s">
        <v>125</v>
      </c>
    </row>
    <row r="4" spans="1:7" x14ac:dyDescent="0.25">
      <c r="A4" s="86" t="s">
        <v>126</v>
      </c>
      <c r="B4" s="85">
        <v>30</v>
      </c>
      <c r="E4" s="85" t="s">
        <v>6</v>
      </c>
      <c r="F4" s="85" t="s">
        <v>129</v>
      </c>
      <c r="G4" s="85" t="s">
        <v>122</v>
      </c>
    </row>
    <row r="5" spans="1:7" x14ac:dyDescent="0.25">
      <c r="A5" s="86" t="s">
        <v>128</v>
      </c>
      <c r="B5" s="85">
        <v>170</v>
      </c>
      <c r="E5" s="88" t="s">
        <v>7</v>
      </c>
      <c r="F5" s="85" t="s">
        <v>129</v>
      </c>
      <c r="G5" s="85" t="s">
        <v>122</v>
      </c>
    </row>
    <row r="6" spans="1:7" x14ac:dyDescent="0.25">
      <c r="A6" s="86" t="s">
        <v>130</v>
      </c>
      <c r="B6" s="85">
        <v>30</v>
      </c>
      <c r="E6" s="85" t="s">
        <v>8</v>
      </c>
      <c r="F6" s="85" t="s">
        <v>127</v>
      </c>
      <c r="G6" s="85" t="s">
        <v>125</v>
      </c>
    </row>
    <row r="7" spans="1:7" x14ac:dyDescent="0.25">
      <c r="A7" s="86" t="s">
        <v>131</v>
      </c>
      <c r="B7" s="85">
        <v>170</v>
      </c>
      <c r="E7" s="85" t="s">
        <v>9</v>
      </c>
      <c r="F7" s="85" t="s">
        <v>129</v>
      </c>
      <c r="G7" s="85" t="s">
        <v>122</v>
      </c>
    </row>
    <row r="8" spans="1:7" x14ac:dyDescent="0.25">
      <c r="A8" s="86" t="s">
        <v>132</v>
      </c>
      <c r="B8" s="85">
        <f>B4</f>
        <v>30</v>
      </c>
      <c r="E8" s="85" t="s">
        <v>10</v>
      </c>
      <c r="F8" s="85" t="s">
        <v>127</v>
      </c>
      <c r="G8" s="85" t="s">
        <v>125</v>
      </c>
    </row>
    <row r="9" spans="1:7" x14ac:dyDescent="0.25">
      <c r="A9" s="86" t="s">
        <v>135</v>
      </c>
      <c r="B9" s="85">
        <f>B5</f>
        <v>170</v>
      </c>
      <c r="E9" s="88" t="s">
        <v>11</v>
      </c>
      <c r="F9" s="85" t="s">
        <v>181</v>
      </c>
      <c r="G9" s="85" t="s">
        <v>181</v>
      </c>
    </row>
    <row r="10" spans="1:7" x14ac:dyDescent="0.25">
      <c r="A10" s="87" t="s">
        <v>137</v>
      </c>
      <c r="B10" s="85">
        <v>0.18720000000000001</v>
      </c>
      <c r="E10" s="85" t="s">
        <v>12</v>
      </c>
      <c r="F10" s="85" t="s">
        <v>133</v>
      </c>
      <c r="G10" s="85" t="s">
        <v>134</v>
      </c>
    </row>
    <row r="11" spans="1:7" x14ac:dyDescent="0.25">
      <c r="A11" s="87" t="s">
        <v>139</v>
      </c>
      <c r="B11" s="85">
        <f>B10-0.05</f>
        <v>0.13719999999999999</v>
      </c>
      <c r="E11" s="85" t="s">
        <v>13</v>
      </c>
      <c r="F11" s="85" t="s">
        <v>136</v>
      </c>
      <c r="G11" s="85" t="s">
        <v>134</v>
      </c>
    </row>
    <row r="12" spans="1:7" x14ac:dyDescent="0.25">
      <c r="A12" s="87" t="s">
        <v>140</v>
      </c>
      <c r="B12" s="85">
        <v>0.19022</v>
      </c>
      <c r="E12" s="85" t="s">
        <v>14</v>
      </c>
      <c r="F12" s="85" t="s">
        <v>179</v>
      </c>
      <c r="G12" s="85" t="s">
        <v>180</v>
      </c>
    </row>
    <row r="13" spans="1:7" x14ac:dyDescent="0.25">
      <c r="A13" s="87" t="s">
        <v>141</v>
      </c>
      <c r="B13" s="85">
        <f>B12-0.05</f>
        <v>0.14022000000000001</v>
      </c>
      <c r="E13" s="85" t="s">
        <v>15</v>
      </c>
      <c r="F13" s="85" t="s">
        <v>138</v>
      </c>
      <c r="G13" s="85" t="s">
        <v>134</v>
      </c>
    </row>
    <row r="14" spans="1:7" x14ac:dyDescent="0.25">
      <c r="A14" s="87" t="s">
        <v>144</v>
      </c>
      <c r="B14" s="85">
        <v>0.18720000000000001</v>
      </c>
      <c r="E14" s="85" t="s">
        <v>16</v>
      </c>
      <c r="F14" s="85" t="s">
        <v>145</v>
      </c>
      <c r="G14" s="85" t="s">
        <v>143</v>
      </c>
    </row>
    <row r="15" spans="1:7" x14ac:dyDescent="0.25">
      <c r="A15" s="87" t="s">
        <v>146</v>
      </c>
      <c r="B15" s="85">
        <f>B14-0.05</f>
        <v>0.13719999999999999</v>
      </c>
      <c r="E15" s="85" t="s">
        <v>17</v>
      </c>
      <c r="F15" s="85" t="s">
        <v>147</v>
      </c>
      <c r="G15" s="85" t="s">
        <v>143</v>
      </c>
    </row>
    <row r="16" spans="1:7" x14ac:dyDescent="0.25">
      <c r="A16" s="87" t="s">
        <v>148</v>
      </c>
      <c r="B16" s="85">
        <v>0.19022</v>
      </c>
      <c r="E16" s="88" t="s">
        <v>18</v>
      </c>
      <c r="F16" s="85" t="s">
        <v>129</v>
      </c>
      <c r="G16" s="85" t="s">
        <v>122</v>
      </c>
    </row>
    <row r="17" spans="1:7" x14ac:dyDescent="0.25">
      <c r="A17" s="87" t="s">
        <v>151</v>
      </c>
      <c r="B17" s="85">
        <f>B16-0.05</f>
        <v>0.14022000000000001</v>
      </c>
      <c r="E17" s="85" t="s">
        <v>19</v>
      </c>
      <c r="F17" s="85" t="s">
        <v>149</v>
      </c>
      <c r="G17" s="85" t="s">
        <v>150</v>
      </c>
    </row>
    <row r="18" spans="1:7" x14ac:dyDescent="0.25">
      <c r="E18" s="85" t="s">
        <v>20</v>
      </c>
      <c r="F18" s="85" t="s">
        <v>142</v>
      </c>
      <c r="G18" s="85" t="s">
        <v>178</v>
      </c>
    </row>
    <row r="19" spans="1:7" x14ac:dyDescent="0.25">
      <c r="E19" s="85" t="s">
        <v>21</v>
      </c>
      <c r="F19" s="85" t="s">
        <v>145</v>
      </c>
      <c r="G19" s="85" t="s">
        <v>178</v>
      </c>
    </row>
    <row r="20" spans="1:7" x14ac:dyDescent="0.25">
      <c r="E20" s="85" t="s">
        <v>22</v>
      </c>
      <c r="F20" s="85" t="s">
        <v>147</v>
      </c>
      <c r="G20" s="85" t="s">
        <v>178</v>
      </c>
    </row>
    <row r="21" spans="1:7" x14ac:dyDescent="0.25">
      <c r="E21" s="85" t="s">
        <v>23</v>
      </c>
      <c r="F21" s="85" t="s">
        <v>149</v>
      </c>
      <c r="G21" s="85" t="s">
        <v>150</v>
      </c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7"/>
  <sheetViews>
    <sheetView workbookViewId="0"/>
  </sheetViews>
  <sheetFormatPr defaultRowHeight="12.75" x14ac:dyDescent="0.2"/>
  <cols>
    <col min="1" max="1" width="24" style="15" customWidth="1"/>
    <col min="2" max="9" width="9.28515625" style="15" bestFit="1" customWidth="1"/>
    <col min="10" max="16384" width="9.140625" style="15"/>
  </cols>
  <sheetData>
    <row r="1" spans="1:69" x14ac:dyDescent="0.2">
      <c r="A1" s="16" t="s">
        <v>171</v>
      </c>
    </row>
    <row r="2" spans="1:69" x14ac:dyDescent="0.2">
      <c r="A2" s="16" t="s">
        <v>172</v>
      </c>
    </row>
    <row r="3" spans="1:69" x14ac:dyDescent="0.2">
      <c r="A3" s="16"/>
    </row>
    <row r="4" spans="1:69" x14ac:dyDescent="0.2">
      <c r="A4" s="18"/>
      <c r="B4" s="20">
        <v>2014</v>
      </c>
      <c r="C4" s="23"/>
      <c r="D4" s="23"/>
      <c r="E4" s="23"/>
      <c r="F4" s="23"/>
      <c r="G4" s="23"/>
      <c r="H4" s="23"/>
      <c r="I4" s="26"/>
      <c r="J4" s="20">
        <v>2015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7">
        <f>J4+1</f>
        <v>2016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7">
        <f>V4+1</f>
        <v>2017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27">
        <f>AH4+1</f>
        <v>2018</v>
      </c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27">
        <f>AT4+1</f>
        <v>2019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x14ac:dyDescent="0.2">
      <c r="A5" s="24"/>
      <c r="B5" s="25">
        <v>5</v>
      </c>
      <c r="C5" s="19">
        <v>6</v>
      </c>
      <c r="D5" s="19">
        <v>7</v>
      </c>
      <c r="E5" s="19">
        <v>8</v>
      </c>
      <c r="F5" s="19">
        <v>9</v>
      </c>
      <c r="G5" s="19">
        <v>10</v>
      </c>
      <c r="H5" s="19">
        <v>11</v>
      </c>
      <c r="I5" s="28">
        <v>12</v>
      </c>
      <c r="J5" s="29">
        <v>1</v>
      </c>
      <c r="K5" s="29">
        <v>2</v>
      </c>
      <c r="L5" s="29">
        <v>3</v>
      </c>
      <c r="M5" s="29">
        <v>4</v>
      </c>
      <c r="N5" s="29">
        <v>5</v>
      </c>
      <c r="O5" s="29">
        <v>6</v>
      </c>
      <c r="P5" s="29">
        <v>7</v>
      </c>
      <c r="Q5" s="29">
        <v>8</v>
      </c>
      <c r="R5" s="29">
        <v>9</v>
      </c>
      <c r="S5" s="29">
        <v>10</v>
      </c>
      <c r="T5" s="29">
        <v>11</v>
      </c>
      <c r="U5" s="29">
        <v>12</v>
      </c>
      <c r="V5" s="30">
        <v>1</v>
      </c>
      <c r="W5" s="29">
        <v>2</v>
      </c>
      <c r="X5" s="29">
        <v>3</v>
      </c>
      <c r="Y5" s="29">
        <v>4</v>
      </c>
      <c r="Z5" s="29">
        <v>5</v>
      </c>
      <c r="AA5" s="29">
        <v>6</v>
      </c>
      <c r="AB5" s="29">
        <v>7</v>
      </c>
      <c r="AC5" s="29">
        <v>8</v>
      </c>
      <c r="AD5" s="29">
        <v>9</v>
      </c>
      <c r="AE5" s="29">
        <v>10</v>
      </c>
      <c r="AF5" s="29">
        <v>11</v>
      </c>
      <c r="AG5" s="29">
        <v>12</v>
      </c>
      <c r="AH5" s="30">
        <v>1</v>
      </c>
      <c r="AI5" s="29">
        <v>2</v>
      </c>
      <c r="AJ5" s="29">
        <v>3</v>
      </c>
      <c r="AK5" s="29">
        <v>4</v>
      </c>
      <c r="AL5" s="29">
        <v>5</v>
      </c>
      <c r="AM5" s="29">
        <v>6</v>
      </c>
      <c r="AN5" s="29">
        <v>7</v>
      </c>
      <c r="AO5" s="29">
        <v>8</v>
      </c>
      <c r="AP5" s="29">
        <v>9</v>
      </c>
      <c r="AQ5" s="29">
        <v>10</v>
      </c>
      <c r="AR5" s="29">
        <v>11</v>
      </c>
      <c r="AS5" s="29">
        <v>12</v>
      </c>
      <c r="AT5" s="30">
        <v>1</v>
      </c>
      <c r="AU5" s="29">
        <v>2</v>
      </c>
      <c r="AV5" s="29">
        <v>3</v>
      </c>
      <c r="AW5" s="29">
        <v>4</v>
      </c>
      <c r="AX5" s="29">
        <v>5</v>
      </c>
      <c r="AY5" s="29">
        <v>6</v>
      </c>
      <c r="AZ5" s="29">
        <v>7</v>
      </c>
      <c r="BA5" s="29">
        <v>8</v>
      </c>
      <c r="BB5" s="29">
        <v>9</v>
      </c>
      <c r="BC5" s="29">
        <v>10</v>
      </c>
      <c r="BD5" s="29">
        <v>11</v>
      </c>
      <c r="BE5" s="29">
        <v>12</v>
      </c>
      <c r="BF5" s="30">
        <v>1</v>
      </c>
      <c r="BG5" s="29">
        <v>2</v>
      </c>
      <c r="BH5" s="29">
        <v>3</v>
      </c>
      <c r="BI5" s="29">
        <v>4</v>
      </c>
      <c r="BJ5" s="29">
        <v>5</v>
      </c>
      <c r="BK5" s="29">
        <v>6</v>
      </c>
      <c r="BL5" s="29">
        <v>7</v>
      </c>
      <c r="BM5" s="29">
        <v>8</v>
      </c>
      <c r="BN5" s="29">
        <v>9</v>
      </c>
      <c r="BO5" s="29">
        <v>10</v>
      </c>
      <c r="BP5" s="29">
        <v>11</v>
      </c>
      <c r="BQ5" s="29">
        <v>12</v>
      </c>
    </row>
    <row r="6" spans="1:69" x14ac:dyDescent="0.2">
      <c r="A6" s="31" t="s">
        <v>173</v>
      </c>
      <c r="B6" s="32">
        <v>1632.35</v>
      </c>
      <c r="C6" s="21">
        <v>1528</v>
      </c>
      <c r="D6" s="21">
        <v>1417</v>
      </c>
      <c r="E6" s="21">
        <v>1466</v>
      </c>
      <c r="F6" s="21">
        <v>1417.4</v>
      </c>
      <c r="G6" s="21">
        <v>1582.5</v>
      </c>
      <c r="H6" s="21">
        <v>2122.375</v>
      </c>
      <c r="I6" s="33">
        <v>1963.825</v>
      </c>
      <c r="J6" s="32">
        <v>2205.5871248504295</v>
      </c>
      <c r="K6" s="21">
        <v>2178.7754014748411</v>
      </c>
      <c r="L6" s="21">
        <v>2047.7905756197265</v>
      </c>
      <c r="M6" s="21">
        <v>1560.9692360631607</v>
      </c>
      <c r="N6" s="21">
        <v>1688.8286105421228</v>
      </c>
      <c r="O6" s="21">
        <v>1578.7403976069031</v>
      </c>
      <c r="P6" s="21">
        <v>1464.0544132257735</v>
      </c>
      <c r="Q6" s="21">
        <v>1514.68155948411</v>
      </c>
      <c r="R6" s="21">
        <v>1564.895422915848</v>
      </c>
      <c r="S6" s="21">
        <v>1607.928497235434</v>
      </c>
      <c r="T6" s="21">
        <v>2252.1847635494291</v>
      </c>
      <c r="U6" s="21">
        <v>2003.2076907003955</v>
      </c>
      <c r="V6" s="21">
        <v>2201.6588715836087</v>
      </c>
      <c r="W6" s="21">
        <v>2184.7796260400196</v>
      </c>
      <c r="X6" s="21">
        <v>2047.0585484131132</v>
      </c>
      <c r="Y6" s="21">
        <v>1576.5789284237919</v>
      </c>
      <c r="Z6" s="21">
        <v>1707.9083288355832</v>
      </c>
      <c r="AA6" s="21">
        <v>1594.5278015829717</v>
      </c>
      <c r="AB6" s="21">
        <v>1478.6949573580309</v>
      </c>
      <c r="AC6" s="21">
        <v>1529.8283750789508</v>
      </c>
      <c r="AD6" s="21">
        <v>1480.1559121500572</v>
      </c>
      <c r="AE6" s="21">
        <v>1651.4006845582808</v>
      </c>
      <c r="AF6" s="21">
        <v>2173.9007305351092</v>
      </c>
      <c r="AG6" s="21">
        <v>2023.2397676073988</v>
      </c>
      <c r="AH6" s="21">
        <v>2180.3571071767283</v>
      </c>
      <c r="AI6" s="21">
        <v>2206.6274223004198</v>
      </c>
      <c r="AJ6" s="21">
        <v>2049.8223618178858</v>
      </c>
      <c r="AK6" s="21">
        <v>1592.34471770803</v>
      </c>
      <c r="AL6" s="21">
        <v>1726.2521815581788</v>
      </c>
      <c r="AM6" s="21">
        <v>1610.4730795988014</v>
      </c>
      <c r="AN6" s="21">
        <v>1493.4819069316113</v>
      </c>
      <c r="AO6" s="21">
        <v>1545.1266588297403</v>
      </c>
      <c r="AP6" s="21">
        <v>1494.9574712715578</v>
      </c>
      <c r="AQ6" s="21">
        <v>1640.2478600298659</v>
      </c>
      <c r="AR6" s="21">
        <v>2161.9125529273965</v>
      </c>
      <c r="AS6" s="21">
        <v>2069.8215284968041</v>
      </c>
      <c r="AT6" s="21">
        <v>2202.1606782484964</v>
      </c>
      <c r="AU6" s="21">
        <v>2244.7944749149301</v>
      </c>
      <c r="AV6" s="21">
        <v>2070.3205854360649</v>
      </c>
      <c r="AW6" s="21">
        <v>1602.839142088636</v>
      </c>
      <c r="AX6" s="21">
        <v>1743.514703373761</v>
      </c>
      <c r="AY6" s="21">
        <v>1626.5778103947898</v>
      </c>
      <c r="AZ6" s="21">
        <v>1508.4167260009278</v>
      </c>
      <c r="BA6" s="21">
        <v>1560.5779254180381</v>
      </c>
      <c r="BB6" s="21">
        <v>1509.9070459842737</v>
      </c>
      <c r="BC6" s="21">
        <v>1633.9229588841381</v>
      </c>
      <c r="BD6" s="21">
        <v>2259.2984818957084</v>
      </c>
      <c r="BE6" s="21">
        <v>2090.5197437817728</v>
      </c>
      <c r="BF6" s="21">
        <v>2229.6655980554215</v>
      </c>
      <c r="BG6" s="21">
        <v>2267.24241966408</v>
      </c>
      <c r="BH6" s="21">
        <v>2122.3915672684698</v>
      </c>
      <c r="BI6" s="21">
        <v>1615.1044755515738</v>
      </c>
      <c r="BJ6" s="21">
        <v>1755.0364736164368</v>
      </c>
      <c r="BK6" s="21">
        <v>1642.8435884987382</v>
      </c>
      <c r="BL6" s="21">
        <v>1523.5008932609376</v>
      </c>
      <c r="BM6" s="21">
        <v>1576.1837046722189</v>
      </c>
      <c r="BN6" s="21">
        <v>1523.9309570275598</v>
      </c>
      <c r="BO6" s="21">
        <v>1673.2168420164669</v>
      </c>
      <c r="BP6" s="21">
        <v>2309.2273948806219</v>
      </c>
      <c r="BQ6" s="21">
        <v>2111.4249412195909</v>
      </c>
    </row>
    <row r="7" spans="1:69" x14ac:dyDescent="0.2">
      <c r="A7" s="34" t="s">
        <v>159</v>
      </c>
      <c r="B7" s="35">
        <v>507.25000000000006</v>
      </c>
      <c r="C7" s="36">
        <v>23</v>
      </c>
      <c r="D7" s="36">
        <v>23</v>
      </c>
      <c r="E7" s="36">
        <v>15</v>
      </c>
      <c r="F7" s="36">
        <v>95.800000000000011</v>
      </c>
      <c r="G7" s="36">
        <v>895.75000000000011</v>
      </c>
      <c r="H7" s="36">
        <v>1951.0000000000002</v>
      </c>
      <c r="I7" s="36">
        <v>2710.2249999999999</v>
      </c>
      <c r="J7" s="37">
        <v>3011.2977816560647</v>
      </c>
      <c r="K7" s="22">
        <v>3162.6375895969627</v>
      </c>
      <c r="L7" s="22">
        <v>2599.6913274772792</v>
      </c>
      <c r="M7" s="22">
        <v>1189.3159426845777</v>
      </c>
      <c r="N7" s="22">
        <v>557.20355986773575</v>
      </c>
      <c r="O7" s="22">
        <v>21.218016352579344</v>
      </c>
      <c r="P7" s="22">
        <v>21.218016352579344</v>
      </c>
      <c r="Q7" s="22">
        <v>13.837836751682181</v>
      </c>
      <c r="R7" s="22">
        <v>95.757830321640682</v>
      </c>
      <c r="S7" s="22">
        <v>1095.2647788956447</v>
      </c>
      <c r="T7" s="22">
        <v>1785.4499499470462</v>
      </c>
      <c r="U7" s="22">
        <v>2443.9695378983483</v>
      </c>
      <c r="V7" s="22">
        <v>2662.1103496049282</v>
      </c>
      <c r="W7" s="22">
        <v>2684.3212307444414</v>
      </c>
      <c r="X7" s="22">
        <v>2355.5884277184168</v>
      </c>
      <c r="Y7" s="22">
        <v>1010.9185512818908</v>
      </c>
      <c r="Z7" s="22">
        <v>473.62302588757541</v>
      </c>
      <c r="AA7" s="22">
        <v>18.03531389969244</v>
      </c>
      <c r="AB7" s="22">
        <v>18.03531389969244</v>
      </c>
      <c r="AC7" s="22">
        <v>11.762161238929853</v>
      </c>
      <c r="AD7" s="22">
        <v>81.394155773394573</v>
      </c>
      <c r="AE7" s="22">
        <v>654.36823692579731</v>
      </c>
      <c r="AF7" s="22">
        <v>1467.1335785358506</v>
      </c>
      <c r="AG7" s="22">
        <v>2077.3741072135958</v>
      </c>
      <c r="AH7" s="22">
        <v>2262.7937971641891</v>
      </c>
      <c r="AI7" s="22">
        <v>2281.6730461327747</v>
      </c>
      <c r="AJ7" s="22">
        <v>2002.2501635606545</v>
      </c>
      <c r="AK7" s="22">
        <v>859.28076858960731</v>
      </c>
      <c r="AL7" s="22">
        <v>402.579572004439</v>
      </c>
      <c r="AM7" s="22">
        <v>15.330016814738574</v>
      </c>
      <c r="AN7" s="22">
        <v>15.330016814738574</v>
      </c>
      <c r="AO7" s="22">
        <v>9.9978370530903753</v>
      </c>
      <c r="AP7" s="22">
        <v>69.185032407385393</v>
      </c>
      <c r="AQ7" s="22">
        <v>535.55080481054097</v>
      </c>
      <c r="AR7" s="22">
        <v>1300.3853393719551</v>
      </c>
      <c r="AS7" s="22">
        <v>1806.4258618141239</v>
      </c>
      <c r="AT7" s="22">
        <v>1923.3747275895603</v>
      </c>
      <c r="AU7" s="22">
        <v>1942.2548097112342</v>
      </c>
      <c r="AV7" s="22">
        <v>1701.9126390265558</v>
      </c>
      <c r="AW7" s="22">
        <v>661.04365550093121</v>
      </c>
      <c r="AX7" s="22">
        <v>280.58096536410375</v>
      </c>
      <c r="AY7" s="22">
        <v>13.030514292527785</v>
      </c>
      <c r="AZ7" s="22">
        <v>13.030514292527785</v>
      </c>
      <c r="BA7" s="22">
        <v>8.4981614951268174</v>
      </c>
      <c r="BB7" s="22">
        <v>58.807277546277568</v>
      </c>
      <c r="BC7" s="22">
        <v>507.48187728398995</v>
      </c>
      <c r="BD7" s="22">
        <v>1105.3275384661617</v>
      </c>
      <c r="BE7" s="22">
        <v>1535.461982542005</v>
      </c>
      <c r="BF7" s="22">
        <v>1634.8685184511257</v>
      </c>
      <c r="BG7" s="22">
        <v>1650.9165882545485</v>
      </c>
      <c r="BH7" s="22">
        <v>1446.6257431725721</v>
      </c>
      <c r="BI7" s="22">
        <v>629.98004251574412</v>
      </c>
      <c r="BJ7" s="22">
        <v>290.86374077320704</v>
      </c>
      <c r="BK7" s="22">
        <v>11.075937148648615</v>
      </c>
      <c r="BL7" s="22">
        <v>11.075937148648615</v>
      </c>
      <c r="BM7" s="22">
        <v>7.2234372708577927</v>
      </c>
      <c r="BN7" s="22">
        <v>46.133686036545093</v>
      </c>
      <c r="BO7" s="22">
        <v>401.86389350205513</v>
      </c>
      <c r="BP7" s="22">
        <v>939.5284076962372</v>
      </c>
      <c r="BQ7" s="22">
        <v>1305.1426851607039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3"/>
  <sheetViews>
    <sheetView workbookViewId="0"/>
  </sheetViews>
  <sheetFormatPr defaultRowHeight="15" x14ac:dyDescent="0.25"/>
  <cols>
    <col min="1" max="1" width="23.85546875" bestFit="1" customWidth="1"/>
    <col min="2" max="69" width="10.5703125" bestFit="1" customWidth="1"/>
  </cols>
  <sheetData>
    <row r="1" spans="1:69" x14ac:dyDescent="0.25">
      <c r="A1" t="s">
        <v>0</v>
      </c>
      <c r="C1">
        <v>2014</v>
      </c>
      <c r="D1">
        <v>2014</v>
      </c>
      <c r="E1">
        <v>2014</v>
      </c>
      <c r="F1">
        <v>2014</v>
      </c>
      <c r="G1">
        <v>2014</v>
      </c>
      <c r="H1">
        <v>2014</v>
      </c>
      <c r="I1">
        <v>2014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2015</v>
      </c>
      <c r="U1">
        <v>2015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2017</v>
      </c>
      <c r="AI1">
        <v>2017</v>
      </c>
      <c r="AJ1">
        <v>2017</v>
      </c>
      <c r="AK1">
        <v>2017</v>
      </c>
      <c r="AL1">
        <v>2017</v>
      </c>
      <c r="AM1">
        <v>2017</v>
      </c>
      <c r="AN1">
        <v>2017</v>
      </c>
      <c r="AO1">
        <v>2017</v>
      </c>
      <c r="AP1">
        <v>2017</v>
      </c>
      <c r="AQ1">
        <v>2017</v>
      </c>
      <c r="AR1">
        <v>2017</v>
      </c>
      <c r="AS1">
        <v>2017</v>
      </c>
      <c r="AT1">
        <v>2018</v>
      </c>
      <c r="AU1">
        <v>2018</v>
      </c>
      <c r="AV1">
        <v>2018</v>
      </c>
      <c r="AW1">
        <v>2018</v>
      </c>
      <c r="AX1">
        <v>2018</v>
      </c>
      <c r="AY1">
        <v>2018</v>
      </c>
      <c r="AZ1">
        <v>2018</v>
      </c>
      <c r="BA1">
        <v>2018</v>
      </c>
      <c r="BB1">
        <v>2018</v>
      </c>
      <c r="BC1">
        <v>2018</v>
      </c>
      <c r="BD1">
        <v>2018</v>
      </c>
      <c r="BE1">
        <v>2018</v>
      </c>
      <c r="BF1">
        <v>2019</v>
      </c>
      <c r="BG1">
        <v>2019</v>
      </c>
      <c r="BH1">
        <v>2019</v>
      </c>
      <c r="BI1">
        <v>2019</v>
      </c>
      <c r="BJ1">
        <v>2019</v>
      </c>
      <c r="BK1">
        <v>2019</v>
      </c>
      <c r="BL1">
        <v>2019</v>
      </c>
      <c r="BM1">
        <v>2019</v>
      </c>
      <c r="BN1">
        <v>2019</v>
      </c>
      <c r="BO1">
        <v>2019</v>
      </c>
      <c r="BP1">
        <v>2019</v>
      </c>
      <c r="BQ1">
        <v>2019</v>
      </c>
    </row>
    <row r="2" spans="1:69" x14ac:dyDescent="0.25">
      <c r="A2" t="s">
        <v>1</v>
      </c>
      <c r="C2" t="s">
        <v>27</v>
      </c>
      <c r="D2" t="s">
        <v>27</v>
      </c>
      <c r="E2" t="s">
        <v>27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  <c r="P2" t="s">
        <v>27</v>
      </c>
      <c r="Q2" t="s">
        <v>27</v>
      </c>
      <c r="R2" t="s">
        <v>27</v>
      </c>
      <c r="S2" t="s">
        <v>27</v>
      </c>
      <c r="T2" t="s">
        <v>27</v>
      </c>
      <c r="U2" t="s">
        <v>27</v>
      </c>
      <c r="V2" t="s">
        <v>27</v>
      </c>
      <c r="W2" t="s">
        <v>27</v>
      </c>
      <c r="X2" t="s">
        <v>27</v>
      </c>
      <c r="Y2" t="s">
        <v>27</v>
      </c>
      <c r="Z2" t="s">
        <v>27</v>
      </c>
      <c r="AA2" t="s">
        <v>27</v>
      </c>
      <c r="AB2" t="s">
        <v>27</v>
      </c>
      <c r="AC2" t="s">
        <v>27</v>
      </c>
      <c r="AD2" t="s">
        <v>27</v>
      </c>
      <c r="AE2" t="s">
        <v>27</v>
      </c>
      <c r="AF2" t="s">
        <v>27</v>
      </c>
      <c r="AG2" t="s">
        <v>27</v>
      </c>
      <c r="AH2" t="s">
        <v>27</v>
      </c>
      <c r="AI2" t="s">
        <v>27</v>
      </c>
      <c r="AJ2" t="s">
        <v>27</v>
      </c>
      <c r="AK2" t="s">
        <v>27</v>
      </c>
      <c r="AL2" t="s">
        <v>27</v>
      </c>
      <c r="AM2" t="s">
        <v>27</v>
      </c>
      <c r="AN2" t="s">
        <v>27</v>
      </c>
      <c r="AO2" t="s">
        <v>27</v>
      </c>
      <c r="AP2" t="s">
        <v>27</v>
      </c>
      <c r="AQ2" t="s">
        <v>27</v>
      </c>
      <c r="AR2" t="s">
        <v>27</v>
      </c>
      <c r="AS2" t="s">
        <v>27</v>
      </c>
      <c r="AT2" t="s">
        <v>27</v>
      </c>
      <c r="AU2" t="s">
        <v>27</v>
      </c>
      <c r="AV2" t="s">
        <v>27</v>
      </c>
      <c r="AW2" t="s">
        <v>27</v>
      </c>
      <c r="AX2" t="s">
        <v>27</v>
      </c>
      <c r="AY2" t="s">
        <v>27</v>
      </c>
      <c r="AZ2" t="s">
        <v>27</v>
      </c>
      <c r="BA2" t="s">
        <v>27</v>
      </c>
      <c r="BB2" t="s">
        <v>27</v>
      </c>
      <c r="BC2" t="s">
        <v>27</v>
      </c>
      <c r="BD2" t="s">
        <v>27</v>
      </c>
      <c r="BE2" t="s">
        <v>27</v>
      </c>
      <c r="BF2" t="s">
        <v>27</v>
      </c>
      <c r="BG2" t="s">
        <v>27</v>
      </c>
      <c r="BH2" t="s">
        <v>27</v>
      </c>
      <c r="BI2" t="s">
        <v>27</v>
      </c>
      <c r="BJ2" t="s">
        <v>27</v>
      </c>
      <c r="BK2" t="s">
        <v>27</v>
      </c>
      <c r="BL2" t="s">
        <v>27</v>
      </c>
      <c r="BM2" t="s">
        <v>27</v>
      </c>
      <c r="BN2" t="s">
        <v>27</v>
      </c>
      <c r="BO2" t="s">
        <v>27</v>
      </c>
      <c r="BP2" t="s">
        <v>27</v>
      </c>
      <c r="BQ2" t="s">
        <v>27</v>
      </c>
    </row>
    <row r="3" spans="1:69" x14ac:dyDescent="0.25">
      <c r="A3" t="s">
        <v>2</v>
      </c>
      <c r="C3">
        <v>6</v>
      </c>
      <c r="D3">
        <v>7</v>
      </c>
      <c r="E3">
        <v>8</v>
      </c>
      <c r="F3">
        <v>9</v>
      </c>
      <c r="G3">
        <v>10</v>
      </c>
      <c r="H3">
        <v>11</v>
      </c>
      <c r="I3">
        <v>12</v>
      </c>
      <c r="J3">
        <v>1</v>
      </c>
      <c r="K3">
        <v>2</v>
      </c>
      <c r="L3">
        <v>3</v>
      </c>
      <c r="M3">
        <v>4</v>
      </c>
      <c r="N3">
        <v>5</v>
      </c>
      <c r="O3">
        <v>6</v>
      </c>
      <c r="P3">
        <v>7</v>
      </c>
      <c r="Q3">
        <v>8</v>
      </c>
      <c r="R3">
        <v>9</v>
      </c>
      <c r="S3">
        <v>10</v>
      </c>
      <c r="T3">
        <v>11</v>
      </c>
      <c r="U3">
        <v>12</v>
      </c>
      <c r="V3">
        <v>1</v>
      </c>
      <c r="W3">
        <v>2</v>
      </c>
      <c r="X3">
        <v>3</v>
      </c>
      <c r="Y3">
        <v>4</v>
      </c>
      <c r="Z3">
        <v>5</v>
      </c>
      <c r="AA3">
        <v>6</v>
      </c>
      <c r="AB3">
        <v>7</v>
      </c>
      <c r="AC3">
        <v>8</v>
      </c>
      <c r="AD3">
        <v>9</v>
      </c>
      <c r="AE3">
        <v>10</v>
      </c>
      <c r="AF3">
        <v>11</v>
      </c>
      <c r="AG3">
        <v>12</v>
      </c>
      <c r="AH3">
        <v>1</v>
      </c>
      <c r="AI3">
        <v>2</v>
      </c>
      <c r="AJ3">
        <v>3</v>
      </c>
      <c r="AK3">
        <v>4</v>
      </c>
      <c r="AL3">
        <v>5</v>
      </c>
      <c r="AM3">
        <v>6</v>
      </c>
      <c r="AN3">
        <v>7</v>
      </c>
      <c r="AO3">
        <v>8</v>
      </c>
      <c r="AP3">
        <v>9</v>
      </c>
      <c r="AQ3">
        <v>10</v>
      </c>
      <c r="AR3">
        <v>11</v>
      </c>
      <c r="AS3">
        <v>12</v>
      </c>
      <c r="AT3">
        <v>1</v>
      </c>
      <c r="AU3">
        <v>2</v>
      </c>
      <c r="AV3">
        <v>3</v>
      </c>
      <c r="AW3">
        <v>4</v>
      </c>
      <c r="AX3">
        <v>5</v>
      </c>
      <c r="AY3">
        <v>6</v>
      </c>
      <c r="AZ3">
        <v>7</v>
      </c>
      <c r="BA3">
        <v>8</v>
      </c>
      <c r="BB3">
        <v>9</v>
      </c>
      <c r="BC3">
        <v>10</v>
      </c>
      <c r="BD3">
        <v>11</v>
      </c>
      <c r="BE3">
        <v>12</v>
      </c>
      <c r="BF3">
        <v>1</v>
      </c>
      <c r="BG3">
        <v>2</v>
      </c>
      <c r="BH3">
        <v>3</v>
      </c>
      <c r="BI3">
        <v>4</v>
      </c>
      <c r="BJ3">
        <v>5</v>
      </c>
      <c r="BK3">
        <v>6</v>
      </c>
      <c r="BL3">
        <v>7</v>
      </c>
      <c r="BM3">
        <v>8</v>
      </c>
      <c r="BN3">
        <v>9</v>
      </c>
      <c r="BO3">
        <v>10</v>
      </c>
      <c r="BP3">
        <v>11</v>
      </c>
      <c r="BQ3">
        <v>12</v>
      </c>
    </row>
    <row r="4" spans="1:69" x14ac:dyDescent="0.25"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  <c r="N4" t="s">
        <v>44</v>
      </c>
      <c r="O4" t="s">
        <v>45</v>
      </c>
      <c r="P4" t="s">
        <v>46</v>
      </c>
      <c r="Q4" t="s">
        <v>47</v>
      </c>
      <c r="R4" t="s">
        <v>48</v>
      </c>
      <c r="S4" t="s">
        <v>49</v>
      </c>
      <c r="T4" t="s">
        <v>50</v>
      </c>
      <c r="U4" t="s">
        <v>51</v>
      </c>
      <c r="V4" t="s">
        <v>52</v>
      </c>
      <c r="W4" t="s">
        <v>53</v>
      </c>
      <c r="X4" t="s">
        <v>54</v>
      </c>
      <c r="Y4" t="s">
        <v>55</v>
      </c>
      <c r="Z4" t="s">
        <v>56</v>
      </c>
      <c r="AA4" t="s">
        <v>57</v>
      </c>
      <c r="AB4" t="s">
        <v>58</v>
      </c>
      <c r="AC4" t="s">
        <v>59</v>
      </c>
      <c r="AD4" t="s">
        <v>60</v>
      </c>
      <c r="AE4" t="s">
        <v>61</v>
      </c>
      <c r="AF4" t="s">
        <v>62</v>
      </c>
      <c r="AG4" t="s">
        <v>63</v>
      </c>
      <c r="AH4" t="s">
        <v>64</v>
      </c>
      <c r="AI4" t="s">
        <v>65</v>
      </c>
      <c r="AJ4" t="s">
        <v>66</v>
      </c>
      <c r="AK4" t="s">
        <v>67</v>
      </c>
      <c r="AL4" t="s">
        <v>68</v>
      </c>
      <c r="AM4" t="s">
        <v>69</v>
      </c>
      <c r="AN4" t="s">
        <v>70</v>
      </c>
      <c r="AO4" t="s">
        <v>71</v>
      </c>
      <c r="AP4" t="s">
        <v>72</v>
      </c>
      <c r="AQ4" t="s">
        <v>73</v>
      </c>
      <c r="AR4" t="s">
        <v>74</v>
      </c>
      <c r="AS4" t="s">
        <v>75</v>
      </c>
      <c r="AT4" t="s">
        <v>76</v>
      </c>
      <c r="AU4" t="s">
        <v>77</v>
      </c>
      <c r="AV4" t="s">
        <v>78</v>
      </c>
      <c r="AW4" t="s">
        <v>79</v>
      </c>
      <c r="AX4" t="s">
        <v>80</v>
      </c>
      <c r="AY4" t="s">
        <v>81</v>
      </c>
      <c r="AZ4" t="s">
        <v>82</v>
      </c>
      <c r="BA4" t="s">
        <v>83</v>
      </c>
      <c r="BB4" t="s">
        <v>84</v>
      </c>
      <c r="BC4" t="s">
        <v>85</v>
      </c>
      <c r="BD4" t="s">
        <v>86</v>
      </c>
      <c r="BE4" t="s">
        <v>87</v>
      </c>
      <c r="BF4" t="s">
        <v>88</v>
      </c>
      <c r="BG4" t="s">
        <v>89</v>
      </c>
      <c r="BH4" t="s">
        <v>90</v>
      </c>
      <c r="BI4" t="s">
        <v>91</v>
      </c>
      <c r="BJ4" t="s">
        <v>92</v>
      </c>
      <c r="BK4" t="s">
        <v>93</v>
      </c>
      <c r="BL4" t="s">
        <v>94</v>
      </c>
      <c r="BM4" t="s">
        <v>95</v>
      </c>
      <c r="BN4" t="s">
        <v>96</v>
      </c>
      <c r="BO4" t="s">
        <v>97</v>
      </c>
      <c r="BP4" t="s">
        <v>98</v>
      </c>
      <c r="BQ4" t="s">
        <v>99</v>
      </c>
    </row>
    <row r="5" spans="1:69" x14ac:dyDescent="0.25">
      <c r="A5" s="2"/>
      <c r="B5" s="14"/>
      <c r="C5" s="14">
        <v>41791</v>
      </c>
      <c r="D5" s="14">
        <v>41821</v>
      </c>
      <c r="E5" s="14">
        <v>41852</v>
      </c>
      <c r="F5" s="14">
        <v>41883</v>
      </c>
      <c r="G5" s="14">
        <v>41913</v>
      </c>
      <c r="H5" s="14">
        <v>41944</v>
      </c>
      <c r="I5" s="14">
        <v>41974</v>
      </c>
      <c r="J5" s="14">
        <v>42005</v>
      </c>
      <c r="K5" s="14">
        <v>42036</v>
      </c>
      <c r="L5" s="14">
        <v>42064</v>
      </c>
      <c r="M5" s="14">
        <v>42095</v>
      </c>
      <c r="N5" s="14">
        <v>42125</v>
      </c>
      <c r="O5" s="14">
        <v>42156</v>
      </c>
      <c r="P5" s="14">
        <v>42186</v>
      </c>
      <c r="Q5" s="14">
        <v>42217</v>
      </c>
      <c r="R5" s="14">
        <v>42248</v>
      </c>
      <c r="S5" s="14">
        <v>42278</v>
      </c>
      <c r="T5" s="14">
        <v>42309</v>
      </c>
      <c r="U5" s="14">
        <v>42339</v>
      </c>
      <c r="V5" s="14">
        <v>42370</v>
      </c>
      <c r="W5" s="14">
        <v>42401</v>
      </c>
      <c r="X5" s="14">
        <v>42430</v>
      </c>
      <c r="Y5" s="14">
        <v>42461</v>
      </c>
      <c r="Z5" s="14">
        <v>42491</v>
      </c>
      <c r="AA5" s="14">
        <v>42522</v>
      </c>
      <c r="AB5" s="14">
        <v>42552</v>
      </c>
      <c r="AC5" s="14">
        <v>42583</v>
      </c>
      <c r="AD5" s="14">
        <v>42614</v>
      </c>
      <c r="AE5" s="14">
        <v>42644</v>
      </c>
      <c r="AF5" s="14">
        <v>42675</v>
      </c>
      <c r="AG5" s="14">
        <v>42705</v>
      </c>
      <c r="AH5" s="14">
        <v>42736</v>
      </c>
      <c r="AI5" s="14">
        <v>42767</v>
      </c>
      <c r="AJ5" s="14">
        <v>42795</v>
      </c>
      <c r="AK5" s="14">
        <v>42826</v>
      </c>
      <c r="AL5" s="14">
        <v>42856</v>
      </c>
      <c r="AM5" s="14">
        <v>42887</v>
      </c>
      <c r="AN5" s="14">
        <v>42917</v>
      </c>
      <c r="AO5" s="14">
        <v>42948</v>
      </c>
      <c r="AP5" s="14">
        <v>42979</v>
      </c>
      <c r="AQ5" s="14">
        <v>43009</v>
      </c>
      <c r="AR5" s="14">
        <v>43040</v>
      </c>
      <c r="AS5" s="14">
        <v>43070</v>
      </c>
      <c r="AT5" s="14">
        <v>43101</v>
      </c>
      <c r="AU5" s="14">
        <v>43132</v>
      </c>
      <c r="AV5" s="14">
        <v>43160</v>
      </c>
      <c r="AW5" s="14">
        <v>43191</v>
      </c>
      <c r="AX5" s="14">
        <v>43221</v>
      </c>
      <c r="AY5" s="14">
        <v>43252</v>
      </c>
      <c r="AZ5" s="14">
        <v>43282</v>
      </c>
      <c r="BA5" s="14">
        <v>43313</v>
      </c>
      <c r="BB5" s="14">
        <v>43344</v>
      </c>
      <c r="BC5" s="14">
        <v>43374</v>
      </c>
      <c r="BD5" s="14">
        <v>43405</v>
      </c>
      <c r="BE5" s="14">
        <v>43435</v>
      </c>
      <c r="BF5" s="14">
        <v>43466</v>
      </c>
      <c r="BG5" s="14">
        <v>43497</v>
      </c>
      <c r="BH5" s="14">
        <v>43525</v>
      </c>
      <c r="BI5" s="14">
        <v>43556</v>
      </c>
      <c r="BJ5" s="14">
        <v>43586</v>
      </c>
      <c r="BK5" s="14">
        <v>43617</v>
      </c>
      <c r="BL5" s="14">
        <v>43647</v>
      </c>
      <c r="BM5" s="14">
        <v>43678</v>
      </c>
      <c r="BN5" s="14">
        <v>43709</v>
      </c>
      <c r="BO5" s="14">
        <v>43739</v>
      </c>
      <c r="BP5" s="14">
        <v>43770</v>
      </c>
      <c r="BQ5" s="14">
        <v>43800</v>
      </c>
    </row>
    <row r="6" spans="1:69" x14ac:dyDescent="0.25">
      <c r="A6" s="12" t="s">
        <v>101</v>
      </c>
      <c r="B6" s="11"/>
      <c r="C6" s="11">
        <f>SUMPRODUCT(BilledbyRate!C$7:C$26,'Rev Allocations Usage'!$C$4:$C$23)</f>
        <v>636614.1585271022</v>
      </c>
      <c r="D6" s="11">
        <f>SUMPRODUCT(BilledbyRate!D$7:D$26,'Rev Allocations Usage'!$C$4:$C$23)</f>
        <v>614299.76329025358</v>
      </c>
      <c r="E6" s="11">
        <f>SUMPRODUCT(BilledbyRate!E$7:E$26,'Rev Allocations Usage'!$C$4:$C$23)</f>
        <v>654320.77444747509</v>
      </c>
      <c r="F6" s="11">
        <f>SUMPRODUCT(BilledbyRate!F$7:F$26,'Rev Allocations Usage'!$C$4:$C$23)</f>
        <v>647185.65885170491</v>
      </c>
      <c r="G6" s="11">
        <f>SUMPRODUCT(BilledbyRate!G$7:G$26,'Rev Allocations Usage'!$C$4:$C$23)</f>
        <v>854987.86684695806</v>
      </c>
      <c r="H6" s="11">
        <f>SUMPRODUCT(BilledbyRate!H$7:H$26,'Rev Allocations Usage'!$C$4:$C$23)</f>
        <v>1111243.2553715552</v>
      </c>
      <c r="I6" s="11">
        <f>SUMPRODUCT(BilledbyRate!I$7:I$26,'Rev Allocations Usage'!$C$4:$C$23)</f>
        <v>1252643.9510625354</v>
      </c>
      <c r="J6" s="11">
        <f>SUMPRODUCT(BilledbyRate!J$7:J$26,'Rev Allocations Usage'!$C$4:$C$23)</f>
        <v>1410649.187595214</v>
      </c>
      <c r="K6" s="11">
        <f>SUMPRODUCT(BilledbyRate!K$7:K$26,'Rev Allocations Usage'!$C$4:$C$23)</f>
        <v>1249870.2087142</v>
      </c>
      <c r="L6" s="11">
        <f>SUMPRODUCT(BilledbyRate!L$7:L$26,'Rev Allocations Usage'!$C$4:$C$23)</f>
        <v>1215431.0913278782</v>
      </c>
      <c r="M6" s="11">
        <f>SUMPRODUCT(BilledbyRate!M$7:M$26,'Rev Allocations Usage'!$C$4:$C$23)</f>
        <v>798319.3096010657</v>
      </c>
      <c r="N6" s="11">
        <f>SUMPRODUCT(BilledbyRate!N$7:N$26,'Rev Allocations Usage'!$C$4:$C$23)</f>
        <v>711316.68508156133</v>
      </c>
      <c r="O6" s="11">
        <f>SUMPRODUCT(BilledbyRate!O$7:O$26,'Rev Allocations Usage'!$C$4:$C$23)</f>
        <v>631898.43244468467</v>
      </c>
      <c r="P6" s="11">
        <f>SUMPRODUCT(BilledbyRate!P$7:P$26,'Rev Allocations Usage'!$C$4:$C$23)</f>
        <v>632592.95227263588</v>
      </c>
      <c r="Q6" s="11">
        <f>SUMPRODUCT(BilledbyRate!Q$7:Q$26,'Rev Allocations Usage'!$C$4:$C$23)</f>
        <v>644076.14712801494</v>
      </c>
      <c r="R6" s="11">
        <f>SUMPRODUCT(BilledbyRate!R$7:R$26,'Rev Allocations Usage'!$C$4:$C$23)</f>
        <v>660900.73018537019</v>
      </c>
      <c r="S6" s="11">
        <f>SUMPRODUCT(BilledbyRate!S$7:S$26,'Rev Allocations Usage'!$C$4:$C$23)</f>
        <v>870689.31549440755</v>
      </c>
      <c r="T6" s="11">
        <f>SUMPRODUCT(BilledbyRate!T$7:T$26,'Rev Allocations Usage'!$C$4:$C$23)</f>
        <v>1097132.3736626441</v>
      </c>
      <c r="U6" s="11">
        <f>SUMPRODUCT(BilledbyRate!U$7:U$26,'Rev Allocations Usage'!$C$4:$C$23)</f>
        <v>1230313.2751086811</v>
      </c>
      <c r="V6" s="11">
        <f>SUMPRODUCT(BilledbyRate!V$7:V$26,'Rev Allocations Usage'!$C$4:$C$23)</f>
        <v>1419808.0037737167</v>
      </c>
      <c r="W6" s="11">
        <f>SUMPRODUCT(BilledbyRate!W$7:W$26,'Rev Allocations Usage'!$C$4:$C$23)</f>
        <v>1261033.5735196564</v>
      </c>
      <c r="X6" s="11">
        <f>SUMPRODUCT(BilledbyRate!X$7:X$26,'Rev Allocations Usage'!$C$4:$C$23)</f>
        <v>1228584.066560481</v>
      </c>
      <c r="Y6" s="11">
        <f>SUMPRODUCT(BilledbyRate!Y$7:Y$26,'Rev Allocations Usage'!$C$4:$C$23)</f>
        <v>813368.29528288834</v>
      </c>
      <c r="Z6" s="11">
        <f>SUMPRODUCT(BilledbyRate!Z$7:Z$26,'Rev Allocations Usage'!$C$4:$C$23)</f>
        <v>725706.8638169904</v>
      </c>
      <c r="AA6" s="11">
        <f>SUMPRODUCT(BilledbyRate!AA$7:AA$26,'Rev Allocations Usage'!$C$4:$C$23)</f>
        <v>638026.67586141464</v>
      </c>
      <c r="AB6" s="11">
        <f>SUMPRODUCT(BilledbyRate!AB$7:AB$26,'Rev Allocations Usage'!$C$4:$C$23)</f>
        <v>640682.69360669213</v>
      </c>
      <c r="AC6" s="11">
        <f>SUMPRODUCT(BilledbyRate!AC$7:AC$26,'Rev Allocations Usage'!$C$4:$C$23)</f>
        <v>648493.14325178787</v>
      </c>
      <c r="AD6" s="11">
        <f>SUMPRODUCT(BilledbyRate!AD$7:AD$26,'Rev Allocations Usage'!$C$4:$C$23)</f>
        <v>668404.71107786533</v>
      </c>
      <c r="AE6" s="11">
        <f>SUMPRODUCT(BilledbyRate!AE$7:AE$26,'Rev Allocations Usage'!$C$4:$C$23)</f>
        <v>881475.13649567694</v>
      </c>
      <c r="AF6" s="11">
        <f>SUMPRODUCT(BilledbyRate!AF$7:AF$26,'Rev Allocations Usage'!$C$4:$C$23)</f>
        <v>1098230.6478936132</v>
      </c>
      <c r="AG6" s="11">
        <f>SUMPRODUCT(BilledbyRate!AG$7:AG$26,'Rev Allocations Usage'!$C$4:$C$23)</f>
        <v>1237210.9105889245</v>
      </c>
      <c r="AH6" s="11">
        <f>SUMPRODUCT(BilledbyRate!AH$7:AH$26,'Rev Allocations Usage'!$C$4:$C$23)</f>
        <v>1419906.9340096295</v>
      </c>
      <c r="AI6" s="11">
        <f>SUMPRODUCT(BilledbyRate!AI$7:AI$26,'Rev Allocations Usage'!$C$4:$C$23)</f>
        <v>1261124.0193256438</v>
      </c>
      <c r="AJ6" s="11">
        <f>SUMPRODUCT(BilledbyRate!AJ$7:AJ$26,'Rev Allocations Usage'!$C$4:$C$23)</f>
        <v>1228674.6588918236</v>
      </c>
      <c r="AK6" s="11">
        <f>SUMPRODUCT(BilledbyRate!AK$7:AK$26,'Rev Allocations Usage'!$C$4:$C$23)</f>
        <v>813464.12477942894</v>
      </c>
      <c r="AL6" s="11">
        <f>SUMPRODUCT(BilledbyRate!AL$7:AL$26,'Rev Allocations Usage'!$C$4:$C$23)</f>
        <v>725800.03853636666</v>
      </c>
      <c r="AM6" s="11">
        <f>SUMPRODUCT(BilledbyRate!AM$7:AM$26,'Rev Allocations Usage'!$C$4:$C$23)</f>
        <v>638118.10916643078</v>
      </c>
      <c r="AN6" s="11">
        <f>SUMPRODUCT(BilledbyRate!AN$7:AN$26,'Rev Allocations Usage'!$C$4:$C$23)</f>
        <v>640770.61219741334</v>
      </c>
      <c r="AO6" s="11">
        <f>SUMPRODUCT(BilledbyRate!AO$7:AO$26,'Rev Allocations Usage'!$C$4:$C$23)</f>
        <v>648581.97974029602</v>
      </c>
      <c r="AP6" s="11">
        <f>SUMPRODUCT(BilledbyRate!AP$7:AP$26,'Rev Allocations Usage'!$C$4:$C$23)</f>
        <v>668488.62101941963</v>
      </c>
      <c r="AQ6" s="11">
        <f>SUMPRODUCT(BilledbyRate!AQ$7:AQ$26,'Rev Allocations Usage'!$C$4:$C$23)</f>
        <v>881573.18874376093</v>
      </c>
      <c r="AR6" s="11">
        <f>SUMPRODUCT(BilledbyRate!AR$7:AR$26,'Rev Allocations Usage'!$C$4:$C$23)</f>
        <v>1098321.8027696332</v>
      </c>
      <c r="AS6" s="11">
        <f>SUMPRODUCT(BilledbyRate!AS$7:AS$26,'Rev Allocations Usage'!$C$4:$C$23)</f>
        <v>1237301.5162745714</v>
      </c>
      <c r="AT6" s="11">
        <f>SUMPRODUCT(BilledbyRate!AT$7:AT$26,'Rev Allocations Usage'!$C$4:$C$23)</f>
        <v>1420006.3285740067</v>
      </c>
      <c r="AU6" s="11">
        <f>SUMPRODUCT(BilledbyRate!AU$7:AU$26,'Rev Allocations Usage'!$C$4:$C$23)</f>
        <v>1261214.8870382232</v>
      </c>
      <c r="AV6" s="11">
        <f>SUMPRODUCT(BilledbyRate!AV$7:AV$26,'Rev Allocations Usage'!$C$4:$C$23)</f>
        <v>1228765.6738623851</v>
      </c>
      <c r="AW6" s="11">
        <f>SUMPRODUCT(BilledbyRate!AW$7:AW$26,'Rev Allocations Usage'!$C$4:$C$23)</f>
        <v>813560.40268844157</v>
      </c>
      <c r="AX6" s="11">
        <f>SUMPRODUCT(BilledbyRate!AX$7:AX$26,'Rev Allocations Usage'!$C$4:$C$23)</f>
        <v>725893.64839432912</v>
      </c>
      <c r="AY6" s="11">
        <f>SUMPRODUCT(BilledbyRate!AY$7:AY$26,'Rev Allocations Usage'!$C$4:$C$23)</f>
        <v>638209.96890310105</v>
      </c>
      <c r="AZ6" s="11">
        <f>SUMPRODUCT(BilledbyRate!AZ$7:AZ$26,'Rev Allocations Usage'!$C$4:$C$23)</f>
        <v>640858.9412309404</v>
      </c>
      <c r="BA6" s="11">
        <f>SUMPRODUCT(BilledbyRate!BA$7:BA$26,'Rev Allocations Usage'!$C$4:$C$23)</f>
        <v>648671.23126109946</v>
      </c>
      <c r="BB6" s="11">
        <f>SUMPRODUCT(BilledbyRate!BB$7:BB$26,'Rev Allocations Usage'!$C$4:$C$23)</f>
        <v>668573.09622696484</v>
      </c>
      <c r="BC6" s="11">
        <f>SUMPRODUCT(BilledbyRate!BC$7:BC$26,'Rev Allocations Usage'!$C$4:$C$23)</f>
        <v>881671.64418247179</v>
      </c>
      <c r="BD6" s="11">
        <f>SUMPRODUCT(BilledbyRate!BD$7:BD$26,'Rev Allocations Usage'!$C$4:$C$23)</f>
        <v>1098413.3263492801</v>
      </c>
      <c r="BE6" s="11">
        <f>SUMPRODUCT(BilledbyRate!BE$7:BE$26,'Rev Allocations Usage'!$C$4:$C$23)</f>
        <v>1237392.4879180328</v>
      </c>
      <c r="BF6" s="11">
        <f>SUMPRODUCT(BilledbyRate!BF$7:BF$26,'Rev Allocations Usage'!$C$4:$C$23)</f>
        <v>1420106.1589763432</v>
      </c>
      <c r="BG6" s="11">
        <f>SUMPRODUCT(BilledbyRate!BG$7:BG$26,'Rev Allocations Usage'!$C$4:$C$23)</f>
        <v>1261306.1479542253</v>
      </c>
      <c r="BH6" s="11">
        <f>SUMPRODUCT(BilledbyRate!BH$7:BH$26,'Rev Allocations Usage'!$C$4:$C$23)</f>
        <v>1228857.0827726594</v>
      </c>
      <c r="BI6" s="11">
        <f>SUMPRODUCT(BilledbyRate!BI$7:BI$26,'Rev Allocations Usage'!$C$4:$C$23)</f>
        <v>813657.12468992372</v>
      </c>
      <c r="BJ6" s="11">
        <f>SUMPRODUCT(BilledbyRate!BJ$7:BJ$26,'Rev Allocations Usage'!$C$4:$C$23)</f>
        <v>725987.68900450587</v>
      </c>
      <c r="BK6" s="11">
        <f>SUMPRODUCT(BilledbyRate!BK$7:BK$26,'Rev Allocations Usage'!$C$4:$C$23)</f>
        <v>638302.25064137881</v>
      </c>
      <c r="BL6" s="11">
        <f>SUMPRODUCT(BilledbyRate!BL$7:BL$26,'Rev Allocations Usage'!$C$4:$C$23)</f>
        <v>640947.69448323548</v>
      </c>
      <c r="BM6" s="11">
        <f>SUMPRODUCT(BilledbyRate!BM$7:BM$26,'Rev Allocations Usage'!$C$4:$C$23)</f>
        <v>648760.91161310708</v>
      </c>
      <c r="BN6" s="11">
        <f>SUMPRODUCT(BilledbyRate!BN$7:BN$26,'Rev Allocations Usage'!$C$4:$C$23)</f>
        <v>668658.25330410537</v>
      </c>
      <c r="BO6" s="11">
        <f>SUMPRODUCT(BilledbyRate!BO$7:BO$26,'Rev Allocations Usage'!$C$4:$C$23)</f>
        <v>881770.63571898534</v>
      </c>
      <c r="BP6" s="11">
        <f>SUMPRODUCT(BilledbyRate!BP$7:BP$26,'Rev Allocations Usage'!$C$4:$C$23)</f>
        <v>1098505.351367435</v>
      </c>
      <c r="BQ6" s="11">
        <f>SUMPRODUCT(BilledbyRate!BQ$7:BQ$26,'Rev Allocations Usage'!$C$4:$C$23)</f>
        <v>1237483.9582403209</v>
      </c>
    </row>
    <row r="7" spans="1:69" x14ac:dyDescent="0.25">
      <c r="A7" s="12" t="s">
        <v>102</v>
      </c>
      <c r="B7" s="11"/>
      <c r="C7" s="11">
        <f>SUMPRODUCT(BilledbyRate!C$7:C$26,'Rev Allocations Usage'!$D$4:$D$23)</f>
        <v>197972</v>
      </c>
      <c r="D7" s="11">
        <f>SUMPRODUCT(BilledbyRate!D$7:D$26,'Rev Allocations Usage'!$D$4:$D$23)</f>
        <v>250674</v>
      </c>
      <c r="E7" s="11">
        <f>SUMPRODUCT(BilledbyRate!E$7:E$26,'Rev Allocations Usage'!$D$4:$D$23)</f>
        <v>235318.39999999999</v>
      </c>
      <c r="F7" s="11">
        <f>SUMPRODUCT(BilledbyRate!F$7:F$26,'Rev Allocations Usage'!$D$4:$D$23)</f>
        <v>113644.8</v>
      </c>
      <c r="G7" s="11">
        <f>SUMPRODUCT(BilledbyRate!G$7:G$26,'Rev Allocations Usage'!$D$4:$D$23)</f>
        <v>374247.7</v>
      </c>
      <c r="H7" s="11">
        <f>SUMPRODUCT(BilledbyRate!H$7:H$26,'Rev Allocations Usage'!$D$4:$D$23)</f>
        <v>0</v>
      </c>
      <c r="I7" s="11">
        <f>SUMPRODUCT(BilledbyRate!I$7:I$26,'Rev Allocations Usage'!$D$4:$D$23)</f>
        <v>0</v>
      </c>
      <c r="J7" s="11">
        <f>SUMPRODUCT(BilledbyRate!J$7:J$26,'Rev Allocations Usage'!$D$4:$D$23)</f>
        <v>0</v>
      </c>
      <c r="K7" s="11">
        <f>SUMPRODUCT(BilledbyRate!K$7:K$26,'Rev Allocations Usage'!$D$4:$D$23)</f>
        <v>0</v>
      </c>
      <c r="L7" s="11">
        <f>SUMPRODUCT(BilledbyRate!L$7:L$26,'Rev Allocations Usage'!$D$4:$D$23)</f>
        <v>0</v>
      </c>
      <c r="M7" s="11">
        <f>SUMPRODUCT(BilledbyRate!M$7:M$26,'Rev Allocations Usage'!$D$4:$D$23)</f>
        <v>300803.80000000005</v>
      </c>
      <c r="N7" s="11">
        <f>SUMPRODUCT(BilledbyRate!N$7:N$26,'Rev Allocations Usage'!$D$4:$D$23)</f>
        <v>57645.9</v>
      </c>
      <c r="O7" s="11">
        <f>SUMPRODUCT(BilledbyRate!O$7:O$26,'Rev Allocations Usage'!$D$4:$D$23)</f>
        <v>171562.4</v>
      </c>
      <c r="P7" s="11">
        <f>SUMPRODUCT(BilledbyRate!P$7:P$26,'Rev Allocations Usage'!$D$4:$D$23)</f>
        <v>253310.50000000006</v>
      </c>
      <c r="Q7" s="11">
        <f>SUMPRODUCT(BilledbyRate!Q$7:Q$26,'Rev Allocations Usage'!$D$4:$D$23)</f>
        <v>253741.1</v>
      </c>
      <c r="R7" s="11">
        <f>SUMPRODUCT(BilledbyRate!R$7:R$26,'Rev Allocations Usage'!$D$4:$D$23)</f>
        <v>100468.6</v>
      </c>
      <c r="S7" s="11">
        <f>SUMPRODUCT(BilledbyRate!S$7:S$26,'Rev Allocations Usage'!$D$4:$D$23)</f>
        <v>255703.3</v>
      </c>
      <c r="T7" s="11">
        <f>SUMPRODUCT(BilledbyRate!T$7:T$26,'Rev Allocations Usage'!$D$4:$D$23)</f>
        <v>0</v>
      </c>
      <c r="U7" s="11">
        <f>SUMPRODUCT(BilledbyRate!U$7:U$26,'Rev Allocations Usage'!$D$4:$D$23)</f>
        <v>0</v>
      </c>
      <c r="V7" s="11">
        <f>SUMPRODUCT(BilledbyRate!V$7:V$26,'Rev Allocations Usage'!$D$4:$D$23)</f>
        <v>0</v>
      </c>
      <c r="W7" s="11">
        <f>SUMPRODUCT(BilledbyRate!W$7:W$26,'Rev Allocations Usage'!$D$4:$D$23)</f>
        <v>0</v>
      </c>
      <c r="X7" s="11">
        <f>SUMPRODUCT(BilledbyRate!X$7:X$26,'Rev Allocations Usage'!$D$4:$D$23)</f>
        <v>0</v>
      </c>
      <c r="Y7" s="11">
        <f>SUMPRODUCT(BilledbyRate!Y$7:Y$26,'Rev Allocations Usage'!$D$4:$D$23)</f>
        <v>235847.6</v>
      </c>
      <c r="Z7" s="11">
        <f>SUMPRODUCT(BilledbyRate!Z$7:Z$26,'Rev Allocations Usage'!$D$4:$D$23)</f>
        <v>89857.3</v>
      </c>
      <c r="AA7" s="11">
        <f>SUMPRODUCT(BilledbyRate!AA$7:AA$26,'Rev Allocations Usage'!$D$4:$D$23)</f>
        <v>209221.5</v>
      </c>
      <c r="AB7" s="11">
        <f>SUMPRODUCT(BilledbyRate!AB$7:AB$26,'Rev Allocations Usage'!$D$4:$D$23)</f>
        <v>260545.00000000006</v>
      </c>
      <c r="AC7" s="11">
        <f>SUMPRODUCT(BilledbyRate!AC$7:AC$26,'Rev Allocations Usage'!$D$4:$D$23)</f>
        <v>280899.80000000005</v>
      </c>
      <c r="AD7" s="11">
        <f>SUMPRODUCT(BilledbyRate!AD$7:AD$26,'Rev Allocations Usage'!$D$4:$D$23)</f>
        <v>85645.4</v>
      </c>
      <c r="AE7" s="11">
        <f>SUMPRODUCT(BilledbyRate!AE$7:AE$26,'Rev Allocations Usage'!$D$4:$D$23)</f>
        <v>84254.799999999988</v>
      </c>
      <c r="AF7" s="11">
        <f>SUMPRODUCT(BilledbyRate!AF$7:AF$26,'Rev Allocations Usage'!$D$4:$D$23)</f>
        <v>0</v>
      </c>
      <c r="AG7" s="11">
        <f>SUMPRODUCT(BilledbyRate!AG$7:AG$26,'Rev Allocations Usage'!$D$4:$D$23)</f>
        <v>0</v>
      </c>
      <c r="AH7" s="11">
        <f>SUMPRODUCT(BilledbyRate!AH$7:AH$26,'Rev Allocations Usage'!$D$4:$D$23)</f>
        <v>0</v>
      </c>
      <c r="AI7" s="11">
        <f>SUMPRODUCT(BilledbyRate!AI$7:AI$26,'Rev Allocations Usage'!$D$4:$D$23)</f>
        <v>0</v>
      </c>
      <c r="AJ7" s="11">
        <f>SUMPRODUCT(BilledbyRate!AJ$7:AJ$26,'Rev Allocations Usage'!$D$4:$D$23)</f>
        <v>0</v>
      </c>
      <c r="AK7" s="11">
        <f>SUMPRODUCT(BilledbyRate!AK$7:AK$26,'Rev Allocations Usage'!$D$4:$D$23)</f>
        <v>178531.20000000001</v>
      </c>
      <c r="AL7" s="11">
        <f>SUMPRODUCT(BilledbyRate!AL$7:AL$26,'Rev Allocations Usage'!$D$4:$D$23)</f>
        <v>48528.9</v>
      </c>
      <c r="AM7" s="11">
        <f>SUMPRODUCT(BilledbyRate!AM$7:AM$26,'Rev Allocations Usage'!$D$4:$D$23)</f>
        <v>152019.09999999998</v>
      </c>
      <c r="AN7" s="11">
        <f>SUMPRODUCT(BilledbyRate!AN$7:AN$26,'Rev Allocations Usage'!$D$4:$D$23)</f>
        <v>257385.49999999994</v>
      </c>
      <c r="AO7" s="11">
        <f>SUMPRODUCT(BilledbyRate!AO$7:AO$26,'Rev Allocations Usage'!$D$4:$D$23)</f>
        <v>281258.90000000002</v>
      </c>
      <c r="AP7" s="11">
        <f>SUMPRODUCT(BilledbyRate!AP$7:AP$26,'Rev Allocations Usage'!$D$4:$D$23)</f>
        <v>121880</v>
      </c>
      <c r="AQ7" s="11">
        <f>SUMPRODUCT(BilledbyRate!AQ$7:AQ$26,'Rev Allocations Usage'!$D$4:$D$23)</f>
        <v>249825.10000000003</v>
      </c>
      <c r="AR7" s="11">
        <f>SUMPRODUCT(BilledbyRate!AR$7:AR$26,'Rev Allocations Usage'!$D$4:$D$23)</f>
        <v>0</v>
      </c>
      <c r="AS7" s="11">
        <f>SUMPRODUCT(BilledbyRate!AS$7:AS$26,'Rev Allocations Usage'!$D$4:$D$23)</f>
        <v>0</v>
      </c>
      <c r="AT7" s="11">
        <f>SUMPRODUCT(BilledbyRate!AT$7:AT$26,'Rev Allocations Usage'!$D$4:$D$23)</f>
        <v>0</v>
      </c>
      <c r="AU7" s="11">
        <f>SUMPRODUCT(BilledbyRate!AU$7:AU$26,'Rev Allocations Usage'!$D$4:$D$23)</f>
        <v>0</v>
      </c>
      <c r="AV7" s="11">
        <f>SUMPRODUCT(BilledbyRate!AV$7:AV$26,'Rev Allocations Usage'!$D$4:$D$23)</f>
        <v>0</v>
      </c>
      <c r="AW7" s="11">
        <f>SUMPRODUCT(BilledbyRate!AW$7:AW$26,'Rev Allocations Usage'!$D$4:$D$23)</f>
        <v>2251.1999999999998</v>
      </c>
      <c r="AX7" s="11">
        <f>SUMPRODUCT(BilledbyRate!AX$7:AX$26,'Rev Allocations Usage'!$D$4:$D$23)</f>
        <v>0</v>
      </c>
      <c r="AY7" s="11">
        <f>SUMPRODUCT(BilledbyRate!AY$7:AY$26,'Rev Allocations Usage'!$D$4:$D$23)</f>
        <v>116115.4</v>
      </c>
      <c r="AZ7" s="11">
        <f>SUMPRODUCT(BilledbyRate!AZ$7:AZ$26,'Rev Allocations Usage'!$D$4:$D$23)</f>
        <v>195477.89999999997</v>
      </c>
      <c r="BA7" s="11">
        <f>SUMPRODUCT(BilledbyRate!BA$7:BA$26,'Rev Allocations Usage'!$D$4:$D$23)</f>
        <v>206056.80000000002</v>
      </c>
      <c r="BB7" s="11">
        <f>SUMPRODUCT(BilledbyRate!BB$7:BB$26,'Rev Allocations Usage'!$D$4:$D$23)</f>
        <v>57645.9</v>
      </c>
      <c r="BC7" s="11">
        <f>SUMPRODUCT(BilledbyRate!BC$7:BC$26,'Rev Allocations Usage'!$D$4:$D$23)</f>
        <v>63680.9</v>
      </c>
      <c r="BD7" s="11">
        <f>SUMPRODUCT(BilledbyRate!BD$7:BD$26,'Rev Allocations Usage'!$D$4:$D$23)</f>
        <v>0</v>
      </c>
      <c r="BE7" s="11">
        <f>SUMPRODUCT(BilledbyRate!BE$7:BE$26,'Rev Allocations Usage'!$D$4:$D$23)</f>
        <v>0</v>
      </c>
      <c r="BF7" s="11">
        <f>SUMPRODUCT(BilledbyRate!BF$7:BF$26,'Rev Allocations Usage'!$D$4:$D$23)</f>
        <v>0</v>
      </c>
      <c r="BG7" s="11">
        <f>SUMPRODUCT(BilledbyRate!BG$7:BG$26,'Rev Allocations Usage'!$D$4:$D$23)</f>
        <v>0</v>
      </c>
      <c r="BH7" s="11">
        <f>SUMPRODUCT(BilledbyRate!BH$7:BH$26,'Rev Allocations Usage'!$D$4:$D$23)</f>
        <v>0</v>
      </c>
      <c r="BI7" s="11">
        <f>SUMPRODUCT(BilledbyRate!BI$7:BI$26,'Rev Allocations Usage'!$D$4:$D$23)</f>
        <v>59220.800000000003</v>
      </c>
      <c r="BJ7" s="11">
        <f>SUMPRODUCT(BilledbyRate!BJ$7:BJ$26,'Rev Allocations Usage'!$D$4:$D$23)</f>
        <v>21411.3</v>
      </c>
      <c r="BK7" s="11">
        <f>SUMPRODUCT(BilledbyRate!BK$7:BK$26,'Rev Allocations Usage'!$D$4:$D$23)</f>
        <v>109242.1</v>
      </c>
      <c r="BL7" s="11">
        <f>SUMPRODUCT(BilledbyRate!BL$7:BL$26,'Rev Allocations Usage'!$D$4:$D$23)</f>
        <v>195492.00000000003</v>
      </c>
      <c r="BM7" s="11">
        <f>SUMPRODUCT(BilledbyRate!BM$7:BM$26,'Rev Allocations Usage'!$D$4:$D$23)</f>
        <v>191611.9</v>
      </c>
      <c r="BN7" s="11">
        <f>SUMPRODUCT(BilledbyRate!BN$7:BN$26,'Rev Allocations Usage'!$D$4:$D$23)</f>
        <v>80704.3</v>
      </c>
      <c r="BO7" s="11">
        <f>SUMPRODUCT(BilledbyRate!BO$7:BO$26,'Rev Allocations Usage'!$D$4:$D$23)</f>
        <v>234149.8</v>
      </c>
      <c r="BP7" s="11">
        <f>SUMPRODUCT(BilledbyRate!BP$7:BP$26,'Rev Allocations Usage'!$D$4:$D$23)</f>
        <v>0</v>
      </c>
      <c r="BQ7" s="11">
        <f>SUMPRODUCT(BilledbyRate!BQ$7:BQ$26,'Rev Allocations Usage'!$D$4:$D$23)</f>
        <v>0</v>
      </c>
    </row>
    <row r="8" spans="1:69" x14ac:dyDescent="0.25">
      <c r="A8" s="12" t="s">
        <v>103</v>
      </c>
      <c r="B8" s="11"/>
      <c r="C8" s="11">
        <f>SUMPRODUCT(BilledbyRate!C$7:C$26,'Rev Allocations Usage'!$E$4:$E$23)</f>
        <v>27005.332540048279</v>
      </c>
      <c r="D8" s="11">
        <f>SUMPRODUCT(BilledbyRate!D$7:D$26,'Rev Allocations Usage'!$E$4:$E$23)</f>
        <v>25732.972694000535</v>
      </c>
      <c r="E8" s="11">
        <f>SUMPRODUCT(BilledbyRate!E$7:E$26,'Rev Allocations Usage'!$E$4:$E$23)</f>
        <v>27656.596288034889</v>
      </c>
      <c r="F8" s="11">
        <f>SUMPRODUCT(BilledbyRate!F$7:F$26,'Rev Allocations Usage'!$E$4:$E$23)</f>
        <v>31555.903485980722</v>
      </c>
      <c r="G8" s="11">
        <f>SUMPRODUCT(BilledbyRate!G$7:G$26,'Rev Allocations Usage'!$E$4:$E$23)</f>
        <v>32580.869922722057</v>
      </c>
      <c r="H8" s="11">
        <f>SUMPRODUCT(BilledbyRate!H$7:H$26,'Rev Allocations Usage'!$E$4:$E$23)</f>
        <v>43414.753170573043</v>
      </c>
      <c r="I8" s="11">
        <f>SUMPRODUCT(BilledbyRate!I$7:I$26,'Rev Allocations Usage'!$E$4:$E$23)</f>
        <v>50708.470201155891</v>
      </c>
      <c r="J8" s="11">
        <f>SUMPRODUCT(BilledbyRate!J$7:J$26,'Rev Allocations Usage'!$E$4:$E$23)</f>
        <v>45726.524511697098</v>
      </c>
      <c r="K8" s="11">
        <f>SUMPRODUCT(BilledbyRate!K$7:K$26,'Rev Allocations Usage'!$E$4:$E$23)</f>
        <v>38374.2151840035</v>
      </c>
      <c r="L8" s="11">
        <f>SUMPRODUCT(BilledbyRate!L$7:L$26,'Rev Allocations Usage'!$E$4:$E$23)</f>
        <v>36748.470780257958</v>
      </c>
      <c r="M8" s="11">
        <f>SUMPRODUCT(BilledbyRate!M$7:M$26,'Rev Allocations Usage'!$E$4:$E$23)</f>
        <v>36212.958652905581</v>
      </c>
      <c r="N8" s="11">
        <f>SUMPRODUCT(BilledbyRate!N$7:N$26,'Rev Allocations Usage'!$E$4:$E$23)</f>
        <v>31578.983313642908</v>
      </c>
      <c r="O8" s="11">
        <f>SUMPRODUCT(BilledbyRate!O$7:O$26,'Rev Allocations Usage'!$E$4:$E$23)</f>
        <v>26466.167969116374</v>
      </c>
      <c r="P8" s="11">
        <f>SUMPRODUCT(BilledbyRate!P$7:P$26,'Rev Allocations Usage'!$E$4:$E$23)</f>
        <v>26288.348070773209</v>
      </c>
      <c r="Q8" s="11">
        <f>SUMPRODUCT(BilledbyRate!Q$7:Q$26,'Rev Allocations Usage'!$E$4:$E$23)</f>
        <v>27160.627409528661</v>
      </c>
      <c r="R8" s="11">
        <f>SUMPRODUCT(BilledbyRate!R$7:R$26,'Rev Allocations Usage'!$E$4:$E$23)</f>
        <v>29863.000476169167</v>
      </c>
      <c r="S8" s="11">
        <f>SUMPRODUCT(BilledbyRate!S$7:S$26,'Rev Allocations Usage'!$E$4:$E$23)</f>
        <v>31323.976566949834</v>
      </c>
      <c r="T8" s="11">
        <f>SUMPRODUCT(BilledbyRate!T$7:T$26,'Rev Allocations Usage'!$E$4:$E$23)</f>
        <v>43293.24177706529</v>
      </c>
      <c r="U8" s="11">
        <f>SUMPRODUCT(BilledbyRate!U$7:U$26,'Rev Allocations Usage'!$E$4:$E$23)</f>
        <v>50434.713439822481</v>
      </c>
      <c r="V8" s="11">
        <f>SUMPRODUCT(BilledbyRate!V$7:V$26,'Rev Allocations Usage'!$E$4:$E$23)</f>
        <v>45726.524511697098</v>
      </c>
      <c r="W8" s="11">
        <f>SUMPRODUCT(BilledbyRate!W$7:W$26,'Rev Allocations Usage'!$E$4:$E$23)</f>
        <v>38374.2151840035</v>
      </c>
      <c r="X8" s="11">
        <f>SUMPRODUCT(BilledbyRate!X$7:X$26,'Rev Allocations Usage'!$E$4:$E$23)</f>
        <v>36748.470780257958</v>
      </c>
      <c r="Y8" s="11">
        <f>SUMPRODUCT(BilledbyRate!Y$7:Y$26,'Rev Allocations Usage'!$E$4:$E$23)</f>
        <v>36212.958652905581</v>
      </c>
      <c r="Z8" s="11">
        <f>SUMPRODUCT(BilledbyRate!Z$7:Z$26,'Rev Allocations Usage'!$E$4:$E$23)</f>
        <v>31578.983313642908</v>
      </c>
      <c r="AA8" s="11">
        <f>SUMPRODUCT(BilledbyRate!AA$7:AA$26,'Rev Allocations Usage'!$E$4:$E$23)</f>
        <v>26466.167969116374</v>
      </c>
      <c r="AB8" s="11">
        <f>SUMPRODUCT(BilledbyRate!AB$7:AB$26,'Rev Allocations Usage'!$E$4:$E$23)</f>
        <v>26288.348070773209</v>
      </c>
      <c r="AC8" s="11">
        <f>SUMPRODUCT(BilledbyRate!AC$7:AC$26,'Rev Allocations Usage'!$E$4:$E$23)</f>
        <v>27160.627409528661</v>
      </c>
      <c r="AD8" s="11">
        <f>SUMPRODUCT(BilledbyRate!AD$7:AD$26,'Rev Allocations Usage'!$E$4:$E$23)</f>
        <v>29863.000476169167</v>
      </c>
      <c r="AE8" s="11">
        <f>SUMPRODUCT(BilledbyRate!AE$7:AE$26,'Rev Allocations Usage'!$E$4:$E$23)</f>
        <v>31323.976566949834</v>
      </c>
      <c r="AF8" s="11">
        <f>SUMPRODUCT(BilledbyRate!AF$7:AF$26,'Rev Allocations Usage'!$E$4:$E$23)</f>
        <v>43293.24177706529</v>
      </c>
      <c r="AG8" s="11">
        <f>SUMPRODUCT(BilledbyRate!AG$7:AG$26,'Rev Allocations Usage'!$E$4:$E$23)</f>
        <v>50434.713439822481</v>
      </c>
      <c r="AH8" s="11">
        <f>SUMPRODUCT(BilledbyRate!AH$7:AH$26,'Rev Allocations Usage'!$E$4:$E$23)</f>
        <v>45726.524511697098</v>
      </c>
      <c r="AI8" s="11">
        <f>SUMPRODUCT(BilledbyRate!AI$7:AI$26,'Rev Allocations Usage'!$E$4:$E$23)</f>
        <v>38374.2151840035</v>
      </c>
      <c r="AJ8" s="11">
        <f>SUMPRODUCT(BilledbyRate!AJ$7:AJ$26,'Rev Allocations Usage'!$E$4:$E$23)</f>
        <v>36748.470780257958</v>
      </c>
      <c r="AK8" s="11">
        <f>SUMPRODUCT(BilledbyRate!AK$7:AK$26,'Rev Allocations Usage'!$E$4:$E$23)</f>
        <v>36212.958652905581</v>
      </c>
      <c r="AL8" s="11">
        <f>SUMPRODUCT(BilledbyRate!AL$7:AL$26,'Rev Allocations Usage'!$E$4:$E$23)</f>
        <v>31578.983313642908</v>
      </c>
      <c r="AM8" s="11">
        <f>SUMPRODUCT(BilledbyRate!AM$7:AM$26,'Rev Allocations Usage'!$E$4:$E$23)</f>
        <v>26466.167969116374</v>
      </c>
      <c r="AN8" s="11">
        <f>SUMPRODUCT(BilledbyRate!AN$7:AN$26,'Rev Allocations Usage'!$E$4:$E$23)</f>
        <v>26288.348070773209</v>
      </c>
      <c r="AO8" s="11">
        <f>SUMPRODUCT(BilledbyRate!AO$7:AO$26,'Rev Allocations Usage'!$E$4:$E$23)</f>
        <v>27160.627409528661</v>
      </c>
      <c r="AP8" s="11">
        <f>SUMPRODUCT(BilledbyRate!AP$7:AP$26,'Rev Allocations Usage'!$E$4:$E$23)</f>
        <v>29863.000476169167</v>
      </c>
      <c r="AQ8" s="11">
        <f>SUMPRODUCT(BilledbyRate!AQ$7:AQ$26,'Rev Allocations Usage'!$E$4:$E$23)</f>
        <v>31323.976566949834</v>
      </c>
      <c r="AR8" s="11">
        <f>SUMPRODUCT(BilledbyRate!AR$7:AR$26,'Rev Allocations Usage'!$E$4:$E$23)</f>
        <v>43293.24177706529</v>
      </c>
      <c r="AS8" s="11">
        <f>SUMPRODUCT(BilledbyRate!AS$7:AS$26,'Rev Allocations Usage'!$E$4:$E$23)</f>
        <v>50434.713439822481</v>
      </c>
      <c r="AT8" s="11">
        <f>SUMPRODUCT(BilledbyRate!AT$7:AT$26,'Rev Allocations Usage'!$E$4:$E$23)</f>
        <v>45726.524511697098</v>
      </c>
      <c r="AU8" s="11">
        <f>SUMPRODUCT(BilledbyRate!AU$7:AU$26,'Rev Allocations Usage'!$E$4:$E$23)</f>
        <v>38374.2151840035</v>
      </c>
      <c r="AV8" s="11">
        <f>SUMPRODUCT(BilledbyRate!AV$7:AV$26,'Rev Allocations Usage'!$E$4:$E$23)</f>
        <v>36748.470780257958</v>
      </c>
      <c r="AW8" s="11">
        <f>SUMPRODUCT(BilledbyRate!AW$7:AW$26,'Rev Allocations Usage'!$E$4:$E$23)</f>
        <v>36212.958652905581</v>
      </c>
      <c r="AX8" s="11">
        <f>SUMPRODUCT(BilledbyRate!AX$7:AX$26,'Rev Allocations Usage'!$E$4:$E$23)</f>
        <v>31578.983313642908</v>
      </c>
      <c r="AY8" s="11">
        <f>SUMPRODUCT(BilledbyRate!AY$7:AY$26,'Rev Allocations Usage'!$E$4:$E$23)</f>
        <v>26466.167969116374</v>
      </c>
      <c r="AZ8" s="11">
        <f>SUMPRODUCT(BilledbyRate!AZ$7:AZ$26,'Rev Allocations Usage'!$E$4:$E$23)</f>
        <v>26288.348070773209</v>
      </c>
      <c r="BA8" s="11">
        <f>SUMPRODUCT(BilledbyRate!BA$7:BA$26,'Rev Allocations Usage'!$E$4:$E$23)</f>
        <v>27160.627409528661</v>
      </c>
      <c r="BB8" s="11">
        <f>SUMPRODUCT(BilledbyRate!BB$7:BB$26,'Rev Allocations Usage'!$E$4:$E$23)</f>
        <v>29863.000476169167</v>
      </c>
      <c r="BC8" s="11">
        <f>SUMPRODUCT(BilledbyRate!BC$7:BC$26,'Rev Allocations Usage'!$E$4:$E$23)</f>
        <v>31323.976566949834</v>
      </c>
      <c r="BD8" s="11">
        <f>SUMPRODUCT(BilledbyRate!BD$7:BD$26,'Rev Allocations Usage'!$E$4:$E$23)</f>
        <v>43293.24177706529</v>
      </c>
      <c r="BE8" s="11">
        <f>SUMPRODUCT(BilledbyRate!BE$7:BE$26,'Rev Allocations Usage'!$E$4:$E$23)</f>
        <v>50434.713439822481</v>
      </c>
      <c r="BF8" s="11">
        <f>SUMPRODUCT(BilledbyRate!BF$7:BF$26,'Rev Allocations Usage'!$E$4:$E$23)</f>
        <v>45726.524511697098</v>
      </c>
      <c r="BG8" s="11">
        <f>SUMPRODUCT(BilledbyRate!BG$7:BG$26,'Rev Allocations Usage'!$E$4:$E$23)</f>
        <v>38374.2151840035</v>
      </c>
      <c r="BH8" s="11">
        <f>SUMPRODUCT(BilledbyRate!BH$7:BH$26,'Rev Allocations Usage'!$E$4:$E$23)</f>
        <v>36748.470780257958</v>
      </c>
      <c r="BI8" s="11">
        <f>SUMPRODUCT(BilledbyRate!BI$7:BI$26,'Rev Allocations Usage'!$E$4:$E$23)</f>
        <v>36212.958652905581</v>
      </c>
      <c r="BJ8" s="11">
        <f>SUMPRODUCT(BilledbyRate!BJ$7:BJ$26,'Rev Allocations Usage'!$E$4:$E$23)</f>
        <v>31578.983313642908</v>
      </c>
      <c r="BK8" s="11">
        <f>SUMPRODUCT(BilledbyRate!BK$7:BK$26,'Rev Allocations Usage'!$E$4:$E$23)</f>
        <v>26466.167969116374</v>
      </c>
      <c r="BL8" s="11">
        <f>SUMPRODUCT(BilledbyRate!BL$7:BL$26,'Rev Allocations Usage'!$E$4:$E$23)</f>
        <v>26288.348070773209</v>
      </c>
      <c r="BM8" s="11">
        <f>SUMPRODUCT(BilledbyRate!BM$7:BM$26,'Rev Allocations Usage'!$E$4:$E$23)</f>
        <v>27160.627409528661</v>
      </c>
      <c r="BN8" s="11">
        <f>SUMPRODUCT(BilledbyRate!BN$7:BN$26,'Rev Allocations Usage'!$E$4:$E$23)</f>
        <v>29863.000476169167</v>
      </c>
      <c r="BO8" s="11">
        <f>SUMPRODUCT(BilledbyRate!BO$7:BO$26,'Rev Allocations Usage'!$E$4:$E$23)</f>
        <v>31323.976566949834</v>
      </c>
      <c r="BP8" s="11">
        <f>SUMPRODUCT(BilledbyRate!BP$7:BP$26,'Rev Allocations Usage'!$E$4:$E$23)</f>
        <v>43293.24177706529</v>
      </c>
      <c r="BQ8" s="11">
        <f>SUMPRODUCT(BilledbyRate!BQ$7:BQ$26,'Rev Allocations Usage'!$E$4:$E$23)</f>
        <v>50434.713439822481</v>
      </c>
    </row>
    <row r="9" spans="1:69" x14ac:dyDescent="0.25">
      <c r="A9" s="12" t="s">
        <v>104</v>
      </c>
      <c r="B9" s="11"/>
      <c r="C9" s="11">
        <f>SUMPRODUCT(BilledbyRate!C$7:C$26,'Rev Allocations Usage'!$F$4:$F$23)</f>
        <v>24764.181238748104</v>
      </c>
      <c r="D9" s="11">
        <f>SUMPRODUCT(BilledbyRate!D$7:D$26,'Rev Allocations Usage'!$F$4:$F$23)</f>
        <v>23888.69303802339</v>
      </c>
      <c r="E9" s="11">
        <f>SUMPRODUCT(BilledbyRate!E$7:E$26,'Rev Allocations Usage'!$F$4:$F$23)</f>
        <v>25433.908739399471</v>
      </c>
      <c r="F9" s="11">
        <f>SUMPRODUCT(BilledbyRate!F$7:F$26,'Rev Allocations Usage'!$F$4:$F$23)</f>
        <v>26568.991424646229</v>
      </c>
      <c r="G9" s="11">
        <f>SUMPRODUCT(BilledbyRate!G$7:G$26,'Rev Allocations Usage'!$F$4:$F$23)</f>
        <v>33027.595489294792</v>
      </c>
      <c r="H9" s="11">
        <f>SUMPRODUCT(BilledbyRate!H$7:H$26,'Rev Allocations Usage'!$F$4:$F$23)</f>
        <v>42950.198686392381</v>
      </c>
      <c r="I9" s="11">
        <f>SUMPRODUCT(BilledbyRate!I$7:I$26,'Rev Allocations Usage'!$F$4:$F$23)</f>
        <v>48561.080455587347</v>
      </c>
      <c r="J9" s="11">
        <f>SUMPRODUCT(BilledbyRate!J$7:J$26,'Rev Allocations Usage'!$F$4:$F$23)</f>
        <v>51005.223068024112</v>
      </c>
      <c r="K9" s="11">
        <f>SUMPRODUCT(BilledbyRate!K$7:K$26,'Rev Allocations Usage'!$F$4:$F$23)</f>
        <v>44439.501797985082</v>
      </c>
      <c r="L9" s="11">
        <f>SUMPRODUCT(BilledbyRate!L$7:L$26,'Rev Allocations Usage'!$F$4:$F$23)</f>
        <v>42997.883070092292</v>
      </c>
      <c r="M9" s="11">
        <f>SUMPRODUCT(BilledbyRate!M$7:M$26,'Rev Allocations Usage'!$F$4:$F$23)</f>
        <v>32241.221792724122</v>
      </c>
      <c r="N9" s="11">
        <f>SUMPRODUCT(BilledbyRate!N$7:N$26,'Rev Allocations Usage'!$F$4:$F$23)</f>
        <v>27926.106964201659</v>
      </c>
      <c r="O9" s="11">
        <f>SUMPRODUCT(BilledbyRate!O$7:O$26,'Rev Allocations Usage'!$F$4:$F$23)</f>
        <v>24405.2108487675</v>
      </c>
      <c r="P9" s="11">
        <f>SUMPRODUCT(BilledbyRate!P$7:P$26,'Rev Allocations Usage'!$F$4:$F$23)</f>
        <v>24511.500819804714</v>
      </c>
      <c r="Q9" s="11">
        <f>SUMPRODUCT(BilledbyRate!Q$7:Q$26,'Rev Allocations Usage'!$F$4:$F$23)</f>
        <v>24937.526755309929</v>
      </c>
      <c r="R9" s="11">
        <f>SUMPRODUCT(BilledbyRate!R$7:R$26,'Rev Allocations Usage'!$F$4:$F$23)</f>
        <v>26342.830127257272</v>
      </c>
      <c r="S9" s="11">
        <f>SUMPRODUCT(BilledbyRate!S$7:S$26,'Rev Allocations Usage'!$F$4:$F$23)</f>
        <v>32768.169092274358</v>
      </c>
      <c r="T9" s="11">
        <f>SUMPRODUCT(BilledbyRate!T$7:T$26,'Rev Allocations Usage'!$F$4:$F$23)</f>
        <v>42478.189559031802</v>
      </c>
      <c r="U9" s="11">
        <f>SUMPRODUCT(BilledbyRate!U$7:U$26,'Rev Allocations Usage'!$F$4:$F$23)</f>
        <v>47806.558930135405</v>
      </c>
      <c r="V9" s="11">
        <f>SUMPRODUCT(BilledbyRate!V$7:V$26,'Rev Allocations Usage'!$F$4:$F$23)</f>
        <v>51171.354940997</v>
      </c>
      <c r="W9" s="11">
        <f>SUMPRODUCT(BilledbyRate!W$7:W$26,'Rev Allocations Usage'!$F$4:$F$23)</f>
        <v>44664.619759666297</v>
      </c>
      <c r="X9" s="11">
        <f>SUMPRODUCT(BilledbyRate!X$7:X$26,'Rev Allocations Usage'!$F$4:$F$23)</f>
        <v>43275.241729669418</v>
      </c>
      <c r="Y9" s="11">
        <f>SUMPRODUCT(BilledbyRate!Y$7:Y$26,'Rev Allocations Usage'!$F$4:$F$23)</f>
        <v>32600.59630811699</v>
      </c>
      <c r="Z9" s="11">
        <f>SUMPRODUCT(BilledbyRate!Z$7:Z$26,'Rev Allocations Usage'!$F$4:$F$23)</f>
        <v>28242.613331533117</v>
      </c>
      <c r="AA9" s="11">
        <f>SUMPRODUCT(BilledbyRate!AA$7:AA$26,'Rev Allocations Usage'!$F$4:$F$23)</f>
        <v>24510.782318314799</v>
      </c>
      <c r="AB9" s="11">
        <f>SUMPRODUCT(BilledbyRate!AB$7:AB$26,'Rev Allocations Usage'!$F$4:$F$23)</f>
        <v>24671.125643963656</v>
      </c>
      <c r="AC9" s="11">
        <f>SUMPRODUCT(BilledbyRate!AC$7:AC$26,'Rev Allocations Usage'!$F$4:$F$23)</f>
        <v>24995.384788472475</v>
      </c>
      <c r="AD9" s="11">
        <f>SUMPRODUCT(BilledbyRate!AD$7:AD$26,'Rev Allocations Usage'!$F$4:$F$23)</f>
        <v>26489.799846237278</v>
      </c>
      <c r="AE9" s="11">
        <f>SUMPRODUCT(BilledbyRate!AE$7:AE$26,'Rev Allocations Usage'!$F$4:$F$23)</f>
        <v>33019.575109562546</v>
      </c>
      <c r="AF9" s="11">
        <f>SUMPRODUCT(BilledbyRate!AF$7:AF$26,'Rev Allocations Usage'!$F$4:$F$23)</f>
        <v>42454.471688739235</v>
      </c>
      <c r="AG9" s="11">
        <f>SUMPRODUCT(BilledbyRate!AG$7:AG$26,'Rev Allocations Usage'!$F$4:$F$23)</f>
        <v>47914.437961535557</v>
      </c>
      <c r="AH9" s="11">
        <f>SUMPRODUCT(BilledbyRate!AH$7:AH$26,'Rev Allocations Usage'!$F$4:$F$23)</f>
        <v>51174.035838796633</v>
      </c>
      <c r="AI9" s="11">
        <f>SUMPRODUCT(BilledbyRate!AI$7:AI$26,'Rev Allocations Usage'!$F$4:$F$23)</f>
        <v>44667.069629735401</v>
      </c>
      <c r="AJ9" s="11">
        <f>SUMPRODUCT(BilledbyRate!AJ$7:AJ$26,'Rev Allocations Usage'!$F$4:$F$23)</f>
        <v>43277.695589567076</v>
      </c>
      <c r="AK9" s="11">
        <f>SUMPRODUCT(BilledbyRate!AK$7:AK$26,'Rev Allocations Usage'!$F$4:$F$23)</f>
        <v>32603.193121080381</v>
      </c>
      <c r="AL9" s="11">
        <f>SUMPRODUCT(BilledbyRate!AL$7:AL$26,'Rev Allocations Usage'!$F$4:$F$23)</f>
        <v>28245.137855944566</v>
      </c>
      <c r="AM9" s="11">
        <f>SUMPRODUCT(BilledbyRate!AM$7:AM$26,'Rev Allocations Usage'!$F$4:$F$23)</f>
        <v>24513.259424692787</v>
      </c>
      <c r="AN9" s="11">
        <f>SUMPRODUCT(BilledbyRate!AN$7:AN$26,'Rev Allocations Usage'!$F$4:$F$23)</f>
        <v>24673.50742963409</v>
      </c>
      <c r="AO9" s="11">
        <f>SUMPRODUCT(BilledbyRate!AO$7:AO$26,'Rev Allocations Usage'!$F$4:$F$23)</f>
        <v>24997.791568143446</v>
      </c>
      <c r="AP9" s="11">
        <f>SUMPRODUCT(BilledbyRate!AP$7:AP$26,'Rev Allocations Usage'!$F$4:$F$23)</f>
        <v>26492.084681382825</v>
      </c>
      <c r="AQ9" s="11">
        <f>SUMPRODUCT(BilledbyRate!AQ$7:AQ$26,'Rev Allocations Usage'!$F$4:$F$23)</f>
        <v>33022.232499692851</v>
      </c>
      <c r="AR9" s="11">
        <f>SUMPRODUCT(BilledbyRate!AR$7:AR$26,'Rev Allocations Usage'!$F$4:$F$23)</f>
        <v>42456.94126610113</v>
      </c>
      <c r="AS9" s="11">
        <f>SUMPRODUCT(BilledbyRate!AS$7:AS$26,'Rev Allocations Usage'!$F$4:$F$23)</f>
        <v>47916.892584660498</v>
      </c>
      <c r="AT9" s="11">
        <f>SUMPRODUCT(BilledbyRate!AT$7:AT$26,'Rev Allocations Usage'!$F$4:$F$23)</f>
        <v>51176.730141085267</v>
      </c>
      <c r="AU9" s="11">
        <f>SUMPRODUCT(BilledbyRate!AU$7:AU$26,'Rev Allocations Usage'!$F$4:$F$23)</f>
        <v>44669.531749154827</v>
      </c>
      <c r="AV9" s="11">
        <f>SUMPRODUCT(BilledbyRate!AV$7:AV$26,'Rev Allocations Usage'!$F$4:$F$23)</f>
        <v>43280.161718764211</v>
      </c>
      <c r="AW9" s="11">
        <f>SUMPRODUCT(BilledbyRate!AW$7:AW$26,'Rev Allocations Usage'!$F$4:$F$23)</f>
        <v>32605.802918108588</v>
      </c>
      <c r="AX9" s="11">
        <f>SUMPRODUCT(BilledbyRate!AX$7:AX$26,'Rev Allocations Usage'!$F$4:$F$23)</f>
        <v>28247.675002978067</v>
      </c>
      <c r="AY9" s="11">
        <f>SUMPRODUCT(BilledbyRate!AY$7:AY$26,'Rev Allocations Usage'!$F$4:$F$23)</f>
        <v>24515.748916602672</v>
      </c>
      <c r="AZ9" s="11">
        <f>SUMPRODUCT(BilledbyRate!AZ$7:AZ$26,'Rev Allocations Usage'!$F$4:$F$23)</f>
        <v>24675.901124232874</v>
      </c>
      <c r="BA9" s="11">
        <f>SUMPRODUCT(BilledbyRate!BA$7:BA$26,'Rev Allocations Usage'!$F$4:$F$23)</f>
        <v>25000.210381712772</v>
      </c>
      <c r="BB9" s="11">
        <f>SUMPRODUCT(BilledbyRate!BB$7:BB$26,'Rev Allocations Usage'!$F$4:$F$23)</f>
        <v>26494.380940704097</v>
      </c>
      <c r="BC9" s="11">
        <f>SUMPRODUCT(BilledbyRate!BC$7:BC$26,'Rev Allocations Usage'!$F$4:$F$23)</f>
        <v>33024.90317677382</v>
      </c>
      <c r="BD9" s="11">
        <f>SUMPRODUCT(BilledbyRate!BD$7:BD$26,'Rev Allocations Usage'!$F$4:$F$23)</f>
        <v>42459.42319134983</v>
      </c>
      <c r="BE9" s="11">
        <f>SUMPRODUCT(BilledbyRate!BE$7:BE$26,'Rev Allocations Usage'!$F$4:$F$23)</f>
        <v>47919.359480901054</v>
      </c>
      <c r="BF9" s="11">
        <f>SUMPRODUCT(BilledbyRate!BF$7:BF$26,'Rev Allocations Usage'!$F$4:$F$23)</f>
        <v>51179.437914885355</v>
      </c>
      <c r="BG9" s="11">
        <f>SUMPRODUCT(BilledbyRate!BG$7:BG$26,'Rev Allocations Usage'!$F$4:$F$23)</f>
        <v>44672.006179171352</v>
      </c>
      <c r="BH9" s="11">
        <f>SUMPRODUCT(BilledbyRate!BH$7:BH$26,'Rev Allocations Usage'!$F$4:$F$23)</f>
        <v>43282.640178607347</v>
      </c>
      <c r="BI9" s="11">
        <f>SUMPRODUCT(BilledbyRate!BI$7:BI$26,'Rev Allocations Usage'!$F$4:$F$23)</f>
        <v>32608.425764121934</v>
      </c>
      <c r="BJ9" s="11">
        <f>SUMPRODUCT(BilledbyRate!BJ$7:BJ$26,'Rev Allocations Usage'!$F$4:$F$23)</f>
        <v>28250.22483574674</v>
      </c>
      <c r="BK9" s="11">
        <f>SUMPRODUCT(BilledbyRate!BK$7:BK$26,'Rev Allocations Usage'!$F$4:$F$23)</f>
        <v>24518.250855972103</v>
      </c>
      <c r="BL9" s="11">
        <f>SUMPRODUCT(BilledbyRate!BL$7:BL$26,'Rev Allocations Usage'!$F$4:$F$23)</f>
        <v>24678.306787304653</v>
      </c>
      <c r="BM9" s="11">
        <f>SUMPRODUCT(BilledbyRate!BM$7:BM$26,'Rev Allocations Usage'!$F$4:$F$23)</f>
        <v>25002.641289349944</v>
      </c>
      <c r="BN9" s="11">
        <f>SUMPRODUCT(BilledbyRate!BN$7:BN$26,'Rev Allocations Usage'!$F$4:$F$23)</f>
        <v>26496.688681321983</v>
      </c>
      <c r="BO9" s="11">
        <f>SUMPRODUCT(BilledbyRate!BO$7:BO$26,'Rev Allocations Usage'!$F$4:$F$23)</f>
        <v>33027.587207240169</v>
      </c>
      <c r="BP9" s="11">
        <f>SUMPRODUCT(BilledbyRate!BP$7:BP$26,'Rev Allocations Usage'!$F$4:$F$23)</f>
        <v>42461.917526224781</v>
      </c>
      <c r="BQ9" s="11">
        <f>SUMPRODUCT(BilledbyRate!BQ$7:BQ$26,'Rev Allocations Usage'!$F$4:$F$23)</f>
        <v>47921.838711622811</v>
      </c>
    </row>
    <row r="10" spans="1:69" x14ac:dyDescent="0.25">
      <c r="A10" s="12" t="s">
        <v>105</v>
      </c>
      <c r="B10" s="11"/>
      <c r="C10" s="11">
        <f>SUMPRODUCT(BilledbyRate!C$7:C$26,'Rev Allocations Usage'!$G$4:$G$23)</f>
        <v>77619.951263654279</v>
      </c>
      <c r="D10" s="11">
        <f>SUMPRODUCT(BilledbyRate!D$7:D$26,'Rev Allocations Usage'!$G$4:$G$23)</f>
        <v>76408.62767417579</v>
      </c>
      <c r="E10" s="11">
        <f>SUMPRODUCT(BilledbyRate!E$7:E$26,'Rev Allocations Usage'!$G$4:$G$23)</f>
        <v>76316.436500328564</v>
      </c>
      <c r="F10" s="11">
        <f>SUMPRODUCT(BilledbyRate!F$7:F$26,'Rev Allocations Usage'!$G$4:$G$23)</f>
        <v>77186.020778403763</v>
      </c>
      <c r="G10" s="11">
        <f>SUMPRODUCT(BilledbyRate!G$7:G$26,'Rev Allocations Usage'!$G$4:$G$23)</f>
        <v>89607.140164005803</v>
      </c>
      <c r="H10" s="11">
        <f>SUMPRODUCT(BilledbyRate!H$7:H$26,'Rev Allocations Usage'!$G$4:$G$23)</f>
        <v>114199.72778074763</v>
      </c>
      <c r="I10" s="11">
        <f>SUMPRODUCT(BilledbyRate!I$7:I$26,'Rev Allocations Usage'!$G$4:$G$23)</f>
        <v>148590.43027885995</v>
      </c>
      <c r="J10" s="11">
        <f>SUMPRODUCT(BilledbyRate!J$7:J$26,'Rev Allocations Usage'!$G$4:$G$23)</f>
        <v>177773.61502305642</v>
      </c>
      <c r="K10" s="11">
        <f>SUMPRODUCT(BilledbyRate!K$7:K$26,'Rev Allocations Usage'!$G$4:$G$23)</f>
        <v>178435.88877910294</v>
      </c>
      <c r="L10" s="11">
        <f>SUMPRODUCT(BilledbyRate!L$7:L$26,'Rev Allocations Usage'!$G$4:$G$23)</f>
        <v>150136.46994060837</v>
      </c>
      <c r="M10" s="11">
        <f>SUMPRODUCT(BilledbyRate!M$7:M$26,'Rev Allocations Usage'!$G$4:$G$23)</f>
        <v>121731.9545540807</v>
      </c>
      <c r="N10" s="11">
        <f>SUMPRODUCT(BilledbyRate!N$7:N$26,'Rev Allocations Usage'!$G$4:$G$23)</f>
        <v>97690.577870260575</v>
      </c>
      <c r="O10" s="11">
        <f>SUMPRODUCT(BilledbyRate!O$7:O$26,'Rev Allocations Usage'!$G$4:$G$23)</f>
        <v>85625.748103927617</v>
      </c>
      <c r="P10" s="11">
        <f>SUMPRODUCT(BilledbyRate!P$7:P$26,'Rev Allocations Usage'!$G$4:$G$23)</f>
        <v>84785.059329299635</v>
      </c>
      <c r="Q10" s="11">
        <f>SUMPRODUCT(BilledbyRate!Q$7:Q$26,'Rev Allocations Usage'!$G$4:$G$23)</f>
        <v>84836.959782408114</v>
      </c>
      <c r="R10" s="11">
        <f>SUMPRODUCT(BilledbyRate!R$7:R$26,'Rev Allocations Usage'!$G$4:$G$23)</f>
        <v>94832.524565282962</v>
      </c>
      <c r="S10" s="11">
        <f>SUMPRODUCT(BilledbyRate!S$7:S$26,'Rev Allocations Usage'!$G$4:$G$23)</f>
        <v>98570.525003094881</v>
      </c>
      <c r="T10" s="11">
        <f>SUMPRODUCT(BilledbyRate!T$7:T$26,'Rev Allocations Usage'!$G$4:$G$23)</f>
        <v>122679.04026845958</v>
      </c>
      <c r="U10" s="11">
        <f>SUMPRODUCT(BilledbyRate!U$7:U$26,'Rev Allocations Usage'!$G$4:$G$23)</f>
        <v>157019.54014056112</v>
      </c>
      <c r="V10" s="11">
        <f>SUMPRODUCT(BilledbyRate!V$7:V$26,'Rev Allocations Usage'!$G$4:$G$23)</f>
        <v>185997.16403215655</v>
      </c>
      <c r="W10" s="11">
        <f>SUMPRODUCT(BilledbyRate!W$7:W$26,'Rev Allocations Usage'!$G$4:$G$23)</f>
        <v>186675.01553412262</v>
      </c>
      <c r="X10" s="11">
        <f>SUMPRODUCT(BilledbyRate!X$7:X$26,'Rev Allocations Usage'!$G$4:$G$23)</f>
        <v>158366.36844394627</v>
      </c>
      <c r="Y10" s="11">
        <f>SUMPRODUCT(BilledbyRate!Y$7:Y$26,'Rev Allocations Usage'!$G$4:$G$23)</f>
        <v>129656.98979191353</v>
      </c>
      <c r="Z10" s="11">
        <f>SUMPRODUCT(BilledbyRate!Z$7:Z$26,'Rev Allocations Usage'!$G$4:$G$23)</f>
        <v>105633.64547642444</v>
      </c>
      <c r="AA10" s="11">
        <f>SUMPRODUCT(BilledbyRate!AA$7:AA$26,'Rev Allocations Usage'!$G$4:$G$23)</f>
        <v>93548.454983210147</v>
      </c>
      <c r="AB10" s="11">
        <f>SUMPRODUCT(BilledbyRate!AB$7:AB$26,'Rev Allocations Usage'!$G$4:$G$23)</f>
        <v>92387.74947844923</v>
      </c>
      <c r="AC10" s="11">
        <f>SUMPRODUCT(BilledbyRate!AC$7:AC$26,'Rev Allocations Usage'!$G$4:$G$23)</f>
        <v>92466.885657962615</v>
      </c>
      <c r="AD10" s="11">
        <f>SUMPRODUCT(BilledbyRate!AD$7:AD$26,'Rev Allocations Usage'!$G$4:$G$23)</f>
        <v>98827.759313674513</v>
      </c>
      <c r="AE10" s="11">
        <f>SUMPRODUCT(BilledbyRate!AE$7:AE$26,'Rev Allocations Usage'!$G$4:$G$23)</f>
        <v>106148.61555404289</v>
      </c>
      <c r="AF10" s="11">
        <f>SUMPRODUCT(BilledbyRate!AF$7:AF$26,'Rev Allocations Usage'!$G$4:$G$23)</f>
        <v>130277.64944050014</v>
      </c>
      <c r="AG10" s="11">
        <f>SUMPRODUCT(BilledbyRate!AG$7:AG$26,'Rev Allocations Usage'!$G$4:$G$23)</f>
        <v>164620.30399040575</v>
      </c>
      <c r="AH10" s="11">
        <f>SUMPRODUCT(BilledbyRate!AH$7:AH$26,'Rev Allocations Usage'!$G$4:$G$23)</f>
        <v>193204.02947088858</v>
      </c>
      <c r="AI10" s="11">
        <f>SUMPRODUCT(BilledbyRate!AI$7:AI$26,'Rev Allocations Usage'!$G$4:$G$23)</f>
        <v>193888.30029679599</v>
      </c>
      <c r="AJ10" s="11">
        <f>SUMPRODUCT(BilledbyRate!AJ$7:AJ$26,'Rev Allocations Usage'!$G$4:$G$23)</f>
        <v>165586.07253604147</v>
      </c>
      <c r="AK10" s="11">
        <f>SUMPRODUCT(BilledbyRate!AK$7:AK$26,'Rev Allocations Usage'!$G$4:$G$23)</f>
        <v>136584.33018233278</v>
      </c>
      <c r="AL10" s="11">
        <f>SUMPRODUCT(BilledbyRate!AL$7:AL$26,'Rev Allocations Usage'!$G$4:$G$23)</f>
        <v>112548.62346683259</v>
      </c>
      <c r="AM10" s="11">
        <f>SUMPRODUCT(BilledbyRate!AM$7:AM$26,'Rev Allocations Usage'!$G$4:$G$23)</f>
        <v>100451.07154487647</v>
      </c>
      <c r="AN10" s="11">
        <f>SUMPRODUCT(BilledbyRate!AN$7:AN$26,'Rev Allocations Usage'!$G$4:$G$23)</f>
        <v>98951.919325926588</v>
      </c>
      <c r="AO10" s="11">
        <f>SUMPRODUCT(BilledbyRate!AO$7:AO$26,'Rev Allocations Usage'!$G$4:$G$23)</f>
        <v>99011.401842478386</v>
      </c>
      <c r="AP10" s="11">
        <f>SUMPRODUCT(BilledbyRate!AP$7:AP$26,'Rev Allocations Usage'!$G$4:$G$23)</f>
        <v>102176.13433228494</v>
      </c>
      <c r="AQ10" s="11">
        <f>SUMPRODUCT(BilledbyRate!AQ$7:AQ$26,'Rev Allocations Usage'!$G$4:$G$23)</f>
        <v>112417.25801156768</v>
      </c>
      <c r="AR10" s="11">
        <f>SUMPRODUCT(BilledbyRate!AR$7:AR$26,'Rev Allocations Usage'!$G$4:$G$23)</f>
        <v>136539.39991469643</v>
      </c>
      <c r="AS10" s="11">
        <f>SUMPRODUCT(BilledbyRate!AS$7:AS$26,'Rev Allocations Usage'!$G$4:$G$23)</f>
        <v>170875.16038751215</v>
      </c>
      <c r="AT10" s="11">
        <f>SUMPRODUCT(BilledbyRate!AT$7:AT$26,'Rev Allocations Usage'!$G$4:$G$23)</f>
        <v>199199.07684715671</v>
      </c>
      <c r="AU10" s="11">
        <f>SUMPRODUCT(BilledbyRate!AU$7:AU$26,'Rev Allocations Usage'!$G$4:$G$23)</f>
        <v>199893.62781709468</v>
      </c>
      <c r="AV10" s="11">
        <f>SUMPRODUCT(BilledbyRate!AV$7:AV$26,'Rev Allocations Usage'!$G$4:$G$23)</f>
        <v>171601.68019489018</v>
      </c>
      <c r="AW10" s="11">
        <f>SUMPRODUCT(BilledbyRate!AW$7:AW$26,'Rev Allocations Usage'!$G$4:$G$23)</f>
        <v>142423.90258740008</v>
      </c>
      <c r="AX10" s="11">
        <f>SUMPRODUCT(BilledbyRate!AX$7:AX$26,'Rev Allocations Usage'!$G$4:$G$23)</f>
        <v>118402.96726971673</v>
      </c>
      <c r="AY10" s="11">
        <f>SUMPRODUCT(BilledbyRate!AY$7:AY$26,'Rev Allocations Usage'!$G$4:$G$23)</f>
        <v>106320.18681022785</v>
      </c>
      <c r="AZ10" s="11">
        <f>SUMPRODUCT(BilledbyRate!AZ$7:AZ$26,'Rev Allocations Usage'!$G$4:$G$23)</f>
        <v>104767.79489636312</v>
      </c>
      <c r="BA10" s="11">
        <f>SUMPRODUCT(BilledbyRate!BA$7:BA$26,'Rev Allocations Usage'!$G$4:$G$23)</f>
        <v>104842.65982206646</v>
      </c>
      <c r="BB10" s="11">
        <f>SUMPRODUCT(BilledbyRate!BB$7:BB$26,'Rev Allocations Usage'!$G$4:$G$23)</f>
        <v>106069.80945474944</v>
      </c>
      <c r="BC10" s="11">
        <f>SUMPRODUCT(BilledbyRate!BC$7:BC$26,'Rev Allocations Usage'!$G$4:$G$23)</f>
        <v>118074.50007745026</v>
      </c>
      <c r="BD10" s="11">
        <f>SUMPRODUCT(BilledbyRate!BD$7:BD$26,'Rev Allocations Usage'!$G$4:$G$23)</f>
        <v>142205.91996562242</v>
      </c>
      <c r="BE10" s="11">
        <f>SUMPRODUCT(BilledbyRate!BE$7:BE$26,'Rev Allocations Usage'!$G$4:$G$23)</f>
        <v>176550.95855278237</v>
      </c>
      <c r="BF10" s="11">
        <f>SUMPRODUCT(BilledbyRate!BF$7:BF$26,'Rev Allocations Usage'!$G$4:$G$23)</f>
        <v>204929.02197746054</v>
      </c>
      <c r="BG10" s="11">
        <f>SUMPRODUCT(BilledbyRate!BG$7:BG$26,'Rev Allocations Usage'!$G$4:$G$23)</f>
        <v>205614.68278788766</v>
      </c>
      <c r="BH10" s="11">
        <f>SUMPRODUCT(BilledbyRate!BH$7:BH$26,'Rev Allocations Usage'!$G$4:$G$23)</f>
        <v>177313.8459884027</v>
      </c>
      <c r="BI10" s="11">
        <f>SUMPRODUCT(BilledbyRate!BI$7:BI$26,'Rev Allocations Usage'!$G$4:$G$23)</f>
        <v>148212.35286531821</v>
      </c>
      <c r="BJ10" s="11">
        <f>SUMPRODUCT(BilledbyRate!BJ$7:BJ$26,'Rev Allocations Usage'!$G$4:$G$23)</f>
        <v>124185.02078121756</v>
      </c>
      <c r="BK10" s="11">
        <f>SUMPRODUCT(BilledbyRate!BK$7:BK$26,'Rev Allocations Usage'!$G$4:$G$23)</f>
        <v>112095.84160181189</v>
      </c>
      <c r="BL10" s="11">
        <f>SUMPRODUCT(BilledbyRate!BL$7:BL$26,'Rev Allocations Usage'!$G$4:$G$23)</f>
        <v>110557.30574531907</v>
      </c>
      <c r="BM10" s="11">
        <f>SUMPRODUCT(BilledbyRate!BM$7:BM$26,'Rev Allocations Usage'!$G$4:$G$23)</f>
        <v>110622.97472739095</v>
      </c>
      <c r="BN10" s="11">
        <f>SUMPRODUCT(BilledbyRate!BN$7:BN$26,'Rev Allocations Usage'!$G$4:$G$23)</f>
        <v>111840.92828714153</v>
      </c>
      <c r="BO10" s="11">
        <f>SUMPRODUCT(BilledbyRate!BO$7:BO$26,'Rev Allocations Usage'!$G$4:$G$23)</f>
        <v>123876.94259875828</v>
      </c>
      <c r="BP10" s="11">
        <f>SUMPRODUCT(BilledbyRate!BP$7:BP$26,'Rev Allocations Usage'!$G$4:$G$23)</f>
        <v>148000.12744283001</v>
      </c>
      <c r="BQ10" s="11">
        <f>SUMPRODUCT(BilledbyRate!BQ$7:BQ$26,'Rev Allocations Usage'!$G$4:$G$23)</f>
        <v>182336.92994448933</v>
      </c>
    </row>
    <row r="11" spans="1:69" x14ac:dyDescent="0.25">
      <c r="A11" s="12" t="s">
        <v>106</v>
      </c>
      <c r="B11" s="11"/>
      <c r="C11" s="11">
        <f>SUMPRODUCT(BilledbyRate!C$7:C$26,'Rev Allocations Usage'!$H$4:$H$23)</f>
        <v>29494.6</v>
      </c>
      <c r="D11" s="11">
        <f>SUMPRODUCT(BilledbyRate!D$7:D$26,'Rev Allocations Usage'!$H$4:$H$23)</f>
        <v>38486.699999999997</v>
      </c>
      <c r="E11" s="11">
        <f>SUMPRODUCT(BilledbyRate!E$7:E$26,'Rev Allocations Usage'!$H$4:$H$23)</f>
        <v>29494.6</v>
      </c>
      <c r="F11" s="11">
        <f>SUMPRODUCT(BilledbyRate!F$7:F$26,'Rev Allocations Usage'!$H$4:$H$23)</f>
        <v>29494.6</v>
      </c>
      <c r="G11" s="11">
        <f>SUMPRODUCT(BilledbyRate!G$7:G$26,'Rev Allocations Usage'!$H$4:$H$23)</f>
        <v>19027.3</v>
      </c>
      <c r="H11" s="11">
        <f>SUMPRODUCT(BilledbyRate!H$7:H$26,'Rev Allocations Usage'!$H$4:$H$23)</f>
        <v>19027.3</v>
      </c>
      <c r="I11" s="11">
        <f>SUMPRODUCT(BilledbyRate!I$7:I$26,'Rev Allocations Usage'!$H$4:$H$23)</f>
        <v>36918</v>
      </c>
      <c r="J11" s="11">
        <f>SUMPRODUCT(BilledbyRate!J$7:J$26,'Rev Allocations Usage'!$H$4:$H$23)</f>
        <v>28119</v>
      </c>
      <c r="K11" s="11">
        <f>SUMPRODUCT(BilledbyRate!K$7:K$26,'Rev Allocations Usage'!$H$4:$H$23)</f>
        <v>29494.6</v>
      </c>
      <c r="L11" s="11">
        <f>SUMPRODUCT(BilledbyRate!L$7:L$26,'Rev Allocations Usage'!$H$4:$H$23)</f>
        <v>27925.8</v>
      </c>
      <c r="M11" s="11">
        <f>SUMPRODUCT(BilledbyRate!M$7:M$26,'Rev Allocations Usage'!$H$4:$H$23)</f>
        <v>31122.9</v>
      </c>
      <c r="N11" s="11">
        <f>SUMPRODUCT(BilledbyRate!N$7:N$26,'Rev Allocations Usage'!$H$4:$H$23)</f>
        <v>30870.200000000004</v>
      </c>
      <c r="O11" s="11">
        <f>SUMPRODUCT(BilledbyRate!O$7:O$26,'Rev Allocations Usage'!$H$4:$H$23)</f>
        <v>28119</v>
      </c>
      <c r="P11" s="11">
        <f>SUMPRODUCT(BilledbyRate!P$7:P$26,'Rev Allocations Usage'!$H$4:$H$23)</f>
        <v>30870.200000000004</v>
      </c>
      <c r="Q11" s="11">
        <f>SUMPRODUCT(BilledbyRate!Q$7:Q$26,'Rev Allocations Usage'!$H$4:$H$23)</f>
        <v>29494.6</v>
      </c>
      <c r="R11" s="11">
        <f>SUMPRODUCT(BilledbyRate!R$7:R$26,'Rev Allocations Usage'!$H$4:$H$23)</f>
        <v>32498.5</v>
      </c>
      <c r="S11" s="11">
        <f>SUMPRODUCT(BilledbyRate!S$7:S$26,'Rev Allocations Usage'!$H$4:$H$23)</f>
        <v>30870.200000000004</v>
      </c>
      <c r="T11" s="11">
        <f>SUMPRODUCT(BilledbyRate!T$7:T$26,'Rev Allocations Usage'!$H$4:$H$23)</f>
        <v>41297.5</v>
      </c>
      <c r="U11" s="11">
        <f>SUMPRODUCT(BilledbyRate!U$7:U$26,'Rev Allocations Usage'!$H$4:$H$23)</f>
        <v>36918</v>
      </c>
      <c r="V11" s="11">
        <f>SUMPRODUCT(BilledbyRate!V$7:V$26,'Rev Allocations Usage'!$H$4:$H$23)</f>
        <v>29494.6</v>
      </c>
      <c r="W11" s="11">
        <f>SUMPRODUCT(BilledbyRate!W$7:W$26,'Rev Allocations Usage'!$H$4:$H$23)</f>
        <v>33874.1</v>
      </c>
      <c r="X11" s="11">
        <f>SUMPRODUCT(BilledbyRate!X$7:X$26,'Rev Allocations Usage'!$H$4:$H$23)</f>
        <v>29687.7</v>
      </c>
      <c r="Y11" s="11">
        <f>SUMPRODUCT(BilledbyRate!Y$7:Y$26,'Rev Allocations Usage'!$H$4:$H$23)</f>
        <v>26490.7</v>
      </c>
      <c r="Z11" s="11">
        <f>SUMPRODUCT(BilledbyRate!Z$7:Z$26,'Rev Allocations Usage'!$H$4:$H$23)</f>
        <v>13312.2</v>
      </c>
      <c r="AA11" s="11">
        <f>SUMPRODUCT(BilledbyRate!AA$7:AA$26,'Rev Allocations Usage'!$H$4:$H$23)</f>
        <v>41297.5</v>
      </c>
      <c r="AB11" s="11">
        <f>SUMPRODUCT(BilledbyRate!AB$7:AB$26,'Rev Allocations Usage'!$H$4:$H$23)</f>
        <v>29494.6</v>
      </c>
      <c r="AC11" s="11">
        <f>SUMPRODUCT(BilledbyRate!AC$7:AC$26,'Rev Allocations Usage'!$H$4:$H$23)</f>
        <v>29687.7</v>
      </c>
      <c r="AD11" s="11">
        <f>SUMPRODUCT(BilledbyRate!AD$7:AD$26,'Rev Allocations Usage'!$H$4:$H$23)</f>
        <v>30870.200000000004</v>
      </c>
      <c r="AE11" s="11">
        <f>SUMPRODUCT(BilledbyRate!AE$7:AE$26,'Rev Allocations Usage'!$H$4:$H$23)</f>
        <v>29494.6</v>
      </c>
      <c r="AF11" s="11">
        <f>SUMPRODUCT(BilledbyRate!AF$7:AF$26,'Rev Allocations Usage'!$H$4:$H$23)</f>
        <v>33874.1</v>
      </c>
      <c r="AG11" s="11">
        <f>SUMPRODUCT(BilledbyRate!AG$7:AG$26,'Rev Allocations Usage'!$H$4:$H$23)</f>
        <v>28119</v>
      </c>
      <c r="AH11" s="11">
        <f>SUMPRODUCT(BilledbyRate!AH$7:AH$26,'Rev Allocations Usage'!$H$4:$H$23)</f>
        <v>29494.6</v>
      </c>
      <c r="AI11" s="11">
        <f>SUMPRODUCT(BilledbyRate!AI$7:AI$26,'Rev Allocations Usage'!$H$4:$H$23)</f>
        <v>29494.6</v>
      </c>
      <c r="AJ11" s="11">
        <f>SUMPRODUCT(BilledbyRate!AJ$7:AJ$26,'Rev Allocations Usage'!$H$4:$H$23)</f>
        <v>30870.200000000004</v>
      </c>
      <c r="AK11" s="11">
        <f>SUMPRODUCT(BilledbyRate!AK$7:AK$26,'Rev Allocations Usage'!$H$4:$H$23)</f>
        <v>27925.8</v>
      </c>
      <c r="AL11" s="11">
        <f>SUMPRODUCT(BilledbyRate!AL$7:AL$26,'Rev Allocations Usage'!$H$4:$H$23)</f>
        <v>34067.199999999997</v>
      </c>
      <c r="AM11" s="11">
        <f>SUMPRODUCT(BilledbyRate!AM$7:AM$26,'Rev Allocations Usage'!$H$4:$H$23)</f>
        <v>29494.6</v>
      </c>
      <c r="AN11" s="11">
        <f>SUMPRODUCT(BilledbyRate!AN$7:AN$26,'Rev Allocations Usage'!$H$4:$H$23)</f>
        <v>29494.6</v>
      </c>
      <c r="AO11" s="11">
        <f>SUMPRODUCT(BilledbyRate!AO$7:AO$26,'Rev Allocations Usage'!$H$4:$H$23)</f>
        <v>29494.6</v>
      </c>
      <c r="AP11" s="11">
        <f>SUMPRODUCT(BilledbyRate!AP$7:AP$26,'Rev Allocations Usage'!$H$4:$H$23)</f>
        <v>33874.1</v>
      </c>
      <c r="AQ11" s="11">
        <f>SUMPRODUCT(BilledbyRate!AQ$7:AQ$26,'Rev Allocations Usage'!$H$4:$H$23)</f>
        <v>29494.6</v>
      </c>
      <c r="AR11" s="11">
        <f>SUMPRODUCT(BilledbyRate!AR$7:AR$26,'Rev Allocations Usage'!$H$4:$H$23)</f>
        <v>36918</v>
      </c>
      <c r="AS11" s="11">
        <f>SUMPRODUCT(BilledbyRate!AS$7:AS$26,'Rev Allocations Usage'!$H$4:$H$23)</f>
        <v>29494.6</v>
      </c>
      <c r="AT11" s="11">
        <f>SUMPRODUCT(BilledbyRate!AT$7:AT$26,'Rev Allocations Usage'!$H$4:$H$23)</f>
        <v>29494.6</v>
      </c>
      <c r="AU11" s="11">
        <f>SUMPRODUCT(BilledbyRate!AU$7:AU$26,'Rev Allocations Usage'!$H$4:$H$23)</f>
        <v>29494.6</v>
      </c>
      <c r="AV11" s="11">
        <f>SUMPRODUCT(BilledbyRate!AV$7:AV$26,'Rev Allocations Usage'!$H$4:$H$23)</f>
        <v>26683.8</v>
      </c>
      <c r="AW11" s="11">
        <f>SUMPRODUCT(BilledbyRate!AW$7:AW$26,'Rev Allocations Usage'!$H$4:$H$23)</f>
        <v>35542.400000000001</v>
      </c>
      <c r="AX11" s="11">
        <f>SUMPRODUCT(BilledbyRate!AX$7:AX$26,'Rev Allocations Usage'!$H$4:$H$23)</f>
        <v>23446.800000000003</v>
      </c>
      <c r="AY11" s="11">
        <f>SUMPRODUCT(BilledbyRate!AY$7:AY$26,'Rev Allocations Usage'!$H$4:$H$23)</f>
        <v>29494.6</v>
      </c>
      <c r="AZ11" s="11">
        <f>SUMPRODUCT(BilledbyRate!AZ$7:AZ$26,'Rev Allocations Usage'!$H$4:$H$23)</f>
        <v>29494.6</v>
      </c>
      <c r="BA11" s="11">
        <f>SUMPRODUCT(BilledbyRate!BA$7:BA$26,'Rev Allocations Usage'!$H$4:$H$23)</f>
        <v>29494.6</v>
      </c>
      <c r="BB11" s="11">
        <f>SUMPRODUCT(BilledbyRate!BB$7:BB$26,'Rev Allocations Usage'!$H$4:$H$23)</f>
        <v>29494.6</v>
      </c>
      <c r="BC11" s="11">
        <f>SUMPRODUCT(BilledbyRate!BC$7:BC$26,'Rev Allocations Usage'!$H$4:$H$23)</f>
        <v>19027.3</v>
      </c>
      <c r="BD11" s="11">
        <f>SUMPRODUCT(BilledbyRate!BD$7:BD$26,'Rev Allocations Usage'!$H$4:$H$23)</f>
        <v>41297.5</v>
      </c>
      <c r="BE11" s="11">
        <f>SUMPRODUCT(BilledbyRate!BE$7:BE$26,'Rev Allocations Usage'!$H$4:$H$23)</f>
        <v>35442.799999999996</v>
      </c>
      <c r="BF11" s="11">
        <f>SUMPRODUCT(BilledbyRate!BF$7:BF$26,'Rev Allocations Usage'!$H$4:$H$23)</f>
        <v>29494.6</v>
      </c>
      <c r="BG11" s="11">
        <f>SUMPRODUCT(BilledbyRate!BG$7:BG$26,'Rev Allocations Usage'!$H$4:$H$23)</f>
        <v>28119</v>
      </c>
      <c r="BH11" s="11">
        <f>SUMPRODUCT(BilledbyRate!BH$7:BH$26,'Rev Allocations Usage'!$H$4:$H$23)</f>
        <v>29494.6</v>
      </c>
      <c r="BI11" s="11">
        <f>SUMPRODUCT(BilledbyRate!BI$7:BI$26,'Rev Allocations Usage'!$H$4:$H$23)</f>
        <v>29494.6</v>
      </c>
      <c r="BJ11" s="11">
        <f>SUMPRODUCT(BilledbyRate!BJ$7:BJ$26,'Rev Allocations Usage'!$H$4:$H$23)</f>
        <v>29494.6</v>
      </c>
      <c r="BK11" s="11">
        <f>SUMPRODUCT(BilledbyRate!BK$7:BK$26,'Rev Allocations Usage'!$H$4:$H$23)</f>
        <v>27925.8</v>
      </c>
      <c r="BL11" s="11">
        <f>SUMPRODUCT(BilledbyRate!BL$7:BL$26,'Rev Allocations Usage'!$H$4:$H$23)</f>
        <v>31063.3</v>
      </c>
      <c r="BM11" s="11">
        <f>SUMPRODUCT(BilledbyRate!BM$7:BM$26,'Rev Allocations Usage'!$H$4:$H$23)</f>
        <v>29494.6</v>
      </c>
      <c r="BN11" s="11">
        <f>SUMPRODUCT(BilledbyRate!BN$7:BN$26,'Rev Allocations Usage'!$H$4:$H$23)</f>
        <v>38293.599999999999</v>
      </c>
      <c r="BO11" s="11">
        <f>SUMPRODUCT(BilledbyRate!BO$7:BO$26,'Rev Allocations Usage'!$H$4:$H$23)</f>
        <v>20735.599999999999</v>
      </c>
      <c r="BP11" s="11">
        <f>SUMPRODUCT(BilledbyRate!BP$7:BP$26,'Rev Allocations Usage'!$H$4:$H$23)</f>
        <v>32538.5</v>
      </c>
      <c r="BQ11" s="11">
        <f>SUMPRODUCT(BilledbyRate!BQ$7:BQ$26,'Rev Allocations Usage'!$H$4:$H$23)</f>
        <v>33874.1</v>
      </c>
    </row>
    <row r="12" spans="1:69" x14ac:dyDescent="0.25">
      <c r="A12" s="12" t="s">
        <v>107</v>
      </c>
      <c r="B12" s="11"/>
      <c r="C12" s="11">
        <f>SUMPRODUCT(BilledbyRate!C$7:C$26,'Rev Allocations Usage'!$I$4:$I$23)</f>
        <v>305329.21099882136</v>
      </c>
      <c r="D12" s="11">
        <f>SUMPRODUCT(BilledbyRate!D$7:D$26,'Rev Allocations Usage'!$I$4:$I$23)</f>
        <v>241630.18755555543</v>
      </c>
      <c r="E12" s="11">
        <f>SUMPRODUCT(BilledbyRate!E$7:E$26,'Rev Allocations Usage'!$I$4:$I$23)</f>
        <v>223866.38189416146</v>
      </c>
      <c r="F12" s="11">
        <f>SUMPRODUCT(BilledbyRate!F$7:F$26,'Rev Allocations Usage'!$I$4:$I$23)</f>
        <v>229224.47785642665</v>
      </c>
      <c r="G12" s="11">
        <f>SUMPRODUCT(BilledbyRate!G$7:G$26,'Rev Allocations Usage'!$I$4:$I$23)</f>
        <v>359597.96723152936</v>
      </c>
      <c r="H12" s="11">
        <f>SUMPRODUCT(BilledbyRate!H$7:H$26,'Rev Allocations Usage'!$I$4:$I$23)</f>
        <v>721219.56772538903</v>
      </c>
      <c r="I12" s="11">
        <f>SUMPRODUCT(BilledbyRate!I$7:I$26,'Rev Allocations Usage'!$I$4:$I$23)</f>
        <v>1288313.5707438404</v>
      </c>
      <c r="J12" s="11">
        <f>SUMPRODUCT(BilledbyRate!J$7:J$26,'Rev Allocations Usage'!$I$4:$I$23)</f>
        <v>1732889.9721518138</v>
      </c>
      <c r="K12" s="11">
        <f>SUMPRODUCT(BilledbyRate!K$7:K$26,'Rev Allocations Usage'!$I$4:$I$23)</f>
        <v>1623492.091996745</v>
      </c>
      <c r="L12" s="11">
        <f>SUMPRODUCT(BilledbyRate!L$7:L$26,'Rev Allocations Usage'!$I$4:$I$23)</f>
        <v>1251957.0603335432</v>
      </c>
      <c r="M12" s="11">
        <f>SUMPRODUCT(BilledbyRate!M$7:M$26,'Rev Allocations Usage'!$I$4:$I$23)</f>
        <v>806374.67492188152</v>
      </c>
      <c r="N12" s="11">
        <f>SUMPRODUCT(BilledbyRate!N$7:N$26,'Rev Allocations Usage'!$I$4:$I$23)</f>
        <v>413053.22510932747</v>
      </c>
      <c r="O12" s="11">
        <f>SUMPRODUCT(BilledbyRate!O$7:O$26,'Rev Allocations Usage'!$I$4:$I$23)</f>
        <v>256294.1364459591</v>
      </c>
      <c r="P12" s="11">
        <f>SUMPRODUCT(BilledbyRate!P$7:P$26,'Rev Allocations Usage'!$I$4:$I$23)</f>
        <v>214462.222387499</v>
      </c>
      <c r="Q12" s="11">
        <f>SUMPRODUCT(BilledbyRate!Q$7:Q$26,'Rev Allocations Usage'!$I$4:$I$23)</f>
        <v>209045.24361397637</v>
      </c>
      <c r="R12" s="11">
        <f>SUMPRODUCT(BilledbyRate!R$7:R$26,'Rev Allocations Usage'!$I$4:$I$23)</f>
        <v>221340.22433289711</v>
      </c>
      <c r="S12" s="11">
        <f>SUMPRODUCT(BilledbyRate!S$7:S$26,'Rev Allocations Usage'!$I$4:$I$23)</f>
        <v>355972.17948640056</v>
      </c>
      <c r="T12" s="11">
        <f>SUMPRODUCT(BilledbyRate!T$7:T$26,'Rev Allocations Usage'!$I$4:$I$23)</f>
        <v>720560.89105514821</v>
      </c>
      <c r="U12" s="11">
        <f>SUMPRODUCT(BilledbyRate!U$7:U$26,'Rev Allocations Usage'!$I$4:$I$23)</f>
        <v>1290158.5143411907</v>
      </c>
      <c r="V12" s="11">
        <f>SUMPRODUCT(BilledbyRate!V$7:V$26,'Rev Allocations Usage'!$I$4:$I$23)</f>
        <v>1724847.6224668913</v>
      </c>
      <c r="W12" s="11">
        <f>SUMPRODUCT(BilledbyRate!W$7:W$26,'Rev Allocations Usage'!$I$4:$I$23)</f>
        <v>1617324.4609745229</v>
      </c>
      <c r="X12" s="11">
        <f>SUMPRODUCT(BilledbyRate!X$7:X$26,'Rev Allocations Usage'!$I$4:$I$23)</f>
        <v>1247234.9759221755</v>
      </c>
      <c r="Y12" s="11">
        <f>SUMPRODUCT(BilledbyRate!Y$7:Y$26,'Rev Allocations Usage'!$I$4:$I$23)</f>
        <v>804375.76966826571</v>
      </c>
      <c r="Z12" s="11">
        <f>SUMPRODUCT(BilledbyRate!Z$7:Z$26,'Rev Allocations Usage'!$I$4:$I$23)</f>
        <v>413286.69227130228</v>
      </c>
      <c r="AA12" s="11">
        <f>SUMPRODUCT(BilledbyRate!AA$7:AA$26,'Rev Allocations Usage'!$I$4:$I$23)</f>
        <v>257427.30574644965</v>
      </c>
      <c r="AB12" s="11">
        <f>SUMPRODUCT(BilledbyRate!AB$7:AB$26,'Rev Allocations Usage'!$I$4:$I$23)</f>
        <v>215726.05538626193</v>
      </c>
      <c r="AC12" s="11">
        <f>SUMPRODUCT(BilledbyRate!AC$7:AC$26,'Rev Allocations Usage'!$I$4:$I$23)</f>
        <v>210145.68748996427</v>
      </c>
      <c r="AD12" s="11">
        <f>SUMPRODUCT(BilledbyRate!AD$7:AD$26,'Rev Allocations Usage'!$I$4:$I$23)</f>
        <v>222231.37416376747</v>
      </c>
      <c r="AE12" s="11">
        <f>SUMPRODUCT(BilledbyRate!AE$7:AE$26,'Rev Allocations Usage'!$I$4:$I$23)</f>
        <v>355813.4891180211</v>
      </c>
      <c r="AF12" s="11">
        <f>SUMPRODUCT(BilledbyRate!AF$7:AF$26,'Rev Allocations Usage'!$I$4:$I$23)</f>
        <v>718168.83570389776</v>
      </c>
      <c r="AG12" s="11">
        <f>SUMPRODUCT(BilledbyRate!AG$7:AG$26,'Rev Allocations Usage'!$I$4:$I$23)</f>
        <v>1284384.1332712392</v>
      </c>
      <c r="AH12" s="11">
        <f>SUMPRODUCT(BilledbyRate!AH$7:AH$26,'Rev Allocations Usage'!$I$4:$I$23)</f>
        <v>1711409.1884236538</v>
      </c>
      <c r="AI12" s="11">
        <f>SUMPRODUCT(BilledbyRate!AI$7:AI$26,'Rev Allocations Usage'!$I$4:$I$23)</f>
        <v>1606119.8343189619</v>
      </c>
      <c r="AJ12" s="11">
        <f>SUMPRODUCT(BilledbyRate!AJ$7:AJ$26,'Rev Allocations Usage'!$I$4:$I$23)</f>
        <v>1237888.8588384883</v>
      </c>
      <c r="AK12" s="11">
        <f>SUMPRODUCT(BilledbyRate!AK$7:AK$26,'Rev Allocations Usage'!$I$4:$I$23)</f>
        <v>798867.12783353135</v>
      </c>
      <c r="AL12" s="11">
        <f>SUMPRODUCT(BilledbyRate!AL$7:AL$26,'Rev Allocations Usage'!$I$4:$I$23)</f>
        <v>411179.48936210381</v>
      </c>
      <c r="AM12" s="11">
        <f>SUMPRODUCT(BilledbyRate!AM$7:AM$26,'Rev Allocations Usage'!$I$4:$I$23)</f>
        <v>256875.91174784981</v>
      </c>
      <c r="AN12" s="11">
        <f>SUMPRODUCT(BilledbyRate!AN$7:AN$26,'Rev Allocations Usage'!$I$4:$I$23)</f>
        <v>215588.10000377201</v>
      </c>
      <c r="AO12" s="11">
        <f>SUMPRODUCT(BilledbyRate!AO$7:AO$26,'Rev Allocations Usage'!$I$4:$I$23)</f>
        <v>210129.55696984546</v>
      </c>
      <c r="AP12" s="11">
        <f>SUMPRODUCT(BilledbyRate!AP$7:AP$26,'Rev Allocations Usage'!$I$4:$I$23)</f>
        <v>222251.8413213621</v>
      </c>
      <c r="AQ12" s="11">
        <f>SUMPRODUCT(BilledbyRate!AQ$7:AQ$26,'Rev Allocations Usage'!$I$4:$I$23)</f>
        <v>354598.18080768536</v>
      </c>
      <c r="AR12" s="11">
        <f>SUMPRODUCT(BilledbyRate!AR$7:AR$26,'Rev Allocations Usage'!$I$4:$I$23)</f>
        <v>713744.43976788281</v>
      </c>
      <c r="AS12" s="11">
        <f>SUMPRODUCT(BilledbyRate!AS$7:AS$26,'Rev Allocations Usage'!$I$4:$I$23)</f>
        <v>1274975.8720870935</v>
      </c>
      <c r="AT12" s="11">
        <f>SUMPRODUCT(BilledbyRate!AT$7:AT$26,'Rev Allocations Usage'!$I$4:$I$23)</f>
        <v>1698868.7984811859</v>
      </c>
      <c r="AU12" s="11">
        <f>SUMPRODUCT(BilledbyRate!AU$7:AU$26,'Rev Allocations Usage'!$I$4:$I$23)</f>
        <v>1595739.3357955916</v>
      </c>
      <c r="AV12" s="11">
        <f>SUMPRODUCT(BilledbyRate!AV$7:AV$26,'Rev Allocations Usage'!$I$4:$I$23)</f>
        <v>1229299.5212893486</v>
      </c>
      <c r="AW12" s="11">
        <f>SUMPRODUCT(BilledbyRate!AW$7:AW$26,'Rev Allocations Usage'!$I$4:$I$23)</f>
        <v>794031.57149554545</v>
      </c>
      <c r="AX12" s="11">
        <f>SUMPRODUCT(BilledbyRate!AX$7:AX$26,'Rev Allocations Usage'!$I$4:$I$23)</f>
        <v>409536.09384588525</v>
      </c>
      <c r="AY12" s="11">
        <f>SUMPRODUCT(BilledbyRate!AY$7:AY$26,'Rev Allocations Usage'!$I$4:$I$23)</f>
        <v>256606.25528579127</v>
      </c>
      <c r="AZ12" s="11">
        <f>SUMPRODUCT(BilledbyRate!AZ$7:AZ$26,'Rev Allocations Usage'!$I$4:$I$23)</f>
        <v>215562.46372857044</v>
      </c>
      <c r="BA12" s="11">
        <f>SUMPRODUCT(BilledbyRate!BA$7:BA$26,'Rev Allocations Usage'!$I$4:$I$23)</f>
        <v>210003.33974330957</v>
      </c>
      <c r="BB12" s="11">
        <f>SUMPRODUCT(BilledbyRate!BB$7:BB$26,'Rev Allocations Usage'!$I$4:$I$23)</f>
        <v>221932.44048569459</v>
      </c>
      <c r="BC12" s="11">
        <f>SUMPRODUCT(BilledbyRate!BC$7:BC$26,'Rev Allocations Usage'!$I$4:$I$23)</f>
        <v>352806.46536728874</v>
      </c>
      <c r="BD12" s="11">
        <f>SUMPRODUCT(BilledbyRate!BD$7:BD$26,'Rev Allocations Usage'!$I$4:$I$23)</f>
        <v>708668.39097182383</v>
      </c>
      <c r="BE12" s="11">
        <f>SUMPRODUCT(BilledbyRate!BE$7:BE$26,'Rev Allocations Usage'!$I$4:$I$23)</f>
        <v>1264903.0691105882</v>
      </c>
      <c r="BF12" s="11">
        <f>SUMPRODUCT(BilledbyRate!BF$7:BF$26,'Rev Allocations Usage'!$I$4:$I$23)</f>
        <v>1689915.0330122216</v>
      </c>
      <c r="BG12" s="11">
        <f>SUMPRODUCT(BilledbyRate!BG$7:BG$26,'Rev Allocations Usage'!$I$4:$I$23)</f>
        <v>1588443.9118542471</v>
      </c>
      <c r="BH12" s="11">
        <f>SUMPRODUCT(BilledbyRate!BH$7:BH$26,'Rev Allocations Usage'!$I$4:$I$23)</f>
        <v>1223307.486001947</v>
      </c>
      <c r="BI12" s="11">
        <f>SUMPRODUCT(BilledbyRate!BI$7:BI$26,'Rev Allocations Usage'!$I$4:$I$23)</f>
        <v>790721.29578488925</v>
      </c>
      <c r="BJ12" s="11">
        <f>SUMPRODUCT(BilledbyRate!BJ$7:BJ$26,'Rev Allocations Usage'!$I$4:$I$23)</f>
        <v>408483.08923814242</v>
      </c>
      <c r="BK12" s="11">
        <f>SUMPRODUCT(BilledbyRate!BK$7:BK$26,'Rev Allocations Usage'!$I$4:$I$23)</f>
        <v>256595.17437959227</v>
      </c>
      <c r="BL12" s="11">
        <f>SUMPRODUCT(BilledbyRate!BL$7:BL$26,'Rev Allocations Usage'!$I$4:$I$23)</f>
        <v>215813.86164628854</v>
      </c>
      <c r="BM12" s="11">
        <f>SUMPRODUCT(BilledbyRate!BM$7:BM$26,'Rev Allocations Usage'!$I$4:$I$23)</f>
        <v>210307.86450398035</v>
      </c>
      <c r="BN12" s="11">
        <f>SUMPRODUCT(BilledbyRate!BN$7:BN$26,'Rev Allocations Usage'!$I$4:$I$23)</f>
        <v>222250.20488461788</v>
      </c>
      <c r="BO12" s="11">
        <f>SUMPRODUCT(BilledbyRate!BO$7:BO$26,'Rev Allocations Usage'!$I$4:$I$23)</f>
        <v>352295.68132153689</v>
      </c>
      <c r="BP12" s="11">
        <f>SUMPRODUCT(BilledbyRate!BP$7:BP$26,'Rev Allocations Usage'!$I$4:$I$23)</f>
        <v>706033.62999232009</v>
      </c>
      <c r="BQ12" s="11">
        <f>SUMPRODUCT(BilledbyRate!BQ$7:BQ$26,'Rev Allocations Usage'!$I$4:$I$23)</f>
        <v>1258956.1635061067</v>
      </c>
    </row>
    <row r="13" spans="1:69" x14ac:dyDescent="0.25">
      <c r="A13" s="12" t="s">
        <v>108</v>
      </c>
      <c r="B13" s="11"/>
      <c r="C13" s="11">
        <f>SUMPRODUCT(BilledbyRate!C$7:C$26,'Rev Allocations Usage'!$J$4:$J$23)</f>
        <v>51670.575744790098</v>
      </c>
      <c r="D13" s="11">
        <f>SUMPRODUCT(BilledbyRate!D$7:D$26,'Rev Allocations Usage'!$J$4:$J$23)</f>
        <v>40981.817118432053</v>
      </c>
      <c r="E13" s="11">
        <f>SUMPRODUCT(BilledbyRate!E$7:E$26,'Rev Allocations Usage'!$J$4:$J$23)</f>
        <v>38168.948176469727</v>
      </c>
      <c r="F13" s="11">
        <f>SUMPRODUCT(BilledbyRate!F$7:F$26,'Rev Allocations Usage'!$J$4:$J$23)</f>
        <v>39338.93650538208</v>
      </c>
      <c r="G13" s="11">
        <f>SUMPRODUCT(BilledbyRate!G$7:G$26,'Rev Allocations Usage'!$J$4:$J$23)</f>
        <v>61016.653885983076</v>
      </c>
      <c r="H13" s="11">
        <f>SUMPRODUCT(BilledbyRate!H$7:H$26,'Rev Allocations Usage'!$J$4:$J$23)</f>
        <v>119016.42429595617</v>
      </c>
      <c r="I13" s="11">
        <f>SUMPRODUCT(BilledbyRate!I$7:I$26,'Rev Allocations Usage'!$J$4:$J$23)</f>
        <v>210032.26538133147</v>
      </c>
      <c r="J13" s="11">
        <f>SUMPRODUCT(BilledbyRate!J$7:J$26,'Rev Allocations Usage'!$J$4:$J$23)</f>
        <v>284677.13193842821</v>
      </c>
      <c r="K13" s="11">
        <f>SUMPRODUCT(BilledbyRate!K$7:K$26,'Rev Allocations Usage'!$J$4:$J$23)</f>
        <v>266625.05670082627</v>
      </c>
      <c r="L13" s="11">
        <f>SUMPRODUCT(BilledbyRate!L$7:L$26,'Rev Allocations Usage'!$J$4:$J$23)</f>
        <v>204399.29520650787</v>
      </c>
      <c r="M13" s="11">
        <f>SUMPRODUCT(BilledbyRate!M$7:M$26,'Rev Allocations Usage'!$J$4:$J$23)</f>
        <v>132941.31626593767</v>
      </c>
      <c r="N13" s="11">
        <f>SUMPRODUCT(BilledbyRate!N$7:N$26,'Rev Allocations Usage'!$J$4:$J$23)</f>
        <v>69652.71293371034</v>
      </c>
      <c r="O13" s="11">
        <f>SUMPRODUCT(BilledbyRate!O$7:O$26,'Rev Allocations Usage'!$J$4:$J$23)</f>
        <v>43993.067543604688</v>
      </c>
      <c r="P13" s="11">
        <f>SUMPRODUCT(BilledbyRate!P$7:P$26,'Rev Allocations Usage'!$J$4:$J$23)</f>
        <v>36762.262536839284</v>
      </c>
      <c r="Q13" s="11">
        <f>SUMPRODUCT(BilledbyRate!Q$7:Q$26,'Rev Allocations Usage'!$J$4:$J$23)</f>
        <v>35588.650627573668</v>
      </c>
      <c r="R13" s="11">
        <f>SUMPRODUCT(BilledbyRate!R$7:R$26,'Rev Allocations Usage'!$J$4:$J$23)</f>
        <v>37498.882281360391</v>
      </c>
      <c r="S13" s="11">
        <f>SUMPRODUCT(BilledbyRate!S$7:S$26,'Rev Allocations Usage'!$J$4:$J$23)</f>
        <v>59655.646780285722</v>
      </c>
      <c r="T13" s="11">
        <f>SUMPRODUCT(BilledbyRate!T$7:T$26,'Rev Allocations Usage'!$J$4:$J$23)</f>
        <v>118432.6181671521</v>
      </c>
      <c r="U13" s="11">
        <f>SUMPRODUCT(BilledbyRate!U$7:U$26,'Rev Allocations Usage'!$J$4:$J$23)</f>
        <v>209719.7606046912</v>
      </c>
      <c r="V13" s="11">
        <f>SUMPRODUCT(BilledbyRate!V$7:V$26,'Rev Allocations Usage'!$J$4:$J$23)</f>
        <v>282659.06100056961</v>
      </c>
      <c r="W13" s="11">
        <f>SUMPRODUCT(BilledbyRate!W$7:W$26,'Rev Allocations Usage'!$J$4:$J$23)</f>
        <v>264876.81347250054</v>
      </c>
      <c r="X13" s="11">
        <f>SUMPRODUCT(BilledbyRate!X$7:X$26,'Rev Allocations Usage'!$J$4:$J$23)</f>
        <v>202852.05537220798</v>
      </c>
      <c r="Y13" s="11">
        <f>SUMPRODUCT(BilledbyRate!Y$7:Y$26,'Rev Allocations Usage'!$J$4:$J$23)</f>
        <v>131793.50270637235</v>
      </c>
      <c r="Z13" s="11">
        <f>SUMPRODUCT(BilledbyRate!Z$7:Z$26,'Rev Allocations Usage'!$J$4:$J$23)</f>
        <v>68963.142555022554</v>
      </c>
      <c r="AA13" s="11">
        <f>SUMPRODUCT(BilledbyRate!AA$7:AA$26,'Rev Allocations Usage'!$J$4:$J$23)</f>
        <v>43548.718427702057</v>
      </c>
      <c r="AB13" s="11">
        <f>SUMPRODUCT(BilledbyRate!AB$7:AB$26,'Rev Allocations Usage'!$J$4:$J$23)</f>
        <v>36435.413095916047</v>
      </c>
      <c r="AC13" s="11">
        <f>SUMPRODUCT(BilledbyRate!AC$7:AC$26,'Rev Allocations Usage'!$J$4:$J$23)</f>
        <v>35420.963986886934</v>
      </c>
      <c r="AD13" s="11">
        <f>SUMPRODUCT(BilledbyRate!AD$7:AD$26,'Rev Allocations Usage'!$J$4:$J$23)</f>
        <v>37417.312100391879</v>
      </c>
      <c r="AE13" s="11">
        <f>SUMPRODUCT(BilledbyRate!AE$7:AE$26,'Rev Allocations Usage'!$J$4:$J$23)</f>
        <v>59655.935252063246</v>
      </c>
      <c r="AF13" s="11">
        <f>SUMPRODUCT(BilledbyRate!AF$7:AF$26,'Rev Allocations Usage'!$J$4:$J$23)</f>
        <v>118201.83806528292</v>
      </c>
      <c r="AG13" s="11">
        <f>SUMPRODUCT(BilledbyRate!AG$7:AG$26,'Rev Allocations Usage'!$J$4:$J$23)</f>
        <v>209074.52018066138</v>
      </c>
      <c r="AH13" s="11">
        <f>SUMPRODUCT(BilledbyRate!AH$7:AH$26,'Rev Allocations Usage'!$J$4:$J$23)</f>
        <v>280910.12959137937</v>
      </c>
      <c r="AI13" s="11">
        <f>SUMPRODUCT(BilledbyRate!AI$7:AI$26,'Rev Allocations Usage'!$J$4:$J$23)</f>
        <v>263525.94383111683</v>
      </c>
      <c r="AJ13" s="11">
        <f>SUMPRODUCT(BilledbyRate!AJ$7:AJ$26,'Rev Allocations Usage'!$J$4:$J$23)</f>
        <v>201839.45174822793</v>
      </c>
      <c r="AK13" s="11">
        <f>SUMPRODUCT(BilledbyRate!AK$7:AK$26,'Rev Allocations Usage'!$J$4:$J$23)</f>
        <v>131429.27319703228</v>
      </c>
      <c r="AL13" s="11">
        <f>SUMPRODUCT(BilledbyRate!AL$7:AL$26,'Rev Allocations Usage'!$J$4:$J$23)</f>
        <v>69059.702426765405</v>
      </c>
      <c r="AM13" s="11">
        <f>SUMPRODUCT(BilledbyRate!AM$7:AM$26,'Rev Allocations Usage'!$J$4:$J$23)</f>
        <v>43812.005677729059</v>
      </c>
      <c r="AN13" s="11">
        <f>SUMPRODUCT(BilledbyRate!AN$7:AN$26,'Rev Allocations Usage'!$J$4:$J$23)</f>
        <v>36677.742001203274</v>
      </c>
      <c r="AO13" s="11">
        <f>SUMPRODUCT(BilledbyRate!AO$7:AO$26,'Rev Allocations Usage'!$J$4:$J$23)</f>
        <v>35553.662384563591</v>
      </c>
      <c r="AP13" s="11">
        <f>SUMPRODUCT(BilledbyRate!AP$7:AP$26,'Rev Allocations Usage'!$J$4:$J$23)</f>
        <v>37369.783011634172</v>
      </c>
      <c r="AQ13" s="11">
        <f>SUMPRODUCT(BilledbyRate!AQ$7:AQ$26,'Rev Allocations Usage'!$J$4:$J$23)</f>
        <v>59335.499337456567</v>
      </c>
      <c r="AR13" s="11">
        <f>SUMPRODUCT(BilledbyRate!AR$7:AR$26,'Rev Allocations Usage'!$J$4:$J$23)</f>
        <v>117324.84694937618</v>
      </c>
      <c r="AS13" s="11">
        <f>SUMPRODUCT(BilledbyRate!AS$7:AS$26,'Rev Allocations Usage'!$J$4:$J$23)</f>
        <v>207358.19978738995</v>
      </c>
      <c r="AT13" s="11">
        <f>SUMPRODUCT(BilledbyRate!AT$7:AT$26,'Rev Allocations Usage'!$J$4:$J$23)</f>
        <v>278645.10197910329</v>
      </c>
      <c r="AU13" s="11">
        <f>SUMPRODUCT(BilledbyRate!AU$7:AU$26,'Rev Allocations Usage'!$J$4:$J$23)</f>
        <v>261672.53604178783</v>
      </c>
      <c r="AV13" s="11">
        <f>SUMPRODUCT(BilledbyRate!AV$7:AV$26,'Rev Allocations Usage'!$J$4:$J$23)</f>
        <v>200338.91440103715</v>
      </c>
      <c r="AW13" s="11">
        <f>SUMPRODUCT(BilledbyRate!AW$7:AW$26,'Rev Allocations Usage'!$J$4:$J$23)</f>
        <v>130591.03735195624</v>
      </c>
      <c r="AX13" s="11">
        <f>SUMPRODUCT(BilledbyRate!AX$7:AX$26,'Rev Allocations Usage'!$J$4:$J$23)</f>
        <v>68827.049997379276</v>
      </c>
      <c r="AY13" s="11">
        <f>SUMPRODUCT(BilledbyRate!AY$7:AY$26,'Rev Allocations Usage'!$J$4:$J$23)</f>
        <v>43895.210127250815</v>
      </c>
      <c r="AZ13" s="11">
        <f>SUMPRODUCT(BilledbyRate!AZ$7:AZ$26,'Rev Allocations Usage'!$J$4:$J$23)</f>
        <v>36895.569014784414</v>
      </c>
      <c r="BA13" s="11">
        <f>SUMPRODUCT(BilledbyRate!BA$7:BA$26,'Rev Allocations Usage'!$J$4:$J$23)</f>
        <v>35856.455751639369</v>
      </c>
      <c r="BB13" s="11">
        <f>SUMPRODUCT(BilledbyRate!BB$7:BB$26,'Rev Allocations Usage'!$J$4:$J$23)</f>
        <v>37707.732969711637</v>
      </c>
      <c r="BC13" s="11">
        <f>SUMPRODUCT(BilledbyRate!BC$7:BC$26,'Rev Allocations Usage'!$J$4:$J$23)</f>
        <v>59571.144476444242</v>
      </c>
      <c r="BD13" s="11">
        <f>SUMPRODUCT(BilledbyRate!BD$7:BD$26,'Rev Allocations Usage'!$J$4:$J$23)</f>
        <v>117098.11694993128</v>
      </c>
      <c r="BE13" s="11">
        <f>SUMPRODUCT(BilledbyRate!BE$7:BE$26,'Rev Allocations Usage'!$J$4:$J$23)</f>
        <v>206396.25754038739</v>
      </c>
      <c r="BF13" s="11">
        <f>SUMPRODUCT(BilledbyRate!BF$7:BF$26,'Rev Allocations Usage'!$J$4:$J$23)</f>
        <v>277923.20905865787</v>
      </c>
      <c r="BG13" s="11">
        <f>SUMPRODUCT(BilledbyRate!BG$7:BG$26,'Rev Allocations Usage'!$J$4:$J$23)</f>
        <v>261156.50359428357</v>
      </c>
      <c r="BH13" s="11">
        <f>SUMPRODUCT(BilledbyRate!BH$7:BH$26,'Rev Allocations Usage'!$J$4:$J$23)</f>
        <v>199972.18822807824</v>
      </c>
      <c r="BI13" s="11">
        <f>SUMPRODUCT(BilledbyRate!BI$7:BI$26,'Rev Allocations Usage'!$J$4:$J$23)</f>
        <v>130594.75225507079</v>
      </c>
      <c r="BJ13" s="11">
        <f>SUMPRODUCT(BilledbyRate!BJ$7:BJ$26,'Rev Allocations Usage'!$J$4:$J$23)</f>
        <v>69148.409421446457</v>
      </c>
      <c r="BK13" s="11">
        <f>SUMPRODUCT(BilledbyRate!BK$7:BK$26,'Rev Allocations Usage'!$J$4:$J$23)</f>
        <v>44340.574193632878</v>
      </c>
      <c r="BL13" s="11">
        <f>SUMPRODUCT(BilledbyRate!BL$7:BL$26,'Rev Allocations Usage'!$J$4:$J$23)</f>
        <v>37341.137907828459</v>
      </c>
      <c r="BM13" s="11">
        <f>SUMPRODUCT(BilledbyRate!BM$7:BM$26,'Rev Allocations Usage'!$J$4:$J$23)</f>
        <v>36250.11415672674</v>
      </c>
      <c r="BN13" s="11">
        <f>SUMPRODUCT(BilledbyRate!BN$7:BN$26,'Rev Allocations Usage'!$J$4:$J$23)</f>
        <v>38043.12485740074</v>
      </c>
      <c r="BO13" s="11">
        <f>SUMPRODUCT(BilledbyRate!BO$7:BO$26,'Rev Allocations Usage'!$J$4:$J$23)</f>
        <v>59714.930542516617</v>
      </c>
      <c r="BP13" s="11">
        <f>SUMPRODUCT(BilledbyRate!BP$7:BP$26,'Rev Allocations Usage'!$J$4:$J$23)</f>
        <v>116849.42588981192</v>
      </c>
      <c r="BQ13" s="11">
        <f>SUMPRODUCT(BilledbyRate!BQ$7:BQ$26,'Rev Allocations Usage'!$J$4:$J$23)</f>
        <v>205565.77957838733</v>
      </c>
    </row>
    <row r="14" spans="1:69" x14ac:dyDescent="0.25">
      <c r="A14" s="12" t="s">
        <v>109</v>
      </c>
      <c r="B14" s="11"/>
      <c r="C14" s="11">
        <f>SUMPRODUCT(BilledbyRate!C$7:C$26,'Rev Allocations Usage'!$K$4:$K$23)</f>
        <v>619586.18695800053</v>
      </c>
      <c r="D14" s="11">
        <f>SUMPRODUCT(BilledbyRate!D$7:D$26,'Rev Allocations Usage'!$K$4:$K$23)</f>
        <v>501642.47299908812</v>
      </c>
      <c r="E14" s="11">
        <f>SUMPRODUCT(BilledbyRate!E$7:E$26,'Rev Allocations Usage'!$K$4:$K$23)</f>
        <v>475871.23968029919</v>
      </c>
      <c r="F14" s="11">
        <f>SUMPRODUCT(BilledbyRate!F$7:F$26,'Rev Allocations Usage'!$K$4:$K$23)</f>
        <v>514969.07287757326</v>
      </c>
      <c r="G14" s="11">
        <f>SUMPRODUCT(BilledbyRate!G$7:G$26,'Rev Allocations Usage'!$K$4:$K$23)</f>
        <v>759930.05022131861</v>
      </c>
      <c r="H14" s="11">
        <f>SUMPRODUCT(BilledbyRate!H$7:H$26,'Rev Allocations Usage'!$K$4:$K$23)</f>
        <v>1639196.0521881345</v>
      </c>
      <c r="I14" s="11">
        <f>SUMPRODUCT(BilledbyRate!I$7:I$26,'Rev Allocations Usage'!$K$4:$K$23)</f>
        <v>2984536.4082218488</v>
      </c>
      <c r="J14" s="11">
        <f>SUMPRODUCT(BilledbyRate!J$7:J$26,'Rev Allocations Usage'!$K$4:$K$23)</f>
        <v>3976987.314594212</v>
      </c>
      <c r="K14" s="11">
        <f>SUMPRODUCT(BilledbyRate!K$7:K$26,'Rev Allocations Usage'!$K$4:$K$23)</f>
        <v>3836457.5328109222</v>
      </c>
      <c r="L14" s="11">
        <f>SUMPRODUCT(BilledbyRate!L$7:L$26,'Rev Allocations Usage'!$K$4:$K$23)</f>
        <v>3037008.3933732705</v>
      </c>
      <c r="M14" s="11">
        <f>SUMPRODUCT(BilledbyRate!M$7:M$26,'Rev Allocations Usage'!$K$4:$K$23)</f>
        <v>1773892.7601658243</v>
      </c>
      <c r="N14" s="11">
        <f>SUMPRODUCT(BilledbyRate!N$7:N$26,'Rev Allocations Usage'!$K$4:$K$23)</f>
        <v>819560.94607012998</v>
      </c>
      <c r="O14" s="11">
        <f>SUMPRODUCT(BilledbyRate!O$7:O$26,'Rev Allocations Usage'!$K$4:$K$23)</f>
        <v>417290.98928361689</v>
      </c>
      <c r="P14" s="11">
        <f>SUMPRODUCT(BilledbyRate!P$7:P$26,'Rev Allocations Usage'!$K$4:$K$23)</f>
        <v>354094.45093716105</v>
      </c>
      <c r="Q14" s="11">
        <f>SUMPRODUCT(BilledbyRate!Q$7:Q$26,'Rev Allocations Usage'!$K$4:$K$23)</f>
        <v>367983.97825775453</v>
      </c>
      <c r="R14" s="11">
        <f>SUMPRODUCT(BilledbyRate!R$7:R$26,'Rev Allocations Usage'!$K$4:$K$23)</f>
        <v>436232.48890039546</v>
      </c>
      <c r="S14" s="11">
        <f>SUMPRODUCT(BilledbyRate!S$7:S$26,'Rev Allocations Usage'!$K$4:$K$23)</f>
        <v>702789.34447764559</v>
      </c>
      <c r="T14" s="11">
        <f>SUMPRODUCT(BilledbyRate!T$7:T$26,'Rev Allocations Usage'!$K$4:$K$23)</f>
        <v>1594387.4226757388</v>
      </c>
      <c r="U14" s="11">
        <f>SUMPRODUCT(BilledbyRate!U$7:U$26,'Rev Allocations Usage'!$K$4:$K$23)</f>
        <v>2949377.8307642215</v>
      </c>
      <c r="V14" s="11">
        <f>SUMPRODUCT(BilledbyRate!V$7:V$26,'Rev Allocations Usage'!$K$4:$K$23)</f>
        <v>3943014.0580017706</v>
      </c>
      <c r="W14" s="11">
        <f>SUMPRODUCT(BilledbyRate!W$7:W$26,'Rev Allocations Usage'!$K$4:$K$23)</f>
        <v>3808855.8168677557</v>
      </c>
      <c r="X14" s="11">
        <f>SUMPRODUCT(BilledbyRate!X$7:X$26,'Rev Allocations Usage'!$K$4:$K$23)</f>
        <v>3015667.18366691</v>
      </c>
      <c r="Y14" s="11">
        <f>SUMPRODUCT(BilledbyRate!Y$7:Y$26,'Rev Allocations Usage'!$K$4:$K$23)</f>
        <v>1759590.2511027097</v>
      </c>
      <c r="Z14" s="11">
        <f>SUMPRODUCT(BilledbyRate!Z$7:Z$26,'Rev Allocations Usage'!$K$4:$K$23)</f>
        <v>806015.58555799094</v>
      </c>
      <c r="AA14" s="11">
        <f>SUMPRODUCT(BilledbyRate!AA$7:AA$26,'Rev Allocations Usage'!$K$4:$K$23)</f>
        <v>409375.16645653499</v>
      </c>
      <c r="AB14" s="11">
        <f>SUMPRODUCT(BilledbyRate!AB$7:AB$26,'Rev Allocations Usage'!$K$4:$K$23)</f>
        <v>348826.96032762341</v>
      </c>
      <c r="AC14" s="11">
        <f>SUMPRODUCT(BilledbyRate!AC$7:AC$26,'Rev Allocations Usage'!$K$4:$K$23)</f>
        <v>363587.87088111864</v>
      </c>
      <c r="AD14" s="11">
        <f>SUMPRODUCT(BilledbyRate!AD$7:AD$26,'Rev Allocations Usage'!$K$4:$K$23)</f>
        <v>431986.8549391586</v>
      </c>
      <c r="AE14" s="11">
        <f>SUMPRODUCT(BilledbyRate!AE$7:AE$26,'Rev Allocations Usage'!$K$4:$K$23)</f>
        <v>694671.7098920634</v>
      </c>
      <c r="AF14" s="11">
        <f>SUMPRODUCT(BilledbyRate!AF$7:AF$26,'Rev Allocations Usage'!$K$4:$K$23)</f>
        <v>1577571.4126098556</v>
      </c>
      <c r="AG14" s="11">
        <f>SUMPRODUCT(BilledbyRate!AG$7:AG$26,'Rev Allocations Usage'!$K$4:$K$23)</f>
        <v>2918597.8453528183</v>
      </c>
      <c r="AH14" s="11">
        <f>SUMPRODUCT(BilledbyRate!AH$7:AH$26,'Rev Allocations Usage'!$K$4:$K$23)</f>
        <v>3900651.6051993403</v>
      </c>
      <c r="AI14" s="11">
        <f>SUMPRODUCT(BilledbyRate!AI$7:AI$26,'Rev Allocations Usage'!$K$4:$K$23)</f>
        <v>3775239.3317947257</v>
      </c>
      <c r="AJ14" s="11">
        <f>SUMPRODUCT(BilledbyRate!AJ$7:AJ$26,'Rev Allocations Usage'!$K$4:$K$23)</f>
        <v>2987901.9421092314</v>
      </c>
      <c r="AK14" s="11">
        <f>SUMPRODUCT(BilledbyRate!AK$7:AK$26,'Rev Allocations Usage'!$K$4:$K$23)</f>
        <v>1742718.5006849221</v>
      </c>
      <c r="AL14" s="11">
        <f>SUMPRODUCT(BilledbyRate!AL$7:AL$26,'Rev Allocations Usage'!$K$4:$K$23)</f>
        <v>797503.06603884802</v>
      </c>
      <c r="AM14" s="11">
        <f>SUMPRODUCT(BilledbyRate!AM$7:AM$26,'Rev Allocations Usage'!$K$4:$K$23)</f>
        <v>405528.33567248774</v>
      </c>
      <c r="AN14" s="11">
        <f>SUMPRODUCT(BilledbyRate!AN$7:AN$26,'Rev Allocations Usage'!$K$4:$K$23)</f>
        <v>346599.81005280011</v>
      </c>
      <c r="AO14" s="11">
        <f>SUMPRODUCT(BilledbyRate!AO$7:AO$26,'Rev Allocations Usage'!$K$4:$K$23)</f>
        <v>361599.2514302489</v>
      </c>
      <c r="AP14" s="11">
        <f>SUMPRODUCT(BilledbyRate!AP$7:AP$26,'Rev Allocations Usage'!$K$4:$K$23)</f>
        <v>429488.96963572537</v>
      </c>
      <c r="AQ14" s="11">
        <f>SUMPRODUCT(BilledbyRate!AQ$7:AQ$26,'Rev Allocations Usage'!$K$4:$K$23)</f>
        <v>687483.68060855521</v>
      </c>
      <c r="AR14" s="11">
        <f>SUMPRODUCT(BilledbyRate!AR$7:AR$26,'Rev Allocations Usage'!$K$4:$K$23)</f>
        <v>1560004.1910519046</v>
      </c>
      <c r="AS14" s="11">
        <f>SUMPRODUCT(BilledbyRate!AS$7:AS$26,'Rev Allocations Usage'!$K$4:$K$23)</f>
        <v>2885224.1684846375</v>
      </c>
      <c r="AT14" s="11">
        <f>SUMPRODUCT(BilledbyRate!AT$7:AT$26,'Rev Allocations Usage'!$K$4:$K$23)</f>
        <v>3856810.6767499801</v>
      </c>
      <c r="AU14" s="11">
        <f>SUMPRODUCT(BilledbyRate!AU$7:AU$26,'Rev Allocations Usage'!$K$4:$K$23)</f>
        <v>3739768.4340098249</v>
      </c>
      <c r="AV14" s="11">
        <f>SUMPRODUCT(BilledbyRate!AV$7:AV$26,'Rev Allocations Usage'!$K$4:$K$23)</f>
        <v>2958527.3865277478</v>
      </c>
      <c r="AW14" s="11">
        <f>SUMPRODUCT(BilledbyRate!AW$7:AW$26,'Rev Allocations Usage'!$K$4:$K$23)</f>
        <v>1724913.6213955153</v>
      </c>
      <c r="AX14" s="11">
        <f>SUMPRODUCT(BilledbyRate!AX$7:AX$26,'Rev Allocations Usage'!$K$4:$K$23)</f>
        <v>789415.95673764695</v>
      </c>
      <c r="AY14" s="11">
        <f>SUMPRODUCT(BilledbyRate!AY$7:AY$26,'Rev Allocations Usage'!$K$4:$K$23)</f>
        <v>402041.10919052857</v>
      </c>
      <c r="AZ14" s="11">
        <f>SUMPRODUCT(BilledbyRate!AZ$7:AZ$26,'Rev Allocations Usage'!$K$4:$K$23)</f>
        <v>344653.50958330114</v>
      </c>
      <c r="BA14" s="11">
        <f>SUMPRODUCT(BilledbyRate!BA$7:BA$26,'Rev Allocations Usage'!$K$4:$K$23)</f>
        <v>359830.46811943292</v>
      </c>
      <c r="BB14" s="11">
        <f>SUMPRODUCT(BilledbyRate!BB$7:BB$26,'Rev Allocations Usage'!$K$4:$K$23)</f>
        <v>427215.8455837231</v>
      </c>
      <c r="BC14" s="11">
        <f>SUMPRODUCT(BilledbyRate!BC$7:BC$26,'Rev Allocations Usage'!$K$4:$K$23)</f>
        <v>680461.01364690717</v>
      </c>
      <c r="BD14" s="11">
        <f>SUMPRODUCT(BilledbyRate!BD$7:BD$26,'Rev Allocations Usage'!$K$4:$K$23)</f>
        <v>1542346.9285648766</v>
      </c>
      <c r="BE14" s="11">
        <f>SUMPRODUCT(BilledbyRate!BE$7:BE$26,'Rev Allocations Usage'!$K$4:$K$23)</f>
        <v>2851599.5834069476</v>
      </c>
      <c r="BF14" s="11">
        <f>SUMPRODUCT(BilledbyRate!BF$7:BF$26,'Rev Allocations Usage'!$K$4:$K$23)</f>
        <v>3815595.8352392991</v>
      </c>
      <c r="BG14" s="11">
        <f>SUMPRODUCT(BilledbyRate!BG$7:BG$26,'Rev Allocations Usage'!$K$4:$K$23)</f>
        <v>3706274.2069800785</v>
      </c>
      <c r="BH14" s="11">
        <f>SUMPRODUCT(BilledbyRate!BH$7:BH$26,'Rev Allocations Usage'!$K$4:$K$23)</f>
        <v>2930849.3559998311</v>
      </c>
      <c r="BI14" s="11">
        <f>SUMPRODUCT(BilledbyRate!BI$7:BI$26,'Rev Allocations Usage'!$K$4:$K$23)</f>
        <v>1708192.128119092</v>
      </c>
      <c r="BJ14" s="11">
        <f>SUMPRODUCT(BilledbyRate!BJ$7:BJ$26,'Rev Allocations Usage'!$K$4:$K$23)</f>
        <v>781823.2441659302</v>
      </c>
      <c r="BK14" s="11">
        <f>SUMPRODUCT(BilledbyRate!BK$7:BK$26,'Rev Allocations Usage'!$K$4:$K$23)</f>
        <v>398819.5483997151</v>
      </c>
      <c r="BL14" s="11">
        <f>SUMPRODUCT(BilledbyRate!BL$7:BL$26,'Rev Allocations Usage'!$K$4:$K$23)</f>
        <v>342890.20341011439</v>
      </c>
      <c r="BM14" s="11">
        <f>SUMPRODUCT(BilledbyRate!BM$7:BM$26,'Rev Allocations Usage'!$K$4:$K$23)</f>
        <v>358190.99058942805</v>
      </c>
      <c r="BN14" s="11">
        <f>SUMPRODUCT(BilledbyRate!BN$7:BN$26,'Rev Allocations Usage'!$K$4:$K$23)</f>
        <v>425109.56023590162</v>
      </c>
      <c r="BO14" s="11">
        <f>SUMPRODUCT(BilledbyRate!BO$7:BO$26,'Rev Allocations Usage'!$K$4:$K$23)</f>
        <v>673841.47272147099</v>
      </c>
      <c r="BP14" s="11">
        <f>SUMPRODUCT(BilledbyRate!BP$7:BP$26,'Rev Allocations Usage'!$K$4:$K$23)</f>
        <v>1525809.0533969461</v>
      </c>
      <c r="BQ14" s="11">
        <f>SUMPRODUCT(BilledbyRate!BQ$7:BQ$26,'Rev Allocations Usage'!$K$4:$K$23)</f>
        <v>2820012.2720029168</v>
      </c>
    </row>
    <row r="15" spans="1:69" x14ac:dyDescent="0.25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x14ac:dyDescent="0.25">
      <c r="A16" s="7" t="s">
        <v>195</v>
      </c>
      <c r="B16" s="13"/>
      <c r="C16" s="13">
        <f t="shared" ref="C16:BN16" si="0">(C14+C13+C12+C10)</f>
        <v>1054205.9249652664</v>
      </c>
      <c r="D16" s="13">
        <f t="shared" si="0"/>
        <v>860663.1053472514</v>
      </c>
      <c r="E16" s="13">
        <f t="shared" si="0"/>
        <v>814223.00625125901</v>
      </c>
      <c r="F16" s="13">
        <f t="shared" si="0"/>
        <v>860718.50801778573</v>
      </c>
      <c r="G16" s="13">
        <f t="shared" si="0"/>
        <v>1270151.8115028369</v>
      </c>
      <c r="H16" s="13">
        <f t="shared" si="0"/>
        <v>2593631.7719902275</v>
      </c>
      <c r="I16" s="13">
        <f t="shared" si="0"/>
        <v>4631472.674625881</v>
      </c>
      <c r="J16" s="13">
        <f>(J14+J13+J12+J10)</f>
        <v>6172328.0337075107</v>
      </c>
      <c r="K16" s="13">
        <f t="shared" si="0"/>
        <v>5905010.5702875964</v>
      </c>
      <c r="L16" s="13">
        <f t="shared" si="0"/>
        <v>4643501.21885393</v>
      </c>
      <c r="M16" s="13">
        <f t="shared" si="0"/>
        <v>2834940.7059077239</v>
      </c>
      <c r="N16" s="13">
        <f t="shared" si="0"/>
        <v>1399957.4619834283</v>
      </c>
      <c r="O16" s="13">
        <f t="shared" si="0"/>
        <v>803203.94137710822</v>
      </c>
      <c r="P16" s="13">
        <f t="shared" si="0"/>
        <v>690103.99519079889</v>
      </c>
      <c r="Q16" s="13">
        <f t="shared" si="0"/>
        <v>697454.83228171268</v>
      </c>
      <c r="R16" s="13">
        <f t="shared" si="0"/>
        <v>789904.12007993599</v>
      </c>
      <c r="S16" s="13">
        <f t="shared" si="0"/>
        <v>1216987.6957474269</v>
      </c>
      <c r="T16" s="13">
        <f t="shared" si="0"/>
        <v>2556059.9721664987</v>
      </c>
      <c r="U16" s="13">
        <f t="shared" si="0"/>
        <v>4606275.645850664</v>
      </c>
      <c r="V16" s="13">
        <f t="shared" si="0"/>
        <v>6136517.905501388</v>
      </c>
      <c r="W16" s="13">
        <f t="shared" si="0"/>
        <v>5877732.1068489021</v>
      </c>
      <c r="X16" s="13">
        <f t="shared" si="0"/>
        <v>4624120.5834052395</v>
      </c>
      <c r="Y16" s="13">
        <f t="shared" si="0"/>
        <v>2825416.513269261</v>
      </c>
      <c r="Z16" s="13">
        <f t="shared" si="0"/>
        <v>1393899.0658607401</v>
      </c>
      <c r="AA16" s="13">
        <f t="shared" si="0"/>
        <v>803899.64561389689</v>
      </c>
      <c r="AB16" s="13">
        <f t="shared" si="0"/>
        <v>693376.17828825058</v>
      </c>
      <c r="AC16" s="13">
        <f t="shared" si="0"/>
        <v>701621.40801593254</v>
      </c>
      <c r="AD16" s="13">
        <f t="shared" si="0"/>
        <v>790463.30051699246</v>
      </c>
      <c r="AE16" s="13">
        <f t="shared" si="0"/>
        <v>1216289.7498161907</v>
      </c>
      <c r="AF16" s="13">
        <f t="shared" si="0"/>
        <v>2544219.7358195363</v>
      </c>
      <c r="AG16" s="13">
        <f t="shared" si="0"/>
        <v>4576676.8027951242</v>
      </c>
      <c r="AH16" s="13">
        <f t="shared" si="0"/>
        <v>6086174.9526852621</v>
      </c>
      <c r="AI16" s="13">
        <f t="shared" si="0"/>
        <v>5838773.4102416001</v>
      </c>
      <c r="AJ16" s="13">
        <f t="shared" si="0"/>
        <v>4593216.3252319889</v>
      </c>
      <c r="AK16" s="13">
        <f t="shared" si="0"/>
        <v>2809599.2318978189</v>
      </c>
      <c r="AL16" s="13">
        <f t="shared" si="0"/>
        <v>1390290.8812945499</v>
      </c>
      <c r="AM16" s="13">
        <f t="shared" si="0"/>
        <v>806667.32464294299</v>
      </c>
      <c r="AN16" s="13">
        <f t="shared" si="0"/>
        <v>697817.57138370199</v>
      </c>
      <c r="AO16" s="13">
        <f t="shared" si="0"/>
        <v>706293.87262713641</v>
      </c>
      <c r="AP16" s="13">
        <f t="shared" si="0"/>
        <v>791286.7283010066</v>
      </c>
      <c r="AQ16" s="13">
        <f t="shared" si="0"/>
        <v>1213834.6187652647</v>
      </c>
      <c r="AR16" s="13">
        <f t="shared" si="0"/>
        <v>2527612.8776838598</v>
      </c>
      <c r="AS16" s="13">
        <f t="shared" si="0"/>
        <v>4538433.4007466333</v>
      </c>
      <c r="AT16" s="13">
        <f t="shared" si="0"/>
        <v>6033523.6540574264</v>
      </c>
      <c r="AU16" s="13">
        <f t="shared" si="0"/>
        <v>5797073.9336642986</v>
      </c>
      <c r="AV16" s="13">
        <f t="shared" si="0"/>
        <v>4559767.5024130233</v>
      </c>
      <c r="AW16" s="13">
        <f t="shared" si="0"/>
        <v>2791960.1328304172</v>
      </c>
      <c r="AX16" s="13">
        <f t="shared" si="0"/>
        <v>1386182.0678506284</v>
      </c>
      <c r="AY16" s="13">
        <f t="shared" si="0"/>
        <v>808862.76141379843</v>
      </c>
      <c r="AZ16" s="13">
        <f t="shared" si="0"/>
        <v>701879.3372230191</v>
      </c>
      <c r="BA16" s="13">
        <f t="shared" si="0"/>
        <v>710532.92343644833</v>
      </c>
      <c r="BB16" s="13">
        <f t="shared" si="0"/>
        <v>792925.82849387883</v>
      </c>
      <c r="BC16" s="13">
        <f t="shared" si="0"/>
        <v>1210913.1235680904</v>
      </c>
      <c r="BD16" s="13">
        <f t="shared" si="0"/>
        <v>2510319.3564522541</v>
      </c>
      <c r="BE16" s="13">
        <f t="shared" si="0"/>
        <v>4499449.8686107052</v>
      </c>
      <c r="BF16" s="13">
        <f t="shared" si="0"/>
        <v>5988363.0992876394</v>
      </c>
      <c r="BG16" s="13">
        <f t="shared" si="0"/>
        <v>5761489.3052164968</v>
      </c>
      <c r="BH16" s="13">
        <f t="shared" si="0"/>
        <v>4531442.8762182593</v>
      </c>
      <c r="BI16" s="13">
        <f t="shared" si="0"/>
        <v>2777720.5290243705</v>
      </c>
      <c r="BJ16" s="13">
        <f t="shared" si="0"/>
        <v>1383639.7636067367</v>
      </c>
      <c r="BK16" s="13">
        <f t="shared" si="0"/>
        <v>811851.13857475214</v>
      </c>
      <c r="BL16" s="13">
        <f t="shared" si="0"/>
        <v>706602.50870955049</v>
      </c>
      <c r="BM16" s="13">
        <f t="shared" si="0"/>
        <v>715371.94397752604</v>
      </c>
      <c r="BN16" s="13">
        <f t="shared" si="0"/>
        <v>797243.81826506171</v>
      </c>
      <c r="BO16" s="13">
        <f>(BO14+BO13+BO12+BO10)</f>
        <v>1209729.0271842829</v>
      </c>
      <c r="BP16" s="13">
        <f>(BP14+BP13+BP12+BP10)</f>
        <v>2496692.2367219077</v>
      </c>
      <c r="BQ16" s="13">
        <f>(BQ14+BQ13+BQ12+BQ10)</f>
        <v>4466871.1450319001</v>
      </c>
    </row>
    <row r="17" spans="1:69" x14ac:dyDescent="0.25">
      <c r="A17" s="7" t="s">
        <v>110</v>
      </c>
      <c r="B17" s="11"/>
      <c r="C17" s="11">
        <f t="shared" ref="C17:BN17" si="1">C11</f>
        <v>29494.6</v>
      </c>
      <c r="D17" s="11">
        <f t="shared" si="1"/>
        <v>38486.699999999997</v>
      </c>
      <c r="E17" s="11">
        <f t="shared" si="1"/>
        <v>29494.6</v>
      </c>
      <c r="F17" s="11">
        <f t="shared" si="1"/>
        <v>29494.6</v>
      </c>
      <c r="G17" s="11">
        <f t="shared" si="1"/>
        <v>19027.3</v>
      </c>
      <c r="H17" s="11">
        <f t="shared" si="1"/>
        <v>19027.3</v>
      </c>
      <c r="I17" s="11">
        <f t="shared" si="1"/>
        <v>36918</v>
      </c>
      <c r="J17" s="11">
        <f>J11</f>
        <v>28119</v>
      </c>
      <c r="K17" s="11">
        <f t="shared" si="1"/>
        <v>29494.6</v>
      </c>
      <c r="L17" s="11">
        <f t="shared" si="1"/>
        <v>27925.8</v>
      </c>
      <c r="M17" s="11">
        <f t="shared" si="1"/>
        <v>31122.9</v>
      </c>
      <c r="N17" s="11">
        <f t="shared" si="1"/>
        <v>30870.200000000004</v>
      </c>
      <c r="O17" s="11">
        <f t="shared" si="1"/>
        <v>28119</v>
      </c>
      <c r="P17" s="11">
        <f t="shared" si="1"/>
        <v>30870.200000000004</v>
      </c>
      <c r="Q17" s="11">
        <f t="shared" si="1"/>
        <v>29494.6</v>
      </c>
      <c r="R17" s="11">
        <f t="shared" si="1"/>
        <v>32498.5</v>
      </c>
      <c r="S17" s="11">
        <f t="shared" si="1"/>
        <v>30870.200000000004</v>
      </c>
      <c r="T17" s="11">
        <f t="shared" si="1"/>
        <v>41297.5</v>
      </c>
      <c r="U17" s="11">
        <f t="shared" si="1"/>
        <v>36918</v>
      </c>
      <c r="V17" s="11">
        <f t="shared" si="1"/>
        <v>29494.6</v>
      </c>
      <c r="W17" s="11">
        <f t="shared" si="1"/>
        <v>33874.1</v>
      </c>
      <c r="X17" s="11">
        <f t="shared" si="1"/>
        <v>29687.7</v>
      </c>
      <c r="Y17" s="11">
        <f t="shared" si="1"/>
        <v>26490.7</v>
      </c>
      <c r="Z17" s="11">
        <f t="shared" si="1"/>
        <v>13312.2</v>
      </c>
      <c r="AA17" s="11">
        <f t="shared" si="1"/>
        <v>41297.5</v>
      </c>
      <c r="AB17" s="11">
        <f t="shared" si="1"/>
        <v>29494.6</v>
      </c>
      <c r="AC17" s="11">
        <f t="shared" si="1"/>
        <v>29687.7</v>
      </c>
      <c r="AD17" s="11">
        <f t="shared" si="1"/>
        <v>30870.200000000004</v>
      </c>
      <c r="AE17" s="11">
        <f t="shared" si="1"/>
        <v>29494.6</v>
      </c>
      <c r="AF17" s="11">
        <f t="shared" si="1"/>
        <v>33874.1</v>
      </c>
      <c r="AG17" s="11">
        <f t="shared" si="1"/>
        <v>28119</v>
      </c>
      <c r="AH17" s="11">
        <f t="shared" si="1"/>
        <v>29494.6</v>
      </c>
      <c r="AI17" s="11">
        <f t="shared" si="1"/>
        <v>29494.6</v>
      </c>
      <c r="AJ17" s="11">
        <f t="shared" si="1"/>
        <v>30870.200000000004</v>
      </c>
      <c r="AK17" s="11">
        <f t="shared" si="1"/>
        <v>27925.8</v>
      </c>
      <c r="AL17" s="11">
        <f t="shared" si="1"/>
        <v>34067.199999999997</v>
      </c>
      <c r="AM17" s="11">
        <f t="shared" si="1"/>
        <v>29494.6</v>
      </c>
      <c r="AN17" s="11">
        <f t="shared" si="1"/>
        <v>29494.6</v>
      </c>
      <c r="AO17" s="11">
        <f t="shared" si="1"/>
        <v>29494.6</v>
      </c>
      <c r="AP17" s="11">
        <f t="shared" si="1"/>
        <v>33874.1</v>
      </c>
      <c r="AQ17" s="11">
        <f t="shared" si="1"/>
        <v>29494.6</v>
      </c>
      <c r="AR17" s="11">
        <f t="shared" si="1"/>
        <v>36918</v>
      </c>
      <c r="AS17" s="11">
        <f t="shared" si="1"/>
        <v>29494.6</v>
      </c>
      <c r="AT17" s="11">
        <f t="shared" si="1"/>
        <v>29494.6</v>
      </c>
      <c r="AU17" s="11">
        <f t="shared" si="1"/>
        <v>29494.6</v>
      </c>
      <c r="AV17" s="11">
        <f t="shared" si="1"/>
        <v>26683.8</v>
      </c>
      <c r="AW17" s="11">
        <f t="shared" si="1"/>
        <v>35542.400000000001</v>
      </c>
      <c r="AX17" s="11">
        <f t="shared" si="1"/>
        <v>23446.800000000003</v>
      </c>
      <c r="AY17" s="11">
        <f t="shared" si="1"/>
        <v>29494.6</v>
      </c>
      <c r="AZ17" s="11">
        <f t="shared" si="1"/>
        <v>29494.6</v>
      </c>
      <c r="BA17" s="11">
        <f t="shared" si="1"/>
        <v>29494.6</v>
      </c>
      <c r="BB17" s="11">
        <f t="shared" si="1"/>
        <v>29494.6</v>
      </c>
      <c r="BC17" s="11">
        <f t="shared" si="1"/>
        <v>19027.3</v>
      </c>
      <c r="BD17" s="11">
        <f t="shared" si="1"/>
        <v>41297.5</v>
      </c>
      <c r="BE17" s="11">
        <f t="shared" si="1"/>
        <v>35442.799999999996</v>
      </c>
      <c r="BF17" s="11">
        <f t="shared" si="1"/>
        <v>29494.6</v>
      </c>
      <c r="BG17" s="11">
        <f t="shared" si="1"/>
        <v>28119</v>
      </c>
      <c r="BH17" s="11">
        <f t="shared" si="1"/>
        <v>29494.6</v>
      </c>
      <c r="BI17" s="11">
        <f t="shared" si="1"/>
        <v>29494.6</v>
      </c>
      <c r="BJ17" s="11">
        <f t="shared" si="1"/>
        <v>29494.6</v>
      </c>
      <c r="BK17" s="11">
        <f t="shared" si="1"/>
        <v>27925.8</v>
      </c>
      <c r="BL17" s="11">
        <f t="shared" si="1"/>
        <v>31063.3</v>
      </c>
      <c r="BM17" s="11">
        <f t="shared" si="1"/>
        <v>29494.6</v>
      </c>
      <c r="BN17" s="11">
        <f t="shared" si="1"/>
        <v>38293.599999999999</v>
      </c>
      <c r="BO17" s="11">
        <f>BO11</f>
        <v>20735.599999999999</v>
      </c>
      <c r="BP17" s="11">
        <f>BP11</f>
        <v>32538.5</v>
      </c>
      <c r="BQ17" s="11">
        <f>BQ11</f>
        <v>33874.1</v>
      </c>
    </row>
    <row r="18" spans="1:69" x14ac:dyDescent="0.25">
      <c r="A18" s="7" t="s">
        <v>111</v>
      </c>
      <c r="B18" s="11"/>
      <c r="C18" s="11">
        <f t="shared" ref="C18:BN18" si="2">(C6+C8+C9)</f>
        <v>688383.67230589862</v>
      </c>
      <c r="D18" s="11">
        <f t="shared" si="2"/>
        <v>663921.42902227759</v>
      </c>
      <c r="E18" s="11">
        <f t="shared" si="2"/>
        <v>707411.27947490953</v>
      </c>
      <c r="F18" s="11">
        <f t="shared" si="2"/>
        <v>705310.55376233184</v>
      </c>
      <c r="G18" s="11">
        <f t="shared" si="2"/>
        <v>920596.3322589749</v>
      </c>
      <c r="H18" s="11">
        <f t="shared" si="2"/>
        <v>1197608.2072285207</v>
      </c>
      <c r="I18" s="11">
        <f t="shared" si="2"/>
        <v>1351913.5017192785</v>
      </c>
      <c r="J18" s="11">
        <f>(J6+J8+J9)</f>
        <v>1507380.935174935</v>
      </c>
      <c r="K18" s="11">
        <f t="shared" si="2"/>
        <v>1332683.9256961886</v>
      </c>
      <c r="L18" s="11">
        <f t="shared" si="2"/>
        <v>1295177.4451782284</v>
      </c>
      <c r="M18" s="11">
        <f t="shared" si="2"/>
        <v>866773.49004669534</v>
      </c>
      <c r="N18" s="11">
        <f t="shared" si="2"/>
        <v>770821.7753594059</v>
      </c>
      <c r="O18" s="11">
        <f t="shared" si="2"/>
        <v>682769.81126256858</v>
      </c>
      <c r="P18" s="11">
        <f t="shared" si="2"/>
        <v>683392.80116321379</v>
      </c>
      <c r="Q18" s="11">
        <f t="shared" si="2"/>
        <v>696174.30129285355</v>
      </c>
      <c r="R18" s="11">
        <f t="shared" si="2"/>
        <v>717106.56078879663</v>
      </c>
      <c r="S18" s="11">
        <f t="shared" si="2"/>
        <v>934781.4611536318</v>
      </c>
      <c r="T18" s="11">
        <f t="shared" si="2"/>
        <v>1182903.804998741</v>
      </c>
      <c r="U18" s="11">
        <f t="shared" si="2"/>
        <v>1328554.5474786388</v>
      </c>
      <c r="V18" s="11">
        <f t="shared" si="2"/>
        <v>1516705.8832264107</v>
      </c>
      <c r="W18" s="11">
        <f t="shared" si="2"/>
        <v>1344072.4084633263</v>
      </c>
      <c r="X18" s="11">
        <f t="shared" si="2"/>
        <v>1308607.7790704085</v>
      </c>
      <c r="Y18" s="11">
        <f t="shared" si="2"/>
        <v>882181.85024391091</v>
      </c>
      <c r="Z18" s="11">
        <f t="shared" si="2"/>
        <v>785528.46046216646</v>
      </c>
      <c r="AA18" s="11">
        <f t="shared" si="2"/>
        <v>689003.62614884577</v>
      </c>
      <c r="AB18" s="11">
        <f t="shared" si="2"/>
        <v>691642.16732142901</v>
      </c>
      <c r="AC18" s="11">
        <f t="shared" si="2"/>
        <v>700649.15544978902</v>
      </c>
      <c r="AD18" s="11">
        <f t="shared" si="2"/>
        <v>724757.51140027179</v>
      </c>
      <c r="AE18" s="11">
        <f t="shared" si="2"/>
        <v>945818.68817218929</v>
      </c>
      <c r="AF18" s="11">
        <f t="shared" si="2"/>
        <v>1183978.3613594177</v>
      </c>
      <c r="AG18" s="11">
        <f t="shared" si="2"/>
        <v>1335560.0619902825</v>
      </c>
      <c r="AH18" s="11">
        <f t="shared" si="2"/>
        <v>1516807.4943601231</v>
      </c>
      <c r="AI18" s="11">
        <f t="shared" si="2"/>
        <v>1344165.3041393827</v>
      </c>
      <c r="AJ18" s="11">
        <f t="shared" si="2"/>
        <v>1308700.8252616487</v>
      </c>
      <c r="AK18" s="11">
        <f t="shared" si="2"/>
        <v>882280.27655341488</v>
      </c>
      <c r="AL18" s="11">
        <f t="shared" si="2"/>
        <v>785624.15970595414</v>
      </c>
      <c r="AM18" s="11">
        <f t="shared" si="2"/>
        <v>689097.53656023997</v>
      </c>
      <c r="AN18" s="11">
        <f t="shared" si="2"/>
        <v>691732.46769782063</v>
      </c>
      <c r="AO18" s="11">
        <f t="shared" si="2"/>
        <v>700740.39871796814</v>
      </c>
      <c r="AP18" s="11">
        <f t="shared" si="2"/>
        <v>724843.70617697167</v>
      </c>
      <c r="AQ18" s="11">
        <f t="shared" si="2"/>
        <v>945919.39781040361</v>
      </c>
      <c r="AR18" s="11">
        <f t="shared" si="2"/>
        <v>1184071.9858127995</v>
      </c>
      <c r="AS18" s="11">
        <f t="shared" si="2"/>
        <v>1335653.1222990544</v>
      </c>
      <c r="AT18" s="11">
        <f t="shared" si="2"/>
        <v>1516909.583226789</v>
      </c>
      <c r="AU18" s="11">
        <f t="shared" si="2"/>
        <v>1344258.6339713817</v>
      </c>
      <c r="AV18" s="11">
        <f t="shared" si="2"/>
        <v>1308794.3063614073</v>
      </c>
      <c r="AW18" s="11">
        <f t="shared" si="2"/>
        <v>882379.16425945563</v>
      </c>
      <c r="AX18" s="11">
        <f t="shared" si="2"/>
        <v>785720.3067109501</v>
      </c>
      <c r="AY18" s="11">
        <f t="shared" si="2"/>
        <v>689191.8857888201</v>
      </c>
      <c r="AZ18" s="11">
        <f t="shared" si="2"/>
        <v>691823.19042594649</v>
      </c>
      <c r="BA18" s="11">
        <f t="shared" si="2"/>
        <v>700832.06905234093</v>
      </c>
      <c r="BB18" s="11">
        <f t="shared" si="2"/>
        <v>724930.47764383815</v>
      </c>
      <c r="BC18" s="11">
        <f t="shared" si="2"/>
        <v>946020.52392619546</v>
      </c>
      <c r="BD18" s="11">
        <f t="shared" si="2"/>
        <v>1184165.991317695</v>
      </c>
      <c r="BE18" s="11">
        <f t="shared" si="2"/>
        <v>1335746.5608387564</v>
      </c>
      <c r="BF18" s="11">
        <f t="shared" si="2"/>
        <v>1517012.1214029256</v>
      </c>
      <c r="BG18" s="11">
        <f t="shared" si="2"/>
        <v>1344352.3693174003</v>
      </c>
      <c r="BH18" s="11">
        <f t="shared" si="2"/>
        <v>1308888.1937315247</v>
      </c>
      <c r="BI18" s="11">
        <f t="shared" si="2"/>
        <v>882478.50910695118</v>
      </c>
      <c r="BJ18" s="11">
        <f t="shared" si="2"/>
        <v>785816.89715389546</v>
      </c>
      <c r="BK18" s="11">
        <f t="shared" si="2"/>
        <v>689286.66946646722</v>
      </c>
      <c r="BL18" s="11">
        <f t="shared" si="2"/>
        <v>691914.34934131335</v>
      </c>
      <c r="BM18" s="11">
        <f t="shared" si="2"/>
        <v>700924.18031198578</v>
      </c>
      <c r="BN18" s="11">
        <f t="shared" si="2"/>
        <v>725017.94246159657</v>
      </c>
      <c r="BO18" s="11">
        <f>(BO6+BO8+BO9)</f>
        <v>946122.19949317537</v>
      </c>
      <c r="BP18" s="11">
        <f>(BP6+BP8+BP9)</f>
        <v>1184260.510670725</v>
      </c>
      <c r="BQ18" s="11">
        <f>(BQ6+BQ8+BQ9)</f>
        <v>1335840.5103917662</v>
      </c>
    </row>
    <row r="19" spans="1:69" x14ac:dyDescent="0.25">
      <c r="A19" s="7" t="s">
        <v>112</v>
      </c>
      <c r="B19" s="11"/>
      <c r="C19" s="11">
        <f t="shared" ref="C19:BN19" si="3">C7</f>
        <v>197972</v>
      </c>
      <c r="D19" s="11">
        <f t="shared" si="3"/>
        <v>250674</v>
      </c>
      <c r="E19" s="11">
        <f t="shared" si="3"/>
        <v>235318.39999999999</v>
      </c>
      <c r="F19" s="11">
        <f t="shared" si="3"/>
        <v>113644.8</v>
      </c>
      <c r="G19" s="11">
        <f t="shared" si="3"/>
        <v>374247.7</v>
      </c>
      <c r="H19" s="11">
        <f t="shared" si="3"/>
        <v>0</v>
      </c>
      <c r="I19" s="11">
        <f t="shared" si="3"/>
        <v>0</v>
      </c>
      <c r="J19" s="11">
        <f>J7</f>
        <v>0</v>
      </c>
      <c r="K19" s="11">
        <f t="shared" si="3"/>
        <v>0</v>
      </c>
      <c r="L19" s="11">
        <f t="shared" si="3"/>
        <v>0</v>
      </c>
      <c r="M19" s="11">
        <f t="shared" si="3"/>
        <v>300803.80000000005</v>
      </c>
      <c r="N19" s="11">
        <f t="shared" si="3"/>
        <v>57645.9</v>
      </c>
      <c r="O19" s="11">
        <f t="shared" si="3"/>
        <v>171562.4</v>
      </c>
      <c r="P19" s="11">
        <f t="shared" si="3"/>
        <v>253310.50000000006</v>
      </c>
      <c r="Q19" s="11">
        <f t="shared" si="3"/>
        <v>253741.1</v>
      </c>
      <c r="R19" s="11">
        <f t="shared" si="3"/>
        <v>100468.6</v>
      </c>
      <c r="S19" s="11">
        <f t="shared" si="3"/>
        <v>255703.3</v>
      </c>
      <c r="T19" s="11">
        <f t="shared" si="3"/>
        <v>0</v>
      </c>
      <c r="U19" s="11">
        <f t="shared" si="3"/>
        <v>0</v>
      </c>
      <c r="V19" s="11">
        <f t="shared" si="3"/>
        <v>0</v>
      </c>
      <c r="W19" s="11">
        <f t="shared" si="3"/>
        <v>0</v>
      </c>
      <c r="X19" s="11">
        <f t="shared" si="3"/>
        <v>0</v>
      </c>
      <c r="Y19" s="11">
        <f t="shared" si="3"/>
        <v>235847.6</v>
      </c>
      <c r="Z19" s="11">
        <f t="shared" si="3"/>
        <v>89857.3</v>
      </c>
      <c r="AA19" s="11">
        <f t="shared" si="3"/>
        <v>209221.5</v>
      </c>
      <c r="AB19" s="11">
        <f t="shared" si="3"/>
        <v>260545.00000000006</v>
      </c>
      <c r="AC19" s="11">
        <f t="shared" si="3"/>
        <v>280899.80000000005</v>
      </c>
      <c r="AD19" s="11">
        <f t="shared" si="3"/>
        <v>85645.4</v>
      </c>
      <c r="AE19" s="11">
        <f t="shared" si="3"/>
        <v>84254.799999999988</v>
      </c>
      <c r="AF19" s="11">
        <f t="shared" si="3"/>
        <v>0</v>
      </c>
      <c r="AG19" s="11">
        <f t="shared" si="3"/>
        <v>0</v>
      </c>
      <c r="AH19" s="11">
        <f t="shared" si="3"/>
        <v>0</v>
      </c>
      <c r="AI19" s="11">
        <f t="shared" si="3"/>
        <v>0</v>
      </c>
      <c r="AJ19" s="11">
        <f t="shared" si="3"/>
        <v>0</v>
      </c>
      <c r="AK19" s="11">
        <f t="shared" si="3"/>
        <v>178531.20000000001</v>
      </c>
      <c r="AL19" s="11">
        <f t="shared" si="3"/>
        <v>48528.9</v>
      </c>
      <c r="AM19" s="11">
        <f t="shared" si="3"/>
        <v>152019.09999999998</v>
      </c>
      <c r="AN19" s="11">
        <f t="shared" si="3"/>
        <v>257385.49999999994</v>
      </c>
      <c r="AO19" s="11">
        <f t="shared" si="3"/>
        <v>281258.90000000002</v>
      </c>
      <c r="AP19" s="11">
        <f t="shared" si="3"/>
        <v>121880</v>
      </c>
      <c r="AQ19" s="11">
        <f t="shared" si="3"/>
        <v>249825.10000000003</v>
      </c>
      <c r="AR19" s="11">
        <f t="shared" si="3"/>
        <v>0</v>
      </c>
      <c r="AS19" s="11">
        <f t="shared" si="3"/>
        <v>0</v>
      </c>
      <c r="AT19" s="11">
        <f t="shared" si="3"/>
        <v>0</v>
      </c>
      <c r="AU19" s="11">
        <f t="shared" si="3"/>
        <v>0</v>
      </c>
      <c r="AV19" s="11">
        <f t="shared" si="3"/>
        <v>0</v>
      </c>
      <c r="AW19" s="11">
        <f t="shared" si="3"/>
        <v>2251.1999999999998</v>
      </c>
      <c r="AX19" s="11">
        <f t="shared" si="3"/>
        <v>0</v>
      </c>
      <c r="AY19" s="11">
        <f t="shared" si="3"/>
        <v>116115.4</v>
      </c>
      <c r="AZ19" s="11">
        <f t="shared" si="3"/>
        <v>195477.89999999997</v>
      </c>
      <c r="BA19" s="11">
        <f t="shared" si="3"/>
        <v>206056.80000000002</v>
      </c>
      <c r="BB19" s="11">
        <f t="shared" si="3"/>
        <v>57645.9</v>
      </c>
      <c r="BC19" s="11">
        <f t="shared" si="3"/>
        <v>63680.9</v>
      </c>
      <c r="BD19" s="11">
        <f t="shared" si="3"/>
        <v>0</v>
      </c>
      <c r="BE19" s="11">
        <f t="shared" si="3"/>
        <v>0</v>
      </c>
      <c r="BF19" s="11">
        <f t="shared" si="3"/>
        <v>0</v>
      </c>
      <c r="BG19" s="11">
        <f t="shared" si="3"/>
        <v>0</v>
      </c>
      <c r="BH19" s="11">
        <f t="shared" si="3"/>
        <v>0</v>
      </c>
      <c r="BI19" s="11">
        <f t="shared" si="3"/>
        <v>59220.800000000003</v>
      </c>
      <c r="BJ19" s="11">
        <f t="shared" si="3"/>
        <v>21411.3</v>
      </c>
      <c r="BK19" s="11">
        <f t="shared" si="3"/>
        <v>109242.1</v>
      </c>
      <c r="BL19" s="11">
        <f t="shared" si="3"/>
        <v>195492.00000000003</v>
      </c>
      <c r="BM19" s="11">
        <f t="shared" si="3"/>
        <v>191611.9</v>
      </c>
      <c r="BN19" s="11">
        <f t="shared" si="3"/>
        <v>80704.3</v>
      </c>
      <c r="BO19" s="11">
        <f>BO7</f>
        <v>234149.8</v>
      </c>
      <c r="BP19" s="11">
        <f>BP7</f>
        <v>0</v>
      </c>
      <c r="BQ19" s="11">
        <f>BQ7</f>
        <v>0</v>
      </c>
    </row>
    <row r="20" spans="1:69" x14ac:dyDescent="0.25">
      <c r="A20" s="7"/>
    </row>
    <row r="21" spans="1:69" x14ac:dyDescent="0.25">
      <c r="A21" s="7" t="s">
        <v>116</v>
      </c>
      <c r="B21" s="13"/>
      <c r="C21" s="13">
        <f t="shared" ref="C21:BN21" si="4">C18+C16</f>
        <v>1742589.5972711649</v>
      </c>
      <c r="D21" s="13">
        <f t="shared" si="4"/>
        <v>1524584.534369529</v>
      </c>
      <c r="E21" s="13">
        <f t="shared" si="4"/>
        <v>1521634.2857261687</v>
      </c>
      <c r="F21" s="13">
        <f t="shared" si="4"/>
        <v>1566029.0617801175</v>
      </c>
      <c r="G21" s="13">
        <f t="shared" si="4"/>
        <v>2190748.1437618118</v>
      </c>
      <c r="H21" s="13">
        <f t="shared" si="4"/>
        <v>3791239.9792187484</v>
      </c>
      <c r="I21" s="13">
        <f t="shared" si="4"/>
        <v>5983386.1763451593</v>
      </c>
      <c r="J21" s="13">
        <f t="shared" si="4"/>
        <v>7679708.9688824452</v>
      </c>
      <c r="K21" s="13">
        <f t="shared" si="4"/>
        <v>7237694.495983785</v>
      </c>
      <c r="L21" s="13">
        <f t="shared" si="4"/>
        <v>5938678.6640321584</v>
      </c>
      <c r="M21" s="13">
        <f t="shared" si="4"/>
        <v>3701714.1959544192</v>
      </c>
      <c r="N21" s="13">
        <f t="shared" si="4"/>
        <v>2170779.2373428345</v>
      </c>
      <c r="O21" s="13">
        <f t="shared" si="4"/>
        <v>1485973.7526396769</v>
      </c>
      <c r="P21" s="13">
        <f t="shared" si="4"/>
        <v>1373496.7963540126</v>
      </c>
      <c r="Q21" s="13">
        <f t="shared" si="4"/>
        <v>1393629.1335745663</v>
      </c>
      <c r="R21" s="13">
        <f t="shared" si="4"/>
        <v>1507010.6808687327</v>
      </c>
      <c r="S21" s="13">
        <f t="shared" si="4"/>
        <v>2151769.1569010587</v>
      </c>
      <c r="T21" s="13">
        <f t="shared" si="4"/>
        <v>3738963.7771652397</v>
      </c>
      <c r="U21" s="13">
        <f t="shared" si="4"/>
        <v>5934830.1933293026</v>
      </c>
      <c r="V21" s="13">
        <f t="shared" si="4"/>
        <v>7653223.7887277985</v>
      </c>
      <c r="W21" s="13">
        <f t="shared" si="4"/>
        <v>7221804.5153122284</v>
      </c>
      <c r="X21" s="13">
        <f t="shared" si="4"/>
        <v>5932728.3624756485</v>
      </c>
      <c r="Y21" s="13">
        <f t="shared" si="4"/>
        <v>3707598.3635131717</v>
      </c>
      <c r="Z21" s="13">
        <f t="shared" si="4"/>
        <v>2179427.5263229068</v>
      </c>
      <c r="AA21" s="13">
        <f t="shared" si="4"/>
        <v>1492903.2717627427</v>
      </c>
      <c r="AB21" s="13">
        <f t="shared" si="4"/>
        <v>1385018.3456096796</v>
      </c>
      <c r="AC21" s="13">
        <f t="shared" si="4"/>
        <v>1402270.5634657214</v>
      </c>
      <c r="AD21" s="13">
        <f t="shared" si="4"/>
        <v>1515220.8119172642</v>
      </c>
      <c r="AE21" s="13">
        <f t="shared" si="4"/>
        <v>2162108.43798838</v>
      </c>
      <c r="AF21" s="13">
        <f t="shared" si="4"/>
        <v>3728198.0971789537</v>
      </c>
      <c r="AG21" s="13">
        <f t="shared" si="4"/>
        <v>5912236.8647854067</v>
      </c>
      <c r="AH21" s="13">
        <f t="shared" si="4"/>
        <v>7602982.4470453849</v>
      </c>
      <c r="AI21" s="13">
        <f t="shared" si="4"/>
        <v>7182938.7143809833</v>
      </c>
      <c r="AJ21" s="13">
        <f t="shared" si="4"/>
        <v>5901917.1504936377</v>
      </c>
      <c r="AK21" s="13">
        <f t="shared" si="4"/>
        <v>3691879.5084512336</v>
      </c>
      <c r="AL21" s="13">
        <f t="shared" si="4"/>
        <v>2175915.041000504</v>
      </c>
      <c r="AM21" s="13">
        <f t="shared" si="4"/>
        <v>1495764.861203183</v>
      </c>
      <c r="AN21" s="13">
        <f t="shared" si="4"/>
        <v>1389550.0390815227</v>
      </c>
      <c r="AO21" s="13">
        <f t="shared" si="4"/>
        <v>1407034.2713451046</v>
      </c>
      <c r="AP21" s="13">
        <f t="shared" si="4"/>
        <v>1516130.4344779784</v>
      </c>
      <c r="AQ21" s="13">
        <f t="shared" si="4"/>
        <v>2159754.0165756685</v>
      </c>
      <c r="AR21" s="13">
        <f t="shared" si="4"/>
        <v>3711684.8634966593</v>
      </c>
      <c r="AS21" s="13">
        <f t="shared" si="4"/>
        <v>5874086.5230456879</v>
      </c>
      <c r="AT21" s="13">
        <f t="shared" si="4"/>
        <v>7550433.2372842152</v>
      </c>
      <c r="AU21" s="13">
        <f t="shared" si="4"/>
        <v>7141332.5676356805</v>
      </c>
      <c r="AV21" s="13">
        <f t="shared" si="4"/>
        <v>5868561.8087744303</v>
      </c>
      <c r="AW21" s="13">
        <f t="shared" si="4"/>
        <v>3674339.2970898729</v>
      </c>
      <c r="AX21" s="13">
        <f t="shared" si="4"/>
        <v>2171902.3745615785</v>
      </c>
      <c r="AY21" s="13">
        <f t="shared" si="4"/>
        <v>1498054.6472026184</v>
      </c>
      <c r="AZ21" s="13">
        <f t="shared" si="4"/>
        <v>1393702.5276489656</v>
      </c>
      <c r="BA21" s="13">
        <f t="shared" si="4"/>
        <v>1411364.9924887894</v>
      </c>
      <c r="BB21" s="13">
        <f t="shared" si="4"/>
        <v>1517856.3061377169</v>
      </c>
      <c r="BC21" s="13">
        <f t="shared" si="4"/>
        <v>2156933.6474942858</v>
      </c>
      <c r="BD21" s="13">
        <f t="shared" si="4"/>
        <v>3694485.3477699491</v>
      </c>
      <c r="BE21" s="13">
        <f t="shared" si="4"/>
        <v>5835196.4294494614</v>
      </c>
      <c r="BF21" s="13">
        <f t="shared" si="4"/>
        <v>7505375.2206905652</v>
      </c>
      <c r="BG21" s="13">
        <f t="shared" si="4"/>
        <v>7105841.6745338971</v>
      </c>
      <c r="BH21" s="13">
        <f t="shared" si="4"/>
        <v>5840331.0699497843</v>
      </c>
      <c r="BI21" s="13">
        <f t="shared" si="4"/>
        <v>3660199.0381313218</v>
      </c>
      <c r="BJ21" s="13">
        <f t="shared" si="4"/>
        <v>2169456.6607606323</v>
      </c>
      <c r="BK21" s="13">
        <f t="shared" si="4"/>
        <v>1501137.8080412194</v>
      </c>
      <c r="BL21" s="13">
        <f t="shared" si="4"/>
        <v>1398516.8580508637</v>
      </c>
      <c r="BM21" s="13">
        <f t="shared" si="4"/>
        <v>1416296.1242895117</v>
      </c>
      <c r="BN21" s="13">
        <f t="shared" si="4"/>
        <v>1522261.7607266582</v>
      </c>
      <c r="BO21" s="13">
        <f>BO18+BO16</f>
        <v>2155851.2266774583</v>
      </c>
      <c r="BP21" s="13">
        <f>BP18+BP16</f>
        <v>3680952.747392633</v>
      </c>
      <c r="BQ21" s="13">
        <f>BQ18+BQ16</f>
        <v>5802711.6554236664</v>
      </c>
    </row>
    <row r="22" spans="1:69" x14ac:dyDescent="0.25">
      <c r="A22" s="7"/>
    </row>
    <row r="23" spans="1:69" x14ac:dyDescent="0.25">
      <c r="A23" s="144" t="s">
        <v>200</v>
      </c>
    </row>
    <row r="24" spans="1:69" x14ac:dyDescent="0.25">
      <c r="A24" s="7"/>
    </row>
    <row r="25" spans="1:69" x14ac:dyDescent="0.25">
      <c r="A25" s="7"/>
    </row>
    <row r="26" spans="1:69" x14ac:dyDescent="0.25">
      <c r="A26" s="7"/>
    </row>
    <row r="27" spans="1:69" x14ac:dyDescent="0.25">
      <c r="A27" s="7"/>
    </row>
    <row r="28" spans="1:69" x14ac:dyDescent="0.25">
      <c r="A28" s="7"/>
    </row>
    <row r="29" spans="1:69" x14ac:dyDescent="0.25">
      <c r="A29" s="7"/>
    </row>
    <row r="30" spans="1:69" x14ac:dyDescent="0.25">
      <c r="A30" s="7"/>
    </row>
    <row r="31" spans="1:69" x14ac:dyDescent="0.25">
      <c r="A31" s="7"/>
    </row>
    <row r="32" spans="1:69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36"/>
  <sheetViews>
    <sheetView workbookViewId="0"/>
  </sheetViews>
  <sheetFormatPr defaultRowHeight="15" x14ac:dyDescent="0.25"/>
  <cols>
    <col min="1" max="1" width="47.42578125" customWidth="1"/>
    <col min="2" max="2" width="12.5703125" bestFit="1" customWidth="1"/>
    <col min="3" max="5" width="11.28515625" bestFit="1" customWidth="1"/>
    <col min="6" max="6" width="10.5703125" bestFit="1" customWidth="1"/>
    <col min="7" max="7" width="11.28515625" bestFit="1" customWidth="1"/>
    <col min="8" max="9" width="10.5703125" bestFit="1" customWidth="1"/>
    <col min="10" max="10" width="13.28515625" bestFit="1" customWidth="1"/>
    <col min="11" max="12" width="10.5703125" bestFit="1" customWidth="1"/>
    <col min="13" max="13" width="11.28515625" bestFit="1" customWidth="1"/>
    <col min="14" max="15" width="10.5703125" bestFit="1" customWidth="1"/>
    <col min="16" max="17" width="11.28515625" bestFit="1" customWidth="1"/>
    <col min="18" max="18" width="10.5703125" bestFit="1" customWidth="1"/>
    <col min="19" max="19" width="11.28515625" bestFit="1" customWidth="1"/>
    <col min="20" max="24" width="10.5703125" bestFit="1" customWidth="1"/>
    <col min="25" max="25" width="11.28515625" bestFit="1" customWidth="1"/>
    <col min="26" max="26" width="10.5703125" bestFit="1" customWidth="1"/>
    <col min="27" max="29" width="11.28515625" bestFit="1" customWidth="1"/>
    <col min="30" max="36" width="10.5703125" bestFit="1" customWidth="1"/>
    <col min="37" max="37" width="11.28515625" bestFit="1" customWidth="1"/>
    <col min="38" max="39" width="10.5703125" bestFit="1" customWidth="1"/>
    <col min="40" max="41" width="11.28515625" bestFit="1" customWidth="1"/>
    <col min="42" max="42" width="10.5703125" bestFit="1" customWidth="1"/>
    <col min="43" max="43" width="11.28515625" bestFit="1" customWidth="1"/>
    <col min="44" max="51" width="10.5703125" bestFit="1" customWidth="1"/>
    <col min="52" max="53" width="11.28515625" bestFit="1" customWidth="1"/>
    <col min="54" max="63" width="10.5703125" bestFit="1" customWidth="1"/>
    <col min="64" max="65" width="11.28515625" bestFit="1" customWidth="1"/>
    <col min="66" max="66" width="10.5703125" bestFit="1" customWidth="1"/>
    <col min="67" max="67" width="11.28515625" bestFit="1" customWidth="1"/>
    <col min="68" max="69" width="10.5703125" bestFit="1" customWidth="1"/>
  </cols>
  <sheetData>
    <row r="2" spans="1:69" x14ac:dyDescent="0.25">
      <c r="A2" t="s">
        <v>0</v>
      </c>
      <c r="C2">
        <v>2014</v>
      </c>
      <c r="D2">
        <v>2014</v>
      </c>
      <c r="E2">
        <v>2014</v>
      </c>
      <c r="F2">
        <v>2014</v>
      </c>
      <c r="G2">
        <v>2014</v>
      </c>
      <c r="H2">
        <v>2014</v>
      </c>
      <c r="I2">
        <v>2014</v>
      </c>
      <c r="J2">
        <v>2015</v>
      </c>
      <c r="K2">
        <v>2015</v>
      </c>
      <c r="L2">
        <v>2015</v>
      </c>
      <c r="M2">
        <v>2015</v>
      </c>
      <c r="N2">
        <v>2015</v>
      </c>
      <c r="O2">
        <v>2015</v>
      </c>
      <c r="P2">
        <v>2015</v>
      </c>
      <c r="Q2">
        <v>2015</v>
      </c>
      <c r="R2">
        <v>2015</v>
      </c>
      <c r="S2">
        <v>2015</v>
      </c>
      <c r="T2">
        <v>2015</v>
      </c>
      <c r="U2">
        <v>2015</v>
      </c>
      <c r="V2">
        <v>2016</v>
      </c>
      <c r="W2">
        <v>2016</v>
      </c>
      <c r="X2">
        <v>2016</v>
      </c>
      <c r="Y2">
        <v>2016</v>
      </c>
      <c r="Z2">
        <v>2016</v>
      </c>
      <c r="AA2">
        <v>2016</v>
      </c>
      <c r="AB2">
        <v>2016</v>
      </c>
      <c r="AC2">
        <v>2016</v>
      </c>
      <c r="AD2">
        <v>2016</v>
      </c>
      <c r="AE2">
        <v>2016</v>
      </c>
      <c r="AF2">
        <v>2016</v>
      </c>
      <c r="AG2">
        <v>2016</v>
      </c>
      <c r="AH2">
        <v>2017</v>
      </c>
      <c r="AI2">
        <v>2017</v>
      </c>
      <c r="AJ2">
        <v>2017</v>
      </c>
      <c r="AK2">
        <v>2017</v>
      </c>
      <c r="AL2">
        <v>2017</v>
      </c>
      <c r="AM2">
        <v>2017</v>
      </c>
      <c r="AN2">
        <v>2017</v>
      </c>
      <c r="AO2">
        <v>2017</v>
      </c>
      <c r="AP2">
        <v>2017</v>
      </c>
      <c r="AQ2">
        <v>2017</v>
      </c>
      <c r="AR2">
        <v>2017</v>
      </c>
      <c r="AS2">
        <v>2017</v>
      </c>
      <c r="AT2">
        <v>2018</v>
      </c>
      <c r="AU2">
        <v>2018</v>
      </c>
      <c r="AV2">
        <v>2018</v>
      </c>
      <c r="AW2">
        <v>2018</v>
      </c>
      <c r="AX2">
        <v>2018</v>
      </c>
      <c r="AY2">
        <v>2018</v>
      </c>
      <c r="AZ2">
        <v>2018</v>
      </c>
      <c r="BA2">
        <v>2018</v>
      </c>
      <c r="BB2">
        <v>2018</v>
      </c>
      <c r="BC2">
        <v>2018</v>
      </c>
      <c r="BD2">
        <v>2018</v>
      </c>
      <c r="BE2">
        <v>2018</v>
      </c>
      <c r="BF2">
        <v>2019</v>
      </c>
      <c r="BG2">
        <v>2019</v>
      </c>
      <c r="BH2">
        <v>2019</v>
      </c>
      <c r="BI2">
        <v>2019</v>
      </c>
      <c r="BJ2">
        <v>2019</v>
      </c>
      <c r="BK2">
        <v>2019</v>
      </c>
      <c r="BL2">
        <v>2019</v>
      </c>
      <c r="BM2">
        <v>2019</v>
      </c>
      <c r="BN2">
        <v>2019</v>
      </c>
      <c r="BO2">
        <v>2019</v>
      </c>
      <c r="BP2">
        <v>2019</v>
      </c>
      <c r="BQ2">
        <v>2019</v>
      </c>
    </row>
    <row r="3" spans="1:69" x14ac:dyDescent="0.25">
      <c r="A3" t="s">
        <v>1</v>
      </c>
      <c r="C3" t="s">
        <v>27</v>
      </c>
      <c r="D3" t="s">
        <v>27</v>
      </c>
      <c r="E3" t="s">
        <v>27</v>
      </c>
      <c r="F3" t="s">
        <v>27</v>
      </c>
      <c r="G3" t="s">
        <v>27</v>
      </c>
      <c r="H3" t="s">
        <v>27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27</v>
      </c>
      <c r="O3" t="s">
        <v>27</v>
      </c>
      <c r="P3" t="s">
        <v>27</v>
      </c>
      <c r="Q3" t="s">
        <v>27</v>
      </c>
      <c r="R3" t="s">
        <v>27</v>
      </c>
      <c r="S3" t="s">
        <v>27</v>
      </c>
      <c r="T3" t="s">
        <v>27</v>
      </c>
      <c r="U3" t="s">
        <v>27</v>
      </c>
      <c r="V3" t="s">
        <v>27</v>
      </c>
      <c r="W3" t="s">
        <v>27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27</v>
      </c>
      <c r="AD3" t="s">
        <v>27</v>
      </c>
      <c r="AE3" t="s">
        <v>27</v>
      </c>
      <c r="AF3" t="s">
        <v>27</v>
      </c>
      <c r="AG3" t="s">
        <v>27</v>
      </c>
      <c r="AH3" t="s">
        <v>27</v>
      </c>
      <c r="AI3" t="s">
        <v>27</v>
      </c>
      <c r="AJ3" t="s">
        <v>27</v>
      </c>
      <c r="AK3" t="s">
        <v>27</v>
      </c>
      <c r="AL3" t="s">
        <v>27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 t="s">
        <v>27</v>
      </c>
      <c r="AU3" t="s">
        <v>27</v>
      </c>
      <c r="AV3" t="s">
        <v>27</v>
      </c>
      <c r="AW3" t="s">
        <v>27</v>
      </c>
      <c r="AX3" t="s">
        <v>27</v>
      </c>
      <c r="AY3" t="s">
        <v>27</v>
      </c>
      <c r="AZ3" t="s">
        <v>27</v>
      </c>
      <c r="BA3" t="s">
        <v>27</v>
      </c>
      <c r="BB3" t="s">
        <v>27</v>
      </c>
      <c r="BC3" t="s">
        <v>27</v>
      </c>
      <c r="BD3" t="s">
        <v>27</v>
      </c>
      <c r="BE3" t="s">
        <v>27</v>
      </c>
      <c r="BF3" t="s">
        <v>27</v>
      </c>
      <c r="BG3" t="s">
        <v>27</v>
      </c>
      <c r="BH3" t="s">
        <v>27</v>
      </c>
      <c r="BI3" t="s">
        <v>27</v>
      </c>
      <c r="BJ3" t="s">
        <v>27</v>
      </c>
      <c r="BK3" t="s">
        <v>27</v>
      </c>
      <c r="BL3" t="s">
        <v>27</v>
      </c>
      <c r="BM3" t="s">
        <v>27</v>
      </c>
      <c r="BN3" t="s">
        <v>27</v>
      </c>
      <c r="BO3" t="s">
        <v>27</v>
      </c>
      <c r="BP3" t="s">
        <v>27</v>
      </c>
      <c r="BQ3" t="s">
        <v>27</v>
      </c>
    </row>
    <row r="4" spans="1:69" x14ac:dyDescent="0.25">
      <c r="A4" t="s">
        <v>2</v>
      </c>
      <c r="C4">
        <v>6</v>
      </c>
      <c r="D4">
        <v>7</v>
      </c>
      <c r="E4">
        <v>8</v>
      </c>
      <c r="F4">
        <v>9</v>
      </c>
      <c r="G4">
        <v>10</v>
      </c>
      <c r="H4">
        <v>11</v>
      </c>
      <c r="I4">
        <v>12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S4">
        <v>10</v>
      </c>
      <c r="T4">
        <v>11</v>
      </c>
      <c r="U4">
        <v>12</v>
      </c>
      <c r="V4">
        <v>1</v>
      </c>
      <c r="W4">
        <v>2</v>
      </c>
      <c r="X4">
        <v>3</v>
      </c>
      <c r="Y4">
        <v>4</v>
      </c>
      <c r="Z4">
        <v>5</v>
      </c>
      <c r="AA4">
        <v>6</v>
      </c>
      <c r="AB4">
        <v>7</v>
      </c>
      <c r="AC4">
        <v>8</v>
      </c>
      <c r="AD4">
        <v>9</v>
      </c>
      <c r="AE4">
        <v>10</v>
      </c>
      <c r="AF4">
        <v>11</v>
      </c>
      <c r="AG4">
        <v>12</v>
      </c>
      <c r="AH4">
        <v>1</v>
      </c>
      <c r="AI4">
        <v>2</v>
      </c>
      <c r="AJ4">
        <v>3</v>
      </c>
      <c r="AK4">
        <v>4</v>
      </c>
      <c r="AL4">
        <v>5</v>
      </c>
      <c r="AM4">
        <v>6</v>
      </c>
      <c r="AN4">
        <v>7</v>
      </c>
      <c r="AO4">
        <v>8</v>
      </c>
      <c r="AP4">
        <v>9</v>
      </c>
      <c r="AQ4">
        <v>10</v>
      </c>
      <c r="AR4">
        <v>11</v>
      </c>
      <c r="AS4">
        <v>12</v>
      </c>
      <c r="AT4">
        <v>1</v>
      </c>
      <c r="AU4">
        <v>2</v>
      </c>
      <c r="AV4">
        <v>3</v>
      </c>
      <c r="AW4">
        <v>4</v>
      </c>
      <c r="AX4">
        <v>5</v>
      </c>
      <c r="AY4">
        <v>6</v>
      </c>
      <c r="AZ4">
        <v>7</v>
      </c>
      <c r="BA4">
        <v>8</v>
      </c>
      <c r="BB4">
        <v>9</v>
      </c>
      <c r="BC4">
        <v>10</v>
      </c>
      <c r="BD4">
        <v>11</v>
      </c>
      <c r="BE4">
        <v>12</v>
      </c>
      <c r="BF4">
        <v>1</v>
      </c>
      <c r="BG4">
        <v>2</v>
      </c>
      <c r="BH4">
        <v>3</v>
      </c>
      <c r="BI4">
        <v>4</v>
      </c>
      <c r="BJ4">
        <v>5</v>
      </c>
      <c r="BK4">
        <v>6</v>
      </c>
      <c r="BL4">
        <v>7</v>
      </c>
      <c r="BM4">
        <v>8</v>
      </c>
      <c r="BN4">
        <v>9</v>
      </c>
      <c r="BO4">
        <v>10</v>
      </c>
      <c r="BP4">
        <v>11</v>
      </c>
      <c r="BQ4">
        <v>12</v>
      </c>
    </row>
    <row r="5" spans="1:69" x14ac:dyDescent="0.25">
      <c r="A5" t="s">
        <v>3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  <c r="AQ5" t="s">
        <v>73</v>
      </c>
      <c r="AR5" t="s">
        <v>74</v>
      </c>
      <c r="AS5" t="s">
        <v>75</v>
      </c>
      <c r="AT5" t="s">
        <v>76</v>
      </c>
      <c r="AU5" t="s">
        <v>77</v>
      </c>
      <c r="AV5" t="s">
        <v>78</v>
      </c>
      <c r="AW5" t="s">
        <v>79</v>
      </c>
      <c r="AX5" t="s">
        <v>80</v>
      </c>
      <c r="AY5" t="s">
        <v>81</v>
      </c>
      <c r="AZ5" t="s">
        <v>82</v>
      </c>
      <c r="BA5" t="s">
        <v>83</v>
      </c>
      <c r="BB5" t="s">
        <v>84</v>
      </c>
      <c r="BC5" t="s">
        <v>85</v>
      </c>
      <c r="BD5" t="s">
        <v>86</v>
      </c>
      <c r="BE5" t="s">
        <v>87</v>
      </c>
      <c r="BF5" t="s">
        <v>88</v>
      </c>
      <c r="BG5" t="s">
        <v>89</v>
      </c>
      <c r="BH5" t="s">
        <v>90</v>
      </c>
      <c r="BI5" t="s">
        <v>91</v>
      </c>
      <c r="BJ5" t="s">
        <v>92</v>
      </c>
      <c r="BK5" t="s">
        <v>93</v>
      </c>
      <c r="BL5" t="s">
        <v>94</v>
      </c>
      <c r="BM5" t="s">
        <v>95</v>
      </c>
      <c r="BN5" t="s">
        <v>96</v>
      </c>
      <c r="BO5" t="s">
        <v>97</v>
      </c>
      <c r="BP5" t="s">
        <v>98</v>
      </c>
      <c r="BQ5" t="s">
        <v>99</v>
      </c>
    </row>
    <row r="7" spans="1:69" x14ac:dyDescent="0.25">
      <c r="A7" t="s">
        <v>4</v>
      </c>
      <c r="B7" s="94"/>
      <c r="C7" s="11">
        <f>VLOOKUP(C$5,BilledSales!$D$3:$AB$74,MATCH(BilledbyRate!$A7,BilledSales!$D$2:$AB$2,0),0)</f>
        <v>3959.8129999999996</v>
      </c>
      <c r="D7" s="11">
        <f>VLOOKUP(D$5,BilledSales!$D$3:$AB$74,MATCH(BilledbyRate!$A7,BilledSales!$D$2:$AB$2,0),0)</f>
        <v>2733.88</v>
      </c>
      <c r="E7" s="11">
        <f>VLOOKUP(E$5,BilledSales!$D$3:$AB$74,MATCH(BilledbyRate!$A7,BilledSales!$D$2:$AB$2,0),0)</f>
        <v>2778.8130000000001</v>
      </c>
      <c r="F7" s="11">
        <f>VLOOKUP(F$5,BilledSales!$D$3:$AB$74,MATCH(BilledbyRate!$A7,BilledSales!$D$2:$AB$2,0),0)</f>
        <v>3490.2470000000003</v>
      </c>
      <c r="G7" s="11">
        <f>VLOOKUP(G$5,BilledSales!$D$3:$AB$74,MATCH(BilledbyRate!$A7,BilledSales!$D$2:$AB$2,0),0)</f>
        <v>5122.2280000000001</v>
      </c>
      <c r="H7" s="11">
        <f>VLOOKUP(H$5,BilledSales!$D$3:$AB$74,MATCH(BilledbyRate!$A7,BilledSales!$D$2:$AB$2,0),0)</f>
        <v>5781.2480000000005</v>
      </c>
      <c r="I7" s="11">
        <f>VLOOKUP(I$5,BilledSales!$D$3:$AB$74,MATCH(BilledbyRate!$A7,BilledSales!$D$2:$AB$2,0),0)</f>
        <v>5915.7610000000004</v>
      </c>
      <c r="J7" s="11">
        <f>VLOOKUP(J$5,BilledSales!$D$3:$AB$74,MATCH(BilledbyRate!$A7,BilledSales!$D$2:$AB$2,0),0)</f>
        <v>13472.352999999999</v>
      </c>
      <c r="K7" s="11">
        <f>VLOOKUP(K$5,BilledSales!$D$3:$AB$74,MATCH(BilledbyRate!$A7,BilledSales!$D$2:$AB$2,0),0)</f>
        <v>11934.123</v>
      </c>
      <c r="L7" s="11">
        <f>VLOOKUP(L$5,BilledSales!$D$3:$AB$74,MATCH(BilledbyRate!$A7,BilledSales!$D$2:$AB$2,0),0)</f>
        <v>5871.3989999999994</v>
      </c>
      <c r="M7" s="11">
        <f>VLOOKUP(M$5,BilledSales!$D$3:$AB$74,MATCH(BilledbyRate!$A7,BilledSales!$D$2:$AB$2,0),0)</f>
        <v>5701.2080000000005</v>
      </c>
      <c r="N7" s="11">
        <f>VLOOKUP(N$5,BilledSales!$D$3:$AB$74,MATCH(BilledbyRate!$A7,BilledSales!$D$2:$AB$2,0),0)</f>
        <v>5201.357</v>
      </c>
      <c r="O7" s="11">
        <f>VLOOKUP(O$5,BilledSales!$D$3:$AB$74,MATCH(BilledbyRate!$A7,BilledSales!$D$2:$AB$2,0),0)</f>
        <v>4004.0629999999996</v>
      </c>
      <c r="P7" s="11">
        <f>VLOOKUP(P$5,BilledSales!$D$3:$AB$74,MATCH(BilledbyRate!$A7,BilledSales!$D$2:$AB$2,0),0)</f>
        <v>2719.07</v>
      </c>
      <c r="Q7" s="11">
        <f>VLOOKUP(Q$5,BilledSales!$D$3:$AB$74,MATCH(BilledbyRate!$A7,BilledSales!$D$2:$AB$2,0),0)</f>
        <v>2374.6869999999999</v>
      </c>
      <c r="R7" s="11">
        <f>VLOOKUP(R$5,BilledSales!$D$3:$AB$74,MATCH(BilledbyRate!$A7,BilledSales!$D$2:$AB$2,0),0)</f>
        <v>2696.8040000000001</v>
      </c>
      <c r="S7" s="11">
        <f>VLOOKUP(S$5,BilledSales!$D$3:$AB$74,MATCH(BilledbyRate!$A7,BilledSales!$D$2:$AB$2,0),0)</f>
        <v>3939.4690000000001</v>
      </c>
      <c r="T7" s="11">
        <f>VLOOKUP(T$5,BilledSales!$D$3:$AB$74,MATCH(BilledbyRate!$A7,BilledSales!$D$2:$AB$2,0),0)</f>
        <v>4299.18</v>
      </c>
      <c r="U7" s="11">
        <f>VLOOKUP(U$5,BilledSales!$D$3:$AB$74,MATCH(BilledbyRate!$A7,BilledSales!$D$2:$AB$2,0),0)</f>
        <v>4134.384</v>
      </c>
      <c r="V7" s="11">
        <f>VLOOKUP(V$5,BilledSales!$D$3:$AB$74,MATCH(BilledbyRate!$A7,BilledSales!$D$2:$AB$2,0),0)</f>
        <v>11391.666999999999</v>
      </c>
      <c r="W7" s="11">
        <f>VLOOKUP(W$5,BilledSales!$D$3:$AB$74,MATCH(BilledbyRate!$A7,BilledSales!$D$2:$AB$2,0),0)</f>
        <v>9784.5759999999991</v>
      </c>
      <c r="X7" s="11">
        <f>VLOOKUP(X$5,BilledSales!$D$3:$AB$74,MATCH(BilledbyRate!$A7,BilledSales!$D$2:$AB$2,0),0)</f>
        <v>3652.9919999999997</v>
      </c>
      <c r="Y7" s="11">
        <f>VLOOKUP(Y$5,BilledSales!$D$3:$AB$74,MATCH(BilledbyRate!$A7,BilledSales!$D$2:$AB$2,0),0)</f>
        <v>3413.942</v>
      </c>
      <c r="Z7" s="11">
        <f>VLOOKUP(Z$5,BilledSales!$D$3:$AB$74,MATCH(BilledbyRate!$A7,BilledSales!$D$2:$AB$2,0),0)</f>
        <v>3155.62</v>
      </c>
      <c r="AA7" s="11">
        <f>VLOOKUP(AA$5,BilledSales!$D$3:$AB$74,MATCH(BilledbyRate!$A7,BilledSales!$D$2:$AB$2,0),0)</f>
        <v>2199.855</v>
      </c>
      <c r="AB7" s="11">
        <f>VLOOKUP(AB$5,BilledSales!$D$3:$AB$74,MATCH(BilledbyRate!$A7,BilledSales!$D$2:$AB$2,0),0)</f>
        <v>1156.3899999999999</v>
      </c>
      <c r="AC7" s="11">
        <f>VLOOKUP(AC$5,BilledSales!$D$3:$AB$74,MATCH(BilledbyRate!$A7,BilledSales!$D$2:$AB$2,0),0)</f>
        <v>1248.3600000000001</v>
      </c>
      <c r="AD7" s="11">
        <f>VLOOKUP(AD$5,BilledSales!$D$3:$AB$74,MATCH(BilledbyRate!$A7,BilledSales!$D$2:$AB$2,0),0)</f>
        <v>2006.8290000000002</v>
      </c>
      <c r="AE7" s="11">
        <f>VLOOKUP(AE$5,BilledSales!$D$3:$AB$74,MATCH(BilledbyRate!$A7,BilledSales!$D$2:$AB$2,0),0)</f>
        <v>3685.8470000000002</v>
      </c>
      <c r="AF7" s="11">
        <f>VLOOKUP(AF$5,BilledSales!$D$3:$AB$74,MATCH(BilledbyRate!$A7,BilledSales!$D$2:$AB$2,0),0)</f>
        <v>4339.4480000000003</v>
      </c>
      <c r="AG7" s="11">
        <f>VLOOKUP(AG$5,BilledSales!$D$3:$AB$74,MATCH(BilledbyRate!$A7,BilledSales!$D$2:$AB$2,0),0)</f>
        <v>4468.5429999999997</v>
      </c>
      <c r="AH7" s="11">
        <f>VLOOKUP(AH$5,BilledSales!$D$3:$AB$74,MATCH(BilledbyRate!$A7,BilledSales!$D$2:$AB$2,0),0)</f>
        <v>12019.716</v>
      </c>
      <c r="AI7" s="11">
        <f>VLOOKUP(AI$5,BilledSales!$D$3:$AB$74,MATCH(BilledbyRate!$A7,BilledSales!$D$2:$AB$2,0),0)</f>
        <v>10511.933000000001</v>
      </c>
      <c r="AJ7" s="11">
        <f>VLOOKUP(AJ$5,BilledSales!$D$3:$AB$74,MATCH(BilledbyRate!$A7,BilledSales!$D$2:$AB$2,0),0)</f>
        <v>4479.6570000000002</v>
      </c>
      <c r="AK7" s="11">
        <f>VLOOKUP(AK$5,BilledSales!$D$3:$AB$74,MATCH(BilledbyRate!$A7,BilledSales!$D$2:$AB$2,0),0)</f>
        <v>4339.9139999999998</v>
      </c>
      <c r="AL7" s="11">
        <f>VLOOKUP(AL$5,BilledSales!$D$3:$AB$74,MATCH(BilledbyRate!$A7,BilledSales!$D$2:$AB$2,0),0)</f>
        <v>3890.3879999999999</v>
      </c>
      <c r="AM7" s="11">
        <f>VLOOKUP(AM$5,BilledSales!$D$3:$AB$74,MATCH(BilledbyRate!$A7,BilledSales!$D$2:$AB$2,0),0)</f>
        <v>2743.4189999999999</v>
      </c>
      <c r="AN7" s="11">
        <f>VLOOKUP(AN$5,BilledSales!$D$3:$AB$74,MATCH(BilledbyRate!$A7,BilledSales!$D$2:$AB$2,0),0)</f>
        <v>1508.751</v>
      </c>
      <c r="AO7" s="11">
        <f>VLOOKUP(AO$5,BilledSales!$D$3:$AB$74,MATCH(BilledbyRate!$A7,BilledSales!$D$2:$AB$2,0),0)</f>
        <v>1296.7069999999999</v>
      </c>
      <c r="AP7" s="11">
        <f>VLOOKUP(AP$5,BilledSales!$D$3:$AB$74,MATCH(BilledbyRate!$A7,BilledSales!$D$2:$AB$2,0),0)</f>
        <v>1751.163</v>
      </c>
      <c r="AQ7" s="11">
        <f>VLOOKUP(AQ$5,BilledSales!$D$3:$AB$74,MATCH(BilledbyRate!$A7,BilledSales!$D$2:$AB$2,0),0)</f>
        <v>3126.1680000000001</v>
      </c>
      <c r="AR7" s="11">
        <f>VLOOKUP(AR$5,BilledSales!$D$3:$AB$74,MATCH(BilledbyRate!$A7,BilledSales!$D$2:$AB$2,0),0)</f>
        <v>3673.15</v>
      </c>
      <c r="AS7" s="11">
        <f>VLOOKUP(AS$5,BilledSales!$D$3:$AB$74,MATCH(BilledbyRate!$A7,BilledSales!$D$2:$AB$2,0),0)</f>
        <v>3695.6239999999998</v>
      </c>
      <c r="AT7" s="11">
        <f>VLOOKUP(AT$5,BilledSales!$D$3:$AB$74,MATCH(BilledbyRate!$A7,BilledSales!$D$2:$AB$2,0),0)</f>
        <v>11140.178</v>
      </c>
      <c r="AU7" s="11">
        <f>VLOOKUP(AU$5,BilledSales!$D$3:$AB$74,MATCH(BilledbyRate!$A7,BilledSales!$D$2:$AB$2,0),0)</f>
        <v>9791.3909999999996</v>
      </c>
      <c r="AV7" s="11">
        <f>VLOOKUP(AV$5,BilledSales!$D$3:$AB$74,MATCH(BilledbyRate!$A7,BilledSales!$D$2:$AB$2,0),0)</f>
        <v>3918.1109999999999</v>
      </c>
      <c r="AW7" s="11">
        <f>VLOOKUP(AW$5,BilledSales!$D$3:$AB$74,MATCH(BilledbyRate!$A7,BilledSales!$D$2:$AB$2,0),0)</f>
        <v>3937.364</v>
      </c>
      <c r="AX7" s="11">
        <f>VLOOKUP(AX$5,BilledSales!$D$3:$AB$74,MATCH(BilledbyRate!$A7,BilledSales!$D$2:$AB$2,0),0)</f>
        <v>3716.3190000000004</v>
      </c>
      <c r="AY7" s="11">
        <f>VLOOKUP(AY$5,BilledSales!$D$3:$AB$74,MATCH(BilledbyRate!$A7,BilledSales!$D$2:$AB$2,0),0)</f>
        <v>2797.8319999999999</v>
      </c>
      <c r="AZ7" s="11">
        <f>VLOOKUP(AZ$5,BilledSales!$D$3:$AB$74,MATCH(BilledbyRate!$A7,BilledSales!$D$2:$AB$2,0),0)</f>
        <v>1791.646</v>
      </c>
      <c r="BA7" s="11">
        <f>VLOOKUP(BA$5,BilledSales!$D$3:$AB$74,MATCH(BilledbyRate!$A7,BilledSales!$D$2:$AB$2,0),0)</f>
        <v>1817.5340000000001</v>
      </c>
      <c r="BB7" s="11">
        <f>VLOOKUP(BB$5,BilledSales!$D$3:$AB$74,MATCH(BilledbyRate!$A7,BilledSales!$D$2:$AB$2,0),0)</f>
        <v>2509.9229999999998</v>
      </c>
      <c r="BC7" s="11">
        <f>VLOOKUP(BC$5,BilledSales!$D$3:$AB$74,MATCH(BilledbyRate!$A7,BilledSales!$D$2:$AB$2,0),0)</f>
        <v>4122.8599999999997</v>
      </c>
      <c r="BD7" s="11">
        <f>VLOOKUP(BD$5,BilledSales!$D$3:$AB$74,MATCH(BilledbyRate!$A7,BilledSales!$D$2:$AB$2,0),0)</f>
        <v>4813.3519999999999</v>
      </c>
      <c r="BE7" s="11">
        <f>VLOOKUP(BE$5,BilledSales!$D$3:$AB$74,MATCH(BilledbyRate!$A7,BilledSales!$D$2:$AB$2,0),0)</f>
        <v>4979.3379999999997</v>
      </c>
      <c r="BF7" s="11">
        <f>VLOOKUP(BF$5,BilledSales!$D$3:$AB$74,MATCH(BilledbyRate!$A7,BilledSales!$D$2:$AB$2,0),0)</f>
        <v>12567.402</v>
      </c>
      <c r="BG7" s="11">
        <f>VLOOKUP(BG$5,BilledSales!$D$3:$AB$74,MATCH(BilledbyRate!$A7,BilledSales!$D$2:$AB$2,0),0)</f>
        <v>11081.119000000001</v>
      </c>
      <c r="BH7" s="11">
        <f>VLOOKUP(BH$5,BilledSales!$D$3:$AB$74,MATCH(BilledbyRate!$A7,BilledSales!$D$2:$AB$2,0),0)</f>
        <v>5070.3429999999998</v>
      </c>
      <c r="BI7" s="11">
        <f>VLOOKUP(BI$5,BilledSales!$D$3:$AB$74,MATCH(BilledbyRate!$A7,BilledSales!$D$2:$AB$2,0),0)</f>
        <v>4952.1000000000004</v>
      </c>
      <c r="BJ7" s="11">
        <f>VLOOKUP(BJ$5,BilledSales!$D$3:$AB$74,MATCH(BilledbyRate!$A7,BilledSales!$D$2:$AB$2,0),0)</f>
        <v>4632.0959999999995</v>
      </c>
      <c r="BK7" s="11">
        <f>VLOOKUP(BK$5,BilledSales!$D$3:$AB$74,MATCH(BilledbyRate!$A7,BilledSales!$D$2:$AB$2,0),0)</f>
        <v>3614.65</v>
      </c>
      <c r="BL7" s="11">
        <f>VLOOKUP(BL$5,BilledSales!$D$3:$AB$74,MATCH(BilledbyRate!$A7,BilledSales!$D$2:$AB$2,0),0)</f>
        <v>2509.5050000000001</v>
      </c>
      <c r="BM7" s="11">
        <f>VLOOKUP(BM$5,BilledSales!$D$3:$AB$74,MATCH(BilledbyRate!$A7,BilledSales!$D$2:$AB$2,0),0)</f>
        <v>2393.152</v>
      </c>
      <c r="BN7" s="11">
        <f>VLOOKUP(BN$5,BilledSales!$D$3:$AB$74,MATCH(BilledbyRate!$A7,BilledSales!$D$2:$AB$2,0),0)</f>
        <v>2943.2979999999998</v>
      </c>
      <c r="BO7" s="11">
        <f>VLOOKUP(BO$5,BilledSales!$D$3:$AB$74,MATCH(BilledbyRate!$A7,BilledSales!$D$2:$AB$2,0),0)</f>
        <v>4413.9930000000004</v>
      </c>
      <c r="BP7" s="11">
        <f>VLOOKUP(BP$5,BilledSales!$D$3:$AB$74,MATCH(BilledbyRate!$A7,BilledSales!$D$2:$AB$2,0),0)</f>
        <v>4977.107</v>
      </c>
      <c r="BQ7" s="11">
        <f>VLOOKUP(BQ$5,BilledSales!$D$3:$AB$74,MATCH(BilledbyRate!$A7,BilledSales!$D$2:$AB$2,0),0)</f>
        <v>5015.7139999999999</v>
      </c>
    </row>
    <row r="8" spans="1:69" x14ac:dyDescent="0.25">
      <c r="A8" t="s">
        <v>5</v>
      </c>
      <c r="B8" s="11"/>
      <c r="C8" s="11">
        <f>VLOOKUP(C$5,BilledSales!$D$3:$AB$74,MATCH(BilledbyRate!$A8,BilledSales!$D$2:$AB$2,0),0)</f>
        <v>18976.515694571495</v>
      </c>
      <c r="D8" s="11">
        <f>VLOOKUP(D$5,BilledSales!$D$3:$AB$74,MATCH(BilledbyRate!$A8,BilledSales!$D$2:$AB$2,0),0)</f>
        <v>19114.652796295737</v>
      </c>
      <c r="E8" s="11">
        <f>VLOOKUP(E$5,BilledSales!$D$3:$AB$74,MATCH(BilledbyRate!$A8,BilledSales!$D$2:$AB$2,0),0)</f>
        <v>19084.273505105397</v>
      </c>
      <c r="F8" s="11">
        <f>VLOOKUP(F$5,BilledSales!$D$3:$AB$74,MATCH(BilledbyRate!$A8,BilledSales!$D$2:$AB$2,0),0)</f>
        <v>19323.850458232446</v>
      </c>
      <c r="G8" s="11">
        <f>VLOOKUP(G$5,BilledSales!$D$3:$AB$74,MATCH(BilledbyRate!$A8,BilledSales!$D$2:$AB$2,0),0)</f>
        <v>21210.622655088075</v>
      </c>
      <c r="H8" s="11">
        <f>VLOOKUP(H$5,BilledSales!$D$3:$AB$74,MATCH(BilledbyRate!$A8,BilledSales!$D$2:$AB$2,0),0)</f>
        <v>5269.9320250399496</v>
      </c>
      <c r="I8" s="11">
        <f>VLOOKUP(I$5,BilledSales!$D$3:$AB$74,MATCH(BilledbyRate!$A8,BilledSales!$D$2:$AB$2,0),0)</f>
        <v>8253.5451310585158</v>
      </c>
      <c r="J8" s="11">
        <f>VLOOKUP(J$5,BilledSales!$D$3:$AB$74,MATCH(BilledbyRate!$A8,BilledSales!$D$2:$AB$2,0),0)</f>
        <v>18141.512333333336</v>
      </c>
      <c r="K8" s="11">
        <f>VLOOKUP(K$5,BilledSales!$D$3:$AB$74,MATCH(BilledbyRate!$A8,BilledSales!$D$2:$AB$2,0),0)</f>
        <v>18990.800999999999</v>
      </c>
      <c r="L8" s="11">
        <f>VLOOKUP(L$5,BilledSales!$D$3:$AB$74,MATCH(BilledbyRate!$A8,BilledSales!$D$2:$AB$2,0),0)</f>
        <v>18748.602666666666</v>
      </c>
      <c r="M8" s="11">
        <f>VLOOKUP(M$5,BilledSales!$D$3:$AB$74,MATCH(BilledbyRate!$A8,BilledSales!$D$2:$AB$2,0),0)</f>
        <v>22294.276186369978</v>
      </c>
      <c r="N8" s="11">
        <f>VLOOKUP(N$5,BilledSales!$D$3:$AB$74,MATCH(BilledbyRate!$A8,BilledSales!$D$2:$AB$2,0),0)</f>
        <v>20787.763093932517</v>
      </c>
      <c r="O8" s="11">
        <f>VLOOKUP(O$5,BilledSales!$D$3:$AB$74,MATCH(BilledbyRate!$A8,BilledSales!$D$2:$AB$2,0),0)</f>
        <v>20983.441564857163</v>
      </c>
      <c r="P8" s="11">
        <f>VLOOKUP(P$5,BilledSales!$D$3:$AB$74,MATCH(BilledbyRate!$A8,BilledSales!$D$2:$AB$2,0),0)</f>
        <v>21048.443598765247</v>
      </c>
      <c r="Q8" s="11">
        <f>VLOOKUP(Q$5,BilledSales!$D$3:$AB$74,MATCH(BilledbyRate!$A8,BilledSales!$D$2:$AB$2,0),0)</f>
        <v>11790.047168368465</v>
      </c>
      <c r="R8" s="11">
        <f>VLOOKUP(R$5,BilledSales!$D$3:$AB$74,MATCH(BilledbyRate!$A8,BilledSales!$D$2:$AB$2,0),0)</f>
        <v>700</v>
      </c>
      <c r="S8" s="11">
        <f>VLOOKUP(S$5,BilledSales!$D$3:$AB$74,MATCH(BilledbyRate!$A8,BilledSales!$D$2:$AB$2,0),0)</f>
        <v>708.30377928082601</v>
      </c>
      <c r="T8" s="11">
        <f>VLOOKUP(T$5,BilledSales!$D$3:$AB$74,MATCH(BilledbyRate!$A8,BilledSales!$D$2:$AB$2,0),0)</f>
        <v>9241.2812587639837</v>
      </c>
      <c r="U8" s="11">
        <f>VLOOKUP(U$5,BilledSales!$D$3:$AB$74,MATCH(BilledbyRate!$A8,BilledSales!$D$2:$AB$2,0),0)</f>
        <v>12193.484045870486</v>
      </c>
      <c r="V8" s="11">
        <f>VLOOKUP(V$5,BilledSales!$D$3:$AB$74,MATCH(BilledbyRate!$A8,BilledSales!$D$2:$AB$2,0),0)</f>
        <v>22084.991500000004</v>
      </c>
      <c r="W8" s="11">
        <f>VLOOKUP(W$5,BilledSales!$D$3:$AB$74,MATCH(BilledbyRate!$A8,BilledSales!$D$2:$AB$2,0),0)</f>
        <v>22954.672166666674</v>
      </c>
      <c r="X8" s="11">
        <f>VLOOKUP(X$5,BilledSales!$D$3:$AB$74,MATCH(BilledbyRate!$A8,BilledSales!$D$2:$AB$2,0),0)</f>
        <v>22707.610999999997</v>
      </c>
      <c r="Y8" s="11">
        <f>VLOOKUP(Y$5,BilledSales!$D$3:$AB$74,MATCH(BilledbyRate!$A8,BilledSales!$D$2:$AB$2,0),0)</f>
        <v>26159.642545688472</v>
      </c>
      <c r="Z8" s="11">
        <f>VLOOKUP(Z$5,BilledSales!$D$3:$AB$74,MATCH(BilledbyRate!$A8,BilledSales!$D$2:$AB$2,0),0)</f>
        <v>24655.59059862914</v>
      </c>
      <c r="AA8" s="11">
        <f>VLOOKUP(AA$5,BilledSales!$D$3:$AB$74,MATCH(BilledbyRate!$A8,BilledSales!$D$2:$AB$2,0),0)</f>
        <v>24814.642543100024</v>
      </c>
      <c r="AB8" s="11">
        <f>VLOOKUP(AB$5,BilledSales!$D$3:$AB$74,MATCH(BilledbyRate!$A8,BilledSales!$D$2:$AB$2,0),0)</f>
        <v>24778.603628703509</v>
      </c>
      <c r="AC8" s="11">
        <f>VLOOKUP(AC$5,BilledSales!$D$3:$AB$74,MATCH(BilledbyRate!$A8,BilledSales!$D$2:$AB$2,0),0)</f>
        <v>15519.214876786888</v>
      </c>
      <c r="AD8" s="11">
        <f>VLOOKUP(AD$5,BilledSales!$D$3:$AB$74,MATCH(BilledbyRate!$A8,BilledSales!$D$2:$AB$2,0),0)</f>
        <v>700</v>
      </c>
      <c r="AE8" s="11">
        <f>VLOOKUP(AE$5,BilledSales!$D$3:$AB$74,MATCH(BilledbyRate!$A8,BilledSales!$D$2:$AB$2,0),0)</f>
        <v>4467.4463182448644</v>
      </c>
      <c r="AF8" s="11">
        <f>VLOOKUP(AF$5,BilledSales!$D$3:$AB$74,MATCH(BilledbyRate!$A8,BilledSales!$D$2:$AB$2,0),0)</f>
        <v>13001.969771702181</v>
      </c>
      <c r="AG8" s="11">
        <f>VLOOKUP(AG$5,BilledSales!$D$3:$AB$74,MATCH(BilledbyRate!$A8,BilledSales!$D$2:$AB$2,0),0)</f>
        <v>15937.022298164002</v>
      </c>
      <c r="AH8" s="11">
        <f>VLOOKUP(AH$5,BilledSales!$D$3:$AB$74,MATCH(BilledbyRate!$A8,BilledSales!$D$2:$AB$2,0),0)</f>
        <v>25512.5815</v>
      </c>
      <c r="AI8" s="11">
        <f>VLOOKUP(AI$5,BilledSales!$D$3:$AB$74,MATCH(BilledbyRate!$A8,BilledSales!$D$2:$AB$2,0),0)</f>
        <v>26382.261166666671</v>
      </c>
      <c r="AJ8" s="11">
        <f>VLOOKUP(AJ$5,BilledSales!$D$3:$AB$74,MATCH(BilledbyRate!$A8,BilledSales!$D$2:$AB$2,0),0)</f>
        <v>26135.200000000001</v>
      </c>
      <c r="AK8" s="11">
        <f>VLOOKUP(AK$5,BilledSales!$D$3:$AB$74,MATCH(BilledbyRate!$A8,BilledSales!$D$2:$AB$2,0),0)</f>
        <v>29495.251545688476</v>
      </c>
      <c r="AL8" s="11">
        <f>VLOOKUP(AL$5,BilledSales!$D$3:$AB$74,MATCH(BilledbyRate!$A8,BilledSales!$D$2:$AB$2,0),0)</f>
        <v>27991.199598629144</v>
      </c>
      <c r="AM8" s="11">
        <f>VLOOKUP(AM$5,BilledSales!$D$3:$AB$74,MATCH(BilledbyRate!$A8,BilledSales!$D$2:$AB$2,0),0)</f>
        <v>28150.250543100021</v>
      </c>
      <c r="AN8" s="11">
        <f>VLOOKUP(AN$5,BilledSales!$D$3:$AB$74,MATCH(BilledbyRate!$A8,BilledSales!$D$2:$AB$2,0),0)</f>
        <v>28012.556628703507</v>
      </c>
      <c r="AO8" s="11">
        <f>VLOOKUP(AO$5,BilledSales!$D$3:$AB$74,MATCH(BilledbyRate!$A8,BilledSales!$D$2:$AB$2,0),0)</f>
        <v>18753.167876786883</v>
      </c>
      <c r="AP8" s="11">
        <f>VLOOKUP(AP$5,BilledSales!$D$3:$AB$74,MATCH(BilledbyRate!$A8,BilledSales!$D$2:$AB$2,0),0)</f>
        <v>700</v>
      </c>
      <c r="AQ8" s="11">
        <f>VLOOKUP(AQ$5,BilledSales!$D$3:$AB$74,MATCH(BilledbyRate!$A8,BilledSales!$D$2:$AB$2,0),0)</f>
        <v>7789.1413182448714</v>
      </c>
      <c r="AR8" s="11">
        <f>VLOOKUP(AR$5,BilledSales!$D$3:$AB$74,MATCH(BilledbyRate!$A8,BilledSales!$D$2:$AB$2,0),0)</f>
        <v>16323.665771702177</v>
      </c>
      <c r="AS8" s="11">
        <f>VLOOKUP(AS$5,BilledSales!$D$3:$AB$74,MATCH(BilledbyRate!$A8,BilledSales!$D$2:$AB$2,0),0)</f>
        <v>19258.717298164003</v>
      </c>
      <c r="AT8" s="11">
        <f>VLOOKUP(AT$5,BilledSales!$D$3:$AB$74,MATCH(BilledbyRate!$A8,BilledSales!$D$2:$AB$2,0),0)</f>
        <v>28738.502500000002</v>
      </c>
      <c r="AU8" s="11">
        <f>VLOOKUP(AU$5,BilledSales!$D$3:$AB$74,MATCH(BilledbyRate!$A8,BilledSales!$D$2:$AB$2,0),0)</f>
        <v>29608.183166666673</v>
      </c>
      <c r="AV8" s="11">
        <f>VLOOKUP(AV$5,BilledSales!$D$3:$AB$74,MATCH(BilledbyRate!$A8,BilledSales!$D$2:$AB$2,0),0)</f>
        <v>29361.121999999996</v>
      </c>
      <c r="AW8" s="11">
        <f>VLOOKUP(AW$5,BilledSales!$D$3:$AB$74,MATCH(BilledbyRate!$A8,BilledSales!$D$2:$AB$2,0),0)</f>
        <v>32625.756545688473</v>
      </c>
      <c r="AX8" s="11">
        <f>VLOOKUP(AX$5,BilledSales!$D$3:$AB$74,MATCH(BilledbyRate!$A8,BilledSales!$D$2:$AB$2,0),0)</f>
        <v>31121.704598629141</v>
      </c>
      <c r="AY8" s="11">
        <f>VLOOKUP(AY$5,BilledSales!$D$3:$AB$74,MATCH(BilledbyRate!$A8,BilledSales!$D$2:$AB$2,0),0)</f>
        <v>31280.755543100018</v>
      </c>
      <c r="AZ8" s="11">
        <f>VLOOKUP(AZ$5,BilledSales!$D$3:$AB$74,MATCH(BilledbyRate!$A8,BilledSales!$D$2:$AB$2,0),0)</f>
        <v>31052.333628703509</v>
      </c>
      <c r="BA8" s="11">
        <f>VLOOKUP(BA$5,BilledSales!$D$3:$AB$74,MATCH(BilledbyRate!$A8,BilledSales!$D$2:$AB$2,0),0)</f>
        <v>21792.944876786885</v>
      </c>
      <c r="BB8" s="11">
        <f>VLOOKUP(BB$5,BilledSales!$D$3:$AB$74,MATCH(BilledbyRate!$A8,BilledSales!$D$2:$AB$2,0),0)</f>
        <v>1751.4802103813563</v>
      </c>
      <c r="BC8" s="11">
        <f>VLOOKUP(BC$5,BilledSales!$D$3:$AB$74,MATCH(BilledbyRate!$A8,BilledSales!$D$2:$AB$2,0),0)</f>
        <v>10499.148318244866</v>
      </c>
      <c r="BD8" s="11">
        <f>VLOOKUP(BD$5,BilledSales!$D$3:$AB$74,MATCH(BilledbyRate!$A8,BilledSales!$D$2:$AB$2,0),0)</f>
        <v>19033.672771702182</v>
      </c>
      <c r="BE8" s="11">
        <f>VLOOKUP(BE$5,BilledSales!$D$3:$AB$74,MATCH(BilledbyRate!$A8,BilledSales!$D$2:$AB$2,0),0)</f>
        <v>21968.724298164005</v>
      </c>
      <c r="BF8" s="11">
        <f>VLOOKUP(BF$5,BilledSales!$D$3:$AB$74,MATCH(BilledbyRate!$A8,BilledSales!$D$2:$AB$2,0),0)</f>
        <v>31539.407500000001</v>
      </c>
      <c r="BG8" s="11">
        <f>VLOOKUP(BG$5,BilledSales!$D$3:$AB$74,MATCH(BilledbyRate!$A8,BilledSales!$D$2:$AB$2,0),0)</f>
        <v>32409.087166666672</v>
      </c>
      <c r="BH8" s="11">
        <f>VLOOKUP(BH$5,BilledSales!$D$3:$AB$74,MATCH(BilledbyRate!$A8,BilledSales!$D$2:$AB$2,0),0)</f>
        <v>32162.026000000002</v>
      </c>
      <c r="BI8" s="11">
        <f>VLOOKUP(BI$5,BilledSales!$D$3:$AB$74,MATCH(BilledbyRate!$A8,BilledSales!$D$2:$AB$2,0),0)</f>
        <v>35502.780545688474</v>
      </c>
      <c r="BJ8" s="11">
        <f>VLOOKUP(BJ$5,BilledSales!$D$3:$AB$74,MATCH(BilledbyRate!$A8,BilledSales!$D$2:$AB$2,0),0)</f>
        <v>33998.728598629139</v>
      </c>
      <c r="BK8" s="11">
        <f>VLOOKUP(BK$5,BilledSales!$D$3:$AB$74,MATCH(BilledbyRate!$A8,BilledSales!$D$2:$AB$2,0),0)</f>
        <v>34157.779543100027</v>
      </c>
      <c r="BL8" s="11">
        <f>VLOOKUP(BL$5,BilledSales!$D$3:$AB$74,MATCH(BilledbyRate!$A8,BilledSales!$D$2:$AB$2,0),0)</f>
        <v>33981.561628703508</v>
      </c>
      <c r="BM8" s="11">
        <f>VLOOKUP(BM$5,BilledSales!$D$3:$AB$74,MATCH(BilledbyRate!$A8,BilledSales!$D$2:$AB$2,0),0)</f>
        <v>24722.172876786888</v>
      </c>
      <c r="BN8" s="11">
        <f>VLOOKUP(BN$5,BilledSales!$D$3:$AB$74,MATCH(BilledbyRate!$A8,BilledSales!$D$2:$AB$2,0),0)</f>
        <v>4680.7082103813536</v>
      </c>
      <c r="BO8" s="11">
        <f>VLOOKUP(BO$5,BilledSales!$D$3:$AB$74,MATCH(BilledbyRate!$A8,BilledSales!$D$2:$AB$2,0),0)</f>
        <v>13538.912318244867</v>
      </c>
      <c r="BP8" s="11">
        <f>VLOOKUP(BP$5,BilledSales!$D$3:$AB$74,MATCH(BilledbyRate!$A8,BilledSales!$D$2:$AB$2,0),0)</f>
        <v>22073.436771702185</v>
      </c>
      <c r="BQ8" s="11">
        <f>VLOOKUP(BQ$5,BilledSales!$D$3:$AB$74,MATCH(BilledbyRate!$A8,BilledSales!$D$2:$AB$2,0),0)</f>
        <v>25008.488298164004</v>
      </c>
    </row>
    <row r="9" spans="1:69" x14ac:dyDescent="0.25">
      <c r="A9" t="s">
        <v>6</v>
      </c>
      <c r="B9" s="11"/>
      <c r="C9" s="11">
        <f>VLOOKUP(C$5,BilledSales!$D$3:$AB$74,MATCH(BilledbyRate!$A9,BilledSales!$D$2:$AB$2,0),0)</f>
        <v>0</v>
      </c>
      <c r="D9" s="11">
        <f>VLOOKUP(D$5,BilledSales!$D$3:$AB$74,MATCH(BilledbyRate!$A9,BilledSales!$D$2:$AB$2,0),0)</f>
        <v>0</v>
      </c>
      <c r="E9" s="11">
        <f>VLOOKUP(E$5,BilledSales!$D$3:$AB$74,MATCH(BilledbyRate!$A9,BilledSales!$D$2:$AB$2,0),0)</f>
        <v>0</v>
      </c>
      <c r="F9" s="11">
        <f>VLOOKUP(F$5,BilledSales!$D$3:$AB$74,MATCH(BilledbyRate!$A9,BilledSales!$D$2:$AB$2,0),0)</f>
        <v>0</v>
      </c>
      <c r="G9" s="11">
        <f>VLOOKUP(G$5,BilledSales!$D$3:$AB$74,MATCH(BilledbyRate!$A9,BilledSales!$D$2:$AB$2,0),0)</f>
        <v>0</v>
      </c>
      <c r="H9" s="11">
        <f>VLOOKUP(H$5,BilledSales!$D$3:$AB$74,MATCH(BilledbyRate!$A9,BilledSales!$D$2:$AB$2,0),0)</f>
        <v>0</v>
      </c>
      <c r="I9" s="11">
        <f>VLOOKUP(I$5,BilledSales!$D$3:$AB$74,MATCH(BilledbyRate!$A9,BilledSales!$D$2:$AB$2,0),0)</f>
        <v>0</v>
      </c>
      <c r="J9" s="11">
        <f>VLOOKUP(J$5,BilledSales!$D$3:$AB$74,MATCH(BilledbyRate!$A9,BilledSales!$D$2:$AB$2,0),0)</f>
        <v>0</v>
      </c>
      <c r="K9" s="11">
        <f>VLOOKUP(K$5,BilledSales!$D$3:$AB$74,MATCH(BilledbyRate!$A9,BilledSales!$D$2:$AB$2,0),0)</f>
        <v>0</v>
      </c>
      <c r="L9" s="11">
        <f>VLOOKUP(L$5,BilledSales!$D$3:$AB$74,MATCH(BilledbyRate!$A9,BilledSales!$D$2:$AB$2,0),0)</f>
        <v>0</v>
      </c>
      <c r="M9" s="11">
        <f>VLOOKUP(M$5,BilledSales!$D$3:$AB$74,MATCH(BilledbyRate!$A9,BilledSales!$D$2:$AB$2,0),0)</f>
        <v>0</v>
      </c>
      <c r="N9" s="11">
        <f>VLOOKUP(N$5,BilledSales!$D$3:$AB$74,MATCH(BilledbyRate!$A9,BilledSales!$D$2:$AB$2,0),0)</f>
        <v>0</v>
      </c>
      <c r="O9" s="11">
        <f>VLOOKUP(O$5,BilledSales!$D$3:$AB$74,MATCH(BilledbyRate!$A9,BilledSales!$D$2:$AB$2,0),0)</f>
        <v>0</v>
      </c>
      <c r="P9" s="11">
        <f>VLOOKUP(P$5,BilledSales!$D$3:$AB$74,MATCH(BilledbyRate!$A9,BilledSales!$D$2:$AB$2,0),0)</f>
        <v>0</v>
      </c>
      <c r="Q9" s="11">
        <f>VLOOKUP(Q$5,BilledSales!$D$3:$AB$74,MATCH(BilledbyRate!$A9,BilledSales!$D$2:$AB$2,0),0)</f>
        <v>0</v>
      </c>
      <c r="R9" s="11">
        <f>VLOOKUP(R$5,BilledSales!$D$3:$AB$74,MATCH(BilledbyRate!$A9,BilledSales!$D$2:$AB$2,0),0)</f>
        <v>0</v>
      </c>
      <c r="S9" s="11">
        <f>VLOOKUP(S$5,BilledSales!$D$3:$AB$74,MATCH(BilledbyRate!$A9,BilledSales!$D$2:$AB$2,0),0)</f>
        <v>0</v>
      </c>
      <c r="T9" s="11">
        <f>VLOOKUP(T$5,BilledSales!$D$3:$AB$74,MATCH(BilledbyRate!$A9,BilledSales!$D$2:$AB$2,0),0)</f>
        <v>0</v>
      </c>
      <c r="U9" s="11">
        <f>VLOOKUP(U$5,BilledSales!$D$3:$AB$74,MATCH(BilledbyRate!$A9,BilledSales!$D$2:$AB$2,0),0)</f>
        <v>0</v>
      </c>
      <c r="V9" s="11">
        <f>VLOOKUP(V$5,BilledSales!$D$3:$AB$74,MATCH(BilledbyRate!$A9,BilledSales!$D$2:$AB$2,0),0)</f>
        <v>0</v>
      </c>
      <c r="W9" s="11">
        <f>VLOOKUP(W$5,BilledSales!$D$3:$AB$74,MATCH(BilledbyRate!$A9,BilledSales!$D$2:$AB$2,0),0)</f>
        <v>0</v>
      </c>
      <c r="X9" s="11">
        <f>VLOOKUP(X$5,BilledSales!$D$3:$AB$74,MATCH(BilledbyRate!$A9,BilledSales!$D$2:$AB$2,0),0)</f>
        <v>0</v>
      </c>
      <c r="Y9" s="11">
        <f>VLOOKUP(Y$5,BilledSales!$D$3:$AB$74,MATCH(BilledbyRate!$A9,BilledSales!$D$2:$AB$2,0),0)</f>
        <v>0</v>
      </c>
      <c r="Z9" s="11">
        <f>VLOOKUP(Z$5,BilledSales!$D$3:$AB$74,MATCH(BilledbyRate!$A9,BilledSales!$D$2:$AB$2,0),0)</f>
        <v>0</v>
      </c>
      <c r="AA9" s="11">
        <f>VLOOKUP(AA$5,BilledSales!$D$3:$AB$74,MATCH(BilledbyRate!$A9,BilledSales!$D$2:$AB$2,0),0)</f>
        <v>0</v>
      </c>
      <c r="AB9" s="11">
        <f>VLOOKUP(AB$5,BilledSales!$D$3:$AB$74,MATCH(BilledbyRate!$A9,BilledSales!$D$2:$AB$2,0),0)</f>
        <v>0</v>
      </c>
      <c r="AC9" s="11">
        <f>VLOOKUP(AC$5,BilledSales!$D$3:$AB$74,MATCH(BilledbyRate!$A9,BilledSales!$D$2:$AB$2,0),0)</f>
        <v>0</v>
      </c>
      <c r="AD9" s="11">
        <f>VLOOKUP(AD$5,BilledSales!$D$3:$AB$74,MATCH(BilledbyRate!$A9,BilledSales!$D$2:$AB$2,0),0)</f>
        <v>0</v>
      </c>
      <c r="AE9" s="11">
        <f>VLOOKUP(AE$5,BilledSales!$D$3:$AB$74,MATCH(BilledbyRate!$A9,BilledSales!$D$2:$AB$2,0),0)</f>
        <v>0</v>
      </c>
      <c r="AF9" s="11">
        <f>VLOOKUP(AF$5,BilledSales!$D$3:$AB$74,MATCH(BilledbyRate!$A9,BilledSales!$D$2:$AB$2,0),0)</f>
        <v>0</v>
      </c>
      <c r="AG9" s="11">
        <f>VLOOKUP(AG$5,BilledSales!$D$3:$AB$74,MATCH(BilledbyRate!$A9,BilledSales!$D$2:$AB$2,0),0)</f>
        <v>0</v>
      </c>
      <c r="AH9" s="11">
        <f>VLOOKUP(AH$5,BilledSales!$D$3:$AB$74,MATCH(BilledbyRate!$A9,BilledSales!$D$2:$AB$2,0),0)</f>
        <v>0</v>
      </c>
      <c r="AI9" s="11">
        <f>VLOOKUP(AI$5,BilledSales!$D$3:$AB$74,MATCH(BilledbyRate!$A9,BilledSales!$D$2:$AB$2,0),0)</f>
        <v>0</v>
      </c>
      <c r="AJ9" s="11">
        <f>VLOOKUP(AJ$5,BilledSales!$D$3:$AB$74,MATCH(BilledbyRate!$A9,BilledSales!$D$2:$AB$2,0),0)</f>
        <v>0</v>
      </c>
      <c r="AK9" s="11">
        <f>VLOOKUP(AK$5,BilledSales!$D$3:$AB$74,MATCH(BilledbyRate!$A9,BilledSales!$D$2:$AB$2,0),0)</f>
        <v>0</v>
      </c>
      <c r="AL9" s="11">
        <f>VLOOKUP(AL$5,BilledSales!$D$3:$AB$74,MATCH(BilledbyRate!$A9,BilledSales!$D$2:$AB$2,0),0)</f>
        <v>0</v>
      </c>
      <c r="AM9" s="11">
        <f>VLOOKUP(AM$5,BilledSales!$D$3:$AB$74,MATCH(BilledbyRate!$A9,BilledSales!$D$2:$AB$2,0),0)</f>
        <v>0</v>
      </c>
      <c r="AN9" s="11">
        <f>VLOOKUP(AN$5,BilledSales!$D$3:$AB$74,MATCH(BilledbyRate!$A9,BilledSales!$D$2:$AB$2,0),0)</f>
        <v>0</v>
      </c>
      <c r="AO9" s="11">
        <f>VLOOKUP(AO$5,BilledSales!$D$3:$AB$74,MATCH(BilledbyRate!$A9,BilledSales!$D$2:$AB$2,0),0)</f>
        <v>0</v>
      </c>
      <c r="AP9" s="11">
        <f>VLOOKUP(AP$5,BilledSales!$D$3:$AB$74,MATCH(BilledbyRate!$A9,BilledSales!$D$2:$AB$2,0),0)</f>
        <v>0</v>
      </c>
      <c r="AQ9" s="11">
        <f>VLOOKUP(AQ$5,BilledSales!$D$3:$AB$74,MATCH(BilledbyRate!$A9,BilledSales!$D$2:$AB$2,0),0)</f>
        <v>0</v>
      </c>
      <c r="AR9" s="11">
        <f>VLOOKUP(AR$5,BilledSales!$D$3:$AB$74,MATCH(BilledbyRate!$A9,BilledSales!$D$2:$AB$2,0),0)</f>
        <v>0</v>
      </c>
      <c r="AS9" s="11">
        <f>VLOOKUP(AS$5,BilledSales!$D$3:$AB$74,MATCH(BilledbyRate!$A9,BilledSales!$D$2:$AB$2,0),0)</f>
        <v>0</v>
      </c>
      <c r="AT9" s="11">
        <f>VLOOKUP(AT$5,BilledSales!$D$3:$AB$74,MATCH(BilledbyRate!$A9,BilledSales!$D$2:$AB$2,0),0)</f>
        <v>0</v>
      </c>
      <c r="AU9" s="11">
        <f>VLOOKUP(AU$5,BilledSales!$D$3:$AB$74,MATCH(BilledbyRate!$A9,BilledSales!$D$2:$AB$2,0),0)</f>
        <v>0</v>
      </c>
      <c r="AV9" s="11">
        <f>VLOOKUP(AV$5,BilledSales!$D$3:$AB$74,MATCH(BilledbyRate!$A9,BilledSales!$D$2:$AB$2,0),0)</f>
        <v>0</v>
      </c>
      <c r="AW9" s="11">
        <f>VLOOKUP(AW$5,BilledSales!$D$3:$AB$74,MATCH(BilledbyRate!$A9,BilledSales!$D$2:$AB$2,0),0)</f>
        <v>0</v>
      </c>
      <c r="AX9" s="11">
        <f>VLOOKUP(AX$5,BilledSales!$D$3:$AB$74,MATCH(BilledbyRate!$A9,BilledSales!$D$2:$AB$2,0),0)</f>
        <v>0</v>
      </c>
      <c r="AY9" s="11">
        <f>VLOOKUP(AY$5,BilledSales!$D$3:$AB$74,MATCH(BilledbyRate!$A9,BilledSales!$D$2:$AB$2,0),0)</f>
        <v>0</v>
      </c>
      <c r="AZ9" s="11">
        <f>VLOOKUP(AZ$5,BilledSales!$D$3:$AB$74,MATCH(BilledbyRate!$A9,BilledSales!$D$2:$AB$2,0),0)</f>
        <v>0</v>
      </c>
      <c r="BA9" s="11">
        <f>VLOOKUP(BA$5,BilledSales!$D$3:$AB$74,MATCH(BilledbyRate!$A9,BilledSales!$D$2:$AB$2,0),0)</f>
        <v>0</v>
      </c>
      <c r="BB9" s="11">
        <f>VLOOKUP(BB$5,BilledSales!$D$3:$AB$74,MATCH(BilledbyRate!$A9,BilledSales!$D$2:$AB$2,0),0)</f>
        <v>0</v>
      </c>
      <c r="BC9" s="11">
        <f>VLOOKUP(BC$5,BilledSales!$D$3:$AB$74,MATCH(BilledbyRate!$A9,BilledSales!$D$2:$AB$2,0),0)</f>
        <v>0</v>
      </c>
      <c r="BD9" s="11">
        <f>VLOOKUP(BD$5,BilledSales!$D$3:$AB$74,MATCH(BilledbyRate!$A9,BilledSales!$D$2:$AB$2,0),0)</f>
        <v>0</v>
      </c>
      <c r="BE9" s="11">
        <f>VLOOKUP(BE$5,BilledSales!$D$3:$AB$74,MATCH(BilledbyRate!$A9,BilledSales!$D$2:$AB$2,0),0)</f>
        <v>0</v>
      </c>
      <c r="BF9" s="11">
        <f>VLOOKUP(BF$5,BilledSales!$D$3:$AB$74,MATCH(BilledbyRate!$A9,BilledSales!$D$2:$AB$2,0),0)</f>
        <v>0</v>
      </c>
      <c r="BG9" s="11">
        <f>VLOOKUP(BG$5,BilledSales!$D$3:$AB$74,MATCH(BilledbyRate!$A9,BilledSales!$D$2:$AB$2,0),0)</f>
        <v>0</v>
      </c>
      <c r="BH9" s="11">
        <f>VLOOKUP(BH$5,BilledSales!$D$3:$AB$74,MATCH(BilledbyRate!$A9,BilledSales!$D$2:$AB$2,0),0)</f>
        <v>0</v>
      </c>
      <c r="BI9" s="11">
        <f>VLOOKUP(BI$5,BilledSales!$D$3:$AB$74,MATCH(BilledbyRate!$A9,BilledSales!$D$2:$AB$2,0),0)</f>
        <v>0</v>
      </c>
      <c r="BJ9" s="11">
        <f>VLOOKUP(BJ$5,BilledSales!$D$3:$AB$74,MATCH(BilledbyRate!$A9,BilledSales!$D$2:$AB$2,0),0)</f>
        <v>0</v>
      </c>
      <c r="BK9" s="11">
        <f>VLOOKUP(BK$5,BilledSales!$D$3:$AB$74,MATCH(BilledbyRate!$A9,BilledSales!$D$2:$AB$2,0),0)</f>
        <v>0</v>
      </c>
      <c r="BL9" s="11">
        <f>VLOOKUP(BL$5,BilledSales!$D$3:$AB$74,MATCH(BilledbyRate!$A9,BilledSales!$D$2:$AB$2,0),0)</f>
        <v>0</v>
      </c>
      <c r="BM9" s="11">
        <f>VLOOKUP(BM$5,BilledSales!$D$3:$AB$74,MATCH(BilledbyRate!$A9,BilledSales!$D$2:$AB$2,0),0)</f>
        <v>0</v>
      </c>
      <c r="BN9" s="11">
        <f>VLOOKUP(BN$5,BilledSales!$D$3:$AB$74,MATCH(BilledbyRate!$A9,BilledSales!$D$2:$AB$2,0),0)</f>
        <v>0</v>
      </c>
      <c r="BO9" s="11">
        <f>VLOOKUP(BO$5,BilledSales!$D$3:$AB$74,MATCH(BilledbyRate!$A9,BilledSales!$D$2:$AB$2,0),0)</f>
        <v>0</v>
      </c>
      <c r="BP9" s="11">
        <f>VLOOKUP(BP$5,BilledSales!$D$3:$AB$74,MATCH(BilledbyRate!$A9,BilledSales!$D$2:$AB$2,0),0)</f>
        <v>0</v>
      </c>
      <c r="BQ9" s="11">
        <f>VLOOKUP(BQ$5,BilledSales!$D$3:$AB$74,MATCH(BilledbyRate!$A9,BilledSales!$D$2:$AB$2,0),0)</f>
        <v>0</v>
      </c>
    </row>
    <row r="10" spans="1:69" x14ac:dyDescent="0.25">
      <c r="A10" t="s">
        <v>7</v>
      </c>
      <c r="B10" s="11"/>
      <c r="C10" s="11">
        <f>VLOOKUP(C$5,BilledSales!$D$3:$AB$74,MATCH(BilledbyRate!$A10,BilledSales!$D$2:$AB$2,0),0)</f>
        <v>0</v>
      </c>
      <c r="D10" s="11">
        <f>VLOOKUP(D$5,BilledSales!$D$3:$AB$74,MATCH(BilledbyRate!$A10,BilledSales!$D$2:$AB$2,0),0)</f>
        <v>0</v>
      </c>
      <c r="E10" s="11">
        <f>VLOOKUP(E$5,BilledSales!$D$3:$AB$74,MATCH(BilledbyRate!$A10,BilledSales!$D$2:$AB$2,0),0)</f>
        <v>0</v>
      </c>
      <c r="F10" s="11">
        <f>VLOOKUP(F$5,BilledSales!$D$3:$AB$74,MATCH(BilledbyRate!$A10,BilledSales!$D$2:$AB$2,0),0)</f>
        <v>0</v>
      </c>
      <c r="G10" s="11">
        <f>VLOOKUP(G$5,BilledSales!$D$3:$AB$74,MATCH(BilledbyRate!$A10,BilledSales!$D$2:$AB$2,0),0)</f>
        <v>0</v>
      </c>
      <c r="H10" s="11">
        <f>VLOOKUP(H$5,BilledSales!$D$3:$AB$74,MATCH(BilledbyRate!$A10,BilledSales!$D$2:$AB$2,0),0)</f>
        <v>0</v>
      </c>
      <c r="I10" s="11">
        <f>VLOOKUP(I$5,BilledSales!$D$3:$AB$74,MATCH(BilledbyRate!$A10,BilledSales!$D$2:$AB$2,0),0)</f>
        <v>0</v>
      </c>
      <c r="J10" s="11">
        <f>VLOOKUP(J$5,BilledSales!$D$3:$AB$74,MATCH(BilledbyRate!$A10,BilledSales!$D$2:$AB$2,0),0)</f>
        <v>0</v>
      </c>
      <c r="K10" s="11">
        <f>VLOOKUP(K$5,BilledSales!$D$3:$AB$74,MATCH(BilledbyRate!$A10,BilledSales!$D$2:$AB$2,0),0)</f>
        <v>0</v>
      </c>
      <c r="L10" s="11">
        <f>VLOOKUP(L$5,BilledSales!$D$3:$AB$74,MATCH(BilledbyRate!$A10,BilledSales!$D$2:$AB$2,0),0)</f>
        <v>0</v>
      </c>
      <c r="M10" s="11">
        <f>VLOOKUP(M$5,BilledSales!$D$3:$AB$74,MATCH(BilledbyRate!$A10,BilledSales!$D$2:$AB$2,0),0)</f>
        <v>0</v>
      </c>
      <c r="N10" s="11">
        <f>VLOOKUP(N$5,BilledSales!$D$3:$AB$74,MATCH(BilledbyRate!$A10,BilledSales!$D$2:$AB$2,0),0)</f>
        <v>0</v>
      </c>
      <c r="O10" s="11">
        <f>VLOOKUP(O$5,BilledSales!$D$3:$AB$74,MATCH(BilledbyRate!$A10,BilledSales!$D$2:$AB$2,0),0)</f>
        <v>0</v>
      </c>
      <c r="P10" s="11">
        <f>VLOOKUP(P$5,BilledSales!$D$3:$AB$74,MATCH(BilledbyRate!$A10,BilledSales!$D$2:$AB$2,0),0)</f>
        <v>0</v>
      </c>
      <c r="Q10" s="11">
        <f>VLOOKUP(Q$5,BilledSales!$D$3:$AB$74,MATCH(BilledbyRate!$A10,BilledSales!$D$2:$AB$2,0),0)</f>
        <v>0</v>
      </c>
      <c r="R10" s="11">
        <f>VLOOKUP(R$5,BilledSales!$D$3:$AB$74,MATCH(BilledbyRate!$A10,BilledSales!$D$2:$AB$2,0),0)</f>
        <v>0</v>
      </c>
      <c r="S10" s="11">
        <f>VLOOKUP(S$5,BilledSales!$D$3:$AB$74,MATCH(BilledbyRate!$A10,BilledSales!$D$2:$AB$2,0),0)</f>
        <v>0</v>
      </c>
      <c r="T10" s="11">
        <f>VLOOKUP(T$5,BilledSales!$D$3:$AB$74,MATCH(BilledbyRate!$A10,BilledSales!$D$2:$AB$2,0),0)</f>
        <v>0</v>
      </c>
      <c r="U10" s="11">
        <f>VLOOKUP(U$5,BilledSales!$D$3:$AB$74,MATCH(BilledbyRate!$A10,BilledSales!$D$2:$AB$2,0),0)</f>
        <v>0</v>
      </c>
      <c r="V10" s="11">
        <f>VLOOKUP(V$5,BilledSales!$D$3:$AB$74,MATCH(BilledbyRate!$A10,BilledSales!$D$2:$AB$2,0),0)</f>
        <v>0</v>
      </c>
      <c r="W10" s="11">
        <f>VLOOKUP(W$5,BilledSales!$D$3:$AB$74,MATCH(BilledbyRate!$A10,BilledSales!$D$2:$AB$2,0),0)</f>
        <v>0</v>
      </c>
      <c r="X10" s="11">
        <f>VLOOKUP(X$5,BilledSales!$D$3:$AB$74,MATCH(BilledbyRate!$A10,BilledSales!$D$2:$AB$2,0),0)</f>
        <v>0</v>
      </c>
      <c r="Y10" s="11">
        <f>VLOOKUP(Y$5,BilledSales!$D$3:$AB$74,MATCH(BilledbyRate!$A10,BilledSales!$D$2:$AB$2,0),0)</f>
        <v>0</v>
      </c>
      <c r="Z10" s="11">
        <f>VLOOKUP(Z$5,BilledSales!$D$3:$AB$74,MATCH(BilledbyRate!$A10,BilledSales!$D$2:$AB$2,0),0)</f>
        <v>0</v>
      </c>
      <c r="AA10" s="11">
        <f>VLOOKUP(AA$5,BilledSales!$D$3:$AB$74,MATCH(BilledbyRate!$A10,BilledSales!$D$2:$AB$2,0),0)</f>
        <v>0</v>
      </c>
      <c r="AB10" s="11">
        <f>VLOOKUP(AB$5,BilledSales!$D$3:$AB$74,MATCH(BilledbyRate!$A10,BilledSales!$D$2:$AB$2,0),0)</f>
        <v>0</v>
      </c>
      <c r="AC10" s="11">
        <f>VLOOKUP(AC$5,BilledSales!$D$3:$AB$74,MATCH(BilledbyRate!$A10,BilledSales!$D$2:$AB$2,0),0)</f>
        <v>0</v>
      </c>
      <c r="AD10" s="11">
        <f>VLOOKUP(AD$5,BilledSales!$D$3:$AB$74,MATCH(BilledbyRate!$A10,BilledSales!$D$2:$AB$2,0),0)</f>
        <v>0</v>
      </c>
      <c r="AE10" s="11">
        <f>VLOOKUP(AE$5,BilledSales!$D$3:$AB$74,MATCH(BilledbyRate!$A10,BilledSales!$D$2:$AB$2,0),0)</f>
        <v>0</v>
      </c>
      <c r="AF10" s="11">
        <f>VLOOKUP(AF$5,BilledSales!$D$3:$AB$74,MATCH(BilledbyRate!$A10,BilledSales!$D$2:$AB$2,0),0)</f>
        <v>0</v>
      </c>
      <c r="AG10" s="11">
        <f>VLOOKUP(AG$5,BilledSales!$D$3:$AB$74,MATCH(BilledbyRate!$A10,BilledSales!$D$2:$AB$2,0),0)</f>
        <v>0</v>
      </c>
      <c r="AH10" s="11">
        <f>VLOOKUP(AH$5,BilledSales!$D$3:$AB$74,MATCH(BilledbyRate!$A10,BilledSales!$D$2:$AB$2,0),0)</f>
        <v>0</v>
      </c>
      <c r="AI10" s="11">
        <f>VLOOKUP(AI$5,BilledSales!$D$3:$AB$74,MATCH(BilledbyRate!$A10,BilledSales!$D$2:$AB$2,0),0)</f>
        <v>0</v>
      </c>
      <c r="AJ10" s="11">
        <f>VLOOKUP(AJ$5,BilledSales!$D$3:$AB$74,MATCH(BilledbyRate!$A10,BilledSales!$D$2:$AB$2,0),0)</f>
        <v>0</v>
      </c>
      <c r="AK10" s="11">
        <f>VLOOKUP(AK$5,BilledSales!$D$3:$AB$74,MATCH(BilledbyRate!$A10,BilledSales!$D$2:$AB$2,0),0)</f>
        <v>0</v>
      </c>
      <c r="AL10" s="11">
        <f>VLOOKUP(AL$5,BilledSales!$D$3:$AB$74,MATCH(BilledbyRate!$A10,BilledSales!$D$2:$AB$2,0),0)</f>
        <v>0</v>
      </c>
      <c r="AM10" s="11">
        <f>VLOOKUP(AM$5,BilledSales!$D$3:$AB$74,MATCH(BilledbyRate!$A10,BilledSales!$D$2:$AB$2,0),0)</f>
        <v>0</v>
      </c>
      <c r="AN10" s="11">
        <f>VLOOKUP(AN$5,BilledSales!$D$3:$AB$74,MATCH(BilledbyRate!$A10,BilledSales!$D$2:$AB$2,0),0)</f>
        <v>0</v>
      </c>
      <c r="AO10" s="11">
        <f>VLOOKUP(AO$5,BilledSales!$D$3:$AB$74,MATCH(BilledbyRate!$A10,BilledSales!$D$2:$AB$2,0),0)</f>
        <v>0</v>
      </c>
      <c r="AP10" s="11">
        <f>VLOOKUP(AP$5,BilledSales!$D$3:$AB$74,MATCH(BilledbyRate!$A10,BilledSales!$D$2:$AB$2,0),0)</f>
        <v>0</v>
      </c>
      <c r="AQ10" s="11">
        <f>VLOOKUP(AQ$5,BilledSales!$D$3:$AB$74,MATCH(BilledbyRate!$A10,BilledSales!$D$2:$AB$2,0),0)</f>
        <v>0</v>
      </c>
      <c r="AR10" s="11">
        <f>VLOOKUP(AR$5,BilledSales!$D$3:$AB$74,MATCH(BilledbyRate!$A10,BilledSales!$D$2:$AB$2,0),0)</f>
        <v>0</v>
      </c>
      <c r="AS10" s="11">
        <f>VLOOKUP(AS$5,BilledSales!$D$3:$AB$74,MATCH(BilledbyRate!$A10,BilledSales!$D$2:$AB$2,0),0)</f>
        <v>0</v>
      </c>
      <c r="AT10" s="11">
        <f>VLOOKUP(AT$5,BilledSales!$D$3:$AB$74,MATCH(BilledbyRate!$A10,BilledSales!$D$2:$AB$2,0),0)</f>
        <v>0</v>
      </c>
      <c r="AU10" s="11">
        <f>VLOOKUP(AU$5,BilledSales!$D$3:$AB$74,MATCH(BilledbyRate!$A10,BilledSales!$D$2:$AB$2,0),0)</f>
        <v>0</v>
      </c>
      <c r="AV10" s="11">
        <f>VLOOKUP(AV$5,BilledSales!$D$3:$AB$74,MATCH(BilledbyRate!$A10,BilledSales!$D$2:$AB$2,0),0)</f>
        <v>0</v>
      </c>
      <c r="AW10" s="11">
        <f>VLOOKUP(AW$5,BilledSales!$D$3:$AB$74,MATCH(BilledbyRate!$A10,BilledSales!$D$2:$AB$2,0),0)</f>
        <v>0</v>
      </c>
      <c r="AX10" s="11">
        <f>VLOOKUP(AX$5,BilledSales!$D$3:$AB$74,MATCH(BilledbyRate!$A10,BilledSales!$D$2:$AB$2,0),0)</f>
        <v>0</v>
      </c>
      <c r="AY10" s="11">
        <f>VLOOKUP(AY$5,BilledSales!$D$3:$AB$74,MATCH(BilledbyRate!$A10,BilledSales!$D$2:$AB$2,0),0)</f>
        <v>0</v>
      </c>
      <c r="AZ10" s="11">
        <f>VLOOKUP(AZ$5,BilledSales!$D$3:$AB$74,MATCH(BilledbyRate!$A10,BilledSales!$D$2:$AB$2,0),0)</f>
        <v>0</v>
      </c>
      <c r="BA10" s="11">
        <f>VLOOKUP(BA$5,BilledSales!$D$3:$AB$74,MATCH(BilledbyRate!$A10,BilledSales!$D$2:$AB$2,0),0)</f>
        <v>0</v>
      </c>
      <c r="BB10" s="11">
        <f>VLOOKUP(BB$5,BilledSales!$D$3:$AB$74,MATCH(BilledbyRate!$A10,BilledSales!$D$2:$AB$2,0),0)</f>
        <v>0</v>
      </c>
      <c r="BC10" s="11">
        <f>VLOOKUP(BC$5,BilledSales!$D$3:$AB$74,MATCH(BilledbyRate!$A10,BilledSales!$D$2:$AB$2,0),0)</f>
        <v>0</v>
      </c>
      <c r="BD10" s="11">
        <f>VLOOKUP(BD$5,BilledSales!$D$3:$AB$74,MATCH(BilledbyRate!$A10,BilledSales!$D$2:$AB$2,0),0)</f>
        <v>0</v>
      </c>
      <c r="BE10" s="11">
        <f>VLOOKUP(BE$5,BilledSales!$D$3:$AB$74,MATCH(BilledbyRate!$A10,BilledSales!$D$2:$AB$2,0),0)</f>
        <v>0</v>
      </c>
      <c r="BF10" s="11">
        <f>VLOOKUP(BF$5,BilledSales!$D$3:$AB$74,MATCH(BilledbyRate!$A10,BilledSales!$D$2:$AB$2,0),0)</f>
        <v>0</v>
      </c>
      <c r="BG10" s="11">
        <f>VLOOKUP(BG$5,BilledSales!$D$3:$AB$74,MATCH(BilledbyRate!$A10,BilledSales!$D$2:$AB$2,0),0)</f>
        <v>0</v>
      </c>
      <c r="BH10" s="11">
        <f>VLOOKUP(BH$5,BilledSales!$D$3:$AB$74,MATCH(BilledbyRate!$A10,BilledSales!$D$2:$AB$2,0),0)</f>
        <v>0</v>
      </c>
      <c r="BI10" s="11">
        <f>VLOOKUP(BI$5,BilledSales!$D$3:$AB$74,MATCH(BilledbyRate!$A10,BilledSales!$D$2:$AB$2,0),0)</f>
        <v>0</v>
      </c>
      <c r="BJ10" s="11">
        <f>VLOOKUP(BJ$5,BilledSales!$D$3:$AB$74,MATCH(BilledbyRate!$A10,BilledSales!$D$2:$AB$2,0),0)</f>
        <v>0</v>
      </c>
      <c r="BK10" s="11">
        <f>VLOOKUP(BK$5,BilledSales!$D$3:$AB$74,MATCH(BilledbyRate!$A10,BilledSales!$D$2:$AB$2,0),0)</f>
        <v>0</v>
      </c>
      <c r="BL10" s="11">
        <f>VLOOKUP(BL$5,BilledSales!$D$3:$AB$74,MATCH(BilledbyRate!$A10,BilledSales!$D$2:$AB$2,0),0)</f>
        <v>0</v>
      </c>
      <c r="BM10" s="11">
        <f>VLOOKUP(BM$5,BilledSales!$D$3:$AB$74,MATCH(BilledbyRate!$A10,BilledSales!$D$2:$AB$2,0),0)</f>
        <v>0</v>
      </c>
      <c r="BN10" s="11">
        <f>VLOOKUP(BN$5,BilledSales!$D$3:$AB$74,MATCH(BilledbyRate!$A10,BilledSales!$D$2:$AB$2,0),0)</f>
        <v>0</v>
      </c>
      <c r="BO10" s="11">
        <f>VLOOKUP(BO$5,BilledSales!$D$3:$AB$74,MATCH(BilledbyRate!$A10,BilledSales!$D$2:$AB$2,0),0)</f>
        <v>0</v>
      </c>
      <c r="BP10" s="11">
        <f>VLOOKUP(BP$5,BilledSales!$D$3:$AB$74,MATCH(BilledbyRate!$A10,BilledSales!$D$2:$AB$2,0),0)</f>
        <v>0</v>
      </c>
      <c r="BQ10" s="11">
        <f>VLOOKUP(BQ$5,BilledSales!$D$3:$AB$74,MATCH(BilledbyRate!$A10,BilledSales!$D$2:$AB$2,0),0)</f>
        <v>0</v>
      </c>
    </row>
    <row r="11" spans="1:69" x14ac:dyDescent="0.25">
      <c r="A11" t="s">
        <v>8</v>
      </c>
      <c r="B11" s="11"/>
      <c r="C11" s="11">
        <f>VLOOKUP(C$5,BilledSales!$D$3:$AB$74,MATCH(BilledbyRate!$A11,BilledSales!$D$2:$AB$2,0),0)</f>
        <v>42869.13014701043</v>
      </c>
      <c r="D11" s="11">
        <f>VLOOKUP(D$5,BilledSales!$D$3:$AB$74,MATCH(BilledbyRate!$A11,BilledSales!$D$2:$AB$2,0),0)</f>
        <v>42419.936930525662</v>
      </c>
      <c r="E11" s="11">
        <f>VLOOKUP(E$5,BilledSales!$D$3:$AB$74,MATCH(BilledbyRate!$A11,BilledSales!$D$2:$AB$2,0),0)</f>
        <v>43650.647472571349</v>
      </c>
      <c r="F11" s="11">
        <f>VLOOKUP(F$5,BilledSales!$D$3:$AB$74,MATCH(BilledbyRate!$A11,BilledSales!$D$2:$AB$2,0),0)</f>
        <v>40124.922541454784</v>
      </c>
      <c r="G11" s="11">
        <f>VLOOKUP(G$5,BilledSales!$D$3:$AB$74,MATCH(BilledbyRate!$A11,BilledSales!$D$2:$AB$2,0),0)</f>
        <v>20462.671392618118</v>
      </c>
      <c r="H11" s="11">
        <f>VLOOKUP(H$5,BilledSales!$D$3:$AB$74,MATCH(BilledbyRate!$A11,BilledSales!$D$2:$AB$2,0),0)</f>
        <v>37500.672808433817</v>
      </c>
      <c r="I11" s="11">
        <f>VLOOKUP(I$5,BilledSales!$D$3:$AB$74,MATCH(BilledbyRate!$A11,BilledSales!$D$2:$AB$2,0),0)</f>
        <v>55910.266115999759</v>
      </c>
      <c r="J11" s="11">
        <f>VLOOKUP(J$5,BilledSales!$D$3:$AB$74,MATCH(BilledbyRate!$A11,BilledSales!$D$2:$AB$2,0),0)</f>
        <v>61142.447904481494</v>
      </c>
      <c r="K11" s="11">
        <f>VLOOKUP(K$5,BilledSales!$D$3:$AB$74,MATCH(BilledbyRate!$A11,BilledSales!$D$2:$AB$2,0),0)</f>
        <v>57908.406623317496</v>
      </c>
      <c r="L11" s="11">
        <f>VLOOKUP(L$5,BilledSales!$D$3:$AB$74,MATCH(BilledbyRate!$A11,BilledSales!$D$2:$AB$2,0),0)</f>
        <v>59330.123746024779</v>
      </c>
      <c r="M11" s="11">
        <f>VLOOKUP(M$5,BilledSales!$D$3:$AB$74,MATCH(BilledbyRate!$A11,BilledSales!$D$2:$AB$2,0),0)</f>
        <v>37010.397863350649</v>
      </c>
      <c r="N11" s="11">
        <f>VLOOKUP(N$5,BilledSales!$D$3:$AB$74,MATCH(BilledbyRate!$A11,BilledSales!$D$2:$AB$2,0),0)</f>
        <v>55320.67077651302</v>
      </c>
      <c r="O11" s="11">
        <f>VLOOKUP(O$5,BilledSales!$D$3:$AB$74,MATCH(BilledbyRate!$A11,BilledSales!$D$2:$AB$2,0),0)</f>
        <v>45012.586654360952</v>
      </c>
      <c r="P11" s="11">
        <f>VLOOKUP(P$5,BilledSales!$D$3:$AB$74,MATCH(BilledbyRate!$A11,BilledSales!$D$2:$AB$2,0),0)</f>
        <v>44540.933777051949</v>
      </c>
      <c r="Q11" s="11">
        <f>VLOOKUP(Q$5,BilledSales!$D$3:$AB$74,MATCH(BilledbyRate!$A11,BilledSales!$D$2:$AB$2,0),0)</f>
        <v>45833.179846199921</v>
      </c>
      <c r="R11" s="11">
        <f>VLOOKUP(R$5,BilledSales!$D$3:$AB$74,MATCH(BilledbyRate!$A11,BilledSales!$D$2:$AB$2,0),0)</f>
        <v>42131.168668527527</v>
      </c>
      <c r="S11" s="11">
        <f>VLOOKUP(S$5,BilledSales!$D$3:$AB$74,MATCH(BilledbyRate!$A11,BilledSales!$D$2:$AB$2,0),0)</f>
        <v>31049.665907276252</v>
      </c>
      <c r="T11" s="11">
        <f>VLOOKUP(T$5,BilledSales!$D$3:$AB$74,MATCH(BilledbyRate!$A11,BilledSales!$D$2:$AB$2,0),0)</f>
        <v>39375.706448855512</v>
      </c>
      <c r="U11" s="11">
        <f>VLOOKUP(U$5,BilledSales!$D$3:$AB$74,MATCH(BilledbyRate!$A11,BilledSales!$D$2:$AB$2,0),0)</f>
        <v>58705.779421799743</v>
      </c>
      <c r="V11" s="11">
        <f>VLOOKUP(V$5,BilledSales!$D$3:$AB$74,MATCH(BilledbyRate!$A11,BilledSales!$D$2:$AB$2,0),0)</f>
        <v>64199.570299705571</v>
      </c>
      <c r="W11" s="11">
        <f>VLOOKUP(W$5,BilledSales!$D$3:$AB$74,MATCH(BilledbyRate!$A11,BilledSales!$D$2:$AB$2,0),0)</f>
        <v>60803.826954483382</v>
      </c>
      <c r="X11" s="11">
        <f>VLOOKUP(X$5,BilledSales!$D$3:$AB$74,MATCH(BilledbyRate!$A11,BilledSales!$D$2:$AB$2,0),0)</f>
        <v>62296.629933326018</v>
      </c>
      <c r="Y11" s="11">
        <f>VLOOKUP(Y$5,BilledSales!$D$3:$AB$74,MATCH(BilledbyRate!$A11,BilledSales!$D$2:$AB$2,0),0)</f>
        <v>38860.917756518182</v>
      </c>
      <c r="Z11" s="11">
        <f>VLOOKUP(Z$5,BilledSales!$D$3:$AB$74,MATCH(BilledbyRate!$A11,BilledSales!$D$2:$AB$2,0),0)</f>
        <v>58086.704315338669</v>
      </c>
      <c r="AA11" s="11">
        <f>VLOOKUP(AA$5,BilledSales!$D$3:$AB$74,MATCH(BilledbyRate!$A11,BilledSales!$D$2:$AB$2,0),0)</f>
        <v>47263.215987078998</v>
      </c>
      <c r="AB11" s="11">
        <f>VLOOKUP(AB$5,BilledSales!$D$3:$AB$74,MATCH(BilledbyRate!$A11,BilledSales!$D$2:$AB$2,0),0)</f>
        <v>46767.980465904548</v>
      </c>
      <c r="AC11" s="11">
        <f>VLOOKUP(AC$5,BilledSales!$D$3:$AB$74,MATCH(BilledbyRate!$A11,BilledSales!$D$2:$AB$2,0),0)</f>
        <v>48124.838838509917</v>
      </c>
      <c r="AD11" s="11">
        <f>VLOOKUP(AD$5,BilledSales!$D$3:$AB$74,MATCH(BilledbyRate!$A11,BilledSales!$D$2:$AB$2,0),0)</f>
        <v>44237.727101953904</v>
      </c>
      <c r="AE11" s="11">
        <f>VLOOKUP(AE$5,BilledSales!$D$3:$AB$74,MATCH(BilledbyRate!$A11,BilledSales!$D$2:$AB$2,0),0)</f>
        <v>32602.149202640063</v>
      </c>
      <c r="AF11" s="11">
        <f>VLOOKUP(AF$5,BilledSales!$D$3:$AB$74,MATCH(BilledbyRate!$A11,BilledSales!$D$2:$AB$2,0),0)</f>
        <v>41344.491771298286</v>
      </c>
      <c r="AG11" s="11">
        <f>VLOOKUP(AG$5,BilledSales!$D$3:$AB$74,MATCH(BilledbyRate!$A11,BilledSales!$D$2:$AB$2,0),0)</f>
        <v>61641.068392889734</v>
      </c>
      <c r="AH11" s="11">
        <f>VLOOKUP(AH$5,BilledSales!$D$3:$AB$74,MATCH(BilledbyRate!$A11,BilledSales!$D$2:$AB$2,0),0)</f>
        <v>64199.570299705571</v>
      </c>
      <c r="AI11" s="11">
        <f>VLOOKUP(AI$5,BilledSales!$D$3:$AB$74,MATCH(BilledbyRate!$A11,BilledSales!$D$2:$AB$2,0),0)</f>
        <v>60803.826954483382</v>
      </c>
      <c r="AJ11" s="11">
        <f>VLOOKUP(AJ$5,BilledSales!$D$3:$AB$74,MATCH(BilledbyRate!$A11,BilledSales!$D$2:$AB$2,0),0)</f>
        <v>62296.629933326018</v>
      </c>
      <c r="AK11" s="11">
        <f>VLOOKUP(AK$5,BilledSales!$D$3:$AB$74,MATCH(BilledbyRate!$A11,BilledSales!$D$2:$AB$2,0),0)</f>
        <v>38860.917756518182</v>
      </c>
      <c r="AL11" s="11">
        <f>VLOOKUP(AL$5,BilledSales!$D$3:$AB$74,MATCH(BilledbyRate!$A11,BilledSales!$D$2:$AB$2,0),0)</f>
        <v>58086.704315338669</v>
      </c>
      <c r="AM11" s="11">
        <f>VLOOKUP(AM$5,BilledSales!$D$3:$AB$74,MATCH(BilledbyRate!$A11,BilledSales!$D$2:$AB$2,0),0)</f>
        <v>47263.215987078998</v>
      </c>
      <c r="AN11" s="11">
        <f>VLOOKUP(AN$5,BilledSales!$D$3:$AB$74,MATCH(BilledbyRate!$A11,BilledSales!$D$2:$AB$2,0),0)</f>
        <v>46767.980465904548</v>
      </c>
      <c r="AO11" s="11">
        <f>VLOOKUP(AO$5,BilledSales!$D$3:$AB$74,MATCH(BilledbyRate!$A11,BilledSales!$D$2:$AB$2,0),0)</f>
        <v>48124.838838509917</v>
      </c>
      <c r="AP11" s="11">
        <f>VLOOKUP(AP$5,BilledSales!$D$3:$AB$74,MATCH(BilledbyRate!$A11,BilledSales!$D$2:$AB$2,0),0)</f>
        <v>44237.727101953904</v>
      </c>
      <c r="AQ11" s="11">
        <f>VLOOKUP(AQ$5,BilledSales!$D$3:$AB$74,MATCH(BilledbyRate!$A11,BilledSales!$D$2:$AB$2,0),0)</f>
        <v>32602.149202640063</v>
      </c>
      <c r="AR11" s="11">
        <f>VLOOKUP(AR$5,BilledSales!$D$3:$AB$74,MATCH(BilledbyRate!$A11,BilledSales!$D$2:$AB$2,0),0)</f>
        <v>41344.491771298286</v>
      </c>
      <c r="AS11" s="11">
        <f>VLOOKUP(AS$5,BilledSales!$D$3:$AB$74,MATCH(BilledbyRate!$A11,BilledSales!$D$2:$AB$2,0),0)</f>
        <v>61641.068392889734</v>
      </c>
      <c r="AT11" s="11">
        <f>VLOOKUP(AT$5,BilledSales!$D$3:$AB$74,MATCH(BilledbyRate!$A11,BilledSales!$D$2:$AB$2,0),0)</f>
        <v>64199.570299705571</v>
      </c>
      <c r="AU11" s="11">
        <f>VLOOKUP(AU$5,BilledSales!$D$3:$AB$74,MATCH(BilledbyRate!$A11,BilledSales!$D$2:$AB$2,0),0)</f>
        <v>60803.826954483382</v>
      </c>
      <c r="AV11" s="11">
        <f>VLOOKUP(AV$5,BilledSales!$D$3:$AB$74,MATCH(BilledbyRate!$A11,BilledSales!$D$2:$AB$2,0),0)</f>
        <v>62296.629933326018</v>
      </c>
      <c r="AW11" s="11">
        <f>VLOOKUP(AW$5,BilledSales!$D$3:$AB$74,MATCH(BilledbyRate!$A11,BilledSales!$D$2:$AB$2,0),0)</f>
        <v>38860.917756518182</v>
      </c>
      <c r="AX11" s="11">
        <f>VLOOKUP(AX$5,BilledSales!$D$3:$AB$74,MATCH(BilledbyRate!$A11,BilledSales!$D$2:$AB$2,0),0)</f>
        <v>58086.704315338669</v>
      </c>
      <c r="AY11" s="11">
        <f>VLOOKUP(AY$5,BilledSales!$D$3:$AB$74,MATCH(BilledbyRate!$A11,BilledSales!$D$2:$AB$2,0),0)</f>
        <v>47263.215987078998</v>
      </c>
      <c r="AZ11" s="11">
        <f>VLOOKUP(AZ$5,BilledSales!$D$3:$AB$74,MATCH(BilledbyRate!$A11,BilledSales!$D$2:$AB$2,0),0)</f>
        <v>46767.980465904548</v>
      </c>
      <c r="BA11" s="11">
        <f>VLOOKUP(BA$5,BilledSales!$D$3:$AB$74,MATCH(BilledbyRate!$A11,BilledSales!$D$2:$AB$2,0),0)</f>
        <v>48124.838838509917</v>
      </c>
      <c r="BB11" s="11">
        <f>VLOOKUP(BB$5,BilledSales!$D$3:$AB$74,MATCH(BilledbyRate!$A11,BilledSales!$D$2:$AB$2,0),0)</f>
        <v>44237.727101953904</v>
      </c>
      <c r="BC11" s="11">
        <f>VLOOKUP(BC$5,BilledSales!$D$3:$AB$74,MATCH(BilledbyRate!$A11,BilledSales!$D$2:$AB$2,0),0)</f>
        <v>32602.149202640063</v>
      </c>
      <c r="BD11" s="11">
        <f>VLOOKUP(BD$5,BilledSales!$D$3:$AB$74,MATCH(BilledbyRate!$A11,BilledSales!$D$2:$AB$2,0),0)</f>
        <v>41344.491771298286</v>
      </c>
      <c r="BE11" s="11">
        <f>VLOOKUP(BE$5,BilledSales!$D$3:$AB$74,MATCH(BilledbyRate!$A11,BilledSales!$D$2:$AB$2,0),0)</f>
        <v>61641.068392889734</v>
      </c>
      <c r="BF11" s="11">
        <f>VLOOKUP(BF$5,BilledSales!$D$3:$AB$74,MATCH(BilledbyRate!$A11,BilledSales!$D$2:$AB$2,0),0)</f>
        <v>64199.570299705571</v>
      </c>
      <c r="BG11" s="11">
        <f>VLOOKUP(BG$5,BilledSales!$D$3:$AB$74,MATCH(BilledbyRate!$A11,BilledSales!$D$2:$AB$2,0),0)</f>
        <v>60803.826954483382</v>
      </c>
      <c r="BH11" s="11">
        <f>VLOOKUP(BH$5,BilledSales!$D$3:$AB$74,MATCH(BilledbyRate!$A11,BilledSales!$D$2:$AB$2,0),0)</f>
        <v>62296.629933326018</v>
      </c>
      <c r="BI11" s="11">
        <f>VLOOKUP(BI$5,BilledSales!$D$3:$AB$74,MATCH(BilledbyRate!$A11,BilledSales!$D$2:$AB$2,0),0)</f>
        <v>38860.917756518182</v>
      </c>
      <c r="BJ11" s="11">
        <f>VLOOKUP(BJ$5,BilledSales!$D$3:$AB$74,MATCH(BilledbyRate!$A11,BilledSales!$D$2:$AB$2,0),0)</f>
        <v>58086.704315338669</v>
      </c>
      <c r="BK11" s="11">
        <f>VLOOKUP(BK$5,BilledSales!$D$3:$AB$74,MATCH(BilledbyRate!$A11,BilledSales!$D$2:$AB$2,0),0)</f>
        <v>47263.215987078998</v>
      </c>
      <c r="BL11" s="11">
        <f>VLOOKUP(BL$5,BilledSales!$D$3:$AB$74,MATCH(BilledbyRate!$A11,BilledSales!$D$2:$AB$2,0),0)</f>
        <v>46767.980465904548</v>
      </c>
      <c r="BM11" s="11">
        <f>VLOOKUP(BM$5,BilledSales!$D$3:$AB$74,MATCH(BilledbyRate!$A11,BilledSales!$D$2:$AB$2,0),0)</f>
        <v>48124.838838509917</v>
      </c>
      <c r="BN11" s="11">
        <f>VLOOKUP(BN$5,BilledSales!$D$3:$AB$74,MATCH(BilledbyRate!$A11,BilledSales!$D$2:$AB$2,0),0)</f>
        <v>44237.727101953904</v>
      </c>
      <c r="BO11" s="11">
        <f>VLOOKUP(BO$5,BilledSales!$D$3:$AB$74,MATCH(BilledbyRate!$A11,BilledSales!$D$2:$AB$2,0),0)</f>
        <v>32602.149202640063</v>
      </c>
      <c r="BP11" s="11">
        <f>VLOOKUP(BP$5,BilledSales!$D$3:$AB$74,MATCH(BilledbyRate!$A11,BilledSales!$D$2:$AB$2,0),0)</f>
        <v>41344.491771298286</v>
      </c>
      <c r="BQ11" s="11">
        <f>VLOOKUP(BQ$5,BilledSales!$D$3:$AB$74,MATCH(BilledbyRate!$A11,BilledSales!$D$2:$AB$2,0),0)</f>
        <v>61641.068392889734</v>
      </c>
    </row>
    <row r="12" spans="1:69" x14ac:dyDescent="0.25">
      <c r="A12" t="s">
        <v>9</v>
      </c>
      <c r="B12" s="11"/>
      <c r="C12" s="11">
        <f>VLOOKUP(C$5,BilledSales!$D$3:$AB$74,MATCH(BilledbyRate!$A12,BilledSales!$D$2:$AB$2,0),0)</f>
        <v>351563.53811714647</v>
      </c>
      <c r="D12" s="11">
        <f>VLOOKUP(D$5,BilledSales!$D$3:$AB$74,MATCH(BilledbyRate!$A12,BilledSales!$D$2:$AB$2,0),0)</f>
        <v>278350.17349964252</v>
      </c>
      <c r="E12" s="11">
        <f>VLOOKUP(E$5,BilledSales!$D$3:$AB$74,MATCH(BilledbyRate!$A12,BilledSales!$D$2:$AB$2,0),0)</f>
        <v>257733.55980360491</v>
      </c>
      <c r="F12" s="11">
        <f>VLOOKUP(F$5,BilledSales!$D$3:$AB$74,MATCH(BilledbyRate!$A12,BilledSales!$D$2:$AB$2,0),0)</f>
        <v>263577.97762079595</v>
      </c>
      <c r="G12" s="11">
        <f>VLOOKUP(G$5,BilledSales!$D$3:$AB$74,MATCH(BilledbyRate!$A12,BilledSales!$D$2:$AB$2,0),0)</f>
        <v>413820.40303800546</v>
      </c>
      <c r="H12" s="11">
        <f>VLOOKUP(H$5,BilledSales!$D$3:$AB$74,MATCH(BilledbyRate!$A12,BilledSales!$D$2:$AB$2,0),0)</f>
        <v>832573.1240950377</v>
      </c>
      <c r="I12" s="11">
        <f>VLOOKUP(I$5,BilledSales!$D$3:$AB$74,MATCH(BilledbyRate!$A12,BilledSales!$D$2:$AB$2,0),0)</f>
        <v>1489739.0350661795</v>
      </c>
      <c r="J12" s="11">
        <f>VLOOKUP(J$5,BilledSales!$D$3:$AB$74,MATCH(BilledbyRate!$A12,BilledSales!$D$2:$AB$2,0),0)</f>
        <v>2001122.3278679394</v>
      </c>
      <c r="K12" s="11">
        <f>VLOOKUP(K$5,BilledSales!$D$3:$AB$74,MATCH(BilledbyRate!$A12,BilledSales!$D$2:$AB$2,0),0)</f>
        <v>1875073.8489274799</v>
      </c>
      <c r="L12" s="11">
        <f>VLOOKUP(L$5,BilledSales!$D$3:$AB$74,MATCH(BilledbyRate!$A12,BilledSales!$D$2:$AB$2,0),0)</f>
        <v>1447615.0840337903</v>
      </c>
      <c r="M12" s="11">
        <f>VLOOKUP(M$5,BilledSales!$D$3:$AB$74,MATCH(BilledbyRate!$A12,BilledSales!$D$2:$AB$2,0),0)</f>
        <v>931301.50714203343</v>
      </c>
      <c r="N12" s="11">
        <f>VLOOKUP(N$5,BilledSales!$D$3:$AB$74,MATCH(BilledbyRate!$A12,BilledSales!$D$2:$AB$2,0),0)</f>
        <v>475716.17563019629</v>
      </c>
      <c r="O12" s="11">
        <f>VLOOKUP(O$5,BilledSales!$D$3:$AB$74,MATCH(BilledbyRate!$A12,BilledSales!$D$2:$AB$2,0),0)</f>
        <v>294661.76245698833</v>
      </c>
      <c r="P12" s="11">
        <f>VLOOKUP(P$5,BilledSales!$D$3:$AB$74,MATCH(BilledbyRate!$A12,BilledSales!$D$2:$AB$2,0),0)</f>
        <v>246829.64359134188</v>
      </c>
      <c r="Q12" s="11">
        <f>VLOOKUP(Q$5,BilledSales!$D$3:$AB$74,MATCH(BilledbyRate!$A12,BilledSales!$D$2:$AB$2,0),0)</f>
        <v>240725.96074449923</v>
      </c>
      <c r="R12" s="11">
        <f>VLOOKUP(R$5,BilledSales!$D$3:$AB$74,MATCH(BilledbyRate!$A12,BilledSales!$D$2:$AB$2,0),0)</f>
        <v>254811.40818697563</v>
      </c>
      <c r="S12" s="11">
        <f>VLOOKUP(S$5,BilledSales!$D$3:$AB$74,MATCH(BilledbyRate!$A12,BilledSales!$D$2:$AB$2,0),0)</f>
        <v>410190.11364869028</v>
      </c>
      <c r="T12" s="11">
        <f>VLOOKUP(T$5,BilledSales!$D$3:$AB$74,MATCH(BilledbyRate!$A12,BilledSales!$D$2:$AB$2,0),0)</f>
        <v>832535.60690769996</v>
      </c>
      <c r="U12" s="11">
        <f>VLOOKUP(U$5,BilledSales!$D$3:$AB$74,MATCH(BilledbyRate!$A12,BilledSales!$D$2:$AB$2,0),0)</f>
        <v>1492756.9518385916</v>
      </c>
      <c r="V12" s="11">
        <f>VLOOKUP(V$5,BilledSales!$D$3:$AB$74,MATCH(BilledbyRate!$A12,BilledSales!$D$2:$AB$2,0),0)</f>
        <v>1992831.7965830199</v>
      </c>
      <c r="W12" s="11">
        <f>VLOOKUP(W$5,BilledSales!$D$3:$AB$74,MATCH(BilledbyRate!$A12,BilledSales!$D$2:$AB$2,0),0)</f>
        <v>1868991.9135866784</v>
      </c>
      <c r="X12" s="11">
        <f>VLOOKUP(X$5,BilledSales!$D$3:$AB$74,MATCH(BilledbyRate!$A12,BilledSales!$D$2:$AB$2,0),0)</f>
        <v>1443244.1926056193</v>
      </c>
      <c r="Y12" s="11">
        <f>VLOOKUP(Y$5,BilledSales!$D$3:$AB$74,MATCH(BilledbyRate!$A12,BilledSales!$D$2:$AB$2,0),0)</f>
        <v>930124.24087776174</v>
      </c>
      <c r="Z12" s="11">
        <f>VLOOKUP(Z$5,BilledSales!$D$3:$AB$74,MATCH(BilledbyRate!$A12,BilledSales!$D$2:$AB$2,0),0)</f>
        <v>477003.56752641627</v>
      </c>
      <c r="AA12" s="11">
        <f>VLOOKUP(AA$5,BilledSales!$D$3:$AB$74,MATCH(BilledbyRate!$A12,BilledSales!$D$2:$AB$2,0),0)</f>
        <v>296868.80947830254</v>
      </c>
      <c r="AB12" s="11">
        <f>VLOOKUP(AB$5,BilledSales!$D$3:$AB$74,MATCH(BilledbyRate!$A12,BilledSales!$D$2:$AB$2,0),0)</f>
        <v>249066.34920161776</v>
      </c>
      <c r="AC12" s="11">
        <f>VLOOKUP(AC$5,BilledSales!$D$3:$AB$74,MATCH(BilledbyRate!$A12,BilledSales!$D$2:$AB$2,0),0)</f>
        <v>242550.31494264334</v>
      </c>
      <c r="AD12" s="11">
        <f>VLOOKUP(AD$5,BilledSales!$D$3:$AB$74,MATCH(BilledbyRate!$A12,BilledSales!$D$2:$AB$2,0),0)</f>
        <v>256170.19258526905</v>
      </c>
      <c r="AE12" s="11">
        <f>VLOOKUP(AE$5,BilledSales!$D$3:$AB$74,MATCH(BilledbyRate!$A12,BilledSales!$D$2:$AB$2,0),0)</f>
        <v>410109.77371375263</v>
      </c>
      <c r="AF12" s="11">
        <f>VLOOKUP(AF$5,BilledSales!$D$3:$AB$74,MATCH(BilledbyRate!$A12,BilledSales!$D$2:$AB$2,0),0)</f>
        <v>829715.9162776072</v>
      </c>
      <c r="AG12" s="11">
        <f>VLOOKUP(AG$5,BilledSales!$D$3:$AB$74,MATCH(BilledbyRate!$A12,BilledSales!$D$2:$AB$2,0),0)</f>
        <v>1485865.8867293678</v>
      </c>
      <c r="AH12" s="11">
        <f>VLOOKUP(AH$5,BilledSales!$D$3:$AB$74,MATCH(BilledbyRate!$A12,BilledSales!$D$2:$AB$2,0),0)</f>
        <v>1976906.109571774</v>
      </c>
      <c r="AI12" s="11">
        <f>VLOOKUP(AI$5,BilledSales!$D$3:$AB$74,MATCH(BilledbyRate!$A12,BilledSales!$D$2:$AB$2,0),0)</f>
        <v>1855605.2080547183</v>
      </c>
      <c r="AJ12" s="11">
        <f>VLOOKUP(AJ$5,BilledSales!$D$3:$AB$74,MATCH(BilledbyRate!$A12,BilledSales!$D$2:$AB$2,0),0)</f>
        <v>1431961.374992358</v>
      </c>
      <c r="AK12" s="11">
        <f>VLOOKUP(AK$5,BilledSales!$D$3:$AB$74,MATCH(BilledbyRate!$A12,BilledSales!$D$2:$AB$2,0),0)</f>
        <v>923240.96917964076</v>
      </c>
      <c r="AL12" s="11">
        <f>VLOOKUP(AL$5,BilledSales!$D$3:$AB$74,MATCH(BilledbyRate!$A12,BilledSales!$D$2:$AB$2,0),0)</f>
        <v>474161.36673490296</v>
      </c>
      <c r="AM12" s="11">
        <f>VLOOKUP(AM$5,BilledSales!$D$3:$AB$74,MATCH(BilledbyRate!$A12,BilledSales!$D$2:$AB$2,0),0)</f>
        <v>295927.98754679161</v>
      </c>
      <c r="AN12" s="11">
        <f>VLOOKUP(AN$5,BilledSales!$D$3:$AB$74,MATCH(BilledbyRate!$A12,BilledSales!$D$2:$AB$2,0),0)</f>
        <v>248704.02673972971</v>
      </c>
      <c r="AO12" s="11">
        <f>VLOOKUP(AO$5,BilledSales!$D$3:$AB$74,MATCH(BilledbyRate!$A12,BilledSales!$D$2:$AB$2,0),0)</f>
        <v>242484.54617255428</v>
      </c>
      <c r="AP12" s="11">
        <f>VLOOKUP(AP$5,BilledSales!$D$3:$AB$74,MATCH(BilledbyRate!$A12,BilledSales!$D$2:$AB$2,0),0)</f>
        <v>256302.1706727164</v>
      </c>
      <c r="AQ12" s="11">
        <f>VLOOKUP(AQ$5,BilledSales!$D$3:$AB$74,MATCH(BilledbyRate!$A12,BilledSales!$D$2:$AB$2,0),0)</f>
        <v>408966.54527363856</v>
      </c>
      <c r="AR12" s="11">
        <f>VLOOKUP(AR$5,BilledSales!$D$3:$AB$74,MATCH(BilledbyRate!$A12,BilledSales!$D$2:$AB$2,0),0)</f>
        <v>824906.77102732402</v>
      </c>
      <c r="AS12" s="11">
        <f>VLOOKUP(AS$5,BilledSales!$D$3:$AB$74,MATCH(BilledbyRate!$A12,BilledSales!$D$2:$AB$2,0),0)</f>
        <v>1475333.2748763603</v>
      </c>
      <c r="AT12" s="11">
        <f>VLOOKUP(AT$5,BilledSales!$D$3:$AB$74,MATCH(BilledbyRate!$A12,BilledSales!$D$2:$AB$2,0),0)</f>
        <v>1962797.8574480445</v>
      </c>
      <c r="AU12" s="11">
        <f>VLOOKUP(AU$5,BilledSales!$D$3:$AB$74,MATCH(BilledbyRate!$A12,BilledSales!$D$2:$AB$2,0),0)</f>
        <v>1843919.7503172024</v>
      </c>
      <c r="AV12" s="11">
        <f>VLOOKUP(AV$5,BilledSales!$D$3:$AB$74,MATCH(BilledbyRate!$A12,BilledSales!$D$2:$AB$2,0),0)</f>
        <v>1422271.2318097614</v>
      </c>
      <c r="AW12" s="11">
        <f>VLOOKUP(AW$5,BilledSales!$D$3:$AB$74,MATCH(BilledbyRate!$A12,BilledSales!$D$2:$AB$2,0),0)</f>
        <v>917822.07823344751</v>
      </c>
      <c r="AX12" s="11">
        <f>VLOOKUP(AX$5,BilledSales!$D$3:$AB$74,MATCH(BilledbyRate!$A12,BilledSales!$D$2:$AB$2,0),0)</f>
        <v>472326.5104239838</v>
      </c>
      <c r="AY12" s="11">
        <f>VLOOKUP(AY$5,BilledSales!$D$3:$AB$74,MATCH(BilledbyRate!$A12,BilledSales!$D$2:$AB$2,0),0)</f>
        <v>295569.01663140755</v>
      </c>
      <c r="AZ12" s="11">
        <f>VLOOKUP(AZ$5,BilledSales!$D$3:$AB$74,MATCH(BilledbyRate!$A12,BilledSales!$D$2:$AB$2,0),0)</f>
        <v>248511.08530707486</v>
      </c>
      <c r="BA12" s="11">
        <f>VLOOKUP(BA$5,BilledSales!$D$3:$AB$74,MATCH(BilledbyRate!$A12,BilledSales!$D$2:$AB$2,0),0)</f>
        <v>242053.44055121127</v>
      </c>
      <c r="BB12" s="11">
        <f>VLOOKUP(BB$5,BilledSales!$D$3:$AB$74,MATCH(BilledbyRate!$A12,BilledSales!$D$2:$AB$2,0),0)</f>
        <v>255525.54342349287</v>
      </c>
      <c r="BC12" s="11">
        <f>VLOOKUP(BC$5,BilledSales!$D$3:$AB$74,MATCH(BilledbyRate!$A12,BilledSales!$D$2:$AB$2,0),0)</f>
        <v>406360.67159643857</v>
      </c>
      <c r="BD12" s="11">
        <f>VLOOKUP(BD$5,BilledSales!$D$3:$AB$74,MATCH(BilledbyRate!$A12,BilledSales!$D$2:$AB$2,0),0)</f>
        <v>818419.95684107242</v>
      </c>
      <c r="BE12" s="11">
        <f>VLOOKUP(BE$5,BilledSales!$D$3:$AB$74,MATCH(BilledbyRate!$A12,BilledSales!$D$2:$AB$2,0),0)</f>
        <v>1462980.2603764492</v>
      </c>
      <c r="BF12" s="11">
        <f>VLOOKUP(BF$5,BilledSales!$D$3:$AB$74,MATCH(BilledbyRate!$A12,BilledSales!$D$2:$AB$2,0),0)</f>
        <v>1951669.152344096</v>
      </c>
      <c r="BG12" s="11">
        <f>VLOOKUP(BG$5,BilledSales!$D$3:$AB$74,MATCH(BilledbyRate!$A12,BilledSales!$D$2:$AB$2,0),0)</f>
        <v>1834783.8540541655</v>
      </c>
      <c r="BH12" s="11">
        <f>VLOOKUP(BH$5,BilledSales!$D$3:$AB$74,MATCH(BilledbyRate!$A12,BilledSales!$D$2:$AB$2,0),0)</f>
        <v>1414716.6372979323</v>
      </c>
      <c r="BI12" s="11">
        <f>VLOOKUP(BI$5,BilledSales!$D$3:$AB$74,MATCH(BilledbyRate!$A12,BilledSales!$D$2:$AB$2,0),0)</f>
        <v>913446.70140770858</v>
      </c>
      <c r="BJ12" s="11">
        <f>VLOOKUP(BJ$5,BilledSales!$D$3:$AB$74,MATCH(BilledbyRate!$A12,BilledSales!$D$2:$AB$2,0),0)</f>
        <v>470618.61045569356</v>
      </c>
      <c r="BK12" s="11">
        <f>VLOOKUP(BK$5,BilledSales!$D$3:$AB$74,MATCH(BilledbyRate!$A12,BilledSales!$D$2:$AB$2,0),0)</f>
        <v>295119.60628705926</v>
      </c>
      <c r="BL12" s="11">
        <f>VLOOKUP(BL$5,BilledSales!$D$3:$AB$74,MATCH(BilledbyRate!$A12,BilledSales!$D$2:$AB$2,0),0)</f>
        <v>248416.73790521495</v>
      </c>
      <c r="BM12" s="11">
        <f>VLOOKUP(BM$5,BilledSales!$D$3:$AB$74,MATCH(BilledbyRate!$A12,BilledSales!$D$2:$AB$2,0),0)</f>
        <v>242093.3545607159</v>
      </c>
      <c r="BN12" s="11">
        <f>VLOOKUP(BN$5,BilledSales!$D$3:$AB$74,MATCH(BilledbyRate!$A12,BilledSales!$D$2:$AB$2,0),0)</f>
        <v>255653.47748091939</v>
      </c>
      <c r="BO12" s="11">
        <f>VLOOKUP(BO$5,BilledSales!$D$3:$AB$74,MATCH(BilledbyRate!$A12,BilledSales!$D$2:$AB$2,0),0)</f>
        <v>405601.16839479463</v>
      </c>
      <c r="BP12" s="11">
        <f>VLOOKUP(BP$5,BilledSales!$D$3:$AB$74,MATCH(BilledbyRate!$A12,BilledSales!$D$2:$AB$2,0),0)</f>
        <v>815263.14253538451</v>
      </c>
      <c r="BQ12" s="11">
        <f>VLOOKUP(BQ$5,BilledSales!$D$3:$AB$74,MATCH(BilledbyRate!$A12,BilledSales!$D$2:$AB$2,0),0)</f>
        <v>1456048.6584584021</v>
      </c>
    </row>
    <row r="13" spans="1:69" x14ac:dyDescent="0.25">
      <c r="A13" t="s">
        <v>10</v>
      </c>
      <c r="B13" s="11"/>
      <c r="C13" s="11">
        <f>VLOOKUP(C$5,BilledSales!$D$3:$AB$74,MATCH(BilledbyRate!$A13,BilledSales!$D$2:$AB$2,0),0)</f>
        <v>60122.501000000004</v>
      </c>
      <c r="D13" s="11">
        <f>VLOOKUP(D$5,BilledSales!$D$3:$AB$74,MATCH(BilledbyRate!$A13,BilledSales!$D$2:$AB$2,0),0)</f>
        <v>58824.574999999997</v>
      </c>
      <c r="E13" s="11">
        <f>VLOOKUP(E$5,BilledSales!$D$3:$AB$74,MATCH(BilledbyRate!$A13,BilledSales!$D$2:$AB$2,0),0)</f>
        <v>58757.764999999999</v>
      </c>
      <c r="F13" s="11">
        <f>VLOOKUP(F$5,BilledSales!$D$3:$AB$74,MATCH(BilledbyRate!$A13,BilledSales!$D$2:$AB$2,0),0)</f>
        <v>59360.038</v>
      </c>
      <c r="G13" s="11">
        <f>VLOOKUP(G$5,BilledSales!$D$3:$AB$74,MATCH(BilledbyRate!$A13,BilledSales!$D$2:$AB$2,0),0)</f>
        <v>70071.447</v>
      </c>
      <c r="H13" s="11">
        <f>VLOOKUP(H$5,BilledSales!$D$3:$AB$74,MATCH(BilledbyRate!$A13,BilledSales!$D$2:$AB$2,0),0)</f>
        <v>93008.34599999999</v>
      </c>
      <c r="I13" s="11">
        <f>VLOOKUP(I$5,BilledSales!$D$3:$AB$74,MATCH(BilledbyRate!$A13,BilledSales!$D$2:$AB$2,0),0)</f>
        <v>125933.269</v>
      </c>
      <c r="J13" s="11">
        <f>VLOOKUP(J$5,BilledSales!$D$3:$AB$74,MATCH(BilledbyRate!$A13,BilledSales!$D$2:$AB$2,0),0)</f>
        <v>151549.53999999998</v>
      </c>
      <c r="K13" s="11">
        <f>VLOOKUP(K$5,BilledSales!$D$3:$AB$74,MATCH(BilledbyRate!$A13,BilledSales!$D$2:$AB$2,0),0)</f>
        <v>152510.06299999999</v>
      </c>
      <c r="L13" s="11">
        <f>VLOOKUP(L$5,BilledSales!$D$3:$AB$74,MATCH(BilledbyRate!$A13,BilledSales!$D$2:$AB$2,0),0)</f>
        <v>125542.93799999999</v>
      </c>
      <c r="M13" s="11">
        <f>VLOOKUP(M$5,BilledSales!$D$3:$AB$74,MATCH(BilledbyRate!$A13,BilledSales!$D$2:$AB$2,0),0)</f>
        <v>98441.543999999994</v>
      </c>
      <c r="N13" s="11">
        <f>VLOOKUP(N$5,BilledSales!$D$3:$AB$74,MATCH(BilledbyRate!$A13,BilledSales!$D$2:$AB$2,0),0)</f>
        <v>75619.201000000001</v>
      </c>
      <c r="O13" s="11">
        <f>VLOOKUP(O$5,BilledSales!$D$3:$AB$74,MATCH(BilledbyRate!$A13,BilledSales!$D$2:$AB$2,0),0)</f>
        <v>64957.693000000007</v>
      </c>
      <c r="P13" s="11">
        <f>VLOOKUP(P$5,BilledSales!$D$3:$AB$74,MATCH(BilledbyRate!$A13,BilledSales!$D$2:$AB$2,0),0)</f>
        <v>63674.754000000001</v>
      </c>
      <c r="Q13" s="11">
        <f>VLOOKUP(Q$5,BilledSales!$D$3:$AB$74,MATCH(BilledbyRate!$A13,BilledSales!$D$2:$AB$2,0),0)</f>
        <v>63607.943000000007</v>
      </c>
      <c r="R13" s="11">
        <f>VLOOKUP(R$5,BilledSales!$D$3:$AB$74,MATCH(BilledbyRate!$A13,BilledSales!$D$2:$AB$2,0),0)</f>
        <v>64210.216</v>
      </c>
      <c r="S13" s="11">
        <f>VLOOKUP(S$5,BilledSales!$D$3:$AB$74,MATCH(BilledbyRate!$A13,BilledSales!$D$2:$AB$2,0),0)</f>
        <v>74857.062999999995</v>
      </c>
      <c r="T13" s="11">
        <f>VLOOKUP(T$5,BilledSales!$D$3:$AB$74,MATCH(BilledbyRate!$A13,BilledSales!$D$2:$AB$2,0),0)</f>
        <v>97793.962</v>
      </c>
      <c r="U13" s="11">
        <f>VLOOKUP(U$5,BilledSales!$D$3:$AB$74,MATCH(BilledbyRate!$A13,BilledSales!$D$2:$AB$2,0),0)</f>
        <v>130718.88500000001</v>
      </c>
      <c r="V13" s="11">
        <f>VLOOKUP(V$5,BilledSales!$D$3:$AB$74,MATCH(BilledbyRate!$A13,BilledSales!$D$2:$AB$2,0),0)</f>
        <v>156140.95300000001</v>
      </c>
      <c r="W13" s="11">
        <f>VLOOKUP(W$5,BilledSales!$D$3:$AB$74,MATCH(BilledbyRate!$A13,BilledSales!$D$2:$AB$2,0),0)</f>
        <v>157101.476</v>
      </c>
      <c r="X13" s="11">
        <f>VLOOKUP(X$5,BilledSales!$D$3:$AB$74,MATCH(BilledbyRate!$A13,BilledSales!$D$2:$AB$2,0),0)</f>
        <v>130134.351</v>
      </c>
      <c r="Y13" s="11">
        <f>VLOOKUP(Y$5,BilledSales!$D$3:$AB$74,MATCH(BilledbyRate!$A13,BilledSales!$D$2:$AB$2,0),0)</f>
        <v>102819.56200000001</v>
      </c>
      <c r="Z13" s="11">
        <f>VLOOKUP(Z$5,BilledSales!$D$3:$AB$74,MATCH(BilledbyRate!$A13,BilledSales!$D$2:$AB$2,0),0)</f>
        <v>79997.218999999997</v>
      </c>
      <c r="AA13" s="11">
        <f>VLOOKUP(AA$5,BilledSales!$D$3:$AB$74,MATCH(BilledbyRate!$A13,BilledSales!$D$2:$AB$2,0),0)</f>
        <v>69335.710999999996</v>
      </c>
      <c r="AB13" s="11">
        <f>VLOOKUP(AB$5,BilledSales!$D$3:$AB$74,MATCH(BilledbyRate!$A13,BilledSales!$D$2:$AB$2,0),0)</f>
        <v>67810.758999999991</v>
      </c>
      <c r="AC13" s="11">
        <f>VLOOKUP(AC$5,BilledSales!$D$3:$AB$74,MATCH(BilledbyRate!$A13,BilledSales!$D$2:$AB$2,0),0)</f>
        <v>67743.948000000004</v>
      </c>
      <c r="AD13" s="11">
        <f>VLOOKUP(AD$5,BilledSales!$D$3:$AB$74,MATCH(BilledbyRate!$A13,BilledSales!$D$2:$AB$2,0),0)</f>
        <v>68346.22099999999</v>
      </c>
      <c r="AE13" s="11">
        <f>VLOOKUP(AE$5,BilledSales!$D$3:$AB$74,MATCH(BilledbyRate!$A13,BilledSales!$D$2:$AB$2,0),0)</f>
        <v>78852.092000000004</v>
      </c>
      <c r="AF13" s="11">
        <f>VLOOKUP(AF$5,BilledSales!$D$3:$AB$74,MATCH(BilledbyRate!$A13,BilledSales!$D$2:$AB$2,0),0)</f>
        <v>101788.99100000001</v>
      </c>
      <c r="AG13" s="11">
        <f>VLOOKUP(AG$5,BilledSales!$D$3:$AB$74,MATCH(BilledbyRate!$A13,BilledSales!$D$2:$AB$2,0),0)</f>
        <v>134713.91399999999</v>
      </c>
      <c r="AH13" s="11">
        <f>VLOOKUP(AH$5,BilledSales!$D$3:$AB$74,MATCH(BilledbyRate!$A13,BilledSales!$D$2:$AB$2,0),0)</f>
        <v>160030.976</v>
      </c>
      <c r="AI13" s="11">
        <f>VLOOKUP(AI$5,BilledSales!$D$3:$AB$74,MATCH(BilledbyRate!$A13,BilledSales!$D$2:$AB$2,0),0)</f>
        <v>160991.49900000001</v>
      </c>
      <c r="AJ13" s="11">
        <f>VLOOKUP(AJ$5,BilledSales!$D$3:$AB$74,MATCH(BilledbyRate!$A13,BilledSales!$D$2:$AB$2,0),0)</f>
        <v>134024.37299999999</v>
      </c>
      <c r="AK13" s="11">
        <f>VLOOKUP(AK$5,BilledSales!$D$3:$AB$74,MATCH(BilledbyRate!$A13,BilledSales!$D$2:$AB$2,0),0)</f>
        <v>106496.18400000001</v>
      </c>
      <c r="AL13" s="11">
        <f>VLOOKUP(AL$5,BilledSales!$D$3:$AB$74,MATCH(BilledbyRate!$A13,BilledSales!$D$2:$AB$2,0),0)</f>
        <v>83673.84</v>
      </c>
      <c r="AM13" s="11">
        <f>VLOOKUP(AM$5,BilledSales!$D$3:$AB$74,MATCH(BilledbyRate!$A13,BilledSales!$D$2:$AB$2,0),0)</f>
        <v>73012.332999999999</v>
      </c>
      <c r="AN13" s="11">
        <f>VLOOKUP(AN$5,BilledSales!$D$3:$AB$74,MATCH(BilledbyRate!$A13,BilledSales!$D$2:$AB$2,0),0)</f>
        <v>71255.758999999991</v>
      </c>
      <c r="AO13" s="11">
        <f>VLOOKUP(AO$5,BilledSales!$D$3:$AB$74,MATCH(BilledbyRate!$A13,BilledSales!$D$2:$AB$2,0),0)</f>
        <v>71188.948999999993</v>
      </c>
      <c r="AP13" s="11">
        <f>VLOOKUP(AP$5,BilledSales!$D$3:$AB$74,MATCH(BilledbyRate!$A13,BilledSales!$D$2:$AB$2,0),0)</f>
        <v>71791.221999999994</v>
      </c>
      <c r="AQ13" s="11">
        <f>VLOOKUP(AQ$5,BilledSales!$D$3:$AB$74,MATCH(BilledbyRate!$A13,BilledSales!$D$2:$AB$2,0),0)</f>
        <v>81966.663</v>
      </c>
      <c r="AR13" s="11">
        <f>VLOOKUP(AR$5,BilledSales!$D$3:$AB$74,MATCH(BilledbyRate!$A13,BilledSales!$D$2:$AB$2,0),0)</f>
        <v>104903.56200000001</v>
      </c>
      <c r="AS13" s="11">
        <f>VLOOKUP(AS$5,BilledSales!$D$3:$AB$74,MATCH(BilledbyRate!$A13,BilledSales!$D$2:$AB$2,0),0)</f>
        <v>137828.48500000002</v>
      </c>
      <c r="AT13" s="11">
        <f>VLOOKUP(AT$5,BilledSales!$D$3:$AB$74,MATCH(BilledbyRate!$A13,BilledSales!$D$2:$AB$2,0),0)</f>
        <v>162982.92199999999</v>
      </c>
      <c r="AU13" s="11">
        <f>VLOOKUP(AU$5,BilledSales!$D$3:$AB$74,MATCH(BilledbyRate!$A13,BilledSales!$D$2:$AB$2,0),0)</f>
        <v>163943.44500000001</v>
      </c>
      <c r="AV13" s="11">
        <f>VLOOKUP(AV$5,BilledSales!$D$3:$AB$74,MATCH(BilledbyRate!$A13,BilledSales!$D$2:$AB$2,0),0)</f>
        <v>136976.32000000001</v>
      </c>
      <c r="AW13" s="11">
        <f>VLOOKUP(AW$5,BilledSales!$D$3:$AB$74,MATCH(BilledbyRate!$A13,BilledSales!$D$2:$AB$2,0),0)</f>
        <v>109353.334</v>
      </c>
      <c r="AX13" s="11">
        <f>VLOOKUP(AX$5,BilledSales!$D$3:$AB$74,MATCH(BilledbyRate!$A13,BilledSales!$D$2:$AB$2,0),0)</f>
        <v>86530.99</v>
      </c>
      <c r="AY13" s="11">
        <f>VLOOKUP(AY$5,BilledSales!$D$3:$AB$74,MATCH(BilledbyRate!$A13,BilledSales!$D$2:$AB$2,0),0)</f>
        <v>75869.482999999993</v>
      </c>
      <c r="AZ13" s="11">
        <f>VLOOKUP(AZ$5,BilledSales!$D$3:$AB$74,MATCH(BilledbyRate!$A13,BilledSales!$D$2:$AB$2,0),0)</f>
        <v>74134.516000000003</v>
      </c>
      <c r="BA13" s="11">
        <f>VLOOKUP(BA$5,BilledSales!$D$3:$AB$74,MATCH(BilledbyRate!$A13,BilledSales!$D$2:$AB$2,0),0)</f>
        <v>74067.706000000006</v>
      </c>
      <c r="BB13" s="11">
        <f>VLOOKUP(BB$5,BilledSales!$D$3:$AB$74,MATCH(BilledbyRate!$A13,BilledSales!$D$2:$AB$2,0),0)</f>
        <v>74669.979000000007</v>
      </c>
      <c r="BC13" s="11">
        <f>VLOOKUP(BC$5,BilledSales!$D$3:$AB$74,MATCH(BilledbyRate!$A13,BilledSales!$D$2:$AB$2,0),0)</f>
        <v>84967.384999999995</v>
      </c>
      <c r="BD13" s="11">
        <f>VLOOKUP(BD$5,BilledSales!$D$3:$AB$74,MATCH(BilledbyRate!$A13,BilledSales!$D$2:$AB$2,0),0)</f>
        <v>107904.28400000001</v>
      </c>
      <c r="BE13" s="11">
        <f>VLOOKUP(BE$5,BilledSales!$D$3:$AB$74,MATCH(BilledbyRate!$A13,BilledSales!$D$2:$AB$2,0),0)</f>
        <v>140829.20699999999</v>
      </c>
      <c r="BF13" s="11">
        <f>VLOOKUP(BF$5,BilledSales!$D$3:$AB$74,MATCH(BilledbyRate!$A13,BilledSales!$D$2:$AB$2,0),0)</f>
        <v>165938.17300000001</v>
      </c>
      <c r="BG13" s="11">
        <f>VLOOKUP(BG$5,BilledSales!$D$3:$AB$74,MATCH(BilledbyRate!$A13,BilledSales!$D$2:$AB$2,0),0)</f>
        <v>166898.696</v>
      </c>
      <c r="BH13" s="11">
        <f>VLOOKUP(BH$5,BilledSales!$D$3:$AB$74,MATCH(BilledbyRate!$A13,BilledSales!$D$2:$AB$2,0),0)</f>
        <v>139931.571</v>
      </c>
      <c r="BI13" s="11">
        <f>VLOOKUP(BI$5,BilledSales!$D$3:$AB$74,MATCH(BilledbyRate!$A13,BilledSales!$D$2:$AB$2,0),0)</f>
        <v>112319.23899999999</v>
      </c>
      <c r="BJ13" s="11">
        <f>VLOOKUP(BJ$5,BilledSales!$D$3:$AB$74,MATCH(BilledbyRate!$A13,BilledSales!$D$2:$AB$2,0),0)</f>
        <v>89496.895999999993</v>
      </c>
      <c r="BK13" s="11">
        <f>VLOOKUP(BK$5,BilledSales!$D$3:$AB$74,MATCH(BilledbyRate!$A13,BilledSales!$D$2:$AB$2,0),0)</f>
        <v>78835.388000000006</v>
      </c>
      <c r="BL13" s="11">
        <f>VLOOKUP(BL$5,BilledSales!$D$3:$AB$74,MATCH(BilledbyRate!$A13,BilledSales!$D$2:$AB$2,0),0)</f>
        <v>77068.66</v>
      </c>
      <c r="BM13" s="11">
        <f>VLOOKUP(BM$5,BilledSales!$D$3:$AB$74,MATCH(BilledbyRate!$A13,BilledSales!$D$2:$AB$2,0),0)</f>
        <v>77001.850000000006</v>
      </c>
      <c r="BN13" s="11">
        <f>VLOOKUP(BN$5,BilledSales!$D$3:$AB$74,MATCH(BilledbyRate!$A13,BilledSales!$D$2:$AB$2,0),0)</f>
        <v>77604.122999999992</v>
      </c>
      <c r="BO13" s="11">
        <f>VLOOKUP(BO$5,BilledSales!$D$3:$AB$74,MATCH(BilledbyRate!$A13,BilledSales!$D$2:$AB$2,0),0)</f>
        <v>87831.856999999989</v>
      </c>
      <c r="BP13" s="11">
        <f>VLOOKUP(BP$5,BilledSales!$D$3:$AB$74,MATCH(BilledbyRate!$A13,BilledSales!$D$2:$AB$2,0),0)</f>
        <v>110768.75600000001</v>
      </c>
      <c r="BQ13" s="11">
        <f>VLOOKUP(BQ$5,BilledSales!$D$3:$AB$74,MATCH(BilledbyRate!$A13,BilledSales!$D$2:$AB$2,0),0)</f>
        <v>143693.67800000001</v>
      </c>
    </row>
    <row r="14" spans="1:69" x14ac:dyDescent="0.25">
      <c r="A14" t="s">
        <v>11</v>
      </c>
      <c r="B14" s="11"/>
      <c r="C14" s="11">
        <f>VLOOKUP(C$5,BilledSales!$D$3:$AB$74,MATCH(BilledbyRate!$A14,BilledSales!$D$2:$AB$2,0),0)</f>
        <v>29494.6</v>
      </c>
      <c r="D14" s="11">
        <f>VLOOKUP(D$5,BilledSales!$D$3:$AB$74,MATCH(BilledbyRate!$A14,BilledSales!$D$2:$AB$2,0),0)</f>
        <v>38486.699999999997</v>
      </c>
      <c r="E14" s="11">
        <f>VLOOKUP(E$5,BilledSales!$D$3:$AB$74,MATCH(BilledbyRate!$A14,BilledSales!$D$2:$AB$2,0),0)</f>
        <v>29494.6</v>
      </c>
      <c r="F14" s="11">
        <f>VLOOKUP(F$5,BilledSales!$D$3:$AB$74,MATCH(BilledbyRate!$A14,BilledSales!$D$2:$AB$2,0),0)</f>
        <v>29494.6</v>
      </c>
      <c r="G14" s="11">
        <f>VLOOKUP(G$5,BilledSales!$D$3:$AB$74,MATCH(BilledbyRate!$A14,BilledSales!$D$2:$AB$2,0),0)</f>
        <v>19027.3</v>
      </c>
      <c r="H14" s="11">
        <f>VLOOKUP(H$5,BilledSales!$D$3:$AB$74,MATCH(BilledbyRate!$A14,BilledSales!$D$2:$AB$2,0),0)</f>
        <v>19027.3</v>
      </c>
      <c r="I14" s="11">
        <f>VLOOKUP(I$5,BilledSales!$D$3:$AB$74,MATCH(BilledbyRate!$A14,BilledSales!$D$2:$AB$2,0),0)</f>
        <v>36918</v>
      </c>
      <c r="J14" s="11">
        <f>VLOOKUP(J$5,BilledSales!$D$3:$AB$74,MATCH(BilledbyRate!$A14,BilledSales!$D$2:$AB$2,0),0)</f>
        <v>28119</v>
      </c>
      <c r="K14" s="11">
        <f>VLOOKUP(K$5,BilledSales!$D$3:$AB$74,MATCH(BilledbyRate!$A14,BilledSales!$D$2:$AB$2,0),0)</f>
        <v>29494.6</v>
      </c>
      <c r="L14" s="11">
        <f>VLOOKUP(L$5,BilledSales!$D$3:$AB$74,MATCH(BilledbyRate!$A14,BilledSales!$D$2:$AB$2,0),0)</f>
        <v>27925.8</v>
      </c>
      <c r="M14" s="11">
        <f>VLOOKUP(M$5,BilledSales!$D$3:$AB$74,MATCH(BilledbyRate!$A14,BilledSales!$D$2:$AB$2,0),0)</f>
        <v>31122.9</v>
      </c>
      <c r="N14" s="11">
        <f>VLOOKUP(N$5,BilledSales!$D$3:$AB$74,MATCH(BilledbyRate!$A14,BilledSales!$D$2:$AB$2,0),0)</f>
        <v>30870.200000000004</v>
      </c>
      <c r="O14" s="11">
        <f>VLOOKUP(O$5,BilledSales!$D$3:$AB$74,MATCH(BilledbyRate!$A14,BilledSales!$D$2:$AB$2,0),0)</f>
        <v>28119</v>
      </c>
      <c r="P14" s="11">
        <f>VLOOKUP(P$5,BilledSales!$D$3:$AB$74,MATCH(BilledbyRate!$A14,BilledSales!$D$2:$AB$2,0),0)</f>
        <v>30870.200000000004</v>
      </c>
      <c r="Q14" s="11">
        <f>VLOOKUP(Q$5,BilledSales!$D$3:$AB$74,MATCH(BilledbyRate!$A14,BilledSales!$D$2:$AB$2,0),0)</f>
        <v>29494.6</v>
      </c>
      <c r="R14" s="11">
        <f>VLOOKUP(R$5,BilledSales!$D$3:$AB$74,MATCH(BilledbyRate!$A14,BilledSales!$D$2:$AB$2,0),0)</f>
        <v>32498.5</v>
      </c>
      <c r="S14" s="11">
        <f>VLOOKUP(S$5,BilledSales!$D$3:$AB$74,MATCH(BilledbyRate!$A14,BilledSales!$D$2:$AB$2,0),0)</f>
        <v>30870.200000000004</v>
      </c>
      <c r="T14" s="11">
        <f>VLOOKUP(T$5,BilledSales!$D$3:$AB$74,MATCH(BilledbyRate!$A14,BilledSales!$D$2:$AB$2,0),0)</f>
        <v>41297.5</v>
      </c>
      <c r="U14" s="11">
        <f>VLOOKUP(U$5,BilledSales!$D$3:$AB$74,MATCH(BilledbyRate!$A14,BilledSales!$D$2:$AB$2,0),0)</f>
        <v>36918</v>
      </c>
      <c r="V14" s="11">
        <f>VLOOKUP(V$5,BilledSales!$D$3:$AB$74,MATCH(BilledbyRate!$A14,BilledSales!$D$2:$AB$2,0),0)</f>
        <v>29494.6</v>
      </c>
      <c r="W14" s="11">
        <f>VLOOKUP(W$5,BilledSales!$D$3:$AB$74,MATCH(BilledbyRate!$A14,BilledSales!$D$2:$AB$2,0),0)</f>
        <v>33874.1</v>
      </c>
      <c r="X14" s="11">
        <f>VLOOKUP(X$5,BilledSales!$D$3:$AB$74,MATCH(BilledbyRate!$A14,BilledSales!$D$2:$AB$2,0),0)</f>
        <v>29687.7</v>
      </c>
      <c r="Y14" s="11">
        <f>VLOOKUP(Y$5,BilledSales!$D$3:$AB$74,MATCH(BilledbyRate!$A14,BilledSales!$D$2:$AB$2,0),0)</f>
        <v>26490.7</v>
      </c>
      <c r="Z14" s="11">
        <f>VLOOKUP(Z$5,BilledSales!$D$3:$AB$74,MATCH(BilledbyRate!$A14,BilledSales!$D$2:$AB$2,0),0)</f>
        <v>13312.2</v>
      </c>
      <c r="AA14" s="11">
        <f>VLOOKUP(AA$5,BilledSales!$D$3:$AB$74,MATCH(BilledbyRate!$A14,BilledSales!$D$2:$AB$2,0),0)</f>
        <v>41297.5</v>
      </c>
      <c r="AB14" s="11">
        <f>VLOOKUP(AB$5,BilledSales!$D$3:$AB$74,MATCH(BilledbyRate!$A14,BilledSales!$D$2:$AB$2,0),0)</f>
        <v>29494.6</v>
      </c>
      <c r="AC14" s="11">
        <f>VLOOKUP(AC$5,BilledSales!$D$3:$AB$74,MATCH(BilledbyRate!$A14,BilledSales!$D$2:$AB$2,0),0)</f>
        <v>29687.7</v>
      </c>
      <c r="AD14" s="11">
        <f>VLOOKUP(AD$5,BilledSales!$D$3:$AB$74,MATCH(BilledbyRate!$A14,BilledSales!$D$2:$AB$2,0),0)</f>
        <v>30870.200000000004</v>
      </c>
      <c r="AE14" s="11">
        <f>VLOOKUP(AE$5,BilledSales!$D$3:$AB$74,MATCH(BilledbyRate!$A14,BilledSales!$D$2:$AB$2,0),0)</f>
        <v>29494.6</v>
      </c>
      <c r="AF14" s="11">
        <f>VLOOKUP(AF$5,BilledSales!$D$3:$AB$74,MATCH(BilledbyRate!$A14,BilledSales!$D$2:$AB$2,0),0)</f>
        <v>33874.1</v>
      </c>
      <c r="AG14" s="11">
        <f>VLOOKUP(AG$5,BilledSales!$D$3:$AB$74,MATCH(BilledbyRate!$A14,BilledSales!$D$2:$AB$2,0),0)</f>
        <v>28119</v>
      </c>
      <c r="AH14" s="11">
        <f>VLOOKUP(AH$5,BilledSales!$D$3:$AB$74,MATCH(BilledbyRate!$A14,BilledSales!$D$2:$AB$2,0),0)</f>
        <v>29494.6</v>
      </c>
      <c r="AI14" s="11">
        <f>VLOOKUP(AI$5,BilledSales!$D$3:$AB$74,MATCH(BilledbyRate!$A14,BilledSales!$D$2:$AB$2,0),0)</f>
        <v>29494.6</v>
      </c>
      <c r="AJ14" s="11">
        <f>VLOOKUP(AJ$5,BilledSales!$D$3:$AB$74,MATCH(BilledbyRate!$A14,BilledSales!$D$2:$AB$2,0),0)</f>
        <v>30870.200000000004</v>
      </c>
      <c r="AK14" s="11">
        <f>VLOOKUP(AK$5,BilledSales!$D$3:$AB$74,MATCH(BilledbyRate!$A14,BilledSales!$D$2:$AB$2,0),0)</f>
        <v>27925.8</v>
      </c>
      <c r="AL14" s="11">
        <f>VLOOKUP(AL$5,BilledSales!$D$3:$AB$74,MATCH(BilledbyRate!$A14,BilledSales!$D$2:$AB$2,0),0)</f>
        <v>34067.199999999997</v>
      </c>
      <c r="AM14" s="11">
        <f>VLOOKUP(AM$5,BilledSales!$D$3:$AB$74,MATCH(BilledbyRate!$A14,BilledSales!$D$2:$AB$2,0),0)</f>
        <v>29494.6</v>
      </c>
      <c r="AN14" s="11">
        <f>VLOOKUP(AN$5,BilledSales!$D$3:$AB$74,MATCH(BilledbyRate!$A14,BilledSales!$D$2:$AB$2,0),0)</f>
        <v>29494.6</v>
      </c>
      <c r="AO14" s="11">
        <f>VLOOKUP(AO$5,BilledSales!$D$3:$AB$74,MATCH(BilledbyRate!$A14,BilledSales!$D$2:$AB$2,0),0)</f>
        <v>29494.6</v>
      </c>
      <c r="AP14" s="11">
        <f>VLOOKUP(AP$5,BilledSales!$D$3:$AB$74,MATCH(BilledbyRate!$A14,BilledSales!$D$2:$AB$2,0),0)</f>
        <v>33874.1</v>
      </c>
      <c r="AQ14" s="11">
        <f>VLOOKUP(AQ$5,BilledSales!$D$3:$AB$74,MATCH(BilledbyRate!$A14,BilledSales!$D$2:$AB$2,0),0)</f>
        <v>29494.6</v>
      </c>
      <c r="AR14" s="11">
        <f>VLOOKUP(AR$5,BilledSales!$D$3:$AB$74,MATCH(BilledbyRate!$A14,BilledSales!$D$2:$AB$2,0),0)</f>
        <v>36918</v>
      </c>
      <c r="AS14" s="11">
        <f>VLOOKUP(AS$5,BilledSales!$D$3:$AB$74,MATCH(BilledbyRate!$A14,BilledSales!$D$2:$AB$2,0),0)</f>
        <v>29494.6</v>
      </c>
      <c r="AT14" s="11">
        <f>VLOOKUP(AT$5,BilledSales!$D$3:$AB$74,MATCH(BilledbyRate!$A14,BilledSales!$D$2:$AB$2,0),0)</f>
        <v>29494.6</v>
      </c>
      <c r="AU14" s="11">
        <f>VLOOKUP(AU$5,BilledSales!$D$3:$AB$74,MATCH(BilledbyRate!$A14,BilledSales!$D$2:$AB$2,0),0)</f>
        <v>29494.6</v>
      </c>
      <c r="AV14" s="11">
        <f>VLOOKUP(AV$5,BilledSales!$D$3:$AB$74,MATCH(BilledbyRate!$A14,BilledSales!$D$2:$AB$2,0),0)</f>
        <v>26683.8</v>
      </c>
      <c r="AW14" s="11">
        <f>VLOOKUP(AW$5,BilledSales!$D$3:$AB$74,MATCH(BilledbyRate!$A14,BilledSales!$D$2:$AB$2,0),0)</f>
        <v>35542.400000000001</v>
      </c>
      <c r="AX14" s="11">
        <f>VLOOKUP(AX$5,BilledSales!$D$3:$AB$74,MATCH(BilledbyRate!$A14,BilledSales!$D$2:$AB$2,0),0)</f>
        <v>23446.800000000003</v>
      </c>
      <c r="AY14" s="11">
        <f>VLOOKUP(AY$5,BilledSales!$D$3:$AB$74,MATCH(BilledbyRate!$A14,BilledSales!$D$2:$AB$2,0),0)</f>
        <v>29494.6</v>
      </c>
      <c r="AZ14" s="11">
        <f>VLOOKUP(AZ$5,BilledSales!$D$3:$AB$74,MATCH(BilledbyRate!$A14,BilledSales!$D$2:$AB$2,0),0)</f>
        <v>29494.6</v>
      </c>
      <c r="BA14" s="11">
        <f>VLOOKUP(BA$5,BilledSales!$D$3:$AB$74,MATCH(BilledbyRate!$A14,BilledSales!$D$2:$AB$2,0),0)</f>
        <v>29494.6</v>
      </c>
      <c r="BB14" s="11">
        <f>VLOOKUP(BB$5,BilledSales!$D$3:$AB$74,MATCH(BilledbyRate!$A14,BilledSales!$D$2:$AB$2,0),0)</f>
        <v>29494.6</v>
      </c>
      <c r="BC14" s="11">
        <f>VLOOKUP(BC$5,BilledSales!$D$3:$AB$74,MATCH(BilledbyRate!$A14,BilledSales!$D$2:$AB$2,0),0)</f>
        <v>19027.3</v>
      </c>
      <c r="BD14" s="11">
        <f>VLOOKUP(BD$5,BilledSales!$D$3:$AB$74,MATCH(BilledbyRate!$A14,BilledSales!$D$2:$AB$2,0),0)</f>
        <v>41297.5</v>
      </c>
      <c r="BE14" s="11">
        <f>VLOOKUP(BE$5,BilledSales!$D$3:$AB$74,MATCH(BilledbyRate!$A14,BilledSales!$D$2:$AB$2,0),0)</f>
        <v>35442.799999999996</v>
      </c>
      <c r="BF14" s="11">
        <f>VLOOKUP(BF$5,BilledSales!$D$3:$AB$74,MATCH(BilledbyRate!$A14,BilledSales!$D$2:$AB$2,0),0)</f>
        <v>29494.6</v>
      </c>
      <c r="BG14" s="11">
        <f>VLOOKUP(BG$5,BilledSales!$D$3:$AB$74,MATCH(BilledbyRate!$A14,BilledSales!$D$2:$AB$2,0),0)</f>
        <v>28119</v>
      </c>
      <c r="BH14" s="11">
        <f>VLOOKUP(BH$5,BilledSales!$D$3:$AB$74,MATCH(BilledbyRate!$A14,BilledSales!$D$2:$AB$2,0),0)</f>
        <v>29494.6</v>
      </c>
      <c r="BI14" s="11">
        <f>VLOOKUP(BI$5,BilledSales!$D$3:$AB$74,MATCH(BilledbyRate!$A14,BilledSales!$D$2:$AB$2,0),0)</f>
        <v>29494.6</v>
      </c>
      <c r="BJ14" s="11">
        <f>VLOOKUP(BJ$5,BilledSales!$D$3:$AB$74,MATCH(BilledbyRate!$A14,BilledSales!$D$2:$AB$2,0),0)</f>
        <v>29494.6</v>
      </c>
      <c r="BK14" s="11">
        <f>VLOOKUP(BK$5,BilledSales!$D$3:$AB$74,MATCH(BilledbyRate!$A14,BilledSales!$D$2:$AB$2,0),0)</f>
        <v>27925.8</v>
      </c>
      <c r="BL14" s="11">
        <f>VLOOKUP(BL$5,BilledSales!$D$3:$AB$74,MATCH(BilledbyRate!$A14,BilledSales!$D$2:$AB$2,0),0)</f>
        <v>31063.3</v>
      </c>
      <c r="BM14" s="11">
        <f>VLOOKUP(BM$5,BilledSales!$D$3:$AB$74,MATCH(BilledbyRate!$A14,BilledSales!$D$2:$AB$2,0),0)</f>
        <v>29494.6</v>
      </c>
      <c r="BN14" s="11">
        <f>VLOOKUP(BN$5,BilledSales!$D$3:$AB$74,MATCH(BilledbyRate!$A14,BilledSales!$D$2:$AB$2,0),0)</f>
        <v>38293.599999999999</v>
      </c>
      <c r="BO14" s="11">
        <f>VLOOKUP(BO$5,BilledSales!$D$3:$AB$74,MATCH(BilledbyRate!$A14,BilledSales!$D$2:$AB$2,0),0)</f>
        <v>20735.599999999999</v>
      </c>
      <c r="BP14" s="11">
        <f>VLOOKUP(BP$5,BilledSales!$D$3:$AB$74,MATCH(BilledbyRate!$A14,BilledSales!$D$2:$AB$2,0),0)</f>
        <v>32538.5</v>
      </c>
      <c r="BQ14" s="11">
        <f>VLOOKUP(BQ$5,BilledSales!$D$3:$AB$74,MATCH(BilledbyRate!$A14,BilledSales!$D$2:$AB$2,0),0)</f>
        <v>33874.1</v>
      </c>
    </row>
    <row r="15" spans="1:69" x14ac:dyDescent="0.25">
      <c r="A15" t="s">
        <v>12</v>
      </c>
      <c r="B15" s="11"/>
      <c r="C15" s="11">
        <f>VLOOKUP(C$5,BilledSales!$D$3:$AB$74,MATCH(BilledbyRate!$A15,BilledSales!$D$2:$AB$2,0),0)</f>
        <v>35776.970856924941</v>
      </c>
      <c r="D15" s="11">
        <f>VLOOKUP(D$5,BilledSales!$D$3:$AB$74,MATCH(BilledbyRate!$A15,BilledSales!$D$2:$AB$2,0),0)</f>
        <v>34091.33410114477</v>
      </c>
      <c r="E15" s="11">
        <f>VLOOKUP(E$5,BilledSales!$D$3:$AB$74,MATCH(BilledbyRate!$A15,BilledSales!$D$2:$AB$2,0),0)</f>
        <v>36639.772457213883</v>
      </c>
      <c r="F15" s="11">
        <f>VLOOKUP(F$5,BilledSales!$D$3:$AB$74,MATCH(BilledbyRate!$A15,BilledSales!$D$2:$AB$2,0),0)</f>
        <v>41805.61886092776</v>
      </c>
      <c r="G15" s="11">
        <f>VLOOKUP(G$5,BilledSales!$D$3:$AB$74,MATCH(BilledbyRate!$A15,BilledSales!$D$2:$AB$2,0),0)</f>
        <v>43163.506022000111</v>
      </c>
      <c r="H15" s="11">
        <f>VLOOKUP(H$5,BilledSales!$D$3:$AB$74,MATCH(BilledbyRate!$A15,BilledSales!$D$2:$AB$2,0),0)</f>
        <v>57516.357432027558</v>
      </c>
      <c r="I15" s="11">
        <f>VLOOKUP(I$5,BilledSales!$D$3:$AB$74,MATCH(BilledbyRate!$A15,BilledSales!$D$2:$AB$2,0),0)</f>
        <v>67179.156483097977</v>
      </c>
      <c r="J15" s="11">
        <f>VLOOKUP(J$5,BilledSales!$D$3:$AB$74,MATCH(BilledbyRate!$A15,BilledSales!$D$2:$AB$2,0),0)</f>
        <v>60579.018326005273</v>
      </c>
      <c r="K15" s="11">
        <f>VLOOKUP(K$5,BilledSales!$D$3:$AB$74,MATCH(BilledbyRate!$A15,BilledSales!$D$2:$AB$2,0),0)</f>
        <v>50838.595535139648</v>
      </c>
      <c r="L15" s="11">
        <f>VLOOKUP(L$5,BilledSales!$D$3:$AB$74,MATCH(BilledbyRate!$A15,BilledSales!$D$2:$AB$2,0),0)</f>
        <v>48684.790909058596</v>
      </c>
      <c r="M15" s="11">
        <f>VLOOKUP(M$5,BilledSales!$D$3:$AB$74,MATCH(BilledbyRate!$A15,BilledSales!$D$2:$AB$2,0),0)</f>
        <v>47975.338368698154</v>
      </c>
      <c r="N15" s="11">
        <f>VLOOKUP(N$5,BilledSales!$D$3:$AB$74,MATCH(BilledbyRate!$A15,BilledSales!$D$2:$AB$2,0),0)</f>
        <v>41836.19527839747</v>
      </c>
      <c r="O15" s="11">
        <f>VLOOKUP(O$5,BilledSales!$D$3:$AB$74,MATCH(BilledbyRate!$A15,BilledSales!$D$2:$AB$2,0),0)</f>
        <v>35062.679517882512</v>
      </c>
      <c r="P15" s="11">
        <f>VLOOKUP(P$5,BilledSales!$D$3:$AB$74,MATCH(BilledbyRate!$A15,BilledSales!$D$2:$AB$2,0),0)</f>
        <v>34827.101699636049</v>
      </c>
      <c r="Q15" s="11">
        <f>VLOOKUP(Q$5,BilledSales!$D$3:$AB$74,MATCH(BilledbyRate!$A15,BilledSales!$D$2:$AB$2,0),0)</f>
        <v>35982.707261443946</v>
      </c>
      <c r="R15" s="11">
        <f>VLOOKUP(R$5,BilledSales!$D$3:$AB$74,MATCH(BilledbyRate!$A15,BilledSales!$D$2:$AB$2,0),0)</f>
        <v>39562.841751784254</v>
      </c>
      <c r="S15" s="11">
        <f>VLOOKUP(S$5,BilledSales!$D$3:$AB$74,MATCH(BilledbyRate!$A15,BilledSales!$D$2:$AB$2,0),0)</f>
        <v>41498.359447965551</v>
      </c>
      <c r="T15" s="11">
        <f>VLOOKUP(T$5,BilledSales!$D$3:$AB$74,MATCH(BilledbyRate!$A15,BilledSales!$D$2:$AB$2,0),0)</f>
        <v>57355.377759666022</v>
      </c>
      <c r="U15" s="11">
        <f>VLOOKUP(U$5,BilledSales!$D$3:$AB$74,MATCH(BilledbyRate!$A15,BilledSales!$D$2:$AB$2,0),0)</f>
        <v>66816.480420598586</v>
      </c>
      <c r="V15" s="11">
        <f>VLOOKUP(V$5,BilledSales!$D$3:$AB$74,MATCH(BilledbyRate!$A15,BilledSales!$D$2:$AB$2,0),0)</f>
        <v>60579.018326005273</v>
      </c>
      <c r="W15" s="11">
        <f>VLOOKUP(W$5,BilledSales!$D$3:$AB$74,MATCH(BilledbyRate!$A15,BilledSales!$D$2:$AB$2,0),0)</f>
        <v>50838.595535139648</v>
      </c>
      <c r="X15" s="11">
        <f>VLOOKUP(X$5,BilledSales!$D$3:$AB$74,MATCH(BilledbyRate!$A15,BilledSales!$D$2:$AB$2,0),0)</f>
        <v>48684.790909058596</v>
      </c>
      <c r="Y15" s="11">
        <f>VLOOKUP(Y$5,BilledSales!$D$3:$AB$74,MATCH(BilledbyRate!$A15,BilledSales!$D$2:$AB$2,0),0)</f>
        <v>47975.338368698154</v>
      </c>
      <c r="Z15" s="11">
        <f>VLOOKUP(Z$5,BilledSales!$D$3:$AB$74,MATCH(BilledbyRate!$A15,BilledSales!$D$2:$AB$2,0),0)</f>
        <v>41836.19527839747</v>
      </c>
      <c r="AA15" s="11">
        <f>VLOOKUP(AA$5,BilledSales!$D$3:$AB$74,MATCH(BilledbyRate!$A15,BilledSales!$D$2:$AB$2,0),0)</f>
        <v>35062.679517882512</v>
      </c>
      <c r="AB15" s="11">
        <f>VLOOKUP(AB$5,BilledSales!$D$3:$AB$74,MATCH(BilledbyRate!$A15,BilledSales!$D$2:$AB$2,0),0)</f>
        <v>34827.101699636049</v>
      </c>
      <c r="AC15" s="11">
        <f>VLOOKUP(AC$5,BilledSales!$D$3:$AB$74,MATCH(BilledbyRate!$A15,BilledSales!$D$2:$AB$2,0),0)</f>
        <v>35982.707261443946</v>
      </c>
      <c r="AD15" s="11">
        <f>VLOOKUP(AD$5,BilledSales!$D$3:$AB$74,MATCH(BilledbyRate!$A15,BilledSales!$D$2:$AB$2,0),0)</f>
        <v>39562.841751784254</v>
      </c>
      <c r="AE15" s="11">
        <f>VLOOKUP(AE$5,BilledSales!$D$3:$AB$74,MATCH(BilledbyRate!$A15,BilledSales!$D$2:$AB$2,0),0)</f>
        <v>41498.359447965551</v>
      </c>
      <c r="AF15" s="11">
        <f>VLOOKUP(AF$5,BilledSales!$D$3:$AB$74,MATCH(BilledbyRate!$A15,BilledSales!$D$2:$AB$2,0),0)</f>
        <v>57355.377759666022</v>
      </c>
      <c r="AG15" s="11">
        <f>VLOOKUP(AG$5,BilledSales!$D$3:$AB$74,MATCH(BilledbyRate!$A15,BilledSales!$D$2:$AB$2,0),0)</f>
        <v>66816.480420598586</v>
      </c>
      <c r="AH15" s="11">
        <f>VLOOKUP(AH$5,BilledSales!$D$3:$AB$74,MATCH(BilledbyRate!$A15,BilledSales!$D$2:$AB$2,0),0)</f>
        <v>60579.018326005273</v>
      </c>
      <c r="AI15" s="11">
        <f>VLOOKUP(AI$5,BilledSales!$D$3:$AB$74,MATCH(BilledbyRate!$A15,BilledSales!$D$2:$AB$2,0),0)</f>
        <v>50838.595535139648</v>
      </c>
      <c r="AJ15" s="11">
        <f>VLOOKUP(AJ$5,BilledSales!$D$3:$AB$74,MATCH(BilledbyRate!$A15,BilledSales!$D$2:$AB$2,0),0)</f>
        <v>48684.790909058596</v>
      </c>
      <c r="AK15" s="11">
        <f>VLOOKUP(AK$5,BilledSales!$D$3:$AB$74,MATCH(BilledbyRate!$A15,BilledSales!$D$2:$AB$2,0),0)</f>
        <v>47975.338368698154</v>
      </c>
      <c r="AL15" s="11">
        <f>VLOOKUP(AL$5,BilledSales!$D$3:$AB$74,MATCH(BilledbyRate!$A15,BilledSales!$D$2:$AB$2,0),0)</f>
        <v>41836.19527839747</v>
      </c>
      <c r="AM15" s="11">
        <f>VLOOKUP(AM$5,BilledSales!$D$3:$AB$74,MATCH(BilledbyRate!$A15,BilledSales!$D$2:$AB$2,0),0)</f>
        <v>35062.679517882512</v>
      </c>
      <c r="AN15" s="11">
        <f>VLOOKUP(AN$5,BilledSales!$D$3:$AB$74,MATCH(BilledbyRate!$A15,BilledSales!$D$2:$AB$2,0),0)</f>
        <v>34827.101699636049</v>
      </c>
      <c r="AO15" s="11">
        <f>VLOOKUP(AO$5,BilledSales!$D$3:$AB$74,MATCH(BilledbyRate!$A15,BilledSales!$D$2:$AB$2,0),0)</f>
        <v>35982.707261443946</v>
      </c>
      <c r="AP15" s="11">
        <f>VLOOKUP(AP$5,BilledSales!$D$3:$AB$74,MATCH(BilledbyRate!$A15,BilledSales!$D$2:$AB$2,0),0)</f>
        <v>39562.841751784254</v>
      </c>
      <c r="AQ15" s="11">
        <f>VLOOKUP(AQ$5,BilledSales!$D$3:$AB$74,MATCH(BilledbyRate!$A15,BilledSales!$D$2:$AB$2,0),0)</f>
        <v>41498.359447965551</v>
      </c>
      <c r="AR15" s="11">
        <f>VLOOKUP(AR$5,BilledSales!$D$3:$AB$74,MATCH(BilledbyRate!$A15,BilledSales!$D$2:$AB$2,0),0)</f>
        <v>57355.377759666022</v>
      </c>
      <c r="AS15" s="11">
        <f>VLOOKUP(AS$5,BilledSales!$D$3:$AB$74,MATCH(BilledbyRate!$A15,BilledSales!$D$2:$AB$2,0),0)</f>
        <v>66816.480420598586</v>
      </c>
      <c r="AT15" s="11">
        <f>VLOOKUP(AT$5,BilledSales!$D$3:$AB$74,MATCH(BilledbyRate!$A15,BilledSales!$D$2:$AB$2,0),0)</f>
        <v>60579.018326005273</v>
      </c>
      <c r="AU15" s="11">
        <f>VLOOKUP(AU$5,BilledSales!$D$3:$AB$74,MATCH(BilledbyRate!$A15,BilledSales!$D$2:$AB$2,0),0)</f>
        <v>50838.595535139648</v>
      </c>
      <c r="AV15" s="11">
        <f>VLOOKUP(AV$5,BilledSales!$D$3:$AB$74,MATCH(BilledbyRate!$A15,BilledSales!$D$2:$AB$2,0),0)</f>
        <v>48684.790909058596</v>
      </c>
      <c r="AW15" s="11">
        <f>VLOOKUP(AW$5,BilledSales!$D$3:$AB$74,MATCH(BilledbyRate!$A15,BilledSales!$D$2:$AB$2,0),0)</f>
        <v>47975.338368698154</v>
      </c>
      <c r="AX15" s="11">
        <f>VLOOKUP(AX$5,BilledSales!$D$3:$AB$74,MATCH(BilledbyRate!$A15,BilledSales!$D$2:$AB$2,0),0)</f>
        <v>41836.19527839747</v>
      </c>
      <c r="AY15" s="11">
        <f>VLOOKUP(AY$5,BilledSales!$D$3:$AB$74,MATCH(BilledbyRate!$A15,BilledSales!$D$2:$AB$2,0),0)</f>
        <v>35062.679517882512</v>
      </c>
      <c r="AZ15" s="11">
        <f>VLOOKUP(AZ$5,BilledSales!$D$3:$AB$74,MATCH(BilledbyRate!$A15,BilledSales!$D$2:$AB$2,0),0)</f>
        <v>34827.101699636049</v>
      </c>
      <c r="BA15" s="11">
        <f>VLOOKUP(BA$5,BilledSales!$D$3:$AB$74,MATCH(BilledbyRate!$A15,BilledSales!$D$2:$AB$2,0),0)</f>
        <v>35982.707261443946</v>
      </c>
      <c r="BB15" s="11">
        <f>VLOOKUP(BB$5,BilledSales!$D$3:$AB$74,MATCH(BilledbyRate!$A15,BilledSales!$D$2:$AB$2,0),0)</f>
        <v>39562.841751784254</v>
      </c>
      <c r="BC15" s="11">
        <f>VLOOKUP(BC$5,BilledSales!$D$3:$AB$74,MATCH(BilledbyRate!$A15,BilledSales!$D$2:$AB$2,0),0)</f>
        <v>41498.359447965551</v>
      </c>
      <c r="BD15" s="11">
        <f>VLOOKUP(BD$5,BilledSales!$D$3:$AB$74,MATCH(BilledbyRate!$A15,BilledSales!$D$2:$AB$2,0),0)</f>
        <v>57355.377759666022</v>
      </c>
      <c r="BE15" s="11">
        <f>VLOOKUP(BE$5,BilledSales!$D$3:$AB$74,MATCH(BilledbyRate!$A15,BilledSales!$D$2:$AB$2,0),0)</f>
        <v>66816.480420598586</v>
      </c>
      <c r="BF15" s="11">
        <f>VLOOKUP(BF$5,BilledSales!$D$3:$AB$74,MATCH(BilledbyRate!$A15,BilledSales!$D$2:$AB$2,0),0)</f>
        <v>60579.018326005273</v>
      </c>
      <c r="BG15" s="11">
        <f>VLOOKUP(BG$5,BilledSales!$D$3:$AB$74,MATCH(BilledbyRate!$A15,BilledSales!$D$2:$AB$2,0),0)</f>
        <v>50838.595535139648</v>
      </c>
      <c r="BH15" s="11">
        <f>VLOOKUP(BH$5,BilledSales!$D$3:$AB$74,MATCH(BilledbyRate!$A15,BilledSales!$D$2:$AB$2,0),0)</f>
        <v>48684.790909058596</v>
      </c>
      <c r="BI15" s="11">
        <f>VLOOKUP(BI$5,BilledSales!$D$3:$AB$74,MATCH(BilledbyRate!$A15,BilledSales!$D$2:$AB$2,0),0)</f>
        <v>47975.338368698154</v>
      </c>
      <c r="BJ15" s="11">
        <f>VLOOKUP(BJ$5,BilledSales!$D$3:$AB$74,MATCH(BilledbyRate!$A15,BilledSales!$D$2:$AB$2,0),0)</f>
        <v>41836.19527839747</v>
      </c>
      <c r="BK15" s="11">
        <f>VLOOKUP(BK$5,BilledSales!$D$3:$AB$74,MATCH(BilledbyRate!$A15,BilledSales!$D$2:$AB$2,0),0)</f>
        <v>35062.679517882512</v>
      </c>
      <c r="BL15" s="11">
        <f>VLOOKUP(BL$5,BilledSales!$D$3:$AB$74,MATCH(BilledbyRate!$A15,BilledSales!$D$2:$AB$2,0),0)</f>
        <v>34827.101699636049</v>
      </c>
      <c r="BM15" s="11">
        <f>VLOOKUP(BM$5,BilledSales!$D$3:$AB$74,MATCH(BilledbyRate!$A15,BilledSales!$D$2:$AB$2,0),0)</f>
        <v>35982.707261443946</v>
      </c>
      <c r="BN15" s="11">
        <f>VLOOKUP(BN$5,BilledSales!$D$3:$AB$74,MATCH(BilledbyRate!$A15,BilledSales!$D$2:$AB$2,0),0)</f>
        <v>39562.841751784254</v>
      </c>
      <c r="BO15" s="11">
        <f>VLOOKUP(BO$5,BilledSales!$D$3:$AB$74,MATCH(BilledbyRate!$A15,BilledSales!$D$2:$AB$2,0),0)</f>
        <v>41498.359447965551</v>
      </c>
      <c r="BP15" s="11">
        <f>VLOOKUP(BP$5,BilledSales!$D$3:$AB$74,MATCH(BilledbyRate!$A15,BilledSales!$D$2:$AB$2,0),0)</f>
        <v>57355.377759666022</v>
      </c>
      <c r="BQ15" s="11">
        <f>VLOOKUP(BQ$5,BilledSales!$D$3:$AB$74,MATCH(BilledbyRate!$A15,BilledSales!$D$2:$AB$2,0),0)</f>
        <v>66816.480420598586</v>
      </c>
    </row>
    <row r="16" spans="1:69" x14ac:dyDescent="0.25">
      <c r="A16" t="s">
        <v>13</v>
      </c>
      <c r="B16" s="11"/>
      <c r="C16" s="11">
        <f>VLOOKUP(C$5,BilledSales!$D$3:$AB$74,MATCH(BilledbyRate!$A16,BilledSales!$D$2:$AB$2,0),0)</f>
        <v>603314.27792412171</v>
      </c>
      <c r="D16" s="11">
        <f>VLOOKUP(D$5,BilledSales!$D$3:$AB$74,MATCH(BilledbyRate!$A16,BilledSales!$D$2:$AB$2,0),0)</f>
        <v>585877.48424873815</v>
      </c>
      <c r="E16" s="11">
        <f>VLOOKUP(E$5,BilledSales!$D$3:$AB$74,MATCH(BilledbyRate!$A16,BilledSales!$D$2:$AB$2,0),0)</f>
        <v>620599.35623821232</v>
      </c>
      <c r="F16" s="11">
        <f>VLOOKUP(F$5,BilledSales!$D$3:$AB$74,MATCH(BilledbyRate!$A16,BilledSales!$D$2:$AB$2,0),0)</f>
        <v>615640.19520021067</v>
      </c>
      <c r="G16" s="11">
        <f>VLOOKUP(G$5,BilledSales!$D$3:$AB$74,MATCH(BilledbyRate!$A16,BilledSales!$D$2:$AB$2,0),0)</f>
        <v>846729.91240842512</v>
      </c>
      <c r="H16" s="11">
        <f>VLOOKUP(H$5,BilledSales!$D$3:$AB$74,MATCH(BilledbyRate!$A16,BilledSales!$D$2:$AB$2,0),0)</f>
        <v>1088305.2807570975</v>
      </c>
      <c r="I16" s="11">
        <f>VLOOKUP(I$5,BilledSales!$D$3:$AB$74,MATCH(BilledbyRate!$A16,BilledSales!$D$2:$AB$2,0),0)</f>
        <v>1210601.2835954712</v>
      </c>
      <c r="J16" s="11">
        <f>VLOOKUP(J$5,BilledSales!$D$3:$AB$74,MATCH(BilledbyRate!$A16,BilledSales!$D$2:$AB$2,0),0)</f>
        <v>1363851.7558619461</v>
      </c>
      <c r="K16" s="11">
        <f>VLOOKUP(K$5,BilledSales!$D$3:$AB$74,MATCH(BilledbyRate!$A16,BilledSales!$D$2:$AB$2,0),0)</f>
        <v>1206252.6517192761</v>
      </c>
      <c r="L16" s="11">
        <f>VLOOKUP(L$5,BilledSales!$D$3:$AB$74,MATCH(BilledbyRate!$A16,BilledSales!$D$2:$AB$2,0),0)</f>
        <v>1171788.9086601306</v>
      </c>
      <c r="M16" s="11">
        <f>VLOOKUP(M$5,BilledSales!$D$3:$AB$74,MATCH(BilledbyRate!$A16,BilledSales!$D$2:$AB$2,0),0)</f>
        <v>772558.67817425751</v>
      </c>
      <c r="N16" s="11">
        <f>VLOOKUP(N$5,BilledSales!$D$3:$AB$74,MATCH(BilledbyRate!$A16,BilledSales!$D$2:$AB$2,0),0)</f>
        <v>666554.19844020216</v>
      </c>
      <c r="O16" s="11">
        <f>VLOOKUP(O$5,BilledSales!$D$3:$AB$74,MATCH(BilledbyRate!$A16,BilledSales!$D$2:$AB$2,0),0)</f>
        <v>596378.82791336614</v>
      </c>
      <c r="P16" s="11">
        <f>VLOOKUP(P$5,BilledSales!$D$3:$AB$74,MATCH(BilledbyRate!$A16,BilledSales!$D$2:$AB$2,0),0)</f>
        <v>602567.48942587606</v>
      </c>
      <c r="Q16" s="11">
        <f>VLOOKUP(Q$5,BilledSales!$D$3:$AB$74,MATCH(BilledbyRate!$A16,BilledSales!$D$2:$AB$2,0),0)</f>
        <v>607950.79678349977</v>
      </c>
      <c r="R16" s="11">
        <f>VLOOKUP(R$5,BilledSales!$D$3:$AB$74,MATCH(BilledbyRate!$A16,BilledSales!$D$2:$AB$2,0),0)</f>
        <v>627852.17151399236</v>
      </c>
      <c r="S16" s="11">
        <f>VLOOKUP(S$5,BilledSales!$D$3:$AB$74,MATCH(BilledbyRate!$A16,BilledSales!$D$2:$AB$2,0),0)</f>
        <v>852344.36325792095</v>
      </c>
      <c r="T16" s="11">
        <f>VLOOKUP(T$5,BilledSales!$D$3:$AB$74,MATCH(BilledbyRate!$A16,BilledSales!$D$2:$AB$2,0),0)</f>
        <v>1071987.7963542461</v>
      </c>
      <c r="U16" s="11">
        <f>VLOOKUP(U$5,BilledSales!$D$3:$AB$74,MATCH(BilledbyRate!$A16,BilledSales!$D$2:$AB$2,0),0)</f>
        <v>1185491.6229685429</v>
      </c>
      <c r="V16" s="11">
        <f>VLOOKUP(V$5,BilledSales!$D$3:$AB$74,MATCH(BilledbyRate!$A16,BilledSales!$D$2:$AB$2,0),0)</f>
        <v>1370119.0350227696</v>
      </c>
      <c r="W16" s="11">
        <f>VLOOKUP(W$5,BilledSales!$D$3:$AB$74,MATCH(BilledbyRate!$A16,BilledSales!$D$2:$AB$2,0),0)</f>
        <v>1214745.1648338544</v>
      </c>
      <c r="X16" s="11">
        <f>VLOOKUP(X$5,BilledSales!$D$3:$AB$74,MATCH(BilledbyRate!$A16,BilledSales!$D$2:$AB$2,0),0)</f>
        <v>1182252.1877175174</v>
      </c>
      <c r="Y16" s="11">
        <f>VLOOKUP(Y$5,BilledSales!$D$3:$AB$74,MATCH(BilledbyRate!$A16,BilledSales!$D$2:$AB$2,0),0)</f>
        <v>786115.9828079103</v>
      </c>
      <c r="Z16" s="11">
        <f>VLOOKUP(Z$5,BilledSales!$D$3:$AB$74,MATCH(BilledbyRate!$A16,BilledSales!$D$2:$AB$2,0),0)</f>
        <v>678494.31399267132</v>
      </c>
      <c r="AA16" s="11">
        <f>VLOOKUP(AA$5,BilledSales!$D$3:$AB$74,MATCH(BilledbyRate!$A16,BilledSales!$D$2:$AB$2,0),0)</f>
        <v>600361.4825312387</v>
      </c>
      <c r="AB16" s="11">
        <f>VLOOKUP(AB$5,BilledSales!$D$3:$AB$74,MATCH(BilledbyRate!$A16,BilledSales!$D$2:$AB$2,0),0)</f>
        <v>608589.29196201381</v>
      </c>
      <c r="AC16" s="11">
        <f>VLOOKUP(AC$5,BilledSales!$D$3:$AB$74,MATCH(BilledbyRate!$A16,BilledSales!$D$2:$AB$2,0),0)</f>
        <v>610133.47515241837</v>
      </c>
      <c r="AD16" s="11">
        <f>VLOOKUP(AD$5,BilledSales!$D$3:$AB$74,MATCH(BilledbyRate!$A16,BilledSales!$D$2:$AB$2,0),0)</f>
        <v>633396.56369204097</v>
      </c>
      <c r="AE16" s="11">
        <f>VLOOKUP(AE$5,BilledSales!$D$3:$AB$74,MATCH(BilledbyRate!$A16,BilledSales!$D$2:$AB$2,0),0)</f>
        <v>861828.58603143436</v>
      </c>
      <c r="AF16" s="11">
        <f>VLOOKUP(AF$5,BilledSales!$D$3:$AB$74,MATCH(BilledbyRate!$A16,BilledSales!$D$2:$AB$2,0),0)</f>
        <v>1071093.0462285555</v>
      </c>
      <c r="AG16" s="11">
        <f>VLOOKUP(AG$5,BilledSales!$D$3:$AB$74,MATCH(BilledbyRate!$A16,BilledSales!$D$2:$AB$2,0),0)</f>
        <v>1189561.3297218902</v>
      </c>
      <c r="AH16" s="11">
        <f>VLOOKUP(AH$5,BilledSales!$D$3:$AB$74,MATCH(BilledbyRate!$A16,BilledSales!$D$2:$AB$2,0),0)</f>
        <v>1370220.1711540325</v>
      </c>
      <c r="AI16" s="11">
        <f>VLOOKUP(AI$5,BilledSales!$D$3:$AB$74,MATCH(BilledbyRate!$A16,BilledSales!$D$2:$AB$2,0),0)</f>
        <v>1214837.5855076001</v>
      </c>
      <c r="AJ16" s="11">
        <f>VLOOKUP(AJ$5,BilledSales!$D$3:$AB$74,MATCH(BilledbyRate!$A16,BilledSales!$D$2:$AB$2,0),0)</f>
        <v>1182344.7589064466</v>
      </c>
      <c r="AK16" s="11">
        <f>VLOOKUP(AK$5,BilledSales!$D$3:$AB$74,MATCH(BilledbyRate!$A16,BilledSales!$D$2:$AB$2,0),0)</f>
        <v>786213.94686188013</v>
      </c>
      <c r="AL16" s="11">
        <f>VLOOKUP(AL$5,BilledSales!$D$3:$AB$74,MATCH(BilledbyRate!$A16,BilledSales!$D$2:$AB$2,0),0)</f>
        <v>678589.55098092486</v>
      </c>
      <c r="AM16" s="11">
        <f>VLOOKUP(AM$5,BilledSales!$D$3:$AB$74,MATCH(BilledbyRate!$A16,BilledSales!$D$2:$AB$2,0),0)</f>
        <v>600454.9306872373</v>
      </c>
      <c r="AN16" s="11">
        <f>VLOOKUP(AN$5,BilledSales!$D$3:$AB$74,MATCH(BilledbyRate!$A16,BilledSales!$D$2:$AB$2,0),0)</f>
        <v>608679.14417056809</v>
      </c>
      <c r="AO16" s="11">
        <f>VLOOKUP(AO$5,BilledSales!$D$3:$AB$74,MATCH(BilledbyRate!$A16,BilledSales!$D$2:$AB$2,0),0)</f>
        <v>610224.27025276027</v>
      </c>
      <c r="AP16" s="11">
        <f>VLOOKUP(AP$5,BilledSales!$D$3:$AB$74,MATCH(BilledbyRate!$A16,BilledSales!$D$2:$AB$2,0),0)</f>
        <v>633482.75846874085</v>
      </c>
      <c r="AQ16" s="11">
        <f>VLOOKUP(AQ$5,BilledSales!$D$3:$AB$74,MATCH(BilledbyRate!$A16,BilledSales!$D$2:$AB$2,0),0)</f>
        <v>861928.83534234518</v>
      </c>
      <c r="AR16" s="11">
        <f>VLOOKUP(AR$5,BilledSales!$D$3:$AB$74,MATCH(BilledbyRate!$A16,BilledSales!$D$2:$AB$2,0),0)</f>
        <v>1071186.2103544953</v>
      </c>
      <c r="AS16" s="11">
        <f>VLOOKUP(AS$5,BilledSales!$D$3:$AB$74,MATCH(BilledbyRate!$A16,BilledSales!$D$2:$AB$2,0),0)</f>
        <v>1189653.9297033586</v>
      </c>
      <c r="AT16" s="11">
        <f>VLOOKUP(AT$5,BilledSales!$D$3:$AB$74,MATCH(BilledbyRate!$A16,BilledSales!$D$2:$AB$2,0),0)</f>
        <v>1370321.8129659519</v>
      </c>
      <c r="AU16" s="11">
        <f>VLOOKUP(AU$5,BilledSales!$D$3:$AB$74,MATCH(BilledbyRate!$A16,BilledSales!$D$2:$AB$2,0),0)</f>
        <v>1214930.468284714</v>
      </c>
      <c r="AV16" s="11">
        <f>VLOOKUP(AV$5,BilledSales!$D$3:$AB$74,MATCH(BilledbyRate!$A16,BilledSales!$D$2:$AB$2,0),0)</f>
        <v>1182437.7929513203</v>
      </c>
      <c r="AW16" s="11">
        <f>VLOOKUP(AW$5,BilledSales!$D$3:$AB$74,MATCH(BilledbyRate!$A16,BilledSales!$D$2:$AB$2,0),0)</f>
        <v>786312.40073611971</v>
      </c>
      <c r="AX16" s="11">
        <f>VLOOKUP(AX$5,BilledSales!$D$3:$AB$74,MATCH(BilledbyRate!$A16,BilledSales!$D$2:$AB$2,0),0)</f>
        <v>678685.26415411953</v>
      </c>
      <c r="AY16" s="11">
        <f>VLOOKUP(AY$5,BilledSales!$D$3:$AB$74,MATCH(BilledbyRate!$A16,BilledSales!$D$2:$AB$2,0),0)</f>
        <v>600548.84608401614</v>
      </c>
      <c r="AZ16" s="11">
        <f>VLOOKUP(AZ$5,BilledSales!$D$3:$AB$74,MATCH(BilledbyRate!$A16,BilledSales!$D$2:$AB$2,0),0)</f>
        <v>608769.44564016489</v>
      </c>
      <c r="BA16" s="11">
        <f>VLOOKUP(BA$5,BilledSales!$D$3:$AB$74,MATCH(BilledbyRate!$A16,BilledSales!$D$2:$AB$2,0),0)</f>
        <v>610315.51932860399</v>
      </c>
      <c r="BB16" s="11">
        <f>VLOOKUP(BB$5,BilledSales!$D$3:$AB$74,MATCH(BilledbyRate!$A16,BilledSales!$D$2:$AB$2,0),0)</f>
        <v>633569.38421932398</v>
      </c>
      <c r="BC16" s="11">
        <f>VLOOKUP(BC$5,BilledSales!$D$3:$AB$74,MATCH(BilledbyRate!$A16,BilledSales!$D$2:$AB$2,0),0)</f>
        <v>862029.58589981054</v>
      </c>
      <c r="BD16" s="11">
        <f>VLOOKUP(BD$5,BilledSales!$D$3:$AB$74,MATCH(BilledbyRate!$A16,BilledSales!$D$2:$AB$2,0),0)</f>
        <v>1071279.8403010645</v>
      </c>
      <c r="BE16" s="11">
        <f>VLOOKUP(BE$5,BilledSales!$D$3:$AB$74,MATCH(BilledbyRate!$A16,BilledSales!$D$2:$AB$2,0),0)</f>
        <v>1189746.9926847341</v>
      </c>
      <c r="BF16" s="11">
        <f>VLOOKUP(BF$5,BilledSales!$D$3:$AB$74,MATCH(BilledbyRate!$A16,BilledSales!$D$2:$AB$2,0),0)</f>
        <v>1370423.962986931</v>
      </c>
      <c r="BG16" s="11">
        <f>VLOOKUP(BG$5,BilledSales!$D$3:$AB$74,MATCH(BilledbyRate!$A16,BilledSales!$D$2:$AB$2,0),0)</f>
        <v>1215023.8154757135</v>
      </c>
      <c r="BH16" s="11">
        <f>VLOOKUP(BH$5,BilledSales!$D$3:$AB$74,MATCH(BilledbyRate!$A16,BilledSales!$D$2:$AB$2,0),0)</f>
        <v>1182531.2921664189</v>
      </c>
      <c r="BI16" s="11">
        <f>VLOOKUP(BI$5,BilledSales!$D$3:$AB$74,MATCH(BilledbyRate!$A16,BilledSales!$D$2:$AB$2,0),0)</f>
        <v>786411.34687973047</v>
      </c>
      <c r="BJ16" s="11">
        <f>VLOOKUP(BJ$5,BilledSales!$D$3:$AB$74,MATCH(BilledbyRate!$A16,BilledSales!$D$2:$AB$2,0),0)</f>
        <v>678781.45589318033</v>
      </c>
      <c r="BK16" s="11">
        <f>VLOOKUP(BK$5,BilledSales!$D$3:$AB$74,MATCH(BilledbyRate!$A16,BilledSales!$D$2:$AB$2,0),0)</f>
        <v>600643.2310577787</v>
      </c>
      <c r="BL16" s="11">
        <f>VLOOKUP(BL$5,BilledSales!$D$3:$AB$74,MATCH(BilledbyRate!$A16,BilledSales!$D$2:$AB$2,0),0)</f>
        <v>608860.1986171098</v>
      </c>
      <c r="BM16" s="11">
        <f>VLOOKUP(BM$5,BilledSales!$D$3:$AB$74,MATCH(BilledbyRate!$A16,BilledSales!$D$2:$AB$2,0),0)</f>
        <v>610407.22464982676</v>
      </c>
      <c r="BN16" s="11">
        <f>VLOOKUP(BN$5,BilledSales!$D$3:$AB$74,MATCH(BilledbyRate!$A16,BilledSales!$D$2:$AB$2,0),0)</f>
        <v>633656.44309866033</v>
      </c>
      <c r="BO16" s="11">
        <f>VLOOKUP(BO$5,BilledSales!$D$3:$AB$74,MATCH(BilledbyRate!$A16,BilledSales!$D$2:$AB$2,0),0)</f>
        <v>862130.84021006303</v>
      </c>
      <c r="BP16" s="11">
        <f>VLOOKUP(BP$5,BilledSales!$D$3:$AB$74,MATCH(BilledbyRate!$A16,BilledSales!$D$2:$AB$2,0),0)</f>
        <v>1071373.9383973668</v>
      </c>
      <c r="BQ16" s="11">
        <f>VLOOKUP(BQ$5,BilledSales!$D$3:$AB$74,MATCH(BilledbyRate!$A16,BilledSales!$D$2:$AB$2,0),0)</f>
        <v>1189840.5209810166</v>
      </c>
    </row>
    <row r="17" spans="1:69" x14ac:dyDescent="0.25">
      <c r="A17" t="s">
        <v>14</v>
      </c>
      <c r="B17" s="11"/>
      <c r="C17" s="11">
        <f>VLOOKUP(C$5,BilledSales!$D$3:$AB$74,MATCH(BilledbyRate!$A17,BilledSales!$D$2:$AB$2,0),0)</f>
        <v>197972</v>
      </c>
      <c r="D17" s="11">
        <f>VLOOKUP(D$5,BilledSales!$D$3:$AB$74,MATCH(BilledbyRate!$A17,BilledSales!$D$2:$AB$2,0),0)</f>
        <v>250674</v>
      </c>
      <c r="E17" s="11">
        <f>VLOOKUP(E$5,BilledSales!$D$3:$AB$74,MATCH(BilledbyRate!$A17,BilledSales!$D$2:$AB$2,0),0)</f>
        <v>235318.39999999999</v>
      </c>
      <c r="F17" s="11">
        <f>VLOOKUP(F$5,BilledSales!$D$3:$AB$74,MATCH(BilledbyRate!$A17,BilledSales!$D$2:$AB$2,0),0)</f>
        <v>113644.8</v>
      </c>
      <c r="G17" s="11">
        <f>VLOOKUP(G$5,BilledSales!$D$3:$AB$74,MATCH(BilledbyRate!$A17,BilledSales!$D$2:$AB$2,0),0)</f>
        <v>374247.7</v>
      </c>
      <c r="H17" s="11">
        <f>VLOOKUP(H$5,BilledSales!$D$3:$AB$74,MATCH(BilledbyRate!$A17,BilledSales!$D$2:$AB$2,0),0)</f>
        <v>0</v>
      </c>
      <c r="I17" s="11">
        <f>VLOOKUP(I$5,BilledSales!$D$3:$AB$74,MATCH(BilledbyRate!$A17,BilledSales!$D$2:$AB$2,0),0)</f>
        <v>0</v>
      </c>
      <c r="J17" s="11">
        <f>VLOOKUP(J$5,BilledSales!$D$3:$AB$74,MATCH(BilledbyRate!$A17,BilledSales!$D$2:$AB$2,0),0)</f>
        <v>0</v>
      </c>
      <c r="K17" s="11">
        <f>VLOOKUP(K$5,BilledSales!$D$3:$AB$74,MATCH(BilledbyRate!$A17,BilledSales!$D$2:$AB$2,0),0)</f>
        <v>0</v>
      </c>
      <c r="L17" s="11">
        <f>VLOOKUP(L$5,BilledSales!$D$3:$AB$74,MATCH(BilledbyRate!$A17,BilledSales!$D$2:$AB$2,0),0)</f>
        <v>0</v>
      </c>
      <c r="M17" s="11">
        <f>VLOOKUP(M$5,BilledSales!$D$3:$AB$74,MATCH(BilledbyRate!$A17,BilledSales!$D$2:$AB$2,0),0)</f>
        <v>300803.80000000005</v>
      </c>
      <c r="N17" s="11">
        <f>VLOOKUP(N$5,BilledSales!$D$3:$AB$74,MATCH(BilledbyRate!$A17,BilledSales!$D$2:$AB$2,0),0)</f>
        <v>57645.9</v>
      </c>
      <c r="O17" s="11">
        <f>VLOOKUP(O$5,BilledSales!$D$3:$AB$74,MATCH(BilledbyRate!$A17,BilledSales!$D$2:$AB$2,0),0)</f>
        <v>171562.4</v>
      </c>
      <c r="P17" s="11">
        <f>VLOOKUP(P$5,BilledSales!$D$3:$AB$74,MATCH(BilledbyRate!$A17,BilledSales!$D$2:$AB$2,0),0)</f>
        <v>253310.50000000006</v>
      </c>
      <c r="Q17" s="11">
        <f>VLOOKUP(Q$5,BilledSales!$D$3:$AB$74,MATCH(BilledbyRate!$A17,BilledSales!$D$2:$AB$2,0),0)</f>
        <v>253741.1</v>
      </c>
      <c r="R17" s="11">
        <f>VLOOKUP(R$5,BilledSales!$D$3:$AB$74,MATCH(BilledbyRate!$A17,BilledSales!$D$2:$AB$2,0),0)</f>
        <v>100468.6</v>
      </c>
      <c r="S17" s="11">
        <f>VLOOKUP(S$5,BilledSales!$D$3:$AB$74,MATCH(BilledbyRate!$A17,BilledSales!$D$2:$AB$2,0),0)</f>
        <v>255703.3</v>
      </c>
      <c r="T17" s="11">
        <f>VLOOKUP(T$5,BilledSales!$D$3:$AB$74,MATCH(BilledbyRate!$A17,BilledSales!$D$2:$AB$2,0),0)</f>
        <v>0</v>
      </c>
      <c r="U17" s="11">
        <f>VLOOKUP(U$5,BilledSales!$D$3:$AB$74,MATCH(BilledbyRate!$A17,BilledSales!$D$2:$AB$2,0),0)</f>
        <v>0</v>
      </c>
      <c r="V17" s="11">
        <f>VLOOKUP(V$5,BilledSales!$D$3:$AB$74,MATCH(BilledbyRate!$A17,BilledSales!$D$2:$AB$2,0),0)</f>
        <v>0</v>
      </c>
      <c r="W17" s="11">
        <f>VLOOKUP(W$5,BilledSales!$D$3:$AB$74,MATCH(BilledbyRate!$A17,BilledSales!$D$2:$AB$2,0),0)</f>
        <v>0</v>
      </c>
      <c r="X17" s="11">
        <f>VLOOKUP(X$5,BilledSales!$D$3:$AB$74,MATCH(BilledbyRate!$A17,BilledSales!$D$2:$AB$2,0),0)</f>
        <v>0</v>
      </c>
      <c r="Y17" s="11">
        <f>VLOOKUP(Y$5,BilledSales!$D$3:$AB$74,MATCH(BilledbyRate!$A17,BilledSales!$D$2:$AB$2,0),0)</f>
        <v>235847.6</v>
      </c>
      <c r="Z17" s="11">
        <f>VLOOKUP(Z$5,BilledSales!$D$3:$AB$74,MATCH(BilledbyRate!$A17,BilledSales!$D$2:$AB$2,0),0)</f>
        <v>89857.3</v>
      </c>
      <c r="AA17" s="11">
        <f>VLOOKUP(AA$5,BilledSales!$D$3:$AB$74,MATCH(BilledbyRate!$A17,BilledSales!$D$2:$AB$2,0),0)</f>
        <v>209221.5</v>
      </c>
      <c r="AB17" s="11">
        <f>VLOOKUP(AB$5,BilledSales!$D$3:$AB$74,MATCH(BilledbyRate!$A17,BilledSales!$D$2:$AB$2,0),0)</f>
        <v>260545.00000000006</v>
      </c>
      <c r="AC17" s="11">
        <f>VLOOKUP(AC$5,BilledSales!$D$3:$AB$74,MATCH(BilledbyRate!$A17,BilledSales!$D$2:$AB$2,0),0)</f>
        <v>280899.80000000005</v>
      </c>
      <c r="AD17" s="11">
        <f>VLOOKUP(AD$5,BilledSales!$D$3:$AB$74,MATCH(BilledbyRate!$A17,BilledSales!$D$2:$AB$2,0),0)</f>
        <v>85645.4</v>
      </c>
      <c r="AE17" s="11">
        <f>VLOOKUP(AE$5,BilledSales!$D$3:$AB$74,MATCH(BilledbyRate!$A17,BilledSales!$D$2:$AB$2,0),0)</f>
        <v>84254.799999999988</v>
      </c>
      <c r="AF17" s="11">
        <f>VLOOKUP(AF$5,BilledSales!$D$3:$AB$74,MATCH(BilledbyRate!$A17,BilledSales!$D$2:$AB$2,0),0)</f>
        <v>0</v>
      </c>
      <c r="AG17" s="11">
        <f>VLOOKUP(AG$5,BilledSales!$D$3:$AB$74,MATCH(BilledbyRate!$A17,BilledSales!$D$2:$AB$2,0),0)</f>
        <v>0</v>
      </c>
      <c r="AH17" s="11">
        <f>VLOOKUP(AH$5,BilledSales!$D$3:$AB$74,MATCH(BilledbyRate!$A17,BilledSales!$D$2:$AB$2,0),0)</f>
        <v>0</v>
      </c>
      <c r="AI17" s="11">
        <f>VLOOKUP(AI$5,BilledSales!$D$3:$AB$74,MATCH(BilledbyRate!$A17,BilledSales!$D$2:$AB$2,0),0)</f>
        <v>0</v>
      </c>
      <c r="AJ17" s="11">
        <f>VLOOKUP(AJ$5,BilledSales!$D$3:$AB$74,MATCH(BilledbyRate!$A17,BilledSales!$D$2:$AB$2,0),0)</f>
        <v>0</v>
      </c>
      <c r="AK17" s="11">
        <f>VLOOKUP(AK$5,BilledSales!$D$3:$AB$74,MATCH(BilledbyRate!$A17,BilledSales!$D$2:$AB$2,0),0)</f>
        <v>178531.20000000001</v>
      </c>
      <c r="AL17" s="11">
        <f>VLOOKUP(AL$5,BilledSales!$D$3:$AB$74,MATCH(BilledbyRate!$A17,BilledSales!$D$2:$AB$2,0),0)</f>
        <v>48528.9</v>
      </c>
      <c r="AM17" s="11">
        <f>VLOOKUP(AM$5,BilledSales!$D$3:$AB$74,MATCH(BilledbyRate!$A17,BilledSales!$D$2:$AB$2,0),0)</f>
        <v>152019.09999999998</v>
      </c>
      <c r="AN17" s="11">
        <f>VLOOKUP(AN$5,BilledSales!$D$3:$AB$74,MATCH(BilledbyRate!$A17,BilledSales!$D$2:$AB$2,0),0)</f>
        <v>257385.49999999994</v>
      </c>
      <c r="AO17" s="11">
        <f>VLOOKUP(AO$5,BilledSales!$D$3:$AB$74,MATCH(BilledbyRate!$A17,BilledSales!$D$2:$AB$2,0),0)</f>
        <v>281258.90000000002</v>
      </c>
      <c r="AP17" s="11">
        <f>VLOOKUP(AP$5,BilledSales!$D$3:$AB$74,MATCH(BilledbyRate!$A17,BilledSales!$D$2:$AB$2,0),0)</f>
        <v>121880</v>
      </c>
      <c r="AQ17" s="11">
        <f>VLOOKUP(AQ$5,BilledSales!$D$3:$AB$74,MATCH(BilledbyRate!$A17,BilledSales!$D$2:$AB$2,0),0)</f>
        <v>249825.10000000003</v>
      </c>
      <c r="AR17" s="11">
        <f>VLOOKUP(AR$5,BilledSales!$D$3:$AB$74,MATCH(BilledbyRate!$A17,BilledSales!$D$2:$AB$2,0),0)</f>
        <v>0</v>
      </c>
      <c r="AS17" s="11">
        <f>VLOOKUP(AS$5,BilledSales!$D$3:$AB$74,MATCH(BilledbyRate!$A17,BilledSales!$D$2:$AB$2,0),0)</f>
        <v>0</v>
      </c>
      <c r="AT17" s="11">
        <f>VLOOKUP(AT$5,BilledSales!$D$3:$AB$74,MATCH(BilledbyRate!$A17,BilledSales!$D$2:$AB$2,0),0)</f>
        <v>0</v>
      </c>
      <c r="AU17" s="11">
        <f>VLOOKUP(AU$5,BilledSales!$D$3:$AB$74,MATCH(BilledbyRate!$A17,BilledSales!$D$2:$AB$2,0),0)</f>
        <v>0</v>
      </c>
      <c r="AV17" s="11">
        <f>VLOOKUP(AV$5,BilledSales!$D$3:$AB$74,MATCH(BilledbyRate!$A17,BilledSales!$D$2:$AB$2,0),0)</f>
        <v>0</v>
      </c>
      <c r="AW17" s="11">
        <f>VLOOKUP(AW$5,BilledSales!$D$3:$AB$74,MATCH(BilledbyRate!$A17,BilledSales!$D$2:$AB$2,0),0)</f>
        <v>2251.1999999999998</v>
      </c>
      <c r="AX17" s="11">
        <f>VLOOKUP(AX$5,BilledSales!$D$3:$AB$74,MATCH(BilledbyRate!$A17,BilledSales!$D$2:$AB$2,0),0)</f>
        <v>0</v>
      </c>
      <c r="AY17" s="11">
        <f>VLOOKUP(AY$5,BilledSales!$D$3:$AB$74,MATCH(BilledbyRate!$A17,BilledSales!$D$2:$AB$2,0),0)</f>
        <v>116115.4</v>
      </c>
      <c r="AZ17" s="11">
        <f>VLOOKUP(AZ$5,BilledSales!$D$3:$AB$74,MATCH(BilledbyRate!$A17,BilledSales!$D$2:$AB$2,0),0)</f>
        <v>195477.89999999997</v>
      </c>
      <c r="BA17" s="11">
        <f>VLOOKUP(BA$5,BilledSales!$D$3:$AB$74,MATCH(BilledbyRate!$A17,BilledSales!$D$2:$AB$2,0),0)</f>
        <v>206056.80000000002</v>
      </c>
      <c r="BB17" s="11">
        <f>VLOOKUP(BB$5,BilledSales!$D$3:$AB$74,MATCH(BilledbyRate!$A17,BilledSales!$D$2:$AB$2,0),0)</f>
        <v>57645.9</v>
      </c>
      <c r="BC17" s="11">
        <f>VLOOKUP(BC$5,BilledSales!$D$3:$AB$74,MATCH(BilledbyRate!$A17,BilledSales!$D$2:$AB$2,0),0)</f>
        <v>63680.9</v>
      </c>
      <c r="BD17" s="11">
        <f>VLOOKUP(BD$5,BilledSales!$D$3:$AB$74,MATCH(BilledbyRate!$A17,BilledSales!$D$2:$AB$2,0),0)</f>
        <v>0</v>
      </c>
      <c r="BE17" s="11">
        <f>VLOOKUP(BE$5,BilledSales!$D$3:$AB$74,MATCH(BilledbyRate!$A17,BilledSales!$D$2:$AB$2,0),0)</f>
        <v>0</v>
      </c>
      <c r="BF17" s="11">
        <f>VLOOKUP(BF$5,BilledSales!$D$3:$AB$74,MATCH(BilledbyRate!$A17,BilledSales!$D$2:$AB$2,0),0)</f>
        <v>0</v>
      </c>
      <c r="BG17" s="11">
        <f>VLOOKUP(BG$5,BilledSales!$D$3:$AB$74,MATCH(BilledbyRate!$A17,BilledSales!$D$2:$AB$2,0),0)</f>
        <v>0</v>
      </c>
      <c r="BH17" s="11">
        <f>VLOOKUP(BH$5,BilledSales!$D$3:$AB$74,MATCH(BilledbyRate!$A17,BilledSales!$D$2:$AB$2,0),0)</f>
        <v>0</v>
      </c>
      <c r="BI17" s="11">
        <f>VLOOKUP(BI$5,BilledSales!$D$3:$AB$74,MATCH(BilledbyRate!$A17,BilledSales!$D$2:$AB$2,0),0)</f>
        <v>59220.800000000003</v>
      </c>
      <c r="BJ17" s="11">
        <f>VLOOKUP(BJ$5,BilledSales!$D$3:$AB$74,MATCH(BilledbyRate!$A17,BilledSales!$D$2:$AB$2,0),0)</f>
        <v>21411.3</v>
      </c>
      <c r="BK17" s="11">
        <f>VLOOKUP(BK$5,BilledSales!$D$3:$AB$74,MATCH(BilledbyRate!$A17,BilledSales!$D$2:$AB$2,0),0)</f>
        <v>109242.1</v>
      </c>
      <c r="BL17" s="11">
        <f>VLOOKUP(BL$5,BilledSales!$D$3:$AB$74,MATCH(BilledbyRate!$A17,BilledSales!$D$2:$AB$2,0),0)</f>
        <v>195492.00000000003</v>
      </c>
      <c r="BM17" s="11">
        <f>VLOOKUP(BM$5,BilledSales!$D$3:$AB$74,MATCH(BilledbyRate!$A17,BilledSales!$D$2:$AB$2,0),0)</f>
        <v>191611.9</v>
      </c>
      <c r="BN17" s="11">
        <f>VLOOKUP(BN$5,BilledSales!$D$3:$AB$74,MATCH(BilledbyRate!$A17,BilledSales!$D$2:$AB$2,0),0)</f>
        <v>80704.3</v>
      </c>
      <c r="BO17" s="11">
        <f>VLOOKUP(BO$5,BilledSales!$D$3:$AB$74,MATCH(BilledbyRate!$A17,BilledSales!$D$2:$AB$2,0),0)</f>
        <v>234149.8</v>
      </c>
      <c r="BP17" s="11">
        <f>VLOOKUP(BP$5,BilledSales!$D$3:$AB$74,MATCH(BilledbyRate!$A17,BilledSales!$D$2:$AB$2,0),0)</f>
        <v>0</v>
      </c>
      <c r="BQ17" s="11">
        <f>VLOOKUP(BQ$5,BilledSales!$D$3:$AB$74,MATCH(BilledbyRate!$A17,BilledSales!$D$2:$AB$2,0),0)</f>
        <v>0</v>
      </c>
    </row>
    <row r="18" spans="1:69" x14ac:dyDescent="0.25">
      <c r="A18" t="s">
        <v>15</v>
      </c>
      <c r="B18" s="11"/>
      <c r="C18" s="11">
        <f>VLOOKUP(C$5,BilledSales!$D$3:$AB$74,MATCH(BilledbyRate!$A18,BilledSales!$D$2:$AB$2,0),0)</f>
        <v>0</v>
      </c>
      <c r="D18" s="11">
        <f>VLOOKUP(D$5,BilledSales!$D$3:$AB$74,MATCH(BilledbyRate!$A18,BilledSales!$D$2:$AB$2,0),0)</f>
        <v>0</v>
      </c>
      <c r="E18" s="11">
        <f>VLOOKUP(E$5,BilledSales!$D$3:$AB$74,MATCH(BilledbyRate!$A18,BilledSales!$D$2:$AB$2,0),0)</f>
        <v>0</v>
      </c>
      <c r="F18" s="11">
        <f>VLOOKUP(F$5,BilledSales!$D$3:$AB$74,MATCH(BilledbyRate!$A18,BilledSales!$D$2:$AB$2,0),0)</f>
        <v>0</v>
      </c>
      <c r="G18" s="11">
        <f>VLOOKUP(G$5,BilledSales!$D$3:$AB$74,MATCH(BilledbyRate!$A18,BilledSales!$D$2:$AB$2,0),0)</f>
        <v>0</v>
      </c>
      <c r="H18" s="11">
        <f>VLOOKUP(H$5,BilledSales!$D$3:$AB$74,MATCH(BilledbyRate!$A18,BilledSales!$D$2:$AB$2,0),0)</f>
        <v>0</v>
      </c>
      <c r="I18" s="11">
        <f>VLOOKUP(I$5,BilledSales!$D$3:$AB$74,MATCH(BilledbyRate!$A18,BilledSales!$D$2:$AB$2,0),0)</f>
        <v>0</v>
      </c>
      <c r="J18" s="11">
        <f>VLOOKUP(J$5,BilledSales!$D$3:$AB$74,MATCH(BilledbyRate!$A18,BilledSales!$D$2:$AB$2,0),0)</f>
        <v>0</v>
      </c>
      <c r="K18" s="11">
        <f>VLOOKUP(K$5,BilledSales!$D$3:$AB$74,MATCH(BilledbyRate!$A18,BilledSales!$D$2:$AB$2,0),0)</f>
        <v>0</v>
      </c>
      <c r="L18" s="11">
        <f>VLOOKUP(L$5,BilledSales!$D$3:$AB$74,MATCH(BilledbyRate!$A18,BilledSales!$D$2:$AB$2,0),0)</f>
        <v>0</v>
      </c>
      <c r="M18" s="11">
        <f>VLOOKUP(M$5,BilledSales!$D$3:$AB$74,MATCH(BilledbyRate!$A18,BilledSales!$D$2:$AB$2,0),0)</f>
        <v>0</v>
      </c>
      <c r="N18" s="11">
        <f>VLOOKUP(N$5,BilledSales!$D$3:$AB$74,MATCH(BilledbyRate!$A18,BilledSales!$D$2:$AB$2,0),0)</f>
        <v>0</v>
      </c>
      <c r="O18" s="11">
        <f>VLOOKUP(O$5,BilledSales!$D$3:$AB$74,MATCH(BilledbyRate!$A18,BilledSales!$D$2:$AB$2,0),0)</f>
        <v>0</v>
      </c>
      <c r="P18" s="11">
        <f>VLOOKUP(P$5,BilledSales!$D$3:$AB$74,MATCH(BilledbyRate!$A18,BilledSales!$D$2:$AB$2,0),0)</f>
        <v>0</v>
      </c>
      <c r="Q18" s="11">
        <f>VLOOKUP(Q$5,BilledSales!$D$3:$AB$74,MATCH(BilledbyRate!$A18,BilledSales!$D$2:$AB$2,0),0)</f>
        <v>0</v>
      </c>
      <c r="R18" s="11">
        <f>VLOOKUP(R$5,BilledSales!$D$3:$AB$74,MATCH(BilledbyRate!$A18,BilledSales!$D$2:$AB$2,0),0)</f>
        <v>0</v>
      </c>
      <c r="S18" s="11">
        <f>VLOOKUP(S$5,BilledSales!$D$3:$AB$74,MATCH(BilledbyRate!$A18,BilledSales!$D$2:$AB$2,0),0)</f>
        <v>0</v>
      </c>
      <c r="T18" s="11">
        <f>VLOOKUP(T$5,BilledSales!$D$3:$AB$74,MATCH(BilledbyRate!$A18,BilledSales!$D$2:$AB$2,0),0)</f>
        <v>0</v>
      </c>
      <c r="U18" s="11">
        <f>VLOOKUP(U$5,BilledSales!$D$3:$AB$74,MATCH(BilledbyRate!$A18,BilledSales!$D$2:$AB$2,0),0)</f>
        <v>0</v>
      </c>
      <c r="V18" s="11">
        <f>VLOOKUP(V$5,BilledSales!$D$3:$AB$74,MATCH(BilledbyRate!$A18,BilledSales!$D$2:$AB$2,0),0)</f>
        <v>0</v>
      </c>
      <c r="W18" s="11">
        <f>VLOOKUP(W$5,BilledSales!$D$3:$AB$74,MATCH(BilledbyRate!$A18,BilledSales!$D$2:$AB$2,0),0)</f>
        <v>0</v>
      </c>
      <c r="X18" s="11">
        <f>VLOOKUP(X$5,BilledSales!$D$3:$AB$74,MATCH(BilledbyRate!$A18,BilledSales!$D$2:$AB$2,0),0)</f>
        <v>0</v>
      </c>
      <c r="Y18" s="11">
        <f>VLOOKUP(Y$5,BilledSales!$D$3:$AB$74,MATCH(BilledbyRate!$A18,BilledSales!$D$2:$AB$2,0),0)</f>
        <v>0</v>
      </c>
      <c r="Z18" s="11">
        <f>VLOOKUP(Z$5,BilledSales!$D$3:$AB$74,MATCH(BilledbyRate!$A18,BilledSales!$D$2:$AB$2,0),0)</f>
        <v>0</v>
      </c>
      <c r="AA18" s="11">
        <f>VLOOKUP(AA$5,BilledSales!$D$3:$AB$74,MATCH(BilledbyRate!$A18,BilledSales!$D$2:$AB$2,0),0)</f>
        <v>0</v>
      </c>
      <c r="AB18" s="11">
        <f>VLOOKUP(AB$5,BilledSales!$D$3:$AB$74,MATCH(BilledbyRate!$A18,BilledSales!$D$2:$AB$2,0),0)</f>
        <v>0</v>
      </c>
      <c r="AC18" s="11">
        <f>VLOOKUP(AC$5,BilledSales!$D$3:$AB$74,MATCH(BilledbyRate!$A18,BilledSales!$D$2:$AB$2,0),0)</f>
        <v>0</v>
      </c>
      <c r="AD18" s="11">
        <f>VLOOKUP(AD$5,BilledSales!$D$3:$AB$74,MATCH(BilledbyRate!$A18,BilledSales!$D$2:$AB$2,0),0)</f>
        <v>0</v>
      </c>
      <c r="AE18" s="11">
        <f>VLOOKUP(AE$5,BilledSales!$D$3:$AB$74,MATCH(BilledbyRate!$A18,BilledSales!$D$2:$AB$2,0),0)</f>
        <v>0</v>
      </c>
      <c r="AF18" s="11">
        <f>VLOOKUP(AF$5,BilledSales!$D$3:$AB$74,MATCH(BilledbyRate!$A18,BilledSales!$D$2:$AB$2,0),0)</f>
        <v>0</v>
      </c>
      <c r="AG18" s="11">
        <f>VLOOKUP(AG$5,BilledSales!$D$3:$AB$74,MATCH(BilledbyRate!$A18,BilledSales!$D$2:$AB$2,0),0)</f>
        <v>0</v>
      </c>
      <c r="AH18" s="11">
        <f>VLOOKUP(AH$5,BilledSales!$D$3:$AB$74,MATCH(BilledbyRate!$A18,BilledSales!$D$2:$AB$2,0),0)</f>
        <v>0</v>
      </c>
      <c r="AI18" s="11">
        <f>VLOOKUP(AI$5,BilledSales!$D$3:$AB$74,MATCH(BilledbyRate!$A18,BilledSales!$D$2:$AB$2,0),0)</f>
        <v>0</v>
      </c>
      <c r="AJ18" s="11">
        <f>VLOOKUP(AJ$5,BilledSales!$D$3:$AB$74,MATCH(BilledbyRate!$A18,BilledSales!$D$2:$AB$2,0),0)</f>
        <v>0</v>
      </c>
      <c r="AK18" s="11">
        <f>VLOOKUP(AK$5,BilledSales!$D$3:$AB$74,MATCH(BilledbyRate!$A18,BilledSales!$D$2:$AB$2,0),0)</f>
        <v>0</v>
      </c>
      <c r="AL18" s="11">
        <f>VLOOKUP(AL$5,BilledSales!$D$3:$AB$74,MATCH(BilledbyRate!$A18,BilledSales!$D$2:$AB$2,0),0)</f>
        <v>0</v>
      </c>
      <c r="AM18" s="11">
        <f>VLOOKUP(AM$5,BilledSales!$D$3:$AB$74,MATCH(BilledbyRate!$A18,BilledSales!$D$2:$AB$2,0),0)</f>
        <v>0</v>
      </c>
      <c r="AN18" s="11">
        <f>VLOOKUP(AN$5,BilledSales!$D$3:$AB$74,MATCH(BilledbyRate!$A18,BilledSales!$D$2:$AB$2,0),0)</f>
        <v>0</v>
      </c>
      <c r="AO18" s="11">
        <f>VLOOKUP(AO$5,BilledSales!$D$3:$AB$74,MATCH(BilledbyRate!$A18,BilledSales!$D$2:$AB$2,0),0)</f>
        <v>0</v>
      </c>
      <c r="AP18" s="11">
        <f>VLOOKUP(AP$5,BilledSales!$D$3:$AB$74,MATCH(BilledbyRate!$A18,BilledSales!$D$2:$AB$2,0),0)</f>
        <v>0</v>
      </c>
      <c r="AQ18" s="11">
        <f>VLOOKUP(AQ$5,BilledSales!$D$3:$AB$74,MATCH(BilledbyRate!$A18,BilledSales!$D$2:$AB$2,0),0)</f>
        <v>0</v>
      </c>
      <c r="AR18" s="11">
        <f>VLOOKUP(AR$5,BilledSales!$D$3:$AB$74,MATCH(BilledbyRate!$A18,BilledSales!$D$2:$AB$2,0),0)</f>
        <v>0</v>
      </c>
      <c r="AS18" s="11">
        <f>VLOOKUP(AS$5,BilledSales!$D$3:$AB$74,MATCH(BilledbyRate!$A18,BilledSales!$D$2:$AB$2,0),0)</f>
        <v>0</v>
      </c>
      <c r="AT18" s="11">
        <f>VLOOKUP(AT$5,BilledSales!$D$3:$AB$74,MATCH(BilledbyRate!$A18,BilledSales!$D$2:$AB$2,0),0)</f>
        <v>0</v>
      </c>
      <c r="AU18" s="11">
        <f>VLOOKUP(AU$5,BilledSales!$D$3:$AB$74,MATCH(BilledbyRate!$A18,BilledSales!$D$2:$AB$2,0),0)</f>
        <v>0</v>
      </c>
      <c r="AV18" s="11">
        <f>VLOOKUP(AV$5,BilledSales!$D$3:$AB$74,MATCH(BilledbyRate!$A18,BilledSales!$D$2:$AB$2,0),0)</f>
        <v>0</v>
      </c>
      <c r="AW18" s="11">
        <f>VLOOKUP(AW$5,BilledSales!$D$3:$AB$74,MATCH(BilledbyRate!$A18,BilledSales!$D$2:$AB$2,0),0)</f>
        <v>0</v>
      </c>
      <c r="AX18" s="11">
        <f>VLOOKUP(AX$5,BilledSales!$D$3:$AB$74,MATCH(BilledbyRate!$A18,BilledSales!$D$2:$AB$2,0),0)</f>
        <v>0</v>
      </c>
      <c r="AY18" s="11">
        <f>VLOOKUP(AY$5,BilledSales!$D$3:$AB$74,MATCH(BilledbyRate!$A18,BilledSales!$D$2:$AB$2,0),0)</f>
        <v>0</v>
      </c>
      <c r="AZ18" s="11">
        <f>VLOOKUP(AZ$5,BilledSales!$D$3:$AB$74,MATCH(BilledbyRate!$A18,BilledSales!$D$2:$AB$2,0),0)</f>
        <v>0</v>
      </c>
      <c r="BA18" s="11">
        <f>VLOOKUP(BA$5,BilledSales!$D$3:$AB$74,MATCH(BilledbyRate!$A18,BilledSales!$D$2:$AB$2,0),0)</f>
        <v>0</v>
      </c>
      <c r="BB18" s="11">
        <f>VLOOKUP(BB$5,BilledSales!$D$3:$AB$74,MATCH(BilledbyRate!$A18,BilledSales!$D$2:$AB$2,0),0)</f>
        <v>0</v>
      </c>
      <c r="BC18" s="11">
        <f>VLOOKUP(BC$5,BilledSales!$D$3:$AB$74,MATCH(BilledbyRate!$A18,BilledSales!$D$2:$AB$2,0),0)</f>
        <v>0</v>
      </c>
      <c r="BD18" s="11">
        <f>VLOOKUP(BD$5,BilledSales!$D$3:$AB$74,MATCH(BilledbyRate!$A18,BilledSales!$D$2:$AB$2,0),0)</f>
        <v>0</v>
      </c>
      <c r="BE18" s="11">
        <f>VLOOKUP(BE$5,BilledSales!$D$3:$AB$74,MATCH(BilledbyRate!$A18,BilledSales!$D$2:$AB$2,0),0)</f>
        <v>0</v>
      </c>
      <c r="BF18" s="11">
        <f>VLOOKUP(BF$5,BilledSales!$D$3:$AB$74,MATCH(BilledbyRate!$A18,BilledSales!$D$2:$AB$2,0),0)</f>
        <v>0</v>
      </c>
      <c r="BG18" s="11">
        <f>VLOOKUP(BG$5,BilledSales!$D$3:$AB$74,MATCH(BilledbyRate!$A18,BilledSales!$D$2:$AB$2,0),0)</f>
        <v>0</v>
      </c>
      <c r="BH18" s="11">
        <f>VLOOKUP(BH$5,BilledSales!$D$3:$AB$74,MATCH(BilledbyRate!$A18,BilledSales!$D$2:$AB$2,0),0)</f>
        <v>0</v>
      </c>
      <c r="BI18" s="11">
        <f>VLOOKUP(BI$5,BilledSales!$D$3:$AB$74,MATCH(BilledbyRate!$A18,BilledSales!$D$2:$AB$2,0),0)</f>
        <v>0</v>
      </c>
      <c r="BJ18" s="11">
        <f>VLOOKUP(BJ$5,BilledSales!$D$3:$AB$74,MATCH(BilledbyRate!$A18,BilledSales!$D$2:$AB$2,0),0)</f>
        <v>0</v>
      </c>
      <c r="BK18" s="11">
        <f>VLOOKUP(BK$5,BilledSales!$D$3:$AB$74,MATCH(BilledbyRate!$A18,BilledSales!$D$2:$AB$2,0),0)</f>
        <v>0</v>
      </c>
      <c r="BL18" s="11">
        <f>VLOOKUP(BL$5,BilledSales!$D$3:$AB$74,MATCH(BilledbyRate!$A18,BilledSales!$D$2:$AB$2,0),0)</f>
        <v>0</v>
      </c>
      <c r="BM18" s="11">
        <f>VLOOKUP(BM$5,BilledSales!$D$3:$AB$74,MATCH(BilledbyRate!$A18,BilledSales!$D$2:$AB$2,0),0)</f>
        <v>0</v>
      </c>
      <c r="BN18" s="11">
        <f>VLOOKUP(BN$5,BilledSales!$D$3:$AB$74,MATCH(BilledbyRate!$A18,BilledSales!$D$2:$AB$2,0),0)</f>
        <v>0</v>
      </c>
      <c r="BO18" s="11">
        <f>VLOOKUP(BO$5,BilledSales!$D$3:$AB$74,MATCH(BilledbyRate!$A18,BilledSales!$D$2:$AB$2,0),0)</f>
        <v>0</v>
      </c>
      <c r="BP18" s="11">
        <f>VLOOKUP(BP$5,BilledSales!$D$3:$AB$74,MATCH(BilledbyRate!$A18,BilledSales!$D$2:$AB$2,0),0)</f>
        <v>0</v>
      </c>
      <c r="BQ18" s="11">
        <f>VLOOKUP(BQ$5,BilledSales!$D$3:$AB$74,MATCH(BilledbyRate!$A18,BilledSales!$D$2:$AB$2,0),0)</f>
        <v>0</v>
      </c>
    </row>
    <row r="19" spans="1:69" x14ac:dyDescent="0.25">
      <c r="A19" t="s">
        <v>16</v>
      </c>
      <c r="B19" s="11"/>
      <c r="C19" s="11">
        <f>VLOOKUP(C$5,BilledSales!$D$3:$AB$74,MATCH(BilledbyRate!$A19,BilledSales!$D$2:$AB$2,0),0)</f>
        <v>0</v>
      </c>
      <c r="D19" s="11">
        <f>VLOOKUP(D$5,BilledSales!$D$3:$AB$74,MATCH(BilledbyRate!$A19,BilledSales!$D$2:$AB$2,0),0)</f>
        <v>0</v>
      </c>
      <c r="E19" s="11">
        <f>VLOOKUP(E$5,BilledSales!$D$3:$AB$74,MATCH(BilledbyRate!$A19,BilledSales!$D$2:$AB$2,0),0)</f>
        <v>0</v>
      </c>
      <c r="F19" s="11">
        <f>VLOOKUP(F$5,BilledSales!$D$3:$AB$74,MATCH(BilledbyRate!$A19,BilledSales!$D$2:$AB$2,0),0)</f>
        <v>0</v>
      </c>
      <c r="G19" s="11">
        <f>VLOOKUP(G$5,BilledSales!$D$3:$AB$74,MATCH(BilledbyRate!$A19,BilledSales!$D$2:$AB$2,0),0)</f>
        <v>0</v>
      </c>
      <c r="H19" s="11">
        <f>VLOOKUP(H$5,BilledSales!$D$3:$AB$74,MATCH(BilledbyRate!$A19,BilledSales!$D$2:$AB$2,0),0)</f>
        <v>0</v>
      </c>
      <c r="I19" s="11">
        <f>VLOOKUP(I$5,BilledSales!$D$3:$AB$74,MATCH(BilledbyRate!$A19,BilledSales!$D$2:$AB$2,0),0)</f>
        <v>0</v>
      </c>
      <c r="J19" s="11">
        <f>VLOOKUP(J$5,BilledSales!$D$3:$AB$74,MATCH(BilledbyRate!$A19,BilledSales!$D$2:$AB$2,0),0)</f>
        <v>0</v>
      </c>
      <c r="K19" s="11">
        <f>VLOOKUP(K$5,BilledSales!$D$3:$AB$74,MATCH(BilledbyRate!$A19,BilledSales!$D$2:$AB$2,0),0)</f>
        <v>0</v>
      </c>
      <c r="L19" s="11">
        <f>VLOOKUP(L$5,BilledSales!$D$3:$AB$74,MATCH(BilledbyRate!$A19,BilledSales!$D$2:$AB$2,0),0)</f>
        <v>0</v>
      </c>
      <c r="M19" s="11">
        <f>VLOOKUP(M$5,BilledSales!$D$3:$AB$74,MATCH(BilledbyRate!$A19,BilledSales!$D$2:$AB$2,0),0)</f>
        <v>0</v>
      </c>
      <c r="N19" s="11">
        <f>VLOOKUP(N$5,BilledSales!$D$3:$AB$74,MATCH(BilledbyRate!$A19,BilledSales!$D$2:$AB$2,0),0)</f>
        <v>0</v>
      </c>
      <c r="O19" s="11">
        <f>VLOOKUP(O$5,BilledSales!$D$3:$AB$74,MATCH(BilledbyRate!$A19,BilledSales!$D$2:$AB$2,0),0)</f>
        <v>0</v>
      </c>
      <c r="P19" s="11">
        <f>VLOOKUP(P$5,BilledSales!$D$3:$AB$74,MATCH(BilledbyRate!$A19,BilledSales!$D$2:$AB$2,0),0)</f>
        <v>0</v>
      </c>
      <c r="Q19" s="11">
        <f>VLOOKUP(Q$5,BilledSales!$D$3:$AB$74,MATCH(BilledbyRate!$A19,BilledSales!$D$2:$AB$2,0),0)</f>
        <v>0</v>
      </c>
      <c r="R19" s="11">
        <f>VLOOKUP(R$5,BilledSales!$D$3:$AB$74,MATCH(BilledbyRate!$A19,BilledSales!$D$2:$AB$2,0),0)</f>
        <v>0</v>
      </c>
      <c r="S19" s="11">
        <f>VLOOKUP(S$5,BilledSales!$D$3:$AB$74,MATCH(BilledbyRate!$A19,BilledSales!$D$2:$AB$2,0),0)</f>
        <v>0</v>
      </c>
      <c r="T19" s="11">
        <f>VLOOKUP(T$5,BilledSales!$D$3:$AB$74,MATCH(BilledbyRate!$A19,BilledSales!$D$2:$AB$2,0),0)</f>
        <v>0</v>
      </c>
      <c r="U19" s="11">
        <f>VLOOKUP(U$5,BilledSales!$D$3:$AB$74,MATCH(BilledbyRate!$A19,BilledSales!$D$2:$AB$2,0),0)</f>
        <v>0</v>
      </c>
      <c r="V19" s="11">
        <f>VLOOKUP(V$5,BilledSales!$D$3:$AB$74,MATCH(BilledbyRate!$A19,BilledSales!$D$2:$AB$2,0),0)</f>
        <v>0</v>
      </c>
      <c r="W19" s="11">
        <f>VLOOKUP(W$5,BilledSales!$D$3:$AB$74,MATCH(BilledbyRate!$A19,BilledSales!$D$2:$AB$2,0),0)</f>
        <v>0</v>
      </c>
      <c r="X19" s="11">
        <f>VLOOKUP(X$5,BilledSales!$D$3:$AB$74,MATCH(BilledbyRate!$A19,BilledSales!$D$2:$AB$2,0),0)</f>
        <v>0</v>
      </c>
      <c r="Y19" s="11">
        <f>VLOOKUP(Y$5,BilledSales!$D$3:$AB$74,MATCH(BilledbyRate!$A19,BilledSales!$D$2:$AB$2,0),0)</f>
        <v>0</v>
      </c>
      <c r="Z19" s="11">
        <f>VLOOKUP(Z$5,BilledSales!$D$3:$AB$74,MATCH(BilledbyRate!$A19,BilledSales!$D$2:$AB$2,0),0)</f>
        <v>0</v>
      </c>
      <c r="AA19" s="11">
        <f>VLOOKUP(AA$5,BilledSales!$D$3:$AB$74,MATCH(BilledbyRate!$A19,BilledSales!$D$2:$AB$2,0),0)</f>
        <v>0</v>
      </c>
      <c r="AB19" s="11">
        <f>VLOOKUP(AB$5,BilledSales!$D$3:$AB$74,MATCH(BilledbyRate!$A19,BilledSales!$D$2:$AB$2,0),0)</f>
        <v>0</v>
      </c>
      <c r="AC19" s="11">
        <f>VLOOKUP(AC$5,BilledSales!$D$3:$AB$74,MATCH(BilledbyRate!$A19,BilledSales!$D$2:$AB$2,0),0)</f>
        <v>0</v>
      </c>
      <c r="AD19" s="11">
        <f>VLOOKUP(AD$5,BilledSales!$D$3:$AB$74,MATCH(BilledbyRate!$A19,BilledSales!$D$2:$AB$2,0),0)</f>
        <v>0</v>
      </c>
      <c r="AE19" s="11">
        <f>VLOOKUP(AE$5,BilledSales!$D$3:$AB$74,MATCH(BilledbyRate!$A19,BilledSales!$D$2:$AB$2,0),0)</f>
        <v>0</v>
      </c>
      <c r="AF19" s="11">
        <f>VLOOKUP(AF$5,BilledSales!$D$3:$AB$74,MATCH(BilledbyRate!$A19,BilledSales!$D$2:$AB$2,0),0)</f>
        <v>0</v>
      </c>
      <c r="AG19" s="11">
        <f>VLOOKUP(AG$5,BilledSales!$D$3:$AB$74,MATCH(BilledbyRate!$A19,BilledSales!$D$2:$AB$2,0),0)</f>
        <v>0</v>
      </c>
      <c r="AH19" s="11">
        <f>VLOOKUP(AH$5,BilledSales!$D$3:$AB$74,MATCH(BilledbyRate!$A19,BilledSales!$D$2:$AB$2,0),0)</f>
        <v>0</v>
      </c>
      <c r="AI19" s="11">
        <f>VLOOKUP(AI$5,BilledSales!$D$3:$AB$74,MATCH(BilledbyRate!$A19,BilledSales!$D$2:$AB$2,0),0)</f>
        <v>0</v>
      </c>
      <c r="AJ19" s="11">
        <f>VLOOKUP(AJ$5,BilledSales!$D$3:$AB$74,MATCH(BilledbyRate!$A19,BilledSales!$D$2:$AB$2,0),0)</f>
        <v>0</v>
      </c>
      <c r="AK19" s="11">
        <f>VLOOKUP(AK$5,BilledSales!$D$3:$AB$74,MATCH(BilledbyRate!$A19,BilledSales!$D$2:$AB$2,0),0)</f>
        <v>0</v>
      </c>
      <c r="AL19" s="11">
        <f>VLOOKUP(AL$5,BilledSales!$D$3:$AB$74,MATCH(BilledbyRate!$A19,BilledSales!$D$2:$AB$2,0),0)</f>
        <v>0</v>
      </c>
      <c r="AM19" s="11">
        <f>VLOOKUP(AM$5,BilledSales!$D$3:$AB$74,MATCH(BilledbyRate!$A19,BilledSales!$D$2:$AB$2,0),0)</f>
        <v>0</v>
      </c>
      <c r="AN19" s="11">
        <f>VLOOKUP(AN$5,BilledSales!$D$3:$AB$74,MATCH(BilledbyRate!$A19,BilledSales!$D$2:$AB$2,0),0)</f>
        <v>0</v>
      </c>
      <c r="AO19" s="11">
        <f>VLOOKUP(AO$5,BilledSales!$D$3:$AB$74,MATCH(BilledbyRate!$A19,BilledSales!$D$2:$AB$2,0),0)</f>
        <v>0</v>
      </c>
      <c r="AP19" s="11">
        <f>VLOOKUP(AP$5,BilledSales!$D$3:$AB$74,MATCH(BilledbyRate!$A19,BilledSales!$D$2:$AB$2,0),0)</f>
        <v>0</v>
      </c>
      <c r="AQ19" s="11">
        <f>VLOOKUP(AQ$5,BilledSales!$D$3:$AB$74,MATCH(BilledbyRate!$A19,BilledSales!$D$2:$AB$2,0),0)</f>
        <v>0</v>
      </c>
      <c r="AR19" s="11">
        <f>VLOOKUP(AR$5,BilledSales!$D$3:$AB$74,MATCH(BilledbyRate!$A19,BilledSales!$D$2:$AB$2,0),0)</f>
        <v>0</v>
      </c>
      <c r="AS19" s="11">
        <f>VLOOKUP(AS$5,BilledSales!$D$3:$AB$74,MATCH(BilledbyRate!$A19,BilledSales!$D$2:$AB$2,0),0)</f>
        <v>0</v>
      </c>
      <c r="AT19" s="11">
        <f>VLOOKUP(AT$5,BilledSales!$D$3:$AB$74,MATCH(BilledbyRate!$A19,BilledSales!$D$2:$AB$2,0),0)</f>
        <v>0</v>
      </c>
      <c r="AU19" s="11">
        <f>VLOOKUP(AU$5,BilledSales!$D$3:$AB$74,MATCH(BilledbyRate!$A19,BilledSales!$D$2:$AB$2,0),0)</f>
        <v>0</v>
      </c>
      <c r="AV19" s="11">
        <f>VLOOKUP(AV$5,BilledSales!$D$3:$AB$74,MATCH(BilledbyRate!$A19,BilledSales!$D$2:$AB$2,0),0)</f>
        <v>0</v>
      </c>
      <c r="AW19" s="11">
        <f>VLOOKUP(AW$5,BilledSales!$D$3:$AB$74,MATCH(BilledbyRate!$A19,BilledSales!$D$2:$AB$2,0),0)</f>
        <v>0</v>
      </c>
      <c r="AX19" s="11">
        <f>VLOOKUP(AX$5,BilledSales!$D$3:$AB$74,MATCH(BilledbyRate!$A19,BilledSales!$D$2:$AB$2,0),0)</f>
        <v>0</v>
      </c>
      <c r="AY19" s="11">
        <f>VLOOKUP(AY$5,BilledSales!$D$3:$AB$74,MATCH(BilledbyRate!$A19,BilledSales!$D$2:$AB$2,0),0)</f>
        <v>0</v>
      </c>
      <c r="AZ19" s="11">
        <f>VLOOKUP(AZ$5,BilledSales!$D$3:$AB$74,MATCH(BilledbyRate!$A19,BilledSales!$D$2:$AB$2,0),0)</f>
        <v>0</v>
      </c>
      <c r="BA19" s="11">
        <f>VLOOKUP(BA$5,BilledSales!$D$3:$AB$74,MATCH(BilledbyRate!$A19,BilledSales!$D$2:$AB$2,0),0)</f>
        <v>0</v>
      </c>
      <c r="BB19" s="11">
        <f>VLOOKUP(BB$5,BilledSales!$D$3:$AB$74,MATCH(BilledbyRate!$A19,BilledSales!$D$2:$AB$2,0),0)</f>
        <v>0</v>
      </c>
      <c r="BC19" s="11">
        <f>VLOOKUP(BC$5,BilledSales!$D$3:$AB$74,MATCH(BilledbyRate!$A19,BilledSales!$D$2:$AB$2,0),0)</f>
        <v>0</v>
      </c>
      <c r="BD19" s="11">
        <f>VLOOKUP(BD$5,BilledSales!$D$3:$AB$74,MATCH(BilledbyRate!$A19,BilledSales!$D$2:$AB$2,0),0)</f>
        <v>0</v>
      </c>
      <c r="BE19" s="11">
        <f>VLOOKUP(BE$5,BilledSales!$D$3:$AB$74,MATCH(BilledbyRate!$A19,BilledSales!$D$2:$AB$2,0),0)</f>
        <v>0</v>
      </c>
      <c r="BF19" s="11">
        <f>VLOOKUP(BF$5,BilledSales!$D$3:$AB$74,MATCH(BilledbyRate!$A19,BilledSales!$D$2:$AB$2,0),0)</f>
        <v>0</v>
      </c>
      <c r="BG19" s="11">
        <f>VLOOKUP(BG$5,BilledSales!$D$3:$AB$74,MATCH(BilledbyRate!$A19,BilledSales!$D$2:$AB$2,0),0)</f>
        <v>0</v>
      </c>
      <c r="BH19" s="11">
        <f>VLOOKUP(BH$5,BilledSales!$D$3:$AB$74,MATCH(BilledbyRate!$A19,BilledSales!$D$2:$AB$2,0),0)</f>
        <v>0</v>
      </c>
      <c r="BI19" s="11">
        <f>VLOOKUP(BI$5,BilledSales!$D$3:$AB$74,MATCH(BilledbyRate!$A19,BilledSales!$D$2:$AB$2,0),0)</f>
        <v>0</v>
      </c>
      <c r="BJ19" s="11">
        <f>VLOOKUP(BJ$5,BilledSales!$D$3:$AB$74,MATCH(BilledbyRate!$A19,BilledSales!$D$2:$AB$2,0),0)</f>
        <v>0</v>
      </c>
      <c r="BK19" s="11">
        <f>VLOOKUP(BK$5,BilledSales!$D$3:$AB$74,MATCH(BilledbyRate!$A19,BilledSales!$D$2:$AB$2,0),0)</f>
        <v>0</v>
      </c>
      <c r="BL19" s="11">
        <f>VLOOKUP(BL$5,BilledSales!$D$3:$AB$74,MATCH(BilledbyRate!$A19,BilledSales!$D$2:$AB$2,0),0)</f>
        <v>0</v>
      </c>
      <c r="BM19" s="11">
        <f>VLOOKUP(BM$5,BilledSales!$D$3:$AB$74,MATCH(BilledbyRate!$A19,BilledSales!$D$2:$AB$2,0),0)</f>
        <v>0</v>
      </c>
      <c r="BN19" s="11">
        <f>VLOOKUP(BN$5,BilledSales!$D$3:$AB$74,MATCH(BilledbyRate!$A19,BilledSales!$D$2:$AB$2,0),0)</f>
        <v>0</v>
      </c>
      <c r="BO19" s="11">
        <f>VLOOKUP(BO$5,BilledSales!$D$3:$AB$74,MATCH(BilledbyRate!$A19,BilledSales!$D$2:$AB$2,0),0)</f>
        <v>0</v>
      </c>
      <c r="BP19" s="11">
        <f>VLOOKUP(BP$5,BilledSales!$D$3:$AB$74,MATCH(BilledbyRate!$A19,BilledSales!$D$2:$AB$2,0),0)</f>
        <v>0</v>
      </c>
      <c r="BQ19" s="11">
        <f>VLOOKUP(BQ$5,BilledSales!$D$3:$AB$74,MATCH(BilledbyRate!$A19,BilledSales!$D$2:$AB$2,0),0)</f>
        <v>0</v>
      </c>
    </row>
    <row r="20" spans="1:69" x14ac:dyDescent="0.25">
      <c r="A20" t="s">
        <v>17</v>
      </c>
      <c r="B20" s="11"/>
      <c r="C20" s="11">
        <f>VLOOKUP(C$5,BilledSales!$D$3:$AB$74,MATCH(BilledbyRate!$A20,BilledSales!$D$2:$AB$2,0),0)</f>
        <v>0</v>
      </c>
      <c r="D20" s="11">
        <f>VLOOKUP(D$5,BilledSales!$D$3:$AB$74,MATCH(BilledbyRate!$A20,BilledSales!$D$2:$AB$2,0),0)</f>
        <v>0</v>
      </c>
      <c r="E20" s="11">
        <f>VLOOKUP(E$5,BilledSales!$D$3:$AB$74,MATCH(BilledbyRate!$A20,BilledSales!$D$2:$AB$2,0),0)</f>
        <v>0</v>
      </c>
      <c r="F20" s="11">
        <f>VLOOKUP(F$5,BilledSales!$D$3:$AB$74,MATCH(BilledbyRate!$A20,BilledSales!$D$2:$AB$2,0),0)</f>
        <v>0</v>
      </c>
      <c r="G20" s="11">
        <f>VLOOKUP(G$5,BilledSales!$D$3:$AB$74,MATCH(BilledbyRate!$A20,BilledSales!$D$2:$AB$2,0),0)</f>
        <v>0</v>
      </c>
      <c r="H20" s="11">
        <f>VLOOKUP(H$5,BilledSales!$D$3:$AB$74,MATCH(BilledbyRate!$A20,BilledSales!$D$2:$AB$2,0),0)</f>
        <v>0</v>
      </c>
      <c r="I20" s="11">
        <f>VLOOKUP(I$5,BilledSales!$D$3:$AB$74,MATCH(BilledbyRate!$A20,BilledSales!$D$2:$AB$2,0),0)</f>
        <v>0</v>
      </c>
      <c r="J20" s="11">
        <f>VLOOKUP(J$5,BilledSales!$D$3:$AB$74,MATCH(BilledbyRate!$A20,BilledSales!$D$2:$AB$2,0),0)</f>
        <v>0</v>
      </c>
      <c r="K20" s="11">
        <f>VLOOKUP(K$5,BilledSales!$D$3:$AB$74,MATCH(BilledbyRate!$A20,BilledSales!$D$2:$AB$2,0),0)</f>
        <v>0</v>
      </c>
      <c r="L20" s="11">
        <f>VLOOKUP(L$5,BilledSales!$D$3:$AB$74,MATCH(BilledbyRate!$A20,BilledSales!$D$2:$AB$2,0),0)</f>
        <v>0</v>
      </c>
      <c r="M20" s="11">
        <f>VLOOKUP(M$5,BilledSales!$D$3:$AB$74,MATCH(BilledbyRate!$A20,BilledSales!$D$2:$AB$2,0),0)</f>
        <v>0</v>
      </c>
      <c r="N20" s="11">
        <f>VLOOKUP(N$5,BilledSales!$D$3:$AB$74,MATCH(BilledbyRate!$A20,BilledSales!$D$2:$AB$2,0),0)</f>
        <v>0</v>
      </c>
      <c r="O20" s="11">
        <f>VLOOKUP(O$5,BilledSales!$D$3:$AB$74,MATCH(BilledbyRate!$A20,BilledSales!$D$2:$AB$2,0),0)</f>
        <v>0</v>
      </c>
      <c r="P20" s="11">
        <f>VLOOKUP(P$5,BilledSales!$D$3:$AB$74,MATCH(BilledbyRate!$A20,BilledSales!$D$2:$AB$2,0),0)</f>
        <v>0</v>
      </c>
      <c r="Q20" s="11">
        <f>VLOOKUP(Q$5,BilledSales!$D$3:$AB$74,MATCH(BilledbyRate!$A20,BilledSales!$D$2:$AB$2,0),0)</f>
        <v>0</v>
      </c>
      <c r="R20" s="11">
        <f>VLOOKUP(R$5,BilledSales!$D$3:$AB$74,MATCH(BilledbyRate!$A20,BilledSales!$D$2:$AB$2,0),0)</f>
        <v>0</v>
      </c>
      <c r="S20" s="11">
        <f>VLOOKUP(S$5,BilledSales!$D$3:$AB$74,MATCH(BilledbyRate!$A20,BilledSales!$D$2:$AB$2,0),0)</f>
        <v>0</v>
      </c>
      <c r="T20" s="11">
        <f>VLOOKUP(T$5,BilledSales!$D$3:$AB$74,MATCH(BilledbyRate!$A20,BilledSales!$D$2:$AB$2,0),0)</f>
        <v>0</v>
      </c>
      <c r="U20" s="11">
        <f>VLOOKUP(U$5,BilledSales!$D$3:$AB$74,MATCH(BilledbyRate!$A20,BilledSales!$D$2:$AB$2,0),0)</f>
        <v>0</v>
      </c>
      <c r="V20" s="11">
        <f>VLOOKUP(V$5,BilledSales!$D$3:$AB$74,MATCH(BilledbyRate!$A20,BilledSales!$D$2:$AB$2,0),0)</f>
        <v>0</v>
      </c>
      <c r="W20" s="11">
        <f>VLOOKUP(W$5,BilledSales!$D$3:$AB$74,MATCH(BilledbyRate!$A20,BilledSales!$D$2:$AB$2,0),0)</f>
        <v>0</v>
      </c>
      <c r="X20" s="11">
        <f>VLOOKUP(X$5,BilledSales!$D$3:$AB$74,MATCH(BilledbyRate!$A20,BilledSales!$D$2:$AB$2,0),0)</f>
        <v>0</v>
      </c>
      <c r="Y20" s="11">
        <f>VLOOKUP(Y$5,BilledSales!$D$3:$AB$74,MATCH(BilledbyRate!$A20,BilledSales!$D$2:$AB$2,0),0)</f>
        <v>0</v>
      </c>
      <c r="Z20" s="11">
        <f>VLOOKUP(Z$5,BilledSales!$D$3:$AB$74,MATCH(BilledbyRate!$A20,BilledSales!$D$2:$AB$2,0),0)</f>
        <v>0</v>
      </c>
      <c r="AA20" s="11">
        <f>VLOOKUP(AA$5,BilledSales!$D$3:$AB$74,MATCH(BilledbyRate!$A20,BilledSales!$D$2:$AB$2,0),0)</f>
        <v>0</v>
      </c>
      <c r="AB20" s="11">
        <f>VLOOKUP(AB$5,BilledSales!$D$3:$AB$74,MATCH(BilledbyRate!$A20,BilledSales!$D$2:$AB$2,0),0)</f>
        <v>0</v>
      </c>
      <c r="AC20" s="11">
        <f>VLOOKUP(AC$5,BilledSales!$D$3:$AB$74,MATCH(BilledbyRate!$A20,BilledSales!$D$2:$AB$2,0),0)</f>
        <v>0</v>
      </c>
      <c r="AD20" s="11">
        <f>VLOOKUP(AD$5,BilledSales!$D$3:$AB$74,MATCH(BilledbyRate!$A20,BilledSales!$D$2:$AB$2,0),0)</f>
        <v>0</v>
      </c>
      <c r="AE20" s="11">
        <f>VLOOKUP(AE$5,BilledSales!$D$3:$AB$74,MATCH(BilledbyRate!$A20,BilledSales!$D$2:$AB$2,0),0)</f>
        <v>0</v>
      </c>
      <c r="AF20" s="11">
        <f>VLOOKUP(AF$5,BilledSales!$D$3:$AB$74,MATCH(BilledbyRate!$A20,BilledSales!$D$2:$AB$2,0),0)</f>
        <v>0</v>
      </c>
      <c r="AG20" s="11">
        <f>VLOOKUP(AG$5,BilledSales!$D$3:$AB$74,MATCH(BilledbyRate!$A20,BilledSales!$D$2:$AB$2,0),0)</f>
        <v>0</v>
      </c>
      <c r="AH20" s="11">
        <f>VLOOKUP(AH$5,BilledSales!$D$3:$AB$74,MATCH(BilledbyRate!$A20,BilledSales!$D$2:$AB$2,0),0)</f>
        <v>0</v>
      </c>
      <c r="AI20" s="11">
        <f>VLOOKUP(AI$5,BilledSales!$D$3:$AB$74,MATCH(BilledbyRate!$A20,BilledSales!$D$2:$AB$2,0),0)</f>
        <v>0</v>
      </c>
      <c r="AJ20" s="11">
        <f>VLOOKUP(AJ$5,BilledSales!$D$3:$AB$74,MATCH(BilledbyRate!$A20,BilledSales!$D$2:$AB$2,0),0)</f>
        <v>0</v>
      </c>
      <c r="AK20" s="11">
        <f>VLOOKUP(AK$5,BilledSales!$D$3:$AB$74,MATCH(BilledbyRate!$A20,BilledSales!$D$2:$AB$2,0),0)</f>
        <v>0</v>
      </c>
      <c r="AL20" s="11">
        <f>VLOOKUP(AL$5,BilledSales!$D$3:$AB$74,MATCH(BilledbyRate!$A20,BilledSales!$D$2:$AB$2,0),0)</f>
        <v>0</v>
      </c>
      <c r="AM20" s="11">
        <f>VLOOKUP(AM$5,BilledSales!$D$3:$AB$74,MATCH(BilledbyRate!$A20,BilledSales!$D$2:$AB$2,0),0)</f>
        <v>0</v>
      </c>
      <c r="AN20" s="11">
        <f>VLOOKUP(AN$5,BilledSales!$D$3:$AB$74,MATCH(BilledbyRate!$A20,BilledSales!$D$2:$AB$2,0),0)</f>
        <v>0</v>
      </c>
      <c r="AO20" s="11">
        <f>VLOOKUP(AO$5,BilledSales!$D$3:$AB$74,MATCH(BilledbyRate!$A20,BilledSales!$D$2:$AB$2,0),0)</f>
        <v>0</v>
      </c>
      <c r="AP20" s="11">
        <f>VLOOKUP(AP$5,BilledSales!$D$3:$AB$74,MATCH(BilledbyRate!$A20,BilledSales!$D$2:$AB$2,0),0)</f>
        <v>0</v>
      </c>
      <c r="AQ20" s="11">
        <f>VLOOKUP(AQ$5,BilledSales!$D$3:$AB$74,MATCH(BilledbyRate!$A20,BilledSales!$D$2:$AB$2,0),0)</f>
        <v>0</v>
      </c>
      <c r="AR20" s="11">
        <f>VLOOKUP(AR$5,BilledSales!$D$3:$AB$74,MATCH(BilledbyRate!$A20,BilledSales!$D$2:$AB$2,0),0)</f>
        <v>0</v>
      </c>
      <c r="AS20" s="11">
        <f>VLOOKUP(AS$5,BilledSales!$D$3:$AB$74,MATCH(BilledbyRate!$A20,BilledSales!$D$2:$AB$2,0),0)</f>
        <v>0</v>
      </c>
      <c r="AT20" s="11">
        <f>VLOOKUP(AT$5,BilledSales!$D$3:$AB$74,MATCH(BilledbyRate!$A20,BilledSales!$D$2:$AB$2,0),0)</f>
        <v>0</v>
      </c>
      <c r="AU20" s="11">
        <f>VLOOKUP(AU$5,BilledSales!$D$3:$AB$74,MATCH(BilledbyRate!$A20,BilledSales!$D$2:$AB$2,0),0)</f>
        <v>0</v>
      </c>
      <c r="AV20" s="11">
        <f>VLOOKUP(AV$5,BilledSales!$D$3:$AB$74,MATCH(BilledbyRate!$A20,BilledSales!$D$2:$AB$2,0),0)</f>
        <v>0</v>
      </c>
      <c r="AW20" s="11">
        <f>VLOOKUP(AW$5,BilledSales!$D$3:$AB$74,MATCH(BilledbyRate!$A20,BilledSales!$D$2:$AB$2,0),0)</f>
        <v>0</v>
      </c>
      <c r="AX20" s="11">
        <f>VLOOKUP(AX$5,BilledSales!$D$3:$AB$74,MATCH(BilledbyRate!$A20,BilledSales!$D$2:$AB$2,0),0)</f>
        <v>0</v>
      </c>
      <c r="AY20" s="11">
        <f>VLOOKUP(AY$5,BilledSales!$D$3:$AB$74,MATCH(BilledbyRate!$A20,BilledSales!$D$2:$AB$2,0),0)</f>
        <v>0</v>
      </c>
      <c r="AZ20" s="11">
        <f>VLOOKUP(AZ$5,BilledSales!$D$3:$AB$74,MATCH(BilledbyRate!$A20,BilledSales!$D$2:$AB$2,0),0)</f>
        <v>0</v>
      </c>
      <c r="BA20" s="11">
        <f>VLOOKUP(BA$5,BilledSales!$D$3:$AB$74,MATCH(BilledbyRate!$A20,BilledSales!$D$2:$AB$2,0),0)</f>
        <v>0</v>
      </c>
      <c r="BB20" s="11">
        <f>VLOOKUP(BB$5,BilledSales!$D$3:$AB$74,MATCH(BilledbyRate!$A20,BilledSales!$D$2:$AB$2,0),0)</f>
        <v>0</v>
      </c>
      <c r="BC20" s="11">
        <f>VLOOKUP(BC$5,BilledSales!$D$3:$AB$74,MATCH(BilledbyRate!$A20,BilledSales!$D$2:$AB$2,0),0)</f>
        <v>0</v>
      </c>
      <c r="BD20" s="11">
        <f>VLOOKUP(BD$5,BilledSales!$D$3:$AB$74,MATCH(BilledbyRate!$A20,BilledSales!$D$2:$AB$2,0),0)</f>
        <v>0</v>
      </c>
      <c r="BE20" s="11">
        <f>VLOOKUP(BE$5,BilledSales!$D$3:$AB$74,MATCH(BilledbyRate!$A20,BilledSales!$D$2:$AB$2,0),0)</f>
        <v>0</v>
      </c>
      <c r="BF20" s="11">
        <f>VLOOKUP(BF$5,BilledSales!$D$3:$AB$74,MATCH(BilledbyRate!$A20,BilledSales!$D$2:$AB$2,0),0)</f>
        <v>0</v>
      </c>
      <c r="BG20" s="11">
        <f>VLOOKUP(BG$5,BilledSales!$D$3:$AB$74,MATCH(BilledbyRate!$A20,BilledSales!$D$2:$AB$2,0),0)</f>
        <v>0</v>
      </c>
      <c r="BH20" s="11">
        <f>VLOOKUP(BH$5,BilledSales!$D$3:$AB$74,MATCH(BilledbyRate!$A20,BilledSales!$D$2:$AB$2,0),0)</f>
        <v>0</v>
      </c>
      <c r="BI20" s="11">
        <f>VLOOKUP(BI$5,BilledSales!$D$3:$AB$74,MATCH(BilledbyRate!$A20,BilledSales!$D$2:$AB$2,0),0)</f>
        <v>0</v>
      </c>
      <c r="BJ20" s="11">
        <f>VLOOKUP(BJ$5,BilledSales!$D$3:$AB$74,MATCH(BilledbyRate!$A20,BilledSales!$D$2:$AB$2,0),0)</f>
        <v>0</v>
      </c>
      <c r="BK20" s="11">
        <f>VLOOKUP(BK$5,BilledSales!$D$3:$AB$74,MATCH(BilledbyRate!$A20,BilledSales!$D$2:$AB$2,0),0)</f>
        <v>0</v>
      </c>
      <c r="BL20" s="11">
        <f>VLOOKUP(BL$5,BilledSales!$D$3:$AB$74,MATCH(BilledbyRate!$A20,BilledSales!$D$2:$AB$2,0),0)</f>
        <v>0</v>
      </c>
      <c r="BM20" s="11">
        <f>VLOOKUP(BM$5,BilledSales!$D$3:$AB$74,MATCH(BilledbyRate!$A20,BilledSales!$D$2:$AB$2,0),0)</f>
        <v>0</v>
      </c>
      <c r="BN20" s="11">
        <f>VLOOKUP(BN$5,BilledSales!$D$3:$AB$74,MATCH(BilledbyRate!$A20,BilledSales!$D$2:$AB$2,0),0)</f>
        <v>0</v>
      </c>
      <c r="BO20" s="11">
        <f>VLOOKUP(BO$5,BilledSales!$D$3:$AB$74,MATCH(BilledbyRate!$A20,BilledSales!$D$2:$AB$2,0),0)</f>
        <v>0</v>
      </c>
      <c r="BP20" s="11">
        <f>VLOOKUP(BP$5,BilledSales!$D$3:$AB$74,MATCH(BilledbyRate!$A20,BilledSales!$D$2:$AB$2,0),0)</f>
        <v>0</v>
      </c>
      <c r="BQ20" s="11">
        <f>VLOOKUP(BQ$5,BilledSales!$D$3:$AB$74,MATCH(BilledbyRate!$A20,BilledSales!$D$2:$AB$2,0),0)</f>
        <v>0</v>
      </c>
    </row>
    <row r="21" spans="1:69" x14ac:dyDescent="0.25">
      <c r="A21" t="s">
        <v>18</v>
      </c>
      <c r="B21" s="11"/>
      <c r="C21" s="11">
        <f>VLOOKUP(C$5,BilledSales!$D$3:$AB$74,MATCH(BilledbyRate!$A21,BilledSales!$D$2:$AB$2,0),0)</f>
        <v>0</v>
      </c>
      <c r="D21" s="11">
        <f>VLOOKUP(D$5,BilledSales!$D$3:$AB$74,MATCH(BilledbyRate!$A21,BilledSales!$D$2:$AB$2,0),0)</f>
        <v>0</v>
      </c>
      <c r="E21" s="11">
        <f>VLOOKUP(E$5,BilledSales!$D$3:$AB$74,MATCH(BilledbyRate!$A21,BilledSales!$D$2:$AB$2,0),0)</f>
        <v>0</v>
      </c>
      <c r="F21" s="11">
        <f>VLOOKUP(F$5,BilledSales!$D$3:$AB$74,MATCH(BilledbyRate!$A21,BilledSales!$D$2:$AB$2,0),0)</f>
        <v>0</v>
      </c>
      <c r="G21" s="11">
        <f>VLOOKUP(G$5,BilledSales!$D$3:$AB$74,MATCH(BilledbyRate!$A21,BilledSales!$D$2:$AB$2,0),0)</f>
        <v>0</v>
      </c>
      <c r="H21" s="11">
        <f>VLOOKUP(H$5,BilledSales!$D$3:$AB$74,MATCH(BilledbyRate!$A21,BilledSales!$D$2:$AB$2,0),0)</f>
        <v>0</v>
      </c>
      <c r="I21" s="11">
        <f>VLOOKUP(I$5,BilledSales!$D$3:$AB$74,MATCH(BilledbyRate!$A21,BilledSales!$D$2:$AB$2,0),0)</f>
        <v>0</v>
      </c>
      <c r="J21" s="11">
        <f>VLOOKUP(J$5,BilledSales!$D$3:$AB$74,MATCH(BilledbyRate!$A21,BilledSales!$D$2:$AB$2,0),0)</f>
        <v>0</v>
      </c>
      <c r="K21" s="11">
        <f>VLOOKUP(K$5,BilledSales!$D$3:$AB$74,MATCH(BilledbyRate!$A21,BilledSales!$D$2:$AB$2,0),0)</f>
        <v>0</v>
      </c>
      <c r="L21" s="11">
        <f>VLOOKUP(L$5,BilledSales!$D$3:$AB$74,MATCH(BilledbyRate!$A21,BilledSales!$D$2:$AB$2,0),0)</f>
        <v>0</v>
      </c>
      <c r="M21" s="11">
        <f>VLOOKUP(M$5,BilledSales!$D$3:$AB$74,MATCH(BilledbyRate!$A21,BilledSales!$D$2:$AB$2,0),0)</f>
        <v>0</v>
      </c>
      <c r="N21" s="11">
        <f>VLOOKUP(N$5,BilledSales!$D$3:$AB$74,MATCH(BilledbyRate!$A21,BilledSales!$D$2:$AB$2,0),0)</f>
        <v>0</v>
      </c>
      <c r="O21" s="11">
        <f>VLOOKUP(O$5,BilledSales!$D$3:$AB$74,MATCH(BilledbyRate!$A21,BilledSales!$D$2:$AB$2,0),0)</f>
        <v>0</v>
      </c>
      <c r="P21" s="11">
        <f>VLOOKUP(P$5,BilledSales!$D$3:$AB$74,MATCH(BilledbyRate!$A21,BilledSales!$D$2:$AB$2,0),0)</f>
        <v>0</v>
      </c>
      <c r="Q21" s="11">
        <f>VLOOKUP(Q$5,BilledSales!$D$3:$AB$74,MATCH(BilledbyRate!$A21,BilledSales!$D$2:$AB$2,0),0)</f>
        <v>0</v>
      </c>
      <c r="R21" s="11">
        <f>VLOOKUP(R$5,BilledSales!$D$3:$AB$74,MATCH(BilledbyRate!$A21,BilledSales!$D$2:$AB$2,0),0)</f>
        <v>0</v>
      </c>
      <c r="S21" s="11">
        <f>VLOOKUP(S$5,BilledSales!$D$3:$AB$74,MATCH(BilledbyRate!$A21,BilledSales!$D$2:$AB$2,0),0)</f>
        <v>0</v>
      </c>
      <c r="T21" s="11">
        <f>VLOOKUP(T$5,BilledSales!$D$3:$AB$74,MATCH(BilledbyRate!$A21,BilledSales!$D$2:$AB$2,0),0)</f>
        <v>0</v>
      </c>
      <c r="U21" s="11">
        <f>VLOOKUP(U$5,BilledSales!$D$3:$AB$74,MATCH(BilledbyRate!$A21,BilledSales!$D$2:$AB$2,0),0)</f>
        <v>0</v>
      </c>
      <c r="V21" s="11">
        <f>VLOOKUP(V$5,BilledSales!$D$3:$AB$74,MATCH(BilledbyRate!$A21,BilledSales!$D$2:$AB$2,0),0)</f>
        <v>0</v>
      </c>
      <c r="W21" s="11">
        <f>VLOOKUP(W$5,BilledSales!$D$3:$AB$74,MATCH(BilledbyRate!$A21,BilledSales!$D$2:$AB$2,0),0)</f>
        <v>0</v>
      </c>
      <c r="X21" s="11">
        <f>VLOOKUP(X$5,BilledSales!$D$3:$AB$74,MATCH(BilledbyRate!$A21,BilledSales!$D$2:$AB$2,0),0)</f>
        <v>0</v>
      </c>
      <c r="Y21" s="11">
        <f>VLOOKUP(Y$5,BilledSales!$D$3:$AB$74,MATCH(BilledbyRate!$A21,BilledSales!$D$2:$AB$2,0),0)</f>
        <v>0</v>
      </c>
      <c r="Z21" s="11">
        <f>VLOOKUP(Z$5,BilledSales!$D$3:$AB$74,MATCH(BilledbyRate!$A21,BilledSales!$D$2:$AB$2,0),0)</f>
        <v>0</v>
      </c>
      <c r="AA21" s="11">
        <f>VLOOKUP(AA$5,BilledSales!$D$3:$AB$74,MATCH(BilledbyRate!$A21,BilledSales!$D$2:$AB$2,0),0)</f>
        <v>0</v>
      </c>
      <c r="AB21" s="11">
        <f>VLOOKUP(AB$5,BilledSales!$D$3:$AB$74,MATCH(BilledbyRate!$A21,BilledSales!$D$2:$AB$2,0),0)</f>
        <v>0</v>
      </c>
      <c r="AC21" s="11">
        <f>VLOOKUP(AC$5,BilledSales!$D$3:$AB$74,MATCH(BilledbyRate!$A21,BilledSales!$D$2:$AB$2,0),0)</f>
        <v>0</v>
      </c>
      <c r="AD21" s="11">
        <f>VLOOKUP(AD$5,BilledSales!$D$3:$AB$74,MATCH(BilledbyRate!$A21,BilledSales!$D$2:$AB$2,0),0)</f>
        <v>0</v>
      </c>
      <c r="AE21" s="11">
        <f>VLOOKUP(AE$5,BilledSales!$D$3:$AB$74,MATCH(BilledbyRate!$A21,BilledSales!$D$2:$AB$2,0),0)</f>
        <v>0</v>
      </c>
      <c r="AF21" s="11">
        <f>VLOOKUP(AF$5,BilledSales!$D$3:$AB$74,MATCH(BilledbyRate!$A21,BilledSales!$D$2:$AB$2,0),0)</f>
        <v>0</v>
      </c>
      <c r="AG21" s="11">
        <f>VLOOKUP(AG$5,BilledSales!$D$3:$AB$74,MATCH(BilledbyRate!$A21,BilledSales!$D$2:$AB$2,0),0)</f>
        <v>0</v>
      </c>
      <c r="AH21" s="11">
        <f>VLOOKUP(AH$5,BilledSales!$D$3:$AB$74,MATCH(BilledbyRate!$A21,BilledSales!$D$2:$AB$2,0),0)</f>
        <v>0</v>
      </c>
      <c r="AI21" s="11">
        <f>VLOOKUP(AI$5,BilledSales!$D$3:$AB$74,MATCH(BilledbyRate!$A21,BilledSales!$D$2:$AB$2,0),0)</f>
        <v>0</v>
      </c>
      <c r="AJ21" s="11">
        <f>VLOOKUP(AJ$5,BilledSales!$D$3:$AB$74,MATCH(BilledbyRate!$A21,BilledSales!$D$2:$AB$2,0),0)</f>
        <v>0</v>
      </c>
      <c r="AK21" s="11">
        <f>VLOOKUP(AK$5,BilledSales!$D$3:$AB$74,MATCH(BilledbyRate!$A21,BilledSales!$D$2:$AB$2,0),0)</f>
        <v>0</v>
      </c>
      <c r="AL21" s="11">
        <f>VLOOKUP(AL$5,BilledSales!$D$3:$AB$74,MATCH(BilledbyRate!$A21,BilledSales!$D$2:$AB$2,0),0)</f>
        <v>0</v>
      </c>
      <c r="AM21" s="11">
        <f>VLOOKUP(AM$5,BilledSales!$D$3:$AB$74,MATCH(BilledbyRate!$A21,BilledSales!$D$2:$AB$2,0),0)</f>
        <v>0</v>
      </c>
      <c r="AN21" s="11">
        <f>VLOOKUP(AN$5,BilledSales!$D$3:$AB$74,MATCH(BilledbyRate!$A21,BilledSales!$D$2:$AB$2,0),0)</f>
        <v>0</v>
      </c>
      <c r="AO21" s="11">
        <f>VLOOKUP(AO$5,BilledSales!$D$3:$AB$74,MATCH(BilledbyRate!$A21,BilledSales!$D$2:$AB$2,0),0)</f>
        <v>0</v>
      </c>
      <c r="AP21" s="11">
        <f>VLOOKUP(AP$5,BilledSales!$D$3:$AB$74,MATCH(BilledbyRate!$A21,BilledSales!$D$2:$AB$2,0),0)</f>
        <v>0</v>
      </c>
      <c r="AQ21" s="11">
        <f>VLOOKUP(AQ$5,BilledSales!$D$3:$AB$74,MATCH(BilledbyRate!$A21,BilledSales!$D$2:$AB$2,0),0)</f>
        <v>0</v>
      </c>
      <c r="AR21" s="11">
        <f>VLOOKUP(AR$5,BilledSales!$D$3:$AB$74,MATCH(BilledbyRate!$A21,BilledSales!$D$2:$AB$2,0),0)</f>
        <v>0</v>
      </c>
      <c r="AS21" s="11">
        <f>VLOOKUP(AS$5,BilledSales!$D$3:$AB$74,MATCH(BilledbyRate!$A21,BilledSales!$D$2:$AB$2,0),0)</f>
        <v>0</v>
      </c>
      <c r="AT21" s="11">
        <f>VLOOKUP(AT$5,BilledSales!$D$3:$AB$74,MATCH(BilledbyRate!$A21,BilledSales!$D$2:$AB$2,0),0)</f>
        <v>0</v>
      </c>
      <c r="AU21" s="11">
        <f>VLOOKUP(AU$5,BilledSales!$D$3:$AB$74,MATCH(BilledbyRate!$A21,BilledSales!$D$2:$AB$2,0),0)</f>
        <v>0</v>
      </c>
      <c r="AV21" s="11">
        <f>VLOOKUP(AV$5,BilledSales!$D$3:$AB$74,MATCH(BilledbyRate!$A21,BilledSales!$D$2:$AB$2,0),0)</f>
        <v>0</v>
      </c>
      <c r="AW21" s="11">
        <f>VLOOKUP(AW$5,BilledSales!$D$3:$AB$74,MATCH(BilledbyRate!$A21,BilledSales!$D$2:$AB$2,0),0)</f>
        <v>0</v>
      </c>
      <c r="AX21" s="11">
        <f>VLOOKUP(AX$5,BilledSales!$D$3:$AB$74,MATCH(BilledbyRate!$A21,BilledSales!$D$2:$AB$2,0),0)</f>
        <v>0</v>
      </c>
      <c r="AY21" s="11">
        <f>VLOOKUP(AY$5,BilledSales!$D$3:$AB$74,MATCH(BilledbyRate!$A21,BilledSales!$D$2:$AB$2,0),0)</f>
        <v>0</v>
      </c>
      <c r="AZ21" s="11">
        <f>VLOOKUP(AZ$5,BilledSales!$D$3:$AB$74,MATCH(BilledbyRate!$A21,BilledSales!$D$2:$AB$2,0),0)</f>
        <v>0</v>
      </c>
      <c r="BA21" s="11">
        <f>VLOOKUP(BA$5,BilledSales!$D$3:$AB$74,MATCH(BilledbyRate!$A21,BilledSales!$D$2:$AB$2,0),0)</f>
        <v>0</v>
      </c>
      <c r="BB21" s="11">
        <f>VLOOKUP(BB$5,BilledSales!$D$3:$AB$74,MATCH(BilledbyRate!$A21,BilledSales!$D$2:$AB$2,0),0)</f>
        <v>0</v>
      </c>
      <c r="BC21" s="11">
        <f>VLOOKUP(BC$5,BilledSales!$D$3:$AB$74,MATCH(BilledbyRate!$A21,BilledSales!$D$2:$AB$2,0),0)</f>
        <v>0</v>
      </c>
      <c r="BD21" s="11">
        <f>VLOOKUP(BD$5,BilledSales!$D$3:$AB$74,MATCH(BilledbyRate!$A21,BilledSales!$D$2:$AB$2,0),0)</f>
        <v>0</v>
      </c>
      <c r="BE21" s="11">
        <f>VLOOKUP(BE$5,BilledSales!$D$3:$AB$74,MATCH(BilledbyRate!$A21,BilledSales!$D$2:$AB$2,0),0)</f>
        <v>0</v>
      </c>
      <c r="BF21" s="11">
        <f>VLOOKUP(BF$5,BilledSales!$D$3:$AB$74,MATCH(BilledbyRate!$A21,BilledSales!$D$2:$AB$2,0),0)</f>
        <v>0</v>
      </c>
      <c r="BG21" s="11">
        <f>VLOOKUP(BG$5,BilledSales!$D$3:$AB$74,MATCH(BilledbyRate!$A21,BilledSales!$D$2:$AB$2,0),0)</f>
        <v>0</v>
      </c>
      <c r="BH21" s="11">
        <f>VLOOKUP(BH$5,BilledSales!$D$3:$AB$74,MATCH(BilledbyRate!$A21,BilledSales!$D$2:$AB$2,0),0)</f>
        <v>0</v>
      </c>
      <c r="BI21" s="11">
        <f>VLOOKUP(BI$5,BilledSales!$D$3:$AB$74,MATCH(BilledbyRate!$A21,BilledSales!$D$2:$AB$2,0),0)</f>
        <v>0</v>
      </c>
      <c r="BJ21" s="11">
        <f>VLOOKUP(BJ$5,BilledSales!$D$3:$AB$74,MATCH(BilledbyRate!$A21,BilledSales!$D$2:$AB$2,0),0)</f>
        <v>0</v>
      </c>
      <c r="BK21" s="11">
        <f>VLOOKUP(BK$5,BilledSales!$D$3:$AB$74,MATCH(BilledbyRate!$A21,BilledSales!$D$2:$AB$2,0),0)</f>
        <v>0</v>
      </c>
      <c r="BL21" s="11">
        <f>VLOOKUP(BL$5,BilledSales!$D$3:$AB$74,MATCH(BilledbyRate!$A21,BilledSales!$D$2:$AB$2,0),0)</f>
        <v>0</v>
      </c>
      <c r="BM21" s="11">
        <f>VLOOKUP(BM$5,BilledSales!$D$3:$AB$74,MATCH(BilledbyRate!$A21,BilledSales!$D$2:$AB$2,0),0)</f>
        <v>0</v>
      </c>
      <c r="BN21" s="11">
        <f>VLOOKUP(BN$5,BilledSales!$D$3:$AB$74,MATCH(BilledbyRate!$A21,BilledSales!$D$2:$AB$2,0),0)</f>
        <v>0</v>
      </c>
      <c r="BO21" s="11">
        <f>VLOOKUP(BO$5,BilledSales!$D$3:$AB$74,MATCH(BilledbyRate!$A21,BilledSales!$D$2:$AB$2,0),0)</f>
        <v>0</v>
      </c>
      <c r="BP21" s="11">
        <f>VLOOKUP(BP$5,BilledSales!$D$3:$AB$74,MATCH(BilledbyRate!$A21,BilledSales!$D$2:$AB$2,0),0)</f>
        <v>0</v>
      </c>
      <c r="BQ21" s="11">
        <f>VLOOKUP(BQ$5,BilledSales!$D$3:$AB$74,MATCH(BilledbyRate!$A21,BilledSales!$D$2:$AB$2,0),0)</f>
        <v>0</v>
      </c>
    </row>
    <row r="22" spans="1:69" x14ac:dyDescent="0.25">
      <c r="A22" t="s">
        <v>19</v>
      </c>
      <c r="B22" s="11"/>
      <c r="C22" s="11">
        <f>VLOOKUP(C$5,BilledSales!$D$3:$AB$74,MATCH(BilledbyRate!$A22,BilledSales!$D$2:$AB$2,0),0)</f>
        <v>619586.1869580003</v>
      </c>
      <c r="D22" s="11">
        <f>VLOOKUP(D$5,BilledSales!$D$3:$AB$74,MATCH(BilledbyRate!$A22,BilledSales!$D$2:$AB$2,0),0)</f>
        <v>501642.47299908788</v>
      </c>
      <c r="E22" s="11">
        <f>VLOOKUP(E$5,BilledSales!$D$3:$AB$74,MATCH(BilledbyRate!$A22,BilledSales!$D$2:$AB$2,0),0)</f>
        <v>475871.23968029895</v>
      </c>
      <c r="F22" s="11">
        <f>VLOOKUP(F$5,BilledSales!$D$3:$AB$74,MATCH(BilledbyRate!$A22,BilledSales!$D$2:$AB$2,0),0)</f>
        <v>514969.07287757302</v>
      </c>
      <c r="G22" s="11">
        <f>VLOOKUP(G$5,BilledSales!$D$3:$AB$74,MATCH(BilledbyRate!$A22,BilledSales!$D$2:$AB$2,0),0)</f>
        <v>759930.05022131826</v>
      </c>
      <c r="H22" s="11">
        <f>VLOOKUP(H$5,BilledSales!$D$3:$AB$74,MATCH(BilledbyRate!$A22,BilledSales!$D$2:$AB$2,0),0)</f>
        <v>1639196.0521881338</v>
      </c>
      <c r="I22" s="11">
        <f>VLOOKUP(I$5,BilledSales!$D$3:$AB$74,MATCH(BilledbyRate!$A22,BilledSales!$D$2:$AB$2,0),0)</f>
        <v>2984536.4082218474</v>
      </c>
      <c r="J22" s="11">
        <f>VLOOKUP(J$5,BilledSales!$D$3:$AB$74,MATCH(BilledbyRate!$A22,BilledSales!$D$2:$AB$2,0),0)</f>
        <v>3976987.3145942101</v>
      </c>
      <c r="K22" s="11">
        <f>VLOOKUP(K$5,BilledSales!$D$3:$AB$74,MATCH(BilledbyRate!$A22,BilledSales!$D$2:$AB$2,0),0)</f>
        <v>3836457.5328109204</v>
      </c>
      <c r="L22" s="11">
        <f>VLOOKUP(L$5,BilledSales!$D$3:$AB$74,MATCH(BilledbyRate!$A22,BilledSales!$D$2:$AB$2,0),0)</f>
        <v>3037008.3933732691</v>
      </c>
      <c r="M22" s="11">
        <f>VLOOKUP(M$5,BilledSales!$D$3:$AB$74,MATCH(BilledbyRate!$A22,BilledSales!$D$2:$AB$2,0),0)</f>
        <v>1773892.7601658236</v>
      </c>
      <c r="N22" s="11">
        <f>VLOOKUP(N$5,BilledSales!$D$3:$AB$74,MATCH(BilledbyRate!$A22,BilledSales!$D$2:$AB$2,0),0)</f>
        <v>819560.94607012963</v>
      </c>
      <c r="O22" s="11">
        <f>VLOOKUP(O$5,BilledSales!$D$3:$AB$74,MATCH(BilledbyRate!$A22,BilledSales!$D$2:$AB$2,0),0)</f>
        <v>417290.98928361671</v>
      </c>
      <c r="P22" s="11">
        <f>VLOOKUP(P$5,BilledSales!$D$3:$AB$74,MATCH(BilledbyRate!$A22,BilledSales!$D$2:$AB$2,0),0)</f>
        <v>354094.45093716087</v>
      </c>
      <c r="Q22" s="11">
        <f>VLOOKUP(Q$5,BilledSales!$D$3:$AB$74,MATCH(BilledbyRate!$A22,BilledSales!$D$2:$AB$2,0),0)</f>
        <v>367983.97825775435</v>
      </c>
      <c r="R22" s="11">
        <f>VLOOKUP(R$5,BilledSales!$D$3:$AB$74,MATCH(BilledbyRate!$A22,BilledSales!$D$2:$AB$2,0),0)</f>
        <v>436232.48890039528</v>
      </c>
      <c r="S22" s="11">
        <f>VLOOKUP(S$5,BilledSales!$D$3:$AB$74,MATCH(BilledbyRate!$A22,BilledSales!$D$2:$AB$2,0),0)</f>
        <v>702789.34447764524</v>
      </c>
      <c r="T22" s="11">
        <f>VLOOKUP(T$5,BilledSales!$D$3:$AB$74,MATCH(BilledbyRate!$A22,BilledSales!$D$2:$AB$2,0),0)</f>
        <v>1594387.4226757381</v>
      </c>
      <c r="U22" s="11">
        <f>VLOOKUP(U$5,BilledSales!$D$3:$AB$74,MATCH(BilledbyRate!$A22,BilledSales!$D$2:$AB$2,0),0)</f>
        <v>2949377.8307642201</v>
      </c>
      <c r="V22" s="11">
        <f>VLOOKUP(V$5,BilledSales!$D$3:$AB$74,MATCH(BilledbyRate!$A22,BilledSales!$D$2:$AB$2,0),0)</f>
        <v>3943014.0580017688</v>
      </c>
      <c r="W22" s="11">
        <f>VLOOKUP(W$5,BilledSales!$D$3:$AB$74,MATCH(BilledbyRate!$A22,BilledSales!$D$2:$AB$2,0),0)</f>
        <v>3808855.8168677539</v>
      </c>
      <c r="X22" s="11">
        <f>VLOOKUP(X$5,BilledSales!$D$3:$AB$74,MATCH(BilledbyRate!$A22,BilledSales!$D$2:$AB$2,0),0)</f>
        <v>3015667.1836669086</v>
      </c>
      <c r="Y22" s="11">
        <f>VLOOKUP(Y$5,BilledSales!$D$3:$AB$74,MATCH(BilledbyRate!$A22,BilledSales!$D$2:$AB$2,0),0)</f>
        <v>1759590.251102709</v>
      </c>
      <c r="Z22" s="11">
        <f>VLOOKUP(Z$5,BilledSales!$D$3:$AB$74,MATCH(BilledbyRate!$A22,BilledSales!$D$2:$AB$2,0),0)</f>
        <v>806015.58555799059</v>
      </c>
      <c r="AA22" s="11">
        <f>VLOOKUP(AA$5,BilledSales!$D$3:$AB$74,MATCH(BilledbyRate!$A22,BilledSales!$D$2:$AB$2,0),0)</f>
        <v>409375.16645653482</v>
      </c>
      <c r="AB22" s="11">
        <f>VLOOKUP(AB$5,BilledSales!$D$3:$AB$74,MATCH(BilledbyRate!$A22,BilledSales!$D$2:$AB$2,0),0)</f>
        <v>348826.96032762324</v>
      </c>
      <c r="AC22" s="11">
        <f>VLOOKUP(AC$5,BilledSales!$D$3:$AB$74,MATCH(BilledbyRate!$A22,BilledSales!$D$2:$AB$2,0),0)</f>
        <v>363587.87088111846</v>
      </c>
      <c r="AD22" s="11">
        <f>VLOOKUP(AD$5,BilledSales!$D$3:$AB$74,MATCH(BilledbyRate!$A22,BilledSales!$D$2:$AB$2,0),0)</f>
        <v>431986.85493915842</v>
      </c>
      <c r="AE22" s="11">
        <f>VLOOKUP(AE$5,BilledSales!$D$3:$AB$74,MATCH(BilledbyRate!$A22,BilledSales!$D$2:$AB$2,0),0)</f>
        <v>694671.70989206305</v>
      </c>
      <c r="AF22" s="11">
        <f>VLOOKUP(AF$5,BilledSales!$D$3:$AB$74,MATCH(BilledbyRate!$A22,BilledSales!$D$2:$AB$2,0),0)</f>
        <v>1577571.4126098549</v>
      </c>
      <c r="AG22" s="11">
        <f>VLOOKUP(AG$5,BilledSales!$D$3:$AB$74,MATCH(BilledbyRate!$A22,BilledSales!$D$2:$AB$2,0),0)</f>
        <v>2918597.8453528169</v>
      </c>
      <c r="AH22" s="11">
        <f>VLOOKUP(AH$5,BilledSales!$D$3:$AB$74,MATCH(BilledbyRate!$A22,BilledSales!$D$2:$AB$2,0),0)</f>
        <v>3900651.6051993384</v>
      </c>
      <c r="AI22" s="11">
        <f>VLOOKUP(AI$5,BilledSales!$D$3:$AB$74,MATCH(BilledbyRate!$A22,BilledSales!$D$2:$AB$2,0),0)</f>
        <v>3775239.3317947239</v>
      </c>
      <c r="AJ22" s="11">
        <f>VLOOKUP(AJ$5,BilledSales!$D$3:$AB$74,MATCH(BilledbyRate!$A22,BilledSales!$D$2:$AB$2,0),0)</f>
        <v>2987901.94210923</v>
      </c>
      <c r="AK22" s="11">
        <f>VLOOKUP(AK$5,BilledSales!$D$3:$AB$74,MATCH(BilledbyRate!$A22,BilledSales!$D$2:$AB$2,0),0)</f>
        <v>1742718.5006849214</v>
      </c>
      <c r="AL22" s="11">
        <f>VLOOKUP(AL$5,BilledSales!$D$3:$AB$74,MATCH(BilledbyRate!$A22,BilledSales!$D$2:$AB$2,0),0)</f>
        <v>797503.06603884767</v>
      </c>
      <c r="AM22" s="11">
        <f>VLOOKUP(AM$5,BilledSales!$D$3:$AB$74,MATCH(BilledbyRate!$A22,BilledSales!$D$2:$AB$2,0),0)</f>
        <v>405528.33567248756</v>
      </c>
      <c r="AN22" s="11">
        <f>VLOOKUP(AN$5,BilledSales!$D$3:$AB$74,MATCH(BilledbyRate!$A22,BilledSales!$D$2:$AB$2,0),0)</f>
        <v>346599.81005279993</v>
      </c>
      <c r="AO22" s="11">
        <f>VLOOKUP(AO$5,BilledSales!$D$3:$AB$74,MATCH(BilledbyRate!$A22,BilledSales!$D$2:$AB$2,0),0)</f>
        <v>361599.25143024873</v>
      </c>
      <c r="AP22" s="11">
        <f>VLOOKUP(AP$5,BilledSales!$D$3:$AB$74,MATCH(BilledbyRate!$A22,BilledSales!$D$2:$AB$2,0),0)</f>
        <v>429488.9696357252</v>
      </c>
      <c r="AQ22" s="11">
        <f>VLOOKUP(AQ$5,BilledSales!$D$3:$AB$74,MATCH(BilledbyRate!$A22,BilledSales!$D$2:$AB$2,0),0)</f>
        <v>687483.68060855486</v>
      </c>
      <c r="AR22" s="11">
        <f>VLOOKUP(AR$5,BilledSales!$D$3:$AB$74,MATCH(BilledbyRate!$A22,BilledSales!$D$2:$AB$2,0),0)</f>
        <v>1560004.1910519039</v>
      </c>
      <c r="AS22" s="11">
        <f>VLOOKUP(AS$5,BilledSales!$D$3:$AB$74,MATCH(BilledbyRate!$A22,BilledSales!$D$2:$AB$2,0),0)</f>
        <v>2885224.1684846361</v>
      </c>
      <c r="AT22" s="11">
        <f>VLOOKUP(AT$5,BilledSales!$D$3:$AB$74,MATCH(BilledbyRate!$A22,BilledSales!$D$2:$AB$2,0),0)</f>
        <v>3856810.6767499782</v>
      </c>
      <c r="AU22" s="11">
        <f>VLOOKUP(AU$5,BilledSales!$D$3:$AB$74,MATCH(BilledbyRate!$A22,BilledSales!$D$2:$AB$2,0),0)</f>
        <v>3739768.434009823</v>
      </c>
      <c r="AV22" s="11">
        <f>VLOOKUP(AV$5,BilledSales!$D$3:$AB$74,MATCH(BilledbyRate!$A22,BilledSales!$D$2:$AB$2,0),0)</f>
        <v>2958527.3865277465</v>
      </c>
      <c r="AW22" s="11">
        <f>VLOOKUP(AW$5,BilledSales!$D$3:$AB$74,MATCH(BilledbyRate!$A22,BilledSales!$D$2:$AB$2,0),0)</f>
        <v>1724913.6213955146</v>
      </c>
      <c r="AX22" s="11">
        <f>VLOOKUP(AX$5,BilledSales!$D$3:$AB$74,MATCH(BilledbyRate!$A22,BilledSales!$D$2:$AB$2,0),0)</f>
        <v>789415.9567376466</v>
      </c>
      <c r="AY22" s="11">
        <f>VLOOKUP(AY$5,BilledSales!$D$3:$AB$74,MATCH(BilledbyRate!$A22,BilledSales!$D$2:$AB$2,0),0)</f>
        <v>402041.1091905284</v>
      </c>
      <c r="AZ22" s="11">
        <f>VLOOKUP(AZ$5,BilledSales!$D$3:$AB$74,MATCH(BilledbyRate!$A22,BilledSales!$D$2:$AB$2,0),0)</f>
        <v>344653.50958330097</v>
      </c>
      <c r="BA22" s="11">
        <f>VLOOKUP(BA$5,BilledSales!$D$3:$AB$74,MATCH(BilledbyRate!$A22,BilledSales!$D$2:$AB$2,0),0)</f>
        <v>359830.46811943274</v>
      </c>
      <c r="BB22" s="11">
        <f>VLOOKUP(BB$5,BilledSales!$D$3:$AB$74,MATCH(BilledbyRate!$A22,BilledSales!$D$2:$AB$2,0),0)</f>
        <v>427215.84558372293</v>
      </c>
      <c r="BC22" s="11">
        <f>VLOOKUP(BC$5,BilledSales!$D$3:$AB$74,MATCH(BilledbyRate!$A22,BilledSales!$D$2:$AB$2,0),0)</f>
        <v>680461.01364690682</v>
      </c>
      <c r="BD22" s="11">
        <f>VLOOKUP(BD$5,BilledSales!$D$3:$AB$74,MATCH(BilledbyRate!$A22,BilledSales!$D$2:$AB$2,0),0)</f>
        <v>1542346.9285648759</v>
      </c>
      <c r="BE22" s="11">
        <f>VLOOKUP(BE$5,BilledSales!$D$3:$AB$74,MATCH(BilledbyRate!$A22,BilledSales!$D$2:$AB$2,0),0)</f>
        <v>2851599.5834069462</v>
      </c>
      <c r="BF22" s="11">
        <f>VLOOKUP(BF$5,BilledSales!$D$3:$AB$74,MATCH(BilledbyRate!$A22,BilledSales!$D$2:$AB$2,0),0)</f>
        <v>3815595.8352392972</v>
      </c>
      <c r="BG22" s="11">
        <f>VLOOKUP(BG$5,BilledSales!$D$3:$AB$74,MATCH(BilledbyRate!$A22,BilledSales!$D$2:$AB$2,0),0)</f>
        <v>3706274.2069800766</v>
      </c>
      <c r="BH22" s="11">
        <f>VLOOKUP(BH$5,BilledSales!$D$3:$AB$74,MATCH(BilledbyRate!$A22,BilledSales!$D$2:$AB$2,0),0)</f>
        <v>2930849.3559998297</v>
      </c>
      <c r="BI22" s="11">
        <f>VLOOKUP(BI$5,BilledSales!$D$3:$AB$74,MATCH(BilledbyRate!$A22,BilledSales!$D$2:$AB$2,0),0)</f>
        <v>1708192.1281190913</v>
      </c>
      <c r="BJ22" s="11">
        <f>VLOOKUP(BJ$5,BilledSales!$D$3:$AB$74,MATCH(BilledbyRate!$A22,BilledSales!$D$2:$AB$2,0),0)</f>
        <v>781823.24416592985</v>
      </c>
      <c r="BK22" s="11">
        <f>VLOOKUP(BK$5,BilledSales!$D$3:$AB$74,MATCH(BilledbyRate!$A22,BilledSales!$D$2:$AB$2,0),0)</f>
        <v>398819.54839971493</v>
      </c>
      <c r="BL22" s="11">
        <f>VLOOKUP(BL$5,BilledSales!$D$3:$AB$74,MATCH(BilledbyRate!$A22,BilledSales!$D$2:$AB$2,0),0)</f>
        <v>342890.20341011422</v>
      </c>
      <c r="BM22" s="11">
        <f>VLOOKUP(BM$5,BilledSales!$D$3:$AB$74,MATCH(BilledbyRate!$A22,BilledSales!$D$2:$AB$2,0),0)</f>
        <v>358190.99058942788</v>
      </c>
      <c r="BN22" s="11">
        <f>VLOOKUP(BN$5,BilledSales!$D$3:$AB$74,MATCH(BilledbyRate!$A22,BilledSales!$D$2:$AB$2,0),0)</f>
        <v>425109.56023590144</v>
      </c>
      <c r="BO22" s="11">
        <f>VLOOKUP(BO$5,BilledSales!$D$3:$AB$74,MATCH(BilledbyRate!$A22,BilledSales!$D$2:$AB$2,0),0)</f>
        <v>673841.47272147064</v>
      </c>
      <c r="BP22" s="11">
        <f>VLOOKUP(BP$5,BilledSales!$D$3:$AB$74,MATCH(BilledbyRate!$A22,BilledSales!$D$2:$AB$2,0),0)</f>
        <v>1525809.0533969454</v>
      </c>
      <c r="BQ22" s="11">
        <f>VLOOKUP(BQ$5,BilledSales!$D$3:$AB$74,MATCH(BilledbyRate!$A22,BilledSales!$D$2:$AB$2,0),0)</f>
        <v>2820012.2720029154</v>
      </c>
    </row>
    <row r="23" spans="1:69" x14ac:dyDescent="0.25">
      <c r="A23" t="s">
        <v>20</v>
      </c>
      <c r="B23" s="11"/>
      <c r="C23" s="11">
        <f>VLOOKUP(C$5,BilledSales!$D$3:$AB$74,MATCH(BilledbyRate!$A23,BilledSales!$D$2:$AB$2,0),0)</f>
        <v>0</v>
      </c>
      <c r="D23" s="11">
        <f>VLOOKUP(D$5,BilledSales!$D$3:$AB$74,MATCH(BilledbyRate!$A23,BilledSales!$D$2:$AB$2,0),0)</f>
        <v>0</v>
      </c>
      <c r="E23" s="11">
        <f>VLOOKUP(E$5,BilledSales!$D$3:$AB$74,MATCH(BilledbyRate!$A23,BilledSales!$D$2:$AB$2,0),0)</f>
        <v>0</v>
      </c>
      <c r="F23" s="11">
        <f>VLOOKUP(F$5,BilledSales!$D$3:$AB$74,MATCH(BilledbyRate!$A23,BilledSales!$D$2:$AB$2,0),0)</f>
        <v>0</v>
      </c>
      <c r="G23" s="11">
        <f>VLOOKUP(G$5,BilledSales!$D$3:$AB$74,MATCH(BilledbyRate!$A23,BilledSales!$D$2:$AB$2,0),0)</f>
        <v>0</v>
      </c>
      <c r="H23" s="11">
        <f>VLOOKUP(H$5,BilledSales!$D$3:$AB$74,MATCH(BilledbyRate!$A23,BilledSales!$D$2:$AB$2,0),0)</f>
        <v>17803.8</v>
      </c>
      <c r="I23" s="11">
        <f>VLOOKUP(I$5,BilledSales!$D$3:$AB$74,MATCH(BilledbyRate!$A23,BilledSales!$D$2:$AB$2,0),0)</f>
        <v>17095.8</v>
      </c>
      <c r="J23" s="11">
        <f>VLOOKUP(J$5,BilledSales!$D$3:$AB$74,MATCH(BilledbyRate!$A23,BilledSales!$D$2:$AB$2,0),0)</f>
        <v>11057.5</v>
      </c>
      <c r="K23" s="11">
        <f>VLOOKUP(K$5,BilledSales!$D$3:$AB$74,MATCH(BilledbyRate!$A23,BilledSales!$D$2:$AB$2,0),0)</f>
        <v>10046.833333333332</v>
      </c>
      <c r="L23" s="11">
        <f>VLOOKUP(L$5,BilledSales!$D$3:$AB$74,MATCH(BilledbyRate!$A23,BilledSales!$D$2:$AB$2,0),0)</f>
        <v>8717.4</v>
      </c>
      <c r="M23" s="11">
        <f>VLOOKUP(M$5,BilledSales!$D$3:$AB$74,MATCH(BilledbyRate!$A23,BilledSales!$D$2:$AB$2,0),0)</f>
        <v>3312.5</v>
      </c>
      <c r="N23" s="11">
        <f>VLOOKUP(N$5,BilledSales!$D$3:$AB$74,MATCH(BilledbyRate!$A23,BilledSales!$D$2:$AB$2,0),0)</f>
        <v>3074.9</v>
      </c>
      <c r="O23" s="11">
        <f>VLOOKUP(O$5,BilledSales!$D$3:$AB$74,MATCH(BilledbyRate!$A23,BilledSales!$D$2:$AB$2,0),0)</f>
        <v>1308.9000000000001</v>
      </c>
      <c r="P23" s="11">
        <f>VLOOKUP(P$5,BilledSales!$D$3:$AB$74,MATCH(BilledbyRate!$A23,BilledSales!$D$2:$AB$2,0),0)</f>
        <v>1740.55</v>
      </c>
      <c r="Q23" s="11">
        <f>VLOOKUP(Q$5,BilledSales!$D$3:$AB$74,MATCH(BilledbyRate!$A23,BilledSales!$D$2:$AB$2,0),0)</f>
        <v>10973.85</v>
      </c>
      <c r="R23" s="11">
        <f>VLOOKUP(R$5,BilledSales!$D$3:$AB$74,MATCH(BilledbyRate!$A23,BilledSales!$D$2:$AB$2,0),0)</f>
        <v>31253.3</v>
      </c>
      <c r="S23" s="11">
        <f>VLOOKUP(S$5,BilledSales!$D$3:$AB$74,MATCH(BilledbyRate!$A23,BilledSales!$D$2:$AB$2,0),0)</f>
        <v>24503.5</v>
      </c>
      <c r="T23" s="11">
        <f>VLOOKUP(T$5,BilledSales!$D$3:$AB$74,MATCH(BilledbyRate!$A23,BilledSales!$D$2:$AB$2,0),0)</f>
        <v>17803.8</v>
      </c>
      <c r="U23" s="11">
        <f>VLOOKUP(U$5,BilledSales!$D$3:$AB$74,MATCH(BilledbyRate!$A23,BilledSales!$D$2:$AB$2,0),0)</f>
        <v>17095.8</v>
      </c>
      <c r="V23" s="11">
        <f>VLOOKUP(V$5,BilledSales!$D$3:$AB$74,MATCH(BilledbyRate!$A23,BilledSales!$D$2:$AB$2,0),0)</f>
        <v>11057.5</v>
      </c>
      <c r="W23" s="11">
        <f>VLOOKUP(W$5,BilledSales!$D$3:$AB$74,MATCH(BilledbyRate!$A23,BilledSales!$D$2:$AB$2,0),0)</f>
        <v>10046.833333333332</v>
      </c>
      <c r="X23" s="11">
        <f>VLOOKUP(X$5,BilledSales!$D$3:$AB$74,MATCH(BilledbyRate!$A23,BilledSales!$D$2:$AB$2,0),0)</f>
        <v>8717.4</v>
      </c>
      <c r="Y23" s="11">
        <f>VLOOKUP(Y$5,BilledSales!$D$3:$AB$74,MATCH(BilledbyRate!$A23,BilledSales!$D$2:$AB$2,0),0)</f>
        <v>3312.5</v>
      </c>
      <c r="Z23" s="11">
        <f>VLOOKUP(Z$5,BilledSales!$D$3:$AB$74,MATCH(BilledbyRate!$A23,BilledSales!$D$2:$AB$2,0),0)</f>
        <v>3074.9</v>
      </c>
      <c r="AA23" s="11">
        <f>VLOOKUP(AA$5,BilledSales!$D$3:$AB$74,MATCH(BilledbyRate!$A23,BilledSales!$D$2:$AB$2,0),0)</f>
        <v>1308.9000000000001</v>
      </c>
      <c r="AB23" s="11">
        <f>VLOOKUP(AB$5,BilledSales!$D$3:$AB$74,MATCH(BilledbyRate!$A23,BilledSales!$D$2:$AB$2,0),0)</f>
        <v>1740.55</v>
      </c>
      <c r="AC23" s="11">
        <f>VLOOKUP(AC$5,BilledSales!$D$3:$AB$74,MATCH(BilledbyRate!$A23,BilledSales!$D$2:$AB$2,0),0)</f>
        <v>10973.85</v>
      </c>
      <c r="AD23" s="11">
        <f>VLOOKUP(AD$5,BilledSales!$D$3:$AB$74,MATCH(BilledbyRate!$A23,BilledSales!$D$2:$AB$2,0),0)</f>
        <v>31253.3</v>
      </c>
      <c r="AE23" s="11">
        <f>VLOOKUP(AE$5,BilledSales!$D$3:$AB$74,MATCH(BilledbyRate!$A23,BilledSales!$D$2:$AB$2,0),0)</f>
        <v>24503.5</v>
      </c>
      <c r="AF23" s="11">
        <f>VLOOKUP(AF$5,BilledSales!$D$3:$AB$74,MATCH(BilledbyRate!$A23,BilledSales!$D$2:$AB$2,0),0)</f>
        <v>17803.8</v>
      </c>
      <c r="AG23" s="11">
        <f>VLOOKUP(AG$5,BilledSales!$D$3:$AB$74,MATCH(BilledbyRate!$A23,BilledSales!$D$2:$AB$2,0),0)</f>
        <v>17095.8</v>
      </c>
      <c r="AH23" s="11">
        <f>VLOOKUP(AH$5,BilledSales!$D$3:$AB$74,MATCH(BilledbyRate!$A23,BilledSales!$D$2:$AB$2,0),0)</f>
        <v>11057.5</v>
      </c>
      <c r="AI23" s="11">
        <f>VLOOKUP(AI$5,BilledSales!$D$3:$AB$74,MATCH(BilledbyRate!$A23,BilledSales!$D$2:$AB$2,0),0)</f>
        <v>10046.833333333332</v>
      </c>
      <c r="AJ23" s="11">
        <f>VLOOKUP(AJ$5,BilledSales!$D$3:$AB$74,MATCH(BilledbyRate!$A23,BilledSales!$D$2:$AB$2,0),0)</f>
        <v>8717.4</v>
      </c>
      <c r="AK23" s="11">
        <f>VLOOKUP(AK$5,BilledSales!$D$3:$AB$74,MATCH(BilledbyRate!$A23,BilledSales!$D$2:$AB$2,0),0)</f>
        <v>3312.5</v>
      </c>
      <c r="AL23" s="11">
        <f>VLOOKUP(AL$5,BilledSales!$D$3:$AB$74,MATCH(BilledbyRate!$A23,BilledSales!$D$2:$AB$2,0),0)</f>
        <v>3074.9</v>
      </c>
      <c r="AM23" s="11">
        <f>VLOOKUP(AM$5,BilledSales!$D$3:$AB$74,MATCH(BilledbyRate!$A23,BilledSales!$D$2:$AB$2,0),0)</f>
        <v>1308.9000000000001</v>
      </c>
      <c r="AN23" s="11">
        <f>VLOOKUP(AN$5,BilledSales!$D$3:$AB$74,MATCH(BilledbyRate!$A23,BilledSales!$D$2:$AB$2,0),0)</f>
        <v>1740.55</v>
      </c>
      <c r="AO23" s="11">
        <f>VLOOKUP(AO$5,BilledSales!$D$3:$AB$74,MATCH(BilledbyRate!$A23,BilledSales!$D$2:$AB$2,0),0)</f>
        <v>10973.85</v>
      </c>
      <c r="AP23" s="11">
        <f>VLOOKUP(AP$5,BilledSales!$D$3:$AB$74,MATCH(BilledbyRate!$A23,BilledSales!$D$2:$AB$2,0),0)</f>
        <v>31253.3</v>
      </c>
      <c r="AQ23" s="11">
        <f>VLOOKUP(AQ$5,BilledSales!$D$3:$AB$74,MATCH(BilledbyRate!$A23,BilledSales!$D$2:$AB$2,0),0)</f>
        <v>24503.5</v>
      </c>
      <c r="AR23" s="11">
        <f>VLOOKUP(AR$5,BilledSales!$D$3:$AB$74,MATCH(BilledbyRate!$A23,BilledSales!$D$2:$AB$2,0),0)</f>
        <v>17803.8</v>
      </c>
      <c r="AS23" s="11">
        <f>VLOOKUP(AS$5,BilledSales!$D$3:$AB$74,MATCH(BilledbyRate!$A23,BilledSales!$D$2:$AB$2,0),0)</f>
        <v>17095.8</v>
      </c>
      <c r="AT23" s="11">
        <f>VLOOKUP(AT$5,BilledSales!$D$3:$AB$74,MATCH(BilledbyRate!$A23,BilledSales!$D$2:$AB$2,0),0)</f>
        <v>11057.5</v>
      </c>
      <c r="AU23" s="11">
        <f>VLOOKUP(AU$5,BilledSales!$D$3:$AB$74,MATCH(BilledbyRate!$A23,BilledSales!$D$2:$AB$2,0),0)</f>
        <v>10046.833333333332</v>
      </c>
      <c r="AV23" s="11">
        <f>VLOOKUP(AV$5,BilledSales!$D$3:$AB$74,MATCH(BilledbyRate!$A23,BilledSales!$D$2:$AB$2,0),0)</f>
        <v>8717.4</v>
      </c>
      <c r="AW23" s="11">
        <f>VLOOKUP(AW$5,BilledSales!$D$3:$AB$74,MATCH(BilledbyRate!$A23,BilledSales!$D$2:$AB$2,0),0)</f>
        <v>3312.5</v>
      </c>
      <c r="AX23" s="11">
        <f>VLOOKUP(AX$5,BilledSales!$D$3:$AB$74,MATCH(BilledbyRate!$A23,BilledSales!$D$2:$AB$2,0),0)</f>
        <v>3074.9</v>
      </c>
      <c r="AY23" s="11">
        <f>VLOOKUP(AY$5,BilledSales!$D$3:$AB$74,MATCH(BilledbyRate!$A23,BilledSales!$D$2:$AB$2,0),0)</f>
        <v>1308.9000000000001</v>
      </c>
      <c r="AZ23" s="11">
        <f>VLOOKUP(AZ$5,BilledSales!$D$3:$AB$74,MATCH(BilledbyRate!$A23,BilledSales!$D$2:$AB$2,0),0)</f>
        <v>1740.55</v>
      </c>
      <c r="BA23" s="11">
        <f>VLOOKUP(BA$5,BilledSales!$D$3:$AB$74,MATCH(BilledbyRate!$A23,BilledSales!$D$2:$AB$2,0),0)</f>
        <v>10973.85</v>
      </c>
      <c r="BB23" s="11">
        <f>VLOOKUP(BB$5,BilledSales!$D$3:$AB$74,MATCH(BilledbyRate!$A23,BilledSales!$D$2:$AB$2,0),0)</f>
        <v>31253.3</v>
      </c>
      <c r="BC23" s="11">
        <f>VLOOKUP(BC$5,BilledSales!$D$3:$AB$74,MATCH(BilledbyRate!$A23,BilledSales!$D$2:$AB$2,0),0)</f>
        <v>24503.5</v>
      </c>
      <c r="BD23" s="11">
        <f>VLOOKUP(BD$5,BilledSales!$D$3:$AB$74,MATCH(BilledbyRate!$A23,BilledSales!$D$2:$AB$2,0),0)</f>
        <v>17803.8</v>
      </c>
      <c r="BE23" s="11">
        <f>VLOOKUP(BE$5,BilledSales!$D$3:$AB$74,MATCH(BilledbyRate!$A23,BilledSales!$D$2:$AB$2,0),0)</f>
        <v>17095.8</v>
      </c>
      <c r="BF23" s="11">
        <f>VLOOKUP(BF$5,BilledSales!$D$3:$AB$74,MATCH(BilledbyRate!$A23,BilledSales!$D$2:$AB$2,0),0)</f>
        <v>11057.5</v>
      </c>
      <c r="BG23" s="11">
        <f>VLOOKUP(BG$5,BilledSales!$D$3:$AB$74,MATCH(BilledbyRate!$A23,BilledSales!$D$2:$AB$2,0),0)</f>
        <v>10046.833333333332</v>
      </c>
      <c r="BH23" s="11">
        <f>VLOOKUP(BH$5,BilledSales!$D$3:$AB$74,MATCH(BilledbyRate!$A23,BilledSales!$D$2:$AB$2,0),0)</f>
        <v>8717.4</v>
      </c>
      <c r="BI23" s="11">
        <f>VLOOKUP(BI$5,BilledSales!$D$3:$AB$74,MATCH(BilledbyRate!$A23,BilledSales!$D$2:$AB$2,0),0)</f>
        <v>3312.5</v>
      </c>
      <c r="BJ23" s="11">
        <f>VLOOKUP(BJ$5,BilledSales!$D$3:$AB$74,MATCH(BilledbyRate!$A23,BilledSales!$D$2:$AB$2,0),0)</f>
        <v>3074.9</v>
      </c>
      <c r="BK23" s="11">
        <f>VLOOKUP(BK$5,BilledSales!$D$3:$AB$74,MATCH(BilledbyRate!$A23,BilledSales!$D$2:$AB$2,0),0)</f>
        <v>1308.9000000000001</v>
      </c>
      <c r="BL23" s="11">
        <f>VLOOKUP(BL$5,BilledSales!$D$3:$AB$74,MATCH(BilledbyRate!$A23,BilledSales!$D$2:$AB$2,0),0)</f>
        <v>1740.55</v>
      </c>
      <c r="BM23" s="11">
        <f>VLOOKUP(BM$5,BilledSales!$D$3:$AB$74,MATCH(BilledbyRate!$A23,BilledSales!$D$2:$AB$2,0),0)</f>
        <v>10973.85</v>
      </c>
      <c r="BN23" s="11">
        <f>VLOOKUP(BN$5,BilledSales!$D$3:$AB$74,MATCH(BilledbyRate!$A23,BilledSales!$D$2:$AB$2,0),0)</f>
        <v>31253.3</v>
      </c>
      <c r="BO23" s="11">
        <f>VLOOKUP(BO$5,BilledSales!$D$3:$AB$74,MATCH(BilledbyRate!$A23,BilledSales!$D$2:$AB$2,0),0)</f>
        <v>24503.5</v>
      </c>
      <c r="BP23" s="11">
        <f>VLOOKUP(BP$5,BilledSales!$D$3:$AB$74,MATCH(BilledbyRate!$A23,BilledSales!$D$2:$AB$2,0),0)</f>
        <v>17803.8</v>
      </c>
      <c r="BQ23" s="11">
        <f>VLOOKUP(BQ$5,BilledSales!$D$3:$AB$74,MATCH(BilledbyRate!$A23,BilledSales!$D$2:$AB$2,0),0)</f>
        <v>17095.8</v>
      </c>
    </row>
    <row r="24" spans="1:69" x14ac:dyDescent="0.25">
      <c r="A24" t="s">
        <v>21</v>
      </c>
      <c r="B24" s="11"/>
      <c r="C24" s="11">
        <f>VLOOKUP(C$5,BilledSales!$D$3:$AB$74,MATCH(BilledbyRate!$A24,BilledSales!$D$2:$AB$2,0),0)</f>
        <v>0</v>
      </c>
      <c r="D24" s="11">
        <f>VLOOKUP(D$5,BilledSales!$D$3:$AB$74,MATCH(BilledbyRate!$A24,BilledSales!$D$2:$AB$2,0),0)</f>
        <v>0</v>
      </c>
      <c r="E24" s="11">
        <f>VLOOKUP(E$5,BilledSales!$D$3:$AB$74,MATCH(BilledbyRate!$A24,BilledSales!$D$2:$AB$2,0),0)</f>
        <v>0</v>
      </c>
      <c r="F24" s="11">
        <f>VLOOKUP(F$5,BilledSales!$D$3:$AB$74,MATCH(BilledbyRate!$A24,BilledSales!$D$2:$AB$2,0),0)</f>
        <v>0</v>
      </c>
      <c r="G24" s="11">
        <f>VLOOKUP(G$5,BilledSales!$D$3:$AB$74,MATCH(BilledbyRate!$A24,BilledSales!$D$2:$AB$2,0),0)</f>
        <v>0</v>
      </c>
      <c r="H24" s="11">
        <f>VLOOKUP(H$5,BilledSales!$D$3:$AB$74,MATCH(BilledbyRate!$A24,BilledSales!$D$2:$AB$2,0),0)</f>
        <v>0</v>
      </c>
      <c r="I24" s="11">
        <f>VLOOKUP(I$5,BilledSales!$D$3:$AB$74,MATCH(BilledbyRate!$A24,BilledSales!$D$2:$AB$2,0),0)</f>
        <v>0</v>
      </c>
      <c r="J24" s="11">
        <f>VLOOKUP(J$5,BilledSales!$D$3:$AB$74,MATCH(BilledbyRate!$A24,BilledSales!$D$2:$AB$2,0),0)</f>
        <v>0</v>
      </c>
      <c r="K24" s="11">
        <f>VLOOKUP(K$5,BilledSales!$D$3:$AB$74,MATCH(BilledbyRate!$A24,BilledSales!$D$2:$AB$2,0),0)</f>
        <v>0</v>
      </c>
      <c r="L24" s="11">
        <f>VLOOKUP(L$5,BilledSales!$D$3:$AB$74,MATCH(BilledbyRate!$A24,BilledSales!$D$2:$AB$2,0),0)</f>
        <v>0</v>
      </c>
      <c r="M24" s="11">
        <f>VLOOKUP(M$5,BilledSales!$D$3:$AB$74,MATCH(BilledbyRate!$A24,BilledSales!$D$2:$AB$2,0),0)</f>
        <v>0</v>
      </c>
      <c r="N24" s="11">
        <f>VLOOKUP(N$5,BilledSales!$D$3:$AB$74,MATCH(BilledbyRate!$A24,BilledSales!$D$2:$AB$2,0),0)</f>
        <v>0</v>
      </c>
      <c r="O24" s="11">
        <f>VLOOKUP(O$5,BilledSales!$D$3:$AB$74,MATCH(BilledbyRate!$A24,BilledSales!$D$2:$AB$2,0),0)</f>
        <v>0</v>
      </c>
      <c r="P24" s="11">
        <f>VLOOKUP(P$5,BilledSales!$D$3:$AB$74,MATCH(BilledbyRate!$A24,BilledSales!$D$2:$AB$2,0),0)</f>
        <v>0</v>
      </c>
      <c r="Q24" s="11">
        <f>VLOOKUP(Q$5,BilledSales!$D$3:$AB$74,MATCH(BilledbyRate!$A24,BilledSales!$D$2:$AB$2,0),0)</f>
        <v>0</v>
      </c>
      <c r="R24" s="11">
        <f>VLOOKUP(R$5,BilledSales!$D$3:$AB$74,MATCH(BilledbyRate!$A24,BilledSales!$D$2:$AB$2,0),0)</f>
        <v>0</v>
      </c>
      <c r="S24" s="11">
        <f>VLOOKUP(S$5,BilledSales!$D$3:$AB$74,MATCH(BilledbyRate!$A24,BilledSales!$D$2:$AB$2,0),0)</f>
        <v>0</v>
      </c>
      <c r="T24" s="11">
        <f>VLOOKUP(T$5,BilledSales!$D$3:$AB$74,MATCH(BilledbyRate!$A24,BilledSales!$D$2:$AB$2,0),0)</f>
        <v>0</v>
      </c>
      <c r="U24" s="11">
        <f>VLOOKUP(U$5,BilledSales!$D$3:$AB$74,MATCH(BilledbyRate!$A24,BilledSales!$D$2:$AB$2,0),0)</f>
        <v>0</v>
      </c>
      <c r="V24" s="11">
        <f>VLOOKUP(V$5,BilledSales!$D$3:$AB$74,MATCH(BilledbyRate!$A24,BilledSales!$D$2:$AB$2,0),0)</f>
        <v>0</v>
      </c>
      <c r="W24" s="11">
        <f>VLOOKUP(W$5,BilledSales!$D$3:$AB$74,MATCH(BilledbyRate!$A24,BilledSales!$D$2:$AB$2,0),0)</f>
        <v>0</v>
      </c>
      <c r="X24" s="11">
        <f>VLOOKUP(X$5,BilledSales!$D$3:$AB$74,MATCH(BilledbyRate!$A24,BilledSales!$D$2:$AB$2,0),0)</f>
        <v>0</v>
      </c>
      <c r="Y24" s="11">
        <f>VLOOKUP(Y$5,BilledSales!$D$3:$AB$74,MATCH(BilledbyRate!$A24,BilledSales!$D$2:$AB$2,0),0)</f>
        <v>0</v>
      </c>
      <c r="Z24" s="11">
        <f>VLOOKUP(Z$5,BilledSales!$D$3:$AB$74,MATCH(BilledbyRate!$A24,BilledSales!$D$2:$AB$2,0),0)</f>
        <v>0</v>
      </c>
      <c r="AA24" s="11">
        <f>VLOOKUP(AA$5,BilledSales!$D$3:$AB$74,MATCH(BilledbyRate!$A24,BilledSales!$D$2:$AB$2,0),0)</f>
        <v>0</v>
      </c>
      <c r="AB24" s="11">
        <f>VLOOKUP(AB$5,BilledSales!$D$3:$AB$74,MATCH(BilledbyRate!$A24,BilledSales!$D$2:$AB$2,0),0)</f>
        <v>0</v>
      </c>
      <c r="AC24" s="11">
        <f>VLOOKUP(AC$5,BilledSales!$D$3:$AB$74,MATCH(BilledbyRate!$A24,BilledSales!$D$2:$AB$2,0),0)</f>
        <v>0</v>
      </c>
      <c r="AD24" s="11">
        <f>VLOOKUP(AD$5,BilledSales!$D$3:$AB$74,MATCH(BilledbyRate!$A24,BilledSales!$D$2:$AB$2,0),0)</f>
        <v>0</v>
      </c>
      <c r="AE24" s="11">
        <f>VLOOKUP(AE$5,BilledSales!$D$3:$AB$74,MATCH(BilledbyRate!$A24,BilledSales!$D$2:$AB$2,0),0)</f>
        <v>0</v>
      </c>
      <c r="AF24" s="11">
        <f>VLOOKUP(AF$5,BilledSales!$D$3:$AB$74,MATCH(BilledbyRate!$A24,BilledSales!$D$2:$AB$2,0),0)</f>
        <v>0</v>
      </c>
      <c r="AG24" s="11">
        <f>VLOOKUP(AG$5,BilledSales!$D$3:$AB$74,MATCH(BilledbyRate!$A24,BilledSales!$D$2:$AB$2,0),0)</f>
        <v>0</v>
      </c>
      <c r="AH24" s="11">
        <f>VLOOKUP(AH$5,BilledSales!$D$3:$AB$74,MATCH(BilledbyRate!$A24,BilledSales!$D$2:$AB$2,0),0)</f>
        <v>0</v>
      </c>
      <c r="AI24" s="11">
        <f>VLOOKUP(AI$5,BilledSales!$D$3:$AB$74,MATCH(BilledbyRate!$A24,BilledSales!$D$2:$AB$2,0),0)</f>
        <v>0</v>
      </c>
      <c r="AJ24" s="11">
        <f>VLOOKUP(AJ$5,BilledSales!$D$3:$AB$74,MATCH(BilledbyRate!$A24,BilledSales!$D$2:$AB$2,0),0)</f>
        <v>0</v>
      </c>
      <c r="AK24" s="11">
        <f>VLOOKUP(AK$5,BilledSales!$D$3:$AB$74,MATCH(BilledbyRate!$A24,BilledSales!$D$2:$AB$2,0),0)</f>
        <v>0</v>
      </c>
      <c r="AL24" s="11">
        <f>VLOOKUP(AL$5,BilledSales!$D$3:$AB$74,MATCH(BilledbyRate!$A24,BilledSales!$D$2:$AB$2,0),0)</f>
        <v>0</v>
      </c>
      <c r="AM24" s="11">
        <f>VLOOKUP(AM$5,BilledSales!$D$3:$AB$74,MATCH(BilledbyRate!$A24,BilledSales!$D$2:$AB$2,0),0)</f>
        <v>0</v>
      </c>
      <c r="AN24" s="11">
        <f>VLOOKUP(AN$5,BilledSales!$D$3:$AB$74,MATCH(BilledbyRate!$A24,BilledSales!$D$2:$AB$2,0),0)</f>
        <v>0</v>
      </c>
      <c r="AO24" s="11">
        <f>VLOOKUP(AO$5,BilledSales!$D$3:$AB$74,MATCH(BilledbyRate!$A24,BilledSales!$D$2:$AB$2,0),0)</f>
        <v>0</v>
      </c>
      <c r="AP24" s="11">
        <f>VLOOKUP(AP$5,BilledSales!$D$3:$AB$74,MATCH(BilledbyRate!$A24,BilledSales!$D$2:$AB$2,0),0)</f>
        <v>0</v>
      </c>
      <c r="AQ24" s="11">
        <f>VLOOKUP(AQ$5,BilledSales!$D$3:$AB$74,MATCH(BilledbyRate!$A24,BilledSales!$D$2:$AB$2,0),0)</f>
        <v>0</v>
      </c>
      <c r="AR24" s="11">
        <f>VLOOKUP(AR$5,BilledSales!$D$3:$AB$74,MATCH(BilledbyRate!$A24,BilledSales!$D$2:$AB$2,0),0)</f>
        <v>0</v>
      </c>
      <c r="AS24" s="11">
        <f>VLOOKUP(AS$5,BilledSales!$D$3:$AB$74,MATCH(BilledbyRate!$A24,BilledSales!$D$2:$AB$2,0),0)</f>
        <v>0</v>
      </c>
      <c r="AT24" s="11">
        <f>VLOOKUP(AT$5,BilledSales!$D$3:$AB$74,MATCH(BilledbyRate!$A24,BilledSales!$D$2:$AB$2,0),0)</f>
        <v>0</v>
      </c>
      <c r="AU24" s="11">
        <f>VLOOKUP(AU$5,BilledSales!$D$3:$AB$74,MATCH(BilledbyRate!$A24,BilledSales!$D$2:$AB$2,0),0)</f>
        <v>0</v>
      </c>
      <c r="AV24" s="11">
        <f>VLOOKUP(AV$5,BilledSales!$D$3:$AB$74,MATCH(BilledbyRate!$A24,BilledSales!$D$2:$AB$2,0),0)</f>
        <v>0</v>
      </c>
      <c r="AW24" s="11">
        <f>VLOOKUP(AW$5,BilledSales!$D$3:$AB$74,MATCH(BilledbyRate!$A24,BilledSales!$D$2:$AB$2,0),0)</f>
        <v>0</v>
      </c>
      <c r="AX24" s="11">
        <f>VLOOKUP(AX$5,BilledSales!$D$3:$AB$74,MATCH(BilledbyRate!$A24,BilledSales!$D$2:$AB$2,0),0)</f>
        <v>0</v>
      </c>
      <c r="AY24" s="11">
        <f>VLOOKUP(AY$5,BilledSales!$D$3:$AB$74,MATCH(BilledbyRate!$A24,BilledSales!$D$2:$AB$2,0),0)</f>
        <v>0</v>
      </c>
      <c r="AZ24" s="11">
        <f>VLOOKUP(AZ$5,BilledSales!$D$3:$AB$74,MATCH(BilledbyRate!$A24,BilledSales!$D$2:$AB$2,0),0)</f>
        <v>0</v>
      </c>
      <c r="BA24" s="11">
        <f>VLOOKUP(BA$5,BilledSales!$D$3:$AB$74,MATCH(BilledbyRate!$A24,BilledSales!$D$2:$AB$2,0),0)</f>
        <v>0</v>
      </c>
      <c r="BB24" s="11">
        <f>VLOOKUP(BB$5,BilledSales!$D$3:$AB$74,MATCH(BilledbyRate!$A24,BilledSales!$D$2:$AB$2,0),0)</f>
        <v>0</v>
      </c>
      <c r="BC24" s="11">
        <f>VLOOKUP(BC$5,BilledSales!$D$3:$AB$74,MATCH(BilledbyRate!$A24,BilledSales!$D$2:$AB$2,0),0)</f>
        <v>0</v>
      </c>
      <c r="BD24" s="11">
        <f>VLOOKUP(BD$5,BilledSales!$D$3:$AB$74,MATCH(BilledbyRate!$A24,BilledSales!$D$2:$AB$2,0),0)</f>
        <v>0</v>
      </c>
      <c r="BE24" s="11">
        <f>VLOOKUP(BE$5,BilledSales!$D$3:$AB$74,MATCH(BilledbyRate!$A24,BilledSales!$D$2:$AB$2,0),0)</f>
        <v>0</v>
      </c>
      <c r="BF24" s="11">
        <f>VLOOKUP(BF$5,BilledSales!$D$3:$AB$74,MATCH(BilledbyRate!$A24,BilledSales!$D$2:$AB$2,0),0)</f>
        <v>0</v>
      </c>
      <c r="BG24" s="11">
        <f>VLOOKUP(BG$5,BilledSales!$D$3:$AB$74,MATCH(BilledbyRate!$A24,BilledSales!$D$2:$AB$2,0),0)</f>
        <v>0</v>
      </c>
      <c r="BH24" s="11">
        <f>VLOOKUP(BH$5,BilledSales!$D$3:$AB$74,MATCH(BilledbyRate!$A24,BilledSales!$D$2:$AB$2,0),0)</f>
        <v>0</v>
      </c>
      <c r="BI24" s="11">
        <f>VLOOKUP(BI$5,BilledSales!$D$3:$AB$74,MATCH(BilledbyRate!$A24,BilledSales!$D$2:$AB$2,0),0)</f>
        <v>0</v>
      </c>
      <c r="BJ24" s="11">
        <f>VLOOKUP(BJ$5,BilledSales!$D$3:$AB$74,MATCH(BilledbyRate!$A24,BilledSales!$D$2:$AB$2,0),0)</f>
        <v>0</v>
      </c>
      <c r="BK24" s="11">
        <f>VLOOKUP(BK$5,BilledSales!$D$3:$AB$74,MATCH(BilledbyRate!$A24,BilledSales!$D$2:$AB$2,0),0)</f>
        <v>0</v>
      </c>
      <c r="BL24" s="11">
        <f>VLOOKUP(BL$5,BilledSales!$D$3:$AB$74,MATCH(BilledbyRate!$A24,BilledSales!$D$2:$AB$2,0),0)</f>
        <v>0</v>
      </c>
      <c r="BM24" s="11">
        <f>VLOOKUP(BM$5,BilledSales!$D$3:$AB$74,MATCH(BilledbyRate!$A24,BilledSales!$D$2:$AB$2,0),0)</f>
        <v>0</v>
      </c>
      <c r="BN24" s="11">
        <f>VLOOKUP(BN$5,BilledSales!$D$3:$AB$74,MATCH(BilledbyRate!$A24,BilledSales!$D$2:$AB$2,0),0)</f>
        <v>0</v>
      </c>
      <c r="BO24" s="11">
        <f>VLOOKUP(BO$5,BilledSales!$D$3:$AB$74,MATCH(BilledbyRate!$A24,BilledSales!$D$2:$AB$2,0),0)</f>
        <v>0</v>
      </c>
      <c r="BP24" s="11">
        <f>VLOOKUP(BP$5,BilledSales!$D$3:$AB$74,MATCH(BilledbyRate!$A24,BilledSales!$D$2:$AB$2,0),0)</f>
        <v>0</v>
      </c>
      <c r="BQ24" s="11">
        <f>VLOOKUP(BQ$5,BilledSales!$D$3:$AB$74,MATCH(BilledbyRate!$A24,BilledSales!$D$2:$AB$2,0),0)</f>
        <v>0</v>
      </c>
    </row>
    <row r="25" spans="1:69" x14ac:dyDescent="0.25">
      <c r="A25" t="s">
        <v>22</v>
      </c>
      <c r="B25" s="11"/>
      <c r="C25" s="11">
        <f>VLOOKUP(C$5,BilledSales!$D$3:$AB$74,MATCH(BilledbyRate!$A25,BilledSales!$D$2:$AB$2,0),0)</f>
        <v>6420.6635733893436</v>
      </c>
      <c r="D25" s="11">
        <f>VLOOKUP(D$5,BilledSales!$D$3:$AB$74,MATCH(BilledbyRate!$A25,BilledSales!$D$2:$AB$2,0),0)</f>
        <v>1530.0247940938975</v>
      </c>
      <c r="E25" s="11">
        <f>VLOOKUP(E$5,BilledSales!$D$3:$AB$74,MATCH(BilledbyRate!$A25,BilledSales!$D$2:$AB$2,0),0)</f>
        <v>6518.858569161438</v>
      </c>
      <c r="F25" s="11">
        <f>VLOOKUP(F$5,BilledSales!$D$3:$AB$74,MATCH(BilledbyRate!$A25,BilledSales!$D$2:$AB$2,0),0)</f>
        <v>7737.1392209227724</v>
      </c>
      <c r="G25" s="11">
        <f>VLOOKUP(G$5,BilledSales!$D$3:$AB$74,MATCH(BilledbyRate!$A25,BilledSales!$D$2:$AB$2,0),0)</f>
        <v>10237.303024356144</v>
      </c>
      <c r="H25" s="11">
        <f>VLOOKUP(H$5,BilledSales!$D$3:$AB$74,MATCH(BilledbyRate!$A25,BilledSales!$D$2:$AB$2,0),0)</f>
        <v>14285.165912976827</v>
      </c>
      <c r="I25" s="11">
        <f>VLOOKUP(I$5,BilledSales!$D$3:$AB$74,MATCH(BilledbyRate!$A25,BilledSales!$D$2:$AB$2,0),0)</f>
        <v>18221.65173150316</v>
      </c>
      <c r="J25" s="11">
        <f>VLOOKUP(J$5,BilledSales!$D$3:$AB$74,MATCH(BilledbyRate!$A25,BilledSales!$D$2:$AB$2,0),0)</f>
        <v>21805.198994527716</v>
      </c>
      <c r="K25" s="11">
        <f>VLOOKUP(K$5,BilledSales!$D$3:$AB$74,MATCH(BilledbyRate!$A25,BilledSales!$D$2:$AB$2,0),0)</f>
        <v>17681.640034316188</v>
      </c>
      <c r="L25" s="11">
        <f>VLOOKUP(L$5,BilledSales!$D$3:$AB$74,MATCH(BilledbyRate!$A25,BilledSales!$D$2:$AB$2,0),0)</f>
        <v>15371.023643216748</v>
      </c>
      <c r="M25" s="11">
        <f>VLOOKUP(M$5,BilledSales!$D$3:$AB$74,MATCH(BilledbyRate!$A25,BilledSales!$D$2:$AB$2,0),0)</f>
        <v>9225.9860538855719</v>
      </c>
      <c r="N25" s="11">
        <f>VLOOKUP(N$5,BilledSales!$D$3:$AB$74,MATCH(BilledbyRate!$A25,BilledSales!$D$2:$AB$2,0),0)</f>
        <v>7107.8300534627369</v>
      </c>
      <c r="O25" s="11">
        <f>VLOOKUP(O$5,BilledSales!$D$3:$AB$74,MATCH(BilledbyRate!$A25,BilledSales!$D$2:$AB$2,0),0)</f>
        <v>6312.8092486048236</v>
      </c>
      <c r="P25" s="11">
        <f>VLOOKUP(P$5,BilledSales!$D$3:$AB$74,MATCH(BilledbyRate!$A25,BilledSales!$D$2:$AB$2,0),0)</f>
        <v>1454.3593241805572</v>
      </c>
      <c r="Q25" s="11">
        <f>VLOOKUP(Q$5,BilledSales!$D$3:$AB$74,MATCH(BilledbyRate!$A25,BilledSales!$D$2:$AB$2,0),0)</f>
        <v>6405.9835128003469</v>
      </c>
      <c r="R25" s="11">
        <f>VLOOKUP(R$5,BilledSales!$D$3:$AB$74,MATCH(BilledbyRate!$A25,BilledSales!$D$2:$AB$2,0),0)</f>
        <v>7560.2818470573748</v>
      </c>
      <c r="S25" s="11">
        <f>VLOOKUP(S$5,BilledSales!$D$3:$AB$74,MATCH(BilledbyRate!$A25,BilledSales!$D$2:$AB$2,0),0)</f>
        <v>9888.9743822790133</v>
      </c>
      <c r="T25" s="11">
        <f>VLOOKUP(T$5,BilledSales!$D$3:$AB$74,MATCH(BilledbyRate!$A25,BilledSales!$D$2:$AB$2,0),0)</f>
        <v>14183.643760269299</v>
      </c>
      <c r="U25" s="11">
        <f>VLOOKUP(U$5,BilledSales!$D$3:$AB$74,MATCH(BilledbyRate!$A25,BilledSales!$D$2:$AB$2,0),0)</f>
        <v>17538.974869678525</v>
      </c>
      <c r="V25" s="11">
        <f>VLOOKUP(V$5,BilledSales!$D$3:$AB$74,MATCH(BilledbyRate!$A25,BilledSales!$D$2:$AB$2,0),0)</f>
        <v>21805.198994527716</v>
      </c>
      <c r="W25" s="11">
        <f>VLOOKUP(W$5,BilledSales!$D$3:$AB$74,MATCH(BilledbyRate!$A25,BilledSales!$D$2:$AB$2,0),0)</f>
        <v>17681.640034316188</v>
      </c>
      <c r="X25" s="11">
        <f>VLOOKUP(X$5,BilledSales!$D$3:$AB$74,MATCH(BilledbyRate!$A25,BilledSales!$D$2:$AB$2,0),0)</f>
        <v>15371.023643216748</v>
      </c>
      <c r="Y25" s="11">
        <f>VLOOKUP(Y$5,BilledSales!$D$3:$AB$74,MATCH(BilledbyRate!$A25,BilledSales!$D$2:$AB$2,0),0)</f>
        <v>9225.9860538855719</v>
      </c>
      <c r="Z25" s="11">
        <f>VLOOKUP(Z$5,BilledSales!$D$3:$AB$74,MATCH(BilledbyRate!$A25,BilledSales!$D$2:$AB$2,0),0)</f>
        <v>7107.8300534627369</v>
      </c>
      <c r="AA25" s="11">
        <f>VLOOKUP(AA$5,BilledSales!$D$3:$AB$74,MATCH(BilledbyRate!$A25,BilledSales!$D$2:$AB$2,0),0)</f>
        <v>6312.8092486048236</v>
      </c>
      <c r="AB25" s="11">
        <f>VLOOKUP(AB$5,BilledSales!$D$3:$AB$74,MATCH(BilledbyRate!$A25,BilledSales!$D$2:$AB$2,0),0)</f>
        <v>1454.3593241805572</v>
      </c>
      <c r="AC25" s="11">
        <f>VLOOKUP(AC$5,BilledSales!$D$3:$AB$74,MATCH(BilledbyRate!$A25,BilledSales!$D$2:$AB$2,0),0)</f>
        <v>6405.9835128003469</v>
      </c>
      <c r="AD25" s="11">
        <f>VLOOKUP(AD$5,BilledSales!$D$3:$AB$74,MATCH(BilledbyRate!$A25,BilledSales!$D$2:$AB$2,0),0)</f>
        <v>7560.2818470573748</v>
      </c>
      <c r="AE25" s="11">
        <f>VLOOKUP(AE$5,BilledSales!$D$3:$AB$74,MATCH(BilledbyRate!$A25,BilledSales!$D$2:$AB$2,0),0)</f>
        <v>9888.9743822790133</v>
      </c>
      <c r="AF25" s="11">
        <f>VLOOKUP(AF$5,BilledSales!$D$3:$AB$74,MATCH(BilledbyRate!$A25,BilledSales!$D$2:$AB$2,0),0)</f>
        <v>14183.643760269299</v>
      </c>
      <c r="AG25" s="11">
        <f>VLOOKUP(AG$5,BilledSales!$D$3:$AB$74,MATCH(BilledbyRate!$A25,BilledSales!$D$2:$AB$2,0),0)</f>
        <v>17538.974869678525</v>
      </c>
      <c r="AH25" s="11">
        <f>VLOOKUP(AH$5,BilledSales!$D$3:$AB$74,MATCH(BilledbyRate!$A25,BilledSales!$D$2:$AB$2,0),0)</f>
        <v>21805.198994527716</v>
      </c>
      <c r="AI25" s="11">
        <f>VLOOKUP(AI$5,BilledSales!$D$3:$AB$74,MATCH(BilledbyRate!$A25,BilledSales!$D$2:$AB$2,0),0)</f>
        <v>17681.640034316188</v>
      </c>
      <c r="AJ25" s="11">
        <f>VLOOKUP(AJ$5,BilledSales!$D$3:$AB$74,MATCH(BilledbyRate!$A25,BilledSales!$D$2:$AB$2,0),0)</f>
        <v>15371.023643216748</v>
      </c>
      <c r="AK25" s="11">
        <f>VLOOKUP(AK$5,BilledSales!$D$3:$AB$74,MATCH(BilledbyRate!$A25,BilledSales!$D$2:$AB$2,0),0)</f>
        <v>9225.9860538855719</v>
      </c>
      <c r="AL25" s="11">
        <f>VLOOKUP(AL$5,BilledSales!$D$3:$AB$74,MATCH(BilledbyRate!$A25,BilledSales!$D$2:$AB$2,0),0)</f>
        <v>7107.8300534627369</v>
      </c>
      <c r="AM25" s="11">
        <f>VLOOKUP(AM$5,BilledSales!$D$3:$AB$74,MATCH(BilledbyRate!$A25,BilledSales!$D$2:$AB$2,0),0)</f>
        <v>6312.8092486048236</v>
      </c>
      <c r="AN25" s="11">
        <f>VLOOKUP(AN$5,BilledSales!$D$3:$AB$74,MATCH(BilledbyRate!$A25,BilledSales!$D$2:$AB$2,0),0)</f>
        <v>1454.3593241805572</v>
      </c>
      <c r="AO25" s="11">
        <f>VLOOKUP(AO$5,BilledSales!$D$3:$AB$74,MATCH(BilledbyRate!$A25,BilledSales!$D$2:$AB$2,0),0)</f>
        <v>6405.9835128003469</v>
      </c>
      <c r="AP25" s="11">
        <f>VLOOKUP(AP$5,BilledSales!$D$3:$AB$74,MATCH(BilledbyRate!$A25,BilledSales!$D$2:$AB$2,0),0)</f>
        <v>7560.2818470573748</v>
      </c>
      <c r="AQ25" s="11">
        <f>VLOOKUP(AQ$5,BilledSales!$D$3:$AB$74,MATCH(BilledbyRate!$A25,BilledSales!$D$2:$AB$2,0),0)</f>
        <v>9888.9743822790133</v>
      </c>
      <c r="AR25" s="11">
        <f>VLOOKUP(AR$5,BilledSales!$D$3:$AB$74,MATCH(BilledbyRate!$A25,BilledSales!$D$2:$AB$2,0),0)</f>
        <v>14183.643760269299</v>
      </c>
      <c r="AS25" s="11">
        <f>VLOOKUP(AS$5,BilledSales!$D$3:$AB$74,MATCH(BilledbyRate!$A25,BilledSales!$D$2:$AB$2,0),0)</f>
        <v>17538.974869678525</v>
      </c>
      <c r="AT25" s="11">
        <f>VLOOKUP(AT$5,BilledSales!$D$3:$AB$74,MATCH(BilledbyRate!$A25,BilledSales!$D$2:$AB$2,0),0)</f>
        <v>21805.198994527716</v>
      </c>
      <c r="AU25" s="11">
        <f>VLOOKUP(AU$5,BilledSales!$D$3:$AB$74,MATCH(BilledbyRate!$A25,BilledSales!$D$2:$AB$2,0),0)</f>
        <v>17681.640034316188</v>
      </c>
      <c r="AV25" s="11">
        <f>VLOOKUP(AV$5,BilledSales!$D$3:$AB$74,MATCH(BilledbyRate!$A25,BilledSales!$D$2:$AB$2,0),0)</f>
        <v>15371.023643216748</v>
      </c>
      <c r="AW25" s="11">
        <f>VLOOKUP(AW$5,BilledSales!$D$3:$AB$74,MATCH(BilledbyRate!$A25,BilledSales!$D$2:$AB$2,0),0)</f>
        <v>9225.9860538855719</v>
      </c>
      <c r="AX25" s="11">
        <f>VLOOKUP(AX$5,BilledSales!$D$3:$AB$74,MATCH(BilledbyRate!$A25,BilledSales!$D$2:$AB$2,0),0)</f>
        <v>7107.8300534627369</v>
      </c>
      <c r="AY25" s="11">
        <f>VLOOKUP(AY$5,BilledSales!$D$3:$AB$74,MATCH(BilledbyRate!$A25,BilledSales!$D$2:$AB$2,0),0)</f>
        <v>6312.8092486048236</v>
      </c>
      <c r="AZ25" s="11">
        <f>VLOOKUP(AZ$5,BilledSales!$D$3:$AB$74,MATCH(BilledbyRate!$A25,BilledSales!$D$2:$AB$2,0),0)</f>
        <v>1454.3593241805572</v>
      </c>
      <c r="BA25" s="11">
        <f>VLOOKUP(BA$5,BilledSales!$D$3:$AB$74,MATCH(BilledbyRate!$A25,BilledSales!$D$2:$AB$2,0),0)</f>
        <v>6405.9835128003469</v>
      </c>
      <c r="BB25" s="11">
        <f>VLOOKUP(BB$5,BilledSales!$D$3:$AB$74,MATCH(BilledbyRate!$A25,BilledSales!$D$2:$AB$2,0),0)</f>
        <v>7560.2818470573748</v>
      </c>
      <c r="BC25" s="11">
        <f>VLOOKUP(BC$5,BilledSales!$D$3:$AB$74,MATCH(BilledbyRate!$A25,BilledSales!$D$2:$AB$2,0),0)</f>
        <v>9888.9743822790133</v>
      </c>
      <c r="BD25" s="11">
        <f>VLOOKUP(BD$5,BilledSales!$D$3:$AB$74,MATCH(BilledbyRate!$A25,BilledSales!$D$2:$AB$2,0),0)</f>
        <v>14183.643760269299</v>
      </c>
      <c r="BE25" s="11">
        <f>VLOOKUP(BE$5,BilledSales!$D$3:$AB$74,MATCH(BilledbyRate!$A25,BilledSales!$D$2:$AB$2,0),0)</f>
        <v>17538.974869678525</v>
      </c>
      <c r="BF25" s="11">
        <f>VLOOKUP(BF$5,BilledSales!$D$3:$AB$74,MATCH(BilledbyRate!$A25,BilledSales!$D$2:$AB$2,0),0)</f>
        <v>21805.198994527716</v>
      </c>
      <c r="BG25" s="11">
        <f>VLOOKUP(BG$5,BilledSales!$D$3:$AB$74,MATCH(BilledbyRate!$A25,BilledSales!$D$2:$AB$2,0),0)</f>
        <v>17681.640034316188</v>
      </c>
      <c r="BH25" s="11">
        <f>VLOOKUP(BH$5,BilledSales!$D$3:$AB$74,MATCH(BilledbyRate!$A25,BilledSales!$D$2:$AB$2,0),0)</f>
        <v>15371.023643216748</v>
      </c>
      <c r="BI25" s="11">
        <f>VLOOKUP(BI$5,BilledSales!$D$3:$AB$74,MATCH(BilledbyRate!$A25,BilledSales!$D$2:$AB$2,0),0)</f>
        <v>9225.9860538855719</v>
      </c>
      <c r="BJ25" s="11">
        <f>VLOOKUP(BJ$5,BilledSales!$D$3:$AB$74,MATCH(BilledbyRate!$A25,BilledSales!$D$2:$AB$2,0),0)</f>
        <v>7107.8300534627369</v>
      </c>
      <c r="BK25" s="11">
        <f>VLOOKUP(BK$5,BilledSales!$D$3:$AB$74,MATCH(BilledbyRate!$A25,BilledSales!$D$2:$AB$2,0),0)</f>
        <v>6312.8092486048236</v>
      </c>
      <c r="BL25" s="11">
        <f>VLOOKUP(BL$5,BilledSales!$D$3:$AB$74,MATCH(BilledbyRate!$A25,BilledSales!$D$2:$AB$2,0),0)</f>
        <v>1454.3593241805572</v>
      </c>
      <c r="BM25" s="11">
        <f>VLOOKUP(BM$5,BilledSales!$D$3:$AB$74,MATCH(BilledbyRate!$A25,BilledSales!$D$2:$AB$2,0),0)</f>
        <v>6405.9835128003469</v>
      </c>
      <c r="BN25" s="11">
        <f>VLOOKUP(BN$5,BilledSales!$D$3:$AB$74,MATCH(BilledbyRate!$A25,BilledSales!$D$2:$AB$2,0),0)</f>
        <v>7560.2818470573748</v>
      </c>
      <c r="BO25" s="11">
        <f>VLOOKUP(BO$5,BilledSales!$D$3:$AB$74,MATCH(BilledbyRate!$A25,BilledSales!$D$2:$AB$2,0),0)</f>
        <v>9888.9743822790133</v>
      </c>
      <c r="BP25" s="11">
        <f>VLOOKUP(BP$5,BilledSales!$D$3:$AB$74,MATCH(BilledbyRate!$A25,BilledSales!$D$2:$AB$2,0),0)</f>
        <v>14183.643760269299</v>
      </c>
      <c r="BQ25" s="11">
        <f>VLOOKUP(BQ$5,BilledSales!$D$3:$AB$74,MATCH(BilledbyRate!$A25,BilledSales!$D$2:$AB$2,0),0)</f>
        <v>17538.974869678525</v>
      </c>
    </row>
    <row r="26" spans="1:69" x14ac:dyDescent="0.25">
      <c r="A26" t="s">
        <v>23</v>
      </c>
      <c r="B26" s="11"/>
      <c r="C26" s="11">
        <f>VLOOKUP(C$5,BilledSales!$D$3:$AB$74,MATCH(BilledbyRate!$A26,BilledSales!$D$2:$AB$2,0),0)</f>
        <v>0</v>
      </c>
      <c r="D26" s="11">
        <f>VLOOKUP(D$5,BilledSales!$D$3:$AB$74,MATCH(BilledbyRate!$A26,BilledSales!$D$2:$AB$2,0),0)</f>
        <v>0</v>
      </c>
      <c r="E26" s="11">
        <f>VLOOKUP(E$5,BilledSales!$D$3:$AB$74,MATCH(BilledbyRate!$A26,BilledSales!$D$2:$AB$2,0),0)</f>
        <v>0</v>
      </c>
      <c r="F26" s="11">
        <f>VLOOKUP(F$5,BilledSales!$D$3:$AB$74,MATCH(BilledbyRate!$A26,BilledSales!$D$2:$AB$2,0),0)</f>
        <v>0</v>
      </c>
      <c r="G26" s="11">
        <f>VLOOKUP(G$5,BilledSales!$D$3:$AB$74,MATCH(BilledbyRate!$A26,BilledSales!$D$2:$AB$2,0),0)</f>
        <v>0</v>
      </c>
      <c r="H26" s="11">
        <f>VLOOKUP(H$5,BilledSales!$D$3:$AB$74,MATCH(BilledbyRate!$A26,BilledSales!$D$2:$AB$2,0),0)</f>
        <v>0</v>
      </c>
      <c r="I26" s="11">
        <f>VLOOKUP(I$5,BilledSales!$D$3:$AB$74,MATCH(BilledbyRate!$A26,BilledSales!$D$2:$AB$2,0),0)</f>
        <v>0</v>
      </c>
      <c r="J26" s="11">
        <f>VLOOKUP(J$5,BilledSales!$D$3:$AB$74,MATCH(BilledbyRate!$A26,BilledSales!$D$2:$AB$2,0),0)</f>
        <v>0</v>
      </c>
      <c r="K26" s="11">
        <f>VLOOKUP(K$5,BilledSales!$D$3:$AB$74,MATCH(BilledbyRate!$A26,BilledSales!$D$2:$AB$2,0),0)</f>
        <v>0</v>
      </c>
      <c r="L26" s="11">
        <f>VLOOKUP(L$5,BilledSales!$D$3:$AB$74,MATCH(BilledbyRate!$A26,BilledSales!$D$2:$AB$2,0),0)</f>
        <v>0</v>
      </c>
      <c r="M26" s="11">
        <f>VLOOKUP(M$5,BilledSales!$D$3:$AB$74,MATCH(BilledbyRate!$A26,BilledSales!$D$2:$AB$2,0),0)</f>
        <v>0</v>
      </c>
      <c r="N26" s="11">
        <f>VLOOKUP(N$5,BilledSales!$D$3:$AB$74,MATCH(BilledbyRate!$A26,BilledSales!$D$2:$AB$2,0),0)</f>
        <v>0</v>
      </c>
      <c r="O26" s="11">
        <f>VLOOKUP(O$5,BilledSales!$D$3:$AB$74,MATCH(BilledbyRate!$A26,BilledSales!$D$2:$AB$2,0),0)</f>
        <v>0</v>
      </c>
      <c r="P26" s="11">
        <f>VLOOKUP(P$5,BilledSales!$D$3:$AB$74,MATCH(BilledbyRate!$A26,BilledSales!$D$2:$AB$2,0),0)</f>
        <v>0</v>
      </c>
      <c r="Q26" s="11">
        <f>VLOOKUP(Q$5,BilledSales!$D$3:$AB$74,MATCH(BilledbyRate!$A26,BilledSales!$D$2:$AB$2,0),0)</f>
        <v>0</v>
      </c>
      <c r="R26" s="11">
        <f>VLOOKUP(R$5,BilledSales!$D$3:$AB$74,MATCH(BilledbyRate!$A26,BilledSales!$D$2:$AB$2,0),0)</f>
        <v>0</v>
      </c>
      <c r="S26" s="11">
        <f>VLOOKUP(S$5,BilledSales!$D$3:$AB$74,MATCH(BilledbyRate!$A26,BilledSales!$D$2:$AB$2,0),0)</f>
        <v>0</v>
      </c>
      <c r="T26" s="11">
        <f>VLOOKUP(T$5,BilledSales!$D$3:$AB$74,MATCH(BilledbyRate!$A26,BilledSales!$D$2:$AB$2,0),0)</f>
        <v>0</v>
      </c>
      <c r="U26" s="11">
        <f>VLOOKUP(U$5,BilledSales!$D$3:$AB$74,MATCH(BilledbyRate!$A26,BilledSales!$D$2:$AB$2,0),0)</f>
        <v>0</v>
      </c>
      <c r="V26" s="11">
        <f>VLOOKUP(V$5,BilledSales!$D$3:$AB$74,MATCH(BilledbyRate!$A26,BilledSales!$D$2:$AB$2,0),0)</f>
        <v>0</v>
      </c>
      <c r="W26" s="11">
        <f>VLOOKUP(W$5,BilledSales!$D$3:$AB$74,MATCH(BilledbyRate!$A26,BilledSales!$D$2:$AB$2,0),0)</f>
        <v>0</v>
      </c>
      <c r="X26" s="11">
        <f>VLOOKUP(X$5,BilledSales!$D$3:$AB$74,MATCH(BilledbyRate!$A26,BilledSales!$D$2:$AB$2,0),0)</f>
        <v>0</v>
      </c>
      <c r="Y26" s="11">
        <f>VLOOKUP(Y$5,BilledSales!$D$3:$AB$74,MATCH(BilledbyRate!$A26,BilledSales!$D$2:$AB$2,0),0)</f>
        <v>0</v>
      </c>
      <c r="Z26" s="11">
        <f>VLOOKUP(Z$5,BilledSales!$D$3:$AB$74,MATCH(BilledbyRate!$A26,BilledSales!$D$2:$AB$2,0),0)</f>
        <v>0</v>
      </c>
      <c r="AA26" s="11">
        <f>VLOOKUP(AA$5,BilledSales!$D$3:$AB$74,MATCH(BilledbyRate!$A26,BilledSales!$D$2:$AB$2,0),0)</f>
        <v>0</v>
      </c>
      <c r="AB26" s="11">
        <f>VLOOKUP(AB$5,BilledSales!$D$3:$AB$74,MATCH(BilledbyRate!$A26,BilledSales!$D$2:$AB$2,0),0)</f>
        <v>0</v>
      </c>
      <c r="AC26" s="11">
        <f>VLOOKUP(AC$5,BilledSales!$D$3:$AB$74,MATCH(BilledbyRate!$A26,BilledSales!$D$2:$AB$2,0),0)</f>
        <v>0</v>
      </c>
      <c r="AD26" s="11">
        <f>VLOOKUP(AD$5,BilledSales!$D$3:$AB$74,MATCH(BilledbyRate!$A26,BilledSales!$D$2:$AB$2,0),0)</f>
        <v>0</v>
      </c>
      <c r="AE26" s="11">
        <f>VLOOKUP(AE$5,BilledSales!$D$3:$AB$74,MATCH(BilledbyRate!$A26,BilledSales!$D$2:$AB$2,0),0)</f>
        <v>0</v>
      </c>
      <c r="AF26" s="11">
        <f>VLOOKUP(AF$5,BilledSales!$D$3:$AB$74,MATCH(BilledbyRate!$A26,BilledSales!$D$2:$AB$2,0),0)</f>
        <v>0</v>
      </c>
      <c r="AG26" s="11">
        <f>VLOOKUP(AG$5,BilledSales!$D$3:$AB$74,MATCH(BilledbyRate!$A26,BilledSales!$D$2:$AB$2,0),0)</f>
        <v>0</v>
      </c>
      <c r="AH26" s="11">
        <f>VLOOKUP(AH$5,BilledSales!$D$3:$AB$74,MATCH(BilledbyRate!$A26,BilledSales!$D$2:$AB$2,0),0)</f>
        <v>0</v>
      </c>
      <c r="AI26" s="11">
        <f>VLOOKUP(AI$5,BilledSales!$D$3:$AB$74,MATCH(BilledbyRate!$A26,BilledSales!$D$2:$AB$2,0),0)</f>
        <v>0</v>
      </c>
      <c r="AJ26" s="11">
        <f>VLOOKUP(AJ$5,BilledSales!$D$3:$AB$74,MATCH(BilledbyRate!$A26,BilledSales!$D$2:$AB$2,0),0)</f>
        <v>0</v>
      </c>
      <c r="AK26" s="11">
        <f>VLOOKUP(AK$5,BilledSales!$D$3:$AB$74,MATCH(BilledbyRate!$A26,BilledSales!$D$2:$AB$2,0),0)</f>
        <v>0</v>
      </c>
      <c r="AL26" s="11">
        <f>VLOOKUP(AL$5,BilledSales!$D$3:$AB$74,MATCH(BilledbyRate!$A26,BilledSales!$D$2:$AB$2,0),0)</f>
        <v>0</v>
      </c>
      <c r="AM26" s="11">
        <f>VLOOKUP(AM$5,BilledSales!$D$3:$AB$74,MATCH(BilledbyRate!$A26,BilledSales!$D$2:$AB$2,0),0)</f>
        <v>0</v>
      </c>
      <c r="AN26" s="11">
        <f>VLOOKUP(AN$5,BilledSales!$D$3:$AB$74,MATCH(BilledbyRate!$A26,BilledSales!$D$2:$AB$2,0),0)</f>
        <v>0</v>
      </c>
      <c r="AO26" s="11">
        <f>VLOOKUP(AO$5,BilledSales!$D$3:$AB$74,MATCH(BilledbyRate!$A26,BilledSales!$D$2:$AB$2,0),0)</f>
        <v>0</v>
      </c>
      <c r="AP26" s="11">
        <f>VLOOKUP(AP$5,BilledSales!$D$3:$AB$74,MATCH(BilledbyRate!$A26,BilledSales!$D$2:$AB$2,0),0)</f>
        <v>0</v>
      </c>
      <c r="AQ26" s="11">
        <f>VLOOKUP(AQ$5,BilledSales!$D$3:$AB$74,MATCH(BilledbyRate!$A26,BilledSales!$D$2:$AB$2,0),0)</f>
        <v>0</v>
      </c>
      <c r="AR26" s="11">
        <f>VLOOKUP(AR$5,BilledSales!$D$3:$AB$74,MATCH(BilledbyRate!$A26,BilledSales!$D$2:$AB$2,0),0)</f>
        <v>0</v>
      </c>
      <c r="AS26" s="11">
        <f>VLOOKUP(AS$5,BilledSales!$D$3:$AB$74,MATCH(BilledbyRate!$A26,BilledSales!$D$2:$AB$2,0),0)</f>
        <v>0</v>
      </c>
      <c r="AT26" s="11">
        <f>VLOOKUP(AT$5,BilledSales!$D$3:$AB$74,MATCH(BilledbyRate!$A26,BilledSales!$D$2:$AB$2,0),0)</f>
        <v>0</v>
      </c>
      <c r="AU26" s="11">
        <f>VLOOKUP(AU$5,BilledSales!$D$3:$AB$74,MATCH(BilledbyRate!$A26,BilledSales!$D$2:$AB$2,0),0)</f>
        <v>0</v>
      </c>
      <c r="AV26" s="11">
        <f>VLOOKUP(AV$5,BilledSales!$D$3:$AB$74,MATCH(BilledbyRate!$A26,BilledSales!$D$2:$AB$2,0),0)</f>
        <v>0</v>
      </c>
      <c r="AW26" s="11">
        <f>VLOOKUP(AW$5,BilledSales!$D$3:$AB$74,MATCH(BilledbyRate!$A26,BilledSales!$D$2:$AB$2,0),0)</f>
        <v>0</v>
      </c>
      <c r="AX26" s="11">
        <f>VLOOKUP(AX$5,BilledSales!$D$3:$AB$74,MATCH(BilledbyRate!$A26,BilledSales!$D$2:$AB$2,0),0)</f>
        <v>0</v>
      </c>
      <c r="AY26" s="11">
        <f>VLOOKUP(AY$5,BilledSales!$D$3:$AB$74,MATCH(BilledbyRate!$A26,BilledSales!$D$2:$AB$2,0),0)</f>
        <v>0</v>
      </c>
      <c r="AZ26" s="11">
        <f>VLOOKUP(AZ$5,BilledSales!$D$3:$AB$74,MATCH(BilledbyRate!$A26,BilledSales!$D$2:$AB$2,0),0)</f>
        <v>0</v>
      </c>
      <c r="BA26" s="11">
        <f>VLOOKUP(BA$5,BilledSales!$D$3:$AB$74,MATCH(BilledbyRate!$A26,BilledSales!$D$2:$AB$2,0),0)</f>
        <v>0</v>
      </c>
      <c r="BB26" s="11">
        <f>VLOOKUP(BB$5,BilledSales!$D$3:$AB$74,MATCH(BilledbyRate!$A26,BilledSales!$D$2:$AB$2,0),0)</f>
        <v>0</v>
      </c>
      <c r="BC26" s="11">
        <f>VLOOKUP(BC$5,BilledSales!$D$3:$AB$74,MATCH(BilledbyRate!$A26,BilledSales!$D$2:$AB$2,0),0)</f>
        <v>0</v>
      </c>
      <c r="BD26" s="11">
        <f>VLOOKUP(BD$5,BilledSales!$D$3:$AB$74,MATCH(BilledbyRate!$A26,BilledSales!$D$2:$AB$2,0),0)</f>
        <v>0</v>
      </c>
      <c r="BE26" s="11">
        <f>VLOOKUP(BE$5,BilledSales!$D$3:$AB$74,MATCH(BilledbyRate!$A26,BilledSales!$D$2:$AB$2,0),0)</f>
        <v>0</v>
      </c>
      <c r="BF26" s="11">
        <f>VLOOKUP(BF$5,BilledSales!$D$3:$AB$74,MATCH(BilledbyRate!$A26,BilledSales!$D$2:$AB$2,0),0)</f>
        <v>0</v>
      </c>
      <c r="BG26" s="11">
        <f>VLOOKUP(BG$5,BilledSales!$D$3:$AB$74,MATCH(BilledbyRate!$A26,BilledSales!$D$2:$AB$2,0),0)</f>
        <v>0</v>
      </c>
      <c r="BH26" s="11">
        <f>VLOOKUP(BH$5,BilledSales!$D$3:$AB$74,MATCH(BilledbyRate!$A26,BilledSales!$D$2:$AB$2,0),0)</f>
        <v>0</v>
      </c>
      <c r="BI26" s="11">
        <f>VLOOKUP(BI$5,BilledSales!$D$3:$AB$74,MATCH(BilledbyRate!$A26,BilledSales!$D$2:$AB$2,0),0)</f>
        <v>0</v>
      </c>
      <c r="BJ26" s="11">
        <f>VLOOKUP(BJ$5,BilledSales!$D$3:$AB$74,MATCH(BilledbyRate!$A26,BilledSales!$D$2:$AB$2,0),0)</f>
        <v>0</v>
      </c>
      <c r="BK26" s="11">
        <f>VLOOKUP(BK$5,BilledSales!$D$3:$AB$74,MATCH(BilledbyRate!$A26,BilledSales!$D$2:$AB$2,0),0)</f>
        <v>0</v>
      </c>
      <c r="BL26" s="11">
        <f>VLOOKUP(BL$5,BilledSales!$D$3:$AB$74,MATCH(BilledbyRate!$A26,BilledSales!$D$2:$AB$2,0),0)</f>
        <v>0</v>
      </c>
      <c r="BM26" s="11">
        <f>VLOOKUP(BM$5,BilledSales!$D$3:$AB$74,MATCH(BilledbyRate!$A26,BilledSales!$D$2:$AB$2,0),0)</f>
        <v>0</v>
      </c>
      <c r="BN26" s="11">
        <f>VLOOKUP(BN$5,BilledSales!$D$3:$AB$74,MATCH(BilledbyRate!$A26,BilledSales!$D$2:$AB$2,0),0)</f>
        <v>0</v>
      </c>
      <c r="BO26" s="11">
        <f>VLOOKUP(BO$5,BilledSales!$D$3:$AB$74,MATCH(BilledbyRate!$A26,BilledSales!$D$2:$AB$2,0),0)</f>
        <v>0</v>
      </c>
      <c r="BP26" s="11">
        <f>VLOOKUP(BP$5,BilledSales!$D$3:$AB$74,MATCH(BilledbyRate!$A26,BilledSales!$D$2:$AB$2,0),0)</f>
        <v>0</v>
      </c>
      <c r="BQ26" s="11">
        <f>VLOOKUP(BQ$5,BilledSales!$D$3:$AB$74,MATCH(BilledbyRate!$A26,BilledSales!$D$2:$AB$2,0),0)</f>
        <v>0</v>
      </c>
    </row>
    <row r="27" spans="1:69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 x14ac:dyDescent="0.25">
      <c r="A28" t="s">
        <v>115</v>
      </c>
      <c r="B28" s="11"/>
      <c r="C28" s="11">
        <f t="shared" ref="C28:BN28" si="0">SUM(C7:C26)-C14-C17</f>
        <v>1742589.5972711646</v>
      </c>
      <c r="D28" s="11">
        <f t="shared" si="0"/>
        <v>1524584.5343695285</v>
      </c>
      <c r="E28" s="11">
        <f t="shared" si="0"/>
        <v>1521634.2857261682</v>
      </c>
      <c r="F28" s="11">
        <f t="shared" si="0"/>
        <v>1566029.0617801172</v>
      </c>
      <c r="G28" s="11">
        <f t="shared" si="0"/>
        <v>2190748.1437618113</v>
      </c>
      <c r="H28" s="11">
        <f t="shared" si="0"/>
        <v>3791239.979218747</v>
      </c>
      <c r="I28" s="11">
        <f t="shared" si="0"/>
        <v>5983386.1763451574</v>
      </c>
      <c r="J28" s="11">
        <f>SUM(J7:J26)-J14-J17</f>
        <v>7679708.9688824434</v>
      </c>
      <c r="K28" s="11">
        <f t="shared" si="0"/>
        <v>7237694.4959837822</v>
      </c>
      <c r="L28" s="11">
        <f t="shared" si="0"/>
        <v>5938678.6640321575</v>
      </c>
      <c r="M28" s="11">
        <f t="shared" si="0"/>
        <v>3701714.1959544187</v>
      </c>
      <c r="N28" s="11">
        <f t="shared" si="0"/>
        <v>2170779.2373428331</v>
      </c>
      <c r="O28" s="11">
        <f t="shared" si="0"/>
        <v>1485973.7526396764</v>
      </c>
      <c r="P28" s="11">
        <f t="shared" si="0"/>
        <v>1373496.7963540126</v>
      </c>
      <c r="Q28" s="11">
        <f t="shared" si="0"/>
        <v>1393629.1335745661</v>
      </c>
      <c r="R28" s="11">
        <f t="shared" si="0"/>
        <v>1507010.6808687325</v>
      </c>
      <c r="S28" s="11">
        <f t="shared" si="0"/>
        <v>2151769.1569010583</v>
      </c>
      <c r="T28" s="11">
        <f t="shared" si="0"/>
        <v>3738963.7771652387</v>
      </c>
      <c r="U28" s="11">
        <f t="shared" si="0"/>
        <v>5934830.1933293017</v>
      </c>
      <c r="V28" s="11">
        <f t="shared" si="0"/>
        <v>7653223.7887277976</v>
      </c>
      <c r="W28" s="11">
        <f t="shared" si="0"/>
        <v>7221804.5153122256</v>
      </c>
      <c r="X28" s="11">
        <f t="shared" si="0"/>
        <v>5932728.3624756467</v>
      </c>
      <c r="Y28" s="11">
        <f t="shared" si="0"/>
        <v>3707598.3635131707</v>
      </c>
      <c r="Z28" s="11">
        <f t="shared" si="0"/>
        <v>2179427.5263229059</v>
      </c>
      <c r="AA28" s="11">
        <f t="shared" si="0"/>
        <v>1492903.2717627424</v>
      </c>
      <c r="AB28" s="11">
        <f t="shared" si="0"/>
        <v>1385018.3456096794</v>
      </c>
      <c r="AC28" s="11">
        <f t="shared" si="0"/>
        <v>1402270.5634657217</v>
      </c>
      <c r="AD28" s="11">
        <f t="shared" si="0"/>
        <v>1515220.811917264</v>
      </c>
      <c r="AE28" s="11">
        <f t="shared" si="0"/>
        <v>2162108.4379883795</v>
      </c>
      <c r="AF28" s="11">
        <f t="shared" si="0"/>
        <v>3728198.0971789532</v>
      </c>
      <c r="AG28" s="11">
        <f t="shared" si="0"/>
        <v>5912236.8647854058</v>
      </c>
      <c r="AH28" s="11">
        <f t="shared" si="0"/>
        <v>7602982.447045384</v>
      </c>
      <c r="AI28" s="11">
        <f t="shared" si="0"/>
        <v>7182938.7143809814</v>
      </c>
      <c r="AJ28" s="11">
        <f t="shared" si="0"/>
        <v>5901917.1504936367</v>
      </c>
      <c r="AK28" s="11">
        <f t="shared" si="0"/>
        <v>3691879.5084512322</v>
      </c>
      <c r="AL28" s="11">
        <f t="shared" si="0"/>
        <v>2175915.0410005031</v>
      </c>
      <c r="AM28" s="11">
        <f t="shared" si="0"/>
        <v>1495764.8612031825</v>
      </c>
      <c r="AN28" s="11">
        <f t="shared" si="0"/>
        <v>1389550.0390815223</v>
      </c>
      <c r="AO28" s="11">
        <f t="shared" si="0"/>
        <v>1407034.2713451046</v>
      </c>
      <c r="AP28" s="11">
        <f t="shared" si="0"/>
        <v>1516130.4344779779</v>
      </c>
      <c r="AQ28" s="11">
        <f t="shared" si="0"/>
        <v>2159754.016575668</v>
      </c>
      <c r="AR28" s="11">
        <f t="shared" si="0"/>
        <v>3711684.8634966593</v>
      </c>
      <c r="AS28" s="11">
        <f t="shared" si="0"/>
        <v>5874086.523045687</v>
      </c>
      <c r="AT28" s="11">
        <f t="shared" si="0"/>
        <v>7550433.2372842133</v>
      </c>
      <c r="AU28" s="11">
        <f t="shared" si="0"/>
        <v>7141332.5676356787</v>
      </c>
      <c r="AV28" s="11">
        <f t="shared" si="0"/>
        <v>5868561.8087744303</v>
      </c>
      <c r="AW28" s="11">
        <f t="shared" si="0"/>
        <v>3674339.297089872</v>
      </c>
      <c r="AX28" s="11">
        <f t="shared" si="0"/>
        <v>2171902.3745615776</v>
      </c>
      <c r="AY28" s="11">
        <f t="shared" si="0"/>
        <v>1498054.6472026184</v>
      </c>
      <c r="AZ28" s="11">
        <f t="shared" si="0"/>
        <v>1393702.5276489651</v>
      </c>
      <c r="BA28" s="11">
        <f t="shared" si="0"/>
        <v>1411364.9924887891</v>
      </c>
      <c r="BB28" s="11">
        <f t="shared" si="0"/>
        <v>1517856.3061377166</v>
      </c>
      <c r="BC28" s="11">
        <f t="shared" si="0"/>
        <v>2156933.6474942854</v>
      </c>
      <c r="BD28" s="11">
        <f t="shared" si="0"/>
        <v>3694485.3477699487</v>
      </c>
      <c r="BE28" s="11">
        <f t="shared" si="0"/>
        <v>5835196.4294494605</v>
      </c>
      <c r="BF28" s="11">
        <f t="shared" si="0"/>
        <v>7505375.2206905624</v>
      </c>
      <c r="BG28" s="11">
        <f t="shared" si="0"/>
        <v>7105841.6745338943</v>
      </c>
      <c r="BH28" s="11">
        <f t="shared" si="0"/>
        <v>5840331.0699497834</v>
      </c>
      <c r="BI28" s="11">
        <f t="shared" si="0"/>
        <v>3660199.0381313208</v>
      </c>
      <c r="BJ28" s="11">
        <f t="shared" si="0"/>
        <v>2169456.6607606318</v>
      </c>
      <c r="BK28" s="11">
        <f t="shared" si="0"/>
        <v>1501137.8080412191</v>
      </c>
      <c r="BL28" s="11">
        <f t="shared" si="0"/>
        <v>1398516.8580508635</v>
      </c>
      <c r="BM28" s="11">
        <f t="shared" si="0"/>
        <v>1416296.1242895115</v>
      </c>
      <c r="BN28" s="11">
        <f t="shared" si="0"/>
        <v>1522261.7607266582</v>
      </c>
      <c r="BO28" s="11">
        <f>SUM(BO7:BO26)-BO14-BO17</f>
        <v>2155851.2266774578</v>
      </c>
      <c r="BP28" s="11">
        <f>SUM(BP7:BP26)-BP14-BP17</f>
        <v>3680952.7473926325</v>
      </c>
      <c r="BQ28" s="11">
        <f>SUM(BQ7:BQ26)-BQ14-BQ17</f>
        <v>5802711.6554236654</v>
      </c>
    </row>
    <row r="29" spans="1:69" x14ac:dyDescent="0.25">
      <c r="A29" t="s">
        <v>25</v>
      </c>
      <c r="B29" s="11"/>
      <c r="C29" s="11">
        <f t="shared" ref="C29:BN29" si="1">SUM(C7,C8,C9,C10,C12,C13,C21,C22,C26)</f>
        <v>1054208.5547697183</v>
      </c>
      <c r="D29" s="11">
        <f t="shared" si="1"/>
        <v>860665.75429502618</v>
      </c>
      <c r="E29" s="11">
        <f t="shared" si="1"/>
        <v>814225.6509890093</v>
      </c>
      <c r="F29" s="11">
        <f t="shared" si="1"/>
        <v>860721.1859566014</v>
      </c>
      <c r="G29" s="11">
        <f t="shared" si="1"/>
        <v>1270154.7509144119</v>
      </c>
      <c r="H29" s="11">
        <f t="shared" si="1"/>
        <v>2575828.7023082115</v>
      </c>
      <c r="I29" s="11">
        <f t="shared" si="1"/>
        <v>4614378.0184190851</v>
      </c>
      <c r="J29" s="11">
        <f t="shared" si="1"/>
        <v>6161273.0477954829</v>
      </c>
      <c r="K29" s="11">
        <f t="shared" si="1"/>
        <v>5894966.3687383998</v>
      </c>
      <c r="L29" s="11">
        <f t="shared" si="1"/>
        <v>4634786.4170737267</v>
      </c>
      <c r="M29" s="11">
        <f t="shared" si="1"/>
        <v>2831631.2954942267</v>
      </c>
      <c r="N29" s="11">
        <f t="shared" si="1"/>
        <v>1396885.4427942582</v>
      </c>
      <c r="O29" s="11">
        <f t="shared" si="1"/>
        <v>801897.94930546219</v>
      </c>
      <c r="P29" s="11">
        <f t="shared" si="1"/>
        <v>688366.36212726799</v>
      </c>
      <c r="Q29" s="11">
        <f t="shared" si="1"/>
        <v>686482.61617062206</v>
      </c>
      <c r="R29" s="11">
        <f t="shared" si="1"/>
        <v>758650.917087371</v>
      </c>
      <c r="S29" s="11">
        <f t="shared" si="1"/>
        <v>1192484.2939056163</v>
      </c>
      <c r="T29" s="11">
        <f t="shared" si="1"/>
        <v>2538257.452842202</v>
      </c>
      <c r="U29" s="11">
        <f t="shared" si="1"/>
        <v>4589181.5356486822</v>
      </c>
      <c r="V29" s="11">
        <f t="shared" si="1"/>
        <v>6125463.4660847886</v>
      </c>
      <c r="W29" s="11">
        <f t="shared" si="1"/>
        <v>5867688.4546210989</v>
      </c>
      <c r="X29" s="11">
        <f t="shared" si="1"/>
        <v>4615406.3302725274</v>
      </c>
      <c r="Y29" s="11">
        <f t="shared" si="1"/>
        <v>2822107.6385261593</v>
      </c>
      <c r="Z29" s="11">
        <f t="shared" si="1"/>
        <v>1390827.5826830361</v>
      </c>
      <c r="AA29" s="11">
        <f t="shared" si="1"/>
        <v>802594.18447793741</v>
      </c>
      <c r="AB29" s="11">
        <f t="shared" si="1"/>
        <v>691639.06215794454</v>
      </c>
      <c r="AC29" s="11">
        <f t="shared" si="1"/>
        <v>690649.70870054862</v>
      </c>
      <c r="AD29" s="11">
        <f t="shared" si="1"/>
        <v>759210.09752442746</v>
      </c>
      <c r="AE29" s="11">
        <f t="shared" si="1"/>
        <v>1191786.8689240606</v>
      </c>
      <c r="AF29" s="11">
        <f t="shared" si="1"/>
        <v>2526417.7376591642</v>
      </c>
      <c r="AG29" s="11">
        <f t="shared" si="1"/>
        <v>4559583.2113803485</v>
      </c>
      <c r="AH29" s="11">
        <f t="shared" si="1"/>
        <v>6075120.9882711126</v>
      </c>
      <c r="AI29" s="11">
        <f t="shared" si="1"/>
        <v>5828730.2330161091</v>
      </c>
      <c r="AJ29" s="11">
        <f t="shared" si="1"/>
        <v>4584502.547101588</v>
      </c>
      <c r="AK29" s="11">
        <f t="shared" si="1"/>
        <v>2806290.8194102505</v>
      </c>
      <c r="AL29" s="11">
        <f t="shared" si="1"/>
        <v>1387219.8603723799</v>
      </c>
      <c r="AM29" s="11">
        <f t="shared" si="1"/>
        <v>805362.32576237922</v>
      </c>
      <c r="AN29" s="11">
        <f t="shared" si="1"/>
        <v>696080.90342123318</v>
      </c>
      <c r="AO29" s="11">
        <f t="shared" si="1"/>
        <v>695322.62147958984</v>
      </c>
      <c r="AP29" s="11">
        <f t="shared" si="1"/>
        <v>760033.5253084416</v>
      </c>
      <c r="AQ29" s="11">
        <f t="shared" si="1"/>
        <v>1189332.1982004382</v>
      </c>
      <c r="AR29" s="11">
        <f t="shared" si="1"/>
        <v>2509811.33985093</v>
      </c>
      <c r="AS29" s="11">
        <f t="shared" si="1"/>
        <v>4521340.2696591606</v>
      </c>
      <c r="AT29" s="11">
        <f t="shared" si="1"/>
        <v>6022470.1366980225</v>
      </c>
      <c r="AU29" s="11">
        <f t="shared" si="1"/>
        <v>5787031.203493692</v>
      </c>
      <c r="AV29" s="11">
        <f t="shared" si="1"/>
        <v>4551054.1713375077</v>
      </c>
      <c r="AW29" s="11">
        <f t="shared" si="1"/>
        <v>2788652.1541746506</v>
      </c>
      <c r="AX29" s="11">
        <f t="shared" si="1"/>
        <v>1383111.4807602596</v>
      </c>
      <c r="AY29" s="11">
        <f t="shared" si="1"/>
        <v>807558.19636503595</v>
      </c>
      <c r="AZ29" s="11">
        <f t="shared" si="1"/>
        <v>700143.09051907936</v>
      </c>
      <c r="BA29" s="11">
        <f t="shared" si="1"/>
        <v>699562.09354743082</v>
      </c>
      <c r="BB29" s="11">
        <f t="shared" si="1"/>
        <v>761672.77121759718</v>
      </c>
      <c r="BC29" s="11">
        <f t="shared" si="1"/>
        <v>1186411.0785615903</v>
      </c>
      <c r="BD29" s="11">
        <f t="shared" si="1"/>
        <v>2492518.1941776504</v>
      </c>
      <c r="BE29" s="11">
        <f t="shared" si="1"/>
        <v>4482357.1130815595</v>
      </c>
      <c r="BF29" s="11">
        <f t="shared" si="1"/>
        <v>5977309.9700833932</v>
      </c>
      <c r="BG29" s="11">
        <f t="shared" si="1"/>
        <v>5751446.9632009091</v>
      </c>
      <c r="BH29" s="11">
        <f t="shared" si="1"/>
        <v>4522729.9332977617</v>
      </c>
      <c r="BI29" s="11">
        <f t="shared" si="1"/>
        <v>2774412.9490724886</v>
      </c>
      <c r="BJ29" s="11">
        <f t="shared" si="1"/>
        <v>1380569.5752202524</v>
      </c>
      <c r="BK29" s="11">
        <f t="shared" si="1"/>
        <v>810546.97222987423</v>
      </c>
      <c r="BL29" s="11">
        <f t="shared" si="1"/>
        <v>704866.6679440327</v>
      </c>
      <c r="BM29" s="11">
        <f t="shared" si="1"/>
        <v>704401.52002693072</v>
      </c>
      <c r="BN29" s="11">
        <f t="shared" si="1"/>
        <v>765991.16692720214</v>
      </c>
      <c r="BO29" s="11">
        <f>SUM(BO7,BO8,BO9,BO10,BO12,BO13,BO21,BO22,BO26)</f>
        <v>1185227.4034345101</v>
      </c>
      <c r="BP29" s="11">
        <f>SUM(BP7,BP8,BP9,BP10,BP12,BP13,BP21,BP22,BP26)</f>
        <v>2478891.495704032</v>
      </c>
      <c r="BQ29" s="11">
        <f>SUM(BQ7,BQ8,BQ9,BQ10,BQ12,BQ13,BQ21,BQ22,BQ26)</f>
        <v>4449778.810759481</v>
      </c>
    </row>
    <row r="30" spans="1:69" x14ac:dyDescent="0.25">
      <c r="A30" t="s">
        <v>114</v>
      </c>
      <c r="B30" s="11"/>
      <c r="C30" s="11">
        <f t="shared" ref="C30:BN30" si="2">C28-C29</f>
        <v>688381.04250144633</v>
      </c>
      <c r="D30" s="11">
        <f t="shared" si="2"/>
        <v>663918.78007450234</v>
      </c>
      <c r="E30" s="11">
        <f t="shared" si="2"/>
        <v>707408.63473715889</v>
      </c>
      <c r="F30" s="11">
        <f t="shared" si="2"/>
        <v>705307.87582351582</v>
      </c>
      <c r="G30" s="11">
        <f t="shared" si="2"/>
        <v>920593.39284739946</v>
      </c>
      <c r="H30" s="11">
        <f t="shared" si="2"/>
        <v>1215411.2769105355</v>
      </c>
      <c r="I30" s="11">
        <f t="shared" si="2"/>
        <v>1369008.1579260724</v>
      </c>
      <c r="J30" s="11">
        <f t="shared" si="2"/>
        <v>1518435.9210869605</v>
      </c>
      <c r="K30" s="11">
        <f t="shared" si="2"/>
        <v>1342728.1272453824</v>
      </c>
      <c r="L30" s="11">
        <f t="shared" si="2"/>
        <v>1303892.2469584309</v>
      </c>
      <c r="M30" s="11">
        <f t="shared" si="2"/>
        <v>870082.900460192</v>
      </c>
      <c r="N30" s="11">
        <f t="shared" si="2"/>
        <v>773893.79454857484</v>
      </c>
      <c r="O30" s="11">
        <f t="shared" si="2"/>
        <v>684075.80333421426</v>
      </c>
      <c r="P30" s="11">
        <f t="shared" si="2"/>
        <v>685130.43422674458</v>
      </c>
      <c r="Q30" s="11">
        <f t="shared" si="2"/>
        <v>707146.51740394405</v>
      </c>
      <c r="R30" s="11">
        <f t="shared" si="2"/>
        <v>748359.76378136151</v>
      </c>
      <c r="S30" s="11">
        <f t="shared" si="2"/>
        <v>959284.862995442</v>
      </c>
      <c r="T30" s="11">
        <f t="shared" si="2"/>
        <v>1200706.3243230367</v>
      </c>
      <c r="U30" s="11">
        <f t="shared" si="2"/>
        <v>1345648.6576806195</v>
      </c>
      <c r="V30" s="11">
        <f t="shared" si="2"/>
        <v>1527760.322643009</v>
      </c>
      <c r="W30" s="11">
        <f t="shared" si="2"/>
        <v>1354116.0606911266</v>
      </c>
      <c r="X30" s="11">
        <f t="shared" si="2"/>
        <v>1317322.0322031192</v>
      </c>
      <c r="Y30" s="11">
        <f t="shared" si="2"/>
        <v>885490.7249870114</v>
      </c>
      <c r="Z30" s="11">
        <f t="shared" si="2"/>
        <v>788599.9436398698</v>
      </c>
      <c r="AA30" s="11">
        <f t="shared" si="2"/>
        <v>690309.08728480502</v>
      </c>
      <c r="AB30" s="11">
        <f t="shared" si="2"/>
        <v>693379.28345173481</v>
      </c>
      <c r="AC30" s="11">
        <f t="shared" si="2"/>
        <v>711620.85476517305</v>
      </c>
      <c r="AD30" s="11">
        <f t="shared" si="2"/>
        <v>756010.71439283655</v>
      </c>
      <c r="AE30" s="11">
        <f t="shared" si="2"/>
        <v>970321.5690643189</v>
      </c>
      <c r="AF30" s="11">
        <f t="shared" si="2"/>
        <v>1201780.359519789</v>
      </c>
      <c r="AG30" s="11">
        <f t="shared" si="2"/>
        <v>1352653.6534050573</v>
      </c>
      <c r="AH30" s="11">
        <f t="shared" si="2"/>
        <v>1527861.4587742714</v>
      </c>
      <c r="AI30" s="11">
        <f t="shared" si="2"/>
        <v>1354208.4813648723</v>
      </c>
      <c r="AJ30" s="11">
        <f t="shared" si="2"/>
        <v>1317414.6033920487</v>
      </c>
      <c r="AK30" s="11">
        <f t="shared" si="2"/>
        <v>885588.6890409817</v>
      </c>
      <c r="AL30" s="11">
        <f t="shared" si="2"/>
        <v>788695.18062812323</v>
      </c>
      <c r="AM30" s="11">
        <f t="shared" si="2"/>
        <v>690402.53544080327</v>
      </c>
      <c r="AN30" s="11">
        <f t="shared" si="2"/>
        <v>693469.13566028909</v>
      </c>
      <c r="AO30" s="11">
        <f t="shared" si="2"/>
        <v>711711.64986551472</v>
      </c>
      <c r="AP30" s="11">
        <f t="shared" si="2"/>
        <v>756096.90916953632</v>
      </c>
      <c r="AQ30" s="11">
        <f t="shared" si="2"/>
        <v>970421.81837522984</v>
      </c>
      <c r="AR30" s="11">
        <f t="shared" si="2"/>
        <v>1201873.5236457293</v>
      </c>
      <c r="AS30" s="11">
        <f t="shared" si="2"/>
        <v>1352746.2533865264</v>
      </c>
      <c r="AT30" s="11">
        <f t="shared" si="2"/>
        <v>1527963.1005861908</v>
      </c>
      <c r="AU30" s="11">
        <f t="shared" si="2"/>
        <v>1354301.3641419867</v>
      </c>
      <c r="AV30" s="11">
        <f t="shared" si="2"/>
        <v>1317507.6374369226</v>
      </c>
      <c r="AW30" s="11">
        <f t="shared" si="2"/>
        <v>885687.1429152214</v>
      </c>
      <c r="AX30" s="11">
        <f t="shared" si="2"/>
        <v>788790.89380131802</v>
      </c>
      <c r="AY30" s="11">
        <f t="shared" si="2"/>
        <v>690496.45083758247</v>
      </c>
      <c r="AZ30" s="11">
        <f t="shared" si="2"/>
        <v>693559.43712988577</v>
      </c>
      <c r="BA30" s="11">
        <f t="shared" si="2"/>
        <v>711802.89894135832</v>
      </c>
      <c r="BB30" s="11">
        <f t="shared" si="2"/>
        <v>756183.53492011945</v>
      </c>
      <c r="BC30" s="11">
        <f t="shared" si="2"/>
        <v>970522.56893269508</v>
      </c>
      <c r="BD30" s="11">
        <f t="shared" si="2"/>
        <v>1201967.1535922983</v>
      </c>
      <c r="BE30" s="11">
        <f t="shared" si="2"/>
        <v>1352839.3163679009</v>
      </c>
      <c r="BF30" s="11">
        <f t="shared" si="2"/>
        <v>1528065.2506071692</v>
      </c>
      <c r="BG30" s="11">
        <f t="shared" si="2"/>
        <v>1354394.7113329852</v>
      </c>
      <c r="BH30" s="11">
        <f t="shared" si="2"/>
        <v>1317601.1366520217</v>
      </c>
      <c r="BI30" s="11">
        <f t="shared" si="2"/>
        <v>885786.08905883227</v>
      </c>
      <c r="BJ30" s="11">
        <f t="shared" si="2"/>
        <v>788887.0855403794</v>
      </c>
      <c r="BK30" s="11">
        <f t="shared" si="2"/>
        <v>690590.83581134491</v>
      </c>
      <c r="BL30" s="11">
        <f t="shared" si="2"/>
        <v>693650.19010683079</v>
      </c>
      <c r="BM30" s="11">
        <f t="shared" si="2"/>
        <v>711894.60426258075</v>
      </c>
      <c r="BN30" s="11">
        <f t="shared" si="2"/>
        <v>756270.59379945602</v>
      </c>
      <c r="BO30" s="11">
        <f>BO28-BO29</f>
        <v>970623.82324294769</v>
      </c>
      <c r="BP30" s="11">
        <f>BP28-BP29</f>
        <v>1202061.2516886005</v>
      </c>
      <c r="BQ30" s="11">
        <f>BQ28-BQ29</f>
        <v>1352932.8446641844</v>
      </c>
    </row>
    <row r="31" spans="1:69" x14ac:dyDescent="0.25">
      <c r="B31" s="13"/>
      <c r="J31" s="11"/>
    </row>
    <row r="32" spans="1:69" x14ac:dyDescent="0.25">
      <c r="A32" s="143" t="s">
        <v>190</v>
      </c>
      <c r="J32" s="13"/>
    </row>
    <row r="33" spans="1:69" x14ac:dyDescent="0.25">
      <c r="A33" t="s">
        <v>191</v>
      </c>
      <c r="B33" s="11"/>
      <c r="C33" s="11">
        <f t="shared" ref="C33:BN33" si="3">SUM(C7,C8,C9,C10,C12,C13,C21,C22,C26)</f>
        <v>1054208.5547697183</v>
      </c>
      <c r="D33" s="11">
        <f t="shared" si="3"/>
        <v>860665.75429502618</v>
      </c>
      <c r="E33" s="11">
        <f t="shared" si="3"/>
        <v>814225.6509890093</v>
      </c>
      <c r="F33" s="11">
        <f t="shared" si="3"/>
        <v>860721.1859566014</v>
      </c>
      <c r="G33" s="11">
        <f t="shared" si="3"/>
        <v>1270154.7509144119</v>
      </c>
      <c r="H33" s="11">
        <f t="shared" si="3"/>
        <v>2575828.7023082115</v>
      </c>
      <c r="I33" s="11">
        <f t="shared" si="3"/>
        <v>4614378.0184190851</v>
      </c>
      <c r="J33" s="11">
        <f t="shared" si="3"/>
        <v>6161273.0477954829</v>
      </c>
      <c r="K33" s="11">
        <f t="shared" si="3"/>
        <v>5894966.3687383998</v>
      </c>
      <c r="L33" s="11">
        <f t="shared" si="3"/>
        <v>4634786.4170737267</v>
      </c>
      <c r="M33" s="11">
        <f t="shared" si="3"/>
        <v>2831631.2954942267</v>
      </c>
      <c r="N33" s="11">
        <f t="shared" si="3"/>
        <v>1396885.4427942582</v>
      </c>
      <c r="O33" s="11">
        <f t="shared" si="3"/>
        <v>801897.94930546219</v>
      </c>
      <c r="P33" s="11">
        <f t="shared" si="3"/>
        <v>688366.36212726799</v>
      </c>
      <c r="Q33" s="11">
        <f t="shared" si="3"/>
        <v>686482.61617062206</v>
      </c>
      <c r="R33" s="11">
        <f t="shared" si="3"/>
        <v>758650.917087371</v>
      </c>
      <c r="S33" s="11">
        <f t="shared" si="3"/>
        <v>1192484.2939056163</v>
      </c>
      <c r="T33" s="11">
        <f t="shared" si="3"/>
        <v>2538257.452842202</v>
      </c>
      <c r="U33" s="11">
        <f t="shared" si="3"/>
        <v>4589181.5356486822</v>
      </c>
      <c r="V33" s="11">
        <f t="shared" si="3"/>
        <v>6125463.4660847886</v>
      </c>
      <c r="W33" s="11">
        <f t="shared" si="3"/>
        <v>5867688.4546210989</v>
      </c>
      <c r="X33" s="11">
        <f t="shared" si="3"/>
        <v>4615406.3302725274</v>
      </c>
      <c r="Y33" s="11">
        <f t="shared" si="3"/>
        <v>2822107.6385261593</v>
      </c>
      <c r="Z33" s="11">
        <f t="shared" si="3"/>
        <v>1390827.5826830361</v>
      </c>
      <c r="AA33" s="11">
        <f t="shared" si="3"/>
        <v>802594.18447793741</v>
      </c>
      <c r="AB33" s="11">
        <f t="shared" si="3"/>
        <v>691639.06215794454</v>
      </c>
      <c r="AC33" s="11">
        <f t="shared" si="3"/>
        <v>690649.70870054862</v>
      </c>
      <c r="AD33" s="11">
        <f t="shared" si="3"/>
        <v>759210.09752442746</v>
      </c>
      <c r="AE33" s="11">
        <f t="shared" si="3"/>
        <v>1191786.8689240606</v>
      </c>
      <c r="AF33" s="11">
        <f t="shared" si="3"/>
        <v>2526417.7376591642</v>
      </c>
      <c r="AG33" s="11">
        <f t="shared" si="3"/>
        <v>4559583.2113803485</v>
      </c>
      <c r="AH33" s="11">
        <f t="shared" si="3"/>
        <v>6075120.9882711126</v>
      </c>
      <c r="AI33" s="11">
        <f t="shared" si="3"/>
        <v>5828730.2330161091</v>
      </c>
      <c r="AJ33" s="11">
        <f t="shared" si="3"/>
        <v>4584502.547101588</v>
      </c>
      <c r="AK33" s="11">
        <f t="shared" si="3"/>
        <v>2806290.8194102505</v>
      </c>
      <c r="AL33" s="11">
        <f t="shared" si="3"/>
        <v>1387219.8603723799</v>
      </c>
      <c r="AM33" s="11">
        <f t="shared" si="3"/>
        <v>805362.32576237922</v>
      </c>
      <c r="AN33" s="11">
        <f t="shared" si="3"/>
        <v>696080.90342123318</v>
      </c>
      <c r="AO33" s="11">
        <f t="shared" si="3"/>
        <v>695322.62147958984</v>
      </c>
      <c r="AP33" s="11">
        <f t="shared" si="3"/>
        <v>760033.5253084416</v>
      </c>
      <c r="AQ33" s="11">
        <f t="shared" si="3"/>
        <v>1189332.1982004382</v>
      </c>
      <c r="AR33" s="11">
        <f t="shared" si="3"/>
        <v>2509811.33985093</v>
      </c>
      <c r="AS33" s="11">
        <f t="shared" si="3"/>
        <v>4521340.2696591606</v>
      </c>
      <c r="AT33" s="11">
        <f t="shared" si="3"/>
        <v>6022470.1366980225</v>
      </c>
      <c r="AU33" s="11">
        <f t="shared" si="3"/>
        <v>5787031.203493692</v>
      </c>
      <c r="AV33" s="11">
        <f t="shared" si="3"/>
        <v>4551054.1713375077</v>
      </c>
      <c r="AW33" s="11">
        <f t="shared" si="3"/>
        <v>2788652.1541746506</v>
      </c>
      <c r="AX33" s="11">
        <f t="shared" si="3"/>
        <v>1383111.4807602596</v>
      </c>
      <c r="AY33" s="11">
        <f t="shared" si="3"/>
        <v>807558.19636503595</v>
      </c>
      <c r="AZ33" s="11">
        <f t="shared" si="3"/>
        <v>700143.09051907936</v>
      </c>
      <c r="BA33" s="11">
        <f t="shared" si="3"/>
        <v>699562.09354743082</v>
      </c>
      <c r="BB33" s="11">
        <f t="shared" si="3"/>
        <v>761672.77121759718</v>
      </c>
      <c r="BC33" s="11">
        <f t="shared" si="3"/>
        <v>1186411.0785615903</v>
      </c>
      <c r="BD33" s="11">
        <f t="shared" si="3"/>
        <v>2492518.1941776504</v>
      </c>
      <c r="BE33" s="11">
        <f t="shared" si="3"/>
        <v>4482357.1130815595</v>
      </c>
      <c r="BF33" s="11">
        <f t="shared" si="3"/>
        <v>5977309.9700833932</v>
      </c>
      <c r="BG33" s="11">
        <f t="shared" si="3"/>
        <v>5751446.9632009091</v>
      </c>
      <c r="BH33" s="11">
        <f t="shared" si="3"/>
        <v>4522729.9332977617</v>
      </c>
      <c r="BI33" s="11">
        <f t="shared" si="3"/>
        <v>2774412.9490724886</v>
      </c>
      <c r="BJ33" s="11">
        <f t="shared" si="3"/>
        <v>1380569.5752202524</v>
      </c>
      <c r="BK33" s="11">
        <f t="shared" si="3"/>
        <v>810546.97222987423</v>
      </c>
      <c r="BL33" s="11">
        <f t="shared" si="3"/>
        <v>704866.6679440327</v>
      </c>
      <c r="BM33" s="11">
        <f t="shared" si="3"/>
        <v>704401.52002693072</v>
      </c>
      <c r="BN33" s="11">
        <f t="shared" si="3"/>
        <v>765991.16692720214</v>
      </c>
      <c r="BO33" s="11">
        <f t="shared" ref="BO33:BQ33" si="4">SUM(BO7,BO8,BO9,BO10,BO12,BO13,BO21,BO22,BO26)</f>
        <v>1185227.4034345101</v>
      </c>
      <c r="BP33" s="11">
        <f t="shared" si="4"/>
        <v>2478891.495704032</v>
      </c>
      <c r="BQ33" s="11">
        <f t="shared" si="4"/>
        <v>4449778.810759481</v>
      </c>
    </row>
    <row r="34" spans="1:69" x14ac:dyDescent="0.25">
      <c r="A34" t="s">
        <v>192</v>
      </c>
      <c r="B34" s="13"/>
      <c r="C34" s="13">
        <f t="shared" ref="C34:BN34" si="5">C14</f>
        <v>29494.6</v>
      </c>
      <c r="D34" s="13">
        <f t="shared" si="5"/>
        <v>38486.699999999997</v>
      </c>
      <c r="E34" s="13">
        <f t="shared" si="5"/>
        <v>29494.6</v>
      </c>
      <c r="F34" s="13">
        <f t="shared" si="5"/>
        <v>29494.6</v>
      </c>
      <c r="G34" s="13">
        <f t="shared" si="5"/>
        <v>19027.3</v>
      </c>
      <c r="H34" s="13">
        <f t="shared" si="5"/>
        <v>19027.3</v>
      </c>
      <c r="I34" s="13">
        <f t="shared" si="5"/>
        <v>36918</v>
      </c>
      <c r="J34" s="13">
        <f t="shared" si="5"/>
        <v>28119</v>
      </c>
      <c r="K34" s="13">
        <f t="shared" si="5"/>
        <v>29494.6</v>
      </c>
      <c r="L34" s="13">
        <f t="shared" si="5"/>
        <v>27925.8</v>
      </c>
      <c r="M34" s="13">
        <f t="shared" si="5"/>
        <v>31122.9</v>
      </c>
      <c r="N34" s="13">
        <f t="shared" si="5"/>
        <v>30870.200000000004</v>
      </c>
      <c r="O34" s="13">
        <f t="shared" si="5"/>
        <v>28119</v>
      </c>
      <c r="P34" s="13">
        <f t="shared" si="5"/>
        <v>30870.200000000004</v>
      </c>
      <c r="Q34" s="13">
        <f t="shared" si="5"/>
        <v>29494.6</v>
      </c>
      <c r="R34" s="13">
        <f t="shared" si="5"/>
        <v>32498.5</v>
      </c>
      <c r="S34" s="13">
        <f t="shared" si="5"/>
        <v>30870.200000000004</v>
      </c>
      <c r="T34" s="13">
        <f t="shared" si="5"/>
        <v>41297.5</v>
      </c>
      <c r="U34" s="13">
        <f t="shared" si="5"/>
        <v>36918</v>
      </c>
      <c r="V34" s="13">
        <f t="shared" si="5"/>
        <v>29494.6</v>
      </c>
      <c r="W34" s="13">
        <f t="shared" si="5"/>
        <v>33874.1</v>
      </c>
      <c r="X34" s="13">
        <f t="shared" si="5"/>
        <v>29687.7</v>
      </c>
      <c r="Y34" s="13">
        <f t="shared" si="5"/>
        <v>26490.7</v>
      </c>
      <c r="Z34" s="13">
        <f t="shared" si="5"/>
        <v>13312.2</v>
      </c>
      <c r="AA34" s="13">
        <f t="shared" si="5"/>
        <v>41297.5</v>
      </c>
      <c r="AB34" s="13">
        <f t="shared" si="5"/>
        <v>29494.6</v>
      </c>
      <c r="AC34" s="13">
        <f t="shared" si="5"/>
        <v>29687.7</v>
      </c>
      <c r="AD34" s="13">
        <f t="shared" si="5"/>
        <v>30870.200000000004</v>
      </c>
      <c r="AE34" s="13">
        <f t="shared" si="5"/>
        <v>29494.6</v>
      </c>
      <c r="AF34" s="13">
        <f t="shared" si="5"/>
        <v>33874.1</v>
      </c>
      <c r="AG34" s="13">
        <f t="shared" si="5"/>
        <v>28119</v>
      </c>
      <c r="AH34" s="13">
        <f t="shared" si="5"/>
        <v>29494.6</v>
      </c>
      <c r="AI34" s="13">
        <f t="shared" si="5"/>
        <v>29494.6</v>
      </c>
      <c r="AJ34" s="13">
        <f t="shared" si="5"/>
        <v>30870.200000000004</v>
      </c>
      <c r="AK34" s="13">
        <f t="shared" si="5"/>
        <v>27925.8</v>
      </c>
      <c r="AL34" s="13">
        <f t="shared" si="5"/>
        <v>34067.199999999997</v>
      </c>
      <c r="AM34" s="13">
        <f t="shared" si="5"/>
        <v>29494.6</v>
      </c>
      <c r="AN34" s="13">
        <f t="shared" si="5"/>
        <v>29494.6</v>
      </c>
      <c r="AO34" s="13">
        <f t="shared" si="5"/>
        <v>29494.6</v>
      </c>
      <c r="AP34" s="13">
        <f t="shared" si="5"/>
        <v>33874.1</v>
      </c>
      <c r="AQ34" s="13">
        <f t="shared" si="5"/>
        <v>29494.6</v>
      </c>
      <c r="AR34" s="13">
        <f t="shared" si="5"/>
        <v>36918</v>
      </c>
      <c r="AS34" s="13">
        <f t="shared" si="5"/>
        <v>29494.6</v>
      </c>
      <c r="AT34" s="13">
        <f t="shared" si="5"/>
        <v>29494.6</v>
      </c>
      <c r="AU34" s="13">
        <f t="shared" si="5"/>
        <v>29494.6</v>
      </c>
      <c r="AV34" s="13">
        <f t="shared" si="5"/>
        <v>26683.8</v>
      </c>
      <c r="AW34" s="13">
        <f t="shared" si="5"/>
        <v>35542.400000000001</v>
      </c>
      <c r="AX34" s="13">
        <f t="shared" si="5"/>
        <v>23446.800000000003</v>
      </c>
      <c r="AY34" s="13">
        <f t="shared" si="5"/>
        <v>29494.6</v>
      </c>
      <c r="AZ34" s="13">
        <f t="shared" si="5"/>
        <v>29494.6</v>
      </c>
      <c r="BA34" s="13">
        <f t="shared" si="5"/>
        <v>29494.6</v>
      </c>
      <c r="BB34" s="13">
        <f t="shared" si="5"/>
        <v>29494.6</v>
      </c>
      <c r="BC34" s="13">
        <f t="shared" si="5"/>
        <v>19027.3</v>
      </c>
      <c r="BD34" s="13">
        <f t="shared" si="5"/>
        <v>41297.5</v>
      </c>
      <c r="BE34" s="13">
        <f t="shared" si="5"/>
        <v>35442.799999999996</v>
      </c>
      <c r="BF34" s="13">
        <f t="shared" si="5"/>
        <v>29494.6</v>
      </c>
      <c r="BG34" s="13">
        <f t="shared" si="5"/>
        <v>28119</v>
      </c>
      <c r="BH34" s="13">
        <f t="shared" si="5"/>
        <v>29494.6</v>
      </c>
      <c r="BI34" s="13">
        <f t="shared" si="5"/>
        <v>29494.6</v>
      </c>
      <c r="BJ34" s="13">
        <f t="shared" si="5"/>
        <v>29494.6</v>
      </c>
      <c r="BK34" s="13">
        <f t="shared" si="5"/>
        <v>27925.8</v>
      </c>
      <c r="BL34" s="13">
        <f t="shared" si="5"/>
        <v>31063.3</v>
      </c>
      <c r="BM34" s="13">
        <f t="shared" si="5"/>
        <v>29494.6</v>
      </c>
      <c r="BN34" s="13">
        <f t="shared" si="5"/>
        <v>38293.599999999999</v>
      </c>
      <c r="BO34" s="13">
        <f t="shared" ref="BO34:BQ34" si="6">BO14</f>
        <v>20735.599999999999</v>
      </c>
      <c r="BP34" s="13">
        <f t="shared" si="6"/>
        <v>32538.5</v>
      </c>
      <c r="BQ34" s="13">
        <f t="shared" si="6"/>
        <v>33874.1</v>
      </c>
    </row>
    <row r="35" spans="1:69" x14ac:dyDescent="0.25">
      <c r="A35" t="s">
        <v>193</v>
      </c>
      <c r="B35" s="13"/>
      <c r="C35" s="13">
        <f t="shared" ref="C35:BN35" si="7">SUM(C7:C26)-C33-C34-C36</f>
        <v>688381.04250144644</v>
      </c>
      <c r="D35" s="13">
        <f t="shared" si="7"/>
        <v>663918.78007450234</v>
      </c>
      <c r="E35" s="13">
        <f t="shared" si="7"/>
        <v>707408.63473715889</v>
      </c>
      <c r="F35" s="13">
        <f t="shared" si="7"/>
        <v>705307.87582351593</v>
      </c>
      <c r="G35" s="13">
        <f t="shared" si="7"/>
        <v>920593.39284739946</v>
      </c>
      <c r="H35" s="13">
        <f t="shared" si="7"/>
        <v>1215411.2769105353</v>
      </c>
      <c r="I35" s="13">
        <f t="shared" si="7"/>
        <v>1369008.1579260724</v>
      </c>
      <c r="J35" s="13">
        <f t="shared" si="7"/>
        <v>1518435.9210869605</v>
      </c>
      <c r="K35" s="13">
        <f t="shared" si="7"/>
        <v>1342728.1272453819</v>
      </c>
      <c r="L35" s="13">
        <f t="shared" si="7"/>
        <v>1303892.2469584306</v>
      </c>
      <c r="M35" s="13">
        <f t="shared" si="7"/>
        <v>870082.90046019177</v>
      </c>
      <c r="N35" s="13">
        <f t="shared" si="7"/>
        <v>773893.79454857495</v>
      </c>
      <c r="O35" s="13">
        <f t="shared" si="7"/>
        <v>684075.80333421414</v>
      </c>
      <c r="P35" s="13">
        <f t="shared" si="7"/>
        <v>685130.43422674458</v>
      </c>
      <c r="Q35" s="13">
        <f t="shared" si="7"/>
        <v>707146.51740394428</v>
      </c>
      <c r="R35" s="13">
        <f t="shared" si="7"/>
        <v>748359.76378136163</v>
      </c>
      <c r="S35" s="13">
        <f t="shared" si="7"/>
        <v>959284.862995442</v>
      </c>
      <c r="T35" s="13">
        <f t="shared" si="7"/>
        <v>1200706.3243230367</v>
      </c>
      <c r="U35" s="13">
        <f t="shared" si="7"/>
        <v>1345648.6576806195</v>
      </c>
      <c r="V35" s="13">
        <f t="shared" si="7"/>
        <v>1527760.3226430085</v>
      </c>
      <c r="W35" s="13">
        <f t="shared" si="7"/>
        <v>1354116.0606911262</v>
      </c>
      <c r="X35" s="13">
        <f t="shared" si="7"/>
        <v>1317322.0322031195</v>
      </c>
      <c r="Y35" s="13">
        <f t="shared" si="7"/>
        <v>885490.72498701175</v>
      </c>
      <c r="Z35" s="13">
        <f t="shared" si="7"/>
        <v>788599.9436398698</v>
      </c>
      <c r="AA35" s="13">
        <f t="shared" si="7"/>
        <v>690309.08728480502</v>
      </c>
      <c r="AB35" s="13">
        <f t="shared" si="7"/>
        <v>693379.28345173481</v>
      </c>
      <c r="AC35" s="13">
        <f t="shared" si="7"/>
        <v>711620.85476517305</v>
      </c>
      <c r="AD35" s="13">
        <f t="shared" si="7"/>
        <v>756010.71439283644</v>
      </c>
      <c r="AE35" s="13">
        <f t="shared" si="7"/>
        <v>970321.56906431867</v>
      </c>
      <c r="AF35" s="13">
        <f t="shared" si="7"/>
        <v>1201780.359519789</v>
      </c>
      <c r="AG35" s="13">
        <f t="shared" si="7"/>
        <v>1352653.6534050573</v>
      </c>
      <c r="AH35" s="13">
        <f t="shared" si="7"/>
        <v>1527861.458774271</v>
      </c>
      <c r="AI35" s="13">
        <f t="shared" si="7"/>
        <v>1354208.4813648718</v>
      </c>
      <c r="AJ35" s="13">
        <f t="shared" si="7"/>
        <v>1317414.603392049</v>
      </c>
      <c r="AK35" s="13">
        <f t="shared" si="7"/>
        <v>885588.6890409817</v>
      </c>
      <c r="AL35" s="13">
        <f t="shared" si="7"/>
        <v>788695.18062812334</v>
      </c>
      <c r="AM35" s="13">
        <f t="shared" si="7"/>
        <v>690402.53544080351</v>
      </c>
      <c r="AN35" s="13">
        <f t="shared" si="7"/>
        <v>693469.13566028932</v>
      </c>
      <c r="AO35" s="13">
        <f t="shared" si="7"/>
        <v>711711.64986551495</v>
      </c>
      <c r="AP35" s="13">
        <f t="shared" si="7"/>
        <v>756096.90916953643</v>
      </c>
      <c r="AQ35" s="13">
        <f t="shared" si="7"/>
        <v>970421.81837522984</v>
      </c>
      <c r="AR35" s="13">
        <f t="shared" si="7"/>
        <v>1201873.5236457293</v>
      </c>
      <c r="AS35" s="13">
        <f t="shared" si="7"/>
        <v>1352746.2533865259</v>
      </c>
      <c r="AT35" s="13">
        <f t="shared" si="7"/>
        <v>1527963.1005861904</v>
      </c>
      <c r="AU35" s="13">
        <f t="shared" si="7"/>
        <v>1354301.3641419862</v>
      </c>
      <c r="AV35" s="13">
        <f t="shared" si="7"/>
        <v>1317507.6374369224</v>
      </c>
      <c r="AW35" s="13">
        <f t="shared" si="7"/>
        <v>885687.14291522151</v>
      </c>
      <c r="AX35" s="13">
        <f t="shared" si="7"/>
        <v>788790.89380131778</v>
      </c>
      <c r="AY35" s="13">
        <f t="shared" si="7"/>
        <v>690496.45083758247</v>
      </c>
      <c r="AZ35" s="13">
        <f t="shared" si="7"/>
        <v>693559.43712988589</v>
      </c>
      <c r="BA35" s="13">
        <f t="shared" si="7"/>
        <v>711802.89894135843</v>
      </c>
      <c r="BB35" s="13">
        <f t="shared" si="7"/>
        <v>756183.53492011945</v>
      </c>
      <c r="BC35" s="13">
        <f t="shared" si="7"/>
        <v>970522.56893269473</v>
      </c>
      <c r="BD35" s="13">
        <f t="shared" si="7"/>
        <v>1201967.1535922983</v>
      </c>
      <c r="BE35" s="13">
        <f t="shared" si="7"/>
        <v>1352839.3163679007</v>
      </c>
      <c r="BF35" s="13">
        <f t="shared" si="7"/>
        <v>1528065.2506071688</v>
      </c>
      <c r="BG35" s="13">
        <f t="shared" si="7"/>
        <v>1354394.7113329852</v>
      </c>
      <c r="BH35" s="13">
        <f t="shared" si="7"/>
        <v>1317601.1366520212</v>
      </c>
      <c r="BI35" s="13">
        <f t="shared" si="7"/>
        <v>885786.08905883215</v>
      </c>
      <c r="BJ35" s="13">
        <f t="shared" si="7"/>
        <v>788887.08554037928</v>
      </c>
      <c r="BK35" s="13">
        <f t="shared" si="7"/>
        <v>690590.83581134502</v>
      </c>
      <c r="BL35" s="13">
        <f t="shared" si="7"/>
        <v>693650.19010683079</v>
      </c>
      <c r="BM35" s="13">
        <f t="shared" si="7"/>
        <v>711894.60426258075</v>
      </c>
      <c r="BN35" s="13">
        <f t="shared" si="7"/>
        <v>756270.59379945614</v>
      </c>
      <c r="BO35" s="13">
        <f t="shared" ref="BO35:BQ35" si="8">SUM(BO7:BO26)-BO33-BO34-BO36</f>
        <v>970623.82324294746</v>
      </c>
      <c r="BP35" s="13">
        <f t="shared" si="8"/>
        <v>1202061.2516886005</v>
      </c>
      <c r="BQ35" s="13">
        <f t="shared" si="8"/>
        <v>1352932.8446641839</v>
      </c>
    </row>
    <row r="36" spans="1:69" x14ac:dyDescent="0.25">
      <c r="A36" t="s">
        <v>194</v>
      </c>
      <c r="B36" s="13"/>
      <c r="C36" s="13">
        <f t="shared" ref="C36:BN36" si="9">C17</f>
        <v>197972</v>
      </c>
      <c r="D36" s="13">
        <f t="shared" si="9"/>
        <v>250674</v>
      </c>
      <c r="E36" s="13">
        <f t="shared" si="9"/>
        <v>235318.39999999999</v>
      </c>
      <c r="F36" s="13">
        <f t="shared" si="9"/>
        <v>113644.8</v>
      </c>
      <c r="G36" s="13">
        <f t="shared" si="9"/>
        <v>374247.7</v>
      </c>
      <c r="H36" s="13">
        <f t="shared" si="9"/>
        <v>0</v>
      </c>
      <c r="I36" s="13">
        <f t="shared" si="9"/>
        <v>0</v>
      </c>
      <c r="J36" s="13">
        <f t="shared" si="9"/>
        <v>0</v>
      </c>
      <c r="K36" s="13">
        <f t="shared" si="9"/>
        <v>0</v>
      </c>
      <c r="L36" s="13">
        <f t="shared" si="9"/>
        <v>0</v>
      </c>
      <c r="M36" s="13">
        <f t="shared" si="9"/>
        <v>300803.80000000005</v>
      </c>
      <c r="N36" s="13">
        <f t="shared" si="9"/>
        <v>57645.9</v>
      </c>
      <c r="O36" s="13">
        <f t="shared" si="9"/>
        <v>171562.4</v>
      </c>
      <c r="P36" s="13">
        <f t="shared" si="9"/>
        <v>253310.50000000006</v>
      </c>
      <c r="Q36" s="13">
        <f t="shared" si="9"/>
        <v>253741.1</v>
      </c>
      <c r="R36" s="13">
        <f t="shared" si="9"/>
        <v>100468.6</v>
      </c>
      <c r="S36" s="13">
        <f t="shared" si="9"/>
        <v>255703.3</v>
      </c>
      <c r="T36" s="13">
        <f t="shared" si="9"/>
        <v>0</v>
      </c>
      <c r="U36" s="13">
        <f t="shared" si="9"/>
        <v>0</v>
      </c>
      <c r="V36" s="13">
        <f t="shared" si="9"/>
        <v>0</v>
      </c>
      <c r="W36" s="13">
        <f t="shared" si="9"/>
        <v>0</v>
      </c>
      <c r="X36" s="13">
        <f t="shared" si="9"/>
        <v>0</v>
      </c>
      <c r="Y36" s="13">
        <f t="shared" si="9"/>
        <v>235847.6</v>
      </c>
      <c r="Z36" s="13">
        <f t="shared" si="9"/>
        <v>89857.3</v>
      </c>
      <c r="AA36" s="13">
        <f t="shared" si="9"/>
        <v>209221.5</v>
      </c>
      <c r="AB36" s="13">
        <f t="shared" si="9"/>
        <v>260545.00000000006</v>
      </c>
      <c r="AC36" s="13">
        <f t="shared" si="9"/>
        <v>280899.80000000005</v>
      </c>
      <c r="AD36" s="13">
        <f t="shared" si="9"/>
        <v>85645.4</v>
      </c>
      <c r="AE36" s="13">
        <f t="shared" si="9"/>
        <v>84254.799999999988</v>
      </c>
      <c r="AF36" s="13">
        <f t="shared" si="9"/>
        <v>0</v>
      </c>
      <c r="AG36" s="13">
        <f t="shared" si="9"/>
        <v>0</v>
      </c>
      <c r="AH36" s="13">
        <f t="shared" si="9"/>
        <v>0</v>
      </c>
      <c r="AI36" s="13">
        <f t="shared" si="9"/>
        <v>0</v>
      </c>
      <c r="AJ36" s="13">
        <f t="shared" si="9"/>
        <v>0</v>
      </c>
      <c r="AK36" s="13">
        <f t="shared" si="9"/>
        <v>178531.20000000001</v>
      </c>
      <c r="AL36" s="13">
        <f t="shared" si="9"/>
        <v>48528.9</v>
      </c>
      <c r="AM36" s="13">
        <f t="shared" si="9"/>
        <v>152019.09999999998</v>
      </c>
      <c r="AN36" s="13">
        <f t="shared" si="9"/>
        <v>257385.49999999994</v>
      </c>
      <c r="AO36" s="13">
        <f t="shared" si="9"/>
        <v>281258.90000000002</v>
      </c>
      <c r="AP36" s="13">
        <f t="shared" si="9"/>
        <v>121880</v>
      </c>
      <c r="AQ36" s="13">
        <f t="shared" si="9"/>
        <v>249825.10000000003</v>
      </c>
      <c r="AR36" s="13">
        <f t="shared" si="9"/>
        <v>0</v>
      </c>
      <c r="AS36" s="13">
        <f t="shared" si="9"/>
        <v>0</v>
      </c>
      <c r="AT36" s="13">
        <f t="shared" si="9"/>
        <v>0</v>
      </c>
      <c r="AU36" s="13">
        <f t="shared" si="9"/>
        <v>0</v>
      </c>
      <c r="AV36" s="13">
        <f t="shared" si="9"/>
        <v>0</v>
      </c>
      <c r="AW36" s="13">
        <f t="shared" si="9"/>
        <v>2251.1999999999998</v>
      </c>
      <c r="AX36" s="13">
        <f t="shared" si="9"/>
        <v>0</v>
      </c>
      <c r="AY36" s="13">
        <f t="shared" si="9"/>
        <v>116115.4</v>
      </c>
      <c r="AZ36" s="13">
        <f t="shared" si="9"/>
        <v>195477.89999999997</v>
      </c>
      <c r="BA36" s="13">
        <f t="shared" si="9"/>
        <v>206056.80000000002</v>
      </c>
      <c r="BB36" s="13">
        <f t="shared" si="9"/>
        <v>57645.9</v>
      </c>
      <c r="BC36" s="13">
        <f t="shared" si="9"/>
        <v>63680.9</v>
      </c>
      <c r="BD36" s="13">
        <f t="shared" si="9"/>
        <v>0</v>
      </c>
      <c r="BE36" s="13">
        <f t="shared" si="9"/>
        <v>0</v>
      </c>
      <c r="BF36" s="13">
        <f t="shared" si="9"/>
        <v>0</v>
      </c>
      <c r="BG36" s="13">
        <f t="shared" si="9"/>
        <v>0</v>
      </c>
      <c r="BH36" s="13">
        <f t="shared" si="9"/>
        <v>0</v>
      </c>
      <c r="BI36" s="13">
        <f t="shared" si="9"/>
        <v>59220.800000000003</v>
      </c>
      <c r="BJ36" s="13">
        <f t="shared" si="9"/>
        <v>21411.3</v>
      </c>
      <c r="BK36" s="13">
        <f t="shared" si="9"/>
        <v>109242.1</v>
      </c>
      <c r="BL36" s="13">
        <f t="shared" si="9"/>
        <v>195492.00000000003</v>
      </c>
      <c r="BM36" s="13">
        <f t="shared" si="9"/>
        <v>191611.9</v>
      </c>
      <c r="BN36" s="13">
        <f t="shared" si="9"/>
        <v>80704.3</v>
      </c>
      <c r="BO36" s="13">
        <f t="shared" ref="BO36:BQ36" si="10">BO17</f>
        <v>234149.8</v>
      </c>
      <c r="BP36" s="13">
        <f t="shared" si="10"/>
        <v>0</v>
      </c>
      <c r="BQ36" s="13">
        <f t="shared" si="1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57"/>
  <sheetViews>
    <sheetView showGridLines="0" tabSelected="1" workbookViewId="0">
      <pane xSplit="2" ySplit="4" topLeftCell="BG5" activePane="bottomRight" state="frozen"/>
      <selection pane="topRight"/>
      <selection pane="bottomLeft"/>
      <selection pane="bottomRight" activeCell="A4" sqref="A4:XFD4"/>
    </sheetView>
  </sheetViews>
  <sheetFormatPr defaultRowHeight="12.75" x14ac:dyDescent="0.2"/>
  <cols>
    <col min="1" max="1" width="27.5703125" style="39" customWidth="1"/>
    <col min="2" max="2" width="37.28515625" style="39" bestFit="1" customWidth="1"/>
    <col min="3" max="3" width="40.85546875" style="39" customWidth="1"/>
    <col min="4" max="71" width="9.7109375" style="39" bestFit="1" customWidth="1"/>
    <col min="72" max="16384" width="9.140625" style="39"/>
  </cols>
  <sheetData>
    <row r="1" spans="1:71" x14ac:dyDescent="0.2">
      <c r="A1" s="38" t="s">
        <v>201</v>
      </c>
    </row>
    <row r="2" spans="1:71" x14ac:dyDescent="0.2">
      <c r="A2" s="38" t="s">
        <v>177</v>
      </c>
    </row>
    <row r="3" spans="1:71" x14ac:dyDescent="0.2">
      <c r="A3" s="40"/>
      <c r="B3" s="41"/>
      <c r="C3" s="91"/>
      <c r="D3" s="106">
        <v>2014</v>
      </c>
      <c r="E3" s="101"/>
      <c r="F3" s="101"/>
      <c r="G3" s="101"/>
      <c r="H3" s="101"/>
      <c r="I3" s="101"/>
      <c r="J3" s="101"/>
      <c r="K3" s="107"/>
      <c r="L3" s="108">
        <f>D3+1</f>
        <v>2015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8">
        <f>L3+1</f>
        <v>2016</v>
      </c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8">
        <f>X3+1</f>
        <v>2017</v>
      </c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8">
        <f>AJ3+1</f>
        <v>2018</v>
      </c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8">
        <f>AV3+1</f>
        <v>2019</v>
      </c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7"/>
    </row>
    <row r="4" spans="1:71" x14ac:dyDescent="0.2">
      <c r="A4" s="81" t="s">
        <v>153</v>
      </c>
      <c r="B4" s="43" t="s">
        <v>154</v>
      </c>
      <c r="C4" s="43" t="s">
        <v>182</v>
      </c>
      <c r="D4" s="42"/>
      <c r="E4" s="43">
        <v>6</v>
      </c>
      <c r="F4" s="43">
        <v>7</v>
      </c>
      <c r="G4" s="43">
        <v>8</v>
      </c>
      <c r="H4" s="43">
        <v>9</v>
      </c>
      <c r="I4" s="43">
        <v>10</v>
      </c>
      <c r="J4" s="43">
        <v>11</v>
      </c>
      <c r="K4" s="104">
        <v>12</v>
      </c>
      <c r="L4" s="43">
        <v>1</v>
      </c>
      <c r="M4" s="43">
        <v>2</v>
      </c>
      <c r="N4" s="43">
        <v>3</v>
      </c>
      <c r="O4" s="43">
        <v>4</v>
      </c>
      <c r="P4" s="43">
        <v>5</v>
      </c>
      <c r="Q4" s="43">
        <v>6</v>
      </c>
      <c r="R4" s="43">
        <v>7</v>
      </c>
      <c r="S4" s="43">
        <v>8</v>
      </c>
      <c r="T4" s="43">
        <v>9</v>
      </c>
      <c r="U4" s="43">
        <v>10</v>
      </c>
      <c r="V4" s="43">
        <v>11</v>
      </c>
      <c r="W4" s="43">
        <v>12</v>
      </c>
      <c r="X4" s="103">
        <v>1</v>
      </c>
      <c r="Y4" s="43">
        <v>2</v>
      </c>
      <c r="Z4" s="43">
        <v>3</v>
      </c>
      <c r="AA4" s="43">
        <v>4</v>
      </c>
      <c r="AB4" s="43">
        <v>5</v>
      </c>
      <c r="AC4" s="43">
        <v>6</v>
      </c>
      <c r="AD4" s="43">
        <v>7</v>
      </c>
      <c r="AE4" s="43">
        <v>8</v>
      </c>
      <c r="AF4" s="43">
        <v>9</v>
      </c>
      <c r="AG4" s="43">
        <v>10</v>
      </c>
      <c r="AH4" s="43">
        <v>11</v>
      </c>
      <c r="AI4" s="43">
        <v>12</v>
      </c>
      <c r="AJ4" s="103">
        <v>1</v>
      </c>
      <c r="AK4" s="43">
        <v>2</v>
      </c>
      <c r="AL4" s="43">
        <v>3</v>
      </c>
      <c r="AM4" s="43">
        <v>4</v>
      </c>
      <c r="AN4" s="43">
        <v>5</v>
      </c>
      <c r="AO4" s="43">
        <v>6</v>
      </c>
      <c r="AP4" s="43">
        <v>7</v>
      </c>
      <c r="AQ4" s="43">
        <v>8</v>
      </c>
      <c r="AR4" s="43">
        <v>9</v>
      </c>
      <c r="AS4" s="43">
        <v>10</v>
      </c>
      <c r="AT4" s="43">
        <v>11</v>
      </c>
      <c r="AU4" s="43">
        <v>12</v>
      </c>
      <c r="AV4" s="103">
        <v>1</v>
      </c>
      <c r="AW4" s="43">
        <v>2</v>
      </c>
      <c r="AX4" s="43">
        <v>3</v>
      </c>
      <c r="AY4" s="43">
        <v>4</v>
      </c>
      <c r="AZ4" s="43">
        <v>5</v>
      </c>
      <c r="BA4" s="43">
        <v>6</v>
      </c>
      <c r="BB4" s="43">
        <v>7</v>
      </c>
      <c r="BC4" s="43">
        <v>8</v>
      </c>
      <c r="BD4" s="43">
        <v>9</v>
      </c>
      <c r="BE4" s="43">
        <v>10</v>
      </c>
      <c r="BF4" s="43">
        <v>11</v>
      </c>
      <c r="BG4" s="43">
        <v>12</v>
      </c>
      <c r="BH4" s="103">
        <v>1</v>
      </c>
      <c r="BI4" s="43">
        <v>2</v>
      </c>
      <c r="BJ4" s="43">
        <v>3</v>
      </c>
      <c r="BK4" s="43">
        <v>4</v>
      </c>
      <c r="BL4" s="43">
        <v>5</v>
      </c>
      <c r="BM4" s="43">
        <v>6</v>
      </c>
      <c r="BN4" s="43">
        <v>7</v>
      </c>
      <c r="BO4" s="43">
        <v>8</v>
      </c>
      <c r="BP4" s="43">
        <v>9</v>
      </c>
      <c r="BQ4" s="43">
        <v>10</v>
      </c>
      <c r="BR4" s="43">
        <v>11</v>
      </c>
      <c r="BS4" s="104">
        <v>12</v>
      </c>
    </row>
    <row r="5" spans="1:71" ht="15" x14ac:dyDescent="0.25">
      <c r="A5" s="81" t="s">
        <v>109</v>
      </c>
      <c r="B5" s="90" t="s">
        <v>149</v>
      </c>
      <c r="C5" s="105" t="s">
        <v>19</v>
      </c>
      <c r="D5" s="57"/>
      <c r="E5" s="58">
        <f>VLOOKUP($C5,BilledbyRate!$A$7:$BQ$26,COLUMN()-2,0)*VLOOKUP('Billed Volumes'!$C5,'Rev Allocations Usage'!$B$4:$K$23,MATCH('Billed Volumes'!$A5,'Rev Allocations Usage'!$B$3:$K$3,0),0)</f>
        <v>619586.18695800053</v>
      </c>
      <c r="F5" s="58">
        <f>VLOOKUP($C5,BilledbyRate!$A$7:$BQ$26,COLUMN()-2,0)*VLOOKUP('Billed Volumes'!$C5,'Rev Allocations Usage'!$B$4:$K$23,MATCH('Billed Volumes'!$A5,'Rev Allocations Usage'!$B$3:$K$3,0),0)</f>
        <v>501642.47299908812</v>
      </c>
      <c r="G5" s="58">
        <f>VLOOKUP($C5,BilledbyRate!$A$7:$BQ$26,COLUMN()-2,0)*VLOOKUP('Billed Volumes'!$C5,'Rev Allocations Usage'!$B$4:$K$23,MATCH('Billed Volumes'!$A5,'Rev Allocations Usage'!$B$3:$K$3,0),0)</f>
        <v>475871.23968029919</v>
      </c>
      <c r="H5" s="58">
        <f>VLOOKUP($C5,BilledbyRate!$A$7:$BQ$26,COLUMN()-2,0)*VLOOKUP('Billed Volumes'!$C5,'Rev Allocations Usage'!$B$4:$K$23,MATCH('Billed Volumes'!$A5,'Rev Allocations Usage'!$B$3:$K$3,0),0)</f>
        <v>514969.07287757326</v>
      </c>
      <c r="I5" s="58">
        <f>VLOOKUP($C5,BilledbyRate!$A$7:$BQ$26,COLUMN()-2,0)*VLOOKUP('Billed Volumes'!$C5,'Rev Allocations Usage'!$B$4:$K$23,MATCH('Billed Volumes'!$A5,'Rev Allocations Usage'!$B$3:$K$3,0),0)</f>
        <v>759930.05022131861</v>
      </c>
      <c r="J5" s="58">
        <f>VLOOKUP($C5,BilledbyRate!$A$7:$BQ$26,COLUMN()-2,0)*VLOOKUP('Billed Volumes'!$C5,'Rev Allocations Usage'!$B$4:$K$23,MATCH('Billed Volumes'!$A5,'Rev Allocations Usage'!$B$3:$K$3,0),0)</f>
        <v>1639196.0521881345</v>
      </c>
      <c r="K5" s="59">
        <f>VLOOKUP($C5,BilledbyRate!$A$7:$BQ$26,COLUMN()-2,0)*VLOOKUP('Billed Volumes'!$C5,'Rev Allocations Usage'!$B$4:$K$23,MATCH('Billed Volumes'!$A5,'Rev Allocations Usage'!$B$3:$K$3,0),0)</f>
        <v>2984536.4082218488</v>
      </c>
      <c r="L5" s="58">
        <f>VLOOKUP($C5,BilledbyRate!$A$7:$BQ$26,COLUMN()-2,0)*VLOOKUP('Billed Volumes'!$C5,'Rev Allocations Usage'!$B$4:$K$23,MATCH('Billed Volumes'!$A5,'Rev Allocations Usage'!$B$3:$K$3,0),0)</f>
        <v>3976987.314594212</v>
      </c>
      <c r="M5" s="58">
        <f>VLOOKUP($C5,BilledbyRate!$A$7:$BQ$26,COLUMN()-2,0)*VLOOKUP('Billed Volumes'!$C5,'Rev Allocations Usage'!$B$4:$K$23,MATCH('Billed Volumes'!$A5,'Rev Allocations Usage'!$B$3:$K$3,0),0)</f>
        <v>3836457.5328109222</v>
      </c>
      <c r="N5" s="58">
        <f>VLOOKUP($C5,BilledbyRate!$A$7:$BQ$26,COLUMN()-2,0)*VLOOKUP('Billed Volumes'!$C5,'Rev Allocations Usage'!$B$4:$K$23,MATCH('Billed Volumes'!$A5,'Rev Allocations Usage'!$B$3:$K$3,0),0)</f>
        <v>3037008.3933732705</v>
      </c>
      <c r="O5" s="58">
        <f>VLOOKUP($C5,BilledbyRate!$A$7:$BQ$26,COLUMN()-2,0)*VLOOKUP('Billed Volumes'!$C5,'Rev Allocations Usage'!$B$4:$K$23,MATCH('Billed Volumes'!$A5,'Rev Allocations Usage'!$B$3:$K$3,0),0)</f>
        <v>1773892.7601658243</v>
      </c>
      <c r="P5" s="58">
        <f>VLOOKUP($C5,BilledbyRate!$A$7:$BQ$26,COLUMN()-2,0)*VLOOKUP('Billed Volumes'!$C5,'Rev Allocations Usage'!$B$4:$K$23,MATCH('Billed Volumes'!$A5,'Rev Allocations Usage'!$B$3:$K$3,0),0)</f>
        <v>819560.94607012998</v>
      </c>
      <c r="Q5" s="58">
        <f>VLOOKUP($C5,BilledbyRate!$A$7:$BQ$26,COLUMN()-2,0)*VLOOKUP('Billed Volumes'!$C5,'Rev Allocations Usage'!$B$4:$K$23,MATCH('Billed Volumes'!$A5,'Rev Allocations Usage'!$B$3:$K$3,0),0)</f>
        <v>417290.98928361689</v>
      </c>
      <c r="R5" s="58">
        <f>VLOOKUP($C5,BilledbyRate!$A$7:$BQ$26,COLUMN()-2,0)*VLOOKUP('Billed Volumes'!$C5,'Rev Allocations Usage'!$B$4:$K$23,MATCH('Billed Volumes'!$A5,'Rev Allocations Usage'!$B$3:$K$3,0),0)</f>
        <v>354094.45093716105</v>
      </c>
      <c r="S5" s="58">
        <f>VLOOKUP($C5,BilledbyRate!$A$7:$BQ$26,COLUMN()-2,0)*VLOOKUP('Billed Volumes'!$C5,'Rev Allocations Usage'!$B$4:$K$23,MATCH('Billed Volumes'!$A5,'Rev Allocations Usage'!$B$3:$K$3,0),0)</f>
        <v>367983.97825775453</v>
      </c>
      <c r="T5" s="58">
        <f>VLOOKUP($C5,BilledbyRate!$A$7:$BQ$26,COLUMN()-2,0)*VLOOKUP('Billed Volumes'!$C5,'Rev Allocations Usage'!$B$4:$K$23,MATCH('Billed Volumes'!$A5,'Rev Allocations Usage'!$B$3:$K$3,0),0)</f>
        <v>436232.48890039546</v>
      </c>
      <c r="U5" s="58">
        <f>VLOOKUP($C5,BilledbyRate!$A$7:$BQ$26,COLUMN()-2,0)*VLOOKUP('Billed Volumes'!$C5,'Rev Allocations Usage'!$B$4:$K$23,MATCH('Billed Volumes'!$A5,'Rev Allocations Usage'!$B$3:$K$3,0),0)</f>
        <v>702789.34447764559</v>
      </c>
      <c r="V5" s="58">
        <f>VLOOKUP($C5,BilledbyRate!$A$7:$BQ$26,COLUMN()-2,0)*VLOOKUP('Billed Volumes'!$C5,'Rev Allocations Usage'!$B$4:$K$23,MATCH('Billed Volumes'!$A5,'Rev Allocations Usage'!$B$3:$K$3,0),0)</f>
        <v>1594387.4226757388</v>
      </c>
      <c r="W5" s="58">
        <f>VLOOKUP($C5,BilledbyRate!$A$7:$BQ$26,COLUMN()-2,0)*VLOOKUP('Billed Volumes'!$C5,'Rev Allocations Usage'!$B$4:$K$23,MATCH('Billed Volumes'!$A5,'Rev Allocations Usage'!$B$3:$K$3,0),0)</f>
        <v>2949377.8307642215</v>
      </c>
      <c r="X5" s="58">
        <f>VLOOKUP($C5,BilledbyRate!$A$7:$BQ$26,COLUMN()-2,0)*VLOOKUP('Billed Volumes'!$C5,'Rev Allocations Usage'!$B$4:$K$23,MATCH('Billed Volumes'!$A5,'Rev Allocations Usage'!$B$3:$K$3,0),0)</f>
        <v>3943014.0580017706</v>
      </c>
      <c r="Y5" s="58">
        <f>VLOOKUP($C5,BilledbyRate!$A$7:$BQ$26,COLUMN()-2,0)*VLOOKUP('Billed Volumes'!$C5,'Rev Allocations Usage'!$B$4:$K$23,MATCH('Billed Volumes'!$A5,'Rev Allocations Usage'!$B$3:$K$3,0),0)</f>
        <v>3808855.8168677557</v>
      </c>
      <c r="Z5" s="58">
        <f>VLOOKUP($C5,BilledbyRate!$A$7:$BQ$26,COLUMN()-2,0)*VLOOKUP('Billed Volumes'!$C5,'Rev Allocations Usage'!$B$4:$K$23,MATCH('Billed Volumes'!$A5,'Rev Allocations Usage'!$B$3:$K$3,0),0)</f>
        <v>3015667.18366691</v>
      </c>
      <c r="AA5" s="58">
        <f>VLOOKUP($C5,BilledbyRate!$A$7:$BQ$26,COLUMN()-2,0)*VLOOKUP('Billed Volumes'!$C5,'Rev Allocations Usage'!$B$4:$K$23,MATCH('Billed Volumes'!$A5,'Rev Allocations Usage'!$B$3:$K$3,0),0)</f>
        <v>1759590.2511027097</v>
      </c>
      <c r="AB5" s="58">
        <f>VLOOKUP($C5,BilledbyRate!$A$7:$BQ$26,COLUMN()-2,0)*VLOOKUP('Billed Volumes'!$C5,'Rev Allocations Usage'!$B$4:$K$23,MATCH('Billed Volumes'!$A5,'Rev Allocations Usage'!$B$3:$K$3,0),0)</f>
        <v>806015.58555799094</v>
      </c>
      <c r="AC5" s="58">
        <f>VLOOKUP($C5,BilledbyRate!$A$7:$BQ$26,COLUMN()-2,0)*VLOOKUP('Billed Volumes'!$C5,'Rev Allocations Usage'!$B$4:$K$23,MATCH('Billed Volumes'!$A5,'Rev Allocations Usage'!$B$3:$K$3,0),0)</f>
        <v>409375.16645653499</v>
      </c>
      <c r="AD5" s="58">
        <f>VLOOKUP($C5,BilledbyRate!$A$7:$BQ$26,COLUMN()-2,0)*VLOOKUP('Billed Volumes'!$C5,'Rev Allocations Usage'!$B$4:$K$23,MATCH('Billed Volumes'!$A5,'Rev Allocations Usage'!$B$3:$K$3,0),0)</f>
        <v>348826.96032762341</v>
      </c>
      <c r="AE5" s="58">
        <f>VLOOKUP($C5,BilledbyRate!$A$7:$BQ$26,COLUMN()-2,0)*VLOOKUP('Billed Volumes'!$C5,'Rev Allocations Usage'!$B$4:$K$23,MATCH('Billed Volumes'!$A5,'Rev Allocations Usage'!$B$3:$K$3,0),0)</f>
        <v>363587.87088111864</v>
      </c>
      <c r="AF5" s="58">
        <f>VLOOKUP($C5,BilledbyRate!$A$7:$BQ$26,COLUMN()-2,0)*VLOOKUP('Billed Volumes'!$C5,'Rev Allocations Usage'!$B$4:$K$23,MATCH('Billed Volumes'!$A5,'Rev Allocations Usage'!$B$3:$K$3,0),0)</f>
        <v>431986.8549391586</v>
      </c>
      <c r="AG5" s="58">
        <f>VLOOKUP($C5,BilledbyRate!$A$7:$BQ$26,COLUMN()-2,0)*VLOOKUP('Billed Volumes'!$C5,'Rev Allocations Usage'!$B$4:$K$23,MATCH('Billed Volumes'!$A5,'Rev Allocations Usage'!$B$3:$K$3,0),0)</f>
        <v>694671.7098920634</v>
      </c>
      <c r="AH5" s="58">
        <f>VLOOKUP($C5,BilledbyRate!$A$7:$BQ$26,COLUMN()-2,0)*VLOOKUP('Billed Volumes'!$C5,'Rev Allocations Usage'!$B$4:$K$23,MATCH('Billed Volumes'!$A5,'Rev Allocations Usage'!$B$3:$K$3,0),0)</f>
        <v>1577571.4126098556</v>
      </c>
      <c r="AI5" s="58">
        <f>VLOOKUP($C5,BilledbyRate!$A$7:$BQ$26,COLUMN()-2,0)*VLOOKUP('Billed Volumes'!$C5,'Rev Allocations Usage'!$B$4:$K$23,MATCH('Billed Volumes'!$A5,'Rev Allocations Usage'!$B$3:$K$3,0),0)</f>
        <v>2918597.8453528183</v>
      </c>
      <c r="AJ5" s="58">
        <f>VLOOKUP($C5,BilledbyRate!$A$7:$BQ$26,COLUMN()-2,0)*VLOOKUP('Billed Volumes'!$C5,'Rev Allocations Usage'!$B$4:$K$23,MATCH('Billed Volumes'!$A5,'Rev Allocations Usage'!$B$3:$K$3,0),0)</f>
        <v>3900651.6051993403</v>
      </c>
      <c r="AK5" s="58">
        <f>VLOOKUP($C5,BilledbyRate!$A$7:$BQ$26,COLUMN()-2,0)*VLOOKUP('Billed Volumes'!$C5,'Rev Allocations Usage'!$B$4:$K$23,MATCH('Billed Volumes'!$A5,'Rev Allocations Usage'!$B$3:$K$3,0),0)</f>
        <v>3775239.3317947257</v>
      </c>
      <c r="AL5" s="58">
        <f>VLOOKUP($C5,BilledbyRate!$A$7:$BQ$26,COLUMN()-2,0)*VLOOKUP('Billed Volumes'!$C5,'Rev Allocations Usage'!$B$4:$K$23,MATCH('Billed Volumes'!$A5,'Rev Allocations Usage'!$B$3:$K$3,0),0)</f>
        <v>2987901.9421092314</v>
      </c>
      <c r="AM5" s="58">
        <f>VLOOKUP($C5,BilledbyRate!$A$7:$BQ$26,COLUMN()-2,0)*VLOOKUP('Billed Volumes'!$C5,'Rev Allocations Usage'!$B$4:$K$23,MATCH('Billed Volumes'!$A5,'Rev Allocations Usage'!$B$3:$K$3,0),0)</f>
        <v>1742718.5006849221</v>
      </c>
      <c r="AN5" s="58">
        <f>VLOOKUP($C5,BilledbyRate!$A$7:$BQ$26,COLUMN()-2,0)*VLOOKUP('Billed Volumes'!$C5,'Rev Allocations Usage'!$B$4:$K$23,MATCH('Billed Volumes'!$A5,'Rev Allocations Usage'!$B$3:$K$3,0),0)</f>
        <v>797503.06603884802</v>
      </c>
      <c r="AO5" s="58">
        <f>VLOOKUP($C5,BilledbyRate!$A$7:$BQ$26,COLUMN()-2,0)*VLOOKUP('Billed Volumes'!$C5,'Rev Allocations Usage'!$B$4:$K$23,MATCH('Billed Volumes'!$A5,'Rev Allocations Usage'!$B$3:$K$3,0),0)</f>
        <v>405528.33567248774</v>
      </c>
      <c r="AP5" s="58">
        <f>VLOOKUP($C5,BilledbyRate!$A$7:$BQ$26,COLUMN()-2,0)*VLOOKUP('Billed Volumes'!$C5,'Rev Allocations Usage'!$B$4:$K$23,MATCH('Billed Volumes'!$A5,'Rev Allocations Usage'!$B$3:$K$3,0),0)</f>
        <v>346599.81005280011</v>
      </c>
      <c r="AQ5" s="58">
        <f>VLOOKUP($C5,BilledbyRate!$A$7:$BQ$26,COLUMN()-2,0)*VLOOKUP('Billed Volumes'!$C5,'Rev Allocations Usage'!$B$4:$K$23,MATCH('Billed Volumes'!$A5,'Rev Allocations Usage'!$B$3:$K$3,0),0)</f>
        <v>361599.2514302489</v>
      </c>
      <c r="AR5" s="58">
        <f>VLOOKUP($C5,BilledbyRate!$A$7:$BQ$26,COLUMN()-2,0)*VLOOKUP('Billed Volumes'!$C5,'Rev Allocations Usage'!$B$4:$K$23,MATCH('Billed Volumes'!$A5,'Rev Allocations Usage'!$B$3:$K$3,0),0)</f>
        <v>429488.96963572537</v>
      </c>
      <c r="AS5" s="58">
        <f>VLOOKUP($C5,BilledbyRate!$A$7:$BQ$26,COLUMN()-2,0)*VLOOKUP('Billed Volumes'!$C5,'Rev Allocations Usage'!$B$4:$K$23,MATCH('Billed Volumes'!$A5,'Rev Allocations Usage'!$B$3:$K$3,0),0)</f>
        <v>687483.68060855521</v>
      </c>
      <c r="AT5" s="58">
        <f>VLOOKUP($C5,BilledbyRate!$A$7:$BQ$26,COLUMN()-2,0)*VLOOKUP('Billed Volumes'!$C5,'Rev Allocations Usage'!$B$4:$K$23,MATCH('Billed Volumes'!$A5,'Rev Allocations Usage'!$B$3:$K$3,0),0)</f>
        <v>1560004.1910519046</v>
      </c>
      <c r="AU5" s="58">
        <f>VLOOKUP($C5,BilledbyRate!$A$7:$BQ$26,COLUMN()-2,0)*VLOOKUP('Billed Volumes'!$C5,'Rev Allocations Usage'!$B$4:$K$23,MATCH('Billed Volumes'!$A5,'Rev Allocations Usage'!$B$3:$K$3,0),0)</f>
        <v>2885224.1684846375</v>
      </c>
      <c r="AV5" s="58">
        <f>VLOOKUP($C5,BilledbyRate!$A$7:$BQ$26,COLUMN()-2,0)*VLOOKUP('Billed Volumes'!$C5,'Rev Allocations Usage'!$B$4:$K$23,MATCH('Billed Volumes'!$A5,'Rev Allocations Usage'!$B$3:$K$3,0),0)</f>
        <v>3856810.6767499801</v>
      </c>
      <c r="AW5" s="58">
        <f>VLOOKUP($C5,BilledbyRate!$A$7:$BQ$26,COLUMN()-2,0)*VLOOKUP('Billed Volumes'!$C5,'Rev Allocations Usage'!$B$4:$K$23,MATCH('Billed Volumes'!$A5,'Rev Allocations Usage'!$B$3:$K$3,0),0)</f>
        <v>3739768.4340098249</v>
      </c>
      <c r="AX5" s="58">
        <f>VLOOKUP($C5,BilledbyRate!$A$7:$BQ$26,COLUMN()-2,0)*VLOOKUP('Billed Volumes'!$C5,'Rev Allocations Usage'!$B$4:$K$23,MATCH('Billed Volumes'!$A5,'Rev Allocations Usage'!$B$3:$K$3,0),0)</f>
        <v>2958527.3865277478</v>
      </c>
      <c r="AY5" s="58">
        <f>VLOOKUP($C5,BilledbyRate!$A$7:$BQ$26,COLUMN()-2,0)*VLOOKUP('Billed Volumes'!$C5,'Rev Allocations Usage'!$B$4:$K$23,MATCH('Billed Volumes'!$A5,'Rev Allocations Usage'!$B$3:$K$3,0),0)</f>
        <v>1724913.6213955153</v>
      </c>
      <c r="AZ5" s="58">
        <f>VLOOKUP($C5,BilledbyRate!$A$7:$BQ$26,COLUMN()-2,0)*VLOOKUP('Billed Volumes'!$C5,'Rev Allocations Usage'!$B$4:$K$23,MATCH('Billed Volumes'!$A5,'Rev Allocations Usage'!$B$3:$K$3,0),0)</f>
        <v>789415.95673764695</v>
      </c>
      <c r="BA5" s="58">
        <f>VLOOKUP($C5,BilledbyRate!$A$7:$BQ$26,COLUMN()-2,0)*VLOOKUP('Billed Volumes'!$C5,'Rev Allocations Usage'!$B$4:$K$23,MATCH('Billed Volumes'!$A5,'Rev Allocations Usage'!$B$3:$K$3,0),0)</f>
        <v>402041.10919052857</v>
      </c>
      <c r="BB5" s="58">
        <f>VLOOKUP($C5,BilledbyRate!$A$7:$BQ$26,COLUMN()-2,0)*VLOOKUP('Billed Volumes'!$C5,'Rev Allocations Usage'!$B$4:$K$23,MATCH('Billed Volumes'!$A5,'Rev Allocations Usage'!$B$3:$K$3,0),0)</f>
        <v>344653.50958330114</v>
      </c>
      <c r="BC5" s="58">
        <f>VLOOKUP($C5,BilledbyRate!$A$7:$BQ$26,COLUMN()-2,0)*VLOOKUP('Billed Volumes'!$C5,'Rev Allocations Usage'!$B$4:$K$23,MATCH('Billed Volumes'!$A5,'Rev Allocations Usage'!$B$3:$K$3,0),0)</f>
        <v>359830.46811943292</v>
      </c>
      <c r="BD5" s="58">
        <f>VLOOKUP($C5,BilledbyRate!$A$7:$BQ$26,COLUMN()-2,0)*VLOOKUP('Billed Volumes'!$C5,'Rev Allocations Usage'!$B$4:$K$23,MATCH('Billed Volumes'!$A5,'Rev Allocations Usage'!$B$3:$K$3,0),0)</f>
        <v>427215.8455837231</v>
      </c>
      <c r="BE5" s="58">
        <f>VLOOKUP($C5,BilledbyRate!$A$7:$BQ$26,COLUMN()-2,0)*VLOOKUP('Billed Volumes'!$C5,'Rev Allocations Usage'!$B$4:$K$23,MATCH('Billed Volumes'!$A5,'Rev Allocations Usage'!$B$3:$K$3,0),0)</f>
        <v>680461.01364690717</v>
      </c>
      <c r="BF5" s="58">
        <f>VLOOKUP($C5,BilledbyRate!$A$7:$BQ$26,COLUMN()-2,0)*VLOOKUP('Billed Volumes'!$C5,'Rev Allocations Usage'!$B$4:$K$23,MATCH('Billed Volumes'!$A5,'Rev Allocations Usage'!$B$3:$K$3,0),0)</f>
        <v>1542346.9285648766</v>
      </c>
      <c r="BG5" s="58">
        <f>VLOOKUP($C5,BilledbyRate!$A$7:$BQ$26,COLUMN()-2,0)*VLOOKUP('Billed Volumes'!$C5,'Rev Allocations Usage'!$B$4:$K$23,MATCH('Billed Volumes'!$A5,'Rev Allocations Usage'!$B$3:$K$3,0),0)</f>
        <v>2851599.5834069476</v>
      </c>
      <c r="BH5" s="58">
        <f>VLOOKUP($C5,BilledbyRate!$A$7:$BQ$26,COLUMN()-2,0)*VLOOKUP('Billed Volumes'!$C5,'Rev Allocations Usage'!$B$4:$K$23,MATCH('Billed Volumes'!$A5,'Rev Allocations Usage'!$B$3:$K$3,0),0)</f>
        <v>3815595.8352392991</v>
      </c>
      <c r="BI5" s="58">
        <f>VLOOKUP($C5,BilledbyRate!$A$7:$BQ$26,COLUMN()-2,0)*VLOOKUP('Billed Volumes'!$C5,'Rev Allocations Usage'!$B$4:$K$23,MATCH('Billed Volumes'!$A5,'Rev Allocations Usage'!$B$3:$K$3,0),0)</f>
        <v>3706274.2069800785</v>
      </c>
      <c r="BJ5" s="58">
        <f>VLOOKUP($C5,BilledbyRate!$A$7:$BQ$26,COLUMN()-2,0)*VLOOKUP('Billed Volumes'!$C5,'Rev Allocations Usage'!$B$4:$K$23,MATCH('Billed Volumes'!$A5,'Rev Allocations Usage'!$B$3:$K$3,0),0)</f>
        <v>2930849.3559998311</v>
      </c>
      <c r="BK5" s="58">
        <f>VLOOKUP($C5,BilledbyRate!$A$7:$BQ$26,COLUMN()-2,0)*VLOOKUP('Billed Volumes'!$C5,'Rev Allocations Usage'!$B$4:$K$23,MATCH('Billed Volumes'!$A5,'Rev Allocations Usage'!$B$3:$K$3,0),0)</f>
        <v>1708192.128119092</v>
      </c>
      <c r="BL5" s="58">
        <f>VLOOKUP($C5,BilledbyRate!$A$7:$BQ$26,COLUMN()-2,0)*VLOOKUP('Billed Volumes'!$C5,'Rev Allocations Usage'!$B$4:$K$23,MATCH('Billed Volumes'!$A5,'Rev Allocations Usage'!$B$3:$K$3,0),0)</f>
        <v>781823.2441659302</v>
      </c>
      <c r="BM5" s="58">
        <f>VLOOKUP($C5,BilledbyRate!$A$7:$BQ$26,COLUMN()-2,0)*VLOOKUP('Billed Volumes'!$C5,'Rev Allocations Usage'!$B$4:$K$23,MATCH('Billed Volumes'!$A5,'Rev Allocations Usage'!$B$3:$K$3,0),0)</f>
        <v>398819.5483997151</v>
      </c>
      <c r="BN5" s="58">
        <f>VLOOKUP($C5,BilledbyRate!$A$7:$BQ$26,COLUMN()-2,0)*VLOOKUP('Billed Volumes'!$C5,'Rev Allocations Usage'!$B$4:$K$23,MATCH('Billed Volumes'!$A5,'Rev Allocations Usage'!$B$3:$K$3,0),0)</f>
        <v>342890.20341011439</v>
      </c>
      <c r="BO5" s="58">
        <f>VLOOKUP($C5,BilledbyRate!$A$7:$BQ$26,COLUMN()-2,0)*VLOOKUP('Billed Volumes'!$C5,'Rev Allocations Usage'!$B$4:$K$23,MATCH('Billed Volumes'!$A5,'Rev Allocations Usage'!$B$3:$K$3,0),0)</f>
        <v>358190.99058942805</v>
      </c>
      <c r="BP5" s="58">
        <f>VLOOKUP($C5,BilledbyRate!$A$7:$BQ$26,COLUMN()-2,0)*VLOOKUP('Billed Volumes'!$C5,'Rev Allocations Usage'!$B$4:$K$23,MATCH('Billed Volumes'!$A5,'Rev Allocations Usage'!$B$3:$K$3,0),0)</f>
        <v>425109.56023590162</v>
      </c>
      <c r="BQ5" s="58">
        <f>VLOOKUP($C5,BilledbyRate!$A$7:$BQ$26,COLUMN()-2,0)*VLOOKUP('Billed Volumes'!$C5,'Rev Allocations Usage'!$B$4:$K$23,MATCH('Billed Volumes'!$A5,'Rev Allocations Usage'!$B$3:$K$3,0),0)</f>
        <v>673841.47272147099</v>
      </c>
      <c r="BR5" s="58">
        <f>VLOOKUP($C5,BilledbyRate!$A$7:$BQ$26,COLUMN()-2,0)*VLOOKUP('Billed Volumes'!$C5,'Rev Allocations Usage'!$B$4:$K$23,MATCH('Billed Volumes'!$A5,'Rev Allocations Usage'!$B$3:$K$3,0),0)</f>
        <v>1525809.0533969461</v>
      </c>
      <c r="BS5" s="59">
        <f>VLOOKUP($C5,BilledbyRate!$A$7:$BQ$26,COLUMN()-2,0)*VLOOKUP('Billed Volumes'!$C5,'Rev Allocations Usage'!$B$4:$K$23,MATCH('Billed Volumes'!$A5,'Rev Allocations Usage'!$B$3:$K$3,0),0)</f>
        <v>2820012.2720029168</v>
      </c>
    </row>
    <row r="6" spans="1:71" ht="15" x14ac:dyDescent="0.25">
      <c r="A6" s="84" t="str">
        <f>A5</f>
        <v>Residential Customers</v>
      </c>
      <c r="B6" s="90" t="s">
        <v>129</v>
      </c>
      <c r="C6" s="105" t="s">
        <v>9</v>
      </c>
      <c r="D6" s="49"/>
      <c r="E6" s="50">
        <f>VLOOKUP($C6,BilledbyRate!$A$7:$BQ$26,COLUMN()-2,0)*VLOOKUP('Billed Volumes'!$C6,'Rev Allocations Usage'!$B$4:$K$23,MATCH('Billed Volumes'!$A6,'Rev Allocations Usage'!$B$3:$K$3,0),0)</f>
        <v>0</v>
      </c>
      <c r="F6" s="50">
        <f>VLOOKUP($C6,BilledbyRate!$A$7:$BQ$26,COLUMN()-2,0)*VLOOKUP('Billed Volumes'!$C6,'Rev Allocations Usage'!$B$4:$K$23,MATCH('Billed Volumes'!$A6,'Rev Allocations Usage'!$B$3:$K$3,0),0)</f>
        <v>0</v>
      </c>
      <c r="G6" s="50">
        <f>VLOOKUP($C6,BilledbyRate!$A$7:$BQ$26,COLUMN()-2,0)*VLOOKUP('Billed Volumes'!$C6,'Rev Allocations Usage'!$B$4:$K$23,MATCH('Billed Volumes'!$A6,'Rev Allocations Usage'!$B$3:$K$3,0),0)</f>
        <v>0</v>
      </c>
      <c r="H6" s="50">
        <f>VLOOKUP($C6,BilledbyRate!$A$7:$BQ$26,COLUMN()-2,0)*VLOOKUP('Billed Volumes'!$C6,'Rev Allocations Usage'!$B$4:$K$23,MATCH('Billed Volumes'!$A6,'Rev Allocations Usage'!$B$3:$K$3,0),0)</f>
        <v>0</v>
      </c>
      <c r="I6" s="50">
        <f>VLOOKUP($C6,BilledbyRate!$A$7:$BQ$26,COLUMN()-2,0)*VLOOKUP('Billed Volumes'!$C6,'Rev Allocations Usage'!$B$4:$K$23,MATCH('Billed Volumes'!$A6,'Rev Allocations Usage'!$B$3:$K$3,0),0)</f>
        <v>0</v>
      </c>
      <c r="J6" s="50">
        <f>VLOOKUP($C6,BilledbyRate!$A$7:$BQ$26,COLUMN()-2,0)*VLOOKUP('Billed Volumes'!$C6,'Rev Allocations Usage'!$B$4:$K$23,MATCH('Billed Volumes'!$A6,'Rev Allocations Usage'!$B$3:$K$3,0),0)</f>
        <v>0</v>
      </c>
      <c r="K6" s="51">
        <f>VLOOKUP($C6,BilledbyRate!$A$7:$BQ$26,COLUMN()-2,0)*VLOOKUP('Billed Volumes'!$C6,'Rev Allocations Usage'!$B$4:$K$23,MATCH('Billed Volumes'!$A6,'Rev Allocations Usage'!$B$3:$K$3,0),0)</f>
        <v>0</v>
      </c>
      <c r="L6" s="50">
        <f>VLOOKUP($C6,BilledbyRate!$A$7:$BQ$26,COLUMN()-2,0)*VLOOKUP('Billed Volumes'!$C6,'Rev Allocations Usage'!$B$4:$K$23,MATCH('Billed Volumes'!$A6,'Rev Allocations Usage'!$B$3:$K$3,0),0)</f>
        <v>0</v>
      </c>
      <c r="M6" s="50">
        <f>VLOOKUP($C6,BilledbyRate!$A$7:$BQ$26,COLUMN()-2,0)*VLOOKUP('Billed Volumes'!$C6,'Rev Allocations Usage'!$B$4:$K$23,MATCH('Billed Volumes'!$A6,'Rev Allocations Usage'!$B$3:$K$3,0),0)</f>
        <v>0</v>
      </c>
      <c r="N6" s="50">
        <f>VLOOKUP($C6,BilledbyRate!$A$7:$BQ$26,COLUMN()-2,0)*VLOOKUP('Billed Volumes'!$C6,'Rev Allocations Usage'!$B$4:$K$23,MATCH('Billed Volumes'!$A6,'Rev Allocations Usage'!$B$3:$K$3,0),0)</f>
        <v>0</v>
      </c>
      <c r="O6" s="50">
        <f>VLOOKUP($C6,BilledbyRate!$A$7:$BQ$26,COLUMN()-2,0)*VLOOKUP('Billed Volumes'!$C6,'Rev Allocations Usage'!$B$4:$K$23,MATCH('Billed Volumes'!$A6,'Rev Allocations Usage'!$B$3:$K$3,0),0)</f>
        <v>0</v>
      </c>
      <c r="P6" s="50">
        <f>VLOOKUP($C6,BilledbyRate!$A$7:$BQ$26,COLUMN()-2,0)*VLOOKUP('Billed Volumes'!$C6,'Rev Allocations Usage'!$B$4:$K$23,MATCH('Billed Volumes'!$A6,'Rev Allocations Usage'!$B$3:$K$3,0),0)</f>
        <v>0</v>
      </c>
      <c r="Q6" s="50">
        <f>VLOOKUP($C6,BilledbyRate!$A$7:$BQ$26,COLUMN()-2,0)*VLOOKUP('Billed Volumes'!$C6,'Rev Allocations Usage'!$B$4:$K$23,MATCH('Billed Volumes'!$A6,'Rev Allocations Usage'!$B$3:$K$3,0),0)</f>
        <v>0</v>
      </c>
      <c r="R6" s="50">
        <f>VLOOKUP($C6,BilledbyRate!$A$7:$BQ$26,COLUMN()-2,0)*VLOOKUP('Billed Volumes'!$C6,'Rev Allocations Usage'!$B$4:$K$23,MATCH('Billed Volumes'!$A6,'Rev Allocations Usage'!$B$3:$K$3,0),0)</f>
        <v>0</v>
      </c>
      <c r="S6" s="50">
        <f>VLOOKUP($C6,BilledbyRate!$A$7:$BQ$26,COLUMN()-2,0)*VLOOKUP('Billed Volumes'!$C6,'Rev Allocations Usage'!$B$4:$K$23,MATCH('Billed Volumes'!$A6,'Rev Allocations Usage'!$B$3:$K$3,0),0)</f>
        <v>0</v>
      </c>
      <c r="T6" s="50">
        <f>VLOOKUP($C6,BilledbyRate!$A$7:$BQ$26,COLUMN()-2,0)*VLOOKUP('Billed Volumes'!$C6,'Rev Allocations Usage'!$B$4:$K$23,MATCH('Billed Volumes'!$A6,'Rev Allocations Usage'!$B$3:$K$3,0),0)</f>
        <v>0</v>
      </c>
      <c r="U6" s="50">
        <f>VLOOKUP($C6,BilledbyRate!$A$7:$BQ$26,COLUMN()-2,0)*VLOOKUP('Billed Volumes'!$C6,'Rev Allocations Usage'!$B$4:$K$23,MATCH('Billed Volumes'!$A6,'Rev Allocations Usage'!$B$3:$K$3,0),0)</f>
        <v>0</v>
      </c>
      <c r="V6" s="50">
        <f>VLOOKUP($C6,BilledbyRate!$A$7:$BQ$26,COLUMN()-2,0)*VLOOKUP('Billed Volumes'!$C6,'Rev Allocations Usage'!$B$4:$K$23,MATCH('Billed Volumes'!$A6,'Rev Allocations Usage'!$B$3:$K$3,0),0)</f>
        <v>0</v>
      </c>
      <c r="W6" s="50">
        <f>VLOOKUP($C6,BilledbyRate!$A$7:$BQ$26,COLUMN()-2,0)*VLOOKUP('Billed Volumes'!$C6,'Rev Allocations Usage'!$B$4:$K$23,MATCH('Billed Volumes'!$A6,'Rev Allocations Usage'!$B$3:$K$3,0),0)</f>
        <v>0</v>
      </c>
      <c r="X6" s="50">
        <f>VLOOKUP($C6,BilledbyRate!$A$7:$BQ$26,COLUMN()-2,0)*VLOOKUP('Billed Volumes'!$C6,'Rev Allocations Usage'!$B$4:$K$23,MATCH('Billed Volumes'!$A6,'Rev Allocations Usage'!$B$3:$K$3,0),0)</f>
        <v>0</v>
      </c>
      <c r="Y6" s="50">
        <f>VLOOKUP($C6,BilledbyRate!$A$7:$BQ$26,COLUMN()-2,0)*VLOOKUP('Billed Volumes'!$C6,'Rev Allocations Usage'!$B$4:$K$23,MATCH('Billed Volumes'!$A6,'Rev Allocations Usage'!$B$3:$K$3,0),0)</f>
        <v>0</v>
      </c>
      <c r="Z6" s="50">
        <f>VLOOKUP($C6,BilledbyRate!$A$7:$BQ$26,COLUMN()-2,0)*VLOOKUP('Billed Volumes'!$C6,'Rev Allocations Usage'!$B$4:$K$23,MATCH('Billed Volumes'!$A6,'Rev Allocations Usage'!$B$3:$K$3,0),0)</f>
        <v>0</v>
      </c>
      <c r="AA6" s="50">
        <f>VLOOKUP($C6,BilledbyRate!$A$7:$BQ$26,COLUMN()-2,0)*VLOOKUP('Billed Volumes'!$C6,'Rev Allocations Usage'!$B$4:$K$23,MATCH('Billed Volumes'!$A6,'Rev Allocations Usage'!$B$3:$K$3,0),0)</f>
        <v>0</v>
      </c>
      <c r="AB6" s="50">
        <f>VLOOKUP($C6,BilledbyRate!$A$7:$BQ$26,COLUMN()-2,0)*VLOOKUP('Billed Volumes'!$C6,'Rev Allocations Usage'!$B$4:$K$23,MATCH('Billed Volumes'!$A6,'Rev Allocations Usage'!$B$3:$K$3,0),0)</f>
        <v>0</v>
      </c>
      <c r="AC6" s="50">
        <f>VLOOKUP($C6,BilledbyRate!$A$7:$BQ$26,COLUMN()-2,0)*VLOOKUP('Billed Volumes'!$C6,'Rev Allocations Usage'!$B$4:$K$23,MATCH('Billed Volumes'!$A6,'Rev Allocations Usage'!$B$3:$K$3,0),0)</f>
        <v>0</v>
      </c>
      <c r="AD6" s="50">
        <f>VLOOKUP($C6,BilledbyRate!$A$7:$BQ$26,COLUMN()-2,0)*VLOOKUP('Billed Volumes'!$C6,'Rev Allocations Usage'!$B$4:$K$23,MATCH('Billed Volumes'!$A6,'Rev Allocations Usage'!$B$3:$K$3,0),0)</f>
        <v>0</v>
      </c>
      <c r="AE6" s="50">
        <f>VLOOKUP($C6,BilledbyRate!$A$7:$BQ$26,COLUMN()-2,0)*VLOOKUP('Billed Volumes'!$C6,'Rev Allocations Usage'!$B$4:$K$23,MATCH('Billed Volumes'!$A6,'Rev Allocations Usage'!$B$3:$K$3,0),0)</f>
        <v>0</v>
      </c>
      <c r="AF6" s="50">
        <f>VLOOKUP($C6,BilledbyRate!$A$7:$BQ$26,COLUMN()-2,0)*VLOOKUP('Billed Volumes'!$C6,'Rev Allocations Usage'!$B$4:$K$23,MATCH('Billed Volumes'!$A6,'Rev Allocations Usage'!$B$3:$K$3,0),0)</f>
        <v>0</v>
      </c>
      <c r="AG6" s="50">
        <f>VLOOKUP($C6,BilledbyRate!$A$7:$BQ$26,COLUMN()-2,0)*VLOOKUP('Billed Volumes'!$C6,'Rev Allocations Usage'!$B$4:$K$23,MATCH('Billed Volumes'!$A6,'Rev Allocations Usage'!$B$3:$K$3,0),0)</f>
        <v>0</v>
      </c>
      <c r="AH6" s="50">
        <f>VLOOKUP($C6,BilledbyRate!$A$7:$BQ$26,COLUMN()-2,0)*VLOOKUP('Billed Volumes'!$C6,'Rev Allocations Usage'!$B$4:$K$23,MATCH('Billed Volumes'!$A6,'Rev Allocations Usage'!$B$3:$K$3,0),0)</f>
        <v>0</v>
      </c>
      <c r="AI6" s="50">
        <f>VLOOKUP($C6,BilledbyRate!$A$7:$BQ$26,COLUMN()-2,0)*VLOOKUP('Billed Volumes'!$C6,'Rev Allocations Usage'!$B$4:$K$23,MATCH('Billed Volumes'!$A6,'Rev Allocations Usage'!$B$3:$K$3,0),0)</f>
        <v>0</v>
      </c>
      <c r="AJ6" s="50">
        <f>VLOOKUP($C6,BilledbyRate!$A$7:$BQ$26,COLUMN()-2,0)*VLOOKUP('Billed Volumes'!$C6,'Rev Allocations Usage'!$B$4:$K$23,MATCH('Billed Volumes'!$A6,'Rev Allocations Usage'!$B$3:$K$3,0),0)</f>
        <v>0</v>
      </c>
      <c r="AK6" s="50">
        <f>VLOOKUP($C6,BilledbyRate!$A$7:$BQ$26,COLUMN()-2,0)*VLOOKUP('Billed Volumes'!$C6,'Rev Allocations Usage'!$B$4:$K$23,MATCH('Billed Volumes'!$A6,'Rev Allocations Usage'!$B$3:$K$3,0),0)</f>
        <v>0</v>
      </c>
      <c r="AL6" s="50">
        <f>VLOOKUP($C6,BilledbyRate!$A$7:$BQ$26,COLUMN()-2,0)*VLOOKUP('Billed Volumes'!$C6,'Rev Allocations Usage'!$B$4:$K$23,MATCH('Billed Volumes'!$A6,'Rev Allocations Usage'!$B$3:$K$3,0),0)</f>
        <v>0</v>
      </c>
      <c r="AM6" s="50">
        <f>VLOOKUP($C6,BilledbyRate!$A$7:$BQ$26,COLUMN()-2,0)*VLOOKUP('Billed Volumes'!$C6,'Rev Allocations Usage'!$B$4:$K$23,MATCH('Billed Volumes'!$A6,'Rev Allocations Usage'!$B$3:$K$3,0),0)</f>
        <v>0</v>
      </c>
      <c r="AN6" s="50">
        <f>VLOOKUP($C6,BilledbyRate!$A$7:$BQ$26,COLUMN()-2,0)*VLOOKUP('Billed Volumes'!$C6,'Rev Allocations Usage'!$B$4:$K$23,MATCH('Billed Volumes'!$A6,'Rev Allocations Usage'!$B$3:$K$3,0),0)</f>
        <v>0</v>
      </c>
      <c r="AO6" s="50">
        <f>VLOOKUP($C6,BilledbyRate!$A$7:$BQ$26,COLUMN()-2,0)*VLOOKUP('Billed Volumes'!$C6,'Rev Allocations Usage'!$B$4:$K$23,MATCH('Billed Volumes'!$A6,'Rev Allocations Usage'!$B$3:$K$3,0),0)</f>
        <v>0</v>
      </c>
      <c r="AP6" s="50">
        <f>VLOOKUP($C6,BilledbyRate!$A$7:$BQ$26,COLUMN()-2,0)*VLOOKUP('Billed Volumes'!$C6,'Rev Allocations Usage'!$B$4:$K$23,MATCH('Billed Volumes'!$A6,'Rev Allocations Usage'!$B$3:$K$3,0),0)</f>
        <v>0</v>
      </c>
      <c r="AQ6" s="50">
        <f>VLOOKUP($C6,BilledbyRate!$A$7:$BQ$26,COLUMN()-2,0)*VLOOKUP('Billed Volumes'!$C6,'Rev Allocations Usage'!$B$4:$K$23,MATCH('Billed Volumes'!$A6,'Rev Allocations Usage'!$B$3:$K$3,0),0)</f>
        <v>0</v>
      </c>
      <c r="AR6" s="50">
        <f>VLOOKUP($C6,BilledbyRate!$A$7:$BQ$26,COLUMN()-2,0)*VLOOKUP('Billed Volumes'!$C6,'Rev Allocations Usage'!$B$4:$K$23,MATCH('Billed Volumes'!$A6,'Rev Allocations Usage'!$B$3:$K$3,0),0)</f>
        <v>0</v>
      </c>
      <c r="AS6" s="50">
        <f>VLOOKUP($C6,BilledbyRate!$A$7:$BQ$26,COLUMN()-2,0)*VLOOKUP('Billed Volumes'!$C6,'Rev Allocations Usage'!$B$4:$K$23,MATCH('Billed Volumes'!$A6,'Rev Allocations Usage'!$B$3:$K$3,0),0)</f>
        <v>0</v>
      </c>
      <c r="AT6" s="50">
        <f>VLOOKUP($C6,BilledbyRate!$A$7:$BQ$26,COLUMN()-2,0)*VLOOKUP('Billed Volumes'!$C6,'Rev Allocations Usage'!$B$4:$K$23,MATCH('Billed Volumes'!$A6,'Rev Allocations Usage'!$B$3:$K$3,0),0)</f>
        <v>0</v>
      </c>
      <c r="AU6" s="50">
        <f>VLOOKUP($C6,BilledbyRate!$A$7:$BQ$26,COLUMN()-2,0)*VLOOKUP('Billed Volumes'!$C6,'Rev Allocations Usage'!$B$4:$K$23,MATCH('Billed Volumes'!$A6,'Rev Allocations Usage'!$B$3:$K$3,0),0)</f>
        <v>0</v>
      </c>
      <c r="AV6" s="50">
        <f>VLOOKUP($C6,BilledbyRate!$A$7:$BQ$26,COLUMN()-2,0)*VLOOKUP('Billed Volumes'!$C6,'Rev Allocations Usage'!$B$4:$K$23,MATCH('Billed Volumes'!$A6,'Rev Allocations Usage'!$B$3:$K$3,0),0)</f>
        <v>0</v>
      </c>
      <c r="AW6" s="50">
        <f>VLOOKUP($C6,BilledbyRate!$A$7:$BQ$26,COLUMN()-2,0)*VLOOKUP('Billed Volumes'!$C6,'Rev Allocations Usage'!$B$4:$K$23,MATCH('Billed Volumes'!$A6,'Rev Allocations Usage'!$B$3:$K$3,0),0)</f>
        <v>0</v>
      </c>
      <c r="AX6" s="50">
        <f>VLOOKUP($C6,BilledbyRate!$A$7:$BQ$26,COLUMN()-2,0)*VLOOKUP('Billed Volumes'!$C6,'Rev Allocations Usage'!$B$4:$K$23,MATCH('Billed Volumes'!$A6,'Rev Allocations Usage'!$B$3:$K$3,0),0)</f>
        <v>0</v>
      </c>
      <c r="AY6" s="50">
        <f>VLOOKUP($C6,BilledbyRate!$A$7:$BQ$26,COLUMN()-2,0)*VLOOKUP('Billed Volumes'!$C6,'Rev Allocations Usage'!$B$4:$K$23,MATCH('Billed Volumes'!$A6,'Rev Allocations Usage'!$B$3:$K$3,0),0)</f>
        <v>0</v>
      </c>
      <c r="AZ6" s="50">
        <f>VLOOKUP($C6,BilledbyRate!$A$7:$BQ$26,COLUMN()-2,0)*VLOOKUP('Billed Volumes'!$C6,'Rev Allocations Usage'!$B$4:$K$23,MATCH('Billed Volumes'!$A6,'Rev Allocations Usage'!$B$3:$K$3,0),0)</f>
        <v>0</v>
      </c>
      <c r="BA6" s="50">
        <f>VLOOKUP($C6,BilledbyRate!$A$7:$BQ$26,COLUMN()-2,0)*VLOOKUP('Billed Volumes'!$C6,'Rev Allocations Usage'!$B$4:$K$23,MATCH('Billed Volumes'!$A6,'Rev Allocations Usage'!$B$3:$K$3,0),0)</f>
        <v>0</v>
      </c>
      <c r="BB6" s="50">
        <f>VLOOKUP($C6,BilledbyRate!$A$7:$BQ$26,COLUMN()-2,0)*VLOOKUP('Billed Volumes'!$C6,'Rev Allocations Usage'!$B$4:$K$23,MATCH('Billed Volumes'!$A6,'Rev Allocations Usage'!$B$3:$K$3,0),0)</f>
        <v>0</v>
      </c>
      <c r="BC6" s="50">
        <f>VLOOKUP($C6,BilledbyRate!$A$7:$BQ$26,COLUMN()-2,0)*VLOOKUP('Billed Volumes'!$C6,'Rev Allocations Usage'!$B$4:$K$23,MATCH('Billed Volumes'!$A6,'Rev Allocations Usage'!$B$3:$K$3,0),0)</f>
        <v>0</v>
      </c>
      <c r="BD6" s="50">
        <f>VLOOKUP($C6,BilledbyRate!$A$7:$BQ$26,COLUMN()-2,0)*VLOOKUP('Billed Volumes'!$C6,'Rev Allocations Usage'!$B$4:$K$23,MATCH('Billed Volumes'!$A6,'Rev Allocations Usage'!$B$3:$K$3,0),0)</f>
        <v>0</v>
      </c>
      <c r="BE6" s="50">
        <f>VLOOKUP($C6,BilledbyRate!$A$7:$BQ$26,COLUMN()-2,0)*VLOOKUP('Billed Volumes'!$C6,'Rev Allocations Usage'!$B$4:$K$23,MATCH('Billed Volumes'!$A6,'Rev Allocations Usage'!$B$3:$K$3,0),0)</f>
        <v>0</v>
      </c>
      <c r="BF6" s="50">
        <f>VLOOKUP($C6,BilledbyRate!$A$7:$BQ$26,COLUMN()-2,0)*VLOOKUP('Billed Volumes'!$C6,'Rev Allocations Usage'!$B$4:$K$23,MATCH('Billed Volumes'!$A6,'Rev Allocations Usage'!$B$3:$K$3,0),0)</f>
        <v>0</v>
      </c>
      <c r="BG6" s="50">
        <f>VLOOKUP($C6,BilledbyRate!$A$7:$BQ$26,COLUMN()-2,0)*VLOOKUP('Billed Volumes'!$C6,'Rev Allocations Usage'!$B$4:$K$23,MATCH('Billed Volumes'!$A6,'Rev Allocations Usage'!$B$3:$K$3,0),0)</f>
        <v>0</v>
      </c>
      <c r="BH6" s="50">
        <f>VLOOKUP($C6,BilledbyRate!$A$7:$BQ$26,COLUMN()-2,0)*VLOOKUP('Billed Volumes'!$C6,'Rev Allocations Usage'!$B$4:$K$23,MATCH('Billed Volumes'!$A6,'Rev Allocations Usage'!$B$3:$K$3,0),0)</f>
        <v>0</v>
      </c>
      <c r="BI6" s="50">
        <f>VLOOKUP($C6,BilledbyRate!$A$7:$BQ$26,COLUMN()-2,0)*VLOOKUP('Billed Volumes'!$C6,'Rev Allocations Usage'!$B$4:$K$23,MATCH('Billed Volumes'!$A6,'Rev Allocations Usage'!$B$3:$K$3,0),0)</f>
        <v>0</v>
      </c>
      <c r="BJ6" s="50">
        <f>VLOOKUP($C6,BilledbyRate!$A$7:$BQ$26,COLUMN()-2,0)*VLOOKUP('Billed Volumes'!$C6,'Rev Allocations Usage'!$B$4:$K$23,MATCH('Billed Volumes'!$A6,'Rev Allocations Usage'!$B$3:$K$3,0),0)</f>
        <v>0</v>
      </c>
      <c r="BK6" s="50">
        <f>VLOOKUP($C6,BilledbyRate!$A$7:$BQ$26,COLUMN()-2,0)*VLOOKUP('Billed Volumes'!$C6,'Rev Allocations Usage'!$B$4:$K$23,MATCH('Billed Volumes'!$A6,'Rev Allocations Usage'!$B$3:$K$3,0),0)</f>
        <v>0</v>
      </c>
      <c r="BL6" s="50">
        <f>VLOOKUP($C6,BilledbyRate!$A$7:$BQ$26,COLUMN()-2,0)*VLOOKUP('Billed Volumes'!$C6,'Rev Allocations Usage'!$B$4:$K$23,MATCH('Billed Volumes'!$A6,'Rev Allocations Usage'!$B$3:$K$3,0),0)</f>
        <v>0</v>
      </c>
      <c r="BM6" s="50">
        <f>VLOOKUP($C6,BilledbyRate!$A$7:$BQ$26,COLUMN()-2,0)*VLOOKUP('Billed Volumes'!$C6,'Rev Allocations Usage'!$B$4:$K$23,MATCH('Billed Volumes'!$A6,'Rev Allocations Usage'!$B$3:$K$3,0),0)</f>
        <v>0</v>
      </c>
      <c r="BN6" s="50">
        <f>VLOOKUP($C6,BilledbyRate!$A$7:$BQ$26,COLUMN()-2,0)*VLOOKUP('Billed Volumes'!$C6,'Rev Allocations Usage'!$B$4:$K$23,MATCH('Billed Volumes'!$A6,'Rev Allocations Usage'!$B$3:$K$3,0),0)</f>
        <v>0</v>
      </c>
      <c r="BO6" s="50">
        <f>VLOOKUP($C6,BilledbyRate!$A$7:$BQ$26,COLUMN()-2,0)*VLOOKUP('Billed Volumes'!$C6,'Rev Allocations Usage'!$B$4:$K$23,MATCH('Billed Volumes'!$A6,'Rev Allocations Usage'!$B$3:$K$3,0),0)</f>
        <v>0</v>
      </c>
      <c r="BP6" s="50">
        <f>VLOOKUP($C6,BilledbyRate!$A$7:$BQ$26,COLUMN()-2,0)*VLOOKUP('Billed Volumes'!$C6,'Rev Allocations Usage'!$B$4:$K$23,MATCH('Billed Volumes'!$A6,'Rev Allocations Usage'!$B$3:$K$3,0),0)</f>
        <v>0</v>
      </c>
      <c r="BQ6" s="50">
        <f>VLOOKUP($C6,BilledbyRate!$A$7:$BQ$26,COLUMN()-2,0)*VLOOKUP('Billed Volumes'!$C6,'Rev Allocations Usage'!$B$4:$K$23,MATCH('Billed Volumes'!$A6,'Rev Allocations Usage'!$B$3:$K$3,0),0)</f>
        <v>0</v>
      </c>
      <c r="BR6" s="50">
        <f>VLOOKUP($C6,BilledbyRate!$A$7:$BQ$26,COLUMN()-2,0)*VLOOKUP('Billed Volumes'!$C6,'Rev Allocations Usage'!$B$4:$K$23,MATCH('Billed Volumes'!$A6,'Rev Allocations Usage'!$B$3:$K$3,0),0)</f>
        <v>0</v>
      </c>
      <c r="BS6" s="51">
        <f>VLOOKUP($C6,BilledbyRate!$A$7:$BQ$26,COLUMN()-2,0)*VLOOKUP('Billed Volumes'!$C6,'Rev Allocations Usage'!$B$4:$K$23,MATCH('Billed Volumes'!$A6,'Rev Allocations Usage'!$B$3:$K$3,0),0)</f>
        <v>0</v>
      </c>
    </row>
    <row r="7" spans="1:71" x14ac:dyDescent="0.2">
      <c r="A7" s="130" t="s">
        <v>155</v>
      </c>
      <c r="B7" s="44"/>
      <c r="C7" s="92"/>
      <c r="D7" s="54"/>
      <c r="E7" s="55">
        <f t="shared" ref="E7:BP7" si="0">SUM(E5:E6)</f>
        <v>619586.18695800053</v>
      </c>
      <c r="F7" s="55">
        <f t="shared" si="0"/>
        <v>501642.47299908812</v>
      </c>
      <c r="G7" s="55">
        <f t="shared" si="0"/>
        <v>475871.23968029919</v>
      </c>
      <c r="H7" s="55">
        <f t="shared" si="0"/>
        <v>514969.07287757326</v>
      </c>
      <c r="I7" s="55">
        <f t="shared" si="0"/>
        <v>759930.05022131861</v>
      </c>
      <c r="J7" s="55">
        <f t="shared" si="0"/>
        <v>1639196.0521881345</v>
      </c>
      <c r="K7" s="56">
        <f t="shared" si="0"/>
        <v>2984536.4082218488</v>
      </c>
      <c r="L7" s="55">
        <f t="shared" si="0"/>
        <v>3976987.314594212</v>
      </c>
      <c r="M7" s="55">
        <f t="shared" si="0"/>
        <v>3836457.5328109222</v>
      </c>
      <c r="N7" s="55">
        <f t="shared" si="0"/>
        <v>3037008.3933732705</v>
      </c>
      <c r="O7" s="55">
        <f t="shared" si="0"/>
        <v>1773892.7601658243</v>
      </c>
      <c r="P7" s="55">
        <f t="shared" si="0"/>
        <v>819560.94607012998</v>
      </c>
      <c r="Q7" s="55">
        <f t="shared" si="0"/>
        <v>417290.98928361689</v>
      </c>
      <c r="R7" s="55">
        <f t="shared" si="0"/>
        <v>354094.45093716105</v>
      </c>
      <c r="S7" s="55">
        <f t="shared" si="0"/>
        <v>367983.97825775453</v>
      </c>
      <c r="T7" s="55">
        <f t="shared" si="0"/>
        <v>436232.48890039546</v>
      </c>
      <c r="U7" s="55">
        <f t="shared" si="0"/>
        <v>702789.34447764559</v>
      </c>
      <c r="V7" s="55">
        <f t="shared" si="0"/>
        <v>1594387.4226757388</v>
      </c>
      <c r="W7" s="55">
        <f t="shared" si="0"/>
        <v>2949377.8307642215</v>
      </c>
      <c r="X7" s="55">
        <f t="shared" si="0"/>
        <v>3943014.0580017706</v>
      </c>
      <c r="Y7" s="55">
        <f t="shared" si="0"/>
        <v>3808855.8168677557</v>
      </c>
      <c r="Z7" s="55">
        <f t="shared" si="0"/>
        <v>3015667.18366691</v>
      </c>
      <c r="AA7" s="55">
        <f t="shared" si="0"/>
        <v>1759590.2511027097</v>
      </c>
      <c r="AB7" s="55">
        <f t="shared" si="0"/>
        <v>806015.58555799094</v>
      </c>
      <c r="AC7" s="55">
        <f t="shared" si="0"/>
        <v>409375.16645653499</v>
      </c>
      <c r="AD7" s="55">
        <f t="shared" si="0"/>
        <v>348826.96032762341</v>
      </c>
      <c r="AE7" s="55">
        <f t="shared" si="0"/>
        <v>363587.87088111864</v>
      </c>
      <c r="AF7" s="55">
        <f t="shared" si="0"/>
        <v>431986.8549391586</v>
      </c>
      <c r="AG7" s="55">
        <f t="shared" si="0"/>
        <v>694671.7098920634</v>
      </c>
      <c r="AH7" s="55">
        <f t="shared" si="0"/>
        <v>1577571.4126098556</v>
      </c>
      <c r="AI7" s="55">
        <f t="shared" si="0"/>
        <v>2918597.8453528183</v>
      </c>
      <c r="AJ7" s="55">
        <f t="shared" si="0"/>
        <v>3900651.6051993403</v>
      </c>
      <c r="AK7" s="55">
        <f t="shared" si="0"/>
        <v>3775239.3317947257</v>
      </c>
      <c r="AL7" s="55">
        <f t="shared" si="0"/>
        <v>2987901.9421092314</v>
      </c>
      <c r="AM7" s="55">
        <f t="shared" si="0"/>
        <v>1742718.5006849221</v>
      </c>
      <c r="AN7" s="55">
        <f t="shared" si="0"/>
        <v>797503.06603884802</v>
      </c>
      <c r="AO7" s="55">
        <f t="shared" si="0"/>
        <v>405528.33567248774</v>
      </c>
      <c r="AP7" s="55">
        <f t="shared" si="0"/>
        <v>346599.81005280011</v>
      </c>
      <c r="AQ7" s="55">
        <f t="shared" si="0"/>
        <v>361599.2514302489</v>
      </c>
      <c r="AR7" s="55">
        <f t="shared" si="0"/>
        <v>429488.96963572537</v>
      </c>
      <c r="AS7" s="55">
        <f t="shared" si="0"/>
        <v>687483.68060855521</v>
      </c>
      <c r="AT7" s="55">
        <f t="shared" si="0"/>
        <v>1560004.1910519046</v>
      </c>
      <c r="AU7" s="55">
        <f t="shared" si="0"/>
        <v>2885224.1684846375</v>
      </c>
      <c r="AV7" s="55">
        <f t="shared" si="0"/>
        <v>3856810.6767499801</v>
      </c>
      <c r="AW7" s="55">
        <f t="shared" si="0"/>
        <v>3739768.4340098249</v>
      </c>
      <c r="AX7" s="55">
        <f t="shared" si="0"/>
        <v>2958527.3865277478</v>
      </c>
      <c r="AY7" s="55">
        <f t="shared" si="0"/>
        <v>1724913.6213955153</v>
      </c>
      <c r="AZ7" s="55">
        <f t="shared" si="0"/>
        <v>789415.95673764695</v>
      </c>
      <c r="BA7" s="55">
        <f t="shared" si="0"/>
        <v>402041.10919052857</v>
      </c>
      <c r="BB7" s="55">
        <f t="shared" si="0"/>
        <v>344653.50958330114</v>
      </c>
      <c r="BC7" s="55">
        <f t="shared" si="0"/>
        <v>359830.46811943292</v>
      </c>
      <c r="BD7" s="55">
        <f t="shared" si="0"/>
        <v>427215.8455837231</v>
      </c>
      <c r="BE7" s="55">
        <f t="shared" si="0"/>
        <v>680461.01364690717</v>
      </c>
      <c r="BF7" s="55">
        <f t="shared" si="0"/>
        <v>1542346.9285648766</v>
      </c>
      <c r="BG7" s="55">
        <f t="shared" si="0"/>
        <v>2851599.5834069476</v>
      </c>
      <c r="BH7" s="55">
        <f t="shared" si="0"/>
        <v>3815595.8352392991</v>
      </c>
      <c r="BI7" s="55">
        <f t="shared" si="0"/>
        <v>3706274.2069800785</v>
      </c>
      <c r="BJ7" s="55">
        <f t="shared" si="0"/>
        <v>2930849.3559998311</v>
      </c>
      <c r="BK7" s="55">
        <f t="shared" si="0"/>
        <v>1708192.128119092</v>
      </c>
      <c r="BL7" s="55">
        <f t="shared" si="0"/>
        <v>781823.2441659302</v>
      </c>
      <c r="BM7" s="55">
        <f t="shared" si="0"/>
        <v>398819.5483997151</v>
      </c>
      <c r="BN7" s="55">
        <f t="shared" si="0"/>
        <v>342890.20341011439</v>
      </c>
      <c r="BO7" s="55">
        <f t="shared" si="0"/>
        <v>358190.99058942805</v>
      </c>
      <c r="BP7" s="55">
        <f t="shared" si="0"/>
        <v>425109.56023590162</v>
      </c>
      <c r="BQ7" s="55">
        <f t="shared" ref="BQ7:BS7" si="1">SUM(BQ5:BQ6)</f>
        <v>673841.47272147099</v>
      </c>
      <c r="BR7" s="55">
        <f t="shared" si="1"/>
        <v>1525809.0533969461</v>
      </c>
      <c r="BS7" s="56">
        <f t="shared" si="1"/>
        <v>2820012.2720029168</v>
      </c>
    </row>
    <row r="8" spans="1:71" ht="15" x14ac:dyDescent="0.25">
      <c r="A8" s="131" t="s">
        <v>107</v>
      </c>
      <c r="B8" s="44" t="s">
        <v>121</v>
      </c>
      <c r="C8" s="105" t="s">
        <v>4</v>
      </c>
      <c r="D8" s="49"/>
      <c r="E8" s="50">
        <f>VLOOKUP($C8,BilledbyRate!$A$7:$BQ$26,COLUMN()-2,0)*VLOOKUP('Billed Volumes'!$C8,'Rev Allocations Usage'!$B$4:$K$23,MATCH('Billed Volumes'!$A8,'Rev Allocations Usage'!$B$3:$K$3,0),0)</f>
        <v>1745.0103603876885</v>
      </c>
      <c r="F8" s="50">
        <f>VLOOKUP($C8,BilledbyRate!$A$7:$BQ$26,COLUMN()-2,0)*VLOOKUP('Billed Volumes'!$C8,'Rev Allocations Usage'!$B$4:$K$23,MATCH('Billed Volumes'!$A8,'Rev Allocations Usage'!$B$3:$K$3,0),0)</f>
        <v>1204.7662159947186</v>
      </c>
      <c r="G8" s="50">
        <f>VLOOKUP($C8,BilledbyRate!$A$7:$BQ$26,COLUMN()-2,0)*VLOOKUP('Billed Volumes'!$C8,'Rev Allocations Usage'!$B$4:$K$23,MATCH('Billed Volumes'!$A8,'Rev Allocations Usage'!$B$3:$K$3,0),0)</f>
        <v>1224.567290066474</v>
      </c>
      <c r="H8" s="50">
        <f>VLOOKUP($C8,BilledbyRate!$A$7:$BQ$26,COLUMN()-2,0)*VLOOKUP('Billed Volumes'!$C8,'Rev Allocations Usage'!$B$4:$K$23,MATCH('Billed Volumes'!$A8,'Rev Allocations Usage'!$B$3:$K$3,0),0)</f>
        <v>1538.0820193559771</v>
      </c>
      <c r="I8" s="50">
        <f>VLOOKUP($C8,BilledbyRate!$A$7:$BQ$26,COLUMN()-2,0)*VLOOKUP('Billed Volumes'!$C8,'Rev Allocations Usage'!$B$4:$K$23,MATCH('Billed Volumes'!$A8,'Rev Allocations Usage'!$B$3:$K$3,0),0)</f>
        <v>2257.2633930612151</v>
      </c>
      <c r="J8" s="50">
        <f>VLOOKUP($C8,BilledbyRate!$A$7:$BQ$26,COLUMN()-2,0)*VLOOKUP('Billed Volumes'!$C8,'Rev Allocations Usage'!$B$4:$K$23,MATCH('Billed Volumes'!$A8,'Rev Allocations Usage'!$B$3:$K$3,0),0)</f>
        <v>2547.6803212602731</v>
      </c>
      <c r="K8" s="51">
        <f>VLOOKUP($C8,BilledbyRate!$A$7:$BQ$26,COLUMN()-2,0)*VLOOKUP('Billed Volumes'!$C8,'Rev Allocations Usage'!$B$4:$K$23,MATCH('Billed Volumes'!$A8,'Rev Allocations Usage'!$B$3:$K$3,0),0)</f>
        <v>2606.957508997883</v>
      </c>
      <c r="L8" s="50">
        <f>VLOOKUP($C8,BilledbyRate!$A$7:$BQ$26,COLUMN()-2,0)*VLOOKUP('Billed Volumes'!$C8,'Rev Allocations Usage'!$B$4:$K$23,MATCH('Billed Volumes'!$A8,'Rev Allocations Usage'!$B$3:$K$3,0),0)</f>
        <v>5936.9964096284739</v>
      </c>
      <c r="M8" s="50">
        <f>VLOOKUP($C8,BilledbyRate!$A$7:$BQ$26,COLUMN()-2,0)*VLOOKUP('Billed Volumes'!$C8,'Rev Allocations Usage'!$B$4:$K$23,MATCH('Billed Volumes'!$A8,'Rev Allocations Usage'!$B$3:$K$3,0),0)</f>
        <v>5259.1292258349076</v>
      </c>
      <c r="N8" s="50">
        <f>VLOOKUP($C8,BilledbyRate!$A$7:$BQ$26,COLUMN()-2,0)*VLOOKUP('Billed Volumes'!$C8,'Rev Allocations Usage'!$B$4:$K$23,MATCH('Billed Volumes'!$A8,'Rev Allocations Usage'!$B$3:$K$3,0),0)</f>
        <v>2587.4080632014475</v>
      </c>
      <c r="O8" s="50">
        <f>VLOOKUP($C8,BilledbyRate!$A$7:$BQ$26,COLUMN()-2,0)*VLOOKUP('Billed Volumes'!$C8,'Rev Allocations Usage'!$B$4:$K$23,MATCH('Billed Volumes'!$A8,'Rev Allocations Usage'!$B$3:$K$3,0),0)</f>
        <v>2512.4082947162342</v>
      </c>
      <c r="P8" s="50">
        <f>VLOOKUP($C8,BilledbyRate!$A$7:$BQ$26,COLUMN()-2,0)*VLOOKUP('Billed Volumes'!$C8,'Rev Allocations Usage'!$B$4:$K$23,MATCH('Billed Volumes'!$A8,'Rev Allocations Usage'!$B$3:$K$3,0),0)</f>
        <v>2292.1339601327204</v>
      </c>
      <c r="Q8" s="50">
        <f>VLOOKUP($C8,BilledbyRate!$A$7:$BQ$26,COLUMN()-2,0)*VLOOKUP('Billed Volumes'!$C8,'Rev Allocations Usage'!$B$4:$K$23,MATCH('Billed Volumes'!$A8,'Rev Allocations Usage'!$B$3:$K$3,0),0)</f>
        <v>1764.5104500250413</v>
      </c>
      <c r="R8" s="50">
        <f>VLOOKUP($C8,BilledbyRate!$A$7:$BQ$26,COLUMN()-2,0)*VLOOKUP('Billed Volumes'!$C8,'Rev Allocations Usage'!$B$4:$K$23,MATCH('Billed Volumes'!$A8,'Rev Allocations Usage'!$B$3:$K$3,0),0)</f>
        <v>1198.2397453160927</v>
      </c>
      <c r="S8" s="50">
        <f>VLOOKUP($C8,BilledbyRate!$A$7:$BQ$26,COLUMN()-2,0)*VLOOKUP('Billed Volumes'!$C8,'Rev Allocations Usage'!$B$4:$K$23,MATCH('Billed Volumes'!$A8,'Rev Allocations Usage'!$B$3:$K$3,0),0)</f>
        <v>1046.4770476984543</v>
      </c>
      <c r="T8" s="50">
        <f>VLOOKUP($C8,BilledbyRate!$A$7:$BQ$26,COLUMN()-2,0)*VLOOKUP('Billed Volumes'!$C8,'Rev Allocations Usage'!$B$4:$K$23,MATCH('Billed Volumes'!$A8,'Rev Allocations Usage'!$B$3:$K$3,0),0)</f>
        <v>1188.4275646185718</v>
      </c>
      <c r="U8" s="50">
        <f>VLOOKUP($C8,BilledbyRate!$A$7:$BQ$26,COLUMN()-2,0)*VLOOKUP('Billed Volumes'!$C8,'Rev Allocations Usage'!$B$4:$K$23,MATCH('Billed Volumes'!$A8,'Rev Allocations Usage'!$B$3:$K$3,0),0)</f>
        <v>1736.0451666344163</v>
      </c>
      <c r="V8" s="50">
        <f>VLOOKUP($C8,BilledbyRate!$A$7:$BQ$26,COLUMN()-2,0)*VLOOKUP('Billed Volumes'!$C8,'Rev Allocations Usage'!$B$4:$K$23,MATCH('Billed Volumes'!$A8,'Rev Allocations Usage'!$B$3:$K$3,0),0)</f>
        <v>1894.5626071664353</v>
      </c>
      <c r="W8" s="50">
        <f>VLOOKUP($C8,BilledbyRate!$A$7:$BQ$26,COLUMN()-2,0)*VLOOKUP('Billed Volumes'!$C8,'Rev Allocations Usage'!$B$4:$K$23,MATCH('Billed Volumes'!$A8,'Rev Allocations Usage'!$B$3:$K$3,0),0)</f>
        <v>1821.9403072370069</v>
      </c>
      <c r="X8" s="52">
        <f>VLOOKUP($C8,BilledbyRate!$A$7:$BQ$26,COLUMN()-2,0)*VLOOKUP('Billed Volumes'!$C8,'Rev Allocations Usage'!$B$4:$K$23,MATCH('Billed Volumes'!$A8,'Rev Allocations Usage'!$B$3:$K$3,0),0)</f>
        <v>5020.0797202005597</v>
      </c>
      <c r="Y8" s="50">
        <f>VLOOKUP($C8,BilledbyRate!$A$7:$BQ$26,COLUMN()-2,0)*VLOOKUP('Billed Volumes'!$C8,'Rev Allocations Usage'!$B$4:$K$23,MATCH('Billed Volumes'!$A8,'Rev Allocations Usage'!$B$3:$K$3,0),0)</f>
        <v>4311.8668714913374</v>
      </c>
      <c r="Z8" s="50">
        <f>VLOOKUP($C8,BilledbyRate!$A$7:$BQ$26,COLUMN()-2,0)*VLOOKUP('Billed Volumes'!$C8,'Rev Allocations Usage'!$B$4:$K$23,MATCH('Billed Volumes'!$A8,'Rev Allocations Usage'!$B$3:$K$3,0),0)</f>
        <v>1609.8004846222141</v>
      </c>
      <c r="AA8" s="50">
        <f>VLOOKUP($C8,BilledbyRate!$A$7:$BQ$26,COLUMN()-2,0)*VLOOKUP('Billed Volumes'!$C8,'Rev Allocations Usage'!$B$4:$K$23,MATCH('Billed Volumes'!$A8,'Rev Allocations Usage'!$B$3:$K$3,0),0)</f>
        <v>1504.4559325813282</v>
      </c>
      <c r="AB8" s="50">
        <f>VLOOKUP($C8,BilledbyRate!$A$7:$BQ$26,COLUMN()-2,0)*VLOOKUP('Billed Volumes'!$C8,'Rev Allocations Usage'!$B$4:$K$23,MATCH('Billed Volumes'!$A8,'Rev Allocations Usage'!$B$3:$K$3,0),0)</f>
        <v>1390.6185957383841</v>
      </c>
      <c r="AC8" s="50">
        <f>VLOOKUP($C8,BilledbyRate!$A$7:$BQ$26,COLUMN()-2,0)*VLOOKUP('Billed Volumes'!$C8,'Rev Allocations Usage'!$B$4:$K$23,MATCH('Billed Volumes'!$A8,'Rev Allocations Usage'!$B$3:$K$3,0),0)</f>
        <v>969.4320833712751</v>
      </c>
      <c r="AD8" s="50">
        <f>VLOOKUP($C8,BilledbyRate!$A$7:$BQ$26,COLUMN()-2,0)*VLOOKUP('Billed Volumes'!$C8,'Rev Allocations Usage'!$B$4:$K$23,MATCH('Billed Volumes'!$A8,'Rev Allocations Usage'!$B$3:$K$3,0),0)</f>
        <v>509.59793572290386</v>
      </c>
      <c r="AE8" s="50">
        <f>VLOOKUP($C8,BilledbyRate!$A$7:$BQ$26,COLUMN()-2,0)*VLOOKUP('Billed Volumes'!$C8,'Rev Allocations Usage'!$B$4:$K$23,MATCH('Billed Volumes'!$A8,'Rev Allocations Usage'!$B$3:$K$3,0),0)</f>
        <v>550.12727456917162</v>
      </c>
      <c r="AF8" s="50">
        <f>VLOOKUP($C8,BilledbyRate!$A$7:$BQ$26,COLUMN()-2,0)*VLOOKUP('Billed Volumes'!$C8,'Rev Allocations Usage'!$B$4:$K$23,MATCH('Billed Volumes'!$A8,'Rev Allocations Usage'!$B$3:$K$3,0),0)</f>
        <v>884.36938727320342</v>
      </c>
      <c r="AG8" s="50">
        <f>VLOOKUP($C8,BilledbyRate!$A$7:$BQ$26,COLUMN()-2,0)*VLOOKUP('Billed Volumes'!$C8,'Rev Allocations Usage'!$B$4:$K$23,MATCH('Billed Volumes'!$A8,'Rev Allocations Usage'!$B$3:$K$3,0),0)</f>
        <v>1624.2790257529539</v>
      </c>
      <c r="AH8" s="50">
        <f>VLOOKUP($C8,BilledbyRate!$A$7:$BQ$26,COLUMN()-2,0)*VLOOKUP('Billed Volumes'!$C8,'Rev Allocations Usage'!$B$4:$K$23,MATCH('Billed Volumes'!$A8,'Rev Allocations Usage'!$B$3:$K$3,0),0)</f>
        <v>1912.3079090764224</v>
      </c>
      <c r="AI8" s="50">
        <f>VLOOKUP($C8,BilledbyRate!$A$7:$BQ$26,COLUMN()-2,0)*VLOOKUP('Billed Volumes'!$C8,'Rev Allocations Usage'!$B$4:$K$23,MATCH('Billed Volumes'!$A8,'Rev Allocations Usage'!$B$3:$K$3,0),0)</f>
        <v>1969.197492618435</v>
      </c>
      <c r="AJ8" s="52">
        <f>VLOOKUP($C8,BilledbyRate!$A$7:$BQ$26,COLUMN()-2,0)*VLOOKUP('Billed Volumes'!$C8,'Rev Allocations Usage'!$B$4:$K$23,MATCH('Billed Volumes'!$A8,'Rev Allocations Usage'!$B$3:$K$3,0),0)</f>
        <v>5296.8483483734381</v>
      </c>
      <c r="AK8" s="50">
        <f>VLOOKUP($C8,BilledbyRate!$A$7:$BQ$26,COLUMN()-2,0)*VLOOKUP('Billed Volumes'!$C8,'Rev Allocations Usage'!$B$4:$K$23,MATCH('Billed Volumes'!$A8,'Rev Allocations Usage'!$B$3:$K$3,0),0)</f>
        <v>4632.3985482903463</v>
      </c>
      <c r="AL8" s="50">
        <f>VLOOKUP($C8,BilledbyRate!$A$7:$BQ$26,COLUMN()-2,0)*VLOOKUP('Billed Volumes'!$C8,'Rev Allocations Usage'!$B$4:$K$23,MATCH('Billed Volumes'!$A8,'Rev Allocations Usage'!$B$3:$K$3,0),0)</f>
        <v>1974.0952100473514</v>
      </c>
      <c r="AM8" s="50">
        <f>VLOOKUP($C8,BilledbyRate!$A$7:$BQ$26,COLUMN()-2,0)*VLOOKUP('Billed Volumes'!$C8,'Rev Allocations Usage'!$B$4:$K$23,MATCH('Billed Volumes'!$A8,'Rev Allocations Usage'!$B$3:$K$3,0),0)</f>
        <v>1912.5132659526032</v>
      </c>
      <c r="AN8" s="50">
        <f>VLOOKUP($C8,BilledbyRate!$A$7:$BQ$26,COLUMN()-2,0)*VLOOKUP('Billed Volumes'!$C8,'Rev Allocations Usage'!$B$4:$K$23,MATCH('Billed Volumes'!$A8,'Rev Allocations Usage'!$B$3:$K$3,0),0)</f>
        <v>1714.4161519566553</v>
      </c>
      <c r="AO8" s="50">
        <f>VLOOKUP($C8,BilledbyRate!$A$7:$BQ$26,COLUMN()-2,0)*VLOOKUP('Billed Volumes'!$C8,'Rev Allocations Usage'!$B$4:$K$23,MATCH('Billed Volumes'!$A8,'Rev Allocations Usage'!$B$3:$K$3,0),0)</f>
        <v>1208.9698624365424</v>
      </c>
      <c r="AP8" s="50">
        <f>VLOOKUP($C8,BilledbyRate!$A$7:$BQ$26,COLUMN()-2,0)*VLOOKUP('Billed Volumes'!$C8,'Rev Allocations Usage'!$B$4:$K$23,MATCH('Billed Volumes'!$A8,'Rev Allocations Usage'!$B$3:$K$3,0),0)</f>
        <v>664.87637831515929</v>
      </c>
      <c r="AQ8" s="50">
        <f>VLOOKUP($C8,BilledbyRate!$A$7:$BQ$26,COLUMN()-2,0)*VLOOKUP('Billed Volumes'!$C8,'Rev Allocations Usage'!$B$4:$K$23,MATCH('Billed Volumes'!$A8,'Rev Allocations Usage'!$B$3:$K$3,0),0)</f>
        <v>571.43283013294786</v>
      </c>
      <c r="AR8" s="50">
        <f>VLOOKUP($C8,BilledbyRate!$A$7:$BQ$26,COLUMN()-2,0)*VLOOKUP('Billed Volumes'!$C8,'Rev Allocations Usage'!$B$4:$K$23,MATCH('Billed Volumes'!$A8,'Rev Allocations Usage'!$B$3:$K$3,0),0)</f>
        <v>771.70249648849233</v>
      </c>
      <c r="AS8" s="50">
        <f>VLOOKUP($C8,BilledbyRate!$A$7:$BQ$26,COLUMN()-2,0)*VLOOKUP('Billed Volumes'!$C8,'Rev Allocations Usage'!$B$4:$K$23,MATCH('Billed Volumes'!$A8,'Rev Allocations Usage'!$B$3:$K$3,0),0)</f>
        <v>1377.6396886197556</v>
      </c>
      <c r="AT8" s="50">
        <f>VLOOKUP($C8,BilledbyRate!$A$7:$BQ$26,COLUMN()-2,0)*VLOOKUP('Billed Volumes'!$C8,'Rev Allocations Usage'!$B$4:$K$23,MATCH('Billed Volumes'!$A8,'Rev Allocations Usage'!$B$3:$K$3,0),0)</f>
        <v>1618.6837118970111</v>
      </c>
      <c r="AU8" s="50">
        <f>VLOOKUP($C8,BilledbyRate!$A$7:$BQ$26,COLUMN()-2,0)*VLOOKUP('Billed Volumes'!$C8,'Rev Allocations Usage'!$B$4:$K$23,MATCH('Billed Volumes'!$A8,'Rev Allocations Usage'!$B$3:$K$3,0),0)</f>
        <v>1628.5875540328273</v>
      </c>
      <c r="AV8" s="52">
        <f>VLOOKUP($C8,BilledbyRate!$A$7:$BQ$26,COLUMN()-2,0)*VLOOKUP('Billed Volumes'!$C8,'Rev Allocations Usage'!$B$4:$K$23,MATCH('Billed Volumes'!$A8,'Rev Allocations Usage'!$B$3:$K$3,0),0)</f>
        <v>4909.2535497416166</v>
      </c>
      <c r="AW8" s="50">
        <f>VLOOKUP($C8,BilledbyRate!$A$7:$BQ$26,COLUMN()-2,0)*VLOOKUP('Billed Volumes'!$C8,'Rev Allocations Usage'!$B$4:$K$23,MATCH('Billed Volumes'!$A8,'Rev Allocations Usage'!$B$3:$K$3,0),0)</f>
        <v>4314.8701056354857</v>
      </c>
      <c r="AX8" s="50">
        <f>VLOOKUP($C8,BilledbyRate!$A$7:$BQ$26,COLUMN()-2,0)*VLOOKUP('Billed Volumes'!$C8,'Rev Allocations Usage'!$B$4:$K$23,MATCH('Billed Volumes'!$A8,'Rev Allocations Usage'!$B$3:$K$3,0),0)</f>
        <v>1726.6331233694539</v>
      </c>
      <c r="AY8" s="50">
        <f>VLOOKUP($C8,BilledbyRate!$A$7:$BQ$26,COLUMN()-2,0)*VLOOKUP('Billed Volumes'!$C8,'Rev Allocations Usage'!$B$4:$K$23,MATCH('Billed Volumes'!$A8,'Rev Allocations Usage'!$B$3:$K$3,0),0)</f>
        <v>1735.1175352516675</v>
      </c>
      <c r="AZ8" s="50">
        <f>VLOOKUP($C8,BilledbyRate!$A$7:$BQ$26,COLUMN()-2,0)*VLOOKUP('Billed Volumes'!$C8,'Rev Allocations Usage'!$B$4:$K$23,MATCH('Billed Volumes'!$A8,'Rev Allocations Usage'!$B$3:$K$3,0),0)</f>
        <v>1637.7074264632233</v>
      </c>
      <c r="BA8" s="50">
        <f>VLOOKUP($C8,BilledbyRate!$A$7:$BQ$26,COLUMN()-2,0)*VLOOKUP('Billed Volumes'!$C8,'Rev Allocations Usage'!$B$4:$K$23,MATCH('Billed Volumes'!$A8,'Rev Allocations Usage'!$B$3:$K$3,0),0)</f>
        <v>1232.9485828306053</v>
      </c>
      <c r="BB8" s="50">
        <f>VLOOKUP($C8,BilledbyRate!$A$7:$BQ$26,COLUMN()-2,0)*VLOOKUP('Billed Volumes'!$C8,'Rev Allocations Usage'!$B$4:$K$23,MATCH('Billed Volumes'!$A8,'Rev Allocations Usage'!$B$3:$K$3,0),0)</f>
        <v>789.54254459671733</v>
      </c>
      <c r="BC8" s="50">
        <f>VLOOKUP($C8,BilledbyRate!$A$7:$BQ$26,COLUMN()-2,0)*VLOOKUP('Billed Volumes'!$C8,'Rev Allocations Usage'!$B$4:$K$23,MATCH('Billed Volumes'!$A8,'Rev Allocations Usage'!$B$3:$K$3,0),0)</f>
        <v>800.95086822455448</v>
      </c>
      <c r="BD8" s="50">
        <f>VLOOKUP($C8,BilledbyRate!$A$7:$BQ$26,COLUMN()-2,0)*VLOOKUP('Billed Volumes'!$C8,'Rev Allocations Usage'!$B$4:$K$23,MATCH('Billed Volumes'!$A8,'Rev Allocations Usage'!$B$3:$K$3,0),0)</f>
        <v>1106.072847070139</v>
      </c>
      <c r="BE8" s="50">
        <f>VLOOKUP($C8,BilledbyRate!$A$7:$BQ$26,COLUMN()-2,0)*VLOOKUP('Billed Volumes'!$C8,'Rev Allocations Usage'!$B$4:$K$23,MATCH('Billed Volumes'!$A8,'Rev Allocations Usage'!$B$3:$K$3,0),0)</f>
        <v>1816.8619110114507</v>
      </c>
      <c r="BF8" s="50">
        <f>VLOOKUP($C8,BilledbyRate!$A$7:$BQ$26,COLUMN()-2,0)*VLOOKUP('Billed Volumes'!$C8,'Rev Allocations Usage'!$B$4:$K$23,MATCH('Billed Volumes'!$A8,'Rev Allocations Usage'!$B$3:$K$3,0),0)</f>
        <v>2121.1479199125824</v>
      </c>
      <c r="BG8" s="50">
        <f>VLOOKUP($C8,BilledbyRate!$A$7:$BQ$26,COLUMN()-2,0)*VLOOKUP('Billed Volumes'!$C8,'Rev Allocations Usage'!$B$4:$K$23,MATCH('Billed Volumes'!$A8,'Rev Allocations Usage'!$B$3:$K$3,0),0)</f>
        <v>2194.2946290322579</v>
      </c>
      <c r="BH8" s="52">
        <f>VLOOKUP($C8,BilledbyRate!$A$7:$BQ$26,COLUMN()-2,0)*VLOOKUP('Billed Volumes'!$C8,'Rev Allocations Usage'!$B$4:$K$23,MATCH('Billed Volumes'!$A8,'Rev Allocations Usage'!$B$3:$K$3,0),0)</f>
        <v>5538.2026103649241</v>
      </c>
      <c r="BI8" s="50">
        <f>VLOOKUP($C8,BilledbyRate!$A$7:$BQ$26,COLUMN()-2,0)*VLOOKUP('Billed Volumes'!$C8,'Rev Allocations Usage'!$B$4:$K$23,MATCH('Billed Volumes'!$A8,'Rev Allocations Usage'!$B$3:$K$3,0),0)</f>
        <v>4883.2274301056304</v>
      </c>
      <c r="BJ8" s="50">
        <f>VLOOKUP($C8,BilledbyRate!$A$7:$BQ$26,COLUMN()-2,0)*VLOOKUP('Billed Volumes'!$C8,'Rev Allocations Usage'!$B$4:$K$23,MATCH('Billed Volumes'!$A8,'Rev Allocations Usage'!$B$3:$K$3,0),0)</f>
        <v>2234.3987116864341</v>
      </c>
      <c r="BK8" s="50">
        <f>VLOOKUP($C8,BilledbyRate!$A$7:$BQ$26,COLUMN()-2,0)*VLOOKUP('Billed Volumes'!$C8,'Rev Allocations Usage'!$B$4:$K$23,MATCH('Billed Volumes'!$A8,'Rev Allocations Usage'!$B$3:$K$3,0),0)</f>
        <v>2182.2913874154851</v>
      </c>
      <c r="BL8" s="50">
        <f>VLOOKUP($C8,BilledbyRate!$A$7:$BQ$26,COLUMN()-2,0)*VLOOKUP('Billed Volumes'!$C8,'Rev Allocations Usage'!$B$4:$K$23,MATCH('Billed Volumes'!$A8,'Rev Allocations Usage'!$B$3:$K$3,0),0)</f>
        <v>2041.2720273180503</v>
      </c>
      <c r="BM8" s="50">
        <f>VLOOKUP($C8,BilledbyRate!$A$7:$BQ$26,COLUMN()-2,0)*VLOOKUP('Billed Volumes'!$C8,'Rev Allocations Usage'!$B$4:$K$23,MATCH('Billed Volumes'!$A8,'Rev Allocations Usage'!$B$3:$K$3,0),0)</f>
        <v>1592.9039323764428</v>
      </c>
      <c r="BN8" s="50">
        <f>VLOOKUP($C8,BilledbyRate!$A$7:$BQ$26,COLUMN()-2,0)*VLOOKUP('Billed Volumes'!$C8,'Rev Allocations Usage'!$B$4:$K$23,MATCH('Billed Volumes'!$A8,'Rev Allocations Usage'!$B$3:$K$3,0),0)</f>
        <v>1105.8886428335647</v>
      </c>
      <c r="BO8" s="50">
        <f>VLOOKUP($C8,BilledbyRate!$A$7:$BQ$26,COLUMN()-2,0)*VLOOKUP('Billed Volumes'!$C8,'Rev Allocations Usage'!$B$4:$K$23,MATCH('Billed Volumes'!$A8,'Rev Allocations Usage'!$B$3:$K$3,0),0)</f>
        <v>1054.6142037471259</v>
      </c>
      <c r="BP8" s="50">
        <f>VLOOKUP($C8,BilledbyRate!$A$7:$BQ$26,COLUMN()-2,0)*VLOOKUP('Billed Volumes'!$C8,'Rev Allocations Usage'!$B$4:$K$23,MATCH('Billed Volumes'!$A8,'Rev Allocations Usage'!$B$3:$K$3,0),0)</f>
        <v>1297.052538518451</v>
      </c>
      <c r="BQ8" s="50">
        <f>VLOOKUP($C8,BilledbyRate!$A$7:$BQ$26,COLUMN()-2,0)*VLOOKUP('Billed Volumes'!$C8,'Rev Allocations Usage'!$B$4:$K$23,MATCH('Billed Volumes'!$A8,'Rev Allocations Usage'!$B$3:$K$3,0),0)</f>
        <v>1945.1583990654954</v>
      </c>
      <c r="BR8" s="50">
        <f>VLOOKUP($C8,BilledbyRate!$A$7:$BQ$26,COLUMN()-2,0)*VLOOKUP('Billed Volumes'!$C8,'Rev Allocations Usage'!$B$4:$K$23,MATCH('Billed Volumes'!$A8,'Rev Allocations Usage'!$B$3:$K$3,0),0)</f>
        <v>2193.3114719705422</v>
      </c>
      <c r="BS8" s="51">
        <f>VLOOKUP($C8,BilledbyRate!$A$7:$BQ$26,COLUMN()-2,0)*VLOOKUP('Billed Volumes'!$C8,'Rev Allocations Usage'!$B$4:$K$23,MATCH('Billed Volumes'!$A8,'Rev Allocations Usage'!$B$3:$K$3,0),0)</f>
        <v>2210.3248044141415</v>
      </c>
    </row>
    <row r="9" spans="1:71" ht="15" x14ac:dyDescent="0.25">
      <c r="A9" s="130" t="str">
        <f>A8</f>
        <v>Large Commercial Customers</v>
      </c>
      <c r="B9" s="90" t="s">
        <v>127</v>
      </c>
      <c r="C9" s="105" t="s">
        <v>10</v>
      </c>
      <c r="D9" s="49"/>
      <c r="E9" s="50">
        <f>VLOOKUP($C9,BilledbyRate!$A$7:$BQ$26,COLUMN()-2,0)*VLOOKUP('Billed Volumes'!$C9,'Rev Allocations Usage'!$B$4:$K$23,MATCH('Billed Volumes'!$A9,'Rev Allocations Usage'!$B$3:$K$3,0),0)</f>
        <v>336.72020129720772</v>
      </c>
      <c r="F9" s="50">
        <f>VLOOKUP($C9,BilledbyRate!$A$7:$BQ$26,COLUMN()-2,0)*VLOOKUP('Billed Volumes'!$C9,'Rev Allocations Usage'!$B$4:$K$23,MATCH('Billed Volumes'!$A9,'Rev Allocations Usage'!$B$3:$K$3,0),0)</f>
        <v>329.45107747967251</v>
      </c>
      <c r="G9" s="50">
        <f>VLOOKUP($C9,BilledbyRate!$A$7:$BQ$26,COLUMN()-2,0)*VLOOKUP('Billed Volumes'!$C9,'Rev Allocations Usage'!$B$4:$K$23,MATCH('Billed Volumes'!$A9,'Rev Allocations Usage'!$B$3:$K$3,0),0)</f>
        <v>329.07690348034629</v>
      </c>
      <c r="H9" s="50">
        <f>VLOOKUP($C9,BilledbyRate!$A$7:$BQ$26,COLUMN()-2,0)*VLOOKUP('Billed Volumes'!$C9,'Rev Allocations Usage'!$B$4:$K$23,MATCH('Billed Volumes'!$A9,'Rev Allocations Usage'!$B$3:$K$3,0),0)</f>
        <v>332.44997483338057</v>
      </c>
      <c r="I9" s="50">
        <f>VLOOKUP($C9,BilledbyRate!$A$7:$BQ$26,COLUMN()-2,0)*VLOOKUP('Billed Volumes'!$C9,'Rev Allocations Usage'!$B$4:$K$23,MATCH('Billed Volumes'!$A9,'Rev Allocations Usage'!$B$3:$K$3,0),0)</f>
        <v>392.43995752982096</v>
      </c>
      <c r="J9" s="50">
        <f>VLOOKUP($C9,BilledbyRate!$A$7:$BQ$26,COLUMN()-2,0)*VLOOKUP('Billed Volumes'!$C9,'Rev Allocations Usage'!$B$4:$K$23,MATCH('Billed Volumes'!$A9,'Rev Allocations Usage'!$B$3:$K$3,0),0)</f>
        <v>520.89963768207747</v>
      </c>
      <c r="K9" s="51">
        <f>VLOOKUP($C9,BilledbyRate!$A$7:$BQ$26,COLUMN()-2,0)*VLOOKUP('Billed Volumes'!$C9,'Rev Allocations Usage'!$B$4:$K$23,MATCH('Billed Volumes'!$A9,'Rev Allocations Usage'!$B$3:$K$3,0),0)</f>
        <v>705.29793309322588</v>
      </c>
      <c r="L9" s="50">
        <f>VLOOKUP($C9,BilledbyRate!$A$7:$BQ$26,COLUMN()-2,0)*VLOOKUP('Billed Volumes'!$C9,'Rev Allocations Usage'!$B$4:$K$23,MATCH('Billed Volumes'!$A9,'Rev Allocations Usage'!$B$3:$K$3,0),0)</f>
        <v>848.76362038397599</v>
      </c>
      <c r="M9" s="50">
        <f>VLOOKUP($C9,BilledbyRate!$A$7:$BQ$26,COLUMN()-2,0)*VLOOKUP('Billed Volumes'!$C9,'Rev Allocations Usage'!$B$4:$K$23,MATCH('Billed Volumes'!$A9,'Rev Allocations Usage'!$B$3:$K$3,0),0)</f>
        <v>854.1430954978041</v>
      </c>
      <c r="N9" s="50">
        <f>VLOOKUP($C9,BilledbyRate!$A$7:$BQ$26,COLUMN()-2,0)*VLOOKUP('Billed Volumes'!$C9,'Rev Allocations Usage'!$B$4:$K$23,MATCH('Billed Volumes'!$A9,'Rev Allocations Usage'!$B$3:$K$3,0),0)</f>
        <v>703.11185748581647</v>
      </c>
      <c r="O9" s="50">
        <f>VLOOKUP($C9,BilledbyRate!$A$7:$BQ$26,COLUMN()-2,0)*VLOOKUP('Billed Volumes'!$C9,'Rev Allocations Usage'!$B$4:$K$23,MATCH('Billed Volumes'!$A9,'Rev Allocations Usage'!$B$3:$K$3,0),0)</f>
        <v>551.32863670604661</v>
      </c>
      <c r="P9" s="50">
        <f>VLOOKUP($C9,BilledbyRate!$A$7:$BQ$26,COLUMN()-2,0)*VLOOKUP('Billed Volumes'!$C9,'Rev Allocations Usage'!$B$4:$K$23,MATCH('Billed Volumes'!$A9,'Rev Allocations Usage'!$B$3:$K$3,0),0)</f>
        <v>423.51053530946774</v>
      </c>
      <c r="Q9" s="50">
        <f>VLOOKUP($C9,BilledbyRate!$A$7:$BQ$26,COLUMN()-2,0)*VLOOKUP('Billed Volumes'!$C9,'Rev Allocations Usage'!$B$4:$K$23,MATCH('Billed Volumes'!$A9,'Rev Allocations Usage'!$B$3:$K$3,0),0)</f>
        <v>363.80002659507164</v>
      </c>
      <c r="R9" s="50">
        <f>VLOOKUP($C9,BilledbyRate!$A$7:$BQ$26,COLUMN()-2,0)*VLOOKUP('Billed Volumes'!$C9,'Rev Allocations Usage'!$B$4:$K$23,MATCH('Billed Volumes'!$A9,'Rev Allocations Usage'!$B$3:$K$3,0),0)</f>
        <v>356.61483850164814</v>
      </c>
      <c r="S9" s="50">
        <f>VLOOKUP($C9,BilledbyRate!$A$7:$BQ$26,COLUMN()-2,0)*VLOOKUP('Billed Volumes'!$C9,'Rev Allocations Usage'!$B$4:$K$23,MATCH('Billed Volumes'!$A9,'Rev Allocations Usage'!$B$3:$K$3,0),0)</f>
        <v>356.24065890175319</v>
      </c>
      <c r="T9" s="50">
        <f>VLOOKUP($C9,BilledbyRate!$A$7:$BQ$26,COLUMN()-2,0)*VLOOKUP('Billed Volumes'!$C9,'Rev Allocations Usage'!$B$4:$K$23,MATCH('Billed Volumes'!$A9,'Rev Allocations Usage'!$B$3:$K$3,0),0)</f>
        <v>359.61373025478741</v>
      </c>
      <c r="U9" s="50">
        <f>VLOOKUP($C9,BilledbyRate!$A$7:$BQ$26,COLUMN()-2,0)*VLOOKUP('Billed Volumes'!$C9,'Rev Allocations Usage'!$B$4:$K$23,MATCH('Billed Volumes'!$A9,'Rev Allocations Usage'!$B$3:$K$3,0),0)</f>
        <v>419.24212903048982</v>
      </c>
      <c r="V9" s="50">
        <f>VLOOKUP($C9,BilledbyRate!$A$7:$BQ$26,COLUMN()-2,0)*VLOOKUP('Billed Volumes'!$C9,'Rev Allocations Usage'!$B$4:$K$23,MATCH('Billed Volumes'!$A9,'Rev Allocations Usage'!$B$3:$K$3,0),0)</f>
        <v>547.70180918274639</v>
      </c>
      <c r="W9" s="50">
        <f>VLOOKUP($C9,BilledbyRate!$A$7:$BQ$26,COLUMN()-2,0)*VLOOKUP('Billed Volumes'!$C9,'Rev Allocations Usage'!$B$4:$K$23,MATCH('Billed Volumes'!$A9,'Rev Allocations Usage'!$B$3:$K$3,0),0)</f>
        <v>732.1001045938948</v>
      </c>
      <c r="X9" s="52">
        <f>VLOOKUP($C9,BilledbyRate!$A$7:$BQ$26,COLUMN()-2,0)*VLOOKUP('Billed Volumes'!$C9,'Rev Allocations Usage'!$B$4:$K$23,MATCH('Billed Volumes'!$A9,'Rev Allocations Usage'!$B$3:$K$3,0),0)</f>
        <v>874.47814462837869</v>
      </c>
      <c r="Y9" s="50">
        <f>VLOOKUP($C9,BilledbyRate!$A$7:$BQ$26,COLUMN()-2,0)*VLOOKUP('Billed Volumes'!$C9,'Rev Allocations Usage'!$B$4:$K$23,MATCH('Billed Volumes'!$A9,'Rev Allocations Usage'!$B$3:$K$3,0),0)</f>
        <v>879.85761974220668</v>
      </c>
      <c r="Z9" s="50">
        <f>VLOOKUP($C9,BilledbyRate!$A$7:$BQ$26,COLUMN()-2,0)*VLOOKUP('Billed Volumes'!$C9,'Rev Allocations Usage'!$B$4:$K$23,MATCH('Billed Volumes'!$A9,'Rev Allocations Usage'!$B$3:$K$3,0),0)</f>
        <v>728.82638173021905</v>
      </c>
      <c r="AA9" s="50">
        <f>VLOOKUP($C9,BilledbyRate!$A$7:$BQ$26,COLUMN()-2,0)*VLOOKUP('Billed Volumes'!$C9,'Rev Allocations Usage'!$B$4:$K$23,MATCH('Billed Volumes'!$A9,'Rev Allocations Usage'!$B$3:$K$3,0),0)</f>
        <v>575.84802757840578</v>
      </c>
      <c r="AB9" s="50">
        <f>VLOOKUP($C9,BilledbyRate!$A$7:$BQ$26,COLUMN()-2,0)*VLOOKUP('Billed Volumes'!$C9,'Rev Allocations Usage'!$B$4:$K$23,MATCH('Billed Volumes'!$A9,'Rev Allocations Usage'!$B$3:$K$3,0),0)</f>
        <v>448.02992618182674</v>
      </c>
      <c r="AC9" s="50">
        <f>VLOOKUP($C9,BilledbyRate!$A$7:$BQ$26,COLUMN()-2,0)*VLOOKUP('Billed Volumes'!$C9,'Rev Allocations Usage'!$B$4:$K$23,MATCH('Billed Volumes'!$A9,'Rev Allocations Usage'!$B$3:$K$3,0),0)</f>
        <v>388.31941746743064</v>
      </c>
      <c r="AD9" s="50">
        <f>VLOOKUP($C9,BilledbyRate!$A$7:$BQ$26,COLUMN()-2,0)*VLOOKUP('Billed Volumes'!$C9,'Rev Allocations Usage'!$B$4:$K$23,MATCH('Billed Volumes'!$A9,'Rev Allocations Usage'!$B$3:$K$3,0),0)</f>
        <v>379.7788189249884</v>
      </c>
      <c r="AE9" s="50">
        <f>VLOOKUP($C9,BilledbyRate!$A$7:$BQ$26,COLUMN()-2,0)*VLOOKUP('Billed Volumes'!$C9,'Rev Allocations Usage'!$B$4:$K$23,MATCH('Billed Volumes'!$A9,'Rev Allocations Usage'!$B$3:$K$3,0),0)</f>
        <v>379.40463932509346</v>
      </c>
      <c r="AF9" s="50">
        <f>VLOOKUP($C9,BilledbyRate!$A$7:$BQ$26,COLUMN()-2,0)*VLOOKUP('Billed Volumes'!$C9,'Rev Allocations Usage'!$B$4:$K$23,MATCH('Billed Volumes'!$A9,'Rev Allocations Usage'!$B$3:$K$3,0),0)</f>
        <v>382.77771067812762</v>
      </c>
      <c r="AG9" s="50">
        <f>VLOOKUP($C9,BilledbyRate!$A$7:$BQ$26,COLUMN()-2,0)*VLOOKUP('Billed Volumes'!$C9,'Rev Allocations Usage'!$B$4:$K$23,MATCH('Billed Volumes'!$A9,'Rev Allocations Usage'!$B$3:$K$3,0),0)</f>
        <v>441.6165636713273</v>
      </c>
      <c r="AH9" s="50">
        <f>VLOOKUP($C9,BilledbyRate!$A$7:$BQ$26,COLUMN()-2,0)*VLOOKUP('Billed Volumes'!$C9,'Rev Allocations Usage'!$B$4:$K$23,MATCH('Billed Volumes'!$A9,'Rev Allocations Usage'!$B$3:$K$3,0),0)</f>
        <v>570.07624382358381</v>
      </c>
      <c r="AI9" s="50">
        <f>VLOOKUP($C9,BilledbyRate!$A$7:$BQ$26,COLUMN()-2,0)*VLOOKUP('Billed Volumes'!$C9,'Rev Allocations Usage'!$B$4:$K$23,MATCH('Billed Volumes'!$A9,'Rev Allocations Usage'!$B$3:$K$3,0),0)</f>
        <v>754.47453923473211</v>
      </c>
      <c r="AJ9" s="52">
        <f>VLOOKUP($C9,BilledbyRate!$A$7:$BQ$26,COLUMN()-2,0)*VLOOKUP('Billed Volumes'!$C9,'Rev Allocations Usage'!$B$4:$K$23,MATCH('Billed Volumes'!$A9,'Rev Allocations Usage'!$B$3:$K$3,0),0)</f>
        <v>896.2644859452638</v>
      </c>
      <c r="AK9" s="50">
        <f>VLOOKUP($C9,BilledbyRate!$A$7:$BQ$26,COLUMN()-2,0)*VLOOKUP('Billed Volumes'!$C9,'Rev Allocations Usage'!$B$4:$K$23,MATCH('Billed Volumes'!$A9,'Rev Allocations Usage'!$B$3:$K$3,0),0)</f>
        <v>901.64396105909191</v>
      </c>
      <c r="AL9" s="50">
        <f>VLOOKUP($C9,BilledbyRate!$A$7:$BQ$26,COLUMN()-2,0)*VLOOKUP('Billed Volumes'!$C9,'Rev Allocations Usage'!$B$4:$K$23,MATCH('Billed Volumes'!$A9,'Rev Allocations Usage'!$B$3:$K$3,0),0)</f>
        <v>750.61271744653538</v>
      </c>
      <c r="AM9" s="50">
        <f>VLOOKUP($C9,BilledbyRate!$A$7:$BQ$26,COLUMN()-2,0)*VLOOKUP('Billed Volumes'!$C9,'Rev Allocations Usage'!$B$4:$K$23,MATCH('Billed Volumes'!$A9,'Rev Allocations Usage'!$B$3:$K$3,0),0)</f>
        <v>596.43920191983477</v>
      </c>
      <c r="AN9" s="50">
        <f>VLOOKUP($C9,BilledbyRate!$A$7:$BQ$26,COLUMN()-2,0)*VLOOKUP('Billed Volumes'!$C9,'Rev Allocations Usage'!$B$4:$K$23,MATCH('Billed Volumes'!$A9,'Rev Allocations Usage'!$B$3:$K$3,0),0)</f>
        <v>468.62109492268701</v>
      </c>
      <c r="AO9" s="50">
        <f>VLOOKUP($C9,BilledbyRate!$A$7:$BQ$26,COLUMN()-2,0)*VLOOKUP('Billed Volumes'!$C9,'Rev Allocations Usage'!$B$4:$K$23,MATCH('Billed Volumes'!$A9,'Rev Allocations Usage'!$B$3:$K$3,0),0)</f>
        <v>408.91059180885969</v>
      </c>
      <c r="AP9" s="50">
        <f>VLOOKUP($C9,BilledbyRate!$A$7:$BQ$26,COLUMN()-2,0)*VLOOKUP('Billed Volumes'!$C9,'Rev Allocations Usage'!$B$4:$K$23,MATCH('Billed Volumes'!$A9,'Rev Allocations Usage'!$B$3:$K$3,0),0)</f>
        <v>399.07277832745706</v>
      </c>
      <c r="AQ9" s="50">
        <f>VLOOKUP($C9,BilledbyRate!$A$7:$BQ$26,COLUMN()-2,0)*VLOOKUP('Billed Volumes'!$C9,'Rev Allocations Usage'!$B$4:$K$23,MATCH('Billed Volumes'!$A9,'Rev Allocations Usage'!$B$3:$K$3,0),0)</f>
        <v>398.69860432813078</v>
      </c>
      <c r="AR9" s="50">
        <f>VLOOKUP($C9,BilledbyRate!$A$7:$BQ$26,COLUMN()-2,0)*VLOOKUP('Billed Volumes'!$C9,'Rev Allocations Usage'!$B$4:$K$23,MATCH('Billed Volumes'!$A9,'Rev Allocations Usage'!$B$3:$K$3,0),0)</f>
        <v>402.07167568116506</v>
      </c>
      <c r="AS9" s="50">
        <f>VLOOKUP($C9,BilledbyRate!$A$7:$BQ$26,COLUMN()-2,0)*VLOOKUP('Billed Volumes'!$C9,'Rev Allocations Usage'!$B$4:$K$23,MATCH('Billed Volumes'!$A9,'Rev Allocations Usage'!$B$3:$K$3,0),0)</f>
        <v>459.05993273667013</v>
      </c>
      <c r="AT9" s="50">
        <f>VLOOKUP($C9,BilledbyRate!$A$7:$BQ$26,COLUMN()-2,0)*VLOOKUP('Billed Volumes'!$C9,'Rev Allocations Usage'!$B$4:$K$23,MATCH('Billed Volumes'!$A9,'Rev Allocations Usage'!$B$3:$K$3,0),0)</f>
        <v>587.51961288892664</v>
      </c>
      <c r="AU9" s="50">
        <f>VLOOKUP($C9,BilledbyRate!$A$7:$BQ$26,COLUMN()-2,0)*VLOOKUP('Billed Volumes'!$C9,'Rev Allocations Usage'!$B$4:$K$23,MATCH('Billed Volumes'!$A9,'Rev Allocations Usage'!$B$3:$K$3,0),0)</f>
        <v>771.91790830007506</v>
      </c>
      <c r="AV9" s="52">
        <f>VLOOKUP($C9,BilledbyRate!$A$7:$BQ$26,COLUMN()-2,0)*VLOOKUP('Billed Volumes'!$C9,'Rev Allocations Usage'!$B$4:$K$23,MATCH('Billed Volumes'!$A9,'Rev Allocations Usage'!$B$3:$K$3,0),0)</f>
        <v>912.79706251486596</v>
      </c>
      <c r="AW9" s="50">
        <f>VLOOKUP($C9,BilledbyRate!$A$7:$BQ$26,COLUMN()-2,0)*VLOOKUP('Billed Volumes'!$C9,'Rev Allocations Usage'!$B$4:$K$23,MATCH('Billed Volumes'!$A9,'Rev Allocations Usage'!$B$3:$K$3,0),0)</f>
        <v>918.17653762869406</v>
      </c>
      <c r="AX9" s="50">
        <f>VLOOKUP($C9,BilledbyRate!$A$7:$BQ$26,COLUMN()-2,0)*VLOOKUP('Billed Volumes'!$C9,'Rev Allocations Usage'!$B$4:$K$23,MATCH('Billed Volumes'!$A9,'Rev Allocations Usage'!$B$3:$K$3,0),0)</f>
        <v>767.14529961670644</v>
      </c>
      <c r="AY9" s="50">
        <f>VLOOKUP($C9,BilledbyRate!$A$7:$BQ$26,COLUMN()-2,0)*VLOOKUP('Billed Volumes'!$C9,'Rev Allocations Usage'!$B$4:$K$23,MATCH('Billed Volumes'!$A9,'Rev Allocations Usage'!$B$3:$K$3,0),0)</f>
        <v>612.44086697259627</v>
      </c>
      <c r="AZ9" s="50">
        <f>VLOOKUP($C9,BilledbyRate!$A$7:$BQ$26,COLUMN()-2,0)*VLOOKUP('Billed Volumes'!$C9,'Rev Allocations Usage'!$B$4:$K$23,MATCH('Billed Volumes'!$A9,'Rev Allocations Usage'!$B$3:$K$3,0),0)</f>
        <v>484.62275997544856</v>
      </c>
      <c r="BA9" s="50">
        <f>VLOOKUP($C9,BilledbyRate!$A$7:$BQ$26,COLUMN()-2,0)*VLOOKUP('Billed Volumes'!$C9,'Rev Allocations Usage'!$B$4:$K$23,MATCH('Billed Volumes'!$A9,'Rev Allocations Usage'!$B$3:$K$3,0),0)</f>
        <v>424.91225686162113</v>
      </c>
      <c r="BB9" s="50">
        <f>VLOOKUP($C9,BilledbyRate!$A$7:$BQ$26,COLUMN()-2,0)*VLOOKUP('Billed Volumes'!$C9,'Rev Allocations Usage'!$B$4:$K$23,MATCH('Billed Volumes'!$A9,'Rev Allocations Usage'!$B$3:$K$3,0),0)</f>
        <v>415.1954548695681</v>
      </c>
      <c r="BC9" s="50">
        <f>VLOOKUP($C9,BilledbyRate!$A$7:$BQ$26,COLUMN()-2,0)*VLOOKUP('Billed Volumes'!$C9,'Rev Allocations Usage'!$B$4:$K$23,MATCH('Billed Volumes'!$A9,'Rev Allocations Usage'!$B$3:$K$3,0),0)</f>
        <v>414.82128087024188</v>
      </c>
      <c r="BD9" s="50">
        <f>VLOOKUP($C9,BilledbyRate!$A$7:$BQ$26,COLUMN()-2,0)*VLOOKUP('Billed Volumes'!$C9,'Rev Allocations Usage'!$B$4:$K$23,MATCH('Billed Volumes'!$A9,'Rev Allocations Usage'!$B$3:$K$3,0),0)</f>
        <v>418.19435222327616</v>
      </c>
      <c r="BE9" s="50">
        <f>VLOOKUP($C9,BilledbyRate!$A$7:$BQ$26,COLUMN()-2,0)*VLOOKUP('Billed Volumes'!$C9,'Rev Allocations Usage'!$B$4:$K$23,MATCH('Billed Volumes'!$A9,'Rev Allocations Usage'!$B$3:$K$3,0),0)</f>
        <v>475.86568264845374</v>
      </c>
      <c r="BF9" s="50">
        <f>VLOOKUP($C9,BilledbyRate!$A$7:$BQ$26,COLUMN()-2,0)*VLOOKUP('Billed Volumes'!$C9,'Rev Allocations Usage'!$B$4:$K$23,MATCH('Billed Volumes'!$A9,'Rev Allocations Usage'!$B$3:$K$3,0),0)</f>
        <v>604.32536280071031</v>
      </c>
      <c r="BG9" s="50">
        <f>VLOOKUP($C9,BilledbyRate!$A$7:$BQ$26,COLUMN()-2,0)*VLOOKUP('Billed Volumes'!$C9,'Rev Allocations Usage'!$B$4:$K$23,MATCH('Billed Volumes'!$A9,'Rev Allocations Usage'!$B$3:$K$3,0),0)</f>
        <v>788.72365821185861</v>
      </c>
      <c r="BH9" s="52">
        <f>VLOOKUP($C9,BilledbyRate!$A$7:$BQ$26,COLUMN()-2,0)*VLOOKUP('Billed Volumes'!$C9,'Rev Allocations Usage'!$B$4:$K$23,MATCH('Billed Volumes'!$A9,'Rev Allocations Usage'!$B$3:$K$3,0),0)</f>
        <v>929.34814896424348</v>
      </c>
      <c r="BI9" s="50">
        <f>VLOOKUP($C9,BilledbyRate!$A$7:$BQ$26,COLUMN()-2,0)*VLOOKUP('Billed Volumes'!$C9,'Rev Allocations Usage'!$B$4:$K$23,MATCH('Billed Volumes'!$A9,'Rev Allocations Usage'!$B$3:$K$3,0),0)</f>
        <v>934.72762407807136</v>
      </c>
      <c r="BJ9" s="50">
        <f>VLOOKUP($C9,BilledbyRate!$A$7:$BQ$26,COLUMN()-2,0)*VLOOKUP('Billed Volumes'!$C9,'Rev Allocations Usage'!$B$4:$K$23,MATCH('Billed Volumes'!$A9,'Rev Allocations Usage'!$B$3:$K$3,0),0)</f>
        <v>783.69638606608373</v>
      </c>
      <c r="BK9" s="50">
        <f>VLOOKUP($C9,BilledbyRate!$A$7:$BQ$26,COLUMN()-2,0)*VLOOKUP('Billed Volumes'!$C9,'Rev Allocations Usage'!$B$4:$K$23,MATCH('Billed Volumes'!$A9,'Rev Allocations Usage'!$B$3:$K$3,0),0)</f>
        <v>629.05162188161762</v>
      </c>
      <c r="BL9" s="50">
        <f>VLOOKUP($C9,BilledbyRate!$A$7:$BQ$26,COLUMN()-2,0)*VLOOKUP('Billed Volumes'!$C9,'Rev Allocations Usage'!$B$4:$K$23,MATCH('Billed Volumes'!$A9,'Rev Allocations Usage'!$B$3:$K$3,0),0)</f>
        <v>501.2335204850387</v>
      </c>
      <c r="BM9" s="50">
        <f>VLOOKUP($C9,BilledbyRate!$A$7:$BQ$26,COLUMN()-2,0)*VLOOKUP('Billed Volumes'!$C9,'Rev Allocations Usage'!$B$4:$K$23,MATCH('Billed Volumes'!$A9,'Rev Allocations Usage'!$B$3:$K$3,0),0)</f>
        <v>441.5230117706426</v>
      </c>
      <c r="BN9" s="50">
        <f>VLOOKUP($C9,BilledbyRate!$A$7:$BQ$26,COLUMN()-2,0)*VLOOKUP('Billed Volumes'!$C9,'Rev Allocations Usage'!$B$4:$K$23,MATCH('Billed Volumes'!$A9,'Rev Allocations Usage'!$B$3:$K$3,0),0)</f>
        <v>431.62833011397942</v>
      </c>
      <c r="BO9" s="50">
        <f>VLOOKUP($C9,BilledbyRate!$A$7:$BQ$26,COLUMN()-2,0)*VLOOKUP('Billed Volumes'!$C9,'Rev Allocations Usage'!$B$4:$K$23,MATCH('Billed Volumes'!$A9,'Rev Allocations Usage'!$B$3:$K$3,0),0)</f>
        <v>431.2541561146532</v>
      </c>
      <c r="BP9" s="50">
        <f>VLOOKUP($C9,BilledbyRate!$A$7:$BQ$26,COLUMN()-2,0)*VLOOKUP('Billed Volumes'!$C9,'Rev Allocations Usage'!$B$4:$K$23,MATCH('Billed Volumes'!$A9,'Rev Allocations Usage'!$B$3:$K$3,0),0)</f>
        <v>434.62722746768736</v>
      </c>
      <c r="BQ9" s="50">
        <f>VLOOKUP($C9,BilledbyRate!$A$7:$BQ$26,COLUMN()-2,0)*VLOOKUP('Billed Volumes'!$C9,'Rev Allocations Usage'!$B$4:$K$23,MATCH('Billed Volumes'!$A9,'Rev Allocations Usage'!$B$3:$K$3,0),0)</f>
        <v>491.90835506572745</v>
      </c>
      <c r="BR9" s="50">
        <f>VLOOKUP($C9,BilledbyRate!$A$7:$BQ$26,COLUMN()-2,0)*VLOOKUP('Billed Volumes'!$C9,'Rev Allocations Usage'!$B$4:$K$23,MATCH('Billed Volumes'!$A9,'Rev Allocations Usage'!$B$3:$K$3,0),0)</f>
        <v>620.36803521798413</v>
      </c>
      <c r="BS9" s="51">
        <f>VLOOKUP($C9,BilledbyRate!$A$7:$BQ$26,COLUMN()-2,0)*VLOOKUP('Billed Volumes'!$C9,'Rev Allocations Usage'!$B$4:$K$23,MATCH('Billed Volumes'!$A9,'Rev Allocations Usage'!$B$3:$K$3,0),0)</f>
        <v>804.76632502856376</v>
      </c>
    </row>
    <row r="10" spans="1:71" ht="15" x14ac:dyDescent="0.25">
      <c r="A10" s="130" t="str">
        <f t="shared" ref="A10:A12" si="2">A9</f>
        <v>Large Commercial Customers</v>
      </c>
      <c r="B10" s="90" t="s">
        <v>149</v>
      </c>
      <c r="C10" s="105" t="s">
        <v>19</v>
      </c>
      <c r="D10" s="49"/>
      <c r="E10" s="50">
        <f>VLOOKUP($C10,BilledbyRate!$A$7:$BQ$26,COLUMN()-2,0)*VLOOKUP('Billed Volumes'!$C10,'Rev Allocations Usage'!$B$4:$K$23,MATCH('Billed Volumes'!$A10,'Rev Allocations Usage'!$B$3:$K$3,0),0)</f>
        <v>0</v>
      </c>
      <c r="F10" s="50">
        <f>VLOOKUP($C10,BilledbyRate!$A$7:$BQ$26,COLUMN()-2,0)*VLOOKUP('Billed Volumes'!$C10,'Rev Allocations Usage'!$B$4:$K$23,MATCH('Billed Volumes'!$A10,'Rev Allocations Usage'!$B$3:$K$3,0),0)</f>
        <v>0</v>
      </c>
      <c r="G10" s="50">
        <f>VLOOKUP($C10,BilledbyRate!$A$7:$BQ$26,COLUMN()-2,0)*VLOOKUP('Billed Volumes'!$C10,'Rev Allocations Usage'!$B$4:$K$23,MATCH('Billed Volumes'!$A10,'Rev Allocations Usage'!$B$3:$K$3,0),0)</f>
        <v>0</v>
      </c>
      <c r="H10" s="50">
        <f>VLOOKUP($C10,BilledbyRate!$A$7:$BQ$26,COLUMN()-2,0)*VLOOKUP('Billed Volumes'!$C10,'Rev Allocations Usage'!$B$4:$K$23,MATCH('Billed Volumes'!$A10,'Rev Allocations Usage'!$B$3:$K$3,0),0)</f>
        <v>0</v>
      </c>
      <c r="I10" s="50">
        <f>VLOOKUP($C10,BilledbyRate!$A$7:$BQ$26,COLUMN()-2,0)*VLOOKUP('Billed Volumes'!$C10,'Rev Allocations Usage'!$B$4:$K$23,MATCH('Billed Volumes'!$A10,'Rev Allocations Usage'!$B$3:$K$3,0),0)</f>
        <v>0</v>
      </c>
      <c r="J10" s="50">
        <f>VLOOKUP($C10,BilledbyRate!$A$7:$BQ$26,COLUMN()-2,0)*VLOOKUP('Billed Volumes'!$C10,'Rev Allocations Usage'!$B$4:$K$23,MATCH('Billed Volumes'!$A10,'Rev Allocations Usage'!$B$3:$K$3,0),0)</f>
        <v>0</v>
      </c>
      <c r="K10" s="51">
        <f>VLOOKUP($C10,BilledbyRate!$A$7:$BQ$26,COLUMN()-2,0)*VLOOKUP('Billed Volumes'!$C10,'Rev Allocations Usage'!$B$4:$K$23,MATCH('Billed Volumes'!$A10,'Rev Allocations Usage'!$B$3:$K$3,0),0)</f>
        <v>0</v>
      </c>
      <c r="L10" s="50">
        <f>VLOOKUP($C10,BilledbyRate!$A$7:$BQ$26,COLUMN()-2,0)*VLOOKUP('Billed Volumes'!$C10,'Rev Allocations Usage'!$B$4:$K$23,MATCH('Billed Volumes'!$A10,'Rev Allocations Usage'!$B$3:$K$3,0),0)</f>
        <v>0</v>
      </c>
      <c r="M10" s="50">
        <f>VLOOKUP($C10,BilledbyRate!$A$7:$BQ$26,COLUMN()-2,0)*VLOOKUP('Billed Volumes'!$C10,'Rev Allocations Usage'!$B$4:$K$23,MATCH('Billed Volumes'!$A10,'Rev Allocations Usage'!$B$3:$K$3,0),0)</f>
        <v>0</v>
      </c>
      <c r="N10" s="50">
        <f>VLOOKUP($C10,BilledbyRate!$A$7:$BQ$26,COLUMN()-2,0)*VLOOKUP('Billed Volumes'!$C10,'Rev Allocations Usage'!$B$4:$K$23,MATCH('Billed Volumes'!$A10,'Rev Allocations Usage'!$B$3:$K$3,0),0)</f>
        <v>0</v>
      </c>
      <c r="O10" s="50">
        <f>VLOOKUP($C10,BilledbyRate!$A$7:$BQ$26,COLUMN()-2,0)*VLOOKUP('Billed Volumes'!$C10,'Rev Allocations Usage'!$B$4:$K$23,MATCH('Billed Volumes'!$A10,'Rev Allocations Usage'!$B$3:$K$3,0),0)</f>
        <v>0</v>
      </c>
      <c r="P10" s="50">
        <f>VLOOKUP($C10,BilledbyRate!$A$7:$BQ$26,COLUMN()-2,0)*VLOOKUP('Billed Volumes'!$C10,'Rev Allocations Usage'!$B$4:$K$23,MATCH('Billed Volumes'!$A10,'Rev Allocations Usage'!$B$3:$K$3,0),0)</f>
        <v>0</v>
      </c>
      <c r="Q10" s="50">
        <f>VLOOKUP($C10,BilledbyRate!$A$7:$BQ$26,COLUMN()-2,0)*VLOOKUP('Billed Volumes'!$C10,'Rev Allocations Usage'!$B$4:$K$23,MATCH('Billed Volumes'!$A10,'Rev Allocations Usage'!$B$3:$K$3,0),0)</f>
        <v>0</v>
      </c>
      <c r="R10" s="50">
        <f>VLOOKUP($C10,BilledbyRate!$A$7:$BQ$26,COLUMN()-2,0)*VLOOKUP('Billed Volumes'!$C10,'Rev Allocations Usage'!$B$4:$K$23,MATCH('Billed Volumes'!$A10,'Rev Allocations Usage'!$B$3:$K$3,0),0)</f>
        <v>0</v>
      </c>
      <c r="S10" s="50">
        <f>VLOOKUP($C10,BilledbyRate!$A$7:$BQ$26,COLUMN()-2,0)*VLOOKUP('Billed Volumes'!$C10,'Rev Allocations Usage'!$B$4:$K$23,MATCH('Billed Volumes'!$A10,'Rev Allocations Usage'!$B$3:$K$3,0),0)</f>
        <v>0</v>
      </c>
      <c r="T10" s="50">
        <f>VLOOKUP($C10,BilledbyRate!$A$7:$BQ$26,COLUMN()-2,0)*VLOOKUP('Billed Volumes'!$C10,'Rev Allocations Usage'!$B$4:$K$23,MATCH('Billed Volumes'!$A10,'Rev Allocations Usage'!$B$3:$K$3,0),0)</f>
        <v>0</v>
      </c>
      <c r="U10" s="50">
        <f>VLOOKUP($C10,BilledbyRate!$A$7:$BQ$26,COLUMN()-2,0)*VLOOKUP('Billed Volumes'!$C10,'Rev Allocations Usage'!$B$4:$K$23,MATCH('Billed Volumes'!$A10,'Rev Allocations Usage'!$B$3:$K$3,0),0)</f>
        <v>0</v>
      </c>
      <c r="V10" s="50">
        <f>VLOOKUP($C10,BilledbyRate!$A$7:$BQ$26,COLUMN()-2,0)*VLOOKUP('Billed Volumes'!$C10,'Rev Allocations Usage'!$B$4:$K$23,MATCH('Billed Volumes'!$A10,'Rev Allocations Usage'!$B$3:$K$3,0),0)</f>
        <v>0</v>
      </c>
      <c r="W10" s="50">
        <f>VLOOKUP($C10,BilledbyRate!$A$7:$BQ$26,COLUMN()-2,0)*VLOOKUP('Billed Volumes'!$C10,'Rev Allocations Usage'!$B$4:$K$23,MATCH('Billed Volumes'!$A10,'Rev Allocations Usage'!$B$3:$K$3,0),0)</f>
        <v>0</v>
      </c>
      <c r="X10" s="52">
        <f>VLOOKUP($C10,BilledbyRate!$A$7:$BQ$26,COLUMN()-2,0)*VLOOKUP('Billed Volumes'!$C10,'Rev Allocations Usage'!$B$4:$K$23,MATCH('Billed Volumes'!$A10,'Rev Allocations Usage'!$B$3:$K$3,0),0)</f>
        <v>0</v>
      </c>
      <c r="Y10" s="50">
        <f>VLOOKUP($C10,BilledbyRate!$A$7:$BQ$26,COLUMN()-2,0)*VLOOKUP('Billed Volumes'!$C10,'Rev Allocations Usage'!$B$4:$K$23,MATCH('Billed Volumes'!$A10,'Rev Allocations Usage'!$B$3:$K$3,0),0)</f>
        <v>0</v>
      </c>
      <c r="Z10" s="50">
        <f>VLOOKUP($C10,BilledbyRate!$A$7:$BQ$26,COLUMN()-2,0)*VLOOKUP('Billed Volumes'!$C10,'Rev Allocations Usage'!$B$4:$K$23,MATCH('Billed Volumes'!$A10,'Rev Allocations Usage'!$B$3:$K$3,0),0)</f>
        <v>0</v>
      </c>
      <c r="AA10" s="50">
        <f>VLOOKUP($C10,BilledbyRate!$A$7:$BQ$26,COLUMN()-2,0)*VLOOKUP('Billed Volumes'!$C10,'Rev Allocations Usage'!$B$4:$K$23,MATCH('Billed Volumes'!$A10,'Rev Allocations Usage'!$B$3:$K$3,0),0)</f>
        <v>0</v>
      </c>
      <c r="AB10" s="50">
        <f>VLOOKUP($C10,BilledbyRate!$A$7:$BQ$26,COLUMN()-2,0)*VLOOKUP('Billed Volumes'!$C10,'Rev Allocations Usage'!$B$4:$K$23,MATCH('Billed Volumes'!$A10,'Rev Allocations Usage'!$B$3:$K$3,0),0)</f>
        <v>0</v>
      </c>
      <c r="AC10" s="50">
        <f>VLOOKUP($C10,BilledbyRate!$A$7:$BQ$26,COLUMN()-2,0)*VLOOKUP('Billed Volumes'!$C10,'Rev Allocations Usage'!$B$4:$K$23,MATCH('Billed Volumes'!$A10,'Rev Allocations Usage'!$B$3:$K$3,0),0)</f>
        <v>0</v>
      </c>
      <c r="AD10" s="50">
        <f>VLOOKUP($C10,BilledbyRate!$A$7:$BQ$26,COLUMN()-2,0)*VLOOKUP('Billed Volumes'!$C10,'Rev Allocations Usage'!$B$4:$K$23,MATCH('Billed Volumes'!$A10,'Rev Allocations Usage'!$B$3:$K$3,0),0)</f>
        <v>0</v>
      </c>
      <c r="AE10" s="50">
        <f>VLOOKUP($C10,BilledbyRate!$A$7:$BQ$26,COLUMN()-2,0)*VLOOKUP('Billed Volumes'!$C10,'Rev Allocations Usage'!$B$4:$K$23,MATCH('Billed Volumes'!$A10,'Rev Allocations Usage'!$B$3:$K$3,0),0)</f>
        <v>0</v>
      </c>
      <c r="AF10" s="50">
        <f>VLOOKUP($C10,BilledbyRate!$A$7:$BQ$26,COLUMN()-2,0)*VLOOKUP('Billed Volumes'!$C10,'Rev Allocations Usage'!$B$4:$K$23,MATCH('Billed Volumes'!$A10,'Rev Allocations Usage'!$B$3:$K$3,0),0)</f>
        <v>0</v>
      </c>
      <c r="AG10" s="50">
        <f>VLOOKUP($C10,BilledbyRate!$A$7:$BQ$26,COLUMN()-2,0)*VLOOKUP('Billed Volumes'!$C10,'Rev Allocations Usage'!$B$4:$K$23,MATCH('Billed Volumes'!$A10,'Rev Allocations Usage'!$B$3:$K$3,0),0)</f>
        <v>0</v>
      </c>
      <c r="AH10" s="50">
        <f>VLOOKUP($C10,BilledbyRate!$A$7:$BQ$26,COLUMN()-2,0)*VLOOKUP('Billed Volumes'!$C10,'Rev Allocations Usage'!$B$4:$K$23,MATCH('Billed Volumes'!$A10,'Rev Allocations Usage'!$B$3:$K$3,0),0)</f>
        <v>0</v>
      </c>
      <c r="AI10" s="50">
        <f>VLOOKUP($C10,BilledbyRate!$A$7:$BQ$26,COLUMN()-2,0)*VLOOKUP('Billed Volumes'!$C10,'Rev Allocations Usage'!$B$4:$K$23,MATCH('Billed Volumes'!$A10,'Rev Allocations Usage'!$B$3:$K$3,0),0)</f>
        <v>0</v>
      </c>
      <c r="AJ10" s="52">
        <f>VLOOKUP($C10,BilledbyRate!$A$7:$BQ$26,COLUMN()-2,0)*VLOOKUP('Billed Volumes'!$C10,'Rev Allocations Usage'!$B$4:$K$23,MATCH('Billed Volumes'!$A10,'Rev Allocations Usage'!$B$3:$K$3,0),0)</f>
        <v>0</v>
      </c>
      <c r="AK10" s="50">
        <f>VLOOKUP($C10,BilledbyRate!$A$7:$BQ$26,COLUMN()-2,0)*VLOOKUP('Billed Volumes'!$C10,'Rev Allocations Usage'!$B$4:$K$23,MATCH('Billed Volumes'!$A10,'Rev Allocations Usage'!$B$3:$K$3,0),0)</f>
        <v>0</v>
      </c>
      <c r="AL10" s="50">
        <f>VLOOKUP($C10,BilledbyRate!$A$7:$BQ$26,COLUMN()-2,0)*VLOOKUP('Billed Volumes'!$C10,'Rev Allocations Usage'!$B$4:$K$23,MATCH('Billed Volumes'!$A10,'Rev Allocations Usage'!$B$3:$K$3,0),0)</f>
        <v>0</v>
      </c>
      <c r="AM10" s="50">
        <f>VLOOKUP($C10,BilledbyRate!$A$7:$BQ$26,COLUMN()-2,0)*VLOOKUP('Billed Volumes'!$C10,'Rev Allocations Usage'!$B$4:$K$23,MATCH('Billed Volumes'!$A10,'Rev Allocations Usage'!$B$3:$K$3,0),0)</f>
        <v>0</v>
      </c>
      <c r="AN10" s="50">
        <f>VLOOKUP($C10,BilledbyRate!$A$7:$BQ$26,COLUMN()-2,0)*VLOOKUP('Billed Volumes'!$C10,'Rev Allocations Usage'!$B$4:$K$23,MATCH('Billed Volumes'!$A10,'Rev Allocations Usage'!$B$3:$K$3,0),0)</f>
        <v>0</v>
      </c>
      <c r="AO10" s="50">
        <f>VLOOKUP($C10,BilledbyRate!$A$7:$BQ$26,COLUMN()-2,0)*VLOOKUP('Billed Volumes'!$C10,'Rev Allocations Usage'!$B$4:$K$23,MATCH('Billed Volumes'!$A10,'Rev Allocations Usage'!$B$3:$K$3,0),0)</f>
        <v>0</v>
      </c>
      <c r="AP10" s="50">
        <f>VLOOKUP($C10,BilledbyRate!$A$7:$BQ$26,COLUMN()-2,0)*VLOOKUP('Billed Volumes'!$C10,'Rev Allocations Usage'!$B$4:$K$23,MATCH('Billed Volumes'!$A10,'Rev Allocations Usage'!$B$3:$K$3,0),0)</f>
        <v>0</v>
      </c>
      <c r="AQ10" s="50">
        <f>VLOOKUP($C10,BilledbyRate!$A$7:$BQ$26,COLUMN()-2,0)*VLOOKUP('Billed Volumes'!$C10,'Rev Allocations Usage'!$B$4:$K$23,MATCH('Billed Volumes'!$A10,'Rev Allocations Usage'!$B$3:$K$3,0),0)</f>
        <v>0</v>
      </c>
      <c r="AR10" s="50">
        <f>VLOOKUP($C10,BilledbyRate!$A$7:$BQ$26,COLUMN()-2,0)*VLOOKUP('Billed Volumes'!$C10,'Rev Allocations Usage'!$B$4:$K$23,MATCH('Billed Volumes'!$A10,'Rev Allocations Usage'!$B$3:$K$3,0),0)</f>
        <v>0</v>
      </c>
      <c r="AS10" s="50">
        <f>VLOOKUP($C10,BilledbyRate!$A$7:$BQ$26,COLUMN()-2,0)*VLOOKUP('Billed Volumes'!$C10,'Rev Allocations Usage'!$B$4:$K$23,MATCH('Billed Volumes'!$A10,'Rev Allocations Usage'!$B$3:$K$3,0),0)</f>
        <v>0</v>
      </c>
      <c r="AT10" s="50">
        <f>VLOOKUP($C10,BilledbyRate!$A$7:$BQ$26,COLUMN()-2,0)*VLOOKUP('Billed Volumes'!$C10,'Rev Allocations Usage'!$B$4:$K$23,MATCH('Billed Volumes'!$A10,'Rev Allocations Usage'!$B$3:$K$3,0),0)</f>
        <v>0</v>
      </c>
      <c r="AU10" s="50">
        <f>VLOOKUP($C10,BilledbyRate!$A$7:$BQ$26,COLUMN()-2,0)*VLOOKUP('Billed Volumes'!$C10,'Rev Allocations Usage'!$B$4:$K$23,MATCH('Billed Volumes'!$A10,'Rev Allocations Usage'!$B$3:$K$3,0),0)</f>
        <v>0</v>
      </c>
      <c r="AV10" s="52">
        <f>VLOOKUP($C10,BilledbyRate!$A$7:$BQ$26,COLUMN()-2,0)*VLOOKUP('Billed Volumes'!$C10,'Rev Allocations Usage'!$B$4:$K$23,MATCH('Billed Volumes'!$A10,'Rev Allocations Usage'!$B$3:$K$3,0),0)</f>
        <v>0</v>
      </c>
      <c r="AW10" s="50">
        <f>VLOOKUP($C10,BilledbyRate!$A$7:$BQ$26,COLUMN()-2,0)*VLOOKUP('Billed Volumes'!$C10,'Rev Allocations Usage'!$B$4:$K$23,MATCH('Billed Volumes'!$A10,'Rev Allocations Usage'!$B$3:$K$3,0),0)</f>
        <v>0</v>
      </c>
      <c r="AX10" s="50">
        <f>VLOOKUP($C10,BilledbyRate!$A$7:$BQ$26,COLUMN()-2,0)*VLOOKUP('Billed Volumes'!$C10,'Rev Allocations Usage'!$B$4:$K$23,MATCH('Billed Volumes'!$A10,'Rev Allocations Usage'!$B$3:$K$3,0),0)</f>
        <v>0</v>
      </c>
      <c r="AY10" s="50">
        <f>VLOOKUP($C10,BilledbyRate!$A$7:$BQ$26,COLUMN()-2,0)*VLOOKUP('Billed Volumes'!$C10,'Rev Allocations Usage'!$B$4:$K$23,MATCH('Billed Volumes'!$A10,'Rev Allocations Usage'!$B$3:$K$3,0),0)</f>
        <v>0</v>
      </c>
      <c r="AZ10" s="50">
        <f>VLOOKUP($C10,BilledbyRate!$A$7:$BQ$26,COLUMN()-2,0)*VLOOKUP('Billed Volumes'!$C10,'Rev Allocations Usage'!$B$4:$K$23,MATCH('Billed Volumes'!$A10,'Rev Allocations Usage'!$B$3:$K$3,0),0)</f>
        <v>0</v>
      </c>
      <c r="BA10" s="50">
        <f>VLOOKUP($C10,BilledbyRate!$A$7:$BQ$26,COLUMN()-2,0)*VLOOKUP('Billed Volumes'!$C10,'Rev Allocations Usage'!$B$4:$K$23,MATCH('Billed Volumes'!$A10,'Rev Allocations Usage'!$B$3:$K$3,0),0)</f>
        <v>0</v>
      </c>
      <c r="BB10" s="50">
        <f>VLOOKUP($C10,BilledbyRate!$A$7:$BQ$26,COLUMN()-2,0)*VLOOKUP('Billed Volumes'!$C10,'Rev Allocations Usage'!$B$4:$K$23,MATCH('Billed Volumes'!$A10,'Rev Allocations Usage'!$B$3:$K$3,0),0)</f>
        <v>0</v>
      </c>
      <c r="BC10" s="50">
        <f>VLOOKUP($C10,BilledbyRate!$A$7:$BQ$26,COLUMN()-2,0)*VLOOKUP('Billed Volumes'!$C10,'Rev Allocations Usage'!$B$4:$K$23,MATCH('Billed Volumes'!$A10,'Rev Allocations Usage'!$B$3:$K$3,0),0)</f>
        <v>0</v>
      </c>
      <c r="BD10" s="50">
        <f>VLOOKUP($C10,BilledbyRate!$A$7:$BQ$26,COLUMN()-2,0)*VLOOKUP('Billed Volumes'!$C10,'Rev Allocations Usage'!$B$4:$K$23,MATCH('Billed Volumes'!$A10,'Rev Allocations Usage'!$B$3:$K$3,0),0)</f>
        <v>0</v>
      </c>
      <c r="BE10" s="50">
        <f>VLOOKUP($C10,BilledbyRate!$A$7:$BQ$26,COLUMN()-2,0)*VLOOKUP('Billed Volumes'!$C10,'Rev Allocations Usage'!$B$4:$K$23,MATCH('Billed Volumes'!$A10,'Rev Allocations Usage'!$B$3:$K$3,0),0)</f>
        <v>0</v>
      </c>
      <c r="BF10" s="50">
        <f>VLOOKUP($C10,BilledbyRate!$A$7:$BQ$26,COLUMN()-2,0)*VLOOKUP('Billed Volumes'!$C10,'Rev Allocations Usage'!$B$4:$K$23,MATCH('Billed Volumes'!$A10,'Rev Allocations Usage'!$B$3:$K$3,0),0)</f>
        <v>0</v>
      </c>
      <c r="BG10" s="50">
        <f>VLOOKUP($C10,BilledbyRate!$A$7:$BQ$26,COLUMN()-2,0)*VLOOKUP('Billed Volumes'!$C10,'Rev Allocations Usage'!$B$4:$K$23,MATCH('Billed Volumes'!$A10,'Rev Allocations Usage'!$B$3:$K$3,0),0)</f>
        <v>0</v>
      </c>
      <c r="BH10" s="52">
        <f>VLOOKUP($C10,BilledbyRate!$A$7:$BQ$26,COLUMN()-2,0)*VLOOKUP('Billed Volumes'!$C10,'Rev Allocations Usage'!$B$4:$K$23,MATCH('Billed Volumes'!$A10,'Rev Allocations Usage'!$B$3:$K$3,0),0)</f>
        <v>0</v>
      </c>
      <c r="BI10" s="50">
        <f>VLOOKUP($C10,BilledbyRate!$A$7:$BQ$26,COLUMN()-2,0)*VLOOKUP('Billed Volumes'!$C10,'Rev Allocations Usage'!$B$4:$K$23,MATCH('Billed Volumes'!$A10,'Rev Allocations Usage'!$B$3:$K$3,0),0)</f>
        <v>0</v>
      </c>
      <c r="BJ10" s="50">
        <f>VLOOKUP($C10,BilledbyRate!$A$7:$BQ$26,COLUMN()-2,0)*VLOOKUP('Billed Volumes'!$C10,'Rev Allocations Usage'!$B$4:$K$23,MATCH('Billed Volumes'!$A10,'Rev Allocations Usage'!$B$3:$K$3,0),0)</f>
        <v>0</v>
      </c>
      <c r="BK10" s="50">
        <f>VLOOKUP($C10,BilledbyRate!$A$7:$BQ$26,COLUMN()-2,0)*VLOOKUP('Billed Volumes'!$C10,'Rev Allocations Usage'!$B$4:$K$23,MATCH('Billed Volumes'!$A10,'Rev Allocations Usage'!$B$3:$K$3,0),0)</f>
        <v>0</v>
      </c>
      <c r="BL10" s="50">
        <f>VLOOKUP($C10,BilledbyRate!$A$7:$BQ$26,COLUMN()-2,0)*VLOOKUP('Billed Volumes'!$C10,'Rev Allocations Usage'!$B$4:$K$23,MATCH('Billed Volumes'!$A10,'Rev Allocations Usage'!$B$3:$K$3,0),0)</f>
        <v>0</v>
      </c>
      <c r="BM10" s="50">
        <f>VLOOKUP($C10,BilledbyRate!$A$7:$BQ$26,COLUMN()-2,0)*VLOOKUP('Billed Volumes'!$C10,'Rev Allocations Usage'!$B$4:$K$23,MATCH('Billed Volumes'!$A10,'Rev Allocations Usage'!$B$3:$K$3,0),0)</f>
        <v>0</v>
      </c>
      <c r="BN10" s="50">
        <f>VLOOKUP($C10,BilledbyRate!$A$7:$BQ$26,COLUMN()-2,0)*VLOOKUP('Billed Volumes'!$C10,'Rev Allocations Usage'!$B$4:$K$23,MATCH('Billed Volumes'!$A10,'Rev Allocations Usage'!$B$3:$K$3,0),0)</f>
        <v>0</v>
      </c>
      <c r="BO10" s="50">
        <f>VLOOKUP($C10,BilledbyRate!$A$7:$BQ$26,COLUMN()-2,0)*VLOOKUP('Billed Volumes'!$C10,'Rev Allocations Usage'!$B$4:$K$23,MATCH('Billed Volumes'!$A10,'Rev Allocations Usage'!$B$3:$K$3,0),0)</f>
        <v>0</v>
      </c>
      <c r="BP10" s="50">
        <f>VLOOKUP($C10,BilledbyRate!$A$7:$BQ$26,COLUMN()-2,0)*VLOOKUP('Billed Volumes'!$C10,'Rev Allocations Usage'!$B$4:$K$23,MATCH('Billed Volumes'!$A10,'Rev Allocations Usage'!$B$3:$K$3,0),0)</f>
        <v>0</v>
      </c>
      <c r="BQ10" s="50">
        <f>VLOOKUP($C10,BilledbyRate!$A$7:$BQ$26,COLUMN()-2,0)*VLOOKUP('Billed Volumes'!$C10,'Rev Allocations Usage'!$B$4:$K$23,MATCH('Billed Volumes'!$A10,'Rev Allocations Usage'!$B$3:$K$3,0),0)</f>
        <v>0</v>
      </c>
      <c r="BR10" s="50">
        <f>VLOOKUP($C10,BilledbyRate!$A$7:$BQ$26,COLUMN()-2,0)*VLOOKUP('Billed Volumes'!$C10,'Rev Allocations Usage'!$B$4:$K$23,MATCH('Billed Volumes'!$A10,'Rev Allocations Usage'!$B$3:$K$3,0),0)</f>
        <v>0</v>
      </c>
      <c r="BS10" s="51">
        <f>VLOOKUP($C10,BilledbyRate!$A$7:$BQ$26,COLUMN()-2,0)*VLOOKUP('Billed Volumes'!$C10,'Rev Allocations Usage'!$B$4:$K$23,MATCH('Billed Volumes'!$A10,'Rev Allocations Usage'!$B$3:$K$3,0),0)</f>
        <v>0</v>
      </c>
    </row>
    <row r="11" spans="1:71" ht="15" x14ac:dyDescent="0.25">
      <c r="A11" s="82" t="str">
        <f t="shared" si="2"/>
        <v>Large Commercial Customers</v>
      </c>
      <c r="B11" s="90" t="s">
        <v>137</v>
      </c>
      <c r="C11" s="105" t="s">
        <v>9</v>
      </c>
      <c r="D11" s="49"/>
      <c r="E11" s="50">
        <f>VLOOKUP($C11,BilledbyRate!$A$7:$BQ$26,COLUMN()-2,0)*VLOOKUP('Billed Volumes'!$C11,'Rev Allocations Usage'!$B$4:$K$23,MATCH('Billed Volumes'!$A11,'Rev Allocations Usage'!$B$3:$K$3,0),0)*HLOOKUP(E$4,$D$51:$O$57,MATCH($B11,$C$51:$C$57,0),0)</f>
        <v>291117.58121965104</v>
      </c>
      <c r="F11" s="50">
        <f>VLOOKUP($C11,BilledbyRate!$A$7:$BQ$26,COLUMN()-2,0)*VLOOKUP('Billed Volumes'!$C11,'Rev Allocations Usage'!$B$4:$K$23,MATCH('Billed Volumes'!$A11,'Rev Allocations Usage'!$B$3:$K$3,0),0)*HLOOKUP(F$4,$D$51:$O$57,MATCH($B11,$C$51:$C$57,0),0)</f>
        <v>232893.09115421859</v>
      </c>
      <c r="G11" s="50">
        <f>VLOOKUP($C11,BilledbyRate!$A$7:$BQ$26,COLUMN()-2,0)*VLOOKUP('Billed Volumes'!$C11,'Rev Allocations Usage'!$B$4:$K$23,MATCH('Billed Volumes'!$A11,'Rev Allocations Usage'!$B$3:$K$3,0),0)*HLOOKUP(G$4,$D$51:$O$57,MATCH($B11,$C$51:$C$57,0),0)</f>
        <v>215643.3555695962</v>
      </c>
      <c r="H11" s="50">
        <f>VLOOKUP($C11,BilledbyRate!$A$7:$BQ$26,COLUMN()-2,0)*VLOOKUP('Billed Volumes'!$C11,'Rev Allocations Usage'!$B$4:$K$23,MATCH('Billed Volumes'!$A11,'Rev Allocations Usage'!$B$3:$K$3,0),0)*HLOOKUP(H$4,$D$51:$O$57,MATCH($B11,$C$51:$C$57,0),0)</f>
        <v>220533.32748637017</v>
      </c>
      <c r="I11" s="50">
        <f>VLOOKUP($C11,BilledbyRate!$A$7:$BQ$26,COLUMN()-2,0)*VLOOKUP('Billed Volumes'!$C11,'Rev Allocations Usage'!$B$4:$K$23,MATCH('Billed Volumes'!$A11,'Rev Allocations Usage'!$B$3:$K$3,0),0)*HLOOKUP(I$4,$D$51:$O$57,MATCH($B11,$C$51:$C$57,0),0)</f>
        <v>342670.33332570078</v>
      </c>
      <c r="J11" s="50">
        <f>VLOOKUP($C11,BilledbyRate!$A$7:$BQ$26,COLUMN()-2,0)*VLOOKUP('Billed Volumes'!$C11,'Rev Allocations Usage'!$B$4:$K$23,MATCH('Billed Volumes'!$A11,'Rev Allocations Usage'!$B$3:$K$3,0),0)*HLOOKUP(J$4,$D$51:$O$57,MATCH($B11,$C$51:$C$57,0),0)</f>
        <v>660698.90874513099</v>
      </c>
      <c r="K11" s="51">
        <f>VLOOKUP($C11,BilledbyRate!$A$7:$BQ$26,COLUMN()-2,0)*VLOOKUP('Billed Volumes'!$C11,'Rev Allocations Usage'!$B$4:$K$23,MATCH('Billed Volumes'!$A11,'Rev Allocations Usage'!$B$3:$K$3,0),0)*HLOOKUP(K$4,$D$51:$O$57,MATCH($B11,$C$51:$C$57,0),0)</f>
        <v>1156501.1837715742</v>
      </c>
      <c r="L11" s="50">
        <f>VLOOKUP($C11,BilledbyRate!$A$7:$BQ$26,COLUMN()-2,0)*VLOOKUP('Billed Volumes'!$C11,'Rev Allocations Usage'!$B$4:$K$23,MATCH('Billed Volumes'!$A11,'Rev Allocations Usage'!$B$3:$K$3,0),0)*HLOOKUP(L$4,$D$51:$O$57,MATCH($B11,$C$51:$C$57,0),0)</f>
        <v>1449927.5381823129</v>
      </c>
      <c r="M11" s="50">
        <f>VLOOKUP($C11,BilledbyRate!$A$7:$BQ$26,COLUMN()-2,0)*VLOOKUP('Billed Volumes'!$C11,'Rev Allocations Usage'!$B$4:$K$23,MATCH('Billed Volumes'!$A11,'Rev Allocations Usage'!$B$3:$K$3,0),0)*HLOOKUP(M$4,$D$51:$O$57,MATCH($B11,$C$51:$C$57,0),0)</f>
        <v>1374771.9967241003</v>
      </c>
      <c r="N11" s="50">
        <f>VLOOKUP($C11,BilledbyRate!$A$7:$BQ$26,COLUMN()-2,0)*VLOOKUP('Billed Volumes'!$C11,'Rev Allocations Usage'!$B$4:$K$23,MATCH('Billed Volumes'!$A11,'Rev Allocations Usage'!$B$3:$K$3,0),0)*HLOOKUP(N$4,$D$51:$O$57,MATCH($B11,$C$51:$C$57,0),0)</f>
        <v>1111313.2209674418</v>
      </c>
      <c r="O11" s="50">
        <f>VLOOKUP($C11,BilledbyRate!$A$7:$BQ$26,COLUMN()-2,0)*VLOOKUP('Billed Volumes'!$C11,'Rev Allocations Usage'!$B$4:$K$23,MATCH('Billed Volumes'!$A11,'Rev Allocations Usage'!$B$3:$K$3,0),0)*HLOOKUP(O$4,$D$51:$O$57,MATCH($B11,$C$51:$C$57,0),0)</f>
        <v>763145.39109093626</v>
      </c>
      <c r="P11" s="50">
        <f>VLOOKUP($C11,BilledbyRate!$A$7:$BQ$26,COLUMN()-2,0)*VLOOKUP('Billed Volumes'!$C11,'Rev Allocations Usage'!$B$4:$K$23,MATCH('Billed Volumes'!$A11,'Rev Allocations Usage'!$B$3:$K$3,0),0)*HLOOKUP(P$4,$D$51:$O$57,MATCH($B11,$C$51:$C$57,0),0)</f>
        <v>393924.0773893299</v>
      </c>
      <c r="Q11" s="50">
        <f>VLOOKUP($C11,BilledbyRate!$A$7:$BQ$26,COLUMN()-2,0)*VLOOKUP('Billed Volumes'!$C11,'Rev Allocations Usage'!$B$4:$K$23,MATCH('Billed Volumes'!$A11,'Rev Allocations Usage'!$B$3:$K$3,0),0)*HLOOKUP(Q$4,$D$51:$O$57,MATCH($B11,$C$51:$C$57,0),0)</f>
        <v>243999.19293056542</v>
      </c>
      <c r="R11" s="50">
        <f>VLOOKUP($C11,BilledbyRate!$A$7:$BQ$26,COLUMN()-2,0)*VLOOKUP('Billed Volumes'!$C11,'Rev Allocations Usage'!$B$4:$K$23,MATCH('Billed Volumes'!$A11,'Rev Allocations Usage'!$B$3:$K$3,0),0)*HLOOKUP(R$4,$D$51:$O$57,MATCH($B11,$C$51:$C$57,0),0)</f>
        <v>206520.14676957083</v>
      </c>
      <c r="S11" s="50">
        <f>VLOOKUP($C11,BilledbyRate!$A$7:$BQ$26,COLUMN()-2,0)*VLOOKUP('Billed Volumes'!$C11,'Rev Allocations Usage'!$B$4:$K$23,MATCH('Billed Volumes'!$A11,'Rev Allocations Usage'!$B$3:$K$3,0),0)*HLOOKUP(S$4,$D$51:$O$57,MATCH($B11,$C$51:$C$57,0),0)</f>
        <v>201413.25013015489</v>
      </c>
      <c r="T11" s="50">
        <f>VLOOKUP($C11,BilledbyRate!$A$7:$BQ$26,COLUMN()-2,0)*VLOOKUP('Billed Volumes'!$C11,'Rev Allocations Usage'!$B$4:$K$23,MATCH('Billed Volumes'!$A11,'Rev Allocations Usage'!$B$3:$K$3,0),0)*HLOOKUP(T$4,$D$51:$O$57,MATCH($B11,$C$51:$C$57,0),0)</f>
        <v>213198.41754688302</v>
      </c>
      <c r="U11" s="50">
        <f>VLOOKUP($C11,BilledbyRate!$A$7:$BQ$26,COLUMN()-2,0)*VLOOKUP('Billed Volumes'!$C11,'Rev Allocations Usage'!$B$4:$K$23,MATCH('Billed Volumes'!$A11,'Rev Allocations Usage'!$B$3:$K$3,0),0)*HLOOKUP(U$4,$D$51:$O$57,MATCH($B11,$C$51:$C$57,0),0)</f>
        <v>339664.21650310623</v>
      </c>
      <c r="V11" s="50">
        <f>VLOOKUP($C11,BilledbyRate!$A$7:$BQ$26,COLUMN()-2,0)*VLOOKUP('Billed Volumes'!$C11,'Rev Allocations Usage'!$B$4:$K$23,MATCH('Billed Volumes'!$A11,'Rev Allocations Usage'!$B$3:$K$3,0),0)*HLOOKUP(V$4,$D$51:$O$57,MATCH($B11,$C$51:$C$57,0),0)</f>
        <v>660669.13650769508</v>
      </c>
      <c r="W11" s="50">
        <f>VLOOKUP($C11,BilledbyRate!$A$7:$BQ$26,COLUMN()-2,0)*VLOOKUP('Billed Volumes'!$C11,'Rev Allocations Usage'!$B$4:$K$23,MATCH('Billed Volumes'!$A11,'Rev Allocations Usage'!$B$3:$K$3,0),0)*HLOOKUP(W$4,$D$51:$O$57,MATCH($B11,$C$51:$C$57,0),0)</f>
        <v>1158844.0265364239</v>
      </c>
      <c r="X11" s="52">
        <f>VLOOKUP($C11,BilledbyRate!$A$7:$BQ$26,COLUMN()-2,0)*VLOOKUP('Billed Volumes'!$C11,'Rev Allocations Usage'!$B$4:$K$23,MATCH('Billed Volumes'!$A11,'Rev Allocations Usage'!$B$3:$K$3,0),0)*HLOOKUP(X$4,$D$51:$O$57,MATCH($B11,$C$51:$C$57,0),0)</f>
        <v>1443920.5742657322</v>
      </c>
      <c r="Y11" s="50">
        <f>VLOOKUP($C11,BilledbyRate!$A$7:$BQ$26,COLUMN()-2,0)*VLOOKUP('Billed Volumes'!$C11,'Rev Allocations Usage'!$B$4:$K$23,MATCH('Billed Volumes'!$A11,'Rev Allocations Usage'!$B$3:$K$3,0),0)*HLOOKUP(Y$4,$D$51:$O$57,MATCH($B11,$C$51:$C$57,0),0)</f>
        <v>1370312.826010796</v>
      </c>
      <c r="Z11" s="50">
        <f>VLOOKUP($C11,BilledbyRate!$A$7:$BQ$26,COLUMN()-2,0)*VLOOKUP('Billed Volumes'!$C11,'Rev Allocations Usage'!$B$4:$K$23,MATCH('Billed Volumes'!$A11,'Rev Allocations Usage'!$B$3:$K$3,0),0)*HLOOKUP(Z$4,$D$51:$O$57,MATCH($B11,$C$51:$C$57,0),0)</f>
        <v>1107957.7506596826</v>
      </c>
      <c r="AA11" s="50">
        <f>VLOOKUP($C11,BilledbyRate!$A$7:$BQ$26,COLUMN()-2,0)*VLOOKUP('Billed Volumes'!$C11,'Rev Allocations Usage'!$B$4:$K$23,MATCH('Billed Volumes'!$A11,'Rev Allocations Usage'!$B$3:$K$3,0),0)*HLOOKUP(AA$4,$D$51:$O$57,MATCH($B11,$C$51:$C$57,0),0)</f>
        <v>762180.69242270058</v>
      </c>
      <c r="AB11" s="50">
        <f>VLOOKUP($C11,BilledbyRate!$A$7:$BQ$26,COLUMN()-2,0)*VLOOKUP('Billed Volumes'!$C11,'Rev Allocations Usage'!$B$4:$K$23,MATCH('Billed Volumes'!$A11,'Rev Allocations Usage'!$B$3:$K$3,0),0)*HLOOKUP(AB$4,$D$51:$O$57,MATCH($B11,$C$51:$C$57,0),0)</f>
        <v>394990.12199940678</v>
      </c>
      <c r="AC11" s="50">
        <f>VLOOKUP($C11,BilledbyRate!$A$7:$BQ$26,COLUMN()-2,0)*VLOOKUP('Billed Volumes'!$C11,'Rev Allocations Usage'!$B$4:$K$23,MATCH('Billed Volumes'!$A11,'Rev Allocations Usage'!$B$3:$K$3,0),0)*HLOOKUP(AC$4,$D$51:$O$57,MATCH($B11,$C$51:$C$57,0),0)</f>
        <v>245826.77207578652</v>
      </c>
      <c r="AD11" s="50">
        <f>VLOOKUP($C11,BilledbyRate!$A$7:$BQ$26,COLUMN()-2,0)*VLOOKUP('Billed Volumes'!$C11,'Rev Allocations Usage'!$B$4:$K$23,MATCH('Billed Volumes'!$A11,'Rev Allocations Usage'!$B$3:$K$3,0),0)*HLOOKUP(AD$4,$D$51:$O$57,MATCH($B11,$C$51:$C$57,0),0)</f>
        <v>208391.57827266559</v>
      </c>
      <c r="AE11" s="50">
        <f>VLOOKUP($C11,BilledbyRate!$A$7:$BQ$26,COLUMN()-2,0)*VLOOKUP('Billed Volumes'!$C11,'Rev Allocations Usage'!$B$4:$K$23,MATCH('Billed Volumes'!$A11,'Rev Allocations Usage'!$B$3:$K$3,0),0)*HLOOKUP(AE$4,$D$51:$O$57,MATCH($B11,$C$51:$C$57,0),0)</f>
        <v>202939.67090878787</v>
      </c>
      <c r="AF11" s="50">
        <f>VLOOKUP($C11,BilledbyRate!$A$7:$BQ$26,COLUMN()-2,0)*VLOOKUP('Billed Volumes'!$C11,'Rev Allocations Usage'!$B$4:$K$23,MATCH('Billed Volumes'!$A11,'Rev Allocations Usage'!$B$3:$K$3,0),0)*HLOOKUP(AF$4,$D$51:$O$57,MATCH($B11,$C$51:$C$57,0),0)</f>
        <v>214335.30025384165</v>
      </c>
      <c r="AG11" s="50">
        <f>VLOOKUP($C11,BilledbyRate!$A$7:$BQ$26,COLUMN()-2,0)*VLOOKUP('Billed Volumes'!$C11,'Rev Allocations Usage'!$B$4:$K$23,MATCH('Billed Volumes'!$A11,'Rev Allocations Usage'!$B$3:$K$3,0),0)*HLOOKUP(AG$4,$D$51:$O$57,MATCH($B11,$C$51:$C$57,0),0)</f>
        <v>339597.68978745292</v>
      </c>
      <c r="AH11" s="50">
        <f>VLOOKUP($C11,BilledbyRate!$A$7:$BQ$26,COLUMN()-2,0)*VLOOKUP('Billed Volumes'!$C11,'Rev Allocations Usage'!$B$4:$K$23,MATCH('Billed Volumes'!$A11,'Rev Allocations Usage'!$B$3:$K$3,0),0)*HLOOKUP(AH$4,$D$51:$O$57,MATCH($B11,$C$51:$C$57,0),0)</f>
        <v>658431.53542691784</v>
      </c>
      <c r="AI11" s="50">
        <f>VLOOKUP($C11,BilledbyRate!$A$7:$BQ$26,COLUMN()-2,0)*VLOOKUP('Billed Volumes'!$C11,'Rev Allocations Usage'!$B$4:$K$23,MATCH('Billed Volumes'!$A11,'Rev Allocations Usage'!$B$3:$K$3,0),0)*HLOOKUP(AI$4,$D$51:$O$57,MATCH($B11,$C$51:$C$57,0),0)</f>
        <v>1153494.4151154475</v>
      </c>
      <c r="AJ11" s="52">
        <f>VLOOKUP($C11,BilledbyRate!$A$7:$BQ$26,COLUMN()-2,0)*VLOOKUP('Billed Volumes'!$C11,'Rev Allocations Usage'!$B$4:$K$23,MATCH('Billed Volumes'!$A11,'Rev Allocations Usage'!$B$3:$K$3,0),0)*HLOOKUP(AJ$4,$D$51:$O$57,MATCH($B11,$C$51:$C$57,0),0)</f>
        <v>1432381.5034950413</v>
      </c>
      <c r="AK11" s="50">
        <f>VLOOKUP($C11,BilledbyRate!$A$7:$BQ$26,COLUMN()-2,0)*VLOOKUP('Billed Volumes'!$C11,'Rev Allocations Usage'!$B$4:$K$23,MATCH('Billed Volumes'!$A11,'Rev Allocations Usage'!$B$3:$K$3,0),0)*HLOOKUP(AK$4,$D$51:$O$57,MATCH($B11,$C$51:$C$57,0),0)</f>
        <v>1360497.9230381704</v>
      </c>
      <c r="AL11" s="50">
        <f>VLOOKUP($C11,BilledbyRate!$A$7:$BQ$26,COLUMN()-2,0)*VLOOKUP('Billed Volumes'!$C11,'Rev Allocations Usage'!$B$4:$K$23,MATCH('Billed Volumes'!$A11,'Rev Allocations Usage'!$B$3:$K$3,0),0)*HLOOKUP(AL$4,$D$51:$O$57,MATCH($B11,$C$51:$C$57,0),0)</f>
        <v>1099296.0943107849</v>
      </c>
      <c r="AM11" s="50">
        <f>VLOOKUP($C11,BilledbyRate!$A$7:$BQ$26,COLUMN()-2,0)*VLOOKUP('Billed Volumes'!$C11,'Rev Allocations Usage'!$B$4:$K$23,MATCH('Billed Volumes'!$A11,'Rev Allocations Usage'!$B$3:$K$3,0),0)*HLOOKUP(AM$4,$D$51:$O$57,MATCH($B11,$C$51:$C$57,0),0)</f>
        <v>756540.26659737597</v>
      </c>
      <c r="AN11" s="50">
        <f>VLOOKUP($C11,BilledbyRate!$A$7:$BQ$26,COLUMN()-2,0)*VLOOKUP('Billed Volumes'!$C11,'Rev Allocations Usage'!$B$4:$K$23,MATCH('Billed Volumes'!$A11,'Rev Allocations Usage'!$B$3:$K$3,0),0)*HLOOKUP(AN$4,$D$51:$O$57,MATCH($B11,$C$51:$C$57,0),0)</f>
        <v>392636.59403061547</v>
      </c>
      <c r="AO11" s="50">
        <f>VLOOKUP($C11,BilledbyRate!$A$7:$BQ$26,COLUMN()-2,0)*VLOOKUP('Billed Volumes'!$C11,'Rev Allocations Usage'!$B$4:$K$23,MATCH('Billed Volumes'!$A11,'Rev Allocations Usage'!$B$3:$K$3,0),0)*HLOOKUP(AO$4,$D$51:$O$57,MATCH($B11,$C$51:$C$57,0),0)</f>
        <v>245047.71004186023</v>
      </c>
      <c r="AP11" s="50">
        <f>VLOOKUP($C11,BilledbyRate!$A$7:$BQ$26,COLUMN()-2,0)*VLOOKUP('Billed Volumes'!$C11,'Rev Allocations Usage'!$B$4:$K$23,MATCH('Billed Volumes'!$A11,'Rev Allocations Usage'!$B$3:$K$3,0),0)*HLOOKUP(AP$4,$D$51:$O$57,MATCH($B11,$C$51:$C$57,0),0)</f>
        <v>208088.42632171552</v>
      </c>
      <c r="AQ11" s="50">
        <f>VLOOKUP($C11,BilledbyRate!$A$7:$BQ$26,COLUMN()-2,0)*VLOOKUP('Billed Volumes'!$C11,'Rev Allocations Usage'!$B$4:$K$23,MATCH('Billed Volumes'!$A11,'Rev Allocations Usage'!$B$3:$K$3,0),0)*HLOOKUP(AQ$4,$D$51:$O$57,MATCH($B11,$C$51:$C$57,0),0)</f>
        <v>202884.64276932285</v>
      </c>
      <c r="AR11" s="50">
        <f>VLOOKUP($C11,BilledbyRate!$A$7:$BQ$26,COLUMN()-2,0)*VLOOKUP('Billed Volumes'!$C11,'Rev Allocations Usage'!$B$4:$K$23,MATCH('Billed Volumes'!$A11,'Rev Allocations Usage'!$B$3:$K$3,0),0)*HLOOKUP(AR$4,$D$51:$O$57,MATCH($B11,$C$51:$C$57,0),0)</f>
        <v>214445.72513471666</v>
      </c>
      <c r="AS11" s="50">
        <f>VLOOKUP($C11,BilledbyRate!$A$7:$BQ$26,COLUMN()-2,0)*VLOOKUP('Billed Volumes'!$C11,'Rev Allocations Usage'!$B$4:$K$23,MATCH('Billed Volumes'!$A11,'Rev Allocations Usage'!$B$3:$K$3,0),0)*HLOOKUP(AS$4,$D$51:$O$57,MATCH($B11,$C$51:$C$57,0),0)</f>
        <v>338651.02193887573</v>
      </c>
      <c r="AT11" s="50">
        <f>VLOOKUP($C11,BilledbyRate!$A$7:$BQ$26,COLUMN()-2,0)*VLOOKUP('Billed Volumes'!$C11,'Rev Allocations Usage'!$B$4:$K$23,MATCH('Billed Volumes'!$A11,'Rev Allocations Usage'!$B$3:$K$3,0),0)*HLOOKUP(AT$4,$D$51:$O$57,MATCH($B11,$C$51:$C$57,0),0)</f>
        <v>654615.17752764921</v>
      </c>
      <c r="AU11" s="50">
        <f>VLOOKUP($C11,BilledbyRate!$A$7:$BQ$26,COLUMN()-2,0)*VLOOKUP('Billed Volumes'!$C11,'Rev Allocations Usage'!$B$4:$K$23,MATCH('Billed Volumes'!$A11,'Rev Allocations Usage'!$B$3:$K$3,0),0)*HLOOKUP(AU$4,$D$51:$O$57,MATCH($B11,$C$51:$C$57,0),0)</f>
        <v>1145317.8299622845</v>
      </c>
      <c r="AV11" s="52">
        <f>VLOOKUP($C11,BilledbyRate!$A$7:$BQ$26,COLUMN()-2,0)*VLOOKUP('Billed Volumes'!$C11,'Rev Allocations Usage'!$B$4:$K$23,MATCH('Billed Volumes'!$A11,'Rev Allocations Usage'!$B$3:$K$3,0),0)*HLOOKUP(AV$4,$D$51:$O$57,MATCH($B11,$C$51:$C$57,0),0)</f>
        <v>1422159.2682099007</v>
      </c>
      <c r="AW11" s="50">
        <f>VLOOKUP($C11,BilledbyRate!$A$7:$BQ$26,COLUMN()-2,0)*VLOOKUP('Billed Volumes'!$C11,'Rev Allocations Usage'!$B$4:$K$23,MATCH('Billed Volumes'!$A11,'Rev Allocations Usage'!$B$3:$K$3,0),0)*HLOOKUP(AW$4,$D$51:$O$57,MATCH($B11,$C$51:$C$57,0),0)</f>
        <v>1351930.3457794783</v>
      </c>
      <c r="AX11" s="50">
        <f>VLOOKUP($C11,BilledbyRate!$A$7:$BQ$26,COLUMN()-2,0)*VLOOKUP('Billed Volumes'!$C11,'Rev Allocations Usage'!$B$4:$K$23,MATCH('Billed Volumes'!$A11,'Rev Allocations Usage'!$B$3:$K$3,0),0)*HLOOKUP(AX$4,$D$51:$O$57,MATCH($B11,$C$51:$C$57,0),0)</f>
        <v>1091857.1111510627</v>
      </c>
      <c r="AY11" s="50">
        <f>VLOOKUP($C11,BilledbyRate!$A$7:$BQ$26,COLUMN()-2,0)*VLOOKUP('Billed Volumes'!$C11,'Rev Allocations Usage'!$B$4:$K$23,MATCH('Billed Volumes'!$A11,'Rev Allocations Usage'!$B$3:$K$3,0),0)*HLOOKUP(AY$4,$D$51:$O$57,MATCH($B11,$C$51:$C$57,0),0)</f>
        <v>752099.81243865518</v>
      </c>
      <c r="AZ11" s="50">
        <f>VLOOKUP($C11,BilledbyRate!$A$7:$BQ$26,COLUMN()-2,0)*VLOOKUP('Billed Volumes'!$C11,'Rev Allocations Usage'!$B$4:$K$23,MATCH('Billed Volumes'!$A11,'Rev Allocations Usage'!$B$3:$K$3,0),0)*HLOOKUP(AZ$4,$D$51:$O$57,MATCH($B11,$C$51:$C$57,0),0)</f>
        <v>391117.21311306872</v>
      </c>
      <c r="BA11" s="50">
        <f>VLOOKUP($C11,BilledbyRate!$A$7:$BQ$26,COLUMN()-2,0)*VLOOKUP('Billed Volumes'!$C11,'Rev Allocations Usage'!$B$4:$K$23,MATCH('Billed Volumes'!$A11,'Rev Allocations Usage'!$B$3:$K$3,0),0)*HLOOKUP(BA$4,$D$51:$O$57,MATCH($B11,$C$51:$C$57,0),0)</f>
        <v>244750.45866825507</v>
      </c>
      <c r="BB11" s="50">
        <f>VLOOKUP($C11,BilledbyRate!$A$7:$BQ$26,COLUMN()-2,0)*VLOOKUP('Billed Volumes'!$C11,'Rev Allocations Usage'!$B$4:$K$23,MATCH('Billed Volumes'!$A11,'Rev Allocations Usage'!$B$3:$K$3,0),0)*HLOOKUP(BB$4,$D$51:$O$57,MATCH($B11,$C$51:$C$57,0),0)</f>
        <v>207926.99395723102</v>
      </c>
      <c r="BC11" s="50">
        <f>VLOOKUP($C11,BilledbyRate!$A$7:$BQ$26,COLUMN()-2,0)*VLOOKUP('Billed Volumes'!$C11,'Rev Allocations Usage'!$B$4:$K$23,MATCH('Billed Volumes'!$A11,'Rev Allocations Usage'!$B$3:$K$3,0),0)*HLOOKUP(BC$4,$D$51:$O$57,MATCH($B11,$C$51:$C$57,0),0)</f>
        <v>202523.94056638834</v>
      </c>
      <c r="BD11" s="50">
        <f>VLOOKUP($C11,BilledbyRate!$A$7:$BQ$26,COLUMN()-2,0)*VLOOKUP('Billed Volumes'!$C11,'Rev Allocations Usage'!$B$4:$K$23,MATCH('Billed Volumes'!$A11,'Rev Allocations Usage'!$B$3:$K$3,0),0)*HLOOKUP(BD$4,$D$51:$O$57,MATCH($B11,$C$51:$C$57,0),0)</f>
        <v>213795.92808780912</v>
      </c>
      <c r="BE11" s="50">
        <f>VLOOKUP($C11,BilledbyRate!$A$7:$BQ$26,COLUMN()-2,0)*VLOOKUP('Billed Volumes'!$C11,'Rev Allocations Usage'!$B$4:$K$23,MATCH('Billed Volumes'!$A11,'Rev Allocations Usage'!$B$3:$K$3,0),0)*HLOOKUP(BE$4,$D$51:$O$57,MATCH($B11,$C$51:$C$57,0),0)</f>
        <v>336493.18826268369</v>
      </c>
      <c r="BF11" s="50">
        <f>VLOOKUP($C11,BilledbyRate!$A$7:$BQ$26,COLUMN()-2,0)*VLOOKUP('Billed Volumes'!$C11,'Rev Allocations Usage'!$B$4:$K$23,MATCH('Billed Volumes'!$A11,'Rev Allocations Usage'!$B$3:$K$3,0),0)*HLOOKUP(BF$4,$D$51:$O$57,MATCH($B11,$C$51:$C$57,0),0)</f>
        <v>649467.48427398165</v>
      </c>
      <c r="BG11" s="50">
        <f>VLOOKUP($C11,BilledbyRate!$A$7:$BQ$26,COLUMN()-2,0)*VLOOKUP('Billed Volumes'!$C11,'Rev Allocations Usage'!$B$4:$K$23,MATCH('Billed Volumes'!$A11,'Rev Allocations Usage'!$B$3:$K$3,0),0)*HLOOKUP(BG$4,$D$51:$O$57,MATCH($B11,$C$51:$C$57,0),0)</f>
        <v>1135728.0457410098</v>
      </c>
      <c r="BH11" s="52">
        <f>VLOOKUP($C11,BilledbyRate!$A$7:$BQ$26,COLUMN()-2,0)*VLOOKUP('Billed Volumes'!$C11,'Rev Allocations Usage'!$B$4:$K$23,MATCH('Billed Volumes'!$A11,'Rev Allocations Usage'!$B$3:$K$3,0),0)*HLOOKUP(BH$4,$D$51:$O$57,MATCH($B11,$C$51:$C$57,0),0)</f>
        <v>1414095.8850924296</v>
      </c>
      <c r="BI11" s="50">
        <f>VLOOKUP($C11,BilledbyRate!$A$7:$BQ$26,COLUMN()-2,0)*VLOOKUP('Billed Volumes'!$C11,'Rev Allocations Usage'!$B$4:$K$23,MATCH('Billed Volumes'!$A11,'Rev Allocations Usage'!$B$3:$K$3,0),0)*HLOOKUP(BI$4,$D$51:$O$57,MATCH($B11,$C$51:$C$57,0),0)</f>
        <v>1345232.0632800539</v>
      </c>
      <c r="BJ11" s="50">
        <f>VLOOKUP($C11,BilledbyRate!$A$7:$BQ$26,COLUMN()-2,0)*VLOOKUP('Billed Volumes'!$C11,'Rev Allocations Usage'!$B$4:$K$23,MATCH('Billed Volumes'!$A11,'Rev Allocations Usage'!$B$3:$K$3,0),0)*HLOOKUP(BJ$4,$D$51:$O$57,MATCH($B11,$C$51:$C$57,0),0)</f>
        <v>1086057.5579047331</v>
      </c>
      <c r="BK11" s="50">
        <f>VLOOKUP($C11,BilledbyRate!$A$7:$BQ$26,COLUMN()-2,0)*VLOOKUP('Billed Volumes'!$C11,'Rev Allocations Usage'!$B$4:$K$23,MATCH('Billed Volumes'!$A11,'Rev Allocations Usage'!$B$3:$K$3,0),0)*HLOOKUP(BK$4,$D$51:$O$57,MATCH($B11,$C$51:$C$57,0),0)</f>
        <v>748514.45513681241</v>
      </c>
      <c r="BL11" s="50">
        <f>VLOOKUP($C11,BilledbyRate!$A$7:$BQ$26,COLUMN()-2,0)*VLOOKUP('Billed Volumes'!$C11,'Rev Allocations Usage'!$B$4:$K$23,MATCH('Billed Volumes'!$A11,'Rev Allocations Usage'!$B$3:$K$3,0),0)*HLOOKUP(BL$4,$D$51:$O$57,MATCH($B11,$C$51:$C$57,0),0)</f>
        <v>389702.96034272568</v>
      </c>
      <c r="BM11" s="50">
        <f>VLOOKUP($C11,BilledbyRate!$A$7:$BQ$26,COLUMN()-2,0)*VLOOKUP('Billed Volumes'!$C11,'Rev Allocations Usage'!$B$4:$K$23,MATCH('Billed Volumes'!$A11,'Rev Allocations Usage'!$B$3:$K$3,0),0)*HLOOKUP(BM$4,$D$51:$O$57,MATCH($B11,$C$51:$C$57,0),0)</f>
        <v>244378.31753802736</v>
      </c>
      <c r="BN11" s="50">
        <f>VLOOKUP($C11,BilledbyRate!$A$7:$BQ$26,COLUMN()-2,0)*VLOOKUP('Billed Volumes'!$C11,'Rev Allocations Usage'!$B$4:$K$23,MATCH('Billed Volumes'!$A11,'Rev Allocations Usage'!$B$3:$K$3,0),0)*HLOOKUP(BN$4,$D$51:$O$57,MATCH($B11,$C$51:$C$57,0),0)</f>
        <v>207848.05433314075</v>
      </c>
      <c r="BO11" s="50">
        <f>VLOOKUP($C11,BilledbyRate!$A$7:$BQ$26,COLUMN()-2,0)*VLOOKUP('Billed Volumes'!$C11,'Rev Allocations Usage'!$B$4:$K$23,MATCH('Billed Volumes'!$A11,'Rev Allocations Usage'!$B$3:$K$3,0),0)*HLOOKUP(BO$4,$D$51:$O$57,MATCH($B11,$C$51:$C$57,0),0)</f>
        <v>202557.336259795</v>
      </c>
      <c r="BP11" s="50">
        <f>VLOOKUP($C11,BilledbyRate!$A$7:$BQ$26,COLUMN()-2,0)*VLOOKUP('Billed Volumes'!$C11,'Rev Allocations Usage'!$B$4:$K$23,MATCH('Billed Volumes'!$A11,'Rev Allocations Usage'!$B$3:$K$3,0),0)*HLOOKUP(BP$4,$D$51:$O$57,MATCH($B11,$C$51:$C$57,0),0)</f>
        <v>213902.96936507279</v>
      </c>
      <c r="BQ11" s="50">
        <f>VLOOKUP($C11,BilledbyRate!$A$7:$BQ$26,COLUMN()-2,0)*VLOOKUP('Billed Volumes'!$C11,'Rev Allocations Usage'!$B$4:$K$23,MATCH('Billed Volumes'!$A11,'Rev Allocations Usage'!$B$3:$K$3,0),0)*HLOOKUP(BQ$4,$D$51:$O$57,MATCH($B11,$C$51:$C$57,0),0)</f>
        <v>335864.26998470945</v>
      </c>
      <c r="BR11" s="50">
        <f>VLOOKUP($C11,BilledbyRate!$A$7:$BQ$26,COLUMN()-2,0)*VLOOKUP('Billed Volumes'!$C11,'Rev Allocations Usage'!$B$4:$K$23,MATCH('Billed Volumes'!$A11,'Rev Allocations Usage'!$B$3:$K$3,0),0)*HLOOKUP(BR$4,$D$51:$O$57,MATCH($B11,$C$51:$C$57,0),0)</f>
        <v>646962.35444632114</v>
      </c>
      <c r="BS11" s="51">
        <f>VLOOKUP($C11,BilledbyRate!$A$7:$BQ$26,COLUMN()-2,0)*VLOOKUP('Billed Volumes'!$C11,'Rev Allocations Usage'!$B$4:$K$23,MATCH('Billed Volumes'!$A11,'Rev Allocations Usage'!$B$3:$K$3,0),0)*HLOOKUP(BS$4,$D$51:$O$57,MATCH($B11,$C$51:$C$57,0),0)</f>
        <v>1130346.9651389976</v>
      </c>
    </row>
    <row r="12" spans="1:71" ht="15" x14ac:dyDescent="0.25">
      <c r="A12" s="82" t="str">
        <f t="shared" si="2"/>
        <v>Large Commercial Customers</v>
      </c>
      <c r="B12" s="90" t="s">
        <v>139</v>
      </c>
      <c r="C12" s="105" t="s">
        <v>9</v>
      </c>
      <c r="D12" s="49"/>
      <c r="E12" s="50">
        <f>VLOOKUP($C12,BilledbyRate!$A$7:$BQ$26,COLUMN()-2,0)*VLOOKUP('Billed Volumes'!$C12,'Rev Allocations Usage'!$B$4:$K$23,MATCH('Billed Volumes'!$A12,'Rev Allocations Usage'!$B$3:$K$3,0),0)*(1-HLOOKUP(E$4,$D$51:$O$57,MATCH($B11,$C$51:$C$57,0),0))</f>
        <v>12129.89921748547</v>
      </c>
      <c r="F12" s="50">
        <f>VLOOKUP($C12,BilledbyRate!$A$7:$BQ$26,COLUMN()-2,0)*VLOOKUP('Billed Volumes'!$C12,'Rev Allocations Usage'!$B$4:$K$23,MATCH('Billed Volumes'!$A12,'Rev Allocations Usage'!$B$3:$K$3,0),0)*(1-HLOOKUP(F$4,$D$51:$O$57,MATCH($B11,$C$51:$C$57,0),0))</f>
        <v>7202.8791078624381</v>
      </c>
      <c r="G12" s="50">
        <f>VLOOKUP($C12,BilledbyRate!$A$7:$BQ$26,COLUMN()-2,0)*VLOOKUP('Billed Volumes'!$C12,'Rev Allocations Usage'!$B$4:$K$23,MATCH('Billed Volumes'!$A12,'Rev Allocations Usage'!$B$3:$K$3,0),0)*(1-HLOOKUP(G$4,$D$51:$O$57,MATCH($B11,$C$51:$C$57,0),0))</f>
        <v>6669.3821310184449</v>
      </c>
      <c r="H12" s="50">
        <f>VLOOKUP($C12,BilledbyRate!$A$7:$BQ$26,COLUMN()-2,0)*VLOOKUP('Billed Volumes'!$C12,'Rev Allocations Usage'!$B$4:$K$23,MATCH('Billed Volumes'!$A12,'Rev Allocations Usage'!$B$3:$K$3,0),0)*(1-HLOOKUP(H$4,$D$51:$O$57,MATCH($B11,$C$51:$C$57,0),0))</f>
        <v>6820.618375867125</v>
      </c>
      <c r="I12" s="50">
        <f>VLOOKUP($C12,BilledbyRate!$A$7:$BQ$26,COLUMN()-2,0)*VLOOKUP('Billed Volumes'!$C12,'Rev Allocations Usage'!$B$4:$K$23,MATCH('Billed Volumes'!$A12,'Rev Allocations Usage'!$B$3:$K$3,0),0)*(1-HLOOKUP(I$4,$D$51:$O$57,MATCH($B11,$C$51:$C$57,0),0))</f>
        <v>14277.930555237544</v>
      </c>
      <c r="J12" s="50">
        <f>VLOOKUP($C12,BilledbyRate!$A$7:$BQ$26,COLUMN()-2,0)*VLOOKUP('Billed Volumes'!$C12,'Rev Allocations Usage'!$B$4:$K$23,MATCH('Billed Volumes'!$A12,'Rev Allocations Usage'!$B$3:$K$3,0),0)*(1-HLOOKUP(J$4,$D$51:$O$57,MATCH($B11,$C$51:$C$57,0),0))</f>
        <v>57452.079021315702</v>
      </c>
      <c r="K12" s="51">
        <f>VLOOKUP($C12,BilledbyRate!$A$7:$BQ$26,COLUMN()-2,0)*VLOOKUP('Billed Volumes'!$C12,'Rev Allocations Usage'!$B$4:$K$23,MATCH('Billed Volumes'!$A12,'Rev Allocations Usage'!$B$3:$K$3,0),0)*(1-HLOOKUP(K$4,$D$51:$O$57,MATCH($B11,$C$51:$C$57,0),0))</f>
        <v>128500.13153017488</v>
      </c>
      <c r="L12" s="50">
        <f>VLOOKUP($C12,BilledbyRate!$A$7:$BQ$26,COLUMN()-2,0)*VLOOKUP('Billed Volumes'!$C12,'Rev Allocations Usage'!$B$4:$K$23,MATCH('Billed Volumes'!$A12,'Rev Allocations Usage'!$B$3:$K$3,0),0)*(1-HLOOKUP(L$4,$D$51:$O$57,MATCH($B11,$C$51:$C$57,0),0))</f>
        <v>276176.67393948825</v>
      </c>
      <c r="M12" s="50">
        <f>VLOOKUP($C12,BilledbyRate!$A$7:$BQ$26,COLUMN()-2,0)*VLOOKUP('Billed Volumes'!$C12,'Rev Allocations Usage'!$B$4:$K$23,MATCH('Billed Volumes'!$A12,'Rev Allocations Usage'!$B$3:$K$3,0),0)*(1-HLOOKUP(M$4,$D$51:$O$57,MATCH($B11,$C$51:$C$57,0),0))</f>
        <v>242606.82295131189</v>
      </c>
      <c r="N12" s="50">
        <f>VLOOKUP($C12,BilledbyRate!$A$7:$BQ$26,COLUMN()-2,0)*VLOOKUP('Billed Volumes'!$C12,'Rev Allocations Usage'!$B$4:$K$23,MATCH('Billed Volumes'!$A12,'Rev Allocations Usage'!$B$3:$K$3,0),0)*(1-HLOOKUP(N$4,$D$51:$O$57,MATCH($B11,$C$51:$C$57,0),0))</f>
        <v>137353.31944541415</v>
      </c>
      <c r="O12" s="50">
        <f>VLOOKUP($C12,BilledbyRate!$A$7:$BQ$26,COLUMN()-2,0)*VLOOKUP('Billed Volumes'!$C12,'Rev Allocations Usage'!$B$4:$K$23,MATCH('Billed Volumes'!$A12,'Rev Allocations Usage'!$B$3:$K$3,0),0)*(1-HLOOKUP(O$4,$D$51:$O$57,MATCH($B11,$C$51:$C$57,0),0))</f>
        <v>40165.546899522997</v>
      </c>
      <c r="P12" s="50">
        <f>VLOOKUP($C12,BilledbyRate!$A$7:$BQ$26,COLUMN()-2,0)*VLOOKUP('Billed Volumes'!$C12,'Rev Allocations Usage'!$B$4:$K$23,MATCH('Billed Volumes'!$A12,'Rev Allocations Usage'!$B$3:$K$3,0),0)*(1-HLOOKUP(P$4,$D$51:$O$57,MATCH($B11,$C$51:$C$57,0),0))</f>
        <v>16413.503224555428</v>
      </c>
      <c r="Q12" s="50">
        <f>VLOOKUP($C12,BilledbyRate!$A$7:$BQ$26,COLUMN()-2,0)*VLOOKUP('Billed Volumes'!$C12,'Rev Allocations Usage'!$B$4:$K$23,MATCH('Billed Volumes'!$A12,'Rev Allocations Usage'!$B$3:$K$3,0),0)*(1-HLOOKUP(Q$4,$D$51:$O$57,MATCH($B11,$C$51:$C$57,0),0))</f>
        <v>10166.633038773569</v>
      </c>
      <c r="R12" s="50">
        <f>VLOOKUP($C12,BilledbyRate!$A$7:$BQ$26,COLUMN()-2,0)*VLOOKUP('Billed Volumes'!$C12,'Rev Allocations Usage'!$B$4:$K$23,MATCH('Billed Volumes'!$A12,'Rev Allocations Usage'!$B$3:$K$3,0),0)*(1-HLOOKUP(R$4,$D$51:$O$57,MATCH($B11,$C$51:$C$57,0),0))</f>
        <v>6387.2210341104437</v>
      </c>
      <c r="S12" s="50">
        <f>VLOOKUP($C12,BilledbyRate!$A$7:$BQ$26,COLUMN()-2,0)*VLOOKUP('Billed Volumes'!$C12,'Rev Allocations Usage'!$B$4:$K$23,MATCH('Billed Volumes'!$A12,'Rev Allocations Usage'!$B$3:$K$3,0),0)*(1-HLOOKUP(S$4,$D$51:$O$57,MATCH($B11,$C$51:$C$57,0),0))</f>
        <v>6229.2757772212908</v>
      </c>
      <c r="T12" s="50">
        <f>VLOOKUP($C12,BilledbyRate!$A$7:$BQ$26,COLUMN()-2,0)*VLOOKUP('Billed Volumes'!$C12,'Rev Allocations Usage'!$B$4:$K$23,MATCH('Billed Volumes'!$A12,'Rev Allocations Usage'!$B$3:$K$3,0),0)*(1-HLOOKUP(T$4,$D$51:$O$57,MATCH($B11,$C$51:$C$57,0),0))</f>
        <v>6593.765491140718</v>
      </c>
      <c r="U12" s="50">
        <f>VLOOKUP($C12,BilledbyRate!$A$7:$BQ$26,COLUMN()-2,0)*VLOOKUP('Billed Volumes'!$C12,'Rev Allocations Usage'!$B$4:$K$23,MATCH('Billed Volumes'!$A12,'Rev Allocations Usage'!$B$3:$K$3,0),0)*(1-HLOOKUP(U$4,$D$51:$O$57,MATCH($B11,$C$51:$C$57,0),0))</f>
        <v>14152.67568762944</v>
      </c>
      <c r="V12" s="50">
        <f>VLOOKUP($C12,BilledbyRate!$A$7:$BQ$26,COLUMN()-2,0)*VLOOKUP('Billed Volumes'!$C12,'Rev Allocations Usage'!$B$4:$K$23,MATCH('Billed Volumes'!$A12,'Rev Allocations Usage'!$B$3:$K$3,0),0)*(1-HLOOKUP(V$4,$D$51:$O$57,MATCH($B11,$C$51:$C$57,0),0))</f>
        <v>57449.490131103892</v>
      </c>
      <c r="W12" s="50">
        <f>VLOOKUP($C12,BilledbyRate!$A$7:$BQ$26,COLUMN()-2,0)*VLOOKUP('Billed Volumes'!$C12,'Rev Allocations Usage'!$B$4:$K$23,MATCH('Billed Volumes'!$A12,'Rev Allocations Usage'!$B$3:$K$3,0),0)*(1-HLOOKUP(W$4,$D$51:$O$57,MATCH($B11,$C$51:$C$57,0),0))</f>
        <v>128760.44739293595</v>
      </c>
      <c r="X12" s="52">
        <f>VLOOKUP($C12,BilledbyRate!$A$7:$BQ$26,COLUMN()-2,0)*VLOOKUP('Billed Volumes'!$C12,'Rev Allocations Usage'!$B$4:$K$23,MATCH('Billed Volumes'!$A12,'Rev Allocations Usage'!$B$3:$K$3,0),0)*(1-HLOOKUP(X$4,$D$51:$O$57,MATCH($B11,$C$51:$C$57,0),0))</f>
        <v>275032.49033633003</v>
      </c>
      <c r="Y12" s="50">
        <f>VLOOKUP($C12,BilledbyRate!$A$7:$BQ$26,COLUMN()-2,0)*VLOOKUP('Billed Volumes'!$C12,'Rev Allocations Usage'!$B$4:$K$23,MATCH('Billed Volumes'!$A12,'Rev Allocations Usage'!$B$3:$K$3,0),0)*(1-HLOOKUP(Y$4,$D$51:$O$57,MATCH($B11,$C$51:$C$57,0),0))</f>
        <v>241819.91047249344</v>
      </c>
      <c r="Z12" s="50">
        <f>VLOOKUP($C12,BilledbyRate!$A$7:$BQ$26,COLUMN()-2,0)*VLOOKUP('Billed Volumes'!$C12,'Rev Allocations Usage'!$B$4:$K$23,MATCH('Billed Volumes'!$A12,'Rev Allocations Usage'!$B$3:$K$3,0),0)*(1-HLOOKUP(Z$4,$D$51:$O$57,MATCH($B11,$C$51:$C$57,0),0))</f>
        <v>136938.59839614053</v>
      </c>
      <c r="AA12" s="50">
        <f>VLOOKUP($C12,BilledbyRate!$A$7:$BQ$26,COLUMN()-2,0)*VLOOKUP('Billed Volumes'!$C12,'Rev Allocations Usage'!$B$4:$K$23,MATCH('Billed Volumes'!$A12,'Rev Allocations Usage'!$B$3:$K$3,0),0)*(1-HLOOKUP(AA$4,$D$51:$O$57,MATCH($B11,$C$51:$C$57,0),0))</f>
        <v>40114.773285405332</v>
      </c>
      <c r="AB12" s="50">
        <f>VLOOKUP($C12,BilledbyRate!$A$7:$BQ$26,COLUMN()-2,0)*VLOOKUP('Billed Volumes'!$C12,'Rev Allocations Usage'!$B$4:$K$23,MATCH('Billed Volumes'!$A12,'Rev Allocations Usage'!$B$3:$K$3,0),0)*(1-HLOOKUP(AB$4,$D$51:$O$57,MATCH($B11,$C$51:$C$57,0),0))</f>
        <v>16457.921749975299</v>
      </c>
      <c r="AC12" s="50">
        <f>VLOOKUP($C12,BilledbyRate!$A$7:$BQ$26,COLUMN()-2,0)*VLOOKUP('Billed Volumes'!$C12,'Rev Allocations Usage'!$B$4:$K$23,MATCH('Billed Volumes'!$A12,'Rev Allocations Usage'!$B$3:$K$3,0),0)*(1-HLOOKUP(AC$4,$D$51:$O$57,MATCH($B11,$C$51:$C$57,0),0))</f>
        <v>10242.782169824448</v>
      </c>
      <c r="AD12" s="50">
        <f>VLOOKUP($C12,BilledbyRate!$A$7:$BQ$26,COLUMN()-2,0)*VLOOKUP('Billed Volumes'!$C12,'Rev Allocations Usage'!$B$4:$K$23,MATCH('Billed Volumes'!$A12,'Rev Allocations Usage'!$B$3:$K$3,0),0)*(1-HLOOKUP(AD$4,$D$51:$O$57,MATCH($B11,$C$51:$C$57,0),0))</f>
        <v>6445.1003589484262</v>
      </c>
      <c r="AE12" s="50">
        <f>VLOOKUP($C12,BilledbyRate!$A$7:$BQ$26,COLUMN()-2,0)*VLOOKUP('Billed Volumes'!$C12,'Rev Allocations Usage'!$B$4:$K$23,MATCH('Billed Volumes'!$A12,'Rev Allocations Usage'!$B$3:$K$3,0),0)*(1-HLOOKUP(AE$4,$D$51:$O$57,MATCH($B11,$C$51:$C$57,0),0))</f>
        <v>6276.484667282105</v>
      </c>
      <c r="AF12" s="50">
        <f>VLOOKUP($C12,BilledbyRate!$A$7:$BQ$26,COLUMN()-2,0)*VLOOKUP('Billed Volumes'!$C12,'Rev Allocations Usage'!$B$4:$K$23,MATCH('Billed Volumes'!$A12,'Rev Allocations Usage'!$B$3:$K$3,0),0)*(1-HLOOKUP(AF$4,$D$51:$O$57,MATCH($B11,$C$51:$C$57,0),0))</f>
        <v>6628.9268119744902</v>
      </c>
      <c r="AG12" s="50">
        <f>VLOOKUP($C12,BilledbyRate!$A$7:$BQ$26,COLUMN()-2,0)*VLOOKUP('Billed Volumes'!$C12,'Rev Allocations Usage'!$B$4:$K$23,MATCH('Billed Volumes'!$A12,'Rev Allocations Usage'!$B$3:$K$3,0),0)*(1-HLOOKUP(AG$4,$D$51:$O$57,MATCH($B11,$C$51:$C$57,0),0))</f>
        <v>14149.903741143884</v>
      </c>
      <c r="AH12" s="50">
        <f>VLOOKUP($C12,BilledbyRate!$A$7:$BQ$26,COLUMN()-2,0)*VLOOKUP('Billed Volumes'!$C12,'Rev Allocations Usage'!$B$4:$K$23,MATCH('Billed Volumes'!$A12,'Rev Allocations Usage'!$B$3:$K$3,0),0)*(1-HLOOKUP(AH$4,$D$51:$O$57,MATCH($B11,$C$51:$C$57,0),0))</f>
        <v>57254.916124079784</v>
      </c>
      <c r="AI12" s="50">
        <f>VLOOKUP($C12,BilledbyRate!$A$7:$BQ$26,COLUMN()-2,0)*VLOOKUP('Billed Volumes'!$C12,'Rev Allocations Usage'!$B$4:$K$23,MATCH('Billed Volumes'!$A12,'Rev Allocations Usage'!$B$3:$K$3,0),0)*(1-HLOOKUP(AI$4,$D$51:$O$57,MATCH($B11,$C$51:$C$57,0),0))</f>
        <v>128166.04612393858</v>
      </c>
      <c r="AJ12" s="52">
        <f>VLOOKUP($C12,BilledbyRate!$A$7:$BQ$26,COLUMN()-2,0)*VLOOKUP('Billed Volumes'!$C12,'Rev Allocations Usage'!$B$4:$K$23,MATCH('Billed Volumes'!$A12,'Rev Allocations Usage'!$B$3:$K$3,0),0)*(1-HLOOKUP(AJ$4,$D$51:$O$57,MATCH($B11,$C$51:$C$57,0),0))</f>
        <v>272834.57209429366</v>
      </c>
      <c r="AK12" s="50">
        <f>VLOOKUP($C12,BilledbyRate!$A$7:$BQ$26,COLUMN()-2,0)*VLOOKUP('Billed Volumes'!$C12,'Rev Allocations Usage'!$B$4:$K$23,MATCH('Billed Volumes'!$A12,'Rev Allocations Usage'!$B$3:$K$3,0),0)*(1-HLOOKUP(AK$4,$D$51:$O$57,MATCH($B11,$C$51:$C$57,0),0))</f>
        <v>240087.86877144189</v>
      </c>
      <c r="AL12" s="50">
        <f>VLOOKUP($C12,BilledbyRate!$A$7:$BQ$26,COLUMN()-2,0)*VLOOKUP('Billed Volumes'!$C12,'Rev Allocations Usage'!$B$4:$K$23,MATCH('Billed Volumes'!$A12,'Rev Allocations Usage'!$B$3:$K$3,0),0)*(1-HLOOKUP(AL$4,$D$51:$O$57,MATCH($B11,$C$51:$C$57,0),0))</f>
        <v>135868.05660020935</v>
      </c>
      <c r="AM12" s="50">
        <f>VLOOKUP($C12,BilledbyRate!$A$7:$BQ$26,COLUMN()-2,0)*VLOOKUP('Billed Volumes'!$C12,'Rev Allocations Usage'!$B$4:$K$23,MATCH('Billed Volumes'!$A12,'Rev Allocations Usage'!$B$3:$K$3,0),0)*(1-HLOOKUP(AM$4,$D$51:$O$57,MATCH($B11,$C$51:$C$57,0),0))</f>
        <v>39817.908768282985</v>
      </c>
      <c r="AN12" s="50">
        <f>VLOOKUP($C12,BilledbyRate!$A$7:$BQ$26,COLUMN()-2,0)*VLOOKUP('Billed Volumes'!$C12,'Rev Allocations Usage'!$B$4:$K$23,MATCH('Billed Volumes'!$A12,'Rev Allocations Usage'!$B$3:$K$3,0),0)*(1-HLOOKUP(AN$4,$D$51:$O$57,MATCH($B11,$C$51:$C$57,0),0))</f>
        <v>16359.858084608992</v>
      </c>
      <c r="AO12" s="50">
        <f>VLOOKUP($C12,BilledbyRate!$A$7:$BQ$26,COLUMN()-2,0)*VLOOKUP('Billed Volumes'!$C12,'Rev Allocations Usage'!$B$4:$K$23,MATCH('Billed Volumes'!$A12,'Rev Allocations Usage'!$B$3:$K$3,0),0)*(1-HLOOKUP(AO$4,$D$51:$O$57,MATCH($B11,$C$51:$C$57,0),0))</f>
        <v>10210.321251744186</v>
      </c>
      <c r="AP12" s="50">
        <f>VLOOKUP($C12,BilledbyRate!$A$7:$BQ$26,COLUMN()-2,0)*VLOOKUP('Billed Volumes'!$C12,'Rev Allocations Usage'!$B$4:$K$23,MATCH('Billed Volumes'!$A12,'Rev Allocations Usage'!$B$3:$K$3,0),0)*(1-HLOOKUP(AP$4,$D$51:$O$57,MATCH($B11,$C$51:$C$57,0),0))</f>
        <v>6435.7245254138879</v>
      </c>
      <c r="AQ12" s="50">
        <f>VLOOKUP($C12,BilledbyRate!$A$7:$BQ$26,COLUMN()-2,0)*VLOOKUP('Billed Volumes'!$C12,'Rev Allocations Usage'!$B$4:$K$23,MATCH('Billed Volumes'!$A12,'Rev Allocations Usage'!$B$3:$K$3,0),0)*(1-HLOOKUP(AQ$4,$D$51:$O$57,MATCH($B11,$C$51:$C$57,0),0))</f>
        <v>6274.7827660615376</v>
      </c>
      <c r="AR12" s="50">
        <f>VLOOKUP($C12,BilledbyRate!$A$7:$BQ$26,COLUMN()-2,0)*VLOOKUP('Billed Volumes'!$C12,'Rev Allocations Usage'!$B$4:$K$23,MATCH('Billed Volumes'!$A12,'Rev Allocations Usage'!$B$3:$K$3,0),0)*(1-HLOOKUP(AR$4,$D$51:$O$57,MATCH($B11,$C$51:$C$57,0),0))</f>
        <v>6632.3420144757793</v>
      </c>
      <c r="AS12" s="50">
        <f>VLOOKUP($C12,BilledbyRate!$A$7:$BQ$26,COLUMN()-2,0)*VLOOKUP('Billed Volumes'!$C12,'Rev Allocations Usage'!$B$4:$K$23,MATCH('Billed Volumes'!$A12,'Rev Allocations Usage'!$B$3:$K$3,0),0)*(1-HLOOKUP(AS$4,$D$51:$O$57,MATCH($B11,$C$51:$C$57,0),0))</f>
        <v>14110.459247453169</v>
      </c>
      <c r="AT12" s="50">
        <f>VLOOKUP($C12,BilledbyRate!$A$7:$BQ$26,COLUMN()-2,0)*VLOOKUP('Billed Volumes'!$C12,'Rev Allocations Usage'!$B$4:$K$23,MATCH('Billed Volumes'!$A12,'Rev Allocations Usage'!$B$3:$K$3,0),0)*(1-HLOOKUP(AT$4,$D$51:$O$57,MATCH($B11,$C$51:$C$57,0),0))</f>
        <v>56923.05891544772</v>
      </c>
      <c r="AU12" s="50">
        <f>VLOOKUP($C12,BilledbyRate!$A$7:$BQ$26,COLUMN()-2,0)*VLOOKUP('Billed Volumes'!$C12,'Rev Allocations Usage'!$B$4:$K$23,MATCH('Billed Volumes'!$A12,'Rev Allocations Usage'!$B$3:$K$3,0),0)*(1-HLOOKUP(AU$4,$D$51:$O$57,MATCH($B11,$C$51:$C$57,0),0))</f>
        <v>127257.53666247602</v>
      </c>
      <c r="AV12" s="52">
        <f>VLOOKUP($C12,BilledbyRate!$A$7:$BQ$26,COLUMN()-2,0)*VLOOKUP('Billed Volumes'!$C12,'Rev Allocations Usage'!$B$4:$K$23,MATCH('Billed Volumes'!$A12,'Rev Allocations Usage'!$B$3:$K$3,0),0)*(1-HLOOKUP(AV$4,$D$51:$O$57,MATCH($B11,$C$51:$C$57,0),0))</f>
        <v>270887.47965902876</v>
      </c>
      <c r="AW12" s="50">
        <f>VLOOKUP($C12,BilledbyRate!$A$7:$BQ$26,COLUMN()-2,0)*VLOOKUP('Billed Volumes'!$C12,'Rev Allocations Usage'!$B$4:$K$23,MATCH('Billed Volumes'!$A12,'Rev Allocations Usage'!$B$3:$K$3,0),0)*(1-HLOOKUP(AW$4,$D$51:$O$57,MATCH($B11,$C$51:$C$57,0),0))</f>
        <v>238575.94337284914</v>
      </c>
      <c r="AX12" s="50">
        <f>VLOOKUP($C12,BilledbyRate!$A$7:$BQ$26,COLUMN()-2,0)*VLOOKUP('Billed Volumes'!$C12,'Rev Allocations Usage'!$B$4:$K$23,MATCH('Billed Volumes'!$A12,'Rev Allocations Usage'!$B$3:$K$3,0),0)*(1-HLOOKUP(AX$4,$D$51:$O$57,MATCH($B11,$C$51:$C$57,0),0))</f>
        <v>134948.63171529985</v>
      </c>
      <c r="AY12" s="50">
        <f>VLOOKUP($C12,BilledbyRate!$A$7:$BQ$26,COLUMN()-2,0)*VLOOKUP('Billed Volumes'!$C12,'Rev Allocations Usage'!$B$4:$K$23,MATCH('Billed Volumes'!$A12,'Rev Allocations Usage'!$B$3:$K$3,0),0)*(1-HLOOKUP(AY$4,$D$51:$O$57,MATCH($B11,$C$51:$C$57,0),0))</f>
        <v>39584.2006546661</v>
      </c>
      <c r="AZ12" s="50">
        <f>VLOOKUP($C12,BilledbyRate!$A$7:$BQ$26,COLUMN()-2,0)*VLOOKUP('Billed Volumes'!$C12,'Rev Allocations Usage'!$B$4:$K$23,MATCH('Billed Volumes'!$A12,'Rev Allocations Usage'!$B$3:$K$3,0),0)*(1-HLOOKUP(AZ$4,$D$51:$O$57,MATCH($B11,$C$51:$C$57,0),0))</f>
        <v>16296.550546377879</v>
      </c>
      <c r="BA12" s="50">
        <f>VLOOKUP($C12,BilledbyRate!$A$7:$BQ$26,COLUMN()-2,0)*VLOOKUP('Billed Volumes'!$C12,'Rev Allocations Usage'!$B$4:$K$23,MATCH('Billed Volumes'!$A12,'Rev Allocations Usage'!$B$3:$K$3,0),0)*(1-HLOOKUP(BA$4,$D$51:$O$57,MATCH($B11,$C$51:$C$57,0),0))</f>
        <v>10197.93577784397</v>
      </c>
      <c r="BB12" s="50">
        <f>VLOOKUP($C12,BilledbyRate!$A$7:$BQ$26,COLUMN()-2,0)*VLOOKUP('Billed Volumes'!$C12,'Rev Allocations Usage'!$B$4:$K$23,MATCH('Billed Volumes'!$A12,'Rev Allocations Usage'!$B$3:$K$3,0),0)*(1-HLOOKUP(BB$4,$D$51:$O$57,MATCH($B11,$C$51:$C$57,0),0))</f>
        <v>6430.7317718731301</v>
      </c>
      <c r="BC12" s="50">
        <f>VLOOKUP($C12,BilledbyRate!$A$7:$BQ$26,COLUMN()-2,0)*VLOOKUP('Billed Volumes'!$C12,'Rev Allocations Usage'!$B$4:$K$23,MATCH('Billed Volumes'!$A12,'Rev Allocations Usage'!$B$3:$K$3,0),0)*(1-HLOOKUP(BC$4,$D$51:$O$57,MATCH($B11,$C$51:$C$57,0),0))</f>
        <v>6263.6270278264492</v>
      </c>
      <c r="BD12" s="50">
        <f>VLOOKUP($C12,BilledbyRate!$A$7:$BQ$26,COLUMN()-2,0)*VLOOKUP('Billed Volumes'!$C12,'Rev Allocations Usage'!$B$4:$K$23,MATCH('Billed Volumes'!$A12,'Rev Allocations Usage'!$B$3:$K$3,0),0)*(1-HLOOKUP(BD$4,$D$51:$O$57,MATCH($B11,$C$51:$C$57,0),0))</f>
        <v>6612.2451985920407</v>
      </c>
      <c r="BE12" s="50">
        <f>VLOOKUP($C12,BilledbyRate!$A$7:$BQ$26,COLUMN()-2,0)*VLOOKUP('Billed Volumes'!$C12,'Rev Allocations Usage'!$B$4:$K$23,MATCH('Billed Volumes'!$A12,'Rev Allocations Usage'!$B$3:$K$3,0),0)*(1-HLOOKUP(BE$4,$D$51:$O$57,MATCH($B11,$C$51:$C$57,0),0))</f>
        <v>14020.549510945166</v>
      </c>
      <c r="BF12" s="50">
        <f>VLOOKUP($C12,BilledbyRate!$A$7:$BQ$26,COLUMN()-2,0)*VLOOKUP('Billed Volumes'!$C12,'Rev Allocations Usage'!$B$4:$K$23,MATCH('Billed Volumes'!$A12,'Rev Allocations Usage'!$B$3:$K$3,0),0)*(1-HLOOKUP(BF$4,$D$51:$O$57,MATCH($B11,$C$51:$C$57,0),0))</f>
        <v>56475.433415128813</v>
      </c>
      <c r="BG12" s="50">
        <f>VLOOKUP($C12,BilledbyRate!$A$7:$BQ$26,COLUMN()-2,0)*VLOOKUP('Billed Volumes'!$C12,'Rev Allocations Usage'!$B$4:$K$23,MATCH('Billed Volumes'!$A12,'Rev Allocations Usage'!$B$3:$K$3,0),0)*(1-HLOOKUP(BG$4,$D$51:$O$57,MATCH($B11,$C$51:$C$57,0),0))</f>
        <v>126192.00508233439</v>
      </c>
      <c r="BH12" s="52">
        <f>VLOOKUP($C12,BilledbyRate!$A$7:$BQ$26,COLUMN()-2,0)*VLOOKUP('Billed Volumes'!$C12,'Rev Allocations Usage'!$B$4:$K$23,MATCH('Billed Volumes'!$A12,'Rev Allocations Usage'!$B$3:$K$3,0),0)*(1-HLOOKUP(BH$4,$D$51:$O$57,MATCH($B11,$C$51:$C$57,0),0))</f>
        <v>269351.59716046281</v>
      </c>
      <c r="BI12" s="50">
        <f>VLOOKUP($C12,BilledbyRate!$A$7:$BQ$26,COLUMN()-2,0)*VLOOKUP('Billed Volumes'!$C12,'Rev Allocations Usage'!$B$4:$K$23,MATCH('Billed Volumes'!$A12,'Rev Allocations Usage'!$B$3:$K$3,0),0)*(1-HLOOKUP(BI$4,$D$51:$O$57,MATCH($B11,$C$51:$C$57,0),0))</f>
        <v>237393.89352000953</v>
      </c>
      <c r="BJ12" s="50">
        <f>VLOOKUP($C12,BilledbyRate!$A$7:$BQ$26,COLUMN()-2,0)*VLOOKUP('Billed Volumes'!$C12,'Rev Allocations Usage'!$B$4:$K$23,MATCH('Billed Volumes'!$A12,'Rev Allocations Usage'!$B$3:$K$3,0),0)*(1-HLOOKUP(BJ$4,$D$51:$O$57,MATCH($B11,$C$51:$C$57,0),0))</f>
        <v>134231.83299946136</v>
      </c>
      <c r="BK12" s="50">
        <f>VLOOKUP($C12,BilledbyRate!$A$7:$BQ$26,COLUMN()-2,0)*VLOOKUP('Billed Volumes'!$C12,'Rev Allocations Usage'!$B$4:$K$23,MATCH('Billed Volumes'!$A12,'Rev Allocations Usage'!$B$3:$K$3,0),0)*(1-HLOOKUP(BK$4,$D$51:$O$57,MATCH($B11,$C$51:$C$57,0),0))</f>
        <v>39395.497638779641</v>
      </c>
      <c r="BL12" s="50">
        <f>VLOOKUP($C12,BilledbyRate!$A$7:$BQ$26,COLUMN()-2,0)*VLOOKUP('Billed Volumes'!$C12,'Rev Allocations Usage'!$B$4:$K$23,MATCH('Billed Volumes'!$A12,'Rev Allocations Usage'!$B$3:$K$3,0),0)*(1-HLOOKUP(BL$4,$D$51:$O$57,MATCH($B11,$C$51:$C$57,0),0))</f>
        <v>16237.623347613586</v>
      </c>
      <c r="BM12" s="50">
        <f>VLOOKUP($C12,BilledbyRate!$A$7:$BQ$26,COLUMN()-2,0)*VLOOKUP('Billed Volumes'!$C12,'Rev Allocations Usage'!$B$4:$K$23,MATCH('Billed Volumes'!$A12,'Rev Allocations Usage'!$B$3:$K$3,0),0)*(1-HLOOKUP(BM$4,$D$51:$O$57,MATCH($B11,$C$51:$C$57,0),0))</f>
        <v>10182.429897417816</v>
      </c>
      <c r="BN12" s="50">
        <f>VLOOKUP($C12,BilledbyRate!$A$7:$BQ$26,COLUMN()-2,0)*VLOOKUP('Billed Volumes'!$C12,'Rev Allocations Usage'!$B$4:$K$23,MATCH('Billed Volumes'!$A12,'Rev Allocations Usage'!$B$3:$K$3,0),0)*(1-HLOOKUP(BN$4,$D$51:$O$57,MATCH($B11,$C$51:$C$57,0),0))</f>
        <v>6428.2903402002357</v>
      </c>
      <c r="BO12" s="50">
        <f>VLOOKUP($C12,BilledbyRate!$A$7:$BQ$26,COLUMN()-2,0)*VLOOKUP('Billed Volumes'!$C12,'Rev Allocations Usage'!$B$4:$K$23,MATCH('Billed Volumes'!$A12,'Rev Allocations Usage'!$B$3:$K$3,0),0)*(1-HLOOKUP(BO$4,$D$51:$O$57,MATCH($B11,$C$51:$C$57,0),0))</f>
        <v>6264.6598843235624</v>
      </c>
      <c r="BP12" s="50">
        <f>VLOOKUP($C12,BilledbyRate!$A$7:$BQ$26,COLUMN()-2,0)*VLOOKUP('Billed Volumes'!$C12,'Rev Allocations Usage'!$B$4:$K$23,MATCH('Billed Volumes'!$A12,'Rev Allocations Usage'!$B$3:$K$3,0),0)*(1-HLOOKUP(BP$4,$D$51:$O$57,MATCH($B11,$C$51:$C$57,0),0))</f>
        <v>6615.5557535589587</v>
      </c>
      <c r="BQ12" s="50">
        <f>VLOOKUP($C12,BilledbyRate!$A$7:$BQ$26,COLUMN()-2,0)*VLOOKUP('Billed Volumes'!$C12,'Rev Allocations Usage'!$B$4:$K$23,MATCH('Billed Volumes'!$A12,'Rev Allocations Usage'!$B$3:$K$3,0),0)*(1-HLOOKUP(BQ$4,$D$51:$O$57,MATCH($B11,$C$51:$C$57,0),0))</f>
        <v>13994.34458269624</v>
      </c>
      <c r="BR12" s="50">
        <f>VLOOKUP($C12,BilledbyRate!$A$7:$BQ$26,COLUMN()-2,0)*VLOOKUP('Billed Volumes'!$C12,'Rev Allocations Usage'!$B$4:$K$23,MATCH('Billed Volumes'!$A12,'Rev Allocations Usage'!$B$3:$K$3,0),0)*(1-HLOOKUP(BR$4,$D$51:$O$57,MATCH($B11,$C$51:$C$57,0),0))</f>
        <v>56257.596038810501</v>
      </c>
      <c r="BS12" s="51">
        <f>VLOOKUP($C12,BilledbyRate!$A$7:$BQ$26,COLUMN()-2,0)*VLOOKUP('Billed Volumes'!$C12,'Rev Allocations Usage'!$B$4:$K$23,MATCH('Billed Volumes'!$A12,'Rev Allocations Usage'!$B$3:$K$3,0),0)*(1-HLOOKUP(BS$4,$D$51:$O$57,MATCH($B11,$C$51:$C$57,0),0))</f>
        <v>125594.10723766638</v>
      </c>
    </row>
    <row r="13" spans="1:71" x14ac:dyDescent="0.2">
      <c r="A13" s="131" t="s">
        <v>156</v>
      </c>
      <c r="B13" s="44"/>
      <c r="C13" s="92"/>
      <c r="D13" s="54"/>
      <c r="E13" s="55">
        <f t="shared" ref="E13:BP13" si="3">SUM(E8:E12)</f>
        <v>305329.21099882136</v>
      </c>
      <c r="F13" s="55">
        <f t="shared" si="3"/>
        <v>241630.18755555543</v>
      </c>
      <c r="G13" s="55">
        <f t="shared" si="3"/>
        <v>223866.38189416146</v>
      </c>
      <c r="H13" s="55">
        <f t="shared" si="3"/>
        <v>229224.47785642667</v>
      </c>
      <c r="I13" s="55">
        <f t="shared" si="3"/>
        <v>359597.9672315293</v>
      </c>
      <c r="J13" s="55">
        <f t="shared" si="3"/>
        <v>721219.56772538903</v>
      </c>
      <c r="K13" s="56">
        <f t="shared" si="3"/>
        <v>1288313.5707438402</v>
      </c>
      <c r="L13" s="46">
        <f t="shared" si="3"/>
        <v>1732889.9721518136</v>
      </c>
      <c r="M13" s="46">
        <f t="shared" si="3"/>
        <v>1623492.091996745</v>
      </c>
      <c r="N13" s="46">
        <f t="shared" si="3"/>
        <v>1251957.0603335432</v>
      </c>
      <c r="O13" s="46">
        <f t="shared" si="3"/>
        <v>806374.67492188152</v>
      </c>
      <c r="P13" s="46">
        <f t="shared" si="3"/>
        <v>413053.22510932747</v>
      </c>
      <c r="Q13" s="46">
        <f t="shared" si="3"/>
        <v>256294.1364459591</v>
      </c>
      <c r="R13" s="46">
        <f t="shared" si="3"/>
        <v>214462.222387499</v>
      </c>
      <c r="S13" s="46">
        <f t="shared" si="3"/>
        <v>209045.24361397637</v>
      </c>
      <c r="T13" s="46">
        <f t="shared" si="3"/>
        <v>221340.22433289711</v>
      </c>
      <c r="U13" s="46">
        <f t="shared" si="3"/>
        <v>355972.17948640056</v>
      </c>
      <c r="V13" s="46">
        <f t="shared" si="3"/>
        <v>720560.89105514821</v>
      </c>
      <c r="W13" s="46">
        <f t="shared" si="3"/>
        <v>1290158.5143411907</v>
      </c>
      <c r="X13" s="48">
        <f t="shared" si="3"/>
        <v>1724847.6224668911</v>
      </c>
      <c r="Y13" s="46">
        <f t="shared" si="3"/>
        <v>1617324.4609745229</v>
      </c>
      <c r="Z13" s="46">
        <f t="shared" si="3"/>
        <v>1247234.9759221757</v>
      </c>
      <c r="AA13" s="46">
        <f t="shared" si="3"/>
        <v>804375.76966826571</v>
      </c>
      <c r="AB13" s="46">
        <f t="shared" si="3"/>
        <v>413286.69227130228</v>
      </c>
      <c r="AC13" s="46">
        <f t="shared" si="3"/>
        <v>257427.30574644965</v>
      </c>
      <c r="AD13" s="46">
        <f t="shared" si="3"/>
        <v>215726.05538626193</v>
      </c>
      <c r="AE13" s="46">
        <f t="shared" si="3"/>
        <v>210145.68748996424</v>
      </c>
      <c r="AF13" s="46">
        <f t="shared" si="3"/>
        <v>222231.37416376747</v>
      </c>
      <c r="AG13" s="46">
        <f t="shared" si="3"/>
        <v>355813.4891180211</v>
      </c>
      <c r="AH13" s="46">
        <f t="shared" si="3"/>
        <v>718168.83570389752</v>
      </c>
      <c r="AI13" s="46">
        <f t="shared" si="3"/>
        <v>1284384.1332712392</v>
      </c>
      <c r="AJ13" s="48">
        <f t="shared" si="3"/>
        <v>1711409.1884236536</v>
      </c>
      <c r="AK13" s="46">
        <f t="shared" si="3"/>
        <v>1606119.8343189619</v>
      </c>
      <c r="AL13" s="46">
        <f t="shared" si="3"/>
        <v>1237888.8588384881</v>
      </c>
      <c r="AM13" s="46">
        <f t="shared" si="3"/>
        <v>798867.12783353135</v>
      </c>
      <c r="AN13" s="46">
        <f t="shared" si="3"/>
        <v>411179.48936210381</v>
      </c>
      <c r="AO13" s="46">
        <f t="shared" si="3"/>
        <v>256875.91174784984</v>
      </c>
      <c r="AP13" s="46">
        <f t="shared" si="3"/>
        <v>215588.10000377204</v>
      </c>
      <c r="AQ13" s="46">
        <f t="shared" si="3"/>
        <v>210129.55696984546</v>
      </c>
      <c r="AR13" s="46">
        <f t="shared" si="3"/>
        <v>222251.8413213621</v>
      </c>
      <c r="AS13" s="46">
        <f t="shared" si="3"/>
        <v>354598.18080768536</v>
      </c>
      <c r="AT13" s="46">
        <f t="shared" si="3"/>
        <v>713744.43976788281</v>
      </c>
      <c r="AU13" s="46">
        <f t="shared" si="3"/>
        <v>1274975.8720870935</v>
      </c>
      <c r="AV13" s="48">
        <f t="shared" si="3"/>
        <v>1698868.7984811859</v>
      </c>
      <c r="AW13" s="46">
        <f t="shared" si="3"/>
        <v>1595739.3357955916</v>
      </c>
      <c r="AX13" s="46">
        <f t="shared" si="3"/>
        <v>1229299.5212893486</v>
      </c>
      <c r="AY13" s="46">
        <f t="shared" si="3"/>
        <v>794031.57149554545</v>
      </c>
      <c r="AZ13" s="46">
        <f t="shared" si="3"/>
        <v>409536.09384588531</v>
      </c>
      <c r="BA13" s="46">
        <f t="shared" si="3"/>
        <v>256606.25528579127</v>
      </c>
      <c r="BB13" s="46">
        <f t="shared" si="3"/>
        <v>215562.46372857044</v>
      </c>
      <c r="BC13" s="46">
        <f t="shared" si="3"/>
        <v>210003.33974330957</v>
      </c>
      <c r="BD13" s="46">
        <f t="shared" si="3"/>
        <v>221932.44048569459</v>
      </c>
      <c r="BE13" s="46">
        <f t="shared" si="3"/>
        <v>352806.46536728874</v>
      </c>
      <c r="BF13" s="46">
        <f t="shared" si="3"/>
        <v>708668.39097182383</v>
      </c>
      <c r="BG13" s="46">
        <f t="shared" si="3"/>
        <v>1264903.0691105882</v>
      </c>
      <c r="BH13" s="48">
        <f t="shared" si="3"/>
        <v>1689915.0330122216</v>
      </c>
      <c r="BI13" s="46">
        <f t="shared" si="3"/>
        <v>1588443.9118542471</v>
      </c>
      <c r="BJ13" s="46">
        <f t="shared" si="3"/>
        <v>1223307.486001947</v>
      </c>
      <c r="BK13" s="46">
        <f t="shared" si="3"/>
        <v>790721.29578488925</v>
      </c>
      <c r="BL13" s="46">
        <f t="shared" si="3"/>
        <v>408483.08923814236</v>
      </c>
      <c r="BM13" s="46">
        <f t="shared" si="3"/>
        <v>256595.17437959227</v>
      </c>
      <c r="BN13" s="46">
        <f t="shared" si="3"/>
        <v>215813.86164628854</v>
      </c>
      <c r="BO13" s="46">
        <f t="shared" si="3"/>
        <v>210307.86450398035</v>
      </c>
      <c r="BP13" s="46">
        <f t="shared" si="3"/>
        <v>222250.20488461788</v>
      </c>
      <c r="BQ13" s="46">
        <f t="shared" ref="BQ13:BS13" si="4">SUM(BQ8:BQ12)</f>
        <v>352295.68132153689</v>
      </c>
      <c r="BR13" s="46">
        <f t="shared" si="4"/>
        <v>706033.6299923202</v>
      </c>
      <c r="BS13" s="47">
        <f t="shared" si="4"/>
        <v>1258956.1635061067</v>
      </c>
    </row>
    <row r="14" spans="1:71" ht="15" x14ac:dyDescent="0.25">
      <c r="A14" s="131" t="s">
        <v>105</v>
      </c>
      <c r="B14" s="44" t="s">
        <v>124</v>
      </c>
      <c r="C14" s="105" t="s">
        <v>4</v>
      </c>
      <c r="D14" s="49"/>
      <c r="E14" s="50">
        <f>VLOOKUP($C14,BilledbyRate!$A$7:$BQ$26,COLUMN()-2,0)*VLOOKUP('Billed Volumes'!$C14,'Rev Allocations Usage'!$B$4:$K$23,MATCH('Billed Volumes'!$A14,'Rev Allocations Usage'!$B$3:$K$3,0),0)</f>
        <v>256.00366377626517</v>
      </c>
      <c r="F14" s="50">
        <f>VLOOKUP($C14,BilledbyRate!$A$7:$BQ$26,COLUMN()-2,0)*VLOOKUP('Billed Volumes'!$C14,'Rev Allocations Usage'!$B$4:$K$23,MATCH('Billed Volumes'!$A14,'Rev Allocations Usage'!$B$3:$K$3,0),0)</f>
        <v>176.74655250756939</v>
      </c>
      <c r="G14" s="50">
        <f>VLOOKUP($C14,BilledbyRate!$A$7:$BQ$26,COLUMN()-2,0)*VLOOKUP('Billed Volumes'!$C14,'Rev Allocations Usage'!$B$4:$K$23,MATCH('Billed Volumes'!$A14,'Rev Allocations Usage'!$B$3:$K$3,0),0)</f>
        <v>179.65149085300612</v>
      </c>
      <c r="H14" s="50">
        <f>VLOOKUP($C14,BilledbyRate!$A$7:$BQ$26,COLUMN()-2,0)*VLOOKUP('Billed Volumes'!$C14,'Rev Allocations Usage'!$B$4:$K$23,MATCH('Billed Volumes'!$A14,'Rev Allocations Usage'!$B$3:$K$3,0),0)</f>
        <v>225.64601396180029</v>
      </c>
      <c r="I14" s="50">
        <f>VLOOKUP($C14,BilledbyRate!$A$7:$BQ$26,COLUMN()-2,0)*VLOOKUP('Billed Volumes'!$C14,'Rev Allocations Usage'!$B$4:$K$23,MATCH('Billed Volumes'!$A14,'Rev Allocations Usage'!$B$3:$K$3,0),0)</f>
        <v>331.1543082204567</v>
      </c>
      <c r="J14" s="50">
        <f>VLOOKUP($C14,BilledbyRate!$A$7:$BQ$26,COLUMN()-2,0)*VLOOKUP('Billed Volumes'!$C14,'Rev Allocations Usage'!$B$4:$K$23,MATCH('Billed Volumes'!$A14,'Rev Allocations Usage'!$B$3:$K$3,0),0)</f>
        <v>373.76024302137643</v>
      </c>
      <c r="K14" s="51">
        <f>VLOOKUP($C14,BilledbyRate!$A$7:$BQ$26,COLUMN()-2,0)*VLOOKUP('Billed Volumes'!$C14,'Rev Allocations Usage'!$B$4:$K$23,MATCH('Billed Volumes'!$A14,'Rev Allocations Usage'!$B$3:$K$3,0),0)</f>
        <v>382.45656803105157</v>
      </c>
      <c r="L14" s="46">
        <f>VLOOKUP($C14,BilledbyRate!$A$7:$BQ$26,COLUMN()-2,0)*VLOOKUP('Billed Volumes'!$C14,'Rev Allocations Usage'!$B$4:$K$23,MATCH('Billed Volumes'!$A14,'Rev Allocations Usage'!$B$3:$K$3,0),0)</f>
        <v>870.99358673936297</v>
      </c>
      <c r="M14" s="46">
        <f>VLOOKUP($C14,BilledbyRate!$A$7:$BQ$26,COLUMN()-2,0)*VLOOKUP('Billed Volumes'!$C14,'Rev Allocations Usage'!$B$4:$K$23,MATCH('Billed Volumes'!$A14,'Rev Allocations Usage'!$B$3:$K$3,0),0)</f>
        <v>771.54633614178067</v>
      </c>
      <c r="N14" s="46">
        <f>VLOOKUP($C14,BilledbyRate!$A$7:$BQ$26,COLUMN()-2,0)*VLOOKUP('Billed Volumes'!$C14,'Rev Allocations Usage'!$B$4:$K$23,MATCH('Billed Volumes'!$A14,'Rev Allocations Usage'!$B$3:$K$3,0),0)</f>
        <v>379.58854508844217</v>
      </c>
      <c r="O14" s="46">
        <f>VLOOKUP($C14,BilledbyRate!$A$7:$BQ$26,COLUMN()-2,0)*VLOOKUP('Billed Volumes'!$C14,'Rev Allocations Usage'!$B$4:$K$23,MATCH('Billed Volumes'!$A14,'Rev Allocations Usage'!$B$3:$K$3,0),0)</f>
        <v>368.58562158125983</v>
      </c>
      <c r="P14" s="46">
        <f>VLOOKUP($C14,BilledbyRate!$A$7:$BQ$26,COLUMN()-2,0)*VLOOKUP('Billed Volumes'!$C14,'Rev Allocations Usage'!$B$4:$K$23,MATCH('Billed Volumes'!$A14,'Rev Allocations Usage'!$B$3:$K$3,0),0)</f>
        <v>336.27003310720056</v>
      </c>
      <c r="Q14" s="46">
        <f>VLOOKUP($C14,BilledbyRate!$A$7:$BQ$26,COLUMN()-2,0)*VLOOKUP('Billed Volumes'!$C14,'Rev Allocations Usage'!$B$4:$K$23,MATCH('Billed Volumes'!$A14,'Rev Allocations Usage'!$B$3:$K$3,0),0)</f>
        <v>258.86444586928309</v>
      </c>
      <c r="R14" s="46">
        <f>VLOOKUP($C14,BilledbyRate!$A$7:$BQ$26,COLUMN()-2,0)*VLOOKUP('Billed Volumes'!$C14,'Rev Allocations Usage'!$B$4:$K$23,MATCH('Billed Volumes'!$A14,'Rev Allocations Usage'!$B$3:$K$3,0),0)</f>
        <v>175.78907944999659</v>
      </c>
      <c r="S14" s="46">
        <f>VLOOKUP($C14,BilledbyRate!$A$7:$BQ$26,COLUMN()-2,0)*VLOOKUP('Billed Volumes'!$C14,'Rev Allocations Usage'!$B$4:$K$23,MATCH('Billed Volumes'!$A14,'Rev Allocations Usage'!$B$3:$K$3,0),0)</f>
        <v>153.5245660140688</v>
      </c>
      <c r="T14" s="46">
        <f>VLOOKUP($C14,BilledbyRate!$A$7:$BQ$26,COLUMN()-2,0)*VLOOKUP('Billed Volumes'!$C14,'Rev Allocations Usage'!$B$4:$K$23,MATCH('Billed Volumes'!$A14,'Rev Allocations Usage'!$B$3:$K$3,0),0)</f>
        <v>174.34957269105561</v>
      </c>
      <c r="U14" s="46">
        <f>VLOOKUP($C14,BilledbyRate!$A$7:$BQ$26,COLUMN()-2,0)*VLOOKUP('Billed Volumes'!$C14,'Rev Allocations Usage'!$B$4:$K$23,MATCH('Billed Volumes'!$A14,'Rev Allocations Usage'!$B$3:$K$3,0),0)</f>
        <v>254.68841516834749</v>
      </c>
      <c r="V14" s="46">
        <f>VLOOKUP($C14,BilledbyRate!$A$7:$BQ$26,COLUMN()-2,0)*VLOOKUP('Billed Volumes'!$C14,'Rev Allocations Usage'!$B$4:$K$23,MATCH('Billed Volumes'!$A14,'Rev Allocations Usage'!$B$3:$K$3,0),0)</f>
        <v>277.94389059120817</v>
      </c>
      <c r="W14" s="46">
        <f>VLOOKUP($C14,BilledbyRate!$A$7:$BQ$26,COLUMN()-2,0)*VLOOKUP('Billed Volumes'!$C14,'Rev Allocations Usage'!$B$4:$K$23,MATCH('Billed Volumes'!$A14,'Rev Allocations Usage'!$B$3:$K$3,0),0)</f>
        <v>267.28975622282422</v>
      </c>
      <c r="X14" s="48">
        <f>VLOOKUP($C14,BilledbyRate!$A$7:$BQ$26,COLUMN()-2,0)*VLOOKUP('Billed Volumes'!$C14,'Rev Allocations Usage'!$B$4:$K$23,MATCH('Billed Volumes'!$A14,'Rev Allocations Usage'!$B$3:$K$3,0),0)</f>
        <v>736.47631555307669</v>
      </c>
      <c r="Y14" s="46">
        <f>VLOOKUP($C14,BilledbyRate!$A$7:$BQ$26,COLUMN()-2,0)*VLOOKUP('Billed Volumes'!$C14,'Rev Allocations Usage'!$B$4:$K$23,MATCH('Billed Volumes'!$A14,'Rev Allocations Usage'!$B$3:$K$3,0),0)</f>
        <v>632.57717081521605</v>
      </c>
      <c r="Z14" s="46">
        <f>VLOOKUP($C14,BilledbyRate!$A$7:$BQ$26,COLUMN()-2,0)*VLOOKUP('Billed Volumes'!$C14,'Rev Allocations Usage'!$B$4:$K$23,MATCH('Billed Volumes'!$A14,'Rev Allocations Usage'!$B$3:$K$3,0),0)</f>
        <v>236.16755027204223</v>
      </c>
      <c r="AA14" s="46">
        <f>VLOOKUP($C14,BilledbyRate!$A$7:$BQ$26,COLUMN()-2,0)*VLOOKUP('Billed Volumes'!$C14,'Rev Allocations Usage'!$B$4:$K$23,MATCH('Billed Volumes'!$A14,'Rev Allocations Usage'!$B$3:$K$3,0),0)</f>
        <v>220.71286192546725</v>
      </c>
      <c r="AB14" s="46">
        <f>VLOOKUP($C14,BilledbyRate!$A$7:$BQ$26,COLUMN()-2,0)*VLOOKUP('Billed Volumes'!$C14,'Rev Allocations Usage'!$B$4:$K$23,MATCH('Billed Volumes'!$A14,'Rev Allocations Usage'!$B$3:$K$3,0),0)</f>
        <v>204.01223024563481</v>
      </c>
      <c r="AC14" s="46">
        <f>VLOOKUP($C14,BilledbyRate!$A$7:$BQ$26,COLUMN()-2,0)*VLOOKUP('Billed Volumes'!$C14,'Rev Allocations Usage'!$B$4:$K$23,MATCH('Billed Volumes'!$A14,'Rev Allocations Usage'!$B$3:$K$3,0),0)</f>
        <v>142.22159980194414</v>
      </c>
      <c r="AD14" s="46">
        <f>VLOOKUP($C14,BilledbyRate!$A$7:$BQ$26,COLUMN()-2,0)*VLOOKUP('Billed Volumes'!$C14,'Rev Allocations Usage'!$B$4:$K$23,MATCH('Billed Volumes'!$A14,'Rev Allocations Usage'!$B$3:$K$3,0),0)</f>
        <v>74.761125526441589</v>
      </c>
      <c r="AE14" s="46">
        <f>VLOOKUP($C14,BilledbyRate!$A$7:$BQ$26,COLUMN()-2,0)*VLOOKUP('Billed Volumes'!$C14,'Rev Allocations Usage'!$B$4:$K$23,MATCH('Billed Volumes'!$A14,'Rev Allocations Usage'!$B$3:$K$3,0),0)</f>
        <v>80.707026748924363</v>
      </c>
      <c r="AF14" s="46">
        <f>VLOOKUP($C14,BilledbyRate!$A$7:$BQ$26,COLUMN()-2,0)*VLOOKUP('Billed Volumes'!$C14,'Rev Allocations Usage'!$B$4:$K$23,MATCH('Billed Volumes'!$A14,'Rev Allocations Usage'!$B$3:$K$3,0),0)</f>
        <v>129.74238343387896</v>
      </c>
      <c r="AG14" s="46">
        <f>VLOOKUP($C14,BilledbyRate!$A$7:$BQ$26,COLUMN()-2,0)*VLOOKUP('Billed Volumes'!$C14,'Rev Allocations Usage'!$B$4:$K$23,MATCH('Billed Volumes'!$A14,'Rev Allocations Usage'!$B$3:$K$3,0),0)</f>
        <v>238.29164056958138</v>
      </c>
      <c r="AH14" s="46">
        <f>VLOOKUP($C14,BilledbyRate!$A$7:$BQ$26,COLUMN()-2,0)*VLOOKUP('Billed Volumes'!$C14,'Rev Allocations Usage'!$B$4:$K$23,MATCH('Billed Volumes'!$A14,'Rev Allocations Usage'!$B$3:$K$3,0),0)</f>
        <v>280.54723462107592</v>
      </c>
      <c r="AI14" s="46">
        <f>VLOOKUP($C14,BilledbyRate!$A$7:$BQ$26,COLUMN()-2,0)*VLOOKUP('Billed Volumes'!$C14,'Rev Allocations Usage'!$B$4:$K$23,MATCH('Billed Volumes'!$A14,'Rev Allocations Usage'!$B$3:$K$3,0),0)</f>
        <v>288.89328353176859</v>
      </c>
      <c r="AJ14" s="48">
        <f>VLOOKUP($C14,BilledbyRate!$A$7:$BQ$26,COLUMN()-2,0)*VLOOKUP('Billed Volumes'!$C14,'Rev Allocations Usage'!$B$4:$K$23,MATCH('Billed Volumes'!$A14,'Rev Allocations Usage'!$B$3:$K$3,0),0)</f>
        <v>777.07996149065502</v>
      </c>
      <c r="AK14" s="46">
        <f>VLOOKUP($C14,BilledbyRate!$A$7:$BQ$26,COLUMN()-2,0)*VLOOKUP('Billed Volumes'!$C14,'Rev Allocations Usage'!$B$4:$K$23,MATCH('Billed Volumes'!$A14,'Rev Allocations Usage'!$B$3:$K$3,0),0)</f>
        <v>679.60112292439737</v>
      </c>
      <c r="AL14" s="46">
        <f>VLOOKUP($C14,BilledbyRate!$A$7:$BQ$26,COLUMN()-2,0)*VLOOKUP('Billed Volumes'!$C14,'Rev Allocations Usage'!$B$4:$K$23,MATCH('Billed Volumes'!$A14,'Rev Allocations Usage'!$B$3:$K$3,0),0)</f>
        <v>289.61180855282629</v>
      </c>
      <c r="AM14" s="46">
        <f>VLOOKUP($C14,BilledbyRate!$A$7:$BQ$26,COLUMN()-2,0)*VLOOKUP('Billed Volumes'!$C14,'Rev Allocations Usage'!$B$4:$K$23,MATCH('Billed Volumes'!$A14,'Rev Allocations Usage'!$B$3:$K$3,0),0)</f>
        <v>280.57736172741136</v>
      </c>
      <c r="AN14" s="46">
        <f>VLOOKUP($C14,BilledbyRate!$A$7:$BQ$26,COLUMN()-2,0)*VLOOKUP('Billed Volumes'!$C14,'Rev Allocations Usage'!$B$4:$K$23,MATCH('Billed Volumes'!$A14,'Rev Allocations Usage'!$B$3:$K$3,0),0)</f>
        <v>251.51530678625903</v>
      </c>
      <c r="AO14" s="46">
        <f>VLOOKUP($C14,BilledbyRate!$A$7:$BQ$26,COLUMN()-2,0)*VLOOKUP('Billed Volumes'!$C14,'Rev Allocations Usage'!$B$4:$K$23,MATCH('Billed Volumes'!$A14,'Rev Allocations Usage'!$B$3:$K$3,0),0)</f>
        <v>177.36325308124842</v>
      </c>
      <c r="AP14" s="46">
        <f>VLOOKUP($C14,BilledbyRate!$A$7:$BQ$26,COLUMN()-2,0)*VLOOKUP('Billed Volumes'!$C14,'Rev Allocations Usage'!$B$4:$K$23,MATCH('Billed Volumes'!$A14,'Rev Allocations Usage'!$B$3:$K$3,0),0)</f>
        <v>97.541420194868763</v>
      </c>
      <c r="AQ14" s="46">
        <f>VLOOKUP($C14,BilledbyRate!$A$7:$BQ$26,COLUMN()-2,0)*VLOOKUP('Billed Volumes'!$C14,'Rev Allocations Usage'!$B$4:$K$23,MATCH('Billed Volumes'!$A14,'Rev Allocations Usage'!$B$3:$K$3,0),0)</f>
        <v>83.832681706012238</v>
      </c>
      <c r="AR14" s="46">
        <f>VLOOKUP($C14,BilledbyRate!$A$7:$BQ$26,COLUMN()-2,0)*VLOOKUP('Billed Volumes'!$C14,'Rev Allocations Usage'!$B$4:$K$23,MATCH('Billed Volumes'!$A14,'Rev Allocations Usage'!$B$3:$K$3,0),0)</f>
        <v>113.21346333007034</v>
      </c>
      <c r="AS14" s="46">
        <f>VLOOKUP($C14,BilledbyRate!$A$7:$BQ$26,COLUMN()-2,0)*VLOOKUP('Billed Volumes'!$C14,'Rev Allocations Usage'!$B$4:$K$23,MATCH('Billed Volumes'!$A14,'Rev Allocations Usage'!$B$3:$K$3,0),0)</f>
        <v>202.1081454048763</v>
      </c>
      <c r="AT14" s="46">
        <f>VLOOKUP($C14,BilledbyRate!$A$7:$BQ$26,COLUMN()-2,0)*VLOOKUP('Billed Volumes'!$C14,'Rev Allocations Usage'!$B$4:$K$23,MATCH('Billed Volumes'!$A14,'Rev Allocations Usage'!$B$3:$K$3,0),0)</f>
        <v>237.47077389760284</v>
      </c>
      <c r="AU14" s="46">
        <f>VLOOKUP($C14,BilledbyRate!$A$7:$BQ$26,COLUMN()-2,0)*VLOOKUP('Billed Volumes'!$C14,'Rev Allocations Usage'!$B$4:$K$23,MATCH('Billed Volumes'!$A14,'Rev Allocations Usage'!$B$3:$K$3,0),0)</f>
        <v>238.92372794864207</v>
      </c>
      <c r="AV14" s="48">
        <f>VLOOKUP($C14,BilledbyRate!$A$7:$BQ$26,COLUMN()-2,0)*VLOOKUP('Billed Volumes'!$C14,'Rev Allocations Usage'!$B$4:$K$23,MATCH('Billed Volumes'!$A14,'Rev Allocations Usage'!$B$3:$K$3,0),0)</f>
        <v>720.21744034876042</v>
      </c>
      <c r="AW14" s="46">
        <f>VLOOKUP($C14,BilledbyRate!$A$7:$BQ$26,COLUMN()-2,0)*VLOOKUP('Billed Volumes'!$C14,'Rev Allocations Usage'!$B$4:$K$23,MATCH('Billed Volumes'!$A14,'Rev Allocations Usage'!$B$3:$K$3,0),0)</f>
        <v>633.01776358276231</v>
      </c>
      <c r="AX14" s="46">
        <f>VLOOKUP($C14,BilledbyRate!$A$7:$BQ$26,COLUMN()-2,0)*VLOOKUP('Billed Volumes'!$C14,'Rev Allocations Usage'!$B$4:$K$23,MATCH('Billed Volumes'!$A14,'Rev Allocations Usage'!$B$3:$K$3,0),0)</f>
        <v>253.3076110114508</v>
      </c>
      <c r="AY14" s="46">
        <f>VLOOKUP($C14,BilledbyRate!$A$7:$BQ$26,COLUMN()-2,0)*VLOOKUP('Billed Volumes'!$C14,'Rev Allocations Usage'!$B$4:$K$23,MATCH('Billed Volumes'!$A14,'Rev Allocations Usage'!$B$3:$K$3,0),0)</f>
        <v>254.55232598629544</v>
      </c>
      <c r="AZ14" s="46">
        <f>VLOOKUP($C14,BilledbyRate!$A$7:$BQ$26,COLUMN()-2,0)*VLOOKUP('Billed Volumes'!$C14,'Rev Allocations Usage'!$B$4:$K$23,MATCH('Billed Volumes'!$A14,'Rev Allocations Usage'!$B$3:$K$3,0),0)</f>
        <v>240.26166886197558</v>
      </c>
      <c r="BA14" s="46">
        <f>VLOOKUP($C14,BilledbyRate!$A$7:$BQ$26,COLUMN()-2,0)*VLOOKUP('Billed Volumes'!$C14,'Rev Allocations Usage'!$B$4:$K$23,MATCH('Billed Volumes'!$A14,'Rev Allocations Usage'!$B$3:$K$3,0),0)</f>
        <v>180.88107762424022</v>
      </c>
      <c r="BB14" s="46">
        <f>VLOOKUP($C14,BilledbyRate!$A$7:$BQ$26,COLUMN()-2,0)*VLOOKUP('Billed Volumes'!$C14,'Rev Allocations Usage'!$B$4:$K$23,MATCH('Billed Volumes'!$A14,'Rev Allocations Usage'!$B$3:$K$3,0),0)</f>
        <v>115.83070720513579</v>
      </c>
      <c r="BC14" s="46">
        <f>VLOOKUP($C14,BilledbyRate!$A$7:$BQ$26,COLUMN()-2,0)*VLOOKUP('Billed Volumes'!$C14,'Rev Allocations Usage'!$B$4:$K$23,MATCH('Billed Volumes'!$A14,'Rev Allocations Usage'!$B$3:$K$3,0),0)</f>
        <v>117.50437786782618</v>
      </c>
      <c r="BD14" s="46">
        <f>VLOOKUP($C14,BilledbyRate!$A$7:$BQ$26,COLUMN()-2,0)*VLOOKUP('Billed Volumes'!$C14,'Rev Allocations Usage'!$B$4:$K$23,MATCH('Billed Volumes'!$A14,'Rev Allocations Usage'!$B$3:$K$3,0),0)</f>
        <v>162.26763329387393</v>
      </c>
      <c r="BE14" s="46">
        <f>VLOOKUP($C14,BilledbyRate!$A$7:$BQ$26,COLUMN()-2,0)*VLOOKUP('Billed Volumes'!$C14,'Rev Allocations Usage'!$B$4:$K$23,MATCH('Billed Volumes'!$A14,'Rev Allocations Usage'!$B$3:$K$3,0),0)</f>
        <v>266.54472452022674</v>
      </c>
      <c r="BF14" s="46">
        <f>VLOOKUP($C14,BilledbyRate!$A$7:$BQ$26,COLUMN()-2,0)*VLOOKUP('Billed Volumes'!$C14,'Rev Allocations Usage'!$B$4:$K$23,MATCH('Billed Volumes'!$A14,'Rev Allocations Usage'!$B$3:$K$3,0),0)</f>
        <v>311.18533805632069</v>
      </c>
      <c r="BG14" s="46">
        <f>VLOOKUP($C14,BilledbyRate!$A$7:$BQ$26,COLUMN()-2,0)*VLOOKUP('Billed Volumes'!$C14,'Rev Allocations Usage'!$B$4:$K$23,MATCH('Billed Volumes'!$A14,'Rev Allocations Usage'!$B$3:$K$3,0),0)</f>
        <v>321.91640645161289</v>
      </c>
      <c r="BH14" s="48">
        <f>VLOOKUP($C14,BilledbyRate!$A$7:$BQ$26,COLUMN()-2,0)*VLOOKUP('Billed Volumes'!$C14,'Rev Allocations Usage'!$B$4:$K$23,MATCH('Billed Volumes'!$A14,'Rev Allocations Usage'!$B$3:$K$3,0),0)</f>
        <v>812.48810389509867</v>
      </c>
      <c r="BI14" s="46">
        <f>VLOOKUP($C14,BilledbyRate!$A$7:$BQ$26,COLUMN()-2,0)*VLOOKUP('Billed Volumes'!$C14,'Rev Allocations Usage'!$B$4:$K$23,MATCH('Billed Volumes'!$A14,'Rev Allocations Usage'!$B$3:$K$3,0),0)</f>
        <v>716.3992498486125</v>
      </c>
      <c r="BJ14" s="46">
        <f>VLOOKUP($C14,BilledbyRate!$A$7:$BQ$26,COLUMN()-2,0)*VLOOKUP('Billed Volumes'!$C14,'Rev Allocations Usage'!$B$4:$K$23,MATCH('Billed Volumes'!$A14,'Rev Allocations Usage'!$B$3:$K$3,0),0)</f>
        <v>327.79991999681289</v>
      </c>
      <c r="BK14" s="46">
        <f>VLOOKUP($C14,BilledbyRate!$A$7:$BQ$26,COLUMN()-2,0)*VLOOKUP('Billed Volumes'!$C14,'Rev Allocations Usage'!$B$4:$K$23,MATCH('Billed Volumes'!$A14,'Rev Allocations Usage'!$B$3:$K$3,0),0)</f>
        <v>320.15545769116949</v>
      </c>
      <c r="BL14" s="46">
        <f>VLOOKUP($C14,BilledbyRate!$A$7:$BQ$26,COLUMN()-2,0)*VLOOKUP('Billed Volumes'!$C14,'Rev Allocations Usage'!$B$4:$K$23,MATCH('Billed Volumes'!$A14,'Rev Allocations Usage'!$B$3:$K$3,0),0)</f>
        <v>299.46705739977688</v>
      </c>
      <c r="BM14" s="46">
        <f>VLOOKUP($C14,BilledbyRate!$A$7:$BQ$26,COLUMN()-2,0)*VLOOKUP('Billed Volumes'!$C14,'Rev Allocations Usage'!$B$4:$K$23,MATCH('Billed Volumes'!$A14,'Rev Allocations Usage'!$B$3:$K$3,0),0)</f>
        <v>233.68872299496894</v>
      </c>
      <c r="BN14" s="46">
        <f>VLOOKUP($C14,BilledbyRate!$A$7:$BQ$26,COLUMN()-2,0)*VLOOKUP('Billed Volumes'!$C14,'Rev Allocations Usage'!$B$4:$K$23,MATCH('Billed Volumes'!$A14,'Rev Allocations Usage'!$B$3:$K$3,0),0)</f>
        <v>162.24060940879187</v>
      </c>
      <c r="BO14" s="46">
        <f>VLOOKUP($C14,BilledbyRate!$A$7:$BQ$26,COLUMN()-2,0)*VLOOKUP('Billed Volumes'!$C14,'Rev Allocations Usage'!$B$4:$K$23,MATCH('Billed Volumes'!$A14,'Rev Allocations Usage'!$B$3:$K$3,0),0)</f>
        <v>154.71833644000273</v>
      </c>
      <c r="BP14" s="46">
        <f>VLOOKUP($C14,BilledbyRate!$A$7:$BQ$26,COLUMN()-2,0)*VLOOKUP('Billed Volumes'!$C14,'Rev Allocations Usage'!$B$4:$K$23,MATCH('Billed Volumes'!$A14,'Rev Allocations Usage'!$B$3:$K$3,0),0)</f>
        <v>190.28551893368541</v>
      </c>
      <c r="BQ14" s="46">
        <f>VLOOKUP($C14,BilledbyRate!$A$7:$BQ$26,COLUMN()-2,0)*VLOOKUP('Billed Volumes'!$C14,'Rev Allocations Usage'!$B$4:$K$23,MATCH('Billed Volumes'!$A14,'Rev Allocations Usage'!$B$3:$K$3,0),0)</f>
        <v>285.366601878116</v>
      </c>
      <c r="BR14" s="46">
        <f>VLOOKUP($C14,BilledbyRate!$A$7:$BQ$26,COLUMN()-2,0)*VLOOKUP('Billed Volumes'!$C14,'Rev Allocations Usage'!$B$4:$K$23,MATCH('Billed Volumes'!$A14,'Rev Allocations Usage'!$B$3:$K$3,0),0)</f>
        <v>321.77217131377057</v>
      </c>
      <c r="BS14" s="47">
        <f>VLOOKUP($C14,BilledbyRate!$A$7:$BQ$26,COLUMN()-2,0)*VLOOKUP('Billed Volumes'!$C14,'Rev Allocations Usage'!$B$4:$K$23,MATCH('Billed Volumes'!$A14,'Rev Allocations Usage'!$B$3:$K$3,0),0)</f>
        <v>324.26813095818062</v>
      </c>
    </row>
    <row r="15" spans="1:71" ht="15" x14ac:dyDescent="0.25">
      <c r="A15" s="130" t="str">
        <f>A14</f>
        <v>Industrial Customers</v>
      </c>
      <c r="B15" s="90" t="str">
        <f>B14</f>
        <v>IAAGS</v>
      </c>
      <c r="C15" s="105" t="s">
        <v>5</v>
      </c>
      <c r="D15" s="49"/>
      <c r="E15" s="50">
        <f>VLOOKUP($C15,BilledbyRate!$A$7:$BQ$26,COLUMN()-2,0)*VLOOKUP('Billed Volumes'!$C15,'Rev Allocations Usage'!$B$4:$K$23,MATCH('Billed Volumes'!$A15,'Rev Allocations Usage'!$B$3:$K$3,0),0)</f>
        <v>18639.308501006613</v>
      </c>
      <c r="F15" s="50">
        <f>VLOOKUP($C15,BilledbyRate!$A$7:$BQ$26,COLUMN()-2,0)*VLOOKUP('Billed Volumes'!$C15,'Rev Allocations Usage'!$B$4:$K$23,MATCH('Billed Volumes'!$A15,'Rev Allocations Usage'!$B$3:$K$3,0),0)</f>
        <v>18774.99094639935</v>
      </c>
      <c r="G15" s="50">
        <f>VLOOKUP($C15,BilledbyRate!$A$7:$BQ$26,COLUMN()-2,0)*VLOOKUP('Billed Volumes'!$C15,'Rev Allocations Usage'!$B$4:$K$23,MATCH('Billed Volumes'!$A15,'Rev Allocations Usage'!$B$3:$K$3,0),0)</f>
        <v>18745.15148642406</v>
      </c>
      <c r="H15" s="50">
        <f>VLOOKUP($C15,BilledbyRate!$A$7:$BQ$26,COLUMN()-2,0)*VLOOKUP('Billed Volumes'!$C15,'Rev Allocations Usage'!$B$4:$K$23,MATCH('Billed Volumes'!$A15,'Rev Allocations Usage'!$B$3:$K$3,0),0)</f>
        <v>18980.471226408976</v>
      </c>
      <c r="I15" s="50">
        <f>VLOOKUP($C15,BilledbyRate!$A$7:$BQ$26,COLUMN()-2,0)*VLOOKUP('Billed Volumes'!$C15,'Rev Allocations Usage'!$B$4:$K$23,MATCH('Billed Volumes'!$A15,'Rev Allocations Usage'!$B$3:$K$3,0),0)</f>
        <v>20833.716027211602</v>
      </c>
      <c r="J15" s="50">
        <f>VLOOKUP($C15,BilledbyRate!$A$7:$BQ$26,COLUMN()-2,0)*VLOOKUP('Billed Volumes'!$C15,'Rev Allocations Usage'!$B$4:$K$23,MATCH('Billed Volumes'!$A15,'Rev Allocations Usage'!$B$3:$K$3,0),0)</f>
        <v>5176.2868576634246</v>
      </c>
      <c r="K15" s="51">
        <f>VLOOKUP($C15,BilledbyRate!$A$7:$BQ$26,COLUMN()-2,0)*VLOOKUP('Billed Volumes'!$C15,'Rev Allocations Usage'!$B$4:$K$23,MATCH('Billed Volumes'!$A15,'Rev Allocations Usage'!$B$3:$K$3,0),0)</f>
        <v>8106.8820220136095</v>
      </c>
      <c r="L15" s="50">
        <f>VLOOKUP($C15,BilledbyRate!$A$7:$BQ$26,COLUMN()-2,0)*VLOOKUP('Billed Volumes'!$C15,'Rev Allocations Usage'!$B$4:$K$23,MATCH('Billed Volumes'!$A15,'Rev Allocations Usage'!$B$3:$K$3,0),0)</f>
        <v>17819.142907912632</v>
      </c>
      <c r="M15" s="50">
        <f>VLOOKUP($C15,BilledbyRate!$A$7:$BQ$26,COLUMN()-2,0)*VLOOKUP('Billed Volumes'!$C15,'Rev Allocations Usage'!$B$4:$K$23,MATCH('Billed Volumes'!$A15,'Rev Allocations Usage'!$B$3:$K$3,0),0)</f>
        <v>18653.339960690711</v>
      </c>
      <c r="N15" s="50">
        <f>VLOOKUP($C15,BilledbyRate!$A$7:$BQ$26,COLUMN()-2,0)*VLOOKUP('Billed Volumes'!$C15,'Rev Allocations Usage'!$B$4:$K$23,MATCH('Billed Volumes'!$A15,'Rev Allocations Usage'!$B$3:$K$3,0),0)</f>
        <v>18415.445421667351</v>
      </c>
      <c r="O15" s="50">
        <f>VLOOKUP($C15,BilledbyRate!$A$7:$BQ$26,COLUMN()-2,0)*VLOOKUP('Billed Volumes'!$C15,'Rev Allocations Usage'!$B$4:$K$23,MATCH('Billed Volumes'!$A15,'Rev Allocations Usage'!$B$3:$K$3,0),0)</f>
        <v>21898.113348767671</v>
      </c>
      <c r="P15" s="50">
        <f>VLOOKUP($C15,BilledbyRate!$A$7:$BQ$26,COLUMN()-2,0)*VLOOKUP('Billed Volumes'!$C15,'Rev Allocations Usage'!$B$4:$K$23,MATCH('Billed Volumes'!$A15,'Rev Allocations Usage'!$B$3:$K$3,0),0)</f>
        <v>20418.370558115112</v>
      </c>
      <c r="Q15" s="50">
        <f>VLOOKUP($C15,BilledbyRate!$A$7:$BQ$26,COLUMN()-2,0)*VLOOKUP('Billed Volumes'!$C15,'Rev Allocations Usage'!$B$4:$K$23,MATCH('Billed Volumes'!$A15,'Rev Allocations Usage'!$B$3:$K$3,0),0)</f>
        <v>20610.571879225554</v>
      </c>
      <c r="R15" s="50">
        <f>VLOOKUP($C15,BilledbyRate!$A$7:$BQ$26,COLUMN()-2,0)*VLOOKUP('Billed Volumes'!$C15,'Rev Allocations Usage'!$B$4:$K$23,MATCH('Billed Volumes'!$A15,'Rev Allocations Usage'!$B$3:$K$3,0),0)</f>
        <v>20674.418845797623</v>
      </c>
      <c r="S15" s="50">
        <f>VLOOKUP($C15,BilledbyRate!$A$7:$BQ$26,COLUMN()-2,0)*VLOOKUP('Billed Volumes'!$C15,'Rev Allocations Usage'!$B$4:$K$23,MATCH('Billed Volumes'!$A15,'Rev Allocations Usage'!$B$3:$K$3,0),0)</f>
        <v>11580.541441309182</v>
      </c>
      <c r="T15" s="50">
        <f>VLOOKUP($C15,BilledbyRate!$A$7:$BQ$26,COLUMN()-2,0)*VLOOKUP('Billed Volumes'!$C15,'Rev Allocations Usage'!$B$4:$K$23,MATCH('Billed Volumes'!$A15,'Rev Allocations Usage'!$B$3:$K$3,0),0)</f>
        <v>687.56120252555422</v>
      </c>
      <c r="U15" s="50">
        <f>VLOOKUP($C15,BilledbyRate!$A$7:$BQ$26,COLUMN()-2,0)*VLOOKUP('Billed Volumes'!$C15,'Rev Allocations Usage'!$B$4:$K$23,MATCH('Billed Volumes'!$A15,'Rev Allocations Usage'!$B$3:$K$3,0),0)</f>
        <v>695.71742605102781</v>
      </c>
      <c r="V15" s="50">
        <f>VLOOKUP($C15,BilledbyRate!$A$7:$BQ$26,COLUMN()-2,0)*VLOOKUP('Billed Volumes'!$C15,'Rev Allocations Usage'!$B$4:$K$23,MATCH('Billed Volumes'!$A15,'Rev Allocations Usage'!$B$3:$K$3,0),0)</f>
        <v>9077.0663645037603</v>
      </c>
      <c r="W15" s="50">
        <f>VLOOKUP($C15,BilledbyRate!$A$7:$BQ$26,COLUMN()-2,0)*VLOOKUP('Billed Volumes'!$C15,'Rev Allocations Usage'!$B$4:$K$23,MATCH('Billed Volumes'!$A15,'Rev Allocations Usage'!$B$3:$K$3,0),0)</f>
        <v>11976.809362221245</v>
      </c>
      <c r="X15" s="52">
        <f>VLOOKUP($C15,BilledbyRate!$A$7:$BQ$26,COLUMN()-2,0)*VLOOKUP('Billed Volumes'!$C15,'Rev Allocations Usage'!$B$4:$K$23,MATCH('Billed Volumes'!$A15,'Rev Allocations Usage'!$B$3:$K$3,0),0)</f>
        <v>21692.547590723781</v>
      </c>
      <c r="Y15" s="50">
        <f>VLOOKUP($C15,BilledbyRate!$A$7:$BQ$26,COLUMN()-2,0)*VLOOKUP('Billed Volumes'!$C15,'Rev Allocations Usage'!$B$4:$K$23,MATCH('Billed Volumes'!$A15,'Rev Allocations Usage'!$B$3:$K$3,0),0)</f>
        <v>22546.774283561725</v>
      </c>
      <c r="Z15" s="50">
        <f>VLOOKUP($C15,BilledbyRate!$A$7:$BQ$26,COLUMN()-2,0)*VLOOKUP('Billed Volumes'!$C15,'Rev Allocations Usage'!$B$4:$K$23,MATCH('Billed Volumes'!$A15,'Rev Allocations Usage'!$B$3:$K$3,0),0)</f>
        <v>22304.103322346429</v>
      </c>
      <c r="AA15" s="50">
        <f>VLOOKUP($C15,BilledbyRate!$A$7:$BQ$26,COLUMN()-2,0)*VLOOKUP('Billed Volumes'!$C15,'Rev Allocations Usage'!$B$4:$K$23,MATCH('Billed Volumes'!$A15,'Rev Allocations Usage'!$B$3:$K$3,0),0)</f>
        <v>25694.793266217453</v>
      </c>
      <c r="AB15" s="50">
        <f>VLOOKUP($C15,BilledbyRate!$A$7:$BQ$26,COLUMN()-2,0)*VLOOKUP('Billed Volumes'!$C15,'Rev Allocations Usage'!$B$4:$K$23,MATCH('Billed Volumes'!$A15,'Rev Allocations Usage'!$B$3:$K$3,0),0)</f>
        <v>24217.467887101717</v>
      </c>
      <c r="AC15" s="50">
        <f>VLOOKUP($C15,BilledbyRate!$A$7:$BQ$26,COLUMN()-2,0)*VLOOKUP('Billed Volumes'!$C15,'Rev Allocations Usage'!$B$4:$K$23,MATCH('Billed Volumes'!$A15,'Rev Allocations Usage'!$B$3:$K$3,0),0)</f>
        <v>24373.693524536615</v>
      </c>
      <c r="AD15" s="50">
        <f>VLOOKUP($C15,BilledbyRate!$A$7:$BQ$26,COLUMN()-2,0)*VLOOKUP('Billed Volumes'!$C15,'Rev Allocations Usage'!$B$4:$K$23,MATCH('Billed Volumes'!$A15,'Rev Allocations Usage'!$B$3:$K$3,0),0)</f>
        <v>24338.295011222068</v>
      </c>
      <c r="AE15" s="50">
        <f>VLOOKUP($C15,BilledbyRate!$A$7:$BQ$26,COLUMN()-2,0)*VLOOKUP('Billed Volumes'!$C15,'Rev Allocations Usage'!$B$4:$K$23,MATCH('Billed Volumes'!$A15,'Rev Allocations Usage'!$B$3:$K$3,0),0)</f>
        <v>15243.44291848009</v>
      </c>
      <c r="AF15" s="50">
        <f>VLOOKUP($C15,BilledbyRate!$A$7:$BQ$26,COLUMN()-2,0)*VLOOKUP('Billed Volumes'!$C15,'Rev Allocations Usage'!$B$4:$K$23,MATCH('Billed Volumes'!$A15,'Rev Allocations Usage'!$B$3:$K$3,0),0)</f>
        <v>687.56120252555422</v>
      </c>
      <c r="AG15" s="50">
        <f>VLOOKUP($C15,BilledbyRate!$A$7:$BQ$26,COLUMN()-2,0)*VLOOKUP('Billed Volumes'!$C15,'Rev Allocations Usage'!$B$4:$K$23,MATCH('Billed Volumes'!$A15,'Rev Allocations Usage'!$B$3:$K$3,0),0)</f>
        <v>4388.0610897011411</v>
      </c>
      <c r="AH15" s="50">
        <f>VLOOKUP($C15,BilledbyRate!$A$7:$BQ$26,COLUMN()-2,0)*VLOOKUP('Billed Volumes'!$C15,'Rev Allocations Usage'!$B$4:$K$23,MATCH('Billed Volumes'!$A15,'Rev Allocations Usage'!$B$3:$K$3,0),0)</f>
        <v>12770.928530617797</v>
      </c>
      <c r="AI15" s="50">
        <f>VLOOKUP($C15,BilledbyRate!$A$7:$BQ$26,COLUMN()-2,0)*VLOOKUP('Billed Volumes'!$C15,'Rev Allocations Usage'!$B$4:$K$23,MATCH('Billed Volumes'!$A15,'Rev Allocations Usage'!$B$3:$K$3,0),0)</f>
        <v>15653.826022860305</v>
      </c>
      <c r="AJ15" s="52">
        <f>VLOOKUP($C15,BilledbyRate!$A$7:$BQ$26,COLUMN()-2,0)*VLOOKUP('Billed Volumes'!$C15,'Rev Allocations Usage'!$B$4:$K$23,MATCH('Billed Volumes'!$A15,'Rev Allocations Usage'!$B$3:$K$3,0),0)</f>
        <v>25059.230308101727</v>
      </c>
      <c r="AK15" s="50">
        <f>VLOOKUP($C15,BilledbyRate!$A$7:$BQ$26,COLUMN()-2,0)*VLOOKUP('Billed Volumes'!$C15,'Rev Allocations Usage'!$B$4:$K$23,MATCH('Billed Volumes'!$A15,'Rev Allocations Usage'!$B$3:$K$3,0),0)</f>
        <v>25913.456018709381</v>
      </c>
      <c r="AL15" s="50">
        <f>VLOOKUP($C15,BilledbyRate!$A$7:$BQ$26,COLUMN()-2,0)*VLOOKUP('Billed Volumes'!$C15,'Rev Allocations Usage'!$B$4:$K$23,MATCH('Billed Volumes'!$A15,'Rev Allocations Usage'!$B$3:$K$3,0),0)</f>
        <v>25670.785057494093</v>
      </c>
      <c r="AM15" s="50">
        <f>VLOOKUP($C15,BilledbyRate!$A$7:$BQ$26,COLUMN()-2,0)*VLOOKUP('Billed Volumes'!$C15,'Rev Allocations Usage'!$B$4:$K$23,MATCH('Billed Volumes'!$A15,'Rev Allocations Usage'!$B$3:$K$3,0),0)</f>
        <v>28971.129459353258</v>
      </c>
      <c r="AN15" s="50">
        <f>VLOOKUP($C15,BilledbyRate!$A$7:$BQ$26,COLUMN()-2,0)*VLOOKUP('Billed Volumes'!$C15,'Rev Allocations Usage'!$B$4:$K$23,MATCH('Billed Volumes'!$A15,'Rev Allocations Usage'!$B$3:$K$3,0),0)</f>
        <v>27493.804080237522</v>
      </c>
      <c r="AO15" s="50">
        <f>VLOOKUP($C15,BilledbyRate!$A$7:$BQ$26,COLUMN()-2,0)*VLOOKUP('Billed Volumes'!$C15,'Rev Allocations Usage'!$B$4:$K$23,MATCH('Billed Volumes'!$A15,'Rev Allocations Usage'!$B$3:$K$3,0),0)</f>
        <v>27650.028735442123</v>
      </c>
      <c r="AP15" s="50">
        <f>VLOOKUP($C15,BilledbyRate!$A$7:$BQ$26,COLUMN()-2,0)*VLOOKUP('Billed Volumes'!$C15,'Rev Allocations Usage'!$B$4:$K$23,MATCH('Billed Volumes'!$A15,'Rev Allocations Usage'!$B$3:$K$3,0),0)</f>
        <v>27514.781602066527</v>
      </c>
      <c r="AQ15" s="50">
        <f>VLOOKUP($C15,BilledbyRate!$A$7:$BQ$26,COLUMN()-2,0)*VLOOKUP('Billed Volumes'!$C15,'Rev Allocations Usage'!$B$4:$K$23,MATCH('Billed Volumes'!$A15,'Rev Allocations Usage'!$B$3:$K$3,0),0)</f>
        <v>18419.929509324549</v>
      </c>
      <c r="AR15" s="50">
        <f>VLOOKUP($C15,BilledbyRate!$A$7:$BQ$26,COLUMN()-2,0)*VLOOKUP('Billed Volumes'!$C15,'Rev Allocations Usage'!$B$4:$K$23,MATCH('Billed Volumes'!$A15,'Rev Allocations Usage'!$B$3:$K$3,0),0)</f>
        <v>687.56120252555422</v>
      </c>
      <c r="AS15" s="50">
        <f>VLOOKUP($C15,BilledbyRate!$A$7:$BQ$26,COLUMN()-2,0)*VLOOKUP('Billed Volumes'!$C15,'Rev Allocations Usage'!$B$4:$K$23,MATCH('Billed Volumes'!$A15,'Rev Allocations Usage'!$B$3:$K$3,0),0)</f>
        <v>7650.7305305913205</v>
      </c>
      <c r="AT15" s="50">
        <f>VLOOKUP($C15,BilledbyRate!$A$7:$BQ$26,COLUMN()-2,0)*VLOOKUP('Billed Volumes'!$C15,'Rev Allocations Usage'!$B$4:$K$23,MATCH('Billed Volumes'!$A15,'Rev Allocations Usage'!$B$3:$K$3,0),0)</f>
        <v>16033.598953738254</v>
      </c>
      <c r="AU15" s="50">
        <f>VLOOKUP($C15,BilledbyRate!$A$7:$BQ$26,COLUMN()-2,0)*VLOOKUP('Billed Volumes'!$C15,'Rev Allocations Usage'!$B$4:$K$23,MATCH('Billed Volumes'!$A15,'Rev Allocations Usage'!$B$3:$K$3,0),0)</f>
        <v>18916.495463750478</v>
      </c>
      <c r="AV15" s="52">
        <f>VLOOKUP($C15,BilledbyRate!$A$7:$BQ$26,COLUMN()-2,0)*VLOOKUP('Billed Volumes'!$C15,'Rev Allocations Usage'!$B$4:$K$23,MATCH('Billed Volumes'!$A15,'Rev Allocations Usage'!$B$3:$K$3,0),0)</f>
        <v>28227.827625262355</v>
      </c>
      <c r="AW15" s="50">
        <f>VLOOKUP($C15,BilledbyRate!$A$7:$BQ$26,COLUMN()-2,0)*VLOOKUP('Billed Volumes'!$C15,'Rev Allocations Usage'!$B$4:$K$23,MATCH('Billed Volumes'!$A15,'Rev Allocations Usage'!$B$3:$K$3,0),0)</f>
        <v>29082.054318100301</v>
      </c>
      <c r="AX15" s="50">
        <f>VLOOKUP($C15,BilledbyRate!$A$7:$BQ$26,COLUMN()-2,0)*VLOOKUP('Billed Volumes'!$C15,'Rev Allocations Usage'!$B$4:$K$23,MATCH('Billed Volumes'!$A15,'Rev Allocations Usage'!$B$3:$K$3,0),0)</f>
        <v>28839.383356885006</v>
      </c>
      <c r="AY15" s="50">
        <f>VLOOKUP($C15,BilledbyRate!$A$7:$BQ$26,COLUMN()-2,0)*VLOOKUP('Billed Volumes'!$C15,'Rev Allocations Usage'!$B$4:$K$23,MATCH('Billed Volumes'!$A15,'Rev Allocations Usage'!$B$3:$K$3,0),0)</f>
        <v>32046.006291227914</v>
      </c>
      <c r="AZ15" s="50">
        <f>VLOOKUP($C15,BilledbyRate!$A$7:$BQ$26,COLUMN()-2,0)*VLOOKUP('Billed Volumes'!$C15,'Rev Allocations Usage'!$B$4:$K$23,MATCH('Billed Volumes'!$A15,'Rev Allocations Usage'!$B$3:$K$3,0),0)</f>
        <v>30568.680912112177</v>
      </c>
      <c r="BA15" s="50">
        <f>VLOOKUP($C15,BilledbyRate!$A$7:$BQ$26,COLUMN()-2,0)*VLOOKUP('Billed Volumes'!$C15,'Rev Allocations Usage'!$B$4:$K$23,MATCH('Billed Volumes'!$A15,'Rev Allocations Usage'!$B$3:$K$3,0),0)</f>
        <v>30724.905567316779</v>
      </c>
      <c r="BB15" s="50">
        <f>VLOOKUP($C15,BilledbyRate!$A$7:$BQ$26,COLUMN()-2,0)*VLOOKUP('Billed Volumes'!$C15,'Rev Allocations Usage'!$B$4:$K$23,MATCH('Billed Volumes'!$A15,'Rev Allocations Usage'!$B$3:$K$3,0),0)</f>
        <v>30500.54264425156</v>
      </c>
      <c r="BC15" s="50">
        <f>VLOOKUP($C15,BilledbyRate!$A$7:$BQ$26,COLUMN()-2,0)*VLOOKUP('Billed Volumes'!$C15,'Rev Allocations Usage'!$B$4:$K$23,MATCH('Billed Volumes'!$A15,'Rev Allocations Usage'!$B$3:$K$3,0),0)</f>
        <v>21405.690551509582</v>
      </c>
      <c r="BD15" s="50">
        <f>VLOOKUP($C15,BilledbyRate!$A$7:$BQ$26,COLUMN()-2,0)*VLOOKUP('Billed Volumes'!$C15,'Rev Allocations Usage'!$B$4:$K$23,MATCH('Billed Volumes'!$A15,'Rev Allocations Usage'!$B$3:$K$3,0),0)</f>
        <v>1720.3569137850229</v>
      </c>
      <c r="BE15" s="50">
        <f>VLOOKUP($C15,BilledbyRate!$A$7:$BQ$26,COLUMN()-2,0)*VLOOKUP('Billed Volumes'!$C15,'Rev Allocations Usage'!$B$4:$K$23,MATCH('Billed Volumes'!$A15,'Rev Allocations Usage'!$B$3:$K$3,0),0)</f>
        <v>10312.581490266559</v>
      </c>
      <c r="BF15" s="50">
        <f>VLOOKUP($C15,BilledbyRate!$A$7:$BQ$26,COLUMN()-2,0)*VLOOKUP('Billed Volumes'!$C15,'Rev Allocations Usage'!$B$4:$K$23,MATCH('Billed Volumes'!$A15,'Rev Allocations Usage'!$B$3:$K$3,0),0)</f>
        <v>18695.4499134135</v>
      </c>
      <c r="BG15" s="50">
        <f>VLOOKUP($C15,BilledbyRate!$A$7:$BQ$26,COLUMN()-2,0)*VLOOKUP('Billed Volumes'!$C15,'Rev Allocations Usage'!$B$4:$K$23,MATCH('Billed Volumes'!$A15,'Rev Allocations Usage'!$B$3:$K$3,0),0)</f>
        <v>21578.346423425723</v>
      </c>
      <c r="BH15" s="52">
        <f>VLOOKUP($C15,BilledbyRate!$A$7:$BQ$26,COLUMN()-2,0)*VLOOKUP('Billed Volumes'!$C15,'Rev Allocations Usage'!$B$4:$K$23,MATCH('Billed Volumes'!$A15,'Rev Allocations Usage'!$B$3:$K$3,0),0)</f>
        <v>30978.961353776409</v>
      </c>
      <c r="BI15" s="50">
        <f>VLOOKUP($C15,BilledbyRate!$A$7:$BQ$26,COLUMN()-2,0)*VLOOKUP('Billed Volumes'!$C15,'Rev Allocations Usage'!$B$4:$K$23,MATCH('Billed Volumes'!$A15,'Rev Allocations Usage'!$B$3:$K$3,0),0)</f>
        <v>31833.187064384063</v>
      </c>
      <c r="BJ15" s="50">
        <f>VLOOKUP($C15,BilledbyRate!$A$7:$BQ$26,COLUMN()-2,0)*VLOOKUP('Billed Volumes'!$C15,'Rev Allocations Usage'!$B$4:$K$23,MATCH('Billed Volumes'!$A15,'Rev Allocations Usage'!$B$3:$K$3,0),0)</f>
        <v>31590.516103168775</v>
      </c>
      <c r="BK15" s="50">
        <f>VLOOKUP($C15,BilledbyRate!$A$7:$BQ$26,COLUMN()-2,0)*VLOOKUP('Billed Volumes'!$C15,'Rev Allocations Usage'!$B$4:$K$23,MATCH('Billed Volumes'!$A15,'Rev Allocations Usage'!$B$3:$K$3,0),0)</f>
        <v>34871.906407134884</v>
      </c>
      <c r="BL15" s="50">
        <f>VLOOKUP($C15,BilledbyRate!$A$7:$BQ$26,COLUMN()-2,0)*VLOOKUP('Billed Volumes'!$C15,'Rev Allocations Usage'!$B$4:$K$23,MATCH('Billed Volumes'!$A15,'Rev Allocations Usage'!$B$3:$K$3,0),0)</f>
        <v>33394.581028019144</v>
      </c>
      <c r="BM15" s="50">
        <f>VLOOKUP($C15,BilledbyRate!$A$7:$BQ$26,COLUMN()-2,0)*VLOOKUP('Billed Volumes'!$C15,'Rev Allocations Usage'!$B$4:$K$23,MATCH('Billed Volumes'!$A15,'Rev Allocations Usage'!$B$3:$K$3,0),0)</f>
        <v>33550.805683223756</v>
      </c>
      <c r="BN15" s="50">
        <f>VLOOKUP($C15,BilledbyRate!$A$7:$BQ$26,COLUMN()-2,0)*VLOOKUP('Billed Volumes'!$C15,'Rev Allocations Usage'!$B$4:$K$23,MATCH('Billed Volumes'!$A15,'Rev Allocations Usage'!$B$3:$K$3,0),0)</f>
        <v>33377.719110182305</v>
      </c>
      <c r="BO15" s="50">
        <f>VLOOKUP($C15,BilledbyRate!$A$7:$BQ$26,COLUMN()-2,0)*VLOOKUP('Billed Volumes'!$C15,'Rev Allocations Usage'!$B$4:$K$23,MATCH('Billed Volumes'!$A15,'Rev Allocations Usage'!$B$3:$K$3,0),0)</f>
        <v>24282.867017440334</v>
      </c>
      <c r="BP15" s="50">
        <f>VLOOKUP($C15,BilledbyRate!$A$7:$BQ$26,COLUMN()-2,0)*VLOOKUP('Billed Volumes'!$C15,'Rev Allocations Usage'!$B$4:$K$23,MATCH('Billed Volumes'!$A15,'Rev Allocations Usage'!$B$3:$K$3,0),0)</f>
        <v>4597.5333797157691</v>
      </c>
      <c r="BQ15" s="50">
        <f>VLOOKUP($C15,BilledbyRate!$A$7:$BQ$26,COLUMN()-2,0)*VLOOKUP('Billed Volumes'!$C15,'Rev Allocations Usage'!$B$4:$K$23,MATCH('Billed Volumes'!$A15,'Rev Allocations Usage'!$B$3:$K$3,0),0)</f>
        <v>13298.329763457828</v>
      </c>
      <c r="BR15" s="50">
        <f>VLOOKUP($C15,BilledbyRate!$A$7:$BQ$26,COLUMN()-2,0)*VLOOKUP('Billed Volumes'!$C15,'Rev Allocations Usage'!$B$4:$K$23,MATCH('Billed Volumes'!$A15,'Rev Allocations Usage'!$B$3:$K$3,0),0)</f>
        <v>21681.198186604775</v>
      </c>
      <c r="BS15" s="51">
        <f>VLOOKUP($C15,BilledbyRate!$A$7:$BQ$26,COLUMN()-2,0)*VLOOKUP('Billed Volumes'!$C15,'Rev Allocations Usage'!$B$4:$K$23,MATCH('Billed Volumes'!$A15,'Rev Allocations Usage'!$B$3:$K$3,0),0)</f>
        <v>24564.09469661699</v>
      </c>
    </row>
    <row r="16" spans="1:71" x14ac:dyDescent="0.2">
      <c r="A16" s="130" t="str">
        <f>A15</f>
        <v>Industrial Customers</v>
      </c>
      <c r="B16" s="90" t="str">
        <f>B15</f>
        <v>IAAGS</v>
      </c>
      <c r="C16" s="90" t="s">
        <v>20</v>
      </c>
      <c r="D16" s="93"/>
      <c r="E16" s="50">
        <f>VLOOKUP($C16,BilledbyRate!$A$7:$BQ$26,COLUMN()-2,0)*VLOOKUP('Billed Volumes'!$C16,'Rev Allocations Usage'!$B$4:$K$23,MATCH('Billed Volumes'!$A16,'Rev Allocations Usage'!$B$3:$K$3,0),0)</f>
        <v>0</v>
      </c>
      <c r="F16" s="50">
        <f>VLOOKUP($C16,BilledbyRate!$A$7:$BQ$26,COLUMN()-2,0)*VLOOKUP('Billed Volumes'!$C16,'Rev Allocations Usage'!$B$4:$K$23,MATCH('Billed Volumes'!$A16,'Rev Allocations Usage'!$B$3:$K$3,0),0)</f>
        <v>0</v>
      </c>
      <c r="G16" s="50">
        <f>VLOOKUP($C16,BilledbyRate!$A$7:$BQ$26,COLUMN()-2,0)*VLOOKUP('Billed Volumes'!$C16,'Rev Allocations Usage'!$B$4:$K$23,MATCH('Billed Volumes'!$A16,'Rev Allocations Usage'!$B$3:$K$3,0),0)</f>
        <v>0</v>
      </c>
      <c r="H16" s="50">
        <f>VLOOKUP($C16,BilledbyRate!$A$7:$BQ$26,COLUMN()-2,0)*VLOOKUP('Billed Volumes'!$C16,'Rev Allocations Usage'!$B$4:$K$23,MATCH('Billed Volumes'!$A16,'Rev Allocations Usage'!$B$3:$K$3,0),0)</f>
        <v>0</v>
      </c>
      <c r="I16" s="50">
        <f>VLOOKUP($C16,BilledbyRate!$A$7:$BQ$26,COLUMN()-2,0)*VLOOKUP('Billed Volumes'!$C16,'Rev Allocations Usage'!$B$4:$K$23,MATCH('Billed Volumes'!$A16,'Rev Allocations Usage'!$B$3:$K$3,0),0)</f>
        <v>0</v>
      </c>
      <c r="J16" s="50">
        <f>VLOOKUP($C16,BilledbyRate!$A$7:$BQ$26,COLUMN()-2,0)*VLOOKUP('Billed Volumes'!$C16,'Rev Allocations Usage'!$B$4:$K$23,MATCH('Billed Volumes'!$A16,'Rev Allocations Usage'!$B$3:$K$3,0),0)</f>
        <v>17803.8</v>
      </c>
      <c r="K16" s="51">
        <f>VLOOKUP($C16,BilledbyRate!$A$7:$BQ$26,COLUMN()-2,0)*VLOOKUP('Billed Volumes'!$C16,'Rev Allocations Usage'!$B$4:$K$23,MATCH('Billed Volumes'!$A16,'Rev Allocations Usage'!$B$3:$K$3,0),0)</f>
        <v>17095.8</v>
      </c>
      <c r="L16" s="50">
        <f>VLOOKUP($C16,BilledbyRate!$A$7:$BQ$26,COLUMN()-2,0)*VLOOKUP('Billed Volumes'!$C16,'Rev Allocations Usage'!$B$4:$K$23,MATCH('Billed Volumes'!$A16,'Rev Allocations Usage'!$B$3:$K$3,0),0)</f>
        <v>11057.5</v>
      </c>
      <c r="M16" s="50">
        <f>VLOOKUP($C16,BilledbyRate!$A$7:$BQ$26,COLUMN()-2,0)*VLOOKUP('Billed Volumes'!$C16,'Rev Allocations Usage'!$B$4:$K$23,MATCH('Billed Volumes'!$A16,'Rev Allocations Usage'!$B$3:$K$3,0),0)</f>
        <v>10046.833333333332</v>
      </c>
      <c r="N16" s="50">
        <f>VLOOKUP($C16,BilledbyRate!$A$7:$BQ$26,COLUMN()-2,0)*VLOOKUP('Billed Volumes'!$C16,'Rev Allocations Usage'!$B$4:$K$23,MATCH('Billed Volumes'!$A16,'Rev Allocations Usage'!$B$3:$K$3,0),0)</f>
        <v>8717.4</v>
      </c>
      <c r="O16" s="50">
        <f>VLOOKUP($C16,BilledbyRate!$A$7:$BQ$26,COLUMN()-2,0)*VLOOKUP('Billed Volumes'!$C16,'Rev Allocations Usage'!$B$4:$K$23,MATCH('Billed Volumes'!$A16,'Rev Allocations Usage'!$B$3:$K$3,0),0)</f>
        <v>3312.5</v>
      </c>
      <c r="P16" s="50">
        <f>VLOOKUP($C16,BilledbyRate!$A$7:$BQ$26,COLUMN()-2,0)*VLOOKUP('Billed Volumes'!$C16,'Rev Allocations Usage'!$B$4:$K$23,MATCH('Billed Volumes'!$A16,'Rev Allocations Usage'!$B$3:$K$3,0),0)</f>
        <v>3074.9</v>
      </c>
      <c r="Q16" s="50">
        <f>VLOOKUP($C16,BilledbyRate!$A$7:$BQ$26,COLUMN()-2,0)*VLOOKUP('Billed Volumes'!$C16,'Rev Allocations Usage'!$B$4:$K$23,MATCH('Billed Volumes'!$A16,'Rev Allocations Usage'!$B$3:$K$3,0),0)</f>
        <v>1308.9000000000001</v>
      </c>
      <c r="R16" s="50">
        <f>VLOOKUP($C16,BilledbyRate!$A$7:$BQ$26,COLUMN()-2,0)*VLOOKUP('Billed Volumes'!$C16,'Rev Allocations Usage'!$B$4:$K$23,MATCH('Billed Volumes'!$A16,'Rev Allocations Usage'!$B$3:$K$3,0),0)</f>
        <v>1740.55</v>
      </c>
      <c r="S16" s="50">
        <f>VLOOKUP($C16,BilledbyRate!$A$7:$BQ$26,COLUMN()-2,0)*VLOOKUP('Billed Volumes'!$C16,'Rev Allocations Usage'!$B$4:$K$23,MATCH('Billed Volumes'!$A16,'Rev Allocations Usage'!$B$3:$K$3,0),0)</f>
        <v>10973.85</v>
      </c>
      <c r="T16" s="50">
        <f>VLOOKUP($C16,BilledbyRate!$A$7:$BQ$26,COLUMN()-2,0)*VLOOKUP('Billed Volumes'!$C16,'Rev Allocations Usage'!$B$4:$K$23,MATCH('Billed Volumes'!$A16,'Rev Allocations Usage'!$B$3:$K$3,0),0)</f>
        <v>31253.3</v>
      </c>
      <c r="U16" s="50">
        <f>VLOOKUP($C16,BilledbyRate!$A$7:$BQ$26,COLUMN()-2,0)*VLOOKUP('Billed Volumes'!$C16,'Rev Allocations Usage'!$B$4:$K$23,MATCH('Billed Volumes'!$A16,'Rev Allocations Usage'!$B$3:$K$3,0),0)</f>
        <v>24503.5</v>
      </c>
      <c r="V16" s="50">
        <f>VLOOKUP($C16,BilledbyRate!$A$7:$BQ$26,COLUMN()-2,0)*VLOOKUP('Billed Volumes'!$C16,'Rev Allocations Usage'!$B$4:$K$23,MATCH('Billed Volumes'!$A16,'Rev Allocations Usage'!$B$3:$K$3,0),0)</f>
        <v>17803.8</v>
      </c>
      <c r="W16" s="50">
        <f>VLOOKUP($C16,BilledbyRate!$A$7:$BQ$26,COLUMN()-2,0)*VLOOKUP('Billed Volumes'!$C16,'Rev Allocations Usage'!$B$4:$K$23,MATCH('Billed Volumes'!$A16,'Rev Allocations Usage'!$B$3:$K$3,0),0)</f>
        <v>17095.8</v>
      </c>
      <c r="X16" s="52">
        <f>VLOOKUP($C16,BilledbyRate!$A$7:$BQ$26,COLUMN()-2,0)*VLOOKUP('Billed Volumes'!$C16,'Rev Allocations Usage'!$B$4:$K$23,MATCH('Billed Volumes'!$A16,'Rev Allocations Usage'!$B$3:$K$3,0),0)</f>
        <v>11057.5</v>
      </c>
      <c r="Y16" s="50">
        <f>VLOOKUP($C16,BilledbyRate!$A$7:$BQ$26,COLUMN()-2,0)*VLOOKUP('Billed Volumes'!$C16,'Rev Allocations Usage'!$B$4:$K$23,MATCH('Billed Volumes'!$A16,'Rev Allocations Usage'!$B$3:$K$3,0),0)</f>
        <v>10046.833333333332</v>
      </c>
      <c r="Z16" s="50">
        <f>VLOOKUP($C16,BilledbyRate!$A$7:$BQ$26,COLUMN()-2,0)*VLOOKUP('Billed Volumes'!$C16,'Rev Allocations Usage'!$B$4:$K$23,MATCH('Billed Volumes'!$A16,'Rev Allocations Usage'!$B$3:$K$3,0),0)</f>
        <v>8717.4</v>
      </c>
      <c r="AA16" s="50">
        <f>VLOOKUP($C16,BilledbyRate!$A$7:$BQ$26,COLUMN()-2,0)*VLOOKUP('Billed Volumes'!$C16,'Rev Allocations Usage'!$B$4:$K$23,MATCH('Billed Volumes'!$A16,'Rev Allocations Usage'!$B$3:$K$3,0),0)</f>
        <v>3312.5</v>
      </c>
      <c r="AB16" s="50">
        <f>VLOOKUP($C16,BilledbyRate!$A$7:$BQ$26,COLUMN()-2,0)*VLOOKUP('Billed Volumes'!$C16,'Rev Allocations Usage'!$B$4:$K$23,MATCH('Billed Volumes'!$A16,'Rev Allocations Usage'!$B$3:$K$3,0),0)</f>
        <v>3074.9</v>
      </c>
      <c r="AC16" s="50">
        <f>VLOOKUP($C16,BilledbyRate!$A$7:$BQ$26,COLUMN()-2,0)*VLOOKUP('Billed Volumes'!$C16,'Rev Allocations Usage'!$B$4:$K$23,MATCH('Billed Volumes'!$A16,'Rev Allocations Usage'!$B$3:$K$3,0),0)</f>
        <v>1308.9000000000001</v>
      </c>
      <c r="AD16" s="50">
        <f>VLOOKUP($C16,BilledbyRate!$A$7:$BQ$26,COLUMN()-2,0)*VLOOKUP('Billed Volumes'!$C16,'Rev Allocations Usage'!$B$4:$K$23,MATCH('Billed Volumes'!$A16,'Rev Allocations Usage'!$B$3:$K$3,0),0)</f>
        <v>1740.55</v>
      </c>
      <c r="AE16" s="50">
        <f>VLOOKUP($C16,BilledbyRate!$A$7:$BQ$26,COLUMN()-2,0)*VLOOKUP('Billed Volumes'!$C16,'Rev Allocations Usage'!$B$4:$K$23,MATCH('Billed Volumes'!$A16,'Rev Allocations Usage'!$B$3:$K$3,0),0)</f>
        <v>10973.85</v>
      </c>
      <c r="AF16" s="50">
        <f>VLOOKUP($C16,BilledbyRate!$A$7:$BQ$26,COLUMN()-2,0)*VLOOKUP('Billed Volumes'!$C16,'Rev Allocations Usage'!$B$4:$K$23,MATCH('Billed Volumes'!$A16,'Rev Allocations Usage'!$B$3:$K$3,0),0)</f>
        <v>31253.3</v>
      </c>
      <c r="AG16" s="50">
        <f>VLOOKUP($C16,BilledbyRate!$A$7:$BQ$26,COLUMN()-2,0)*VLOOKUP('Billed Volumes'!$C16,'Rev Allocations Usage'!$B$4:$K$23,MATCH('Billed Volumes'!$A16,'Rev Allocations Usage'!$B$3:$K$3,0),0)</f>
        <v>24503.5</v>
      </c>
      <c r="AH16" s="50">
        <f>VLOOKUP($C16,BilledbyRate!$A$7:$BQ$26,COLUMN()-2,0)*VLOOKUP('Billed Volumes'!$C16,'Rev Allocations Usage'!$B$4:$K$23,MATCH('Billed Volumes'!$A16,'Rev Allocations Usage'!$B$3:$K$3,0),0)</f>
        <v>17803.8</v>
      </c>
      <c r="AI16" s="50">
        <f>VLOOKUP($C16,BilledbyRate!$A$7:$BQ$26,COLUMN()-2,0)*VLOOKUP('Billed Volumes'!$C16,'Rev Allocations Usage'!$B$4:$K$23,MATCH('Billed Volumes'!$A16,'Rev Allocations Usage'!$B$3:$K$3,0),0)</f>
        <v>17095.8</v>
      </c>
      <c r="AJ16" s="52">
        <f>VLOOKUP($C16,BilledbyRate!$A$7:$BQ$26,COLUMN()-2,0)*VLOOKUP('Billed Volumes'!$C16,'Rev Allocations Usage'!$B$4:$K$23,MATCH('Billed Volumes'!$A16,'Rev Allocations Usage'!$B$3:$K$3,0),0)</f>
        <v>11057.5</v>
      </c>
      <c r="AK16" s="50">
        <f>VLOOKUP($C16,BilledbyRate!$A$7:$BQ$26,COLUMN()-2,0)*VLOOKUP('Billed Volumes'!$C16,'Rev Allocations Usage'!$B$4:$K$23,MATCH('Billed Volumes'!$A16,'Rev Allocations Usage'!$B$3:$K$3,0),0)</f>
        <v>10046.833333333332</v>
      </c>
      <c r="AL16" s="50">
        <f>VLOOKUP($C16,BilledbyRate!$A$7:$BQ$26,COLUMN()-2,0)*VLOOKUP('Billed Volumes'!$C16,'Rev Allocations Usage'!$B$4:$K$23,MATCH('Billed Volumes'!$A16,'Rev Allocations Usage'!$B$3:$K$3,0),0)</f>
        <v>8717.4</v>
      </c>
      <c r="AM16" s="50">
        <f>VLOOKUP($C16,BilledbyRate!$A$7:$BQ$26,COLUMN()-2,0)*VLOOKUP('Billed Volumes'!$C16,'Rev Allocations Usage'!$B$4:$K$23,MATCH('Billed Volumes'!$A16,'Rev Allocations Usage'!$B$3:$K$3,0),0)</f>
        <v>3312.5</v>
      </c>
      <c r="AN16" s="50">
        <f>VLOOKUP($C16,BilledbyRate!$A$7:$BQ$26,COLUMN()-2,0)*VLOOKUP('Billed Volumes'!$C16,'Rev Allocations Usage'!$B$4:$K$23,MATCH('Billed Volumes'!$A16,'Rev Allocations Usage'!$B$3:$K$3,0),0)</f>
        <v>3074.9</v>
      </c>
      <c r="AO16" s="50">
        <f>VLOOKUP($C16,BilledbyRate!$A$7:$BQ$26,COLUMN()-2,0)*VLOOKUP('Billed Volumes'!$C16,'Rev Allocations Usage'!$B$4:$K$23,MATCH('Billed Volumes'!$A16,'Rev Allocations Usage'!$B$3:$K$3,0),0)</f>
        <v>1308.9000000000001</v>
      </c>
      <c r="AP16" s="50">
        <f>VLOOKUP($C16,BilledbyRate!$A$7:$BQ$26,COLUMN()-2,0)*VLOOKUP('Billed Volumes'!$C16,'Rev Allocations Usage'!$B$4:$K$23,MATCH('Billed Volumes'!$A16,'Rev Allocations Usage'!$B$3:$K$3,0),0)</f>
        <v>1740.55</v>
      </c>
      <c r="AQ16" s="50">
        <f>VLOOKUP($C16,BilledbyRate!$A$7:$BQ$26,COLUMN()-2,0)*VLOOKUP('Billed Volumes'!$C16,'Rev Allocations Usage'!$B$4:$K$23,MATCH('Billed Volumes'!$A16,'Rev Allocations Usage'!$B$3:$K$3,0),0)</f>
        <v>10973.85</v>
      </c>
      <c r="AR16" s="50">
        <f>VLOOKUP($C16,BilledbyRate!$A$7:$BQ$26,COLUMN()-2,0)*VLOOKUP('Billed Volumes'!$C16,'Rev Allocations Usage'!$B$4:$K$23,MATCH('Billed Volumes'!$A16,'Rev Allocations Usage'!$B$3:$K$3,0),0)</f>
        <v>31253.3</v>
      </c>
      <c r="AS16" s="50">
        <f>VLOOKUP($C16,BilledbyRate!$A$7:$BQ$26,COLUMN()-2,0)*VLOOKUP('Billed Volumes'!$C16,'Rev Allocations Usage'!$B$4:$K$23,MATCH('Billed Volumes'!$A16,'Rev Allocations Usage'!$B$3:$K$3,0),0)</f>
        <v>24503.5</v>
      </c>
      <c r="AT16" s="50">
        <f>VLOOKUP($C16,BilledbyRate!$A$7:$BQ$26,COLUMN()-2,0)*VLOOKUP('Billed Volumes'!$C16,'Rev Allocations Usage'!$B$4:$K$23,MATCH('Billed Volumes'!$A16,'Rev Allocations Usage'!$B$3:$K$3,0),0)</f>
        <v>17803.8</v>
      </c>
      <c r="AU16" s="50">
        <f>VLOOKUP($C16,BilledbyRate!$A$7:$BQ$26,COLUMN()-2,0)*VLOOKUP('Billed Volumes'!$C16,'Rev Allocations Usage'!$B$4:$K$23,MATCH('Billed Volumes'!$A16,'Rev Allocations Usage'!$B$3:$K$3,0),0)</f>
        <v>17095.8</v>
      </c>
      <c r="AV16" s="52">
        <f>VLOOKUP($C16,BilledbyRate!$A$7:$BQ$26,COLUMN()-2,0)*VLOOKUP('Billed Volumes'!$C16,'Rev Allocations Usage'!$B$4:$K$23,MATCH('Billed Volumes'!$A16,'Rev Allocations Usage'!$B$3:$K$3,0),0)</f>
        <v>11057.5</v>
      </c>
      <c r="AW16" s="50">
        <f>VLOOKUP($C16,BilledbyRate!$A$7:$BQ$26,COLUMN()-2,0)*VLOOKUP('Billed Volumes'!$C16,'Rev Allocations Usage'!$B$4:$K$23,MATCH('Billed Volumes'!$A16,'Rev Allocations Usage'!$B$3:$K$3,0),0)</f>
        <v>10046.833333333332</v>
      </c>
      <c r="AX16" s="50">
        <f>VLOOKUP($C16,BilledbyRate!$A$7:$BQ$26,COLUMN()-2,0)*VLOOKUP('Billed Volumes'!$C16,'Rev Allocations Usage'!$B$4:$K$23,MATCH('Billed Volumes'!$A16,'Rev Allocations Usage'!$B$3:$K$3,0),0)</f>
        <v>8717.4</v>
      </c>
      <c r="AY16" s="50">
        <f>VLOOKUP($C16,BilledbyRate!$A$7:$BQ$26,COLUMN()-2,0)*VLOOKUP('Billed Volumes'!$C16,'Rev Allocations Usage'!$B$4:$K$23,MATCH('Billed Volumes'!$A16,'Rev Allocations Usage'!$B$3:$K$3,0),0)</f>
        <v>3312.5</v>
      </c>
      <c r="AZ16" s="50">
        <f>VLOOKUP($C16,BilledbyRate!$A$7:$BQ$26,COLUMN()-2,0)*VLOOKUP('Billed Volumes'!$C16,'Rev Allocations Usage'!$B$4:$K$23,MATCH('Billed Volumes'!$A16,'Rev Allocations Usage'!$B$3:$K$3,0),0)</f>
        <v>3074.9</v>
      </c>
      <c r="BA16" s="50">
        <f>VLOOKUP($C16,BilledbyRate!$A$7:$BQ$26,COLUMN()-2,0)*VLOOKUP('Billed Volumes'!$C16,'Rev Allocations Usage'!$B$4:$K$23,MATCH('Billed Volumes'!$A16,'Rev Allocations Usage'!$B$3:$K$3,0),0)</f>
        <v>1308.9000000000001</v>
      </c>
      <c r="BB16" s="50">
        <f>VLOOKUP($C16,BilledbyRate!$A$7:$BQ$26,COLUMN()-2,0)*VLOOKUP('Billed Volumes'!$C16,'Rev Allocations Usage'!$B$4:$K$23,MATCH('Billed Volumes'!$A16,'Rev Allocations Usage'!$B$3:$K$3,0),0)</f>
        <v>1740.55</v>
      </c>
      <c r="BC16" s="50">
        <f>VLOOKUP($C16,BilledbyRate!$A$7:$BQ$26,COLUMN()-2,0)*VLOOKUP('Billed Volumes'!$C16,'Rev Allocations Usage'!$B$4:$K$23,MATCH('Billed Volumes'!$A16,'Rev Allocations Usage'!$B$3:$K$3,0),0)</f>
        <v>10973.85</v>
      </c>
      <c r="BD16" s="50">
        <f>VLOOKUP($C16,BilledbyRate!$A$7:$BQ$26,COLUMN()-2,0)*VLOOKUP('Billed Volumes'!$C16,'Rev Allocations Usage'!$B$4:$K$23,MATCH('Billed Volumes'!$A16,'Rev Allocations Usage'!$B$3:$K$3,0),0)</f>
        <v>31253.3</v>
      </c>
      <c r="BE16" s="50">
        <f>VLOOKUP($C16,BilledbyRate!$A$7:$BQ$26,COLUMN()-2,0)*VLOOKUP('Billed Volumes'!$C16,'Rev Allocations Usage'!$B$4:$K$23,MATCH('Billed Volumes'!$A16,'Rev Allocations Usage'!$B$3:$K$3,0),0)</f>
        <v>24503.5</v>
      </c>
      <c r="BF16" s="50">
        <f>VLOOKUP($C16,BilledbyRate!$A$7:$BQ$26,COLUMN()-2,0)*VLOOKUP('Billed Volumes'!$C16,'Rev Allocations Usage'!$B$4:$K$23,MATCH('Billed Volumes'!$A16,'Rev Allocations Usage'!$B$3:$K$3,0),0)</f>
        <v>17803.8</v>
      </c>
      <c r="BG16" s="50">
        <f>VLOOKUP($C16,BilledbyRate!$A$7:$BQ$26,COLUMN()-2,0)*VLOOKUP('Billed Volumes'!$C16,'Rev Allocations Usage'!$B$4:$K$23,MATCH('Billed Volumes'!$A16,'Rev Allocations Usage'!$B$3:$K$3,0),0)</f>
        <v>17095.8</v>
      </c>
      <c r="BH16" s="52">
        <f>VLOOKUP($C16,BilledbyRate!$A$7:$BQ$26,COLUMN()-2,0)*VLOOKUP('Billed Volumes'!$C16,'Rev Allocations Usage'!$B$4:$K$23,MATCH('Billed Volumes'!$A16,'Rev Allocations Usage'!$B$3:$K$3,0),0)</f>
        <v>11057.5</v>
      </c>
      <c r="BI16" s="50">
        <f>VLOOKUP($C16,BilledbyRate!$A$7:$BQ$26,COLUMN()-2,0)*VLOOKUP('Billed Volumes'!$C16,'Rev Allocations Usage'!$B$4:$K$23,MATCH('Billed Volumes'!$A16,'Rev Allocations Usage'!$B$3:$K$3,0),0)</f>
        <v>10046.833333333332</v>
      </c>
      <c r="BJ16" s="50">
        <f>VLOOKUP($C16,BilledbyRate!$A$7:$BQ$26,COLUMN()-2,0)*VLOOKUP('Billed Volumes'!$C16,'Rev Allocations Usage'!$B$4:$K$23,MATCH('Billed Volumes'!$A16,'Rev Allocations Usage'!$B$3:$K$3,0),0)</f>
        <v>8717.4</v>
      </c>
      <c r="BK16" s="50">
        <f>VLOOKUP($C16,BilledbyRate!$A$7:$BQ$26,COLUMN()-2,0)*VLOOKUP('Billed Volumes'!$C16,'Rev Allocations Usage'!$B$4:$K$23,MATCH('Billed Volumes'!$A16,'Rev Allocations Usage'!$B$3:$K$3,0),0)</f>
        <v>3312.5</v>
      </c>
      <c r="BL16" s="50">
        <f>VLOOKUP($C16,BilledbyRate!$A$7:$BQ$26,COLUMN()-2,0)*VLOOKUP('Billed Volumes'!$C16,'Rev Allocations Usage'!$B$4:$K$23,MATCH('Billed Volumes'!$A16,'Rev Allocations Usage'!$B$3:$K$3,0),0)</f>
        <v>3074.9</v>
      </c>
      <c r="BM16" s="50">
        <f>VLOOKUP($C16,BilledbyRate!$A$7:$BQ$26,COLUMN()-2,0)*VLOOKUP('Billed Volumes'!$C16,'Rev Allocations Usage'!$B$4:$K$23,MATCH('Billed Volumes'!$A16,'Rev Allocations Usage'!$B$3:$K$3,0),0)</f>
        <v>1308.9000000000001</v>
      </c>
      <c r="BN16" s="50">
        <f>VLOOKUP($C16,BilledbyRate!$A$7:$BQ$26,COLUMN()-2,0)*VLOOKUP('Billed Volumes'!$C16,'Rev Allocations Usage'!$B$4:$K$23,MATCH('Billed Volumes'!$A16,'Rev Allocations Usage'!$B$3:$K$3,0),0)</f>
        <v>1740.55</v>
      </c>
      <c r="BO16" s="50">
        <f>VLOOKUP($C16,BilledbyRate!$A$7:$BQ$26,COLUMN()-2,0)*VLOOKUP('Billed Volumes'!$C16,'Rev Allocations Usage'!$B$4:$K$23,MATCH('Billed Volumes'!$A16,'Rev Allocations Usage'!$B$3:$K$3,0),0)</f>
        <v>10973.85</v>
      </c>
      <c r="BP16" s="50">
        <f>VLOOKUP($C16,BilledbyRate!$A$7:$BQ$26,COLUMN()-2,0)*VLOOKUP('Billed Volumes'!$C16,'Rev Allocations Usage'!$B$4:$K$23,MATCH('Billed Volumes'!$A16,'Rev Allocations Usage'!$B$3:$K$3,0),0)</f>
        <v>31253.3</v>
      </c>
      <c r="BQ16" s="50">
        <f>VLOOKUP($C16,BilledbyRate!$A$7:$BQ$26,COLUMN()-2,0)*VLOOKUP('Billed Volumes'!$C16,'Rev Allocations Usage'!$B$4:$K$23,MATCH('Billed Volumes'!$A16,'Rev Allocations Usage'!$B$3:$K$3,0),0)</f>
        <v>24503.5</v>
      </c>
      <c r="BR16" s="50">
        <f>VLOOKUP($C16,BilledbyRate!$A$7:$BQ$26,COLUMN()-2,0)*VLOOKUP('Billed Volumes'!$C16,'Rev Allocations Usage'!$B$4:$K$23,MATCH('Billed Volumes'!$A16,'Rev Allocations Usage'!$B$3:$K$3,0),0)</f>
        <v>17803.8</v>
      </c>
      <c r="BS16" s="51">
        <f>VLOOKUP($C16,BilledbyRate!$A$7:$BQ$26,COLUMN()-2,0)*VLOOKUP('Billed Volumes'!$C16,'Rev Allocations Usage'!$B$4:$K$23,MATCH('Billed Volumes'!$A16,'Rev Allocations Usage'!$B$3:$K$3,0),0)</f>
        <v>17095.8</v>
      </c>
    </row>
    <row r="17" spans="1:71" x14ac:dyDescent="0.2">
      <c r="A17" s="82" t="str">
        <f>A16</f>
        <v>Industrial Customers</v>
      </c>
      <c r="B17" s="90" t="s">
        <v>140</v>
      </c>
      <c r="C17" s="90" t="s">
        <v>10</v>
      </c>
      <c r="D17" s="49"/>
      <c r="E17" s="50">
        <f>VLOOKUP($C17,BilledbyRate!$A$7:$BQ$26,COLUMN()-2,0)*VLOOKUP('Billed Volumes'!$C17,'Rev Allocations Usage'!$B$4:$K$23,MATCH('Billed Volumes'!$A17,'Rev Allocations Usage'!$B$3:$K$3,0),0)*HLOOKUP(E$4,$D$51:$O$57,MATCH($B17,$C$51:$C$57,0),0)</f>
        <v>44043.479324153552</v>
      </c>
      <c r="F17" s="50">
        <f>VLOOKUP($C17,BilledbyRate!$A$7:$BQ$26,COLUMN()-2,0)*VLOOKUP('Billed Volumes'!$C17,'Rev Allocations Usage'!$B$4:$K$23,MATCH('Billed Volumes'!$A17,'Rev Allocations Usage'!$B$3:$K$3,0),0)*HLOOKUP(F$4,$D$51:$O$57,MATCH($B17,$C$51:$C$57,0),0)</f>
        <v>43667.236533204341</v>
      </c>
      <c r="G17" s="50">
        <f>VLOOKUP($C17,BilledbyRate!$A$7:$BQ$26,COLUMN()-2,0)*VLOOKUP('Billed Volumes'!$C17,'Rev Allocations Usage'!$B$4:$K$23,MATCH('Billed Volumes'!$A17,'Rev Allocations Usage'!$B$3:$K$3,0),0)*HLOOKUP(G$4,$D$51:$O$57,MATCH($B17,$C$51:$C$57,0),0)</f>
        <v>43043.725142288626</v>
      </c>
      <c r="H17" s="50">
        <f>VLOOKUP($C17,BilledbyRate!$A$7:$BQ$26,COLUMN()-2,0)*VLOOKUP('Billed Volumes'!$C17,'Rev Allocations Usage'!$B$4:$K$23,MATCH('Billed Volumes'!$A17,'Rev Allocations Usage'!$B$3:$K$3,0),0)*HLOOKUP(H$4,$D$51:$O$57,MATCH($B17,$C$51:$C$57,0),0)</f>
        <v>44064.726688905073</v>
      </c>
      <c r="I17" s="50">
        <f>VLOOKUP($C17,BilledbyRate!$A$7:$BQ$26,COLUMN()-2,0)*VLOOKUP('Billed Volumes'!$C17,'Rev Allocations Usage'!$B$4:$K$23,MATCH('Billed Volumes'!$A17,'Rev Allocations Usage'!$B$3:$K$3,0),0)*HLOOKUP(I$4,$D$51:$O$57,MATCH($B17,$C$51:$C$57,0),0)</f>
        <v>49962.856974858834</v>
      </c>
      <c r="J17" s="50">
        <f>VLOOKUP($C17,BilledbyRate!$A$7:$BQ$26,COLUMN()-2,0)*VLOOKUP('Billed Volumes'!$C17,'Rev Allocations Usage'!$B$4:$K$23,MATCH('Billed Volumes'!$A17,'Rev Allocations Usage'!$B$3:$K$3,0),0)*HLOOKUP(J$4,$D$51:$O$57,MATCH($B17,$C$51:$C$57,0),0)</f>
        <v>49965.234374034568</v>
      </c>
      <c r="K17" s="51">
        <f>VLOOKUP($C17,BilledbyRate!$A$7:$BQ$26,COLUMN()-2,0)*VLOOKUP('Billed Volumes'!$C17,'Rev Allocations Usage'!$B$4:$K$23,MATCH('Billed Volumes'!$A17,'Rev Allocations Usage'!$B$3:$K$3,0),0)*HLOOKUP(K$4,$D$51:$O$57,MATCH($B17,$C$51:$C$57,0),0)</f>
        <v>49202.116675526122</v>
      </c>
      <c r="L17" s="50">
        <f>VLOOKUP($C17,BilledbyRate!$A$7:$BQ$26,COLUMN()-2,0)*VLOOKUP('Billed Volumes'!$C17,'Rev Allocations Usage'!$B$4:$K$23,MATCH('Billed Volumes'!$A17,'Rev Allocations Usage'!$B$3:$K$3,0),0)*HLOOKUP(L$4,$D$51:$O$57,MATCH($B17,$C$51:$C$57,0),0)</f>
        <v>47368.313129089416</v>
      </c>
      <c r="M17" s="50">
        <f>VLOOKUP($C17,BilledbyRate!$A$7:$BQ$26,COLUMN()-2,0)*VLOOKUP('Billed Volumes'!$C17,'Rev Allocations Usage'!$B$4:$K$23,MATCH('Billed Volumes'!$A17,'Rev Allocations Usage'!$B$3:$K$3,0),0)*HLOOKUP(M$4,$D$51:$O$57,MATCH($B17,$C$51:$C$57,0),0)</f>
        <v>49158.175819149248</v>
      </c>
      <c r="N17" s="50">
        <f>VLOOKUP($C17,BilledbyRate!$A$7:$BQ$26,COLUMN()-2,0)*VLOOKUP('Billed Volumes'!$C17,'Rev Allocations Usage'!$B$4:$K$23,MATCH('Billed Volumes'!$A17,'Rev Allocations Usage'!$B$3:$K$3,0),0)*HLOOKUP(N$4,$D$51:$O$57,MATCH($B17,$C$51:$C$57,0),0)</f>
        <v>50275.854749279555</v>
      </c>
      <c r="O17" s="50">
        <f>VLOOKUP($C17,BilledbyRate!$A$7:$BQ$26,COLUMN()-2,0)*VLOOKUP('Billed Volumes'!$C17,'Rev Allocations Usage'!$B$4:$K$23,MATCH('Billed Volumes'!$A17,'Rev Allocations Usage'!$B$3:$K$3,0),0)*HLOOKUP(O$4,$D$51:$O$57,MATCH($B17,$C$51:$C$57,0),0)</f>
        <v>60576.236017751013</v>
      </c>
      <c r="P17" s="50">
        <f>VLOOKUP($C17,BilledbyRate!$A$7:$BQ$26,COLUMN()-2,0)*VLOOKUP('Billed Volumes'!$C17,'Rev Allocations Usage'!$B$4:$K$23,MATCH('Billed Volumes'!$A17,'Rev Allocations Usage'!$B$3:$K$3,0),0)*HLOOKUP(P$4,$D$51:$O$57,MATCH($B17,$C$51:$C$57,0),0)</f>
        <v>50964.1157225364</v>
      </c>
      <c r="Q17" s="50">
        <f>VLOOKUP($C17,BilledbyRate!$A$7:$BQ$26,COLUMN()-2,0)*VLOOKUP('Billed Volumes'!$C17,'Rev Allocations Usage'!$B$4:$K$23,MATCH('Billed Volumes'!$A17,'Rev Allocations Usage'!$B$3:$K$3,0),0)*HLOOKUP(Q$4,$D$51:$O$57,MATCH($B17,$C$51:$C$57,0),0)</f>
        <v>47585.558834124582</v>
      </c>
      <c r="R17" s="50">
        <f>VLOOKUP($C17,BilledbyRate!$A$7:$BQ$26,COLUMN()-2,0)*VLOOKUP('Billed Volumes'!$C17,'Rev Allocations Usage'!$B$4:$K$23,MATCH('Billed Volumes'!$A17,'Rev Allocations Usage'!$B$3:$K$3,0),0)*HLOOKUP(R$4,$D$51:$O$57,MATCH($B17,$C$51:$C$57,0),0)</f>
        <v>47267.669067079529</v>
      </c>
      <c r="S17" s="50">
        <f>VLOOKUP($C17,BilledbyRate!$A$7:$BQ$26,COLUMN()-2,0)*VLOOKUP('Billed Volumes'!$C17,'Rev Allocations Usage'!$B$4:$K$23,MATCH('Billed Volumes'!$A17,'Rev Allocations Usage'!$B$3:$K$3,0),0)*HLOOKUP(S$4,$D$51:$O$57,MATCH($B17,$C$51:$C$57,0),0)</f>
        <v>46596.782831313649</v>
      </c>
      <c r="T17" s="50">
        <f>VLOOKUP($C17,BilledbyRate!$A$7:$BQ$26,COLUMN()-2,0)*VLOOKUP('Billed Volumes'!$C17,'Rev Allocations Usage'!$B$4:$K$23,MATCH('Billed Volumes'!$A17,'Rev Allocations Usage'!$B$3:$K$3,0),0)*HLOOKUP(T$4,$D$51:$O$57,MATCH($B17,$C$51:$C$57,0),0)</f>
        <v>47665.158480450424</v>
      </c>
      <c r="U17" s="50">
        <f>VLOOKUP($C17,BilledbyRate!$A$7:$BQ$26,COLUMN()-2,0)*VLOOKUP('Billed Volumes'!$C17,'Rev Allocations Usage'!$B$4:$K$23,MATCH('Billed Volumes'!$A17,'Rev Allocations Usage'!$B$3:$K$3,0),0)*HLOOKUP(U$4,$D$51:$O$57,MATCH($B17,$C$51:$C$57,0),0)</f>
        <v>53375.131988169123</v>
      </c>
      <c r="V17" s="50">
        <f>VLOOKUP($C17,BilledbyRate!$A$7:$BQ$26,COLUMN()-2,0)*VLOOKUP('Billed Volumes'!$C17,'Rev Allocations Usage'!$B$4:$K$23,MATCH('Billed Volumes'!$A17,'Rev Allocations Usage'!$B$3:$K$3,0),0)*HLOOKUP(V$4,$D$51:$O$57,MATCH($B17,$C$51:$C$57,0),0)</f>
        <v>52536.126507350535</v>
      </c>
      <c r="W17" s="50">
        <f>VLOOKUP($C17,BilledbyRate!$A$7:$BQ$26,COLUMN()-2,0)*VLOOKUP('Billed Volumes'!$C17,'Rev Allocations Usage'!$B$4:$K$23,MATCH('Billed Volumes'!$A17,'Rev Allocations Usage'!$B$3:$K$3,0),0)*HLOOKUP(W$4,$D$51:$O$57,MATCH($B17,$C$51:$C$57,0),0)</f>
        <v>51071.856408846827</v>
      </c>
      <c r="X17" s="52">
        <f>VLOOKUP($C17,BilledbyRate!$A$7:$BQ$26,COLUMN()-2,0)*VLOOKUP('Billed Volumes'!$C17,'Rev Allocations Usage'!$B$4:$K$23,MATCH('Billed Volumes'!$A17,'Rev Allocations Usage'!$B$3:$K$3,0),0)*HLOOKUP(X$4,$D$51:$O$57,MATCH($B17,$C$51:$C$57,0),0)</f>
        <v>48803.404840281502</v>
      </c>
      <c r="Y17" s="50">
        <f>VLOOKUP($C17,BilledbyRate!$A$7:$BQ$26,COLUMN()-2,0)*VLOOKUP('Billed Volumes'!$C17,'Rev Allocations Usage'!$B$4:$K$23,MATCH('Billed Volumes'!$A17,'Rev Allocations Usage'!$B$3:$K$3,0),0)*HLOOKUP(Y$4,$D$51:$O$57,MATCH($B17,$C$51:$C$57,0),0)</f>
        <v>50638.114146316075</v>
      </c>
      <c r="Z17" s="50">
        <f>VLOOKUP($C17,BilledbyRate!$A$7:$BQ$26,COLUMN()-2,0)*VLOOKUP('Billed Volumes'!$C17,'Rev Allocations Usage'!$B$4:$K$23,MATCH('Billed Volumes'!$A17,'Rev Allocations Usage'!$B$3:$K$3,0),0)*HLOOKUP(Z$4,$D$51:$O$57,MATCH($B17,$C$51:$C$57,0),0)</f>
        <v>52114.5660042444</v>
      </c>
      <c r="AA17" s="50">
        <f>VLOOKUP($C17,BilledbyRate!$A$7:$BQ$26,COLUMN()-2,0)*VLOOKUP('Billed Volumes'!$C17,'Rev Allocations Usage'!$B$4:$K$23,MATCH('Billed Volumes'!$A17,'Rev Allocations Usage'!$B$3:$K$3,0),0)*HLOOKUP(AA$4,$D$51:$O$57,MATCH($B17,$C$51:$C$57,0),0)</f>
        <v>63270.259708175479</v>
      </c>
      <c r="AB17" s="50">
        <f>VLOOKUP($C17,BilledbyRate!$A$7:$BQ$26,COLUMN()-2,0)*VLOOKUP('Billed Volumes'!$C17,'Rev Allocations Usage'!$B$4:$K$23,MATCH('Billed Volumes'!$A17,'Rev Allocations Usage'!$B$3:$K$3,0),0)*HLOOKUP(AB$4,$D$51:$O$57,MATCH($B17,$C$51:$C$57,0),0)</f>
        <v>53914.71309776319</v>
      </c>
      <c r="AC17" s="50">
        <f>VLOOKUP($C17,BilledbyRate!$A$7:$BQ$26,COLUMN()-2,0)*VLOOKUP('Billed Volumes'!$C17,'Rev Allocations Usage'!$B$4:$K$23,MATCH('Billed Volumes'!$A17,'Rev Allocations Usage'!$B$3:$K$3,0),0)*HLOOKUP(AC$4,$D$51:$O$57,MATCH($B17,$C$51:$C$57,0),0)</f>
        <v>50792.729894153701</v>
      </c>
      <c r="AD17" s="50">
        <f>VLOOKUP($C17,BilledbyRate!$A$7:$BQ$26,COLUMN()-2,0)*VLOOKUP('Billed Volumes'!$C17,'Rev Allocations Usage'!$B$4:$K$23,MATCH('Billed Volumes'!$A17,'Rev Allocations Usage'!$B$3:$K$3,0),0)*HLOOKUP(AD$4,$D$51:$O$57,MATCH($B17,$C$51:$C$57,0),0)</f>
        <v>50337.948939692549</v>
      </c>
      <c r="AE17" s="50">
        <f>VLOOKUP($C17,BilledbyRate!$A$7:$BQ$26,COLUMN()-2,0)*VLOOKUP('Billed Volumes'!$C17,'Rev Allocations Usage'!$B$4:$K$23,MATCH('Billed Volumes'!$A17,'Rev Allocations Usage'!$B$3:$K$3,0),0)*HLOOKUP(AE$4,$D$51:$O$57,MATCH($B17,$C$51:$C$57,0),0)</f>
        <v>49626.664284550192</v>
      </c>
      <c r="AF17" s="50">
        <f>VLOOKUP($C17,BilledbyRate!$A$7:$BQ$26,COLUMN()-2,0)*VLOOKUP('Billed Volumes'!$C17,'Rev Allocations Usage'!$B$4:$K$23,MATCH('Billed Volumes'!$A17,'Rev Allocations Usage'!$B$3:$K$3,0),0)*HLOOKUP(AF$4,$D$51:$O$57,MATCH($B17,$C$51:$C$57,0),0)</f>
        <v>50735.438353063451</v>
      </c>
      <c r="AG17" s="50">
        <f>VLOOKUP($C17,BilledbyRate!$A$7:$BQ$26,COLUMN()-2,0)*VLOOKUP('Billed Volumes'!$C17,'Rev Allocations Usage'!$B$4:$K$23,MATCH('Billed Volumes'!$A17,'Rev Allocations Usage'!$B$3:$K$3,0),0)*HLOOKUP(AG$4,$D$51:$O$57,MATCH($B17,$C$51:$C$57,0),0)</f>
        <v>56223.696861353681</v>
      </c>
      <c r="AH17" s="50">
        <f>VLOOKUP($C17,BilledbyRate!$A$7:$BQ$26,COLUMN()-2,0)*VLOOKUP('Billed Volumes'!$C17,'Rev Allocations Usage'!$B$4:$K$23,MATCH('Billed Volumes'!$A17,'Rev Allocations Usage'!$B$3:$K$3,0),0)*HLOOKUP(AH$4,$D$51:$O$57,MATCH($B17,$C$51:$C$57,0),0)</f>
        <v>54682.305521393704</v>
      </c>
      <c r="AI17" s="50">
        <f>VLOOKUP($C17,BilledbyRate!$A$7:$BQ$26,COLUMN()-2,0)*VLOOKUP('Billed Volumes'!$C17,'Rev Allocations Usage'!$B$4:$K$23,MATCH('Billed Volumes'!$A17,'Rev Allocations Usage'!$B$3:$K$3,0),0)*HLOOKUP(AI$4,$D$51:$O$57,MATCH($B17,$C$51:$C$57,0),0)</f>
        <v>52632.713873605477</v>
      </c>
      <c r="AJ17" s="52">
        <f>VLOOKUP($C17,BilledbyRate!$A$7:$BQ$26,COLUMN()-2,0)*VLOOKUP('Billed Volumes'!$C17,'Rev Allocations Usage'!$B$4:$K$23,MATCH('Billed Volumes'!$A17,'Rev Allocations Usage'!$B$3:$K$3,0),0)*HLOOKUP(AJ$4,$D$51:$O$57,MATCH($B17,$C$51:$C$57,0),0)</f>
        <v>50019.270144414782</v>
      </c>
      <c r="AK17" s="50">
        <f>VLOOKUP($C17,BilledbyRate!$A$7:$BQ$26,COLUMN()-2,0)*VLOOKUP('Billed Volumes'!$C17,'Rev Allocations Usage'!$B$4:$K$23,MATCH('Billed Volumes'!$A17,'Rev Allocations Usage'!$B$3:$K$3,0),0)*HLOOKUP(AK$4,$D$51:$O$57,MATCH($B17,$C$51:$C$57,0),0)</f>
        <v>51891.975241203538</v>
      </c>
      <c r="AL17" s="50">
        <f>VLOOKUP($C17,BilledbyRate!$A$7:$BQ$26,COLUMN()-2,0)*VLOOKUP('Billed Volumes'!$C17,'Rev Allocations Usage'!$B$4:$K$23,MATCH('Billed Volumes'!$A17,'Rev Allocations Usage'!$B$3:$K$3,0),0)*HLOOKUP(AL$4,$D$51:$O$57,MATCH($B17,$C$51:$C$57,0),0)</f>
        <v>53672.393024697769</v>
      </c>
      <c r="AM17" s="50">
        <f>VLOOKUP($C17,BilledbyRate!$A$7:$BQ$26,COLUMN()-2,0)*VLOOKUP('Billed Volumes'!$C17,'Rev Allocations Usage'!$B$4:$K$23,MATCH('Billed Volumes'!$A17,'Rev Allocations Usage'!$B$3:$K$3,0),0)*HLOOKUP(AM$4,$D$51:$O$57,MATCH($B17,$C$51:$C$57,0),0)</f>
        <v>65532.677717588827</v>
      </c>
      <c r="AN17" s="50">
        <f>VLOOKUP($C17,BilledbyRate!$A$7:$BQ$26,COLUMN()-2,0)*VLOOKUP('Billed Volumes'!$C17,'Rev Allocations Usage'!$B$4:$K$23,MATCH('Billed Volumes'!$A17,'Rev Allocations Usage'!$B$3:$K$3,0),0)*HLOOKUP(AN$4,$D$51:$O$57,MATCH($B17,$C$51:$C$57,0),0)</f>
        <v>56392.598815068071</v>
      </c>
      <c r="AO17" s="50">
        <f>VLOOKUP($C17,BilledbyRate!$A$7:$BQ$26,COLUMN()-2,0)*VLOOKUP('Billed Volumes'!$C17,'Rev Allocations Usage'!$B$4:$K$23,MATCH('Billed Volumes'!$A17,'Rev Allocations Usage'!$B$3:$K$3,0),0)*HLOOKUP(AO$4,$D$51:$O$57,MATCH($B17,$C$51:$C$57,0),0)</f>
        <v>53486.084667264819</v>
      </c>
      <c r="AP17" s="50">
        <f>VLOOKUP($C17,BilledbyRate!$A$7:$BQ$26,COLUMN()-2,0)*VLOOKUP('Billed Volumes'!$C17,'Rev Allocations Usage'!$B$4:$K$23,MATCH('Billed Volumes'!$A17,'Rev Allocations Usage'!$B$3:$K$3,0),0)*HLOOKUP(AP$4,$D$51:$O$57,MATCH($B17,$C$51:$C$57,0),0)</f>
        <v>52895.275190785549</v>
      </c>
      <c r="AQ17" s="50">
        <f>VLOOKUP($C17,BilledbyRate!$A$7:$BQ$26,COLUMN()-2,0)*VLOOKUP('Billed Volumes'!$C17,'Rev Allocations Usage'!$B$4:$K$23,MATCH('Billed Volumes'!$A17,'Rev Allocations Usage'!$B$3:$K$3,0),0)*HLOOKUP(AQ$4,$D$51:$O$57,MATCH($B17,$C$51:$C$57,0),0)</f>
        <v>52150.342238585865</v>
      </c>
      <c r="AR17" s="50">
        <f>VLOOKUP($C17,BilledbyRate!$A$7:$BQ$26,COLUMN()-2,0)*VLOOKUP('Billed Volumes'!$C17,'Rev Allocations Usage'!$B$4:$K$23,MATCH('Billed Volumes'!$A17,'Rev Allocations Usage'!$B$3:$K$3,0),0)*HLOOKUP(AR$4,$D$51:$O$57,MATCH($B17,$C$51:$C$57,0),0)</f>
        <v>53292.765346486274</v>
      </c>
      <c r="AS17" s="50">
        <f>VLOOKUP($C17,BilledbyRate!$A$7:$BQ$26,COLUMN()-2,0)*VLOOKUP('Billed Volumes'!$C17,'Rev Allocations Usage'!$B$4:$K$23,MATCH('Billed Volumes'!$A17,'Rev Allocations Usage'!$B$3:$K$3,0),0)*HLOOKUP(AS$4,$D$51:$O$57,MATCH($B17,$C$51:$C$57,0),0)</f>
        <v>58444.471114967178</v>
      </c>
      <c r="AT17" s="50">
        <f>VLOOKUP($C17,BilledbyRate!$A$7:$BQ$26,COLUMN()-2,0)*VLOOKUP('Billed Volumes'!$C17,'Rev Allocations Usage'!$B$4:$K$23,MATCH('Billed Volumes'!$A17,'Rev Allocations Usage'!$B$3:$K$3,0),0)*HLOOKUP(AT$4,$D$51:$O$57,MATCH($B17,$C$51:$C$57,0),0)</f>
        <v>56355.491602883332</v>
      </c>
      <c r="AU17" s="50">
        <f>VLOOKUP($C17,BilledbyRate!$A$7:$BQ$26,COLUMN()-2,0)*VLOOKUP('Billed Volumes'!$C17,'Rev Allocations Usage'!$B$4:$K$23,MATCH('Billed Volumes'!$A17,'Rev Allocations Usage'!$B$3:$K$3,0),0)*HLOOKUP(AU$4,$D$51:$O$57,MATCH($B17,$C$51:$C$57,0),0)</f>
        <v>53849.576478325216</v>
      </c>
      <c r="AV17" s="52">
        <f>VLOOKUP($C17,BilledbyRate!$A$7:$BQ$26,COLUMN()-2,0)*VLOOKUP('Billed Volumes'!$C17,'Rev Allocations Usage'!$B$4:$K$23,MATCH('Billed Volumes'!$A17,'Rev Allocations Usage'!$B$3:$K$3,0),0)*HLOOKUP(AV$4,$D$51:$O$57,MATCH($B17,$C$51:$C$57,0),0)</f>
        <v>50941.930170094594</v>
      </c>
      <c r="AW17" s="50">
        <f>VLOOKUP($C17,BilledbyRate!$A$7:$BQ$26,COLUMN()-2,0)*VLOOKUP('Billed Volumes'!$C17,'Rev Allocations Usage'!$B$4:$K$23,MATCH('Billed Volumes'!$A17,'Rev Allocations Usage'!$B$3:$K$3,0),0)*HLOOKUP(AW$4,$D$51:$O$57,MATCH($B17,$C$51:$C$57,0),0)</f>
        <v>52843.468392685834</v>
      </c>
      <c r="AX17" s="50">
        <f>VLOOKUP($C17,BilledbyRate!$A$7:$BQ$26,COLUMN()-2,0)*VLOOKUP('Billed Volumes'!$C17,'Rev Allocations Usage'!$B$4:$K$23,MATCH('Billed Volumes'!$A17,'Rev Allocations Usage'!$B$3:$K$3,0),0)*HLOOKUP(AX$4,$D$51:$O$57,MATCH($B17,$C$51:$C$57,0),0)</f>
        <v>54854.551583067427</v>
      </c>
      <c r="AY17" s="50">
        <f>VLOOKUP($C17,BilledbyRate!$A$7:$BQ$26,COLUMN()-2,0)*VLOOKUP('Billed Volumes'!$C17,'Rev Allocations Usage'!$B$4:$K$23,MATCH('Billed Volumes'!$A17,'Rev Allocations Usage'!$B$3:$K$3,0),0)*HLOOKUP(AY$4,$D$51:$O$57,MATCH($B17,$C$51:$C$57,0),0)</f>
        <v>67290.831701217088</v>
      </c>
      <c r="AZ17" s="50">
        <f>VLOOKUP($C17,BilledbyRate!$A$7:$BQ$26,COLUMN()-2,0)*VLOOKUP('Billed Volumes'!$C17,'Rev Allocations Usage'!$B$4:$K$23,MATCH('Billed Volumes'!$A17,'Rev Allocations Usage'!$B$3:$K$3,0),0)*HLOOKUP(AZ$4,$D$51:$O$57,MATCH($B17,$C$51:$C$57,0),0)</f>
        <v>58318.196035232373</v>
      </c>
      <c r="BA17" s="50">
        <f>VLOOKUP($C17,BilledbyRate!$A$7:$BQ$26,COLUMN()-2,0)*VLOOKUP('Billed Volumes'!$C17,'Rev Allocations Usage'!$B$4:$K$23,MATCH('Billed Volumes'!$A17,'Rev Allocations Usage'!$B$3:$K$3,0),0)*HLOOKUP(BA$4,$D$51:$O$57,MATCH($B17,$C$51:$C$57,0),0)</f>
        <v>55579.125123965132</v>
      </c>
      <c r="BB17" s="50">
        <f>VLOOKUP($C17,BilledbyRate!$A$7:$BQ$26,COLUMN()-2,0)*VLOOKUP('Billed Volumes'!$C17,'Rev Allocations Usage'!$B$4:$K$23,MATCH('Billed Volumes'!$A17,'Rev Allocations Usage'!$B$3:$K$3,0),0)*HLOOKUP(BB$4,$D$51:$O$57,MATCH($B17,$C$51:$C$57,0),0)</f>
        <v>55032.262374128877</v>
      </c>
      <c r="BC17" s="50">
        <f>VLOOKUP($C17,BilledbyRate!$A$7:$BQ$26,COLUMN()-2,0)*VLOOKUP('Billed Volumes'!$C17,'Rev Allocations Usage'!$B$4:$K$23,MATCH('Billed Volumes'!$A17,'Rev Allocations Usage'!$B$3:$K$3,0),0)*HLOOKUP(BC$4,$D$51:$O$57,MATCH($B17,$C$51:$C$57,0),0)</f>
        <v>54259.211169516784</v>
      </c>
      <c r="BD17" s="50">
        <f>VLOOKUP($C17,BilledbyRate!$A$7:$BQ$26,COLUMN()-2,0)*VLOOKUP('Billed Volumes'!$C17,'Rev Allocations Usage'!$B$4:$K$23,MATCH('Billed Volumes'!$A17,'Rev Allocations Usage'!$B$3:$K$3,0),0)*HLOOKUP(BD$4,$D$51:$O$57,MATCH($B17,$C$51:$C$57,0),0)</f>
        <v>55429.75252982961</v>
      </c>
      <c r="BE17" s="50">
        <f>VLOOKUP($C17,BilledbyRate!$A$7:$BQ$26,COLUMN()-2,0)*VLOOKUP('Billed Volumes'!$C17,'Rev Allocations Usage'!$B$4:$K$23,MATCH('Billed Volumes'!$A17,'Rev Allocations Usage'!$B$3:$K$3,0),0)*HLOOKUP(BE$4,$D$51:$O$57,MATCH($B17,$C$51:$C$57,0),0)</f>
        <v>60584.067919744331</v>
      </c>
      <c r="BF17" s="50">
        <f>VLOOKUP($C17,BilledbyRate!$A$7:$BQ$26,COLUMN()-2,0)*VLOOKUP('Billed Volumes'!$C17,'Rev Allocations Usage'!$B$4:$K$23,MATCH('Billed Volumes'!$A17,'Rev Allocations Usage'!$B$3:$K$3,0),0)*HLOOKUP(BF$4,$D$51:$O$57,MATCH($B17,$C$51:$C$57,0),0)</f>
        <v>57967.516592783933</v>
      </c>
      <c r="BG17" s="50">
        <f>VLOOKUP($C17,BilledbyRate!$A$7:$BQ$26,COLUMN()-2,0)*VLOOKUP('Billed Volumes'!$C17,'Rev Allocations Usage'!$B$4:$K$23,MATCH('Billed Volumes'!$A17,'Rev Allocations Usage'!$B$3:$K$3,0),0)*HLOOKUP(BG$4,$D$51:$O$57,MATCH($B17,$C$51:$C$57,0),0)</f>
        <v>55021.958289162016</v>
      </c>
      <c r="BH17" s="52">
        <f>VLOOKUP($C17,BilledbyRate!$A$7:$BQ$26,COLUMN()-2,0)*VLOOKUP('Billed Volumes'!$C17,'Rev Allocations Usage'!$B$4:$K$23,MATCH('Billed Volumes'!$A17,'Rev Allocations Usage'!$B$3:$K$3,0),0)*HLOOKUP(BH$4,$D$51:$O$57,MATCH($B17,$C$51:$C$57,0),0)</f>
        <v>51865.623206332486</v>
      </c>
      <c r="BI17" s="50">
        <f>VLOOKUP($C17,BilledbyRate!$A$7:$BQ$26,COLUMN()-2,0)*VLOOKUP('Billed Volumes'!$C17,'Rev Allocations Usage'!$B$4:$K$23,MATCH('Billed Volumes'!$A17,'Rev Allocations Usage'!$B$3:$K$3,0),0)*HLOOKUP(BI$4,$D$51:$O$57,MATCH($B17,$C$51:$C$57,0),0)</f>
        <v>53796.026836306148</v>
      </c>
      <c r="BJ17" s="50">
        <f>VLOOKUP($C17,BilledbyRate!$A$7:$BQ$26,COLUMN()-2,0)*VLOOKUP('Billed Volumes'!$C17,'Rev Allocations Usage'!$B$4:$K$23,MATCH('Billed Volumes'!$A17,'Rev Allocations Usage'!$B$3:$K$3,0),0)*HLOOKUP(BJ$4,$D$51:$O$57,MATCH($B17,$C$51:$C$57,0),0)</f>
        <v>56038.033285747209</v>
      </c>
      <c r="BK17" s="50">
        <f>VLOOKUP($C17,BilledbyRate!$A$7:$BQ$26,COLUMN()-2,0)*VLOOKUP('Billed Volumes'!$C17,'Rev Allocations Usage'!$B$4:$K$23,MATCH('Billed Volumes'!$A17,'Rev Allocations Usage'!$B$3:$K$3,0),0)*HLOOKUP(BK$4,$D$51:$O$57,MATCH($B17,$C$51:$C$57,0),0)</f>
        <v>69115.908330310063</v>
      </c>
      <c r="BL17" s="50">
        <f>VLOOKUP($C17,BilledbyRate!$A$7:$BQ$26,COLUMN()-2,0)*VLOOKUP('Billed Volumes'!$C17,'Rev Allocations Usage'!$B$4:$K$23,MATCH('Billed Volumes'!$A17,'Rev Allocations Usage'!$B$3:$K$3,0),0)*HLOOKUP(BL$4,$D$51:$O$57,MATCH($B17,$C$51:$C$57,0),0)</f>
        <v>60317.090160101063</v>
      </c>
      <c r="BM17" s="50">
        <f>VLOOKUP($C17,BilledbyRate!$A$7:$BQ$26,COLUMN()-2,0)*VLOOKUP('Billed Volumes'!$C17,'Rev Allocations Usage'!$B$4:$K$23,MATCH('Billed Volumes'!$A17,'Rev Allocations Usage'!$B$3:$K$3,0),0)*HLOOKUP(BM$4,$D$51:$O$57,MATCH($B17,$C$51:$C$57,0),0)</f>
        <v>57751.835396694878</v>
      </c>
      <c r="BN17" s="50">
        <f>VLOOKUP($C17,BilledbyRate!$A$7:$BQ$26,COLUMN()-2,0)*VLOOKUP('Billed Volumes'!$C17,'Rev Allocations Usage'!$B$4:$K$23,MATCH('Billed Volumes'!$A17,'Rev Allocations Usage'!$B$3:$K$3,0),0)*HLOOKUP(BN$4,$D$51:$O$57,MATCH($B17,$C$51:$C$57,0),0)</f>
        <v>57210.364979553262</v>
      </c>
      <c r="BO17" s="50">
        <f>VLOOKUP($C17,BilledbyRate!$A$7:$BQ$26,COLUMN()-2,0)*VLOOKUP('Billed Volumes'!$C17,'Rev Allocations Usage'!$B$4:$K$23,MATCH('Billed Volumes'!$A17,'Rev Allocations Usage'!$B$3:$K$3,0),0)*HLOOKUP(BO$4,$D$51:$O$57,MATCH($B17,$C$51:$C$57,0),0)</f>
        <v>56408.654530132953</v>
      </c>
      <c r="BP17" s="50">
        <f>VLOOKUP($C17,BilledbyRate!$A$7:$BQ$26,COLUMN()-2,0)*VLOOKUP('Billed Volumes'!$C17,'Rev Allocations Usage'!$B$4:$K$23,MATCH('Billed Volumes'!$A17,'Rev Allocations Usage'!$B$3:$K$3,0),0)*HLOOKUP(BP$4,$D$51:$O$57,MATCH($B17,$C$51:$C$57,0),0)</f>
        <v>57607.85513525398</v>
      </c>
      <c r="BQ17" s="50">
        <f>VLOOKUP($C17,BilledbyRate!$A$7:$BQ$26,COLUMN()-2,0)*VLOOKUP('Billed Volumes'!$C17,'Rev Allocations Usage'!$B$4:$K$23,MATCH('Billed Volumes'!$A17,'Rev Allocations Usage'!$B$3:$K$3,0),0)*HLOOKUP(BQ$4,$D$51:$O$57,MATCH($B17,$C$51:$C$57,0),0)</f>
        <v>62626.514750398303</v>
      </c>
      <c r="BR17" s="50">
        <f>VLOOKUP($C17,BilledbyRate!$A$7:$BQ$26,COLUMN()-2,0)*VLOOKUP('Billed Volumes'!$C17,'Rev Allocations Usage'!$B$4:$K$23,MATCH('Billed Volumes'!$A17,'Rev Allocations Usage'!$B$3:$K$3,0),0)*HLOOKUP(BR$4,$D$51:$O$57,MATCH($B17,$C$51:$C$57,0),0)</f>
        <v>59506.346396701309</v>
      </c>
      <c r="BS17" s="51">
        <f>VLOOKUP($C17,BilledbyRate!$A$7:$BQ$26,COLUMN()-2,0)*VLOOKUP('Billed Volumes'!$C17,'Rev Allocations Usage'!$B$4:$K$23,MATCH('Billed Volumes'!$A17,'Rev Allocations Usage'!$B$3:$K$3,0),0)*HLOOKUP(BS$4,$D$51:$O$57,MATCH($B17,$C$51:$C$57,0),0)</f>
        <v>56141.106846765666</v>
      </c>
    </row>
    <row r="18" spans="1:71" x14ac:dyDescent="0.2">
      <c r="A18" s="82" t="str">
        <f>A17</f>
        <v>Industrial Customers</v>
      </c>
      <c r="B18" s="90" t="s">
        <v>141</v>
      </c>
      <c r="C18" s="90" t="s">
        <v>10</v>
      </c>
      <c r="D18" s="49"/>
      <c r="E18" s="50">
        <f>VLOOKUP($C18,BilledbyRate!$A$7:$BQ$26,COLUMN()-2,0)*VLOOKUP('Billed Volumes'!$C18,'Rev Allocations Usage'!$B$4:$K$23,MATCH('Billed Volumes'!$A18,'Rev Allocations Usage'!$B$3:$K$3,0),0)*(1-HLOOKUP(E$4,$D$51:$O$57,MATCH($B17,$C$51:$C$57,0),0))</f>
        <v>14681.159774717851</v>
      </c>
      <c r="F18" s="50">
        <f>VLOOKUP($C18,BilledbyRate!$A$7:$BQ$26,COLUMN()-2,0)*VLOOKUP('Billed Volumes'!$C18,'Rev Allocations Usage'!$B$4:$K$23,MATCH('Billed Volumes'!$A18,'Rev Allocations Usage'!$B$3:$K$3,0),0)*(1-HLOOKUP(F$4,$D$51:$O$57,MATCH($B17,$C$51:$C$57,0),0))</f>
        <v>13789.653642064528</v>
      </c>
      <c r="G18" s="50">
        <f>VLOOKUP($C18,BilledbyRate!$A$7:$BQ$26,COLUMN()-2,0)*VLOOKUP('Billed Volumes'!$C18,'Rev Allocations Usage'!$B$4:$K$23,MATCH('Billed Volumes'!$A18,'Rev Allocations Usage'!$B$3:$K$3,0),0)*(1-HLOOKUP(G$4,$D$51:$O$57,MATCH($B17,$C$51:$C$57,0),0))</f>
        <v>14347.908380762876</v>
      </c>
      <c r="H18" s="50">
        <f>VLOOKUP($C18,BilledbyRate!$A$7:$BQ$26,COLUMN()-2,0)*VLOOKUP('Billed Volumes'!$C18,'Rev Allocations Usage'!$B$4:$K$23,MATCH('Billed Volumes'!$A18,'Rev Allocations Usage'!$B$3:$K$3,0),0)*(1-HLOOKUP(H$4,$D$51:$O$57,MATCH($B17,$C$51:$C$57,0),0))</f>
        <v>13915.176849127916</v>
      </c>
      <c r="I18" s="50">
        <f>VLOOKUP($C18,BilledbyRate!$A$7:$BQ$26,COLUMN()-2,0)*VLOOKUP('Billed Volumes'!$C18,'Rev Allocations Usage'!$B$4:$K$23,MATCH('Billed Volumes'!$A18,'Rev Allocations Usage'!$B$3:$K$3,0),0)*(1-HLOOKUP(I$4,$D$51:$O$57,MATCH($B17,$C$51:$C$57,0),0))</f>
        <v>18479.412853714912</v>
      </c>
      <c r="J18" s="50">
        <f>VLOOKUP($C18,BilledbyRate!$A$7:$BQ$26,COLUMN()-2,0)*VLOOKUP('Billed Volumes'!$C18,'Rev Allocations Usage'!$B$4:$K$23,MATCH('Billed Volumes'!$A18,'Rev Allocations Usage'!$B$3:$K$3,0),0)*(1-HLOOKUP(J$4,$D$51:$O$57,MATCH($B17,$C$51:$C$57,0),0))</f>
        <v>40880.646306028269</v>
      </c>
      <c r="K18" s="51">
        <f>VLOOKUP($C18,BilledbyRate!$A$7:$BQ$26,COLUMN()-2,0)*VLOOKUP('Billed Volumes'!$C18,'Rev Allocations Usage'!$B$4:$K$23,MATCH('Billed Volumes'!$A18,'Rev Allocations Usage'!$B$3:$K$3,0),0)*(1-HLOOKUP(K$4,$D$51:$O$57,MATCH($B17,$C$51:$C$57,0),0))</f>
        <v>73803.175013289176</v>
      </c>
      <c r="L18" s="50">
        <f>VLOOKUP($C18,BilledbyRate!$A$7:$BQ$26,COLUMN()-2,0)*VLOOKUP('Billed Volumes'!$C18,'Rev Allocations Usage'!$B$4:$K$23,MATCH('Billed Volumes'!$A18,'Rev Allocations Usage'!$B$3:$K$3,0),0)*(1-HLOOKUP(L$4,$D$51:$O$57,MATCH($B17,$C$51:$C$57,0),0))</f>
        <v>100657.66539931501</v>
      </c>
      <c r="M18" s="50">
        <f>VLOOKUP($C18,BilledbyRate!$A$7:$BQ$26,COLUMN()-2,0)*VLOOKUP('Billed Volumes'!$C18,'Rev Allocations Usage'!$B$4:$K$23,MATCH('Billed Volumes'!$A18,'Rev Allocations Usage'!$B$3:$K$3,0),0)*(1-HLOOKUP(M$4,$D$51:$O$57,MATCH($B17,$C$51:$C$57,0),0))</f>
        <v>99805.993329787845</v>
      </c>
      <c r="N18" s="50">
        <f>VLOOKUP($C18,BilledbyRate!$A$7:$BQ$26,COLUMN()-2,0)*VLOOKUP('Billed Volumes'!$C18,'Rev Allocations Usage'!$B$4:$K$23,MATCH('Billed Volumes'!$A18,'Rev Allocations Usage'!$B$3:$K$3,0),0)*(1-HLOOKUP(N$4,$D$51:$O$57,MATCH($B17,$C$51:$C$57,0),0))</f>
        <v>72348.181224573025</v>
      </c>
      <c r="O18" s="50">
        <f>VLOOKUP($C18,BilledbyRate!$A$7:$BQ$26,COLUMN()-2,0)*VLOOKUP('Billed Volumes'!$C18,'Rev Allocations Usage'!$B$4:$K$23,MATCH('Billed Volumes'!$A18,'Rev Allocations Usage'!$B$3:$K$3,0),0)*(1-HLOOKUP(O$4,$D$51:$O$57,MATCH($B17,$C$51:$C$57,0),0))</f>
        <v>35576.51956598075</v>
      </c>
      <c r="P18" s="50">
        <f>VLOOKUP($C18,BilledbyRate!$A$7:$BQ$26,COLUMN()-2,0)*VLOOKUP('Billed Volumes'!$C18,'Rev Allocations Usage'!$B$4:$K$23,MATCH('Billed Volumes'!$A18,'Rev Allocations Usage'!$B$3:$K$3,0),0)*(1-HLOOKUP(P$4,$D$51:$O$57,MATCH($B17,$C$51:$C$57,0),0))</f>
        <v>22896.921556501868</v>
      </c>
      <c r="Q18" s="50">
        <f>VLOOKUP($C18,BilledbyRate!$A$7:$BQ$26,COLUMN()-2,0)*VLOOKUP('Billed Volumes'!$C18,'Rev Allocations Usage'!$B$4:$K$23,MATCH('Billed Volumes'!$A18,'Rev Allocations Usage'!$B$3:$K$3,0),0)*(1-HLOOKUP(Q$4,$D$51:$O$57,MATCH($B17,$C$51:$C$57,0),0))</f>
        <v>15861.852944708195</v>
      </c>
      <c r="R18" s="50">
        <f>VLOOKUP($C18,BilledbyRate!$A$7:$BQ$26,COLUMN()-2,0)*VLOOKUP('Billed Volumes'!$C18,'Rev Allocations Usage'!$B$4:$K$23,MATCH('Billed Volumes'!$A18,'Rev Allocations Usage'!$B$3:$K$3,0),0)*(1-HLOOKUP(R$4,$D$51:$O$57,MATCH($B17,$C$51:$C$57,0),0))</f>
        <v>14926.632336972481</v>
      </c>
      <c r="S18" s="50">
        <f>VLOOKUP($C18,BilledbyRate!$A$7:$BQ$26,COLUMN()-2,0)*VLOOKUP('Billed Volumes'!$C18,'Rev Allocations Usage'!$B$4:$K$23,MATCH('Billed Volumes'!$A18,'Rev Allocations Usage'!$B$3:$K$3,0),0)*(1-HLOOKUP(S$4,$D$51:$O$57,MATCH($B17,$C$51:$C$57,0),0))</f>
        <v>15532.260943771216</v>
      </c>
      <c r="T18" s="50">
        <f>VLOOKUP($C18,BilledbyRate!$A$7:$BQ$26,COLUMN()-2,0)*VLOOKUP('Billed Volumes'!$C18,'Rev Allocations Usage'!$B$4:$K$23,MATCH('Billed Volumes'!$A18,'Rev Allocations Usage'!$B$3:$K$3,0),0)*(1-HLOOKUP(T$4,$D$51:$O$57,MATCH($B17,$C$51:$C$57,0),0))</f>
        <v>15052.155309615924</v>
      </c>
      <c r="U18" s="50">
        <f>VLOOKUP($C18,BilledbyRate!$A$7:$BQ$26,COLUMN()-2,0)*VLOOKUP('Billed Volumes'!$C18,'Rev Allocations Usage'!$B$4:$K$23,MATCH('Billed Volumes'!$A18,'Rev Allocations Usage'!$B$3:$K$3,0),0)*(1-HLOOKUP(U$4,$D$51:$O$57,MATCH($B17,$C$51:$C$57,0),0))</f>
        <v>19741.487173706388</v>
      </c>
      <c r="V18" s="50">
        <f>VLOOKUP($C18,BilledbyRate!$A$7:$BQ$26,COLUMN()-2,0)*VLOOKUP('Billed Volumes'!$C18,'Rev Allocations Usage'!$B$4:$K$23,MATCH('Billed Volumes'!$A18,'Rev Allocations Usage'!$B$3:$K$3,0),0)*(1-HLOOKUP(V$4,$D$51:$O$57,MATCH($B17,$C$51:$C$57,0),0))</f>
        <v>42984.103506014071</v>
      </c>
      <c r="W18" s="50">
        <f>VLOOKUP($C18,BilledbyRate!$A$7:$BQ$26,COLUMN()-2,0)*VLOOKUP('Billed Volumes'!$C18,'Rev Allocations Usage'!$B$4:$K$23,MATCH('Billed Volumes'!$A18,'Rev Allocations Usage'!$B$3:$K$3,0),0)*(1-HLOOKUP(W$4,$D$51:$O$57,MATCH($B17,$C$51:$C$57,0),0))</f>
        <v>76607.78461327024</v>
      </c>
      <c r="X18" s="52">
        <f>VLOOKUP($C18,BilledbyRate!$A$7:$BQ$26,COLUMN()-2,0)*VLOOKUP('Billed Volumes'!$C18,'Rev Allocations Usage'!$B$4:$K$23,MATCH('Billed Volumes'!$A18,'Rev Allocations Usage'!$B$3:$K$3,0),0)*(1-HLOOKUP(X$4,$D$51:$O$57,MATCH($B17,$C$51:$C$57,0),0))</f>
        <v>103707.23528559819</v>
      </c>
      <c r="Y18" s="50">
        <f>VLOOKUP($C18,BilledbyRate!$A$7:$BQ$26,COLUMN()-2,0)*VLOOKUP('Billed Volumes'!$C18,'Rev Allocations Usage'!$B$4:$K$23,MATCH('Billed Volumes'!$A18,'Rev Allocations Usage'!$B$3:$K$3,0),0)*(1-HLOOKUP(Y$4,$D$51:$O$57,MATCH($B17,$C$51:$C$57,0),0))</f>
        <v>102810.71660009626</v>
      </c>
      <c r="Z18" s="50">
        <f>VLOOKUP($C18,BilledbyRate!$A$7:$BQ$26,COLUMN()-2,0)*VLOOKUP('Billed Volumes'!$C18,'Rev Allocations Usage'!$B$4:$K$23,MATCH('Billed Volumes'!$A18,'Rev Allocations Usage'!$B$3:$K$3,0),0)*(1-HLOOKUP(Z$4,$D$51:$O$57,MATCH($B17,$C$51:$C$57,0),0))</f>
        <v>74994.131567083416</v>
      </c>
      <c r="AA18" s="50">
        <f>VLOOKUP($C18,BilledbyRate!$A$7:$BQ$26,COLUMN()-2,0)*VLOOKUP('Billed Volumes'!$C18,'Rev Allocations Usage'!$B$4:$K$23,MATCH('Billed Volumes'!$A18,'Rev Allocations Usage'!$B$3:$K$3,0),0)*(1-HLOOKUP(AA$4,$D$51:$O$57,MATCH($B17,$C$51:$C$57,0),0))</f>
        <v>37158.723955595124</v>
      </c>
      <c r="AB18" s="50">
        <f>VLOOKUP($C18,BilledbyRate!$A$7:$BQ$26,COLUMN()-2,0)*VLOOKUP('Billed Volumes'!$C18,'Rev Allocations Usage'!$B$4:$K$23,MATCH('Billed Volumes'!$A18,'Rev Allocations Usage'!$B$3:$K$3,0),0)*(1-HLOOKUP(AB$4,$D$51:$O$57,MATCH($B17,$C$51:$C$57,0),0))</f>
        <v>24222.552261313904</v>
      </c>
      <c r="AC18" s="50">
        <f>VLOOKUP($C18,BilledbyRate!$A$7:$BQ$26,COLUMN()-2,0)*VLOOKUP('Billed Volumes'!$C18,'Rev Allocations Usage'!$B$4:$K$23,MATCH('Billed Volumes'!$A18,'Rev Allocations Usage'!$B$3:$K$3,0),0)*(1-HLOOKUP(AC$4,$D$51:$O$57,MATCH($B17,$C$51:$C$57,0),0))</f>
        <v>16930.909964717899</v>
      </c>
      <c r="AD18" s="50">
        <f>VLOOKUP($C18,BilledbyRate!$A$7:$BQ$26,COLUMN()-2,0)*VLOOKUP('Billed Volumes'!$C18,'Rev Allocations Usage'!$B$4:$K$23,MATCH('Billed Volumes'!$A18,'Rev Allocations Usage'!$B$3:$K$3,0),0)*(1-HLOOKUP(AD$4,$D$51:$O$57,MATCH($B17,$C$51:$C$57,0),0))</f>
        <v>15896.194402008172</v>
      </c>
      <c r="AE18" s="50">
        <f>VLOOKUP($C18,BilledbyRate!$A$7:$BQ$26,COLUMN()-2,0)*VLOOKUP('Billed Volumes'!$C18,'Rev Allocations Usage'!$B$4:$K$23,MATCH('Billed Volumes'!$A18,'Rev Allocations Usage'!$B$3:$K$3,0),0)*(1-HLOOKUP(AE$4,$D$51:$O$57,MATCH($B17,$C$51:$C$57,0),0))</f>
        <v>16542.221428183399</v>
      </c>
      <c r="AF18" s="50">
        <f>VLOOKUP($C18,BilledbyRate!$A$7:$BQ$26,COLUMN()-2,0)*VLOOKUP('Billed Volumes'!$C18,'Rev Allocations Usage'!$B$4:$K$23,MATCH('Billed Volumes'!$A18,'Rev Allocations Usage'!$B$3:$K$3,0),0)*(1-HLOOKUP(AF$4,$D$51:$O$57,MATCH($B17,$C$51:$C$57,0),0))</f>
        <v>16021.717374651616</v>
      </c>
      <c r="AG18" s="50">
        <f>VLOOKUP($C18,BilledbyRate!$A$7:$BQ$26,COLUMN()-2,0)*VLOOKUP('Billed Volumes'!$C18,'Rev Allocations Usage'!$B$4:$K$23,MATCH('Billed Volumes'!$A18,'Rev Allocations Usage'!$B$3:$K$3,0),0)*(1-HLOOKUP(AG$4,$D$51:$O$57,MATCH($B17,$C$51:$C$57,0),0))</f>
        <v>20795.065962418485</v>
      </c>
      <c r="AH18" s="50">
        <f>VLOOKUP($C18,BilledbyRate!$A$7:$BQ$26,COLUMN()-2,0)*VLOOKUP('Billed Volumes'!$C18,'Rev Allocations Usage'!$B$4:$K$23,MATCH('Billed Volumes'!$A18,'Rev Allocations Usage'!$B$3:$K$3,0),0)*(1-HLOOKUP(AH$4,$D$51:$O$57,MATCH($B17,$C$51:$C$57,0),0))</f>
        <v>44740.068153867571</v>
      </c>
      <c r="AI18" s="50">
        <f>VLOOKUP($C18,BilledbyRate!$A$7:$BQ$26,COLUMN()-2,0)*VLOOKUP('Billed Volumes'!$C18,'Rev Allocations Usage'!$B$4:$K$23,MATCH('Billed Volumes'!$A18,'Rev Allocations Usage'!$B$3:$K$3,0),0)*(1-HLOOKUP(AI$4,$D$51:$O$57,MATCH($B17,$C$51:$C$57,0),0))</f>
        <v>78949.070810408215</v>
      </c>
      <c r="AJ18" s="52">
        <f>VLOOKUP($C18,BilledbyRate!$A$7:$BQ$26,COLUMN()-2,0)*VLOOKUP('Billed Volumes'!$C18,'Rev Allocations Usage'!$B$4:$K$23,MATCH('Billed Volumes'!$A18,'Rev Allocations Usage'!$B$3:$K$3,0),0)*(1-HLOOKUP(AJ$4,$D$51:$O$57,MATCH($B17,$C$51:$C$57,0),0))</f>
        <v>106290.94905688139</v>
      </c>
      <c r="AK18" s="50">
        <f>VLOOKUP($C18,BilledbyRate!$A$7:$BQ$26,COLUMN()-2,0)*VLOOKUP('Billed Volumes'!$C18,'Rev Allocations Usage'!$B$4:$K$23,MATCH('Billed Volumes'!$A18,'Rev Allocations Usage'!$B$3:$K$3,0),0)*(1-HLOOKUP(AK$4,$D$51:$O$57,MATCH($B17,$C$51:$C$57,0),0))</f>
        <v>105356.43458062534</v>
      </c>
      <c r="AL18" s="50">
        <f>VLOOKUP($C18,BilledbyRate!$A$7:$BQ$26,COLUMN()-2,0)*VLOOKUP('Billed Volumes'!$C18,'Rev Allocations Usage'!$B$4:$K$23,MATCH('Billed Volumes'!$A18,'Rev Allocations Usage'!$B$3:$K$3,0),0)*(1-HLOOKUP(AL$4,$D$51:$O$57,MATCH($B17,$C$51:$C$57,0),0))</f>
        <v>77235.882645296806</v>
      </c>
      <c r="AM18" s="50">
        <f>VLOOKUP($C18,BilledbyRate!$A$7:$BQ$26,COLUMN()-2,0)*VLOOKUP('Billed Volumes'!$C18,'Rev Allocations Usage'!$B$4:$K$23,MATCH('Billed Volumes'!$A18,'Rev Allocations Usage'!$B$3:$K$3,0),0)*(1-HLOOKUP(AM$4,$D$51:$O$57,MATCH($B17,$C$51:$C$57,0),0))</f>
        <v>38487.445643663275</v>
      </c>
      <c r="AN18" s="50">
        <f>VLOOKUP($C18,BilledbyRate!$A$7:$BQ$26,COLUMN()-2,0)*VLOOKUP('Billed Volumes'!$C18,'Rev Allocations Usage'!$B$4:$K$23,MATCH('Billed Volumes'!$A18,'Rev Allocations Usage'!$B$3:$K$3,0),0)*(1-HLOOKUP(AN$4,$D$51:$O$57,MATCH($B17,$C$51:$C$57,0),0))</f>
        <v>25335.805264740735</v>
      </c>
      <c r="AO18" s="50">
        <f>VLOOKUP($C18,BilledbyRate!$A$7:$BQ$26,COLUMN()-2,0)*VLOOKUP('Billed Volumes'!$C18,'Rev Allocations Usage'!$B$4:$K$23,MATCH('Billed Volumes'!$A18,'Rev Allocations Usage'!$B$3:$K$3,0),0)*(1-HLOOKUP(AO$4,$D$51:$O$57,MATCH($B17,$C$51:$C$57,0),0))</f>
        <v>17828.694889088274</v>
      </c>
      <c r="AP18" s="50">
        <f>VLOOKUP($C18,BilledbyRate!$A$7:$BQ$26,COLUMN()-2,0)*VLOOKUP('Billed Volumes'!$C18,'Rev Allocations Usage'!$B$4:$K$23,MATCH('Billed Volumes'!$A18,'Rev Allocations Usage'!$B$3:$K$3,0),0)*(1-HLOOKUP(AP$4,$D$51:$O$57,MATCH($B17,$C$51:$C$57,0),0))</f>
        <v>16703.771112879647</v>
      </c>
      <c r="AQ18" s="50">
        <f>VLOOKUP($C18,BilledbyRate!$A$7:$BQ$26,COLUMN()-2,0)*VLOOKUP('Billed Volumes'!$C18,'Rev Allocations Usage'!$B$4:$K$23,MATCH('Billed Volumes'!$A18,'Rev Allocations Usage'!$B$3:$K$3,0),0)*(1-HLOOKUP(AQ$4,$D$51:$O$57,MATCH($B17,$C$51:$C$57,0),0))</f>
        <v>17383.447412861955</v>
      </c>
      <c r="AR18" s="50">
        <f>VLOOKUP($C18,BilledbyRate!$A$7:$BQ$26,COLUMN()-2,0)*VLOOKUP('Billed Volumes'!$C18,'Rev Allocations Usage'!$B$4:$K$23,MATCH('Billed Volumes'!$A18,'Rev Allocations Usage'!$B$3:$K$3,0),0)*(1-HLOOKUP(AR$4,$D$51:$O$57,MATCH($B17,$C$51:$C$57,0),0))</f>
        <v>16829.294319943034</v>
      </c>
      <c r="AS18" s="50">
        <f>VLOOKUP($C18,BilledbyRate!$A$7:$BQ$26,COLUMN()-2,0)*VLOOKUP('Billed Volumes'!$C18,'Rev Allocations Usage'!$B$4:$K$23,MATCH('Billed Volumes'!$A18,'Rev Allocations Usage'!$B$3:$K$3,0),0)*(1-HLOOKUP(AS$4,$D$51:$O$57,MATCH($B17,$C$51:$C$57,0),0))</f>
        <v>21616.448220604303</v>
      </c>
      <c r="AT18" s="50">
        <f>VLOOKUP($C18,BilledbyRate!$A$7:$BQ$26,COLUMN()-2,0)*VLOOKUP('Billed Volumes'!$C18,'Rev Allocations Usage'!$B$4:$K$23,MATCH('Billed Volumes'!$A18,'Rev Allocations Usage'!$B$3:$K$3,0),0)*(1-HLOOKUP(AT$4,$D$51:$O$57,MATCH($B17,$C$51:$C$57,0),0))</f>
        <v>46109.038584177259</v>
      </c>
      <c r="AU18" s="50">
        <f>VLOOKUP($C18,BilledbyRate!$A$7:$BQ$26,COLUMN()-2,0)*VLOOKUP('Billed Volumes'!$C18,'Rev Allocations Usage'!$B$4:$K$23,MATCH('Billed Volumes'!$A18,'Rev Allocations Usage'!$B$3:$K$3,0),0)*(1-HLOOKUP(AU$4,$D$51:$O$57,MATCH($B17,$C$51:$C$57,0),0))</f>
        <v>80774.364717487813</v>
      </c>
      <c r="AV18" s="52">
        <f>VLOOKUP($C18,BilledbyRate!$A$7:$BQ$26,COLUMN()-2,0)*VLOOKUP('Billed Volumes'!$C18,'Rev Allocations Usage'!$B$4:$K$23,MATCH('Billed Volumes'!$A18,'Rev Allocations Usage'!$B$3:$K$3,0),0)*(1-HLOOKUP(AV$4,$D$51:$O$57,MATCH($B17,$C$51:$C$57,0),0))</f>
        <v>108251.601611451</v>
      </c>
      <c r="AW18" s="50">
        <f>VLOOKUP($C18,BilledbyRate!$A$7:$BQ$26,COLUMN()-2,0)*VLOOKUP('Billed Volumes'!$C18,'Rev Allocations Usage'!$B$4:$K$23,MATCH('Billed Volumes'!$A18,'Rev Allocations Usage'!$B$3:$K$3,0),0)*(1-HLOOKUP(AW$4,$D$51:$O$57,MATCH($B17,$C$51:$C$57,0),0))</f>
        <v>107288.25400939243</v>
      </c>
      <c r="AX18" s="50">
        <f>VLOOKUP($C18,BilledbyRate!$A$7:$BQ$26,COLUMN()-2,0)*VLOOKUP('Billed Volumes'!$C18,'Rev Allocations Usage'!$B$4:$K$23,MATCH('Billed Volumes'!$A18,'Rev Allocations Usage'!$B$3:$K$3,0),0)*(1-HLOOKUP(AX$4,$D$51:$O$57,MATCH($B17,$C$51:$C$57,0),0))</f>
        <v>78937.037643926305</v>
      </c>
      <c r="AY18" s="50">
        <f>VLOOKUP($C18,BilledbyRate!$A$7:$BQ$26,COLUMN()-2,0)*VLOOKUP('Billed Volumes'!$C18,'Rev Allocations Usage'!$B$4:$K$23,MATCH('Billed Volumes'!$A18,'Rev Allocations Usage'!$B$3:$K$3,0),0)*(1-HLOOKUP(AY$4,$D$51:$O$57,MATCH($B17,$C$51:$C$57,0),0))</f>
        <v>39520.012268968771</v>
      </c>
      <c r="AZ18" s="50">
        <f>VLOOKUP($C18,BilledbyRate!$A$7:$BQ$26,COLUMN()-2,0)*VLOOKUP('Billed Volumes'!$C18,'Rev Allocations Usage'!$B$4:$K$23,MATCH('Billed Volumes'!$A18,'Rev Allocations Usage'!$B$3:$K$3,0),0)*(1-HLOOKUP(AZ$4,$D$51:$O$57,MATCH($B17,$C$51:$C$57,0),0))</f>
        <v>26200.928653510204</v>
      </c>
      <c r="BA18" s="50">
        <f>VLOOKUP($C18,BilledbyRate!$A$7:$BQ$26,COLUMN()-2,0)*VLOOKUP('Billed Volumes'!$C18,'Rev Allocations Usage'!$B$4:$K$23,MATCH('Billed Volumes'!$A18,'Rev Allocations Usage'!$B$3:$K$3,0),0)*(1-HLOOKUP(BA$4,$D$51:$O$57,MATCH($B17,$C$51:$C$57,0),0))</f>
        <v>18526.375041321709</v>
      </c>
      <c r="BB18" s="50">
        <f>VLOOKUP($C18,BilledbyRate!$A$7:$BQ$26,COLUMN()-2,0)*VLOOKUP('Billed Volumes'!$C18,'Rev Allocations Usage'!$B$4:$K$23,MATCH('Billed Volumes'!$A18,'Rev Allocations Usage'!$B$3:$K$3,0),0)*(1-HLOOKUP(BB$4,$D$51:$O$57,MATCH($B17,$C$51:$C$57,0),0))</f>
        <v>17378.609170777541</v>
      </c>
      <c r="BC18" s="50">
        <f>VLOOKUP($C18,BilledbyRate!$A$7:$BQ$26,COLUMN()-2,0)*VLOOKUP('Billed Volumes'!$C18,'Rev Allocations Usage'!$B$4:$K$23,MATCH('Billed Volumes'!$A18,'Rev Allocations Usage'!$B$3:$K$3,0),0)*(1-HLOOKUP(BC$4,$D$51:$O$57,MATCH($B17,$C$51:$C$57,0),0))</f>
        <v>18086.403723172261</v>
      </c>
      <c r="BD18" s="50">
        <f>VLOOKUP($C18,BilledbyRate!$A$7:$BQ$26,COLUMN()-2,0)*VLOOKUP('Billed Volumes'!$C18,'Rev Allocations Usage'!$B$4:$K$23,MATCH('Billed Volumes'!$A18,'Rev Allocations Usage'!$B$3:$K$3,0),0)*(1-HLOOKUP(BD$4,$D$51:$O$57,MATCH($B17,$C$51:$C$57,0),0))</f>
        <v>17504.132377840928</v>
      </c>
      <c r="BE18" s="50">
        <f>VLOOKUP($C18,BilledbyRate!$A$7:$BQ$26,COLUMN()-2,0)*VLOOKUP('Billed Volumes'!$C18,'Rev Allocations Usage'!$B$4:$K$23,MATCH('Billed Volumes'!$A18,'Rev Allocations Usage'!$B$3:$K$3,0),0)*(1-HLOOKUP(BE$4,$D$51:$O$57,MATCH($B17,$C$51:$C$57,0),0))</f>
        <v>22407.805942919138</v>
      </c>
      <c r="BF18" s="50">
        <f>VLOOKUP($C18,BilledbyRate!$A$7:$BQ$26,COLUMN()-2,0)*VLOOKUP('Billed Volumes'!$C18,'Rev Allocations Usage'!$B$4:$K$23,MATCH('Billed Volumes'!$A18,'Rev Allocations Usage'!$B$3:$K$3,0),0)*(1-HLOOKUP(BF$4,$D$51:$O$57,MATCH($B17,$C$51:$C$57,0),0))</f>
        <v>47427.968121368664</v>
      </c>
      <c r="BG18" s="50">
        <f>VLOOKUP($C18,BilledbyRate!$A$7:$BQ$26,COLUMN()-2,0)*VLOOKUP('Billed Volumes'!$C18,'Rev Allocations Usage'!$B$4:$K$23,MATCH('Billed Volumes'!$A18,'Rev Allocations Usage'!$B$3:$K$3,0),0)*(1-HLOOKUP(BG$4,$D$51:$O$57,MATCH($B17,$C$51:$C$57,0),0))</f>
        <v>82532.93743374302</v>
      </c>
      <c r="BH18" s="52">
        <f>VLOOKUP($C18,BilledbyRate!$A$7:$BQ$26,COLUMN()-2,0)*VLOOKUP('Billed Volumes'!$C18,'Rev Allocations Usage'!$B$4:$K$23,MATCH('Billed Volumes'!$A18,'Rev Allocations Usage'!$B$3:$K$3,0),0)*(1-HLOOKUP(BH$4,$D$51:$O$57,MATCH($B17,$C$51:$C$57,0),0))</f>
        <v>110214.44931345651</v>
      </c>
      <c r="BI18" s="50">
        <f>VLOOKUP($C18,BilledbyRate!$A$7:$BQ$26,COLUMN()-2,0)*VLOOKUP('Billed Volumes'!$C18,'Rev Allocations Usage'!$B$4:$K$23,MATCH('Billed Volumes'!$A18,'Rev Allocations Usage'!$B$3:$K$3,0),0)*(1-HLOOKUP(BI$4,$D$51:$O$57,MATCH($B17,$C$51:$C$57,0),0))</f>
        <v>109222.23630401549</v>
      </c>
      <c r="BJ18" s="50">
        <f>VLOOKUP($C18,BilledbyRate!$A$7:$BQ$26,COLUMN()-2,0)*VLOOKUP('Billed Volumes'!$C18,'Rev Allocations Usage'!$B$4:$K$23,MATCH('Billed Volumes'!$A18,'Rev Allocations Usage'!$B$3:$K$3,0),0)*(1-HLOOKUP(BJ$4,$D$51:$O$57,MATCH($B17,$C$51:$C$57,0),0))</f>
        <v>80640.0966794899</v>
      </c>
      <c r="BK18" s="50">
        <f>VLOOKUP($C18,BilledbyRate!$A$7:$BQ$26,COLUMN()-2,0)*VLOOKUP('Billed Volumes'!$C18,'Rev Allocations Usage'!$B$4:$K$23,MATCH('Billed Volumes'!$A18,'Rev Allocations Usage'!$B$3:$K$3,0),0)*(1-HLOOKUP(BK$4,$D$51:$O$57,MATCH($B17,$C$51:$C$57,0),0))</f>
        <v>40591.882670182094</v>
      </c>
      <c r="BL18" s="50">
        <f>VLOOKUP($C18,BilledbyRate!$A$7:$BQ$26,COLUMN()-2,0)*VLOOKUP('Billed Volumes'!$C18,'Rev Allocations Usage'!$B$4:$K$23,MATCH('Billed Volumes'!$A18,'Rev Allocations Usage'!$B$3:$K$3,0),0)*(1-HLOOKUP(BL$4,$D$51:$O$57,MATCH($B17,$C$51:$C$57,0),0))</f>
        <v>27098.982535697585</v>
      </c>
      <c r="BM18" s="50">
        <f>VLOOKUP($C18,BilledbyRate!$A$7:$BQ$26,COLUMN()-2,0)*VLOOKUP('Billed Volumes'!$C18,'Rev Allocations Usage'!$B$4:$K$23,MATCH('Billed Volumes'!$A18,'Rev Allocations Usage'!$B$3:$K$3,0),0)*(1-HLOOKUP(BM$4,$D$51:$O$57,MATCH($B17,$C$51:$C$57,0),0))</f>
        <v>19250.611798898291</v>
      </c>
      <c r="BN18" s="50">
        <f>VLOOKUP($C18,BilledbyRate!$A$7:$BQ$26,COLUMN()-2,0)*VLOOKUP('Billed Volumes'!$C18,'Rev Allocations Usage'!$B$4:$K$23,MATCH('Billed Volumes'!$A18,'Rev Allocations Usage'!$B$3:$K$3,0),0)*(1-HLOOKUP(BN$4,$D$51:$O$57,MATCH($B17,$C$51:$C$57,0),0))</f>
        <v>18066.431046174715</v>
      </c>
      <c r="BO18" s="50">
        <f>VLOOKUP($C18,BilledbyRate!$A$7:$BQ$26,COLUMN()-2,0)*VLOOKUP('Billed Volumes'!$C18,'Rev Allocations Usage'!$B$4:$K$23,MATCH('Billed Volumes'!$A18,'Rev Allocations Usage'!$B$3:$K$3,0),0)*(1-HLOOKUP(BO$4,$D$51:$O$57,MATCH($B17,$C$51:$C$57,0),0))</f>
        <v>18802.884843377651</v>
      </c>
      <c r="BP18" s="50">
        <f>VLOOKUP($C18,BilledbyRate!$A$7:$BQ$26,COLUMN()-2,0)*VLOOKUP('Billed Volumes'!$C18,'Rev Allocations Usage'!$B$4:$K$23,MATCH('Billed Volumes'!$A18,'Rev Allocations Usage'!$B$3:$K$3,0),0)*(1-HLOOKUP(BP$4,$D$51:$O$57,MATCH($B17,$C$51:$C$57,0),0))</f>
        <v>18191.954253238098</v>
      </c>
      <c r="BQ18" s="50">
        <f>VLOOKUP($C18,BilledbyRate!$A$7:$BQ$26,COLUMN()-2,0)*VLOOKUP('Billed Volumes'!$C18,'Rev Allocations Usage'!$B$4:$K$23,MATCH('Billed Volumes'!$A18,'Rev Allocations Usage'!$B$3:$K$3,0),0)*(1-HLOOKUP(BQ$4,$D$51:$O$57,MATCH($B17,$C$51:$C$57,0),0))</f>
        <v>23163.231483024032</v>
      </c>
      <c r="BR18" s="50">
        <f>VLOOKUP($C18,BilledbyRate!$A$7:$BQ$26,COLUMN()-2,0)*VLOOKUP('Billed Volumes'!$C18,'Rev Allocations Usage'!$B$4:$K$23,MATCH('Billed Volumes'!$A18,'Rev Allocations Usage'!$B$3:$K$3,0),0)*(1-HLOOKUP(BR$4,$D$51:$O$57,MATCH($B17,$C$51:$C$57,0),0))</f>
        <v>48687.010688210154</v>
      </c>
      <c r="BS18" s="51">
        <f>VLOOKUP($C18,BilledbyRate!$A$7:$BQ$26,COLUMN()-2,0)*VLOOKUP('Billed Volumes'!$C18,'Rev Allocations Usage'!$B$4:$K$23,MATCH('Billed Volumes'!$A18,'Rev Allocations Usage'!$B$3:$K$3,0),0)*(1-HLOOKUP(BS$4,$D$51:$O$57,MATCH($B17,$C$51:$C$57,0),0))</f>
        <v>84211.660270148495</v>
      </c>
    </row>
    <row r="19" spans="1:71" x14ac:dyDescent="0.2">
      <c r="A19" s="131" t="s">
        <v>157</v>
      </c>
      <c r="B19" s="44"/>
      <c r="C19" s="92"/>
      <c r="D19" s="54"/>
      <c r="E19" s="55">
        <f t="shared" ref="E19:BP19" si="5">SUM(E14:E18)</f>
        <v>77619.951263654279</v>
      </c>
      <c r="F19" s="55">
        <f t="shared" si="5"/>
        <v>76408.62767417579</v>
      </c>
      <c r="G19" s="55">
        <f t="shared" si="5"/>
        <v>76316.436500328564</v>
      </c>
      <c r="H19" s="55">
        <f t="shared" si="5"/>
        <v>77186.020778403763</v>
      </c>
      <c r="I19" s="55">
        <f t="shared" si="5"/>
        <v>89607.140164005803</v>
      </c>
      <c r="J19" s="55">
        <f t="shared" si="5"/>
        <v>114199.72778074763</v>
      </c>
      <c r="K19" s="56">
        <f t="shared" si="5"/>
        <v>148590.43027885997</v>
      </c>
      <c r="L19" s="46">
        <f t="shared" si="5"/>
        <v>177773.61502305642</v>
      </c>
      <c r="M19" s="46">
        <f t="shared" si="5"/>
        <v>178435.88877910294</v>
      </c>
      <c r="N19" s="46">
        <f t="shared" si="5"/>
        <v>150136.46994060837</v>
      </c>
      <c r="O19" s="46">
        <f t="shared" si="5"/>
        <v>121731.95455408069</v>
      </c>
      <c r="P19" s="46">
        <f t="shared" si="5"/>
        <v>97690.577870260589</v>
      </c>
      <c r="Q19" s="46">
        <f t="shared" si="5"/>
        <v>85625.748103927617</v>
      </c>
      <c r="R19" s="46">
        <f t="shared" si="5"/>
        <v>84785.059329299635</v>
      </c>
      <c r="S19" s="46">
        <f t="shared" si="5"/>
        <v>84836.959782408114</v>
      </c>
      <c r="T19" s="46">
        <f t="shared" si="5"/>
        <v>94832.524565282947</v>
      </c>
      <c r="U19" s="46">
        <f t="shared" si="5"/>
        <v>98570.525003094896</v>
      </c>
      <c r="V19" s="46">
        <f t="shared" si="5"/>
        <v>122679.04026845958</v>
      </c>
      <c r="W19" s="46">
        <f t="shared" si="5"/>
        <v>157019.54014056112</v>
      </c>
      <c r="X19" s="48">
        <f t="shared" si="5"/>
        <v>185997.16403215655</v>
      </c>
      <c r="Y19" s="46">
        <f t="shared" si="5"/>
        <v>186675.01553412259</v>
      </c>
      <c r="Z19" s="46">
        <f t="shared" si="5"/>
        <v>158366.3684439463</v>
      </c>
      <c r="AA19" s="46">
        <f t="shared" si="5"/>
        <v>129656.98979191353</v>
      </c>
      <c r="AB19" s="46">
        <f t="shared" si="5"/>
        <v>105633.64547642444</v>
      </c>
      <c r="AC19" s="46">
        <f t="shared" si="5"/>
        <v>93548.454983210162</v>
      </c>
      <c r="AD19" s="46">
        <f t="shared" si="5"/>
        <v>92387.74947844923</v>
      </c>
      <c r="AE19" s="46">
        <f t="shared" si="5"/>
        <v>92466.885657962615</v>
      </c>
      <c r="AF19" s="46">
        <f t="shared" si="5"/>
        <v>98827.759313674513</v>
      </c>
      <c r="AG19" s="46">
        <f t="shared" si="5"/>
        <v>106148.61555404289</v>
      </c>
      <c r="AH19" s="46">
        <f t="shared" si="5"/>
        <v>130277.64944050014</v>
      </c>
      <c r="AI19" s="46">
        <f t="shared" si="5"/>
        <v>164620.30399040575</v>
      </c>
      <c r="AJ19" s="48">
        <f t="shared" si="5"/>
        <v>193204.02947088855</v>
      </c>
      <c r="AK19" s="46">
        <f t="shared" si="5"/>
        <v>193888.30029679596</v>
      </c>
      <c r="AL19" s="46">
        <f t="shared" si="5"/>
        <v>165586.07253604149</v>
      </c>
      <c r="AM19" s="46">
        <f t="shared" si="5"/>
        <v>136584.33018233278</v>
      </c>
      <c r="AN19" s="46">
        <f t="shared" si="5"/>
        <v>112548.62346683258</v>
      </c>
      <c r="AO19" s="46">
        <f t="shared" si="5"/>
        <v>100451.07154487647</v>
      </c>
      <c r="AP19" s="46">
        <f t="shared" si="5"/>
        <v>98951.919325926603</v>
      </c>
      <c r="AQ19" s="46">
        <f t="shared" si="5"/>
        <v>99011.401842478372</v>
      </c>
      <c r="AR19" s="46">
        <f t="shared" si="5"/>
        <v>102176.13433228493</v>
      </c>
      <c r="AS19" s="46">
        <f t="shared" si="5"/>
        <v>112417.25801156768</v>
      </c>
      <c r="AT19" s="46">
        <f t="shared" si="5"/>
        <v>136539.39991469646</v>
      </c>
      <c r="AU19" s="46">
        <f t="shared" si="5"/>
        <v>170875.16038751212</v>
      </c>
      <c r="AV19" s="48">
        <f t="shared" si="5"/>
        <v>199199.07684715668</v>
      </c>
      <c r="AW19" s="46">
        <f t="shared" si="5"/>
        <v>199893.62781709468</v>
      </c>
      <c r="AX19" s="46">
        <f t="shared" si="5"/>
        <v>171601.68019489018</v>
      </c>
      <c r="AY19" s="46">
        <f t="shared" si="5"/>
        <v>142423.90258740005</v>
      </c>
      <c r="AZ19" s="46">
        <f t="shared" si="5"/>
        <v>118402.96726971673</v>
      </c>
      <c r="BA19" s="46">
        <f t="shared" si="5"/>
        <v>106320.18681022785</v>
      </c>
      <c r="BB19" s="46">
        <f t="shared" si="5"/>
        <v>104767.79489636311</v>
      </c>
      <c r="BC19" s="46">
        <f t="shared" si="5"/>
        <v>104842.65982206646</v>
      </c>
      <c r="BD19" s="46">
        <f t="shared" si="5"/>
        <v>106069.80945474943</v>
      </c>
      <c r="BE19" s="46">
        <f t="shared" si="5"/>
        <v>118074.50007745024</v>
      </c>
      <c r="BF19" s="46">
        <f t="shared" si="5"/>
        <v>142205.91996562242</v>
      </c>
      <c r="BG19" s="46">
        <f t="shared" si="5"/>
        <v>176550.95855278237</v>
      </c>
      <c r="BH19" s="48">
        <f t="shared" si="5"/>
        <v>204929.02197746051</v>
      </c>
      <c r="BI19" s="46">
        <f t="shared" si="5"/>
        <v>205614.68278788764</v>
      </c>
      <c r="BJ19" s="46">
        <f t="shared" si="5"/>
        <v>177313.8459884027</v>
      </c>
      <c r="BK19" s="46">
        <f t="shared" si="5"/>
        <v>148212.35286531821</v>
      </c>
      <c r="BL19" s="46">
        <f t="shared" si="5"/>
        <v>124185.02078121758</v>
      </c>
      <c r="BM19" s="46">
        <f t="shared" si="5"/>
        <v>112095.8416018119</v>
      </c>
      <c r="BN19" s="46">
        <f t="shared" si="5"/>
        <v>110557.30574531908</v>
      </c>
      <c r="BO19" s="46">
        <f t="shared" si="5"/>
        <v>110622.97472739095</v>
      </c>
      <c r="BP19" s="46">
        <f t="shared" si="5"/>
        <v>111840.92828714153</v>
      </c>
      <c r="BQ19" s="46">
        <f t="shared" ref="BQ19:BS19" si="6">SUM(BQ14:BQ18)</f>
        <v>123876.94259875828</v>
      </c>
      <c r="BR19" s="46">
        <f t="shared" si="6"/>
        <v>148000.12744283001</v>
      </c>
      <c r="BS19" s="47">
        <f t="shared" si="6"/>
        <v>182336.92994448933</v>
      </c>
    </row>
    <row r="20" spans="1:71" ht="15" x14ac:dyDescent="0.25">
      <c r="A20" s="131" t="s">
        <v>108</v>
      </c>
      <c r="B20" s="44" t="s">
        <v>158</v>
      </c>
      <c r="C20" s="105" t="s">
        <v>4</v>
      </c>
      <c r="D20" s="45"/>
      <c r="E20" s="46">
        <f>VLOOKUP($C20,BilledbyRate!$A$7:$BQ$26,COLUMN()-2,0)*VLOOKUP('Billed Volumes'!$C20,'Rev Allocations Usage'!$B$4:$K$23,MATCH('Billed Volumes'!$A20,'Rev Allocations Usage'!$B$3:$K$3,0),0)</f>
        <v>1958.7989758360459</v>
      </c>
      <c r="F20" s="46">
        <f>VLOOKUP($C20,BilledbyRate!$A$7:$BQ$26,COLUMN()-2,0)*VLOOKUP('Billed Volumes'!$C20,'Rev Allocations Usage'!$B$4:$K$23,MATCH('Billed Volumes'!$A20,'Rev Allocations Usage'!$B$3:$K$3,0),0)</f>
        <v>1352.3672314977121</v>
      </c>
      <c r="G20" s="46">
        <f>VLOOKUP($C20,BilledbyRate!$A$7:$BQ$26,COLUMN()-2,0)*VLOOKUP('Billed Volumes'!$C20,'Rev Allocations Usage'!$B$4:$K$23,MATCH('Billed Volumes'!$A20,'Rev Allocations Usage'!$B$3:$K$3,0),0)</f>
        <v>1374.5942190805199</v>
      </c>
      <c r="H20" s="46">
        <f>VLOOKUP($C20,BilledbyRate!$A$7:$BQ$26,COLUMN()-2,0)*VLOOKUP('Billed Volumes'!$C20,'Rev Allocations Usage'!$B$4:$K$23,MATCH('Billed Volumes'!$A20,'Rev Allocations Usage'!$B$3:$K$3,0),0)</f>
        <v>1726.518966682223</v>
      </c>
      <c r="I20" s="46">
        <f>VLOOKUP($C20,BilledbyRate!$A$7:$BQ$26,COLUMN()-2,0)*VLOOKUP('Billed Volumes'!$C20,'Rev Allocations Usage'!$B$4:$K$23,MATCH('Billed Volumes'!$A20,'Rev Allocations Usage'!$B$3:$K$3,0),0)</f>
        <v>2533.8102987183279</v>
      </c>
      <c r="J20" s="46">
        <f>VLOOKUP($C20,BilledbyRate!$A$7:$BQ$26,COLUMN()-2,0)*VLOOKUP('Billed Volumes'!$C20,'Rev Allocations Usage'!$B$4:$K$23,MATCH('Billed Volumes'!$A20,'Rev Allocations Usage'!$B$3:$K$3,0),0)</f>
        <v>2859.8074357183509</v>
      </c>
      <c r="K20" s="47">
        <f>VLOOKUP($C20,BilledbyRate!$A$7:$BQ$26,COLUMN()-2,0)*VLOOKUP('Billed Volumes'!$C20,'Rev Allocations Usage'!$B$4:$K$23,MATCH('Billed Volumes'!$A20,'Rev Allocations Usage'!$B$3:$K$3,0),0)</f>
        <v>2926.3469229710659</v>
      </c>
      <c r="L20" s="46">
        <f>VLOOKUP($C20,BilledbyRate!$A$7:$BQ$26,COLUMN()-2,0)*VLOOKUP('Billed Volumes'!$C20,'Rev Allocations Usage'!$B$4:$K$23,MATCH('Billed Volumes'!$A20,'Rev Allocations Usage'!$B$3:$K$3,0),0)</f>
        <v>6664.363003632162</v>
      </c>
      <c r="M20" s="46">
        <f>VLOOKUP($C20,BilledbyRate!$A$7:$BQ$26,COLUMN()-2,0)*VLOOKUP('Billed Volumes'!$C20,'Rev Allocations Usage'!$B$4:$K$23,MATCH('Billed Volumes'!$A20,'Rev Allocations Usage'!$B$3:$K$3,0),0)</f>
        <v>5903.4474380233114</v>
      </c>
      <c r="N20" s="46">
        <f>VLOOKUP($C20,BilledbyRate!$A$7:$BQ$26,COLUMN()-2,0)*VLOOKUP('Billed Volumes'!$C20,'Rev Allocations Usage'!$B$4:$K$23,MATCH('Billed Volumes'!$A20,'Rev Allocations Usage'!$B$3:$K$3,0),0)</f>
        <v>2904.4023917101094</v>
      </c>
      <c r="O20" s="46">
        <f>VLOOKUP($C20,BilledbyRate!$A$7:$BQ$26,COLUMN()-2,0)*VLOOKUP('Billed Volumes'!$C20,'Rev Allocations Usage'!$B$4:$K$23,MATCH('Billed Volumes'!$A20,'Rev Allocations Usage'!$B$3:$K$3,0),0)</f>
        <v>2820.2140837025067</v>
      </c>
      <c r="P20" s="46">
        <f>VLOOKUP($C20,BilledbyRate!$A$7:$BQ$26,COLUMN()-2,0)*VLOOKUP('Billed Volumes'!$C20,'Rev Allocations Usage'!$B$4:$K$23,MATCH('Billed Volumes'!$A20,'Rev Allocations Usage'!$B$3:$K$3,0),0)</f>
        <v>2572.953006760079</v>
      </c>
      <c r="Q20" s="46">
        <f>VLOOKUP($C20,BilledbyRate!$A$7:$BQ$26,COLUMN()-2,0)*VLOOKUP('Billed Volumes'!$C20,'Rev Allocations Usage'!$B$4:$K$23,MATCH('Billed Volumes'!$A20,'Rev Allocations Usage'!$B$3:$K$3,0),0)</f>
        <v>1980.6881041056752</v>
      </c>
      <c r="R20" s="46">
        <f>VLOOKUP($C20,BilledbyRate!$A$7:$BQ$26,COLUMN()-2,0)*VLOOKUP('Billed Volumes'!$C20,'Rev Allocations Usage'!$B$4:$K$23,MATCH('Billed Volumes'!$A20,'Rev Allocations Usage'!$B$3:$K$3,0),0)</f>
        <v>1345.041175233911</v>
      </c>
      <c r="S20" s="46">
        <f>VLOOKUP($C20,BilledbyRate!$A$7:$BQ$26,COLUMN()-2,0)*VLOOKUP('Billed Volumes'!$C20,'Rev Allocations Usage'!$B$4:$K$23,MATCH('Billed Volumes'!$A20,'Rev Allocations Usage'!$B$3:$K$3,0),0)</f>
        <v>1174.6853862874768</v>
      </c>
      <c r="T20" s="46">
        <f>VLOOKUP($C20,BilledbyRate!$A$7:$BQ$26,COLUMN()-2,0)*VLOOKUP('Billed Volumes'!$C20,'Rev Allocations Usage'!$B$4:$K$23,MATCH('Billed Volumes'!$A20,'Rev Allocations Usage'!$B$3:$K$3,0),0)</f>
        <v>1334.0268626903726</v>
      </c>
      <c r="U20" s="46">
        <f>VLOOKUP($C20,BilledbyRate!$A$7:$BQ$26,COLUMN()-2,0)*VLOOKUP('Billed Volumes'!$C20,'Rev Allocations Usage'!$B$4:$K$23,MATCH('Billed Volumes'!$A20,'Rev Allocations Usage'!$B$3:$K$3,0),0)</f>
        <v>1948.7354181972362</v>
      </c>
      <c r="V20" s="46">
        <f>VLOOKUP($C20,BilledbyRate!$A$7:$BQ$26,COLUMN()-2,0)*VLOOKUP('Billed Volumes'!$C20,'Rev Allocations Usage'!$B$4:$K$23,MATCH('Billed Volumes'!$A20,'Rev Allocations Usage'!$B$3:$K$3,0),0)</f>
        <v>2126.6735022423568</v>
      </c>
      <c r="W20" s="46">
        <f>VLOOKUP($C20,BilledbyRate!$A$7:$BQ$26,COLUMN()-2,0)*VLOOKUP('Billed Volumes'!$C20,'Rev Allocations Usage'!$B$4:$K$23,MATCH('Billed Volumes'!$A20,'Rev Allocations Usage'!$B$3:$K$3,0),0)</f>
        <v>2045.1539365401688</v>
      </c>
      <c r="X20" s="48">
        <f>VLOOKUP($C20,BilledbyRate!$A$7:$BQ$26,COLUMN()-2,0)*VLOOKUP('Billed Volumes'!$C20,'Rev Allocations Usage'!$B$4:$K$23,MATCH('Billed Volumes'!$A20,'Rev Allocations Usage'!$B$3:$K$3,0),0)</f>
        <v>5635.1109642463625</v>
      </c>
      <c r="Y20" s="46">
        <f>VLOOKUP($C20,BilledbyRate!$A$7:$BQ$26,COLUMN()-2,0)*VLOOKUP('Billed Volumes'!$C20,'Rev Allocations Usage'!$B$4:$K$23,MATCH('Billed Volumes'!$A20,'Rev Allocations Usage'!$B$3:$K$3,0),0)</f>
        <v>4840.1319576934457</v>
      </c>
      <c r="Z20" s="46">
        <f>VLOOKUP($C20,BilledbyRate!$A$7:$BQ$26,COLUMN()-2,0)*VLOOKUP('Billed Volumes'!$C20,'Rev Allocations Usage'!$B$4:$K$23,MATCH('Billed Volumes'!$A20,'Rev Allocations Usage'!$B$3:$K$3,0),0)</f>
        <v>1807.0239651057434</v>
      </c>
      <c r="AA20" s="46">
        <f>VLOOKUP($C20,BilledbyRate!$A$7:$BQ$26,COLUMN()-2,0)*VLOOKUP('Billed Volumes'!$C20,'Rev Allocations Usage'!$B$4:$K$23,MATCH('Billed Volumes'!$A20,'Rev Allocations Usage'!$B$3:$K$3,0),0)</f>
        <v>1688.7732054932046</v>
      </c>
      <c r="AB20" s="46">
        <f>VLOOKUP($C20,BilledbyRate!$A$7:$BQ$26,COLUMN()-2,0)*VLOOKUP('Billed Volumes'!$C20,'Rev Allocations Usage'!$B$4:$K$23,MATCH('Billed Volumes'!$A20,'Rev Allocations Usage'!$B$3:$K$3,0),0)</f>
        <v>1560.989174015981</v>
      </c>
      <c r="AC20" s="46">
        <f>VLOOKUP($C20,BilledbyRate!$A$7:$BQ$26,COLUMN()-2,0)*VLOOKUP('Billed Volumes'!$C20,'Rev Allocations Usage'!$B$4:$K$23,MATCH('Billed Volumes'!$A20,'Rev Allocations Usage'!$B$3:$K$3,0),0)</f>
        <v>1088.2013168267808</v>
      </c>
      <c r="AD20" s="46">
        <f>VLOOKUP($C20,BilledbyRate!$A$7:$BQ$26,COLUMN()-2,0)*VLOOKUP('Billed Volumes'!$C20,'Rev Allocations Usage'!$B$4:$K$23,MATCH('Billed Volumes'!$A20,'Rev Allocations Usage'!$B$3:$K$3,0),0)</f>
        <v>572.0309387506544</v>
      </c>
      <c r="AE20" s="46">
        <f>VLOOKUP($C20,BilledbyRate!$A$7:$BQ$26,COLUMN()-2,0)*VLOOKUP('Billed Volumes'!$C20,'Rev Allocations Usage'!$B$4:$K$23,MATCH('Billed Volumes'!$A20,'Rev Allocations Usage'!$B$3:$K$3,0),0)</f>
        <v>617.52569868190415</v>
      </c>
      <c r="AF20" s="46">
        <f>VLOOKUP($C20,BilledbyRate!$A$7:$BQ$26,COLUMN()-2,0)*VLOOKUP('Billed Volumes'!$C20,'Rev Allocations Usage'!$B$4:$K$23,MATCH('Billed Volumes'!$A20,'Rev Allocations Usage'!$B$3:$K$3,0),0)</f>
        <v>992.71722929291786</v>
      </c>
      <c r="AG20" s="46">
        <f>VLOOKUP($C20,BilledbyRate!$A$7:$BQ$26,COLUMN()-2,0)*VLOOKUP('Billed Volumes'!$C20,'Rev Allocations Usage'!$B$4:$K$23,MATCH('Billed Volumes'!$A20,'Rev Allocations Usage'!$B$3:$K$3,0),0)</f>
        <v>1823.2763336774649</v>
      </c>
      <c r="AH20" s="46">
        <f>VLOOKUP($C20,BilledbyRate!$A$7:$BQ$26,COLUMN()-2,0)*VLOOKUP('Billed Volumes'!$C20,'Rev Allocations Usage'!$B$4:$K$23,MATCH('Billed Volumes'!$A20,'Rev Allocations Usage'!$B$3:$K$3,0),0)</f>
        <v>2146.5928563025018</v>
      </c>
      <c r="AI20" s="46">
        <f>VLOOKUP($C20,BilledbyRate!$A$7:$BQ$26,COLUMN()-2,0)*VLOOKUP('Billed Volumes'!$C20,'Rev Allocations Usage'!$B$4:$K$23,MATCH('Billed Volumes'!$A20,'Rev Allocations Usage'!$B$3:$K$3,0),0)</f>
        <v>2210.4522238497962</v>
      </c>
      <c r="AJ20" s="48">
        <f>VLOOKUP($C20,BilledbyRate!$A$7:$BQ$26,COLUMN()-2,0)*VLOOKUP('Billed Volumes'!$C20,'Rev Allocations Usage'!$B$4:$K$23,MATCH('Billed Volumes'!$A20,'Rev Allocations Usage'!$B$3:$K$3,0),0)</f>
        <v>5945.7876901359077</v>
      </c>
      <c r="AK20" s="46">
        <f>VLOOKUP($C20,BilledbyRate!$A$7:$BQ$26,COLUMN()-2,0)*VLOOKUP('Billed Volumes'!$C20,'Rev Allocations Usage'!$B$4:$K$23,MATCH('Billed Volumes'!$A20,'Rev Allocations Usage'!$B$3:$K$3,0),0)</f>
        <v>5199.9333287852578</v>
      </c>
      <c r="AL20" s="46">
        <f>VLOOKUP($C20,BilledbyRate!$A$7:$BQ$26,COLUMN()-2,0)*VLOOKUP('Billed Volumes'!$C20,'Rev Allocations Usage'!$B$4:$K$23,MATCH('Billed Volumes'!$A20,'Rev Allocations Usage'!$B$3:$K$3,0),0)</f>
        <v>2215.9499813998223</v>
      </c>
      <c r="AM20" s="46">
        <f>VLOOKUP($C20,BilledbyRate!$A$7:$BQ$26,COLUMN()-2,0)*VLOOKUP('Billed Volumes'!$C20,'Rev Allocations Usage'!$B$4:$K$23,MATCH('Billed Volumes'!$A20,'Rev Allocations Usage'!$B$3:$K$3,0),0)</f>
        <v>2146.8233723199851</v>
      </c>
      <c r="AN20" s="46">
        <f>VLOOKUP($C20,BilledbyRate!$A$7:$BQ$26,COLUMN()-2,0)*VLOOKUP('Billed Volumes'!$C20,'Rev Allocations Usage'!$B$4:$K$23,MATCH('Billed Volumes'!$A20,'Rev Allocations Usage'!$B$3:$K$3,0),0)</f>
        <v>1924.4565412570855</v>
      </c>
      <c r="AO20" s="46">
        <f>VLOOKUP($C20,BilledbyRate!$A$7:$BQ$26,COLUMN()-2,0)*VLOOKUP('Billed Volumes'!$C20,'Rev Allocations Usage'!$B$4:$K$23,MATCH('Billed Volumes'!$A20,'Rev Allocations Usage'!$B$3:$K$3,0),0)</f>
        <v>1357.0858844822089</v>
      </c>
      <c r="AP20" s="46">
        <f>VLOOKUP($C20,BilledbyRate!$A$7:$BQ$26,COLUMN()-2,0)*VLOOKUP('Billed Volumes'!$C20,'Rev Allocations Usage'!$B$4:$K$23,MATCH('Billed Volumes'!$A20,'Rev Allocations Usage'!$B$3:$K$3,0),0)</f>
        <v>746.333201489972</v>
      </c>
      <c r="AQ20" s="46">
        <f>VLOOKUP($C20,BilledbyRate!$A$7:$BQ$26,COLUMN()-2,0)*VLOOKUP('Billed Volumes'!$C20,'Rev Allocations Usage'!$B$4:$K$23,MATCH('Billed Volumes'!$A20,'Rev Allocations Usage'!$B$3:$K$3,0),0)</f>
        <v>641.44148816103984</v>
      </c>
      <c r="AR20" s="46">
        <f>VLOOKUP($C20,BilledbyRate!$A$7:$BQ$26,COLUMN()-2,0)*VLOOKUP('Billed Volumes'!$C20,'Rev Allocations Usage'!$B$4:$K$23,MATCH('Billed Volumes'!$A20,'Rev Allocations Usage'!$B$3:$K$3,0),0)</f>
        <v>866.24704018143734</v>
      </c>
      <c r="AS20" s="46">
        <f>VLOOKUP($C20,BilledbyRate!$A$7:$BQ$26,COLUMN()-2,0)*VLOOKUP('Billed Volumes'!$C20,'Rev Allocations Usage'!$B$4:$K$23,MATCH('Billed Volumes'!$A20,'Rev Allocations Usage'!$B$3:$K$3,0),0)</f>
        <v>1546.4201659753683</v>
      </c>
      <c r="AT20" s="46">
        <f>VLOOKUP($C20,BilledbyRate!$A$7:$BQ$26,COLUMN()-2,0)*VLOOKUP('Billed Volumes'!$C20,'Rev Allocations Usage'!$B$4:$K$23,MATCH('Billed Volumes'!$A20,'Rev Allocations Usage'!$B$3:$K$3,0),0)</f>
        <v>1816.9955142053861</v>
      </c>
      <c r="AU20" s="46">
        <f>VLOOKUP($C20,BilledbyRate!$A$7:$BQ$26,COLUMN()-2,0)*VLOOKUP('Billed Volumes'!$C20,'Rev Allocations Usage'!$B$4:$K$23,MATCH('Billed Volumes'!$A20,'Rev Allocations Usage'!$B$3:$K$3,0),0)</f>
        <v>1828.1127180185306</v>
      </c>
      <c r="AV20" s="48">
        <f>VLOOKUP($C20,BilledbyRate!$A$7:$BQ$26,COLUMN()-2,0)*VLOOKUP('Billed Volumes'!$C20,'Rev Allocations Usage'!$B$4:$K$23,MATCH('Billed Volumes'!$A20,'Rev Allocations Usage'!$B$3:$K$3,0),0)</f>
        <v>5510.7070099096227</v>
      </c>
      <c r="AW20" s="46">
        <f>VLOOKUP($C20,BilledbyRate!$A$7:$BQ$26,COLUMN()-2,0)*VLOOKUP('Billed Volumes'!$C20,'Rev Allocations Usage'!$B$4:$K$23,MATCH('Billed Volumes'!$A20,'Rev Allocations Usage'!$B$3:$K$3,0),0)</f>
        <v>4843.5031307817517</v>
      </c>
      <c r="AX20" s="46">
        <f>VLOOKUP($C20,BilledbyRate!$A$7:$BQ$26,COLUMN()-2,0)*VLOOKUP('Billed Volumes'!$C20,'Rev Allocations Usage'!$B$4:$K$23,MATCH('Billed Volumes'!$A20,'Rev Allocations Usage'!$B$3:$K$3,0),0)</f>
        <v>1938.1702656190953</v>
      </c>
      <c r="AY20" s="46">
        <f>VLOOKUP($C20,BilledbyRate!$A$7:$BQ$26,COLUMN()-2,0)*VLOOKUP('Billed Volumes'!$C20,'Rev Allocations Usage'!$B$4:$K$23,MATCH('Billed Volumes'!$A20,'Rev Allocations Usage'!$B$3:$K$3,0),0)</f>
        <v>1947.694138762037</v>
      </c>
      <c r="AZ20" s="46">
        <f>VLOOKUP($C20,BilledbyRate!$A$7:$BQ$26,COLUMN()-2,0)*VLOOKUP('Billed Volumes'!$C20,'Rev Allocations Usage'!$B$4:$K$23,MATCH('Billed Volumes'!$A20,'Rev Allocations Usage'!$B$3:$K$3,0),0)</f>
        <v>1838.3499046748016</v>
      </c>
      <c r="BA20" s="46">
        <f>VLOOKUP($C20,BilledbyRate!$A$7:$BQ$26,COLUMN()-2,0)*VLOOKUP('Billed Volumes'!$C20,'Rev Allocations Usage'!$B$4:$K$23,MATCH('Billed Volumes'!$A20,'Rev Allocations Usage'!$B$3:$K$3,0),0)</f>
        <v>1384.0023395451544</v>
      </c>
      <c r="BB20" s="46">
        <f>VLOOKUP($C20,BilledbyRate!$A$7:$BQ$26,COLUMN()-2,0)*VLOOKUP('Billed Volumes'!$C20,'Rev Allocations Usage'!$B$4:$K$23,MATCH('Billed Volumes'!$A20,'Rev Allocations Usage'!$B$3:$K$3,0),0)</f>
        <v>886.27274819814693</v>
      </c>
      <c r="BC20" s="46">
        <f>VLOOKUP($C20,BilledbyRate!$A$7:$BQ$26,COLUMN()-2,0)*VLOOKUP('Billed Volumes'!$C20,'Rev Allocations Usage'!$B$4:$K$23,MATCH('Billed Volumes'!$A20,'Rev Allocations Usage'!$B$3:$K$3,0),0)</f>
        <v>899.07875390761944</v>
      </c>
      <c r="BD20" s="46">
        <f>VLOOKUP($C20,BilledbyRate!$A$7:$BQ$26,COLUMN()-2,0)*VLOOKUP('Billed Volumes'!$C20,'Rev Allocations Usage'!$B$4:$K$23,MATCH('Billed Volumes'!$A20,'Rev Allocations Usage'!$B$3:$K$3,0),0)</f>
        <v>1241.5825196359867</v>
      </c>
      <c r="BE20" s="46">
        <f>VLOOKUP($C20,BilledbyRate!$A$7:$BQ$26,COLUMN()-2,0)*VLOOKUP('Billed Volumes'!$C20,'Rev Allocations Usage'!$B$4:$K$23,MATCH('Billed Volumes'!$A20,'Rev Allocations Usage'!$B$3:$K$3,0),0)</f>
        <v>2039.4533644683222</v>
      </c>
      <c r="BF20" s="46">
        <f>VLOOKUP($C20,BilledbyRate!$A$7:$BQ$26,COLUMN()-2,0)*VLOOKUP('Billed Volumes'!$C20,'Rev Allocations Usage'!$B$4:$K$23,MATCH('Billed Volumes'!$A20,'Rev Allocations Usage'!$B$3:$K$3,0),0)</f>
        <v>2381.0187420310967</v>
      </c>
      <c r="BG20" s="46">
        <f>VLOOKUP($C20,BilledbyRate!$A$7:$BQ$26,COLUMN()-2,0)*VLOOKUP('Billed Volumes'!$C20,'Rev Allocations Usage'!$B$4:$K$23,MATCH('Billed Volumes'!$A20,'Rev Allocations Usage'!$B$3:$K$3,0),0)</f>
        <v>2463.1269645161287</v>
      </c>
      <c r="BH20" s="48">
        <f>VLOOKUP($C20,BilledbyRate!$A$7:$BQ$26,COLUMN()-2,0)*VLOOKUP('Billed Volumes'!$C20,'Rev Allocations Usage'!$B$4:$K$23,MATCH('Billed Volumes'!$A20,'Rev Allocations Usage'!$B$3:$K$3,0),0)</f>
        <v>6216.7112857399779</v>
      </c>
      <c r="BI20" s="46">
        <f>VLOOKUP($C20,BilledbyRate!$A$7:$BQ$26,COLUMN()-2,0)*VLOOKUP('Billed Volumes'!$C20,'Rev Allocations Usage'!$B$4:$K$23,MATCH('Billed Volumes'!$A20,'Rev Allocations Usage'!$B$3:$K$3,0),0)</f>
        <v>5481.4923200457579</v>
      </c>
      <c r="BJ20" s="46">
        <f>VLOOKUP($C20,BilledbyRate!$A$7:$BQ$26,COLUMN()-2,0)*VLOOKUP('Billed Volumes'!$C20,'Rev Allocations Usage'!$B$4:$K$23,MATCH('Billed Volumes'!$A20,'Rev Allocations Usage'!$B$3:$K$3,0),0)</f>
        <v>2508.1443683167527</v>
      </c>
      <c r="BK20" s="46">
        <f>VLOOKUP($C20,BilledbyRate!$A$7:$BQ$26,COLUMN()-2,0)*VLOOKUP('Billed Volumes'!$C20,'Rev Allocations Usage'!$B$4:$K$23,MATCH('Billed Volumes'!$A20,'Rev Allocations Usage'!$B$3:$K$3,0),0)</f>
        <v>2449.6531548933458</v>
      </c>
      <c r="BL20" s="46">
        <f>VLOOKUP($C20,BilledbyRate!$A$7:$BQ$26,COLUMN()-2,0)*VLOOKUP('Billed Volumes'!$C20,'Rev Allocations Usage'!$B$4:$K$23,MATCH('Billed Volumes'!$A20,'Rev Allocations Usage'!$B$3:$K$3,0),0)</f>
        <v>2291.3569152821724</v>
      </c>
      <c r="BM20" s="46">
        <f>VLOOKUP($C20,BilledbyRate!$A$7:$BQ$26,COLUMN()-2,0)*VLOOKUP('Billed Volumes'!$C20,'Rev Allocations Usage'!$B$4:$K$23,MATCH('Billed Volumes'!$A20,'Rev Allocations Usage'!$B$3:$K$3,0),0)</f>
        <v>1788.0573446285882</v>
      </c>
      <c r="BN20" s="46">
        <f>VLOOKUP($C20,BilledbyRate!$A$7:$BQ$26,COLUMN()-2,0)*VLOOKUP('Billed Volumes'!$C20,'Rev Allocations Usage'!$B$4:$K$23,MATCH('Billed Volumes'!$A20,'Rev Allocations Usage'!$B$3:$K$3,0),0)</f>
        <v>1241.3757477576435</v>
      </c>
      <c r="BO20" s="46">
        <f>VLOOKUP($C20,BilledbyRate!$A$7:$BQ$26,COLUMN()-2,0)*VLOOKUP('Billed Volumes'!$C20,'Rev Allocations Usage'!$B$4:$K$23,MATCH('Billed Volumes'!$A20,'Rev Allocations Usage'!$B$3:$K$3,0),0)</f>
        <v>1183.8194598128714</v>
      </c>
      <c r="BP20" s="46">
        <f>VLOOKUP($C20,BilledbyRate!$A$7:$BQ$26,COLUMN()-2,0)*VLOOKUP('Billed Volumes'!$C20,'Rev Allocations Usage'!$B$4:$K$23,MATCH('Billed Volumes'!$A20,'Rev Allocations Usage'!$B$3:$K$3,0),0)</f>
        <v>1455.9599425478634</v>
      </c>
      <c r="BQ20" s="46">
        <f>VLOOKUP($C20,BilledbyRate!$A$7:$BQ$26,COLUMN()-2,0)*VLOOKUP('Billed Volumes'!$C20,'Rev Allocations Usage'!$B$4:$K$23,MATCH('Billed Volumes'!$A20,'Rev Allocations Usage'!$B$3:$K$3,0),0)</f>
        <v>2183.4679990563891</v>
      </c>
      <c r="BR20" s="46">
        <f>VLOOKUP($C20,BilledbyRate!$A$7:$BQ$26,COLUMN()-2,0)*VLOOKUP('Billed Volumes'!$C20,'Rev Allocations Usage'!$B$4:$K$23,MATCH('Billed Volumes'!$A20,'Rev Allocations Usage'!$B$3:$K$3,0),0)</f>
        <v>2462.0233567156874</v>
      </c>
      <c r="BS20" s="47">
        <f>VLOOKUP($C20,BilledbyRate!$A$7:$BQ$26,COLUMN()-2,0)*VLOOKUP('Billed Volumes'!$C20,'Rev Allocations Usage'!$B$4:$K$23,MATCH('Billed Volumes'!$A20,'Rev Allocations Usage'!$B$3:$K$3,0),0)</f>
        <v>2481.1210646276777</v>
      </c>
    </row>
    <row r="21" spans="1:71" ht="15" x14ac:dyDescent="0.25">
      <c r="A21" s="130" t="str">
        <f>A20</f>
        <v>Public Authorities Customers</v>
      </c>
      <c r="B21" s="90" t="str">
        <f>B20</f>
        <v>PAAAGS</v>
      </c>
      <c r="C21" s="105" t="s">
        <v>5</v>
      </c>
      <c r="D21" s="49"/>
      <c r="E21" s="50">
        <f>VLOOKUP($C21,BilledbyRate!$A$7:$BQ$26,COLUMN()-2,0)*VLOOKUP('Billed Volumes'!$C21,'Rev Allocations Usage'!$B$4:$K$23,MATCH('Billed Volumes'!$A21,'Rev Allocations Usage'!$B$3:$K$3,0),0)</f>
        <v>334.57738911265409</v>
      </c>
      <c r="F21" s="50">
        <f>VLOOKUP($C21,BilledbyRate!$A$7:$BQ$26,COLUMN()-2,0)*VLOOKUP('Billed Volumes'!$C21,'Rev Allocations Usage'!$B$4:$K$23,MATCH('Billed Volumes'!$A21,'Rev Allocations Usage'!$B$3:$K$3,0),0)</f>
        <v>337.01290212138343</v>
      </c>
      <c r="G21" s="50">
        <f>VLOOKUP($C21,BilledbyRate!$A$7:$BQ$26,COLUMN()-2,0)*VLOOKUP('Billed Volumes'!$C21,'Rev Allocations Usage'!$B$4:$K$23,MATCH('Billed Volumes'!$A21,'Rev Allocations Usage'!$B$3:$K$3,0),0)</f>
        <v>336.47728093079445</v>
      </c>
      <c r="H21" s="50">
        <f>VLOOKUP($C21,BilledbyRate!$A$7:$BQ$26,COLUMN()-2,0)*VLOOKUP('Billed Volumes'!$C21,'Rev Allocations Usage'!$B$4:$K$23,MATCH('Billed Volumes'!$A21,'Rev Allocations Usage'!$B$3:$K$3,0),0)</f>
        <v>340.70129300756065</v>
      </c>
      <c r="I21" s="50">
        <f>VLOOKUP($C21,BilledbyRate!$A$7:$BQ$26,COLUMN()-2,0)*VLOOKUP('Billed Volumes'!$C21,'Rev Allocations Usage'!$B$4:$K$23,MATCH('Billed Volumes'!$A21,'Rev Allocations Usage'!$B$3:$K$3,0),0)</f>
        <v>373.96721630110221</v>
      </c>
      <c r="J21" s="50">
        <f>VLOOKUP($C21,BilledbyRate!$A$7:$BQ$26,COLUMN()-2,0)*VLOOKUP('Billed Volumes'!$C21,'Rev Allocations Usage'!$B$4:$K$23,MATCH('Billed Volumes'!$A21,'Rev Allocations Usage'!$B$3:$K$3,0),0)</f>
        <v>92.914849391630781</v>
      </c>
      <c r="K21" s="51">
        <f>VLOOKUP($C21,BilledbyRate!$A$7:$BQ$26,COLUMN()-2,0)*VLOOKUP('Billed Volumes'!$C21,'Rev Allocations Usage'!$B$4:$K$23,MATCH('Billed Volumes'!$A21,'Rev Allocations Usage'!$B$3:$K$3,0),0)</f>
        <v>145.51931583852186</v>
      </c>
      <c r="L21" s="50">
        <f>VLOOKUP($C21,BilledbyRate!$A$7:$BQ$26,COLUMN()-2,0)*VLOOKUP('Billed Volumes'!$C21,'Rev Allocations Usage'!$B$4:$K$23,MATCH('Billed Volumes'!$A21,'Rev Allocations Usage'!$B$3:$K$3,0),0)</f>
        <v>319.85533744627401</v>
      </c>
      <c r="M21" s="50">
        <f>VLOOKUP($C21,BilledbyRate!$A$7:$BQ$26,COLUMN()-2,0)*VLOOKUP('Billed Volumes'!$C21,'Rev Allocations Usage'!$B$4:$K$23,MATCH('Billed Volumes'!$A21,'Rev Allocations Usage'!$B$3:$K$3,0),0)</f>
        <v>334.82925517014706</v>
      </c>
      <c r="N21" s="50">
        <f>VLOOKUP($C21,BilledbyRate!$A$7:$BQ$26,COLUMN()-2,0)*VLOOKUP('Billed Volumes'!$C21,'Rev Allocations Usage'!$B$4:$K$23,MATCH('Billed Volumes'!$A21,'Rev Allocations Usage'!$B$3:$K$3,0),0)</f>
        <v>330.55902520178233</v>
      </c>
      <c r="O21" s="50">
        <f>VLOOKUP($C21,BilledbyRate!$A$7:$BQ$26,COLUMN()-2,0)*VLOOKUP('Billed Volumes'!$C21,'Rev Allocations Usage'!$B$4:$K$23,MATCH('Billed Volumes'!$A21,'Rev Allocations Usage'!$B$3:$K$3,0),0)</f>
        <v>393.07325109877183</v>
      </c>
      <c r="P21" s="50">
        <f>VLOOKUP($C21,BilledbyRate!$A$7:$BQ$26,COLUMN()-2,0)*VLOOKUP('Billed Volumes'!$C21,'Rev Allocations Usage'!$B$4:$K$23,MATCH('Billed Volumes'!$A21,'Rev Allocations Usage'!$B$3:$K$3,0),0)</f>
        <v>366.51172498700276</v>
      </c>
      <c r="Q21" s="50">
        <f>VLOOKUP($C21,BilledbyRate!$A$7:$BQ$26,COLUMN()-2,0)*VLOOKUP('Billed Volumes'!$C21,'Rev Allocations Usage'!$B$4:$K$23,MATCH('Billed Volumes'!$A21,'Rev Allocations Usage'!$B$3:$K$3,0),0)</f>
        <v>369.96175727750659</v>
      </c>
      <c r="R21" s="50">
        <f>VLOOKUP($C21,BilledbyRate!$A$7:$BQ$26,COLUMN()-2,0)*VLOOKUP('Billed Volumes'!$C21,'Rev Allocations Usage'!$B$4:$K$23,MATCH('Billed Volumes'!$A21,'Rev Allocations Usage'!$B$3:$K$3,0),0)</f>
        <v>371.10781649838879</v>
      </c>
      <c r="S21" s="50">
        <f>VLOOKUP($C21,BilledbyRate!$A$7:$BQ$26,COLUMN()-2,0)*VLOOKUP('Billed Volumes'!$C21,'Rev Allocations Usage'!$B$4:$K$23,MATCH('Billed Volumes'!$A21,'Rev Allocations Usage'!$B$3:$K$3,0),0)</f>
        <v>207.87183814972917</v>
      </c>
      <c r="T21" s="50">
        <f>VLOOKUP($C21,BilledbyRate!$A$7:$BQ$26,COLUMN()-2,0)*VLOOKUP('Billed Volumes'!$C21,'Rev Allocations Usage'!$B$4:$K$23,MATCH('Billed Volumes'!$A21,'Rev Allocations Usage'!$B$3:$K$3,0),0)</f>
        <v>12.341790039246</v>
      </c>
      <c r="U21" s="50">
        <f>VLOOKUP($C21,BilledbyRate!$A$7:$BQ$26,COLUMN()-2,0)*VLOOKUP('Billed Volumes'!$C21,'Rev Allocations Usage'!$B$4:$K$23,MATCH('Billed Volumes'!$A21,'Rev Allocations Usage'!$B$3:$K$3,0),0)</f>
        <v>12.488195039840566</v>
      </c>
      <c r="V21" s="50">
        <f>VLOOKUP($C21,BilledbyRate!$A$7:$BQ$26,COLUMN()-2,0)*VLOOKUP('Billed Volumes'!$C21,'Rev Allocations Usage'!$B$4:$K$23,MATCH('Billed Volumes'!$A21,'Rev Allocations Usage'!$B$3:$K$3,0),0)</f>
        <v>162.9342185561201</v>
      </c>
      <c r="W21" s="50">
        <f>VLOOKUP($C21,BilledbyRate!$A$7:$BQ$26,COLUMN()-2,0)*VLOOKUP('Billed Volumes'!$C21,'Rev Allocations Usage'!$B$4:$K$23,MATCH('Billed Volumes'!$A21,'Rev Allocations Usage'!$B$3:$K$3,0),0)</f>
        <v>214.98488563004196</v>
      </c>
      <c r="X21" s="52">
        <f>VLOOKUP($C21,BilledbyRate!$A$7:$BQ$26,COLUMN()-2,0)*VLOOKUP('Billed Volumes'!$C21,'Rev Allocations Usage'!$B$4:$K$23,MATCH('Billed Volumes'!$A21,'Rev Allocations Usage'!$B$3:$K$3,0),0)</f>
        <v>389.38332587361799</v>
      </c>
      <c r="Y21" s="50">
        <f>VLOOKUP($C21,BilledbyRate!$A$7:$BQ$26,COLUMN()-2,0)*VLOOKUP('Billed Volumes'!$C21,'Rev Allocations Usage'!$B$4:$K$23,MATCH('Billed Volumes'!$A21,'Rev Allocations Usage'!$B$3:$K$3,0),0)</f>
        <v>404.71677757246306</v>
      </c>
      <c r="Z21" s="50">
        <f>VLOOKUP($C21,BilledbyRate!$A$7:$BQ$26,COLUMN()-2,0)*VLOOKUP('Billed Volumes'!$C21,'Rev Allocations Usage'!$B$4:$K$23,MATCH('Billed Volumes'!$A21,'Rev Allocations Usage'!$B$3:$K$3,0),0)</f>
        <v>400.36081036410405</v>
      </c>
      <c r="AA21" s="50">
        <f>VLOOKUP($C21,BilledbyRate!$A$7:$BQ$26,COLUMN()-2,0)*VLOOKUP('Billed Volumes'!$C21,'Rev Allocations Usage'!$B$4:$K$23,MATCH('Billed Volumes'!$A21,'Rev Allocations Usage'!$B$3:$K$3,0),0)</f>
        <v>461.2240225723055</v>
      </c>
      <c r="AB21" s="50">
        <f>VLOOKUP($C21,BilledbyRate!$A$7:$BQ$26,COLUMN()-2,0)*VLOOKUP('Billed Volumes'!$C21,'Rev Allocations Usage'!$B$4:$K$23,MATCH('Billed Volumes'!$A21,'Rev Allocations Usage'!$B$3:$K$3,0),0)</f>
        <v>434.70588923126917</v>
      </c>
      <c r="AC21" s="50">
        <f>VLOOKUP($C21,BilledbyRate!$A$7:$BQ$26,COLUMN()-2,0)*VLOOKUP('Billed Volumes'!$C21,'Rev Allocations Usage'!$B$4:$K$23,MATCH('Billed Volumes'!$A21,'Rev Allocations Usage'!$B$3:$K$3,0),0)</f>
        <v>437.51015452268842</v>
      </c>
      <c r="AD21" s="50">
        <f>VLOOKUP($C21,BilledbyRate!$A$7:$BQ$26,COLUMN()-2,0)*VLOOKUP('Billed Volumes'!$C21,'Rev Allocations Usage'!$B$4:$K$23,MATCH('Billed Volumes'!$A21,'Rev Allocations Usage'!$B$3:$K$3,0),0)</f>
        <v>436.87474778736822</v>
      </c>
      <c r="AE21" s="50">
        <f>VLOOKUP($C21,BilledbyRate!$A$7:$BQ$26,COLUMN()-2,0)*VLOOKUP('Billed Volumes'!$C21,'Rev Allocations Usage'!$B$4:$K$23,MATCH('Billed Volumes'!$A21,'Rev Allocations Usage'!$B$3:$K$3,0),0)</f>
        <v>273.6212736903525</v>
      </c>
      <c r="AF21" s="50">
        <f>VLOOKUP($C21,BilledbyRate!$A$7:$BQ$26,COLUMN()-2,0)*VLOOKUP('Billed Volumes'!$C21,'Rev Allocations Usage'!$B$4:$K$23,MATCH('Billed Volumes'!$A21,'Rev Allocations Usage'!$B$3:$K$3,0),0)</f>
        <v>12.341790039246</v>
      </c>
      <c r="AG21" s="50">
        <f>VLOOKUP($C21,BilledbyRate!$A$7:$BQ$26,COLUMN()-2,0)*VLOOKUP('Billed Volumes'!$C21,'Rev Allocations Usage'!$B$4:$K$23,MATCH('Billed Volumes'!$A21,'Rev Allocations Usage'!$B$3:$K$3,0),0)</f>
        <v>78.766120673400977</v>
      </c>
      <c r="AH21" s="50">
        <f>VLOOKUP($C21,BilledbyRate!$A$7:$BQ$26,COLUMN()-2,0)*VLOOKUP('Billed Volumes'!$C21,'Rev Allocations Usage'!$B$4:$K$23,MATCH('Billed Volumes'!$A21,'Rev Allocations Usage'!$B$3:$K$3,0),0)</f>
        <v>229.23940145567366</v>
      </c>
      <c r="AI21" s="50">
        <f>VLOOKUP($C21,BilledbyRate!$A$7:$BQ$26,COLUMN()-2,0)*VLOOKUP('Billed Volumes'!$C21,'Rev Allocations Usage'!$B$4:$K$23,MATCH('Billed Volumes'!$A21,'Rev Allocations Usage'!$B$3:$K$3,0),0)</f>
        <v>280.98769007817407</v>
      </c>
      <c r="AJ21" s="52">
        <f>VLOOKUP($C21,BilledbyRate!$A$7:$BQ$26,COLUMN()-2,0)*VLOOKUP('Billed Volumes'!$C21,'Rev Allocations Usage'!$B$4:$K$23,MATCH('Billed Volumes'!$A21,'Rev Allocations Usage'!$B$3:$K$3,0),0)</f>
        <v>449.81560604593108</v>
      </c>
      <c r="AK21" s="50">
        <f>VLOOKUP($C21,BilledbyRate!$A$7:$BQ$26,COLUMN()-2,0)*VLOOKUP('Billed Volumes'!$C21,'Rev Allocations Usage'!$B$4:$K$23,MATCH('Billed Volumes'!$A21,'Rev Allocations Usage'!$B$3:$K$3,0),0)</f>
        <v>465.14904011364752</v>
      </c>
      <c r="AL21" s="50">
        <f>VLOOKUP($C21,BilledbyRate!$A$7:$BQ$26,COLUMN()-2,0)*VLOOKUP('Billed Volumes'!$C21,'Rev Allocations Usage'!$B$4:$K$23,MATCH('Billed Volumes'!$A21,'Rev Allocations Usage'!$B$3:$K$3,0),0)</f>
        <v>460.79307290528862</v>
      </c>
      <c r="AM21" s="50">
        <f>VLOOKUP($C21,BilledbyRate!$A$7:$BQ$26,COLUMN()-2,0)*VLOOKUP('Billed Volumes'!$C21,'Rev Allocations Usage'!$B$4:$K$23,MATCH('Billed Volumes'!$A21,'Rev Allocations Usage'!$B$3:$K$3,0),0)</f>
        <v>520.03457390233314</v>
      </c>
      <c r="AN21" s="50">
        <f>VLOOKUP($C21,BilledbyRate!$A$7:$BQ$26,COLUMN()-2,0)*VLOOKUP('Billed Volumes'!$C21,'Rev Allocations Usage'!$B$4:$K$23,MATCH('Billed Volumes'!$A21,'Rev Allocations Usage'!$B$3:$K$3,0),0)</f>
        <v>493.51644056129686</v>
      </c>
      <c r="AO21" s="50">
        <f>VLOOKUP($C21,BilledbyRate!$A$7:$BQ$26,COLUMN()-2,0)*VLOOKUP('Billed Volumes'!$C21,'Rev Allocations Usage'!$B$4:$K$23,MATCH('Billed Volumes'!$A21,'Rev Allocations Usage'!$B$3:$K$3,0),0)</f>
        <v>496.32068822158732</v>
      </c>
      <c r="AP21" s="50">
        <f>VLOOKUP($C21,BilledbyRate!$A$7:$BQ$26,COLUMN()-2,0)*VLOOKUP('Billed Volumes'!$C21,'Rev Allocations Usage'!$B$4:$K$23,MATCH('Billed Volumes'!$A21,'Rev Allocations Usage'!$B$3:$K$3,0),0)</f>
        <v>493.89298910563923</v>
      </c>
      <c r="AQ21" s="50">
        <f>VLOOKUP($C21,BilledbyRate!$A$7:$BQ$26,COLUMN()-2,0)*VLOOKUP('Billed Volumes'!$C21,'Rev Allocations Usage'!$B$4:$K$23,MATCH('Billed Volumes'!$A21,'Rev Allocations Usage'!$B$3:$K$3,0),0)</f>
        <v>330.63951500862345</v>
      </c>
      <c r="AR21" s="50">
        <f>VLOOKUP($C21,BilledbyRate!$A$7:$BQ$26,COLUMN()-2,0)*VLOOKUP('Billed Volumes'!$C21,'Rev Allocations Usage'!$B$4:$K$23,MATCH('Billed Volumes'!$A21,'Rev Allocations Usage'!$B$3:$K$3,0),0)</f>
        <v>12.341790039246</v>
      </c>
      <c r="AS21" s="50">
        <f>VLOOKUP($C21,BilledbyRate!$A$7:$BQ$26,COLUMN()-2,0)*VLOOKUP('Billed Volumes'!$C21,'Rev Allocations Usage'!$B$4:$K$23,MATCH('Billed Volumes'!$A21,'Rev Allocations Usage'!$B$3:$K$3,0),0)</f>
        <v>137.33135247970571</v>
      </c>
      <c r="AT21" s="50">
        <f>VLOOKUP($C21,BilledbyRate!$A$7:$BQ$26,COLUMN()-2,0)*VLOOKUP('Billed Volumes'!$C21,'Rev Allocations Usage'!$B$4:$K$23,MATCH('Billed Volumes'!$A21,'Rev Allocations Usage'!$B$3:$K$3,0),0)</f>
        <v>287.80465089310684</v>
      </c>
      <c r="AU21" s="50">
        <f>VLOOKUP($C21,BilledbyRate!$A$7:$BQ$26,COLUMN()-2,0)*VLOOKUP('Billed Volumes'!$C21,'Rev Allocations Usage'!$B$4:$K$23,MATCH('Billed Volumes'!$A21,'Rev Allocations Usage'!$B$3:$K$3,0),0)</f>
        <v>339.55292188447874</v>
      </c>
      <c r="AV21" s="52">
        <f>VLOOKUP($C21,BilledbyRate!$A$7:$BQ$26,COLUMN()-2,0)*VLOOKUP('Billed Volumes'!$C21,'Rev Allocations Usage'!$B$4:$K$23,MATCH('Billed Volumes'!$A21,'Rev Allocations Usage'!$B$3:$K$3,0),0)</f>
        <v>506.6922341390661</v>
      </c>
      <c r="AW21" s="50">
        <f>VLOOKUP($C21,BilledbyRate!$A$7:$BQ$26,COLUMN()-2,0)*VLOOKUP('Billed Volumes'!$C21,'Rev Allocations Usage'!$B$4:$K$23,MATCH('Billed Volumes'!$A21,'Rev Allocations Usage'!$B$3:$K$3,0),0)</f>
        <v>522.02568583791117</v>
      </c>
      <c r="AX21" s="50">
        <f>VLOOKUP($C21,BilledbyRate!$A$7:$BQ$26,COLUMN()-2,0)*VLOOKUP('Billed Volumes'!$C21,'Rev Allocations Usage'!$B$4:$K$23,MATCH('Billed Volumes'!$A21,'Rev Allocations Usage'!$B$3:$K$3,0),0)</f>
        <v>517.66971862955222</v>
      </c>
      <c r="AY21" s="50">
        <f>VLOOKUP($C21,BilledbyRate!$A$7:$BQ$26,COLUMN()-2,0)*VLOOKUP('Billed Volumes'!$C21,'Rev Allocations Usage'!$B$4:$K$23,MATCH('Billed Volumes'!$A21,'Rev Allocations Usage'!$B$3:$K$3,0),0)</f>
        <v>575.22891022634712</v>
      </c>
      <c r="AZ21" s="50">
        <f>VLOOKUP($C21,BilledbyRate!$A$7:$BQ$26,COLUMN()-2,0)*VLOOKUP('Billed Volumes'!$C21,'Rev Allocations Usage'!$B$4:$K$23,MATCH('Billed Volumes'!$A21,'Rev Allocations Usage'!$B$3:$K$3,0),0)</f>
        <v>548.71077688531079</v>
      </c>
      <c r="BA21" s="50">
        <f>VLOOKUP($C21,BilledbyRate!$A$7:$BQ$26,COLUMN()-2,0)*VLOOKUP('Billed Volumes'!$C21,'Rev Allocations Usage'!$B$4:$K$23,MATCH('Billed Volumes'!$A21,'Rev Allocations Usage'!$B$3:$K$3,0),0)</f>
        <v>551.51502454560125</v>
      </c>
      <c r="BB21" s="50">
        <f>VLOOKUP($C21,BilledbyRate!$A$7:$BQ$26,COLUMN()-2,0)*VLOOKUP('Billed Volumes'!$C21,'Rev Allocations Usage'!$B$4:$K$23,MATCH('Billed Volumes'!$A21,'Rev Allocations Usage'!$B$3:$K$3,0),0)</f>
        <v>547.48768839153797</v>
      </c>
      <c r="BC21" s="50">
        <f>VLOOKUP($C21,BilledbyRate!$A$7:$BQ$26,COLUMN()-2,0)*VLOOKUP('Billed Volumes'!$C21,'Rev Allocations Usage'!$B$4:$K$23,MATCH('Billed Volumes'!$A21,'Rev Allocations Usage'!$B$3:$K$3,0),0)</f>
        <v>384.23421429452219</v>
      </c>
      <c r="BD21" s="50">
        <f>VLOOKUP($C21,BilledbyRate!$A$7:$BQ$26,COLUMN()-2,0)*VLOOKUP('Billed Volumes'!$C21,'Rev Allocations Usage'!$B$4:$K$23,MATCH('Billed Volumes'!$A21,'Rev Allocations Usage'!$B$3:$K$3,0),0)</f>
        <v>30.880572877744445</v>
      </c>
      <c r="BE21" s="50">
        <f>VLOOKUP($C21,BilledbyRate!$A$7:$BQ$26,COLUMN()-2,0)*VLOOKUP('Billed Volumes'!$C21,'Rev Allocations Usage'!$B$4:$K$23,MATCH('Billed Volumes'!$A21,'Rev Allocations Usage'!$B$3:$K$3,0),0)</f>
        <v>185.11183447811555</v>
      </c>
      <c r="BF21" s="50">
        <f>VLOOKUP($C21,BilledbyRate!$A$7:$BQ$26,COLUMN()-2,0)*VLOOKUP('Billed Volumes'!$C21,'Rev Allocations Usage'!$B$4:$K$23,MATCH('Billed Volumes'!$A21,'Rev Allocations Usage'!$B$3:$K$3,0),0)</f>
        <v>335.58513289151682</v>
      </c>
      <c r="BG21" s="50">
        <f>VLOOKUP($C21,BilledbyRate!$A$7:$BQ$26,COLUMN()-2,0)*VLOOKUP('Billed Volumes'!$C21,'Rev Allocations Usage'!$B$4:$K$23,MATCH('Billed Volumes'!$A21,'Rev Allocations Usage'!$B$3:$K$3,0),0)</f>
        <v>387.33340388288866</v>
      </c>
      <c r="BH21" s="52">
        <f>VLOOKUP($C21,BilledbyRate!$A$7:$BQ$26,COLUMN()-2,0)*VLOOKUP('Billed Volumes'!$C21,'Rev Allocations Usage'!$B$4:$K$23,MATCH('Billed Volumes'!$A21,'Rev Allocations Usage'!$B$3:$K$3,0),0)</f>
        <v>556.07535046745795</v>
      </c>
      <c r="BI21" s="50">
        <f>VLOOKUP($C21,BilledbyRate!$A$7:$BQ$26,COLUMN()-2,0)*VLOOKUP('Billed Volumes'!$C21,'Rev Allocations Usage'!$B$4:$K$23,MATCH('Billed Volumes'!$A21,'Rev Allocations Usage'!$B$3:$K$3,0),0)</f>
        <v>571.40878453517439</v>
      </c>
      <c r="BJ21" s="50">
        <f>VLOOKUP($C21,BilledbyRate!$A$7:$BQ$26,COLUMN()-2,0)*VLOOKUP('Billed Volumes'!$C21,'Rev Allocations Usage'!$B$4:$K$23,MATCH('Billed Volumes'!$A21,'Rev Allocations Usage'!$B$3:$K$3,0),0)</f>
        <v>567.05281732681556</v>
      </c>
      <c r="BK21" s="50">
        <f>VLOOKUP($C21,BilledbyRate!$A$7:$BQ$26,COLUMN()-2,0)*VLOOKUP('Billed Volumes'!$C21,'Rev Allocations Usage'!$B$4:$K$23,MATCH('Billed Volumes'!$A21,'Rev Allocations Usage'!$B$3:$K$3,0),0)</f>
        <v>625.95409043473524</v>
      </c>
      <c r="BL21" s="50">
        <f>VLOOKUP($C21,BilledbyRate!$A$7:$BQ$26,COLUMN()-2,0)*VLOOKUP('Billed Volumes'!$C21,'Rev Allocations Usage'!$B$4:$K$23,MATCH('Billed Volumes'!$A21,'Rev Allocations Usage'!$B$3:$K$3,0),0)</f>
        <v>599.4359570936989</v>
      </c>
      <c r="BM21" s="50">
        <f>VLOOKUP($C21,BilledbyRate!$A$7:$BQ$26,COLUMN()-2,0)*VLOOKUP('Billed Volumes'!$C21,'Rev Allocations Usage'!$B$4:$K$23,MATCH('Billed Volumes'!$A21,'Rev Allocations Usage'!$B$3:$K$3,0),0)</f>
        <v>602.24020475398959</v>
      </c>
      <c r="BN21" s="50">
        <f>VLOOKUP($C21,BilledbyRate!$A$7:$BQ$26,COLUMN()-2,0)*VLOOKUP('Billed Volumes'!$C21,'Rev Allocations Usage'!$B$4:$K$23,MATCH('Billed Volumes'!$A21,'Rev Allocations Usage'!$B$3:$K$3,0),0)</f>
        <v>599.13328403879575</v>
      </c>
      <c r="BO21" s="50">
        <f>VLOOKUP($C21,BilledbyRate!$A$7:$BQ$26,COLUMN()-2,0)*VLOOKUP('Billed Volumes'!$C21,'Rev Allocations Usage'!$B$4:$K$23,MATCH('Billed Volumes'!$A21,'Rev Allocations Usage'!$B$3:$K$3,0),0)</f>
        <v>435.87980994178002</v>
      </c>
      <c r="BP21" s="50">
        <f>VLOOKUP($C21,BilledbyRate!$A$7:$BQ$26,COLUMN()-2,0)*VLOOKUP('Billed Volumes'!$C21,'Rev Allocations Usage'!$B$4:$K$23,MATCH('Billed Volumes'!$A21,'Rev Allocations Usage'!$B$3:$K$3,0),0)</f>
        <v>82.526168525002234</v>
      </c>
      <c r="BQ21" s="50">
        <f>VLOOKUP($C21,BilledbyRate!$A$7:$BQ$26,COLUMN()-2,0)*VLOOKUP('Billed Volumes'!$C21,'Rev Allocations Usage'!$B$4:$K$23,MATCH('Billed Volumes'!$A21,'Rev Allocations Usage'!$B$3:$K$3,0),0)</f>
        <v>238.7063045593421</v>
      </c>
      <c r="BR21" s="50">
        <f>VLOOKUP($C21,BilledbyRate!$A$7:$BQ$26,COLUMN()-2,0)*VLOOKUP('Billed Volumes'!$C21,'Rev Allocations Usage'!$B$4:$K$23,MATCH('Billed Volumes'!$A21,'Rev Allocations Usage'!$B$3:$K$3,0),0)</f>
        <v>389.17960297274345</v>
      </c>
      <c r="BS21" s="51">
        <f>VLOOKUP($C21,BilledbyRate!$A$7:$BQ$26,COLUMN()-2,0)*VLOOKUP('Billed Volumes'!$C21,'Rev Allocations Usage'!$B$4:$K$23,MATCH('Billed Volumes'!$A21,'Rev Allocations Usage'!$B$3:$K$3,0),0)</f>
        <v>440.92787396411518</v>
      </c>
    </row>
    <row r="22" spans="1:71" x14ac:dyDescent="0.2">
      <c r="A22" s="130" t="str">
        <f t="shared" ref="A22:A25" si="7">A21</f>
        <v>Public Authorities Customers</v>
      </c>
      <c r="B22" s="90" t="s">
        <v>149</v>
      </c>
      <c r="C22" s="90" t="s">
        <v>19</v>
      </c>
      <c r="D22" s="49"/>
      <c r="E22" s="50">
        <f>VLOOKUP($C22,BilledbyRate!$A$7:$BQ$26,COLUMN()-2,0)*VLOOKUP('Billed Volumes'!$C22,'Rev Allocations Usage'!$B$4:$K$23,MATCH('Billed Volumes'!$A22,'Rev Allocations Usage'!$B$3:$K$3,0),0)</f>
        <v>0</v>
      </c>
      <c r="F22" s="50">
        <f>VLOOKUP($C22,BilledbyRate!$A$7:$BQ$26,COLUMN()-2,0)*VLOOKUP('Billed Volumes'!$C22,'Rev Allocations Usage'!$B$4:$K$23,MATCH('Billed Volumes'!$A22,'Rev Allocations Usage'!$B$3:$K$3,0),0)</f>
        <v>0</v>
      </c>
      <c r="G22" s="50">
        <f>VLOOKUP($C22,BilledbyRate!$A$7:$BQ$26,COLUMN()-2,0)*VLOOKUP('Billed Volumes'!$C22,'Rev Allocations Usage'!$B$4:$K$23,MATCH('Billed Volumes'!$A22,'Rev Allocations Usage'!$B$3:$K$3,0),0)</f>
        <v>0</v>
      </c>
      <c r="H22" s="50">
        <f>VLOOKUP($C22,BilledbyRate!$A$7:$BQ$26,COLUMN()-2,0)*VLOOKUP('Billed Volumes'!$C22,'Rev Allocations Usage'!$B$4:$K$23,MATCH('Billed Volumes'!$A22,'Rev Allocations Usage'!$B$3:$K$3,0),0)</f>
        <v>0</v>
      </c>
      <c r="I22" s="50">
        <f>VLOOKUP($C22,BilledbyRate!$A$7:$BQ$26,COLUMN()-2,0)*VLOOKUP('Billed Volumes'!$C22,'Rev Allocations Usage'!$B$4:$K$23,MATCH('Billed Volumes'!$A22,'Rev Allocations Usage'!$B$3:$K$3,0),0)</f>
        <v>0</v>
      </c>
      <c r="J22" s="50">
        <f>VLOOKUP($C22,BilledbyRate!$A$7:$BQ$26,COLUMN()-2,0)*VLOOKUP('Billed Volumes'!$C22,'Rev Allocations Usage'!$B$4:$K$23,MATCH('Billed Volumes'!$A22,'Rev Allocations Usage'!$B$3:$K$3,0),0)</f>
        <v>0</v>
      </c>
      <c r="K22" s="51">
        <f>VLOOKUP($C22,BilledbyRate!$A$7:$BQ$26,COLUMN()-2,0)*VLOOKUP('Billed Volumes'!$C22,'Rev Allocations Usage'!$B$4:$K$23,MATCH('Billed Volumes'!$A22,'Rev Allocations Usage'!$B$3:$K$3,0),0)</f>
        <v>0</v>
      </c>
      <c r="L22" s="50">
        <f>VLOOKUP($C22,BilledbyRate!$A$7:$BQ$26,COLUMN()-2,0)*VLOOKUP('Billed Volumes'!$C22,'Rev Allocations Usage'!$B$4:$K$23,MATCH('Billed Volumes'!$A22,'Rev Allocations Usage'!$B$3:$K$3,0),0)</f>
        <v>0</v>
      </c>
      <c r="M22" s="50">
        <f>VLOOKUP($C22,BilledbyRate!$A$7:$BQ$26,COLUMN()-2,0)*VLOOKUP('Billed Volumes'!$C22,'Rev Allocations Usage'!$B$4:$K$23,MATCH('Billed Volumes'!$A22,'Rev Allocations Usage'!$B$3:$K$3,0),0)</f>
        <v>0</v>
      </c>
      <c r="N22" s="50">
        <f>VLOOKUP($C22,BilledbyRate!$A$7:$BQ$26,COLUMN()-2,0)*VLOOKUP('Billed Volumes'!$C22,'Rev Allocations Usage'!$B$4:$K$23,MATCH('Billed Volumes'!$A22,'Rev Allocations Usage'!$B$3:$K$3,0),0)</f>
        <v>0</v>
      </c>
      <c r="O22" s="50">
        <f>VLOOKUP($C22,BilledbyRate!$A$7:$BQ$26,COLUMN()-2,0)*VLOOKUP('Billed Volumes'!$C22,'Rev Allocations Usage'!$B$4:$K$23,MATCH('Billed Volumes'!$A22,'Rev Allocations Usage'!$B$3:$K$3,0),0)</f>
        <v>0</v>
      </c>
      <c r="P22" s="50">
        <f>VLOOKUP($C22,BilledbyRate!$A$7:$BQ$26,COLUMN()-2,0)*VLOOKUP('Billed Volumes'!$C22,'Rev Allocations Usage'!$B$4:$K$23,MATCH('Billed Volumes'!$A22,'Rev Allocations Usage'!$B$3:$K$3,0),0)</f>
        <v>0</v>
      </c>
      <c r="Q22" s="50">
        <f>VLOOKUP($C22,BilledbyRate!$A$7:$BQ$26,COLUMN()-2,0)*VLOOKUP('Billed Volumes'!$C22,'Rev Allocations Usage'!$B$4:$K$23,MATCH('Billed Volumes'!$A22,'Rev Allocations Usage'!$B$3:$K$3,0),0)</f>
        <v>0</v>
      </c>
      <c r="R22" s="50">
        <f>VLOOKUP($C22,BilledbyRate!$A$7:$BQ$26,COLUMN()-2,0)*VLOOKUP('Billed Volumes'!$C22,'Rev Allocations Usage'!$B$4:$K$23,MATCH('Billed Volumes'!$A22,'Rev Allocations Usage'!$B$3:$K$3,0),0)</f>
        <v>0</v>
      </c>
      <c r="S22" s="50">
        <f>VLOOKUP($C22,BilledbyRate!$A$7:$BQ$26,COLUMN()-2,0)*VLOOKUP('Billed Volumes'!$C22,'Rev Allocations Usage'!$B$4:$K$23,MATCH('Billed Volumes'!$A22,'Rev Allocations Usage'!$B$3:$K$3,0),0)</f>
        <v>0</v>
      </c>
      <c r="T22" s="50">
        <f>VLOOKUP($C22,BilledbyRate!$A$7:$BQ$26,COLUMN()-2,0)*VLOOKUP('Billed Volumes'!$C22,'Rev Allocations Usage'!$B$4:$K$23,MATCH('Billed Volumes'!$A22,'Rev Allocations Usage'!$B$3:$K$3,0),0)</f>
        <v>0</v>
      </c>
      <c r="U22" s="50">
        <f>VLOOKUP($C22,BilledbyRate!$A$7:$BQ$26,COLUMN()-2,0)*VLOOKUP('Billed Volumes'!$C22,'Rev Allocations Usage'!$B$4:$K$23,MATCH('Billed Volumes'!$A22,'Rev Allocations Usage'!$B$3:$K$3,0),0)</f>
        <v>0</v>
      </c>
      <c r="V22" s="50">
        <f>VLOOKUP($C22,BilledbyRate!$A$7:$BQ$26,COLUMN()-2,0)*VLOOKUP('Billed Volumes'!$C22,'Rev Allocations Usage'!$B$4:$K$23,MATCH('Billed Volumes'!$A22,'Rev Allocations Usage'!$B$3:$K$3,0),0)</f>
        <v>0</v>
      </c>
      <c r="W22" s="50">
        <f>VLOOKUP($C22,BilledbyRate!$A$7:$BQ$26,COLUMN()-2,0)*VLOOKUP('Billed Volumes'!$C22,'Rev Allocations Usage'!$B$4:$K$23,MATCH('Billed Volumes'!$A22,'Rev Allocations Usage'!$B$3:$K$3,0),0)</f>
        <v>0</v>
      </c>
      <c r="X22" s="52">
        <f>VLOOKUP($C22,BilledbyRate!$A$7:$BQ$26,COLUMN()-2,0)*VLOOKUP('Billed Volumes'!$C22,'Rev Allocations Usage'!$B$4:$K$23,MATCH('Billed Volumes'!$A22,'Rev Allocations Usage'!$B$3:$K$3,0),0)</f>
        <v>0</v>
      </c>
      <c r="Y22" s="50">
        <f>VLOOKUP($C22,BilledbyRate!$A$7:$BQ$26,COLUMN()-2,0)*VLOOKUP('Billed Volumes'!$C22,'Rev Allocations Usage'!$B$4:$K$23,MATCH('Billed Volumes'!$A22,'Rev Allocations Usage'!$B$3:$K$3,0),0)</f>
        <v>0</v>
      </c>
      <c r="Z22" s="50">
        <f>VLOOKUP($C22,BilledbyRate!$A$7:$BQ$26,COLUMN()-2,0)*VLOOKUP('Billed Volumes'!$C22,'Rev Allocations Usage'!$B$4:$K$23,MATCH('Billed Volumes'!$A22,'Rev Allocations Usage'!$B$3:$K$3,0),0)</f>
        <v>0</v>
      </c>
      <c r="AA22" s="50">
        <f>VLOOKUP($C22,BilledbyRate!$A$7:$BQ$26,COLUMN()-2,0)*VLOOKUP('Billed Volumes'!$C22,'Rev Allocations Usage'!$B$4:$K$23,MATCH('Billed Volumes'!$A22,'Rev Allocations Usage'!$B$3:$K$3,0),0)</f>
        <v>0</v>
      </c>
      <c r="AB22" s="50">
        <f>VLOOKUP($C22,BilledbyRate!$A$7:$BQ$26,COLUMN()-2,0)*VLOOKUP('Billed Volumes'!$C22,'Rev Allocations Usage'!$B$4:$K$23,MATCH('Billed Volumes'!$A22,'Rev Allocations Usage'!$B$3:$K$3,0),0)</f>
        <v>0</v>
      </c>
      <c r="AC22" s="50">
        <f>VLOOKUP($C22,BilledbyRate!$A$7:$BQ$26,COLUMN()-2,0)*VLOOKUP('Billed Volumes'!$C22,'Rev Allocations Usage'!$B$4:$K$23,MATCH('Billed Volumes'!$A22,'Rev Allocations Usage'!$B$3:$K$3,0),0)</f>
        <v>0</v>
      </c>
      <c r="AD22" s="50">
        <f>VLOOKUP($C22,BilledbyRate!$A$7:$BQ$26,COLUMN()-2,0)*VLOOKUP('Billed Volumes'!$C22,'Rev Allocations Usage'!$B$4:$K$23,MATCH('Billed Volumes'!$A22,'Rev Allocations Usage'!$B$3:$K$3,0),0)</f>
        <v>0</v>
      </c>
      <c r="AE22" s="50">
        <f>VLOOKUP($C22,BilledbyRate!$A$7:$BQ$26,COLUMN()-2,0)*VLOOKUP('Billed Volumes'!$C22,'Rev Allocations Usage'!$B$4:$K$23,MATCH('Billed Volumes'!$A22,'Rev Allocations Usage'!$B$3:$K$3,0),0)</f>
        <v>0</v>
      </c>
      <c r="AF22" s="50">
        <f>VLOOKUP($C22,BilledbyRate!$A$7:$BQ$26,COLUMN()-2,0)*VLOOKUP('Billed Volumes'!$C22,'Rev Allocations Usage'!$B$4:$K$23,MATCH('Billed Volumes'!$A22,'Rev Allocations Usage'!$B$3:$K$3,0),0)</f>
        <v>0</v>
      </c>
      <c r="AG22" s="50">
        <f>VLOOKUP($C22,BilledbyRate!$A$7:$BQ$26,COLUMN()-2,0)*VLOOKUP('Billed Volumes'!$C22,'Rev Allocations Usage'!$B$4:$K$23,MATCH('Billed Volumes'!$A22,'Rev Allocations Usage'!$B$3:$K$3,0),0)</f>
        <v>0</v>
      </c>
      <c r="AH22" s="50">
        <f>VLOOKUP($C22,BilledbyRate!$A$7:$BQ$26,COLUMN()-2,0)*VLOOKUP('Billed Volumes'!$C22,'Rev Allocations Usage'!$B$4:$K$23,MATCH('Billed Volumes'!$A22,'Rev Allocations Usage'!$B$3:$K$3,0),0)</f>
        <v>0</v>
      </c>
      <c r="AI22" s="50">
        <f>VLOOKUP($C22,BilledbyRate!$A$7:$BQ$26,COLUMN()-2,0)*VLOOKUP('Billed Volumes'!$C22,'Rev Allocations Usage'!$B$4:$K$23,MATCH('Billed Volumes'!$A22,'Rev Allocations Usage'!$B$3:$K$3,0),0)</f>
        <v>0</v>
      </c>
      <c r="AJ22" s="52">
        <f>VLOOKUP($C22,BilledbyRate!$A$7:$BQ$26,COLUMN()-2,0)*VLOOKUP('Billed Volumes'!$C22,'Rev Allocations Usage'!$B$4:$K$23,MATCH('Billed Volumes'!$A22,'Rev Allocations Usage'!$B$3:$K$3,0),0)</f>
        <v>0</v>
      </c>
      <c r="AK22" s="50">
        <f>VLOOKUP($C22,BilledbyRate!$A$7:$BQ$26,COLUMN()-2,0)*VLOOKUP('Billed Volumes'!$C22,'Rev Allocations Usage'!$B$4:$K$23,MATCH('Billed Volumes'!$A22,'Rev Allocations Usage'!$B$3:$K$3,0),0)</f>
        <v>0</v>
      </c>
      <c r="AL22" s="50">
        <f>VLOOKUP($C22,BilledbyRate!$A$7:$BQ$26,COLUMN()-2,0)*VLOOKUP('Billed Volumes'!$C22,'Rev Allocations Usage'!$B$4:$K$23,MATCH('Billed Volumes'!$A22,'Rev Allocations Usage'!$B$3:$K$3,0),0)</f>
        <v>0</v>
      </c>
      <c r="AM22" s="50">
        <f>VLOOKUP($C22,BilledbyRate!$A$7:$BQ$26,COLUMN()-2,0)*VLOOKUP('Billed Volumes'!$C22,'Rev Allocations Usage'!$B$4:$K$23,MATCH('Billed Volumes'!$A22,'Rev Allocations Usage'!$B$3:$K$3,0),0)</f>
        <v>0</v>
      </c>
      <c r="AN22" s="50">
        <f>VLOOKUP($C22,BilledbyRate!$A$7:$BQ$26,COLUMN()-2,0)*VLOOKUP('Billed Volumes'!$C22,'Rev Allocations Usage'!$B$4:$K$23,MATCH('Billed Volumes'!$A22,'Rev Allocations Usage'!$B$3:$K$3,0),0)</f>
        <v>0</v>
      </c>
      <c r="AO22" s="50">
        <f>VLOOKUP($C22,BilledbyRate!$A$7:$BQ$26,COLUMN()-2,0)*VLOOKUP('Billed Volumes'!$C22,'Rev Allocations Usage'!$B$4:$K$23,MATCH('Billed Volumes'!$A22,'Rev Allocations Usage'!$B$3:$K$3,0),0)</f>
        <v>0</v>
      </c>
      <c r="AP22" s="50">
        <f>VLOOKUP($C22,BilledbyRate!$A$7:$BQ$26,COLUMN()-2,0)*VLOOKUP('Billed Volumes'!$C22,'Rev Allocations Usage'!$B$4:$K$23,MATCH('Billed Volumes'!$A22,'Rev Allocations Usage'!$B$3:$K$3,0),0)</f>
        <v>0</v>
      </c>
      <c r="AQ22" s="50">
        <f>VLOOKUP($C22,BilledbyRate!$A$7:$BQ$26,COLUMN()-2,0)*VLOOKUP('Billed Volumes'!$C22,'Rev Allocations Usage'!$B$4:$K$23,MATCH('Billed Volumes'!$A22,'Rev Allocations Usage'!$B$3:$K$3,0),0)</f>
        <v>0</v>
      </c>
      <c r="AR22" s="50">
        <f>VLOOKUP($C22,BilledbyRate!$A$7:$BQ$26,COLUMN()-2,0)*VLOOKUP('Billed Volumes'!$C22,'Rev Allocations Usage'!$B$4:$K$23,MATCH('Billed Volumes'!$A22,'Rev Allocations Usage'!$B$3:$K$3,0),0)</f>
        <v>0</v>
      </c>
      <c r="AS22" s="50">
        <f>VLOOKUP($C22,BilledbyRate!$A$7:$BQ$26,COLUMN()-2,0)*VLOOKUP('Billed Volumes'!$C22,'Rev Allocations Usage'!$B$4:$K$23,MATCH('Billed Volumes'!$A22,'Rev Allocations Usage'!$B$3:$K$3,0),0)</f>
        <v>0</v>
      </c>
      <c r="AT22" s="50">
        <f>VLOOKUP($C22,BilledbyRate!$A$7:$BQ$26,COLUMN()-2,0)*VLOOKUP('Billed Volumes'!$C22,'Rev Allocations Usage'!$B$4:$K$23,MATCH('Billed Volumes'!$A22,'Rev Allocations Usage'!$B$3:$K$3,0),0)</f>
        <v>0</v>
      </c>
      <c r="AU22" s="50">
        <f>VLOOKUP($C22,BilledbyRate!$A$7:$BQ$26,COLUMN()-2,0)*VLOOKUP('Billed Volumes'!$C22,'Rev Allocations Usage'!$B$4:$K$23,MATCH('Billed Volumes'!$A22,'Rev Allocations Usage'!$B$3:$K$3,0),0)</f>
        <v>0</v>
      </c>
      <c r="AV22" s="52">
        <f>VLOOKUP($C22,BilledbyRate!$A$7:$BQ$26,COLUMN()-2,0)*VLOOKUP('Billed Volumes'!$C22,'Rev Allocations Usage'!$B$4:$K$23,MATCH('Billed Volumes'!$A22,'Rev Allocations Usage'!$B$3:$K$3,0),0)</f>
        <v>0</v>
      </c>
      <c r="AW22" s="50">
        <f>VLOOKUP($C22,BilledbyRate!$A$7:$BQ$26,COLUMN()-2,0)*VLOOKUP('Billed Volumes'!$C22,'Rev Allocations Usage'!$B$4:$K$23,MATCH('Billed Volumes'!$A22,'Rev Allocations Usage'!$B$3:$K$3,0),0)</f>
        <v>0</v>
      </c>
      <c r="AX22" s="50">
        <f>VLOOKUP($C22,BilledbyRate!$A$7:$BQ$26,COLUMN()-2,0)*VLOOKUP('Billed Volumes'!$C22,'Rev Allocations Usage'!$B$4:$K$23,MATCH('Billed Volumes'!$A22,'Rev Allocations Usage'!$B$3:$K$3,0),0)</f>
        <v>0</v>
      </c>
      <c r="AY22" s="50">
        <f>VLOOKUP($C22,BilledbyRate!$A$7:$BQ$26,COLUMN()-2,0)*VLOOKUP('Billed Volumes'!$C22,'Rev Allocations Usage'!$B$4:$K$23,MATCH('Billed Volumes'!$A22,'Rev Allocations Usage'!$B$3:$K$3,0),0)</f>
        <v>0</v>
      </c>
      <c r="AZ22" s="50">
        <f>VLOOKUP($C22,BilledbyRate!$A$7:$BQ$26,COLUMN()-2,0)*VLOOKUP('Billed Volumes'!$C22,'Rev Allocations Usage'!$B$4:$K$23,MATCH('Billed Volumes'!$A22,'Rev Allocations Usage'!$B$3:$K$3,0),0)</f>
        <v>0</v>
      </c>
      <c r="BA22" s="50">
        <f>VLOOKUP($C22,BilledbyRate!$A$7:$BQ$26,COLUMN()-2,0)*VLOOKUP('Billed Volumes'!$C22,'Rev Allocations Usage'!$B$4:$K$23,MATCH('Billed Volumes'!$A22,'Rev Allocations Usage'!$B$3:$K$3,0),0)</f>
        <v>0</v>
      </c>
      <c r="BB22" s="50">
        <f>VLOOKUP($C22,BilledbyRate!$A$7:$BQ$26,COLUMN()-2,0)*VLOOKUP('Billed Volumes'!$C22,'Rev Allocations Usage'!$B$4:$K$23,MATCH('Billed Volumes'!$A22,'Rev Allocations Usage'!$B$3:$K$3,0),0)</f>
        <v>0</v>
      </c>
      <c r="BC22" s="50">
        <f>VLOOKUP($C22,BilledbyRate!$A$7:$BQ$26,COLUMN()-2,0)*VLOOKUP('Billed Volumes'!$C22,'Rev Allocations Usage'!$B$4:$K$23,MATCH('Billed Volumes'!$A22,'Rev Allocations Usage'!$B$3:$K$3,0),0)</f>
        <v>0</v>
      </c>
      <c r="BD22" s="50">
        <f>VLOOKUP($C22,BilledbyRate!$A$7:$BQ$26,COLUMN()-2,0)*VLOOKUP('Billed Volumes'!$C22,'Rev Allocations Usage'!$B$4:$K$23,MATCH('Billed Volumes'!$A22,'Rev Allocations Usage'!$B$3:$K$3,0),0)</f>
        <v>0</v>
      </c>
      <c r="BE22" s="50">
        <f>VLOOKUP($C22,BilledbyRate!$A$7:$BQ$26,COLUMN()-2,0)*VLOOKUP('Billed Volumes'!$C22,'Rev Allocations Usage'!$B$4:$K$23,MATCH('Billed Volumes'!$A22,'Rev Allocations Usage'!$B$3:$K$3,0),0)</f>
        <v>0</v>
      </c>
      <c r="BF22" s="50">
        <f>VLOOKUP($C22,BilledbyRate!$A$7:$BQ$26,COLUMN()-2,0)*VLOOKUP('Billed Volumes'!$C22,'Rev Allocations Usage'!$B$4:$K$23,MATCH('Billed Volumes'!$A22,'Rev Allocations Usage'!$B$3:$K$3,0),0)</f>
        <v>0</v>
      </c>
      <c r="BG22" s="50">
        <f>VLOOKUP($C22,BilledbyRate!$A$7:$BQ$26,COLUMN()-2,0)*VLOOKUP('Billed Volumes'!$C22,'Rev Allocations Usage'!$B$4:$K$23,MATCH('Billed Volumes'!$A22,'Rev Allocations Usage'!$B$3:$K$3,0),0)</f>
        <v>0</v>
      </c>
      <c r="BH22" s="52">
        <f>VLOOKUP($C22,BilledbyRate!$A$7:$BQ$26,COLUMN()-2,0)*VLOOKUP('Billed Volumes'!$C22,'Rev Allocations Usage'!$B$4:$K$23,MATCH('Billed Volumes'!$A22,'Rev Allocations Usage'!$B$3:$K$3,0),0)</f>
        <v>0</v>
      </c>
      <c r="BI22" s="50">
        <f>VLOOKUP($C22,BilledbyRate!$A$7:$BQ$26,COLUMN()-2,0)*VLOOKUP('Billed Volumes'!$C22,'Rev Allocations Usage'!$B$4:$K$23,MATCH('Billed Volumes'!$A22,'Rev Allocations Usage'!$B$3:$K$3,0),0)</f>
        <v>0</v>
      </c>
      <c r="BJ22" s="50">
        <f>VLOOKUP($C22,BilledbyRate!$A$7:$BQ$26,COLUMN()-2,0)*VLOOKUP('Billed Volumes'!$C22,'Rev Allocations Usage'!$B$4:$K$23,MATCH('Billed Volumes'!$A22,'Rev Allocations Usage'!$B$3:$K$3,0),0)</f>
        <v>0</v>
      </c>
      <c r="BK22" s="50">
        <f>VLOOKUP($C22,BilledbyRate!$A$7:$BQ$26,COLUMN()-2,0)*VLOOKUP('Billed Volumes'!$C22,'Rev Allocations Usage'!$B$4:$K$23,MATCH('Billed Volumes'!$A22,'Rev Allocations Usage'!$B$3:$K$3,0),0)</f>
        <v>0</v>
      </c>
      <c r="BL22" s="50">
        <f>VLOOKUP($C22,BilledbyRate!$A$7:$BQ$26,COLUMN()-2,0)*VLOOKUP('Billed Volumes'!$C22,'Rev Allocations Usage'!$B$4:$K$23,MATCH('Billed Volumes'!$A22,'Rev Allocations Usage'!$B$3:$K$3,0),0)</f>
        <v>0</v>
      </c>
      <c r="BM22" s="50">
        <f>VLOOKUP($C22,BilledbyRate!$A$7:$BQ$26,COLUMN()-2,0)*VLOOKUP('Billed Volumes'!$C22,'Rev Allocations Usage'!$B$4:$K$23,MATCH('Billed Volumes'!$A22,'Rev Allocations Usage'!$B$3:$K$3,0),0)</f>
        <v>0</v>
      </c>
      <c r="BN22" s="50">
        <f>VLOOKUP($C22,BilledbyRate!$A$7:$BQ$26,COLUMN()-2,0)*VLOOKUP('Billed Volumes'!$C22,'Rev Allocations Usage'!$B$4:$K$23,MATCH('Billed Volumes'!$A22,'Rev Allocations Usage'!$B$3:$K$3,0),0)</f>
        <v>0</v>
      </c>
      <c r="BO22" s="50">
        <f>VLOOKUP($C22,BilledbyRate!$A$7:$BQ$26,COLUMN()-2,0)*VLOOKUP('Billed Volumes'!$C22,'Rev Allocations Usage'!$B$4:$K$23,MATCH('Billed Volumes'!$A22,'Rev Allocations Usage'!$B$3:$K$3,0),0)</f>
        <v>0</v>
      </c>
      <c r="BP22" s="50">
        <f>VLOOKUP($C22,BilledbyRate!$A$7:$BQ$26,COLUMN()-2,0)*VLOOKUP('Billed Volumes'!$C22,'Rev Allocations Usage'!$B$4:$K$23,MATCH('Billed Volumes'!$A22,'Rev Allocations Usage'!$B$3:$K$3,0),0)</f>
        <v>0</v>
      </c>
      <c r="BQ22" s="50">
        <f>VLOOKUP($C22,BilledbyRate!$A$7:$BQ$26,COLUMN()-2,0)*VLOOKUP('Billed Volumes'!$C22,'Rev Allocations Usage'!$B$4:$K$23,MATCH('Billed Volumes'!$A22,'Rev Allocations Usage'!$B$3:$K$3,0),0)</f>
        <v>0</v>
      </c>
      <c r="BR22" s="50">
        <f>VLOOKUP($C22,BilledbyRate!$A$7:$BQ$26,COLUMN()-2,0)*VLOOKUP('Billed Volumes'!$C22,'Rev Allocations Usage'!$B$4:$K$23,MATCH('Billed Volumes'!$A22,'Rev Allocations Usage'!$B$3:$K$3,0),0)</f>
        <v>0</v>
      </c>
      <c r="BS22" s="51">
        <f>VLOOKUP($C22,BilledbyRate!$A$7:$BQ$26,COLUMN()-2,0)*VLOOKUP('Billed Volumes'!$C22,'Rev Allocations Usage'!$B$4:$K$23,MATCH('Billed Volumes'!$A22,'Rev Allocations Usage'!$B$3:$K$3,0),0)</f>
        <v>0</v>
      </c>
    </row>
    <row r="23" spans="1:71" ht="15" x14ac:dyDescent="0.25">
      <c r="A23" s="130" t="str">
        <f t="shared" si="7"/>
        <v>Public Authorities Customers</v>
      </c>
      <c r="B23" s="90" t="s">
        <v>144</v>
      </c>
      <c r="C23" s="105" t="s">
        <v>9</v>
      </c>
      <c r="D23" s="49"/>
      <c r="E23" s="50">
        <f>VLOOKUP($C23,BilledbyRate!$A$7:$BQ$26,COLUMN()-2,0)*VLOOKUP('Billed Volumes'!$C23,'Rev Allocations Usage'!$B$4:$K$23,MATCH('Billed Volumes'!$A23,'Rev Allocations Usage'!$B$3:$K$3,0),0)*HLOOKUP(E$4,$D$51:$O$57,MATCH($B23,$C$51:$C$57,0),0)</f>
        <v>43967.612488809107</v>
      </c>
      <c r="F23" s="50">
        <f>VLOOKUP($C23,BilledbyRate!$A$7:$BQ$26,COLUMN()-2,0)*VLOOKUP('Billed Volumes'!$C23,'Rev Allocations Usage'!$B$4:$K$23,MATCH('Billed Volumes'!$A23,'Rev Allocations Usage'!$B$3:$K$3,0),0)*HLOOKUP(F$4,$D$51:$O$57,MATCH($B23,$C$51:$C$57,0),0)</f>
        <v>35576.409010932199</v>
      </c>
      <c r="G23" s="50">
        <f>VLOOKUP($C23,BilledbyRate!$A$7:$BQ$26,COLUMN()-2,0)*VLOOKUP('Billed Volumes'!$C23,'Rev Allocations Usage'!$B$4:$K$23,MATCH('Billed Volumes'!$A23,'Rev Allocations Usage'!$B$3:$K$3,0),0)*HLOOKUP(G$4,$D$51:$O$57,MATCH($B23,$C$51:$C$57,0),0)</f>
        <v>32941.364555780943</v>
      </c>
      <c r="H23" s="50">
        <f>VLOOKUP($C23,BilledbyRate!$A$7:$BQ$26,COLUMN()-2,0)*VLOOKUP('Billed Volumes'!$C23,'Rev Allocations Usage'!$B$4:$K$23,MATCH('Billed Volumes'!$A23,'Rev Allocations Usage'!$B$3:$K$3,0),0)*HLOOKUP(H$4,$D$51:$O$57,MATCH($B23,$C$51:$C$57,0),0)</f>
        <v>33688.349535459565</v>
      </c>
      <c r="I23" s="50">
        <f>VLOOKUP($C23,BilledbyRate!$A$7:$BQ$26,COLUMN()-2,0)*VLOOKUP('Billed Volumes'!$C23,'Rev Allocations Usage'!$B$4:$K$23,MATCH('Billed Volumes'!$A23,'Rev Allocations Usage'!$B$3:$K$3,0),0)*HLOOKUP(I$4,$D$51:$O$57,MATCH($B23,$C$51:$C$57,0),0)</f>
        <v>51184.925241360499</v>
      </c>
      <c r="J23" s="50">
        <f>VLOOKUP($C23,BilledbyRate!$A$7:$BQ$26,COLUMN()-2,0)*VLOOKUP('Billed Volumes'!$C23,'Rev Allocations Usage'!$B$4:$K$23,MATCH('Billed Volumes'!$A23,'Rev Allocations Usage'!$B$3:$K$3,0),0)*HLOOKUP(J$4,$D$51:$O$57,MATCH($B23,$C$51:$C$57,0),0)</f>
        <v>90393.487699586985</v>
      </c>
      <c r="K23" s="51">
        <f>VLOOKUP($C23,BilledbyRate!$A$7:$BQ$26,COLUMN()-2,0)*VLOOKUP('Billed Volumes'!$C23,'Rev Allocations Usage'!$B$4:$K$23,MATCH('Billed Volumes'!$A23,'Rev Allocations Usage'!$B$3:$K$3,0),0)*HLOOKUP(K$4,$D$51:$O$57,MATCH($B23,$C$51:$C$57,0),0)</f>
        <v>149458.5354280342</v>
      </c>
      <c r="L23" s="50">
        <f>VLOOKUP($C23,BilledbyRate!$A$7:$BQ$26,COLUMN()-2,0)*VLOOKUP('Billed Volumes'!$C23,'Rev Allocations Usage'!$B$4:$K$23,MATCH('Billed Volumes'!$A23,'Rev Allocations Usage'!$B$3:$K$3,0),0)*HLOOKUP(L$4,$D$51:$O$57,MATCH($B23,$C$51:$C$57,0),0)</f>
        <v>176011.59407752845</v>
      </c>
      <c r="M23" s="50">
        <f>VLOOKUP($C23,BilledbyRate!$A$7:$BQ$26,COLUMN()-2,0)*VLOOKUP('Billed Volumes'!$C23,'Rev Allocations Usage'!$B$4:$K$23,MATCH('Billed Volumes'!$A23,'Rev Allocations Usage'!$B$3:$K$3,0),0)*HLOOKUP(M$4,$D$51:$O$57,MATCH($B23,$C$51:$C$57,0),0)</f>
        <v>162347.86842880267</v>
      </c>
      <c r="N23" s="50">
        <f>VLOOKUP($C23,BilledbyRate!$A$7:$BQ$26,COLUMN()-2,0)*VLOOKUP('Billed Volumes'!$C23,'Rev Allocations Usage'!$B$4:$K$23,MATCH('Billed Volumes'!$A23,'Rev Allocations Usage'!$B$3:$K$3,0),0)*HLOOKUP(N$4,$D$51:$O$57,MATCH($B23,$C$51:$C$57,0),0)</f>
        <v>143242.95140707275</v>
      </c>
      <c r="O23" s="50">
        <f>VLOOKUP($C23,BilledbyRate!$A$7:$BQ$26,COLUMN()-2,0)*VLOOKUP('Billed Volumes'!$C23,'Rev Allocations Usage'!$B$4:$K$23,MATCH('Billed Volumes'!$A23,'Rev Allocations Usage'!$B$3:$K$3,0),0)*HLOOKUP(O$4,$D$51:$O$57,MATCH($B23,$C$51:$C$57,0),0)</f>
        <v>110071.88947035382</v>
      </c>
      <c r="P23" s="50">
        <f>VLOOKUP($C23,BilledbyRate!$A$7:$BQ$26,COLUMN()-2,0)*VLOOKUP('Billed Volumes'!$C23,'Rev Allocations Usage'!$B$4:$K$23,MATCH('Billed Volumes'!$A23,'Rev Allocations Usage'!$B$3:$K$3,0),0)*HLOOKUP(P$4,$D$51:$O$57,MATCH($B23,$C$51:$C$57,0),0)</f>
        <v>57533.163614353674</v>
      </c>
      <c r="Q23" s="50">
        <f>VLOOKUP($C23,BilledbyRate!$A$7:$BQ$26,COLUMN()-2,0)*VLOOKUP('Billed Volumes'!$C23,'Rev Allocations Usage'!$B$4:$K$23,MATCH('Billed Volumes'!$A23,'Rev Allocations Usage'!$B$3:$K$3,0),0)*HLOOKUP(Q$4,$D$51:$O$57,MATCH($B23,$C$51:$C$57,0),0)</f>
        <v>36851.302203760912</v>
      </c>
      <c r="R23" s="50">
        <f>VLOOKUP($C23,BilledbyRate!$A$7:$BQ$26,COLUMN()-2,0)*VLOOKUP('Billed Volumes'!$C23,'Rev Allocations Usage'!$B$4:$K$23,MATCH('Billed Volumes'!$A23,'Rev Allocations Usage'!$B$3:$K$3,0),0)*HLOOKUP(R$4,$D$51:$O$57,MATCH($B23,$C$51:$C$57,0),0)</f>
        <v>31547.716482524396</v>
      </c>
      <c r="S23" s="50">
        <f>VLOOKUP($C23,BilledbyRate!$A$7:$BQ$26,COLUMN()-2,0)*VLOOKUP('Billed Volumes'!$C23,'Rev Allocations Usage'!$B$4:$K$23,MATCH('Billed Volumes'!$A23,'Rev Allocations Usage'!$B$3:$K$3,0),0)*HLOOKUP(S$4,$D$51:$O$57,MATCH($B23,$C$51:$C$57,0),0)</f>
        <v>30767.594398524459</v>
      </c>
      <c r="T23" s="50">
        <f>VLOOKUP($C23,BilledbyRate!$A$7:$BQ$26,COLUMN()-2,0)*VLOOKUP('Billed Volumes'!$C23,'Rev Allocations Usage'!$B$4:$K$23,MATCH('Billed Volumes'!$A23,'Rev Allocations Usage'!$B$3:$K$3,0),0)*HLOOKUP(T$4,$D$51:$O$57,MATCH($B23,$C$51:$C$57,0),0)</f>
        <v>32567.879388525278</v>
      </c>
      <c r="U23" s="50">
        <f>VLOOKUP($C23,BilledbyRate!$A$7:$BQ$26,COLUMN()-2,0)*VLOOKUP('Billed Volumes'!$C23,'Rev Allocations Usage'!$B$4:$K$23,MATCH('Billed Volumes'!$A23,'Rev Allocations Usage'!$B$3:$K$3,0),0)*HLOOKUP(U$4,$D$51:$O$57,MATCH($B23,$C$51:$C$57,0),0)</f>
        <v>50735.899312159185</v>
      </c>
      <c r="V23" s="50">
        <f>VLOOKUP($C23,BilledbyRate!$A$7:$BQ$26,COLUMN()-2,0)*VLOOKUP('Billed Volumes'!$C23,'Rev Allocations Usage'!$B$4:$K$23,MATCH('Billed Volumes'!$A23,'Rev Allocations Usage'!$B$3:$K$3,0),0)*HLOOKUP(V$4,$D$51:$O$57,MATCH($B23,$C$51:$C$57,0),0)</f>
        <v>90389.414412431783</v>
      </c>
      <c r="W23" s="50">
        <f>VLOOKUP($C23,BilledbyRate!$A$7:$BQ$26,COLUMN()-2,0)*VLOOKUP('Billed Volumes'!$C23,'Rev Allocations Usage'!$B$4:$K$23,MATCH('Billed Volumes'!$A23,'Rev Allocations Usage'!$B$3:$K$3,0),0)*HLOOKUP(W$4,$D$51:$O$57,MATCH($B23,$C$51:$C$57,0),0)</f>
        <v>149761.3088737393</v>
      </c>
      <c r="X23" s="52">
        <f>VLOOKUP($C23,BilledbyRate!$A$7:$BQ$26,COLUMN()-2,0)*VLOOKUP('Billed Volumes'!$C23,'Rev Allocations Usage'!$B$4:$K$23,MATCH('Billed Volumes'!$A23,'Rev Allocations Usage'!$B$3:$K$3,0),0)*HLOOKUP(X$4,$D$51:$O$57,MATCH($B23,$C$51:$C$57,0),0)</f>
        <v>175282.38846781291</v>
      </c>
      <c r="Y23" s="50">
        <f>VLOOKUP($C23,BilledbyRate!$A$7:$BQ$26,COLUMN()-2,0)*VLOOKUP('Billed Volumes'!$C23,'Rev Allocations Usage'!$B$4:$K$23,MATCH('Billed Volumes'!$A23,'Rev Allocations Usage'!$B$3:$K$3,0),0)*HLOOKUP(Y$4,$D$51:$O$57,MATCH($B23,$C$51:$C$57,0),0)</f>
        <v>161821.28157513519</v>
      </c>
      <c r="Z23" s="50">
        <f>VLOOKUP($C23,BilledbyRate!$A$7:$BQ$26,COLUMN()-2,0)*VLOOKUP('Billed Volumes'!$C23,'Rev Allocations Usage'!$B$4:$K$23,MATCH('Billed Volumes'!$A23,'Rev Allocations Usage'!$B$3:$K$3,0),0)*HLOOKUP(Z$4,$D$51:$O$57,MATCH($B23,$C$51:$C$57,0),0)</f>
        <v>142810.44735585325</v>
      </c>
      <c r="AA23" s="50">
        <f>VLOOKUP($C23,BilledbyRate!$A$7:$BQ$26,COLUMN()-2,0)*VLOOKUP('Billed Volumes'!$C23,'Rev Allocations Usage'!$B$4:$K$23,MATCH('Billed Volumes'!$A23,'Rev Allocations Usage'!$B$3:$K$3,0),0)*HLOOKUP(AA$4,$D$51:$O$57,MATCH($B23,$C$51:$C$57,0),0)</f>
        <v>109932.74664590404</v>
      </c>
      <c r="AB23" s="50">
        <f>VLOOKUP($C23,BilledbyRate!$A$7:$BQ$26,COLUMN()-2,0)*VLOOKUP('Billed Volumes'!$C23,'Rev Allocations Usage'!$B$4:$K$23,MATCH('Billed Volumes'!$A23,'Rev Allocations Usage'!$B$3:$K$3,0),0)*HLOOKUP(AB$4,$D$51:$O$57,MATCH($B23,$C$51:$C$57,0),0)</f>
        <v>57688.860923790126</v>
      </c>
      <c r="AC23" s="50">
        <f>VLOOKUP($C23,BilledbyRate!$A$7:$BQ$26,COLUMN()-2,0)*VLOOKUP('Billed Volumes'!$C23,'Rev Allocations Usage'!$B$4:$K$23,MATCH('Billed Volumes'!$A23,'Rev Allocations Usage'!$B$3:$K$3,0),0)*HLOOKUP(AC$4,$D$51:$O$57,MATCH($B23,$C$51:$C$57,0),0)</f>
        <v>37127.322261749374</v>
      </c>
      <c r="AD23" s="50">
        <f>VLOOKUP($C23,BilledbyRate!$A$7:$BQ$26,COLUMN()-2,0)*VLOOKUP('Billed Volumes'!$C23,'Rev Allocations Usage'!$B$4:$K$23,MATCH('Billed Volumes'!$A23,'Rev Allocations Usage'!$B$3:$K$3,0),0)*HLOOKUP(AD$4,$D$51:$O$57,MATCH($B23,$C$51:$C$57,0),0)</f>
        <v>31833.593630103482</v>
      </c>
      <c r="AE23" s="50">
        <f>VLOOKUP($C23,BilledbyRate!$A$7:$BQ$26,COLUMN()-2,0)*VLOOKUP('Billed Volumes'!$C23,'Rev Allocations Usage'!$B$4:$K$23,MATCH('Billed Volumes'!$A23,'Rev Allocations Usage'!$B$3:$K$3,0),0)*HLOOKUP(AE$4,$D$51:$O$57,MATCH($B23,$C$51:$C$57,0),0)</f>
        <v>31000.768210913226</v>
      </c>
      <c r="AF23" s="50">
        <f>VLOOKUP($C23,BilledbyRate!$A$7:$BQ$26,COLUMN()-2,0)*VLOOKUP('Billed Volumes'!$C23,'Rev Allocations Usage'!$B$4:$K$23,MATCH('Billed Volumes'!$A23,'Rev Allocations Usage'!$B$3:$K$3,0),0)*HLOOKUP(AF$4,$D$51:$O$57,MATCH($B23,$C$51:$C$57,0),0)</f>
        <v>32741.547933091217</v>
      </c>
      <c r="AG23" s="50">
        <f>VLOOKUP($C23,BilledbyRate!$A$7:$BQ$26,COLUMN()-2,0)*VLOOKUP('Billed Volumes'!$C23,'Rev Allocations Usage'!$B$4:$K$23,MATCH('Billed Volumes'!$A23,'Rev Allocations Usage'!$B$3:$K$3,0),0)*HLOOKUP(AG$4,$D$51:$O$57,MATCH($B23,$C$51:$C$57,0),0)</f>
        <v>50725.962166640282</v>
      </c>
      <c r="AH23" s="50">
        <f>VLOOKUP($C23,BilledbyRate!$A$7:$BQ$26,COLUMN()-2,0)*VLOOKUP('Billed Volumes'!$C23,'Rev Allocations Usage'!$B$4:$K$23,MATCH('Billed Volumes'!$A23,'Rev Allocations Usage'!$B$3:$K$3,0),0)*HLOOKUP(AH$4,$D$51:$O$57,MATCH($B23,$C$51:$C$57,0),0)</f>
        <v>90083.277134021584</v>
      </c>
      <c r="AI23" s="50">
        <f>VLOOKUP($C23,BilledbyRate!$A$7:$BQ$26,COLUMN()-2,0)*VLOOKUP('Billed Volumes'!$C23,'Rev Allocations Usage'!$B$4:$K$23,MATCH('Billed Volumes'!$A23,'Rev Allocations Usage'!$B$3:$K$3,0),0)*HLOOKUP(AI$4,$D$51:$O$57,MATCH($B23,$C$51:$C$57,0),0)</f>
        <v>149069.96060768672</v>
      </c>
      <c r="AJ23" s="52">
        <f>VLOOKUP($C23,BilledbyRate!$A$7:$BQ$26,COLUMN()-2,0)*VLOOKUP('Billed Volumes'!$C23,'Rev Allocations Usage'!$B$4:$K$23,MATCH('Billed Volumes'!$A23,'Rev Allocations Usage'!$B$3:$K$3,0),0)*HLOOKUP(AJ$4,$D$51:$O$57,MATCH($B23,$C$51:$C$57,0),0)</f>
        <v>173881.62174876098</v>
      </c>
      <c r="AK23" s="50">
        <f>VLOOKUP($C23,BilledbyRate!$A$7:$BQ$26,COLUMN()-2,0)*VLOOKUP('Billed Volumes'!$C23,'Rev Allocations Usage'!$B$4:$K$23,MATCH('Billed Volumes'!$A23,'Rev Allocations Usage'!$B$3:$K$3,0),0)*HLOOKUP(AK$4,$D$51:$O$57,MATCH($B23,$C$51:$C$57,0),0)</f>
        <v>160662.23223441673</v>
      </c>
      <c r="AL23" s="50">
        <f>VLOOKUP($C23,BilledbyRate!$A$7:$BQ$26,COLUMN()-2,0)*VLOOKUP('Billed Volumes'!$C23,'Rev Allocations Usage'!$B$4:$K$23,MATCH('Billed Volumes'!$A23,'Rev Allocations Usage'!$B$3:$K$3,0),0)*HLOOKUP(AL$4,$D$51:$O$57,MATCH($B23,$C$51:$C$57,0),0)</f>
        <v>141694.00133858202</v>
      </c>
      <c r="AM23" s="50">
        <f>VLOOKUP($C23,BilledbyRate!$A$7:$BQ$26,COLUMN()-2,0)*VLOOKUP('Billed Volumes'!$C23,'Rev Allocations Usage'!$B$4:$K$23,MATCH('Billed Volumes'!$A23,'Rev Allocations Usage'!$B$3:$K$3,0),0)*HLOOKUP(AM$4,$D$51:$O$57,MATCH($B23,$C$51:$C$57,0),0)</f>
        <v>109119.20268002443</v>
      </c>
      <c r="AN23" s="50">
        <f>VLOOKUP($C23,BilledbyRate!$A$7:$BQ$26,COLUMN()-2,0)*VLOOKUP('Billed Volumes'!$C23,'Rev Allocations Usage'!$B$4:$K$23,MATCH('Billed Volumes'!$A23,'Rev Allocations Usage'!$B$3:$K$3,0),0)*HLOOKUP(AN$4,$D$51:$O$57,MATCH($B23,$C$51:$C$57,0),0)</f>
        <v>57345.124865317106</v>
      </c>
      <c r="AO23" s="50">
        <f>VLOOKUP($C23,BilledbyRate!$A$7:$BQ$26,COLUMN()-2,0)*VLOOKUP('Billed Volumes'!$C23,'Rev Allocations Usage'!$B$4:$K$23,MATCH('Billed Volumes'!$A23,'Rev Allocations Usage'!$B$3:$K$3,0),0)*HLOOKUP(AO$4,$D$51:$O$57,MATCH($B23,$C$51:$C$57,0),0)</f>
        <v>37009.660190400376</v>
      </c>
      <c r="AP23" s="50">
        <f>VLOOKUP($C23,BilledbyRate!$A$7:$BQ$26,COLUMN()-2,0)*VLOOKUP('Billed Volumes'!$C23,'Rev Allocations Usage'!$B$4:$K$23,MATCH('Billed Volumes'!$A23,'Rev Allocations Usage'!$B$3:$K$3,0),0)*HLOOKUP(AP$4,$D$51:$O$57,MATCH($B23,$C$51:$C$57,0),0)</f>
        <v>31787.284580118307</v>
      </c>
      <c r="AQ23" s="50">
        <f>VLOOKUP($C23,BilledbyRate!$A$7:$BQ$26,COLUMN()-2,0)*VLOOKUP('Billed Volumes'!$C23,'Rev Allocations Usage'!$B$4:$K$23,MATCH('Billed Volumes'!$A23,'Rev Allocations Usage'!$B$3:$K$3,0),0)*HLOOKUP(AQ$4,$D$51:$O$57,MATCH($B23,$C$51:$C$57,0),0)</f>
        <v>30992.362192568002</v>
      </c>
      <c r="AR23" s="50">
        <f>VLOOKUP($C23,BilledbyRate!$A$7:$BQ$26,COLUMN()-2,0)*VLOOKUP('Billed Volumes'!$C23,'Rev Allocations Usage'!$B$4:$K$23,MATCH('Billed Volumes'!$A23,'Rev Allocations Usage'!$B$3:$K$3,0),0)*HLOOKUP(AR$4,$D$51:$O$57,MATCH($B23,$C$51:$C$57,0),0)</f>
        <v>32758.416276877299</v>
      </c>
      <c r="AS23" s="50">
        <f>VLOOKUP($C23,BilledbyRate!$A$7:$BQ$26,COLUMN()-2,0)*VLOOKUP('Billed Volumes'!$C23,'Rev Allocations Usage'!$B$4:$K$23,MATCH('Billed Volumes'!$A23,'Rev Allocations Usage'!$B$3:$K$3,0),0)*HLOOKUP(AS$4,$D$51:$O$57,MATCH($B23,$C$51:$C$57,0),0)</f>
        <v>50584.557678578676</v>
      </c>
      <c r="AT23" s="50">
        <f>VLOOKUP($C23,BilledbyRate!$A$7:$BQ$26,COLUMN()-2,0)*VLOOKUP('Billed Volumes'!$C23,'Rev Allocations Usage'!$B$4:$K$23,MATCH('Billed Volumes'!$A23,'Rev Allocations Usage'!$B$3:$K$3,0),0)*HLOOKUP(AT$4,$D$51:$O$57,MATCH($B23,$C$51:$C$57,0),0)</f>
        <v>89561.14232153949</v>
      </c>
      <c r="AU23" s="50">
        <f>VLOOKUP($C23,BilledbyRate!$A$7:$BQ$26,COLUMN()-2,0)*VLOOKUP('Billed Volumes'!$C23,'Rev Allocations Usage'!$B$4:$K$23,MATCH('Billed Volumes'!$A23,'Rev Allocations Usage'!$B$3:$K$3,0),0)*HLOOKUP(AU$4,$D$51:$O$57,MATCH($B23,$C$51:$C$57,0),0)</f>
        <v>148013.27302366804</v>
      </c>
      <c r="AV23" s="52">
        <f>VLOOKUP($C23,BilledbyRate!$A$7:$BQ$26,COLUMN()-2,0)*VLOOKUP('Billed Volumes'!$C23,'Rev Allocations Usage'!$B$4:$K$23,MATCH('Billed Volumes'!$A23,'Rev Allocations Usage'!$B$3:$K$3,0),0)*HLOOKUP(AV$4,$D$51:$O$57,MATCH($B23,$C$51:$C$57,0),0)</f>
        <v>172640.71013063364</v>
      </c>
      <c r="AW23" s="50">
        <f>VLOOKUP($C23,BilledbyRate!$A$7:$BQ$26,COLUMN()-2,0)*VLOOKUP('Billed Volumes'!$C23,'Rev Allocations Usage'!$B$4:$K$23,MATCH('Billed Volumes'!$A23,'Rev Allocations Usage'!$B$3:$K$3,0),0)*HLOOKUP(AW$4,$D$51:$O$57,MATCH($B23,$C$51:$C$57,0),0)</f>
        <v>159650.48053387133</v>
      </c>
      <c r="AX23" s="50">
        <f>VLOOKUP($C23,BilledbyRate!$A$7:$BQ$26,COLUMN()-2,0)*VLOOKUP('Billed Volumes'!$C23,'Rev Allocations Usage'!$B$4:$K$23,MATCH('Billed Volumes'!$A23,'Rev Allocations Usage'!$B$3:$K$3,0),0)*HLOOKUP(AX$4,$D$51:$O$57,MATCH($B23,$C$51:$C$57,0),0)</f>
        <v>140735.15203924724</v>
      </c>
      <c r="AY23" s="50">
        <f>VLOOKUP($C23,BilledbyRate!$A$7:$BQ$26,COLUMN()-2,0)*VLOOKUP('Billed Volumes'!$C23,'Rev Allocations Usage'!$B$4:$K$23,MATCH('Billed Volumes'!$A23,'Rev Allocations Usage'!$B$3:$K$3,0),0)*HLOOKUP(AY$4,$D$51:$O$57,MATCH($B23,$C$51:$C$57,0),0)</f>
        <v>108478.73602050863</v>
      </c>
      <c r="AZ23" s="50">
        <f>VLOOKUP($C23,BilledbyRate!$A$7:$BQ$26,COLUMN()-2,0)*VLOOKUP('Billed Volumes'!$C23,'Rev Allocations Usage'!$B$4:$K$23,MATCH('Billed Volumes'!$A23,'Rev Allocations Usage'!$B$3:$K$3,0),0)*HLOOKUP(AZ$4,$D$51:$O$57,MATCH($B23,$C$51:$C$57,0),0)</f>
        <v>57123.217152792735</v>
      </c>
      <c r="BA23" s="50">
        <f>VLOOKUP($C23,BilledbyRate!$A$7:$BQ$26,COLUMN()-2,0)*VLOOKUP('Billed Volumes'!$C23,'Rev Allocations Usage'!$B$4:$K$23,MATCH('Billed Volumes'!$A23,'Rev Allocations Usage'!$B$3:$K$3,0),0)*HLOOKUP(BA$4,$D$51:$O$57,MATCH($B23,$C$51:$C$57,0),0)</f>
        <v>36964.766188630769</v>
      </c>
      <c r="BB23" s="50">
        <f>VLOOKUP($C23,BilledbyRate!$A$7:$BQ$26,COLUMN()-2,0)*VLOOKUP('Billed Volumes'!$C23,'Rev Allocations Usage'!$B$4:$K$23,MATCH('Billed Volumes'!$A23,'Rev Allocations Usage'!$B$3:$K$3,0),0)*HLOOKUP(BB$4,$D$51:$O$57,MATCH($B23,$C$51:$C$57,0),0)</f>
        <v>31762.624407512762</v>
      </c>
      <c r="BC23" s="50">
        <f>VLOOKUP($C23,BilledbyRate!$A$7:$BQ$26,COLUMN()-2,0)*VLOOKUP('Billed Volumes'!$C23,'Rev Allocations Usage'!$B$4:$K$23,MATCH('Billed Volumes'!$A23,'Rev Allocations Usage'!$B$3:$K$3,0),0)*HLOOKUP(BC$4,$D$51:$O$57,MATCH($B23,$C$51:$C$57,0),0)</f>
        <v>30937.261850006758</v>
      </c>
      <c r="BD23" s="50">
        <f>VLOOKUP($C23,BilledbyRate!$A$7:$BQ$26,COLUMN()-2,0)*VLOOKUP('Billed Volumes'!$C23,'Rev Allocations Usage'!$B$4:$K$23,MATCH('Billed Volumes'!$A23,'Rev Allocations Usage'!$B$3:$K$3,0),0)*HLOOKUP(BD$4,$D$51:$O$57,MATCH($B23,$C$51:$C$57,0),0)</f>
        <v>32659.154227495292</v>
      </c>
      <c r="BE23" s="50">
        <f>VLOOKUP($C23,BilledbyRate!$A$7:$BQ$26,COLUMN()-2,0)*VLOOKUP('Billed Volumes'!$C23,'Rev Allocations Usage'!$B$4:$K$23,MATCH('Billed Volumes'!$A23,'Rev Allocations Usage'!$B$3:$K$3,0),0)*HLOOKUP(BE$4,$D$51:$O$57,MATCH($B23,$C$51:$C$57,0),0)</f>
        <v>50262.240440528767</v>
      </c>
      <c r="BF23" s="50">
        <f>VLOOKUP($C23,BilledbyRate!$A$7:$BQ$26,COLUMN()-2,0)*VLOOKUP('Billed Volumes'!$C23,'Rev Allocations Usage'!$B$4:$K$23,MATCH('Billed Volumes'!$A23,'Rev Allocations Usage'!$B$3:$K$3,0),0)*HLOOKUP(BF$4,$D$51:$O$57,MATCH($B23,$C$51:$C$57,0),0)</f>
        <v>88856.860930049952</v>
      </c>
      <c r="BG23" s="50">
        <f>VLOOKUP($C23,BilledbyRate!$A$7:$BQ$26,COLUMN()-2,0)*VLOOKUP('Billed Volumes'!$C23,'Rev Allocations Usage'!$B$4:$K$23,MATCH('Billed Volumes'!$A23,'Rev Allocations Usage'!$B$3:$K$3,0),0)*HLOOKUP(BG$4,$D$51:$O$57,MATCH($B23,$C$51:$C$57,0),0)</f>
        <v>146773.95297376683</v>
      </c>
      <c r="BH23" s="52">
        <f>VLOOKUP($C23,BilledbyRate!$A$7:$BQ$26,COLUMN()-2,0)*VLOOKUP('Billed Volumes'!$C23,'Rev Allocations Usage'!$B$4:$K$23,MATCH('Billed Volumes'!$A23,'Rev Allocations Usage'!$B$3:$K$3,0),0)*HLOOKUP(BH$4,$D$51:$O$57,MATCH($B23,$C$51:$C$57,0),0)</f>
        <v>171661.86885837038</v>
      </c>
      <c r="BI23" s="50">
        <f>VLOOKUP($C23,BilledbyRate!$A$7:$BQ$26,COLUMN()-2,0)*VLOOKUP('Billed Volumes'!$C23,'Rev Allocations Usage'!$B$4:$K$23,MATCH('Billed Volumes'!$A23,'Rev Allocations Usage'!$B$3:$K$3,0),0)*HLOOKUP(BI$4,$D$51:$O$57,MATCH($B23,$C$51:$C$57,0),0)</f>
        <v>158859.47527008448</v>
      </c>
      <c r="BJ23" s="50">
        <f>VLOOKUP($C23,BilledbyRate!$A$7:$BQ$26,COLUMN()-2,0)*VLOOKUP('Billed Volumes'!$C23,'Rev Allocations Usage'!$B$4:$K$23,MATCH('Billed Volumes'!$A23,'Rev Allocations Usage'!$B$3:$K$3,0),0)*HLOOKUP(BJ$4,$D$51:$O$57,MATCH($B23,$C$51:$C$57,0),0)</f>
        <v>139987.61740349125</v>
      </c>
      <c r="BK23" s="50">
        <f>VLOOKUP($C23,BilledbyRate!$A$7:$BQ$26,COLUMN()-2,0)*VLOOKUP('Billed Volumes'!$C23,'Rev Allocations Usage'!$B$4:$K$23,MATCH('Billed Volumes'!$A23,'Rev Allocations Usage'!$B$3:$K$3,0),0)*HLOOKUP(BK$4,$D$51:$O$57,MATCH($B23,$C$51:$C$57,0),0)</f>
        <v>107961.60382362019</v>
      </c>
      <c r="BL23" s="50">
        <f>VLOOKUP($C23,BilledbyRate!$A$7:$BQ$26,COLUMN()-2,0)*VLOOKUP('Billed Volumes'!$C23,'Rev Allocations Usage'!$B$4:$K$23,MATCH('Billed Volumes'!$A23,'Rev Allocations Usage'!$B$3:$K$3,0),0)*HLOOKUP(BL$4,$D$51:$O$57,MATCH($B23,$C$51:$C$57,0),0)</f>
        <v>56916.663553511768</v>
      </c>
      <c r="BM23" s="50">
        <f>VLOOKUP($C23,BilledbyRate!$A$7:$BQ$26,COLUMN()-2,0)*VLOOKUP('Billed Volumes'!$C23,'Rev Allocations Usage'!$B$4:$K$23,MATCH('Billed Volumes'!$A23,'Rev Allocations Usage'!$B$3:$K$3,0),0)*HLOOKUP(BM$4,$D$51:$O$57,MATCH($B23,$C$51:$C$57,0),0)</f>
        <v>36908.561554968837</v>
      </c>
      <c r="BN23" s="50">
        <f>VLOOKUP($C23,BilledbyRate!$A$7:$BQ$26,COLUMN()-2,0)*VLOOKUP('Billed Volumes'!$C23,'Rev Allocations Usage'!$B$4:$K$23,MATCH('Billed Volumes'!$A23,'Rev Allocations Usage'!$B$3:$K$3,0),0)*HLOOKUP(BN$4,$D$51:$O$57,MATCH($B23,$C$51:$C$57,0),0)</f>
        <v>31750.565705642792</v>
      </c>
      <c r="BO23" s="50">
        <f>VLOOKUP($C23,BilledbyRate!$A$7:$BQ$26,COLUMN()-2,0)*VLOOKUP('Billed Volumes'!$C23,'Rev Allocations Usage'!$B$4:$K$23,MATCH('Billed Volumes'!$A23,'Rev Allocations Usage'!$B$3:$K$3,0),0)*HLOOKUP(BO$4,$D$51:$O$57,MATCH($B23,$C$51:$C$57,0),0)</f>
        <v>30942.363327435531</v>
      </c>
      <c r="BP23" s="50">
        <f>VLOOKUP($C23,BilledbyRate!$A$7:$BQ$26,COLUMN()-2,0)*VLOOKUP('Billed Volumes'!$C23,'Rev Allocations Usage'!$B$4:$K$23,MATCH('Billed Volumes'!$A23,'Rev Allocations Usage'!$B$3:$K$3,0),0)*HLOOKUP(BP$4,$D$51:$O$57,MATCH($B23,$C$51:$C$57,0),0)</f>
        <v>32675.505696927517</v>
      </c>
      <c r="BQ23" s="50">
        <f>VLOOKUP($C23,BilledbyRate!$A$7:$BQ$26,COLUMN()-2,0)*VLOOKUP('Billed Volumes'!$C23,'Rev Allocations Usage'!$B$4:$K$23,MATCH('Billed Volumes'!$A23,'Rev Allocations Usage'!$B$3:$K$3,0),0)*HLOOKUP(BQ$4,$D$51:$O$57,MATCH($B23,$C$51:$C$57,0),0)</f>
        <v>50168.298444650063</v>
      </c>
      <c r="BR23" s="50">
        <f>VLOOKUP($C23,BilledbyRate!$A$7:$BQ$26,COLUMN()-2,0)*VLOOKUP('Billed Volumes'!$C23,'Rev Allocations Usage'!$B$4:$K$23,MATCH('Billed Volumes'!$A23,'Rev Allocations Usage'!$B$3:$K$3,0),0)*HLOOKUP(BR$4,$D$51:$O$57,MATCH($B23,$C$51:$C$57,0),0)</f>
        <v>88514.121719699819</v>
      </c>
      <c r="BS23" s="51">
        <f>VLOOKUP($C23,BilledbyRate!$A$7:$BQ$26,COLUMN()-2,0)*VLOOKUP('Billed Volumes'!$C23,'Rev Allocations Usage'!$B$4:$K$23,MATCH('Billed Volumes'!$A23,'Rev Allocations Usage'!$B$3:$K$3,0),0)*HLOOKUP(BS$4,$D$51:$O$57,MATCH($B23,$C$51:$C$57,0),0)</f>
        <v>146078.53783966892</v>
      </c>
    </row>
    <row r="24" spans="1:71" ht="15" x14ac:dyDescent="0.25">
      <c r="A24" s="130" t="str">
        <f t="shared" si="7"/>
        <v>Public Authorities Customers</v>
      </c>
      <c r="B24" s="90" t="s">
        <v>146</v>
      </c>
      <c r="C24" s="105" t="s">
        <v>9</v>
      </c>
      <c r="D24" s="49"/>
      <c r="E24" s="50">
        <f>VLOOKUP($C24,BilledbyRate!$A$7:$BQ$26,COLUMN()-2,0)*VLOOKUP('Billed Volumes'!$C24,'Rev Allocations Usage'!$B$4:$K$23,MATCH('Billed Volumes'!$A24,'Rev Allocations Usage'!$B$3:$K$3,0),0)*(1-HLOOKUP(E$4,$D$51:$O$57,MATCH($B23,$C$51:$C$57,0),0))</f>
        <v>4348.445191200899</v>
      </c>
      <c r="F24" s="50">
        <f>VLOOKUP($C24,BilledbyRate!$A$7:$BQ$26,COLUMN()-2,0)*VLOOKUP('Billed Volumes'!$C24,'Rev Allocations Usage'!$B$4:$K$23,MATCH('Billed Volumes'!$A24,'Rev Allocations Usage'!$B$3:$K$3,0),0)*(1-HLOOKUP(F$4,$D$51:$O$57,MATCH($B23,$C$51:$C$57,0),0))</f>
        <v>2677.7942266293035</v>
      </c>
      <c r="G24" s="50">
        <f>VLOOKUP($C24,BilledbyRate!$A$7:$BQ$26,COLUMN()-2,0)*VLOOKUP('Billed Volumes'!$C24,'Rev Allocations Usage'!$B$4:$K$23,MATCH('Billed Volumes'!$A24,'Rev Allocations Usage'!$B$3:$K$3,0),0)*(1-HLOOKUP(G$4,$D$51:$O$57,MATCH($B23,$C$51:$C$57,0),0))</f>
        <v>2479.4575472093165</v>
      </c>
      <c r="H24" s="50">
        <f>VLOOKUP($C24,BilledbyRate!$A$7:$BQ$26,COLUMN()-2,0)*VLOOKUP('Billed Volumes'!$C24,'Rev Allocations Usage'!$B$4:$K$23,MATCH('Billed Volumes'!$A24,'Rev Allocations Usage'!$B$3:$K$3,0),0)*(1-HLOOKUP(H$4,$D$51:$O$57,MATCH($B23,$C$51:$C$57,0),0))</f>
        <v>2535.6822230991052</v>
      </c>
      <c r="I24" s="50">
        <f>VLOOKUP($C24,BilledbyRate!$A$7:$BQ$26,COLUMN()-2,0)*VLOOKUP('Billed Volumes'!$C24,'Rev Allocations Usage'!$B$4:$K$23,MATCH('Billed Volumes'!$A24,'Rev Allocations Usage'!$B$3:$K$3,0),0)*(1-HLOOKUP(I$4,$D$51:$O$57,MATCH($B23,$C$51:$C$57,0),0))</f>
        <v>5687.2139157067204</v>
      </c>
      <c r="J24" s="50">
        <f>VLOOKUP($C24,BilledbyRate!$A$7:$BQ$26,COLUMN()-2,0)*VLOOKUP('Billed Volumes'!$C24,'Rev Allocations Usage'!$B$4:$K$23,MATCH('Billed Volumes'!$A24,'Rev Allocations Usage'!$B$3:$K$3,0),0)*(1-HLOOKUP(J$4,$D$51:$O$57,MATCH($B23,$C$51:$C$57,0),0))</f>
        <v>24028.648629004128</v>
      </c>
      <c r="K24" s="51">
        <f>VLOOKUP($C24,BilledbyRate!$A$7:$BQ$26,COLUMN()-2,0)*VLOOKUP('Billed Volumes'!$C24,'Rev Allocations Usage'!$B$4:$K$23,MATCH('Billed Volumes'!$A24,'Rev Allocations Usage'!$B$3:$K$3,0),0)*(1-HLOOKUP(K$4,$D$51:$O$57,MATCH($B23,$C$51:$C$57,0),0))</f>
        <v>55279.184336396211</v>
      </c>
      <c r="L24" s="50">
        <f>VLOOKUP($C24,BilledbyRate!$A$7:$BQ$26,COLUMN()-2,0)*VLOOKUP('Billed Volumes'!$C24,'Rev Allocations Usage'!$B$4:$K$23,MATCH('Billed Volumes'!$A24,'Rev Allocations Usage'!$B$3:$K$3,0),0)*(1-HLOOKUP(L$4,$D$51:$O$57,MATCH($B23,$C$51:$C$57,0),0))</f>
        <v>99006.521668609756</v>
      </c>
      <c r="M24" s="50">
        <f>VLOOKUP($C24,BilledbyRate!$A$7:$BQ$26,COLUMN()-2,0)*VLOOKUP('Billed Volumes'!$C24,'Rev Allocations Usage'!$B$4:$K$23,MATCH('Billed Volumes'!$A24,'Rev Allocations Usage'!$B$3:$K$3,0),0)*(1-HLOOKUP(M$4,$D$51:$O$57,MATCH($B23,$C$51:$C$57,0),0))</f>
        <v>95347.160823265061</v>
      </c>
      <c r="N24" s="50">
        <f>VLOOKUP($C24,BilledbyRate!$A$7:$BQ$26,COLUMN()-2,0)*VLOOKUP('Billed Volumes'!$C24,'Rev Allocations Usage'!$B$4:$K$23,MATCH('Billed Volumes'!$A24,'Rev Allocations Usage'!$B$3:$K$3,0),0)*(1-HLOOKUP(N$4,$D$51:$O$57,MATCH($B23,$C$51:$C$57,0),0))</f>
        <v>55705.592213861637</v>
      </c>
      <c r="O24" s="50">
        <f>VLOOKUP($C24,BilledbyRate!$A$7:$BQ$26,COLUMN()-2,0)*VLOOKUP('Billed Volumes'!$C24,'Rev Allocations Usage'!$B$4:$K$23,MATCH('Billed Volumes'!$A24,'Rev Allocations Usage'!$B$3:$K$3,0),0)*(1-HLOOKUP(O$4,$D$51:$O$57,MATCH($B23,$C$51:$C$57,0),0))</f>
        <v>17918.679681220394</v>
      </c>
      <c r="P24" s="50">
        <f>VLOOKUP($C24,BilledbyRate!$A$7:$BQ$26,COLUMN()-2,0)*VLOOKUP('Billed Volumes'!$C24,'Rev Allocations Usage'!$B$4:$K$23,MATCH('Billed Volumes'!$A24,'Rev Allocations Usage'!$B$3:$K$3,0),0)*(1-HLOOKUP(P$4,$D$51:$O$57,MATCH($B23,$C$51:$C$57,0),0))</f>
        <v>7845.4314019573194</v>
      </c>
      <c r="Q24" s="50">
        <f>VLOOKUP($C24,BilledbyRate!$A$7:$BQ$26,COLUMN()-2,0)*VLOOKUP('Billed Volumes'!$C24,'Rev Allocations Usage'!$B$4:$K$23,MATCH('Billed Volumes'!$A24,'Rev Allocations Usage'!$B$3:$K$3,0),0)*(1-HLOOKUP(Q$4,$D$51:$O$57,MATCH($B23,$C$51:$C$57,0),0))</f>
        <v>3644.6342838884402</v>
      </c>
      <c r="R24" s="50">
        <f>VLOOKUP($C24,BilledbyRate!$A$7:$BQ$26,COLUMN()-2,0)*VLOOKUP('Billed Volumes'!$C24,'Rev Allocations Usage'!$B$4:$K$23,MATCH('Billed Volumes'!$A24,'Rev Allocations Usage'!$B$3:$K$3,0),0)*(1-HLOOKUP(R$4,$D$51:$O$57,MATCH($B23,$C$51:$C$57,0),0))</f>
        <v>2374.5593051362434</v>
      </c>
      <c r="S24" s="50">
        <f>VLOOKUP($C24,BilledbyRate!$A$7:$BQ$26,COLUMN()-2,0)*VLOOKUP('Billed Volumes'!$C24,'Rev Allocations Usage'!$B$4:$K$23,MATCH('Billed Volumes'!$A24,'Rev Allocations Usage'!$B$3:$K$3,0),0)*(1-HLOOKUP(S$4,$D$51:$O$57,MATCH($B23,$C$51:$C$57,0),0))</f>
        <v>2315.8404385986137</v>
      </c>
      <c r="T24" s="50">
        <f>VLOOKUP($C24,BilledbyRate!$A$7:$BQ$26,COLUMN()-2,0)*VLOOKUP('Billed Volumes'!$C24,'Rev Allocations Usage'!$B$4:$K$23,MATCH('Billed Volumes'!$A24,'Rev Allocations Usage'!$B$3:$K$3,0),0)*(1-HLOOKUP(T$4,$D$51:$O$57,MATCH($B23,$C$51:$C$57,0),0))</f>
        <v>2451.3457604266323</v>
      </c>
      <c r="U24" s="50">
        <f>VLOOKUP($C24,BilledbyRate!$A$7:$BQ$26,COLUMN()-2,0)*VLOOKUP('Billed Volumes'!$C24,'Rev Allocations Usage'!$B$4:$K$23,MATCH('Billed Volumes'!$A24,'Rev Allocations Usage'!$B$3:$K$3,0),0)*(1-HLOOKUP(U$4,$D$51:$O$57,MATCH($B23,$C$51:$C$57,0),0))</f>
        <v>5637.3221457954633</v>
      </c>
      <c r="V24" s="50">
        <f>VLOOKUP($C24,BilledbyRate!$A$7:$BQ$26,COLUMN()-2,0)*VLOOKUP('Billed Volumes'!$C24,'Rev Allocations Usage'!$B$4:$K$23,MATCH('Billed Volumes'!$A24,'Rev Allocations Usage'!$B$3:$K$3,0),0)*(1-HLOOKUP(V$4,$D$51:$O$57,MATCH($B23,$C$51:$C$57,0),0))</f>
        <v>24027.565856469202</v>
      </c>
      <c r="W24" s="50">
        <f>VLOOKUP($C24,BilledbyRate!$A$7:$BQ$26,COLUMN()-2,0)*VLOOKUP('Billed Volumes'!$C24,'Rev Allocations Usage'!$B$4:$K$23,MATCH('Billed Volumes'!$A24,'Rev Allocations Usage'!$B$3:$K$3,0),0)*(1-HLOOKUP(W$4,$D$51:$O$57,MATCH($B23,$C$51:$C$57,0),0))</f>
        <v>55391.169035492625</v>
      </c>
      <c r="X24" s="52">
        <f>VLOOKUP($C24,BilledbyRate!$A$7:$BQ$26,COLUMN()-2,0)*VLOOKUP('Billed Volumes'!$C24,'Rev Allocations Usage'!$B$4:$K$23,MATCH('Billed Volumes'!$A24,'Rev Allocations Usage'!$B$3:$K$3,0),0)*(1-HLOOKUP(X$4,$D$51:$O$57,MATCH($B23,$C$51:$C$57,0),0))</f>
        <v>98596.343513144762</v>
      </c>
      <c r="Y24" s="50">
        <f>VLOOKUP($C24,BilledbyRate!$A$7:$BQ$26,COLUMN()-2,0)*VLOOKUP('Billed Volumes'!$C24,'Rev Allocations Usage'!$B$4:$K$23,MATCH('Billed Volumes'!$A24,'Rev Allocations Usage'!$B$3:$K$3,0),0)*(1-HLOOKUP(Y$4,$D$51:$O$57,MATCH($B23,$C$51:$C$57,0),0))</f>
        <v>95037.895528253997</v>
      </c>
      <c r="Z24" s="50">
        <f>VLOOKUP($C24,BilledbyRate!$A$7:$BQ$26,COLUMN()-2,0)*VLOOKUP('Billed Volumes'!$C24,'Rev Allocations Usage'!$B$4:$K$23,MATCH('Billed Volumes'!$A24,'Rev Allocations Usage'!$B$3:$K$3,0),0)*(1-HLOOKUP(Z$4,$D$51:$O$57,MATCH($B23,$C$51:$C$57,0),0))</f>
        <v>55537.396193942935</v>
      </c>
      <c r="AA24" s="50">
        <f>VLOOKUP($C24,BilledbyRate!$A$7:$BQ$26,COLUMN()-2,0)*VLOOKUP('Billed Volumes'!$C24,'Rev Allocations Usage'!$B$4:$K$23,MATCH('Billed Volumes'!$A24,'Rev Allocations Usage'!$B$3:$K$3,0),0)*(1-HLOOKUP(AA$4,$D$51:$O$57,MATCH($B23,$C$51:$C$57,0),0))</f>
        <v>17896.028523751822</v>
      </c>
      <c r="AB24" s="50">
        <f>VLOOKUP($C24,BilledbyRate!$A$7:$BQ$26,COLUMN()-2,0)*VLOOKUP('Billed Volumes'!$C24,'Rev Allocations Usage'!$B$4:$K$23,MATCH('Billed Volumes'!$A24,'Rev Allocations Usage'!$B$3:$K$3,0),0)*(1-HLOOKUP(AB$4,$D$51:$O$57,MATCH($B23,$C$51:$C$57,0),0))</f>
        <v>7866.6628532441082</v>
      </c>
      <c r="AC24" s="50">
        <f>VLOOKUP($C24,BilledbyRate!$A$7:$BQ$26,COLUMN()-2,0)*VLOOKUP('Billed Volumes'!$C24,'Rev Allocations Usage'!$B$4:$K$23,MATCH('Billed Volumes'!$A24,'Rev Allocations Usage'!$B$3:$K$3,0),0)*(1-HLOOKUP(AC$4,$D$51:$O$57,MATCH($B23,$C$51:$C$57,0),0))</f>
        <v>3671.9329709422445</v>
      </c>
      <c r="AD24" s="50">
        <f>VLOOKUP($C24,BilledbyRate!$A$7:$BQ$26,COLUMN()-2,0)*VLOOKUP('Billed Volumes'!$C24,'Rev Allocations Usage'!$B$4:$K$23,MATCH('Billed Volumes'!$A24,'Rev Allocations Usage'!$B$3:$K$3,0),0)*(1-HLOOKUP(AD$4,$D$51:$O$57,MATCH($B23,$C$51:$C$57,0),0))</f>
        <v>2396.0769399002602</v>
      </c>
      <c r="AE24" s="50">
        <f>VLOOKUP($C24,BilledbyRate!$A$7:$BQ$26,COLUMN()-2,0)*VLOOKUP('Billed Volumes'!$C24,'Rev Allocations Usage'!$B$4:$K$23,MATCH('Billed Volumes'!$A24,'Rev Allocations Usage'!$B$3:$K$3,0),0)*(1-HLOOKUP(AE$4,$D$51:$O$57,MATCH($B23,$C$51:$C$57,0),0))</f>
        <v>2333.3911556601333</v>
      </c>
      <c r="AF24" s="50">
        <f>VLOOKUP($C24,BilledbyRate!$A$7:$BQ$26,COLUMN()-2,0)*VLOOKUP('Billed Volumes'!$C24,'Rev Allocations Usage'!$B$4:$K$23,MATCH('Billed Volumes'!$A24,'Rev Allocations Usage'!$B$3:$K$3,0),0)*(1-HLOOKUP(AF$4,$D$51:$O$57,MATCH($B23,$C$51:$C$57,0),0))</f>
        <v>2464.4175863617024</v>
      </c>
      <c r="AG24" s="50">
        <f>VLOOKUP($C24,BilledbyRate!$A$7:$BQ$26,COLUMN()-2,0)*VLOOKUP('Billed Volumes'!$C24,'Rev Allocations Usage'!$B$4:$K$23,MATCH('Billed Volumes'!$A24,'Rev Allocations Usage'!$B$3:$K$3,0),0)*(1-HLOOKUP(AG$4,$D$51:$O$57,MATCH($B23,$C$51:$C$57,0),0))</f>
        <v>5636.2180185155858</v>
      </c>
      <c r="AH24" s="50">
        <f>VLOOKUP($C24,BilledbyRate!$A$7:$BQ$26,COLUMN()-2,0)*VLOOKUP('Billed Volumes'!$C24,'Rev Allocations Usage'!$B$4:$K$23,MATCH('Billed Volumes'!$A24,'Rev Allocations Usage'!$B$3:$K$3,0),0)*(1-HLOOKUP(AH$4,$D$51:$O$57,MATCH($B23,$C$51:$C$57,0),0))</f>
        <v>23946.187592588012</v>
      </c>
      <c r="AI24" s="50">
        <f>VLOOKUP($C24,BilledbyRate!$A$7:$BQ$26,COLUMN()-2,0)*VLOOKUP('Billed Volumes'!$C24,'Rev Allocations Usage'!$B$4:$K$23,MATCH('Billed Volumes'!$A24,'Rev Allocations Usage'!$B$3:$K$3,0),0)*(1-HLOOKUP(AI$4,$D$51:$O$57,MATCH($B23,$C$51:$C$57,0),0))</f>
        <v>55135.464882295099</v>
      </c>
      <c r="AJ24" s="52">
        <f>VLOOKUP($C24,BilledbyRate!$A$7:$BQ$26,COLUMN()-2,0)*VLOOKUP('Billed Volumes'!$C24,'Rev Allocations Usage'!$B$4:$K$23,MATCH('Billed Volumes'!$A24,'Rev Allocations Usage'!$B$3:$K$3,0),0)*(1-HLOOKUP(AJ$4,$D$51:$O$57,MATCH($B23,$C$51:$C$57,0),0))</f>
        <v>97808.412233678042</v>
      </c>
      <c r="AK24" s="50">
        <f>VLOOKUP($C24,BilledbyRate!$A$7:$BQ$26,COLUMN()-2,0)*VLOOKUP('Billed Volumes'!$C24,'Rev Allocations Usage'!$B$4:$K$23,MATCH('Billed Volumes'!$A24,'Rev Allocations Usage'!$B$3:$K$3,0),0)*(1-HLOOKUP(AK$4,$D$51:$O$57,MATCH($B23,$C$51:$C$57,0),0))</f>
        <v>94357.18401068919</v>
      </c>
      <c r="AL24" s="50">
        <f>VLOOKUP($C24,BilledbyRate!$A$7:$BQ$26,COLUMN()-2,0)*VLOOKUP('Billed Volumes'!$C24,'Rev Allocations Usage'!$B$4:$K$23,MATCH('Billed Volumes'!$A24,'Rev Allocations Usage'!$B$3:$K$3,0),0)*(1-HLOOKUP(AL$4,$D$51:$O$57,MATCH($B23,$C$51:$C$57,0),0))</f>
        <v>55103.222742781909</v>
      </c>
      <c r="AM24" s="50">
        <f>VLOOKUP($C24,BilledbyRate!$A$7:$BQ$26,COLUMN()-2,0)*VLOOKUP('Billed Volumes'!$C24,'Rev Allocations Usage'!$B$4:$K$23,MATCH('Billed Volumes'!$A24,'Rev Allocations Usage'!$B$3:$K$3,0),0)*(1-HLOOKUP(AM$4,$D$51:$O$57,MATCH($B23,$C$51:$C$57,0),0))</f>
        <v>17763.591133957467</v>
      </c>
      <c r="AN24" s="50">
        <f>VLOOKUP($C24,BilledbyRate!$A$7:$BQ$26,COLUMN()-2,0)*VLOOKUP('Billed Volumes'!$C24,'Rev Allocations Usage'!$B$4:$K$23,MATCH('Billed Volumes'!$A24,'Rev Allocations Usage'!$B$3:$K$3,0),0)*(1-HLOOKUP(AN$4,$D$51:$O$57,MATCH($B23,$C$51:$C$57,0),0))</f>
        <v>7819.7897543614235</v>
      </c>
      <c r="AO24" s="50">
        <f>VLOOKUP($C24,BilledbyRate!$A$7:$BQ$26,COLUMN()-2,0)*VLOOKUP('Billed Volumes'!$C24,'Rev Allocations Usage'!$B$4:$K$23,MATCH('Billed Volumes'!$A24,'Rev Allocations Usage'!$B$3:$K$3,0),0)*(1-HLOOKUP(AO$4,$D$51:$O$57,MATCH($B23,$C$51:$C$57,0),0))</f>
        <v>3660.2960627868488</v>
      </c>
      <c r="AP24" s="50">
        <f>VLOOKUP($C24,BilledbyRate!$A$7:$BQ$26,COLUMN()-2,0)*VLOOKUP('Billed Volumes'!$C24,'Rev Allocations Usage'!$B$4:$K$23,MATCH('Billed Volumes'!$A24,'Rev Allocations Usage'!$B$3:$K$3,0),0)*(1-HLOOKUP(AP$4,$D$51:$O$57,MATCH($B23,$C$51:$C$57,0),0))</f>
        <v>2392.5913124820213</v>
      </c>
      <c r="AQ24" s="50">
        <f>VLOOKUP($C24,BilledbyRate!$A$7:$BQ$26,COLUMN()-2,0)*VLOOKUP('Billed Volumes'!$C24,'Rev Allocations Usage'!$B$4:$K$23,MATCH('Billed Volumes'!$A24,'Rev Allocations Usage'!$B$3:$K$3,0),0)*(1-HLOOKUP(AQ$4,$D$51:$O$57,MATCH($B23,$C$51:$C$57,0),0))</f>
        <v>2332.7584446018909</v>
      </c>
      <c r="AR24" s="50">
        <f>VLOOKUP($C24,BilledbyRate!$A$7:$BQ$26,COLUMN()-2,0)*VLOOKUP('Billed Volumes'!$C24,'Rev Allocations Usage'!$B$4:$K$23,MATCH('Billed Volumes'!$A24,'Rev Allocations Usage'!$B$3:$K$3,0),0)*(1-HLOOKUP(AR$4,$D$51:$O$57,MATCH($B23,$C$51:$C$57,0),0))</f>
        <v>2465.6872466466766</v>
      </c>
      <c r="AS24" s="50">
        <f>VLOOKUP($C24,BilledbyRate!$A$7:$BQ$26,COLUMN()-2,0)*VLOOKUP('Billed Volumes'!$C24,'Rev Allocations Usage'!$B$4:$K$23,MATCH('Billed Volumes'!$A24,'Rev Allocations Usage'!$B$3:$K$3,0),0)*(1-HLOOKUP(AS$4,$D$51:$O$57,MATCH($B23,$C$51:$C$57,0),0))</f>
        <v>5620.5064087309629</v>
      </c>
      <c r="AT24" s="50">
        <f>VLOOKUP($C24,BilledbyRate!$A$7:$BQ$26,COLUMN()-2,0)*VLOOKUP('Billed Volumes'!$C24,'Rev Allocations Usage'!$B$4:$K$23,MATCH('Billed Volumes'!$A24,'Rev Allocations Usage'!$B$3:$K$3,0),0)*(1-HLOOKUP(AT$4,$D$51:$O$57,MATCH($B23,$C$51:$C$57,0),0))</f>
        <v>23807.392262687707</v>
      </c>
      <c r="AU24" s="50">
        <f>VLOOKUP($C24,BilledbyRate!$A$7:$BQ$26,COLUMN()-2,0)*VLOOKUP('Billed Volumes'!$C24,'Rev Allocations Usage'!$B$4:$K$23,MATCH('Billed Volumes'!$A24,'Rev Allocations Usage'!$B$3:$K$3,0),0)*(1-HLOOKUP(AU$4,$D$51:$O$57,MATCH($B23,$C$51:$C$57,0),0))</f>
        <v>54744.63522793202</v>
      </c>
      <c r="AV24" s="52">
        <f>VLOOKUP($C24,BilledbyRate!$A$7:$BQ$26,COLUMN()-2,0)*VLOOKUP('Billed Volumes'!$C24,'Rev Allocations Usage'!$B$4:$K$23,MATCH('Billed Volumes'!$A24,'Rev Allocations Usage'!$B$3:$K$3,0),0)*(1-HLOOKUP(AV$4,$D$51:$O$57,MATCH($B23,$C$51:$C$57,0),0))</f>
        <v>97110.399448481417</v>
      </c>
      <c r="AW24" s="50">
        <f>VLOOKUP($C24,BilledbyRate!$A$7:$BQ$26,COLUMN()-2,0)*VLOOKUP('Billed Volumes'!$C24,'Rev Allocations Usage'!$B$4:$K$23,MATCH('Billed Volumes'!$A24,'Rev Allocations Usage'!$B$3:$K$3,0),0)*(1-HLOOKUP(AW$4,$D$51:$O$57,MATCH($B23,$C$51:$C$57,0),0))</f>
        <v>93762.980631003797</v>
      </c>
      <c r="AX24" s="50">
        <f>VLOOKUP($C24,BilledbyRate!$A$7:$BQ$26,COLUMN()-2,0)*VLOOKUP('Billed Volumes'!$C24,'Rev Allocations Usage'!$B$4:$K$23,MATCH('Billed Volumes'!$A24,'Rev Allocations Usage'!$B$3:$K$3,0),0)*(1-HLOOKUP(AX$4,$D$51:$O$57,MATCH($B23,$C$51:$C$57,0),0))</f>
        <v>54730.336904151714</v>
      </c>
      <c r="AY24" s="50">
        <f>VLOOKUP($C24,BilledbyRate!$A$7:$BQ$26,COLUMN()-2,0)*VLOOKUP('Billed Volumes'!$C24,'Rev Allocations Usage'!$B$4:$K$23,MATCH('Billed Volumes'!$A24,'Rev Allocations Usage'!$B$3:$K$3,0),0)*(1-HLOOKUP(AY$4,$D$51:$O$57,MATCH($B23,$C$51:$C$57,0),0))</f>
        <v>17659.329119617687</v>
      </c>
      <c r="AZ24" s="50">
        <f>VLOOKUP($C24,BilledbyRate!$A$7:$BQ$26,COLUMN()-2,0)*VLOOKUP('Billed Volumes'!$C24,'Rev Allocations Usage'!$B$4:$K$23,MATCH('Billed Volumes'!$A24,'Rev Allocations Usage'!$B$3:$K$3,0),0)*(1-HLOOKUP(AZ$4,$D$51:$O$57,MATCH($B23,$C$51:$C$57,0),0))</f>
        <v>7789.5296117444632</v>
      </c>
      <c r="BA24" s="50">
        <f>VLOOKUP($C24,BilledbyRate!$A$7:$BQ$26,COLUMN()-2,0)*VLOOKUP('Billed Volumes'!$C24,'Rev Allocations Usage'!$B$4:$K$23,MATCH('Billed Volumes'!$A24,'Rev Allocations Usage'!$B$3:$K$3,0),0)*(1-HLOOKUP(BA$4,$D$51:$O$57,MATCH($B23,$C$51:$C$57,0),0))</f>
        <v>3655.8559966777671</v>
      </c>
      <c r="BB24" s="50">
        <f>VLOOKUP($C24,BilledbyRate!$A$7:$BQ$26,COLUMN()-2,0)*VLOOKUP('Billed Volumes'!$C24,'Rev Allocations Usage'!$B$4:$K$23,MATCH('Billed Volumes'!$A24,'Rev Allocations Usage'!$B$3:$K$3,0),0)*(1-HLOOKUP(BB$4,$D$51:$O$57,MATCH($B23,$C$51:$C$57,0),0))</f>
        <v>2390.7351704579482</v>
      </c>
      <c r="BC24" s="50">
        <f>VLOOKUP($C24,BilledbyRate!$A$7:$BQ$26,COLUMN()-2,0)*VLOOKUP('Billed Volumes'!$C24,'Rev Allocations Usage'!$B$4:$K$23,MATCH('Billed Volumes'!$A24,'Rev Allocations Usage'!$B$3:$K$3,0),0)*(1-HLOOKUP(BC$4,$D$51:$O$57,MATCH($B23,$C$51:$C$57,0),0))</f>
        <v>2328.6111069897543</v>
      </c>
      <c r="BD24" s="50">
        <f>VLOOKUP($C24,BilledbyRate!$A$7:$BQ$26,COLUMN()-2,0)*VLOOKUP('Billed Volumes'!$C24,'Rev Allocations Usage'!$B$4:$K$23,MATCH('Billed Volumes'!$A24,'Rev Allocations Usage'!$B$3:$K$3,0),0)*(1-HLOOKUP(BD$4,$D$51:$O$57,MATCH($B23,$C$51:$C$57,0),0))</f>
        <v>2458.215909596418</v>
      </c>
      <c r="BE24" s="50">
        <f>VLOOKUP($C24,BilledbyRate!$A$7:$BQ$26,COLUMN()-2,0)*VLOOKUP('Billed Volumes'!$C24,'Rev Allocations Usage'!$B$4:$K$23,MATCH('Billed Volumes'!$A24,'Rev Allocations Usage'!$B$3:$K$3,0),0)*(1-HLOOKUP(BE$4,$D$51:$O$57,MATCH($B23,$C$51:$C$57,0),0))</f>
        <v>5584.6933822809724</v>
      </c>
      <c r="BF24" s="50">
        <f>VLOOKUP($C24,BilledbyRate!$A$7:$BQ$26,COLUMN()-2,0)*VLOOKUP('Billed Volumes'!$C24,'Rev Allocations Usage'!$B$4:$K$23,MATCH('Billed Volumes'!$A24,'Rev Allocations Usage'!$B$3:$K$3,0),0)*(1-HLOOKUP(BF$4,$D$51:$O$57,MATCH($B23,$C$51:$C$57,0),0))</f>
        <v>23620.178221912007</v>
      </c>
      <c r="BG24" s="50">
        <f>VLOOKUP($C24,BilledbyRate!$A$7:$BQ$26,COLUMN()-2,0)*VLOOKUP('Billed Volumes'!$C24,'Rev Allocations Usage'!$B$4:$K$23,MATCH('Billed Volumes'!$A24,'Rev Allocations Usage'!$B$3:$K$3,0),0)*(1-HLOOKUP(BG$4,$D$51:$O$57,MATCH($B23,$C$51:$C$57,0),0))</f>
        <v>54286.256579338427</v>
      </c>
      <c r="BH24" s="52">
        <f>VLOOKUP($C24,BilledbyRate!$A$7:$BQ$26,COLUMN()-2,0)*VLOOKUP('Billed Volumes'!$C24,'Rev Allocations Usage'!$B$4:$K$23,MATCH('Billed Volumes'!$A24,'Rev Allocations Usage'!$B$3:$K$3,0),0)*(1-HLOOKUP(BH$4,$D$51:$O$57,MATCH($B23,$C$51:$C$57,0),0))</f>
        <v>96559.801232833328</v>
      </c>
      <c r="BI24" s="50">
        <f>VLOOKUP($C24,BilledbyRate!$A$7:$BQ$26,COLUMN()-2,0)*VLOOKUP('Billed Volumes'!$C24,'Rev Allocations Usage'!$B$4:$K$23,MATCH('Billed Volumes'!$A24,'Rev Allocations Usage'!$B$3:$K$3,0),0)*(1-HLOOKUP(BI$4,$D$51:$O$57,MATCH($B23,$C$51:$C$57,0),0))</f>
        <v>93298.42198401787</v>
      </c>
      <c r="BJ24" s="50">
        <f>VLOOKUP($C24,BilledbyRate!$A$7:$BQ$26,COLUMN()-2,0)*VLOOKUP('Billed Volumes'!$C24,'Rev Allocations Usage'!$B$4:$K$23,MATCH('Billed Volumes'!$A24,'Rev Allocations Usage'!$B$3:$K$3,0),0)*(1-HLOOKUP(BJ$4,$D$51:$O$57,MATCH($B23,$C$51:$C$57,0),0))</f>
        <v>54439.628990246609</v>
      </c>
      <c r="BK24" s="50">
        <f>VLOOKUP($C24,BilledbyRate!$A$7:$BQ$26,COLUMN()-2,0)*VLOOKUP('Billed Volumes'!$C24,'Rev Allocations Usage'!$B$4:$K$23,MATCH('Billed Volumes'!$A24,'Rev Allocations Usage'!$B$3:$K$3,0),0)*(1-HLOOKUP(BK$4,$D$51:$O$57,MATCH($B23,$C$51:$C$57,0),0))</f>
        <v>17575.144808496312</v>
      </c>
      <c r="BL24" s="50">
        <f>VLOOKUP($C24,BilledbyRate!$A$7:$BQ$26,COLUMN()-2,0)*VLOOKUP('Billed Volumes'!$C24,'Rev Allocations Usage'!$B$4:$K$23,MATCH('Billed Volumes'!$A24,'Rev Allocations Usage'!$B$3:$K$3,0),0)*(1-HLOOKUP(BL$4,$D$51:$O$57,MATCH($B23,$C$51:$C$57,0),0))</f>
        <v>7761.3632118425139</v>
      </c>
      <c r="BM24" s="50">
        <f>VLOOKUP($C24,BilledbyRate!$A$7:$BQ$26,COLUMN()-2,0)*VLOOKUP('Billed Volumes'!$C24,'Rev Allocations Usage'!$B$4:$K$23,MATCH('Billed Volumes'!$A24,'Rev Allocations Usage'!$B$3:$K$3,0),0)*(1-HLOOKUP(BM$4,$D$51:$O$57,MATCH($B23,$C$51:$C$57,0),0))</f>
        <v>3650.297296645268</v>
      </c>
      <c r="BN24" s="50">
        <f>VLOOKUP($C24,BilledbyRate!$A$7:$BQ$26,COLUMN()-2,0)*VLOOKUP('Billed Volumes'!$C24,'Rev Allocations Usage'!$B$4:$K$23,MATCH('Billed Volumes'!$A24,'Rev Allocations Usage'!$B$3:$K$3,0),0)*(1-HLOOKUP(BN$4,$D$51:$O$57,MATCH($B23,$C$51:$C$57,0),0))</f>
        <v>2389.8275262311763</v>
      </c>
      <c r="BO24" s="50">
        <f>VLOOKUP($C24,BilledbyRate!$A$7:$BQ$26,COLUMN()-2,0)*VLOOKUP('Billed Volumes'!$C24,'Rev Allocations Usage'!$B$4:$K$23,MATCH('Billed Volumes'!$A24,'Rev Allocations Usage'!$B$3:$K$3,0),0)*(1-HLOOKUP(BO$4,$D$51:$O$57,MATCH($B23,$C$51:$C$57,0),0))</f>
        <v>2328.9950891618123</v>
      </c>
      <c r="BP24" s="50">
        <f>VLOOKUP($C24,BilledbyRate!$A$7:$BQ$26,COLUMN()-2,0)*VLOOKUP('Billed Volumes'!$C24,'Rev Allocations Usage'!$B$4:$K$23,MATCH('Billed Volumes'!$A24,'Rev Allocations Usage'!$B$3:$K$3,0),0)*(1-HLOOKUP(BP$4,$D$51:$O$57,MATCH($B23,$C$51:$C$57,0),0))</f>
        <v>2459.4466653601339</v>
      </c>
      <c r="BQ24" s="50">
        <f>VLOOKUP($C24,BilledbyRate!$A$7:$BQ$26,COLUMN()-2,0)*VLOOKUP('Billed Volumes'!$C24,'Rev Allocations Usage'!$B$4:$K$23,MATCH('Billed Volumes'!$A24,'Rev Allocations Usage'!$B$3:$K$3,0),0)*(1-HLOOKUP(BQ$4,$D$51:$O$57,MATCH($B23,$C$51:$C$57,0),0))</f>
        <v>5574.2553827388947</v>
      </c>
      <c r="BR24" s="50">
        <f>VLOOKUP($C24,BilledbyRate!$A$7:$BQ$26,COLUMN()-2,0)*VLOOKUP('Billed Volumes'!$C24,'Rev Allocations Usage'!$B$4:$K$23,MATCH('Billed Volumes'!$A24,'Rev Allocations Usage'!$B$3:$K$3,0),0)*(1-HLOOKUP(BR$4,$D$51:$O$57,MATCH($B23,$C$51:$C$57,0),0))</f>
        <v>23529.07033055311</v>
      </c>
      <c r="BS24" s="51">
        <f>VLOOKUP($C24,BilledbyRate!$A$7:$BQ$26,COLUMN()-2,0)*VLOOKUP('Billed Volumes'!$C24,'Rev Allocations Usage'!$B$4:$K$23,MATCH('Billed Volumes'!$A24,'Rev Allocations Usage'!$B$3:$K$3,0),0)*(1-HLOOKUP(BS$4,$D$51:$O$57,MATCH($B23,$C$51:$C$57,0),0))</f>
        <v>54029.04824206933</v>
      </c>
    </row>
    <row r="25" spans="1:71" ht="15" x14ac:dyDescent="0.25">
      <c r="A25" s="130" t="str">
        <f t="shared" si="7"/>
        <v>Public Authorities Customers</v>
      </c>
      <c r="B25" s="90" t="s">
        <v>148</v>
      </c>
      <c r="C25" s="105" t="s">
        <v>10</v>
      </c>
      <c r="D25" s="49"/>
      <c r="E25" s="50">
        <f>VLOOKUP($C25,BilledbyRate!$A$7:$BQ$26,COLUMN()-2,0)*VLOOKUP('Billed Volumes'!$C25,'Rev Allocations Usage'!$B$4:$K$23,MATCH('Billed Volumes'!$A25,'Rev Allocations Usage'!$B$3:$K$3,0),0)*HLOOKUP(E$4,$D$51:$O$57,MATCH($B25,$C$51:$C$57,0),0)</f>
        <v>0</v>
      </c>
      <c r="F25" s="50">
        <f>VLOOKUP($C25,BilledbyRate!$A$7:$BQ$26,COLUMN()-2,0)*VLOOKUP('Billed Volumes'!$C25,'Rev Allocations Usage'!$B$4:$K$23,MATCH('Billed Volumes'!$A25,'Rev Allocations Usage'!$B$3:$K$3,0),0)*HLOOKUP(F$4,$D$51:$O$57,MATCH($B25,$C$51:$C$57,0),0)</f>
        <v>0</v>
      </c>
      <c r="G25" s="50">
        <f>VLOOKUP($C25,BilledbyRate!$A$7:$BQ$26,COLUMN()-2,0)*VLOOKUP('Billed Volumes'!$C25,'Rev Allocations Usage'!$B$4:$K$23,MATCH('Billed Volumes'!$A25,'Rev Allocations Usage'!$B$3:$K$3,0),0)*HLOOKUP(G$4,$D$51:$O$57,MATCH($B25,$C$51:$C$57,0),0)</f>
        <v>0</v>
      </c>
      <c r="H25" s="50">
        <f>VLOOKUP($C25,BilledbyRate!$A$7:$BQ$26,COLUMN()-2,0)*VLOOKUP('Billed Volumes'!$C25,'Rev Allocations Usage'!$B$4:$K$23,MATCH('Billed Volumes'!$A25,'Rev Allocations Usage'!$B$3:$K$3,0),0)*HLOOKUP(H$4,$D$51:$O$57,MATCH($B25,$C$51:$C$57,0),0)</f>
        <v>0</v>
      </c>
      <c r="I25" s="50">
        <f>VLOOKUP($C25,BilledbyRate!$A$7:$BQ$26,COLUMN()-2,0)*VLOOKUP('Billed Volumes'!$C25,'Rev Allocations Usage'!$B$4:$K$23,MATCH('Billed Volumes'!$A25,'Rev Allocations Usage'!$B$3:$K$3,0),0)*HLOOKUP(I$4,$D$51:$O$57,MATCH($B25,$C$51:$C$57,0),0)</f>
        <v>0</v>
      </c>
      <c r="J25" s="50">
        <f>VLOOKUP($C25,BilledbyRate!$A$7:$BQ$26,COLUMN()-2,0)*VLOOKUP('Billed Volumes'!$C25,'Rev Allocations Usage'!$B$4:$K$23,MATCH('Billed Volumes'!$A25,'Rev Allocations Usage'!$B$3:$K$3,0),0)*HLOOKUP(J$4,$D$51:$O$57,MATCH($B25,$C$51:$C$57,0),0)</f>
        <v>0</v>
      </c>
      <c r="K25" s="51">
        <f>VLOOKUP($C25,BilledbyRate!$A$7:$BQ$26,COLUMN()-2,0)*VLOOKUP('Billed Volumes'!$C25,'Rev Allocations Usage'!$B$4:$K$23,MATCH('Billed Volumes'!$A25,'Rev Allocations Usage'!$B$3:$K$3,0),0)*HLOOKUP(K$4,$D$51:$O$57,MATCH($B25,$C$51:$C$57,0),0)</f>
        <v>0</v>
      </c>
      <c r="L25" s="50">
        <f>VLOOKUP($C25,BilledbyRate!$A$7:$BQ$26,COLUMN()-2,0)*VLOOKUP('Billed Volumes'!$C25,'Rev Allocations Usage'!$B$4:$K$23,MATCH('Billed Volumes'!$A25,'Rev Allocations Usage'!$B$3:$K$3,0),0)*HLOOKUP(L$4,$D$51:$O$57,MATCH($B25,$C$51:$C$57,0),0)</f>
        <v>0</v>
      </c>
      <c r="M25" s="50">
        <f>VLOOKUP($C25,BilledbyRate!$A$7:$BQ$26,COLUMN()-2,0)*VLOOKUP('Billed Volumes'!$C25,'Rev Allocations Usage'!$B$4:$K$23,MATCH('Billed Volumes'!$A25,'Rev Allocations Usage'!$B$3:$K$3,0),0)*HLOOKUP(M$4,$D$51:$O$57,MATCH($B25,$C$51:$C$57,0),0)</f>
        <v>0</v>
      </c>
      <c r="N25" s="50">
        <f>VLOOKUP($C25,BilledbyRate!$A$7:$BQ$26,COLUMN()-2,0)*VLOOKUP('Billed Volumes'!$C25,'Rev Allocations Usage'!$B$4:$K$23,MATCH('Billed Volumes'!$A25,'Rev Allocations Usage'!$B$3:$K$3,0),0)*HLOOKUP(N$4,$D$51:$O$57,MATCH($B25,$C$51:$C$57,0),0)</f>
        <v>0</v>
      </c>
      <c r="O25" s="50">
        <f>VLOOKUP($C25,BilledbyRate!$A$7:$BQ$26,COLUMN()-2,0)*VLOOKUP('Billed Volumes'!$C25,'Rev Allocations Usage'!$B$4:$K$23,MATCH('Billed Volumes'!$A25,'Rev Allocations Usage'!$B$3:$K$3,0),0)*HLOOKUP(O$4,$D$51:$O$57,MATCH($B25,$C$51:$C$57,0),0)</f>
        <v>0</v>
      </c>
      <c r="P25" s="50">
        <f>VLOOKUP($C25,BilledbyRate!$A$7:$BQ$26,COLUMN()-2,0)*VLOOKUP('Billed Volumes'!$C25,'Rev Allocations Usage'!$B$4:$K$23,MATCH('Billed Volumes'!$A25,'Rev Allocations Usage'!$B$3:$K$3,0),0)*HLOOKUP(P$4,$D$51:$O$57,MATCH($B25,$C$51:$C$57,0),0)</f>
        <v>0</v>
      </c>
      <c r="Q25" s="50">
        <f>VLOOKUP($C25,BilledbyRate!$A$7:$BQ$26,COLUMN()-2,0)*VLOOKUP('Billed Volumes'!$C25,'Rev Allocations Usage'!$B$4:$K$23,MATCH('Billed Volumes'!$A25,'Rev Allocations Usage'!$B$3:$K$3,0),0)*HLOOKUP(Q$4,$D$51:$O$57,MATCH($B25,$C$51:$C$57,0),0)</f>
        <v>0</v>
      </c>
      <c r="R25" s="50">
        <f>VLOOKUP($C25,BilledbyRate!$A$7:$BQ$26,COLUMN()-2,0)*VLOOKUP('Billed Volumes'!$C25,'Rev Allocations Usage'!$B$4:$K$23,MATCH('Billed Volumes'!$A25,'Rev Allocations Usage'!$B$3:$K$3,0),0)*HLOOKUP(R$4,$D$51:$O$57,MATCH($B25,$C$51:$C$57,0),0)</f>
        <v>0</v>
      </c>
      <c r="S25" s="50">
        <f>VLOOKUP($C25,BilledbyRate!$A$7:$BQ$26,COLUMN()-2,0)*VLOOKUP('Billed Volumes'!$C25,'Rev Allocations Usage'!$B$4:$K$23,MATCH('Billed Volumes'!$A25,'Rev Allocations Usage'!$B$3:$K$3,0),0)*HLOOKUP(S$4,$D$51:$O$57,MATCH($B25,$C$51:$C$57,0),0)</f>
        <v>0</v>
      </c>
      <c r="T25" s="50">
        <f>VLOOKUP($C25,BilledbyRate!$A$7:$BQ$26,COLUMN()-2,0)*VLOOKUP('Billed Volumes'!$C25,'Rev Allocations Usage'!$B$4:$K$23,MATCH('Billed Volumes'!$A25,'Rev Allocations Usage'!$B$3:$K$3,0),0)*HLOOKUP(T$4,$D$51:$O$57,MATCH($B25,$C$51:$C$57,0),0)</f>
        <v>0</v>
      </c>
      <c r="U25" s="50">
        <f>VLOOKUP($C25,BilledbyRate!$A$7:$BQ$26,COLUMN()-2,0)*VLOOKUP('Billed Volumes'!$C25,'Rev Allocations Usage'!$B$4:$K$23,MATCH('Billed Volumes'!$A25,'Rev Allocations Usage'!$B$3:$K$3,0),0)*HLOOKUP(U$4,$D$51:$O$57,MATCH($B25,$C$51:$C$57,0),0)</f>
        <v>0</v>
      </c>
      <c r="V25" s="50">
        <f>VLOOKUP($C25,BilledbyRate!$A$7:$BQ$26,COLUMN()-2,0)*VLOOKUP('Billed Volumes'!$C25,'Rev Allocations Usage'!$B$4:$K$23,MATCH('Billed Volumes'!$A25,'Rev Allocations Usage'!$B$3:$K$3,0),0)*HLOOKUP(V$4,$D$51:$O$57,MATCH($B25,$C$51:$C$57,0),0)</f>
        <v>0</v>
      </c>
      <c r="W25" s="50">
        <f>VLOOKUP($C25,BilledbyRate!$A$7:$BQ$26,COLUMN()-2,0)*VLOOKUP('Billed Volumes'!$C25,'Rev Allocations Usage'!$B$4:$K$23,MATCH('Billed Volumes'!$A25,'Rev Allocations Usage'!$B$3:$K$3,0),0)*HLOOKUP(W$4,$D$51:$O$57,MATCH($B25,$C$51:$C$57,0),0)</f>
        <v>0</v>
      </c>
      <c r="X25" s="52">
        <f>VLOOKUP($C25,BilledbyRate!$A$7:$BQ$26,COLUMN()-2,0)*VLOOKUP('Billed Volumes'!$C25,'Rev Allocations Usage'!$B$4:$K$23,MATCH('Billed Volumes'!$A25,'Rev Allocations Usage'!$B$3:$K$3,0),0)*HLOOKUP(X$4,$D$51:$O$57,MATCH($B25,$C$51:$C$57,0),0)</f>
        <v>0</v>
      </c>
      <c r="Y25" s="50">
        <f>VLOOKUP($C25,BilledbyRate!$A$7:$BQ$26,COLUMN()-2,0)*VLOOKUP('Billed Volumes'!$C25,'Rev Allocations Usage'!$B$4:$K$23,MATCH('Billed Volumes'!$A25,'Rev Allocations Usage'!$B$3:$K$3,0),0)*HLOOKUP(Y$4,$D$51:$O$57,MATCH($B25,$C$51:$C$57,0),0)</f>
        <v>0</v>
      </c>
      <c r="Z25" s="50">
        <f>VLOOKUP($C25,BilledbyRate!$A$7:$BQ$26,COLUMN()-2,0)*VLOOKUP('Billed Volumes'!$C25,'Rev Allocations Usage'!$B$4:$K$23,MATCH('Billed Volumes'!$A25,'Rev Allocations Usage'!$B$3:$K$3,0),0)*HLOOKUP(Z$4,$D$51:$O$57,MATCH($B25,$C$51:$C$57,0),0)</f>
        <v>0</v>
      </c>
      <c r="AA25" s="50">
        <f>VLOOKUP($C25,BilledbyRate!$A$7:$BQ$26,COLUMN()-2,0)*VLOOKUP('Billed Volumes'!$C25,'Rev Allocations Usage'!$B$4:$K$23,MATCH('Billed Volumes'!$A25,'Rev Allocations Usage'!$B$3:$K$3,0),0)*HLOOKUP(AA$4,$D$51:$O$57,MATCH($B25,$C$51:$C$57,0),0)</f>
        <v>0</v>
      </c>
      <c r="AB25" s="50">
        <f>VLOOKUP($C25,BilledbyRate!$A$7:$BQ$26,COLUMN()-2,0)*VLOOKUP('Billed Volumes'!$C25,'Rev Allocations Usage'!$B$4:$K$23,MATCH('Billed Volumes'!$A25,'Rev Allocations Usage'!$B$3:$K$3,0),0)*HLOOKUP(AB$4,$D$51:$O$57,MATCH($B25,$C$51:$C$57,0),0)</f>
        <v>0</v>
      </c>
      <c r="AC25" s="50">
        <f>VLOOKUP($C25,BilledbyRate!$A$7:$BQ$26,COLUMN()-2,0)*VLOOKUP('Billed Volumes'!$C25,'Rev Allocations Usage'!$B$4:$K$23,MATCH('Billed Volumes'!$A25,'Rev Allocations Usage'!$B$3:$K$3,0),0)*HLOOKUP(AC$4,$D$51:$O$57,MATCH($B25,$C$51:$C$57,0),0)</f>
        <v>0</v>
      </c>
      <c r="AD25" s="50">
        <f>VLOOKUP($C25,BilledbyRate!$A$7:$BQ$26,COLUMN()-2,0)*VLOOKUP('Billed Volumes'!$C25,'Rev Allocations Usage'!$B$4:$K$23,MATCH('Billed Volumes'!$A25,'Rev Allocations Usage'!$B$3:$K$3,0),0)*HLOOKUP(AD$4,$D$51:$O$57,MATCH($B25,$C$51:$C$57,0),0)</f>
        <v>0</v>
      </c>
      <c r="AE25" s="50">
        <f>VLOOKUP($C25,BilledbyRate!$A$7:$BQ$26,COLUMN()-2,0)*VLOOKUP('Billed Volumes'!$C25,'Rev Allocations Usage'!$B$4:$K$23,MATCH('Billed Volumes'!$A25,'Rev Allocations Usage'!$B$3:$K$3,0),0)*HLOOKUP(AE$4,$D$51:$O$57,MATCH($B25,$C$51:$C$57,0),0)</f>
        <v>0</v>
      </c>
      <c r="AF25" s="50">
        <f>VLOOKUP($C25,BilledbyRate!$A$7:$BQ$26,COLUMN()-2,0)*VLOOKUP('Billed Volumes'!$C25,'Rev Allocations Usage'!$B$4:$K$23,MATCH('Billed Volumes'!$A25,'Rev Allocations Usage'!$B$3:$K$3,0),0)*HLOOKUP(AF$4,$D$51:$O$57,MATCH($B25,$C$51:$C$57,0),0)</f>
        <v>0</v>
      </c>
      <c r="AG25" s="50">
        <f>VLOOKUP($C25,BilledbyRate!$A$7:$BQ$26,COLUMN()-2,0)*VLOOKUP('Billed Volumes'!$C25,'Rev Allocations Usage'!$B$4:$K$23,MATCH('Billed Volumes'!$A25,'Rev Allocations Usage'!$B$3:$K$3,0),0)*HLOOKUP(AG$4,$D$51:$O$57,MATCH($B25,$C$51:$C$57,0),0)</f>
        <v>0</v>
      </c>
      <c r="AH25" s="50">
        <f>VLOOKUP($C25,BilledbyRate!$A$7:$BQ$26,COLUMN()-2,0)*VLOOKUP('Billed Volumes'!$C25,'Rev Allocations Usage'!$B$4:$K$23,MATCH('Billed Volumes'!$A25,'Rev Allocations Usage'!$B$3:$K$3,0),0)*HLOOKUP(AH$4,$D$51:$O$57,MATCH($B25,$C$51:$C$57,0),0)</f>
        <v>0</v>
      </c>
      <c r="AI25" s="50">
        <f>VLOOKUP($C25,BilledbyRate!$A$7:$BQ$26,COLUMN()-2,0)*VLOOKUP('Billed Volumes'!$C25,'Rev Allocations Usage'!$B$4:$K$23,MATCH('Billed Volumes'!$A25,'Rev Allocations Usage'!$B$3:$K$3,0),0)*HLOOKUP(AI$4,$D$51:$O$57,MATCH($B25,$C$51:$C$57,0),0)</f>
        <v>0</v>
      </c>
      <c r="AJ25" s="52">
        <f>VLOOKUP($C25,BilledbyRate!$A$7:$BQ$26,COLUMN()-2,0)*VLOOKUP('Billed Volumes'!$C25,'Rev Allocations Usage'!$B$4:$K$23,MATCH('Billed Volumes'!$A25,'Rev Allocations Usage'!$B$3:$K$3,0),0)*HLOOKUP(AJ$4,$D$51:$O$57,MATCH($B25,$C$51:$C$57,0),0)</f>
        <v>0</v>
      </c>
      <c r="AK25" s="50">
        <f>VLOOKUP($C25,BilledbyRate!$A$7:$BQ$26,COLUMN()-2,0)*VLOOKUP('Billed Volumes'!$C25,'Rev Allocations Usage'!$B$4:$K$23,MATCH('Billed Volumes'!$A25,'Rev Allocations Usage'!$B$3:$K$3,0),0)*HLOOKUP(AK$4,$D$51:$O$57,MATCH($B25,$C$51:$C$57,0),0)</f>
        <v>0</v>
      </c>
      <c r="AL25" s="50">
        <f>VLOOKUP($C25,BilledbyRate!$A$7:$BQ$26,COLUMN()-2,0)*VLOOKUP('Billed Volumes'!$C25,'Rev Allocations Usage'!$B$4:$K$23,MATCH('Billed Volumes'!$A25,'Rev Allocations Usage'!$B$3:$K$3,0),0)*HLOOKUP(AL$4,$D$51:$O$57,MATCH($B25,$C$51:$C$57,0),0)</f>
        <v>0</v>
      </c>
      <c r="AM25" s="50">
        <f>VLOOKUP($C25,BilledbyRate!$A$7:$BQ$26,COLUMN()-2,0)*VLOOKUP('Billed Volumes'!$C25,'Rev Allocations Usage'!$B$4:$K$23,MATCH('Billed Volumes'!$A25,'Rev Allocations Usage'!$B$3:$K$3,0),0)*HLOOKUP(AM$4,$D$51:$O$57,MATCH($B25,$C$51:$C$57,0),0)</f>
        <v>0</v>
      </c>
      <c r="AN25" s="50">
        <f>VLOOKUP($C25,BilledbyRate!$A$7:$BQ$26,COLUMN()-2,0)*VLOOKUP('Billed Volumes'!$C25,'Rev Allocations Usage'!$B$4:$K$23,MATCH('Billed Volumes'!$A25,'Rev Allocations Usage'!$B$3:$K$3,0),0)*HLOOKUP(AN$4,$D$51:$O$57,MATCH($B25,$C$51:$C$57,0),0)</f>
        <v>0</v>
      </c>
      <c r="AO25" s="50">
        <f>VLOOKUP($C25,BilledbyRate!$A$7:$BQ$26,COLUMN()-2,0)*VLOOKUP('Billed Volumes'!$C25,'Rev Allocations Usage'!$B$4:$K$23,MATCH('Billed Volumes'!$A25,'Rev Allocations Usage'!$B$3:$K$3,0),0)*HLOOKUP(AO$4,$D$51:$O$57,MATCH($B25,$C$51:$C$57,0),0)</f>
        <v>0</v>
      </c>
      <c r="AP25" s="50">
        <f>VLOOKUP($C25,BilledbyRate!$A$7:$BQ$26,COLUMN()-2,0)*VLOOKUP('Billed Volumes'!$C25,'Rev Allocations Usage'!$B$4:$K$23,MATCH('Billed Volumes'!$A25,'Rev Allocations Usage'!$B$3:$K$3,0),0)*HLOOKUP(AP$4,$D$51:$O$57,MATCH($B25,$C$51:$C$57,0),0)</f>
        <v>0</v>
      </c>
      <c r="AQ25" s="50">
        <f>VLOOKUP($C25,BilledbyRate!$A$7:$BQ$26,COLUMN()-2,0)*VLOOKUP('Billed Volumes'!$C25,'Rev Allocations Usage'!$B$4:$K$23,MATCH('Billed Volumes'!$A25,'Rev Allocations Usage'!$B$3:$K$3,0),0)*HLOOKUP(AQ$4,$D$51:$O$57,MATCH($B25,$C$51:$C$57,0),0)</f>
        <v>0</v>
      </c>
      <c r="AR25" s="50">
        <f>VLOOKUP($C25,BilledbyRate!$A$7:$BQ$26,COLUMN()-2,0)*VLOOKUP('Billed Volumes'!$C25,'Rev Allocations Usage'!$B$4:$K$23,MATCH('Billed Volumes'!$A25,'Rev Allocations Usage'!$B$3:$K$3,0),0)*HLOOKUP(AR$4,$D$51:$O$57,MATCH($B25,$C$51:$C$57,0),0)</f>
        <v>0</v>
      </c>
      <c r="AS25" s="50">
        <f>VLOOKUP($C25,BilledbyRate!$A$7:$BQ$26,COLUMN()-2,0)*VLOOKUP('Billed Volumes'!$C25,'Rev Allocations Usage'!$B$4:$K$23,MATCH('Billed Volumes'!$A25,'Rev Allocations Usage'!$B$3:$K$3,0),0)*HLOOKUP(AS$4,$D$51:$O$57,MATCH($B25,$C$51:$C$57,0),0)</f>
        <v>0</v>
      </c>
      <c r="AT25" s="50">
        <f>VLOOKUP($C25,BilledbyRate!$A$7:$BQ$26,COLUMN()-2,0)*VLOOKUP('Billed Volumes'!$C25,'Rev Allocations Usage'!$B$4:$K$23,MATCH('Billed Volumes'!$A25,'Rev Allocations Usage'!$B$3:$K$3,0),0)*HLOOKUP(AT$4,$D$51:$O$57,MATCH($B25,$C$51:$C$57,0),0)</f>
        <v>0</v>
      </c>
      <c r="AU25" s="50">
        <f>VLOOKUP($C25,BilledbyRate!$A$7:$BQ$26,COLUMN()-2,0)*VLOOKUP('Billed Volumes'!$C25,'Rev Allocations Usage'!$B$4:$K$23,MATCH('Billed Volumes'!$A25,'Rev Allocations Usage'!$B$3:$K$3,0),0)*HLOOKUP(AU$4,$D$51:$O$57,MATCH($B25,$C$51:$C$57,0),0)</f>
        <v>0</v>
      </c>
      <c r="AV25" s="52">
        <f>VLOOKUP($C25,BilledbyRate!$A$7:$BQ$26,COLUMN()-2,0)*VLOOKUP('Billed Volumes'!$C25,'Rev Allocations Usage'!$B$4:$K$23,MATCH('Billed Volumes'!$A25,'Rev Allocations Usage'!$B$3:$K$3,0),0)*HLOOKUP(AV$4,$D$51:$O$57,MATCH($B25,$C$51:$C$57,0),0)</f>
        <v>0</v>
      </c>
      <c r="AW25" s="50">
        <f>VLOOKUP($C25,BilledbyRate!$A$7:$BQ$26,COLUMN()-2,0)*VLOOKUP('Billed Volumes'!$C25,'Rev Allocations Usage'!$B$4:$K$23,MATCH('Billed Volumes'!$A25,'Rev Allocations Usage'!$B$3:$K$3,0),0)*HLOOKUP(AW$4,$D$51:$O$57,MATCH($B25,$C$51:$C$57,0),0)</f>
        <v>0</v>
      </c>
      <c r="AX25" s="50">
        <f>VLOOKUP($C25,BilledbyRate!$A$7:$BQ$26,COLUMN()-2,0)*VLOOKUP('Billed Volumes'!$C25,'Rev Allocations Usage'!$B$4:$K$23,MATCH('Billed Volumes'!$A25,'Rev Allocations Usage'!$B$3:$K$3,0),0)*HLOOKUP(AX$4,$D$51:$O$57,MATCH($B25,$C$51:$C$57,0),0)</f>
        <v>0</v>
      </c>
      <c r="AY25" s="50">
        <f>VLOOKUP($C25,BilledbyRate!$A$7:$BQ$26,COLUMN()-2,0)*VLOOKUP('Billed Volumes'!$C25,'Rev Allocations Usage'!$B$4:$K$23,MATCH('Billed Volumes'!$A25,'Rev Allocations Usage'!$B$3:$K$3,0),0)*HLOOKUP(AY$4,$D$51:$O$57,MATCH($B25,$C$51:$C$57,0),0)</f>
        <v>0</v>
      </c>
      <c r="AZ25" s="50">
        <f>VLOOKUP($C25,BilledbyRate!$A$7:$BQ$26,COLUMN()-2,0)*VLOOKUP('Billed Volumes'!$C25,'Rev Allocations Usage'!$B$4:$K$23,MATCH('Billed Volumes'!$A25,'Rev Allocations Usage'!$B$3:$K$3,0),0)*HLOOKUP(AZ$4,$D$51:$O$57,MATCH($B25,$C$51:$C$57,0),0)</f>
        <v>0</v>
      </c>
      <c r="BA25" s="50">
        <f>VLOOKUP($C25,BilledbyRate!$A$7:$BQ$26,COLUMN()-2,0)*VLOOKUP('Billed Volumes'!$C25,'Rev Allocations Usage'!$B$4:$K$23,MATCH('Billed Volumes'!$A25,'Rev Allocations Usage'!$B$3:$K$3,0),0)*HLOOKUP(BA$4,$D$51:$O$57,MATCH($B25,$C$51:$C$57,0),0)</f>
        <v>0</v>
      </c>
      <c r="BB25" s="50">
        <f>VLOOKUP($C25,BilledbyRate!$A$7:$BQ$26,COLUMN()-2,0)*VLOOKUP('Billed Volumes'!$C25,'Rev Allocations Usage'!$B$4:$K$23,MATCH('Billed Volumes'!$A25,'Rev Allocations Usage'!$B$3:$K$3,0),0)*HLOOKUP(BB$4,$D$51:$O$57,MATCH($B25,$C$51:$C$57,0),0)</f>
        <v>0</v>
      </c>
      <c r="BC25" s="50">
        <f>VLOOKUP($C25,BilledbyRate!$A$7:$BQ$26,COLUMN()-2,0)*VLOOKUP('Billed Volumes'!$C25,'Rev Allocations Usage'!$B$4:$K$23,MATCH('Billed Volumes'!$A25,'Rev Allocations Usage'!$B$3:$K$3,0),0)*HLOOKUP(BC$4,$D$51:$O$57,MATCH($B25,$C$51:$C$57,0),0)</f>
        <v>0</v>
      </c>
      <c r="BD25" s="50">
        <f>VLOOKUP($C25,BilledbyRate!$A$7:$BQ$26,COLUMN()-2,0)*VLOOKUP('Billed Volumes'!$C25,'Rev Allocations Usage'!$B$4:$K$23,MATCH('Billed Volumes'!$A25,'Rev Allocations Usage'!$B$3:$K$3,0),0)*HLOOKUP(BD$4,$D$51:$O$57,MATCH($B25,$C$51:$C$57,0),0)</f>
        <v>0</v>
      </c>
      <c r="BE25" s="50">
        <f>VLOOKUP($C25,BilledbyRate!$A$7:$BQ$26,COLUMN()-2,0)*VLOOKUP('Billed Volumes'!$C25,'Rev Allocations Usage'!$B$4:$K$23,MATCH('Billed Volumes'!$A25,'Rev Allocations Usage'!$B$3:$K$3,0),0)*HLOOKUP(BE$4,$D$51:$O$57,MATCH($B25,$C$51:$C$57,0),0)</f>
        <v>0</v>
      </c>
      <c r="BF25" s="50">
        <f>VLOOKUP($C25,BilledbyRate!$A$7:$BQ$26,COLUMN()-2,0)*VLOOKUP('Billed Volumes'!$C25,'Rev Allocations Usage'!$B$4:$K$23,MATCH('Billed Volumes'!$A25,'Rev Allocations Usage'!$B$3:$K$3,0),0)*HLOOKUP(BF$4,$D$51:$O$57,MATCH($B25,$C$51:$C$57,0),0)</f>
        <v>0</v>
      </c>
      <c r="BG25" s="50">
        <f>VLOOKUP($C25,BilledbyRate!$A$7:$BQ$26,COLUMN()-2,0)*VLOOKUP('Billed Volumes'!$C25,'Rev Allocations Usage'!$B$4:$K$23,MATCH('Billed Volumes'!$A25,'Rev Allocations Usage'!$B$3:$K$3,0),0)*HLOOKUP(BG$4,$D$51:$O$57,MATCH($B25,$C$51:$C$57,0),0)</f>
        <v>0</v>
      </c>
      <c r="BH25" s="52">
        <f>VLOOKUP($C25,BilledbyRate!$A$7:$BQ$26,COLUMN()-2,0)*VLOOKUP('Billed Volumes'!$C25,'Rev Allocations Usage'!$B$4:$K$23,MATCH('Billed Volumes'!$A25,'Rev Allocations Usage'!$B$3:$K$3,0),0)*HLOOKUP(BH$4,$D$51:$O$57,MATCH($B25,$C$51:$C$57,0),0)</f>
        <v>0</v>
      </c>
      <c r="BI25" s="50">
        <f>VLOOKUP($C25,BilledbyRate!$A$7:$BQ$26,COLUMN()-2,0)*VLOOKUP('Billed Volumes'!$C25,'Rev Allocations Usage'!$B$4:$K$23,MATCH('Billed Volumes'!$A25,'Rev Allocations Usage'!$B$3:$K$3,0),0)*HLOOKUP(BI$4,$D$51:$O$57,MATCH($B25,$C$51:$C$57,0),0)</f>
        <v>0</v>
      </c>
      <c r="BJ25" s="50">
        <f>VLOOKUP($C25,BilledbyRate!$A$7:$BQ$26,COLUMN()-2,0)*VLOOKUP('Billed Volumes'!$C25,'Rev Allocations Usage'!$B$4:$K$23,MATCH('Billed Volumes'!$A25,'Rev Allocations Usage'!$B$3:$K$3,0),0)*HLOOKUP(BJ$4,$D$51:$O$57,MATCH($B25,$C$51:$C$57,0),0)</f>
        <v>0</v>
      </c>
      <c r="BK25" s="50">
        <f>VLOOKUP($C25,BilledbyRate!$A$7:$BQ$26,COLUMN()-2,0)*VLOOKUP('Billed Volumes'!$C25,'Rev Allocations Usage'!$B$4:$K$23,MATCH('Billed Volumes'!$A25,'Rev Allocations Usage'!$B$3:$K$3,0),0)*HLOOKUP(BK$4,$D$51:$O$57,MATCH($B25,$C$51:$C$57,0),0)</f>
        <v>0</v>
      </c>
      <c r="BL25" s="50">
        <f>VLOOKUP($C25,BilledbyRate!$A$7:$BQ$26,COLUMN()-2,0)*VLOOKUP('Billed Volumes'!$C25,'Rev Allocations Usage'!$B$4:$K$23,MATCH('Billed Volumes'!$A25,'Rev Allocations Usage'!$B$3:$K$3,0),0)*HLOOKUP(BL$4,$D$51:$O$57,MATCH($B25,$C$51:$C$57,0),0)</f>
        <v>0</v>
      </c>
      <c r="BM25" s="50">
        <f>VLOOKUP($C25,BilledbyRate!$A$7:$BQ$26,COLUMN()-2,0)*VLOOKUP('Billed Volumes'!$C25,'Rev Allocations Usage'!$B$4:$K$23,MATCH('Billed Volumes'!$A25,'Rev Allocations Usage'!$B$3:$K$3,0),0)*HLOOKUP(BM$4,$D$51:$O$57,MATCH($B25,$C$51:$C$57,0),0)</f>
        <v>0</v>
      </c>
      <c r="BN25" s="50">
        <f>VLOOKUP($C25,BilledbyRate!$A$7:$BQ$26,COLUMN()-2,0)*VLOOKUP('Billed Volumes'!$C25,'Rev Allocations Usage'!$B$4:$K$23,MATCH('Billed Volumes'!$A25,'Rev Allocations Usage'!$B$3:$K$3,0),0)*HLOOKUP(BN$4,$D$51:$O$57,MATCH($B25,$C$51:$C$57,0),0)</f>
        <v>0</v>
      </c>
      <c r="BO25" s="50">
        <f>VLOOKUP($C25,BilledbyRate!$A$7:$BQ$26,COLUMN()-2,0)*VLOOKUP('Billed Volumes'!$C25,'Rev Allocations Usage'!$B$4:$K$23,MATCH('Billed Volumes'!$A25,'Rev Allocations Usage'!$B$3:$K$3,0),0)*HLOOKUP(BO$4,$D$51:$O$57,MATCH($B25,$C$51:$C$57,0),0)</f>
        <v>0</v>
      </c>
      <c r="BP25" s="50">
        <f>VLOOKUP($C25,BilledbyRate!$A$7:$BQ$26,COLUMN()-2,0)*VLOOKUP('Billed Volumes'!$C25,'Rev Allocations Usage'!$B$4:$K$23,MATCH('Billed Volumes'!$A25,'Rev Allocations Usage'!$B$3:$K$3,0),0)*HLOOKUP(BP$4,$D$51:$O$57,MATCH($B25,$C$51:$C$57,0),0)</f>
        <v>0</v>
      </c>
      <c r="BQ25" s="50">
        <f>VLOOKUP($C25,BilledbyRate!$A$7:$BQ$26,COLUMN()-2,0)*VLOOKUP('Billed Volumes'!$C25,'Rev Allocations Usage'!$B$4:$K$23,MATCH('Billed Volumes'!$A25,'Rev Allocations Usage'!$B$3:$K$3,0),0)*HLOOKUP(BQ$4,$D$51:$O$57,MATCH($B25,$C$51:$C$57,0),0)</f>
        <v>0</v>
      </c>
      <c r="BR25" s="50">
        <f>VLOOKUP($C25,BilledbyRate!$A$7:$BQ$26,COLUMN()-2,0)*VLOOKUP('Billed Volumes'!$C25,'Rev Allocations Usage'!$B$4:$K$23,MATCH('Billed Volumes'!$A25,'Rev Allocations Usage'!$B$3:$K$3,0),0)*HLOOKUP(BR$4,$D$51:$O$57,MATCH($B25,$C$51:$C$57,0),0)</f>
        <v>0</v>
      </c>
      <c r="BS25" s="51">
        <f>VLOOKUP($C25,BilledbyRate!$A$7:$BQ$26,COLUMN()-2,0)*VLOOKUP('Billed Volumes'!$C25,'Rev Allocations Usage'!$B$4:$K$23,MATCH('Billed Volumes'!$A25,'Rev Allocations Usage'!$B$3:$K$3,0),0)*HLOOKUP(BS$4,$D$51:$O$57,MATCH($B25,$C$51:$C$57,0),0)</f>
        <v>0</v>
      </c>
    </row>
    <row r="26" spans="1:71" ht="15" x14ac:dyDescent="0.25">
      <c r="A26" s="82" t="str">
        <f>A25</f>
        <v>Public Authorities Customers</v>
      </c>
      <c r="B26" s="90" t="s">
        <v>151</v>
      </c>
      <c r="C26" s="105" t="s">
        <v>10</v>
      </c>
      <c r="D26" s="49"/>
      <c r="E26" s="50">
        <f>VLOOKUP($C26,BilledbyRate!$A$7:$BQ$26,COLUMN()-2,0)*VLOOKUP('Billed Volumes'!$C26,'Rev Allocations Usage'!$B$4:$K$23,MATCH('Billed Volumes'!$A26,'Rev Allocations Usage'!$B$3:$K$3,0),0)*(1-HLOOKUP(E$4,$D$51:$O$57,MATCH($B25,$C$51:$C$57,0),0))</f>
        <v>1061.1416998313935</v>
      </c>
      <c r="F26" s="50">
        <f>VLOOKUP($C26,BilledbyRate!$A$7:$BQ$26,COLUMN()-2,0)*VLOOKUP('Billed Volumes'!$C26,'Rev Allocations Usage'!$B$4:$K$23,MATCH('Billed Volumes'!$A26,'Rev Allocations Usage'!$B$3:$K$3,0),0)*(1-HLOOKUP(F$4,$D$51:$O$57,MATCH($B25,$C$51:$C$57,0),0))</f>
        <v>1038.2337472514539</v>
      </c>
      <c r="G26" s="50">
        <f>VLOOKUP($C26,BilledbyRate!$A$7:$BQ$26,COLUMN()-2,0)*VLOOKUP('Billed Volumes'!$C26,'Rev Allocations Usage'!$B$4:$K$23,MATCH('Billed Volumes'!$A26,'Rev Allocations Usage'!$B$3:$K$3,0),0)*(1-HLOOKUP(G$4,$D$51:$O$57,MATCH($B25,$C$51:$C$57,0),0))</f>
        <v>1037.0545734681521</v>
      </c>
      <c r="H26" s="50">
        <f>VLOOKUP($C26,BilledbyRate!$A$7:$BQ$26,COLUMN()-2,0)*VLOOKUP('Billed Volumes'!$C26,'Rev Allocations Usage'!$B$4:$K$23,MATCH('Billed Volumes'!$A26,'Rev Allocations Usage'!$B$3:$K$3,0),0)*(1-HLOOKUP(H$4,$D$51:$O$57,MATCH($B25,$C$51:$C$57,0),0))</f>
        <v>1047.6844871336291</v>
      </c>
      <c r="I26" s="50">
        <f>VLOOKUP($C26,BilledbyRate!$A$7:$BQ$26,COLUMN()-2,0)*VLOOKUP('Billed Volumes'!$C26,'Rev Allocations Usage'!$B$4:$K$23,MATCH('Billed Volumes'!$A26,'Rev Allocations Usage'!$B$3:$K$3,0),0)*(1-HLOOKUP(I$4,$D$51:$O$57,MATCH($B25,$C$51:$C$57,0),0))</f>
        <v>1236.7372138964311</v>
      </c>
      <c r="J26" s="50">
        <f>VLOOKUP($C26,BilledbyRate!$A$7:$BQ$26,COLUMN()-2,0)*VLOOKUP('Billed Volumes'!$C26,'Rev Allocations Usage'!$B$4:$K$23,MATCH('Billed Volumes'!$A26,'Rev Allocations Usage'!$B$3:$K$3,0),0)*(1-HLOOKUP(J$4,$D$51:$O$57,MATCH($B25,$C$51:$C$57,0),0))</f>
        <v>1641.5656822550739</v>
      </c>
      <c r="K26" s="51">
        <f>VLOOKUP($C26,BilledbyRate!$A$7:$BQ$26,COLUMN()-2,0)*VLOOKUP('Billed Volumes'!$C26,'Rev Allocations Usage'!$B$4:$K$23,MATCH('Billed Volumes'!$A26,'Rev Allocations Usage'!$B$3:$K$3,0),0)*(1-HLOOKUP(K$4,$D$51:$O$57,MATCH($B25,$C$51:$C$57,0),0))</f>
        <v>2222.6793780914754</v>
      </c>
      <c r="L26" s="50">
        <f>VLOOKUP($C26,BilledbyRate!$A$7:$BQ$26,COLUMN()-2,0)*VLOOKUP('Billed Volumes'!$C26,'Rev Allocations Usage'!$B$4:$K$23,MATCH('Billed Volumes'!$A26,'Rev Allocations Usage'!$B$3:$K$3,0),0)*(1-HLOOKUP(L$4,$D$51:$O$57,MATCH($B25,$C$51:$C$57,0),0))</f>
        <v>2674.7978512115742</v>
      </c>
      <c r="M26" s="50">
        <f>VLOOKUP($C26,BilledbyRate!$A$7:$BQ$26,COLUMN()-2,0)*VLOOKUP('Billed Volumes'!$C26,'Rev Allocations Usage'!$B$4:$K$23,MATCH('Billed Volumes'!$A26,'Rev Allocations Usage'!$B$3:$K$3,0),0)*(1-HLOOKUP(M$4,$D$51:$O$57,MATCH($B25,$C$51:$C$57,0),0))</f>
        <v>2691.75075556509</v>
      </c>
      <c r="N26" s="50">
        <f>VLOOKUP($C26,BilledbyRate!$A$7:$BQ$26,COLUMN()-2,0)*VLOOKUP('Billed Volumes'!$C26,'Rev Allocations Usage'!$B$4:$K$23,MATCH('Billed Volumes'!$A26,'Rev Allocations Usage'!$B$3:$K$3,0),0)*(1-HLOOKUP(N$4,$D$51:$O$57,MATCH($B25,$C$51:$C$57,0),0))</f>
        <v>2215.7901686616001</v>
      </c>
      <c r="O26" s="50">
        <f>VLOOKUP($C26,BilledbyRate!$A$7:$BQ$26,COLUMN()-2,0)*VLOOKUP('Billed Volumes'!$C26,'Rev Allocations Usage'!$B$4:$K$23,MATCH('Billed Volumes'!$A26,'Rev Allocations Usage'!$B$3:$K$3,0),0)*(1-HLOOKUP(O$4,$D$51:$O$57,MATCH($B25,$C$51:$C$57,0),0))</f>
        <v>1737.4597795621792</v>
      </c>
      <c r="P26" s="50">
        <f>VLOOKUP($C26,BilledbyRate!$A$7:$BQ$26,COLUMN()-2,0)*VLOOKUP('Billed Volumes'!$C26,'Rev Allocations Usage'!$B$4:$K$23,MATCH('Billed Volumes'!$A26,'Rev Allocations Usage'!$B$3:$K$3,0),0)*(1-HLOOKUP(P$4,$D$51:$O$57,MATCH($B25,$C$51:$C$57,0),0))</f>
        <v>1334.6531856522702</v>
      </c>
      <c r="Q26" s="50">
        <f>VLOOKUP($C26,BilledbyRate!$A$7:$BQ$26,COLUMN()-2,0)*VLOOKUP('Billed Volumes'!$C26,'Rev Allocations Usage'!$B$4:$K$23,MATCH('Billed Volumes'!$A26,'Rev Allocations Usage'!$B$3:$K$3,0),0)*(1-HLOOKUP(Q$4,$D$51:$O$57,MATCH($B25,$C$51:$C$57,0),0))</f>
        <v>1146.4811945721588</v>
      </c>
      <c r="R26" s="50">
        <f>VLOOKUP($C26,BilledbyRate!$A$7:$BQ$26,COLUMN()-2,0)*VLOOKUP('Billed Volumes'!$C26,'Rev Allocations Usage'!$B$4:$K$23,MATCH('Billed Volumes'!$A26,'Rev Allocations Usage'!$B$3:$K$3,0),0)*(1-HLOOKUP(R$4,$D$51:$O$57,MATCH($B25,$C$51:$C$57,0),0))</f>
        <v>1123.837757446348</v>
      </c>
      <c r="S26" s="50">
        <f>VLOOKUP($C26,BilledbyRate!$A$7:$BQ$26,COLUMN()-2,0)*VLOOKUP('Billed Volumes'!$C26,'Rev Allocations Usage'!$B$4:$K$23,MATCH('Billed Volumes'!$A26,'Rev Allocations Usage'!$B$3:$K$3,0),0)*(1-HLOOKUP(S$4,$D$51:$O$57,MATCH($B25,$C$51:$C$57,0),0))</f>
        <v>1122.6585660133862</v>
      </c>
      <c r="T26" s="50">
        <f>VLOOKUP($C26,BilledbyRate!$A$7:$BQ$26,COLUMN()-2,0)*VLOOKUP('Billed Volumes'!$C26,'Rev Allocations Usage'!$B$4:$K$23,MATCH('Billed Volumes'!$A26,'Rev Allocations Usage'!$B$3:$K$3,0),0)*(1-HLOOKUP(T$4,$D$51:$O$57,MATCH($B25,$C$51:$C$57,0),0))</f>
        <v>1133.2884796788633</v>
      </c>
      <c r="U26" s="50">
        <f>VLOOKUP($C26,BilledbyRate!$A$7:$BQ$26,COLUMN()-2,0)*VLOOKUP('Billed Volumes'!$C26,'Rev Allocations Usage'!$B$4:$K$23,MATCH('Billed Volumes'!$A26,'Rev Allocations Usage'!$B$3:$K$3,0),0)*(1-HLOOKUP(U$4,$D$51:$O$57,MATCH($B25,$C$51:$C$57,0),0))</f>
        <v>1321.2017090939996</v>
      </c>
      <c r="V26" s="50">
        <f>VLOOKUP($C26,BilledbyRate!$A$7:$BQ$26,COLUMN()-2,0)*VLOOKUP('Billed Volumes'!$C26,'Rev Allocations Usage'!$B$4:$K$23,MATCH('Billed Volumes'!$A26,'Rev Allocations Usage'!$B$3:$K$3,0),0)*(1-HLOOKUP(V$4,$D$51:$O$57,MATCH($B25,$C$51:$C$57,0),0))</f>
        <v>1726.0301774526426</v>
      </c>
      <c r="W26" s="50">
        <f>VLOOKUP($C26,BilledbyRate!$A$7:$BQ$26,COLUMN()-2,0)*VLOOKUP('Billed Volumes'!$C26,'Rev Allocations Usage'!$B$4:$K$23,MATCH('Billed Volumes'!$A26,'Rev Allocations Usage'!$B$3:$K$3,0),0)*(1-HLOOKUP(W$4,$D$51:$O$57,MATCH($B25,$C$51:$C$57,0),0))</f>
        <v>2307.1438732890442</v>
      </c>
      <c r="X26" s="52">
        <f>VLOOKUP($C26,BilledbyRate!$A$7:$BQ$26,COLUMN()-2,0)*VLOOKUP('Billed Volumes'!$C26,'Rev Allocations Usage'!$B$4:$K$23,MATCH('Billed Volumes'!$A26,'Rev Allocations Usage'!$B$3:$K$3,0),0)*(1-HLOOKUP(X$4,$D$51:$O$57,MATCH($B25,$C$51:$C$57,0),0))</f>
        <v>2755.8347294919367</v>
      </c>
      <c r="Y26" s="50">
        <f>VLOOKUP($C26,BilledbyRate!$A$7:$BQ$26,COLUMN()-2,0)*VLOOKUP('Billed Volumes'!$C26,'Rev Allocations Usage'!$B$4:$K$23,MATCH('Billed Volumes'!$A26,'Rev Allocations Usage'!$B$3:$K$3,0),0)*(1-HLOOKUP(Y$4,$D$51:$O$57,MATCH($B25,$C$51:$C$57,0),0))</f>
        <v>2772.7876338454521</v>
      </c>
      <c r="Z26" s="50">
        <f>VLOOKUP($C26,BilledbyRate!$A$7:$BQ$26,COLUMN()-2,0)*VLOOKUP('Billed Volumes'!$C26,'Rev Allocations Usage'!$B$4:$K$23,MATCH('Billed Volumes'!$A26,'Rev Allocations Usage'!$B$3:$K$3,0),0)*(1-HLOOKUP(Z$4,$D$51:$O$57,MATCH($B25,$C$51:$C$57,0),0))</f>
        <v>2296.8270469419622</v>
      </c>
      <c r="AA26" s="50">
        <f>VLOOKUP($C26,BilledbyRate!$A$7:$BQ$26,COLUMN()-2,0)*VLOOKUP('Billed Volumes'!$C26,'Rev Allocations Usage'!$B$4:$K$23,MATCH('Billed Volumes'!$A26,'Rev Allocations Usage'!$B$3:$K$3,0),0)*(1-HLOOKUP(AA$4,$D$51:$O$57,MATCH($B25,$C$51:$C$57,0),0))</f>
        <v>1814.730308650988</v>
      </c>
      <c r="AB26" s="50">
        <f>VLOOKUP($C26,BilledbyRate!$A$7:$BQ$26,COLUMN()-2,0)*VLOOKUP('Billed Volumes'!$C26,'Rev Allocations Usage'!$B$4:$K$23,MATCH('Billed Volumes'!$A26,'Rev Allocations Usage'!$B$3:$K$3,0),0)*(1-HLOOKUP(AB$4,$D$51:$O$57,MATCH($B25,$C$51:$C$57,0),0))</f>
        <v>1411.923714741079</v>
      </c>
      <c r="AC26" s="50">
        <f>VLOOKUP($C26,BilledbyRate!$A$7:$BQ$26,COLUMN()-2,0)*VLOOKUP('Billed Volumes'!$C26,'Rev Allocations Usage'!$B$4:$K$23,MATCH('Billed Volumes'!$A26,'Rev Allocations Usage'!$B$3:$K$3,0),0)*(1-HLOOKUP(AC$4,$D$51:$O$57,MATCH($B25,$C$51:$C$57,0),0))</f>
        <v>1223.7517236609674</v>
      </c>
      <c r="AD26" s="50">
        <f>VLOOKUP($C26,BilledbyRate!$A$7:$BQ$26,COLUMN()-2,0)*VLOOKUP('Billed Volumes'!$C26,'Rev Allocations Usage'!$B$4:$K$23,MATCH('Billed Volumes'!$A26,'Rev Allocations Usage'!$B$3:$K$3,0),0)*(1-HLOOKUP(AD$4,$D$51:$O$57,MATCH($B25,$C$51:$C$57,0),0))</f>
        <v>1196.8368393742792</v>
      </c>
      <c r="AE26" s="50">
        <f>VLOOKUP($C26,BilledbyRate!$A$7:$BQ$26,COLUMN()-2,0)*VLOOKUP('Billed Volumes'!$C26,'Rev Allocations Usage'!$B$4:$K$23,MATCH('Billed Volumes'!$A26,'Rev Allocations Usage'!$B$3:$K$3,0),0)*(1-HLOOKUP(AE$4,$D$51:$O$57,MATCH($B25,$C$51:$C$57,0),0))</f>
        <v>1195.6576479413177</v>
      </c>
      <c r="AF26" s="50">
        <f>VLOOKUP($C26,BilledbyRate!$A$7:$BQ$26,COLUMN()-2,0)*VLOOKUP('Billed Volumes'!$C26,'Rev Allocations Usage'!$B$4:$K$23,MATCH('Billed Volumes'!$A26,'Rev Allocations Usage'!$B$3:$K$3,0),0)*(1-HLOOKUP(AF$4,$D$51:$O$57,MATCH($B25,$C$51:$C$57,0),0))</f>
        <v>1206.2875616067945</v>
      </c>
      <c r="AG26" s="50">
        <f>VLOOKUP($C26,BilledbyRate!$A$7:$BQ$26,COLUMN()-2,0)*VLOOKUP('Billed Volumes'!$C26,'Rev Allocations Usage'!$B$4:$K$23,MATCH('Billed Volumes'!$A26,'Rev Allocations Usage'!$B$3:$K$3,0),0)*(1-HLOOKUP(AG$4,$D$51:$O$57,MATCH($B25,$C$51:$C$57,0),0))</f>
        <v>1391.7126125565105</v>
      </c>
      <c r="AH26" s="50">
        <f>VLOOKUP($C26,BilledbyRate!$A$7:$BQ$26,COLUMN()-2,0)*VLOOKUP('Billed Volumes'!$C26,'Rev Allocations Usage'!$B$4:$K$23,MATCH('Billed Volumes'!$A26,'Rev Allocations Usage'!$B$3:$K$3,0),0)*(1-HLOOKUP(AH$4,$D$51:$O$57,MATCH($B25,$C$51:$C$57,0),0))</f>
        <v>1796.5410809151538</v>
      </c>
      <c r="AI26" s="50">
        <f>VLOOKUP($C26,BilledbyRate!$A$7:$BQ$26,COLUMN()-2,0)*VLOOKUP('Billed Volumes'!$C26,'Rev Allocations Usage'!$B$4:$K$23,MATCH('Billed Volumes'!$A26,'Rev Allocations Usage'!$B$3:$K$3,0),0)*(1-HLOOKUP(AI$4,$D$51:$O$57,MATCH($B25,$C$51:$C$57,0),0))</f>
        <v>2377.6547767515549</v>
      </c>
      <c r="AJ26" s="52">
        <f>VLOOKUP($C26,BilledbyRate!$A$7:$BQ$26,COLUMN()-2,0)*VLOOKUP('Billed Volumes'!$C26,'Rev Allocations Usage'!$B$4:$K$23,MATCH('Billed Volumes'!$A26,'Rev Allocations Usage'!$B$3:$K$3,0),0)*(1-HLOOKUP(AJ$4,$D$51:$O$57,MATCH($B25,$C$51:$C$57,0),0))</f>
        <v>2824.492312758528</v>
      </c>
      <c r="AK26" s="50">
        <f>VLOOKUP($C26,BilledbyRate!$A$7:$BQ$26,COLUMN()-2,0)*VLOOKUP('Billed Volumes'!$C26,'Rev Allocations Usage'!$B$4:$K$23,MATCH('Billed Volumes'!$A26,'Rev Allocations Usage'!$B$3:$K$3,0),0)*(1-HLOOKUP(AK$4,$D$51:$O$57,MATCH($B25,$C$51:$C$57,0),0))</f>
        <v>2841.4452171120438</v>
      </c>
      <c r="AL26" s="50">
        <f>VLOOKUP($C26,BilledbyRate!$A$7:$BQ$26,COLUMN()-2,0)*VLOOKUP('Billed Volumes'!$C26,'Rev Allocations Usage'!$B$4:$K$23,MATCH('Billed Volumes'!$A26,'Rev Allocations Usage'!$B$3:$K$3,0),0)*(1-HLOOKUP(AL$4,$D$51:$O$57,MATCH($B25,$C$51:$C$57,0),0))</f>
        <v>2365.4846125588938</v>
      </c>
      <c r="AM26" s="50">
        <f>VLOOKUP($C26,BilledbyRate!$A$7:$BQ$26,COLUMN()-2,0)*VLOOKUP('Billed Volumes'!$C26,'Rev Allocations Usage'!$B$4:$K$23,MATCH('Billed Volumes'!$A26,'Rev Allocations Usage'!$B$3:$K$3,0),0)*(1-HLOOKUP(AM$4,$D$51:$O$57,MATCH($B25,$C$51:$C$57,0),0))</f>
        <v>1879.6214368280662</v>
      </c>
      <c r="AN26" s="50">
        <f>VLOOKUP($C26,BilledbyRate!$A$7:$BQ$26,COLUMN()-2,0)*VLOOKUP('Billed Volumes'!$C26,'Rev Allocations Usage'!$B$4:$K$23,MATCH('Billed Volumes'!$A26,'Rev Allocations Usage'!$B$3:$K$3,0),0)*(1-HLOOKUP(AN$4,$D$51:$O$57,MATCH($B25,$C$51:$C$57,0),0))</f>
        <v>1476.8148252684969</v>
      </c>
      <c r="AO26" s="50">
        <f>VLOOKUP($C26,BilledbyRate!$A$7:$BQ$26,COLUMN()-2,0)*VLOOKUP('Billed Volumes'!$C26,'Rev Allocations Usage'!$B$4:$K$23,MATCH('Billed Volumes'!$A26,'Rev Allocations Usage'!$B$3:$K$3,0),0)*(1-HLOOKUP(AO$4,$D$51:$O$57,MATCH($B25,$C$51:$C$57,0),0))</f>
        <v>1288.6428518380453</v>
      </c>
      <c r="AP26" s="50">
        <f>VLOOKUP($C26,BilledbyRate!$A$7:$BQ$26,COLUMN()-2,0)*VLOOKUP('Billed Volumes'!$C26,'Rev Allocations Usage'!$B$4:$K$23,MATCH('Billed Volumes'!$A26,'Rev Allocations Usage'!$B$3:$K$3,0),0)*(1-HLOOKUP(AP$4,$D$51:$O$57,MATCH($B25,$C$51:$C$57,0),0))</f>
        <v>1257.6399180073379</v>
      </c>
      <c r="AQ26" s="50">
        <f>VLOOKUP($C26,BilledbyRate!$A$7:$BQ$26,COLUMN()-2,0)*VLOOKUP('Billed Volumes'!$C26,'Rev Allocations Usage'!$B$4:$K$23,MATCH('Billed Volumes'!$A26,'Rev Allocations Usage'!$B$3:$K$3,0),0)*(1-HLOOKUP(AQ$4,$D$51:$O$57,MATCH($B25,$C$51:$C$57,0),0))</f>
        <v>1256.4607442240363</v>
      </c>
      <c r="AR26" s="50">
        <f>VLOOKUP($C26,BilledbyRate!$A$7:$BQ$26,COLUMN()-2,0)*VLOOKUP('Billed Volumes'!$C26,'Rev Allocations Usage'!$B$4:$K$23,MATCH('Billed Volumes'!$A26,'Rev Allocations Usage'!$B$3:$K$3,0),0)*(1-HLOOKUP(AR$4,$D$51:$O$57,MATCH($B25,$C$51:$C$57,0),0))</f>
        <v>1267.0906578895133</v>
      </c>
      <c r="AS26" s="50">
        <f>VLOOKUP($C26,BilledbyRate!$A$7:$BQ$26,COLUMN()-2,0)*VLOOKUP('Billed Volumes'!$C26,'Rev Allocations Usage'!$B$4:$K$23,MATCH('Billed Volumes'!$A26,'Rev Allocations Usage'!$B$3:$K$3,0),0)*(1-HLOOKUP(AS$4,$D$51:$O$57,MATCH($B25,$C$51:$C$57,0),0))</f>
        <v>1446.68373169185</v>
      </c>
      <c r="AT26" s="50">
        <f>VLOOKUP($C26,BilledbyRate!$A$7:$BQ$26,COLUMN()-2,0)*VLOOKUP('Billed Volumes'!$C26,'Rev Allocations Usage'!$B$4:$K$23,MATCH('Billed Volumes'!$A26,'Rev Allocations Usage'!$B$3:$K$3,0),0)*(1-HLOOKUP(AT$4,$D$51:$O$57,MATCH($B25,$C$51:$C$57,0),0))</f>
        <v>1851.512200050493</v>
      </c>
      <c r="AU26" s="50">
        <f>VLOOKUP($C26,BilledbyRate!$A$7:$BQ$26,COLUMN()-2,0)*VLOOKUP('Billed Volumes'!$C26,'Rev Allocations Usage'!$B$4:$K$23,MATCH('Billed Volumes'!$A26,'Rev Allocations Usage'!$B$3:$K$3,0),0)*(1-HLOOKUP(AU$4,$D$51:$O$57,MATCH($B25,$C$51:$C$57,0),0))</f>
        <v>2432.6258958868948</v>
      </c>
      <c r="AV26" s="52">
        <f>VLOOKUP($C26,BilledbyRate!$A$7:$BQ$26,COLUMN()-2,0)*VLOOKUP('Billed Volumes'!$C26,'Rev Allocations Usage'!$B$4:$K$23,MATCH('Billed Volumes'!$A26,'Rev Allocations Usage'!$B$3:$K$3,0),0)*(1-HLOOKUP(AV$4,$D$51:$O$57,MATCH($B25,$C$51:$C$57,0),0))</f>
        <v>2876.5931559395272</v>
      </c>
      <c r="AW26" s="50">
        <f>VLOOKUP($C26,BilledbyRate!$A$7:$BQ$26,COLUMN()-2,0)*VLOOKUP('Billed Volumes'!$C26,'Rev Allocations Usage'!$B$4:$K$23,MATCH('Billed Volumes'!$A26,'Rev Allocations Usage'!$B$3:$K$3,0),0)*(1-HLOOKUP(AW$4,$D$51:$O$57,MATCH($B25,$C$51:$C$57,0),0))</f>
        <v>2893.5460602930434</v>
      </c>
      <c r="AX26" s="50">
        <f>VLOOKUP($C26,BilledbyRate!$A$7:$BQ$26,COLUMN()-2,0)*VLOOKUP('Billed Volumes'!$C26,'Rev Allocations Usage'!$B$4:$K$23,MATCH('Billed Volumes'!$A26,'Rev Allocations Usage'!$B$3:$K$3,0),0)*(1-HLOOKUP(AX$4,$D$51:$O$57,MATCH($B25,$C$51:$C$57,0),0))</f>
        <v>2417.585473389553</v>
      </c>
      <c r="AY26" s="50">
        <f>VLOOKUP($C26,BilledbyRate!$A$7:$BQ$26,COLUMN()-2,0)*VLOOKUP('Billed Volumes'!$C26,'Rev Allocations Usage'!$B$4:$K$23,MATCH('Billed Volumes'!$A26,'Rev Allocations Usage'!$B$3:$K$3,0),0)*(1-HLOOKUP(AY$4,$D$51:$O$57,MATCH($B25,$C$51:$C$57,0),0))</f>
        <v>1930.0491628415475</v>
      </c>
      <c r="AZ26" s="50">
        <f>VLOOKUP($C26,BilledbyRate!$A$7:$BQ$26,COLUMN()-2,0)*VLOOKUP('Billed Volumes'!$C26,'Rev Allocations Usage'!$B$4:$K$23,MATCH('Billed Volumes'!$A26,'Rev Allocations Usage'!$B$3:$K$3,0),0)*(1-HLOOKUP(AZ$4,$D$51:$O$57,MATCH($B25,$C$51:$C$57,0),0))</f>
        <v>1527.2425512819784</v>
      </c>
      <c r="BA26" s="50">
        <f>VLOOKUP($C26,BilledbyRate!$A$7:$BQ$26,COLUMN()-2,0)*VLOOKUP('Billed Volumes'!$C26,'Rev Allocations Usage'!$B$4:$K$23,MATCH('Billed Volumes'!$A26,'Rev Allocations Usage'!$B$3:$K$3,0),0)*(1-HLOOKUP(BA$4,$D$51:$O$57,MATCH($B25,$C$51:$C$57,0),0))</f>
        <v>1339.0705778515267</v>
      </c>
      <c r="BB26" s="50">
        <f>VLOOKUP($C26,BilledbyRate!$A$7:$BQ$26,COLUMN()-2,0)*VLOOKUP('Billed Volumes'!$C26,'Rev Allocations Usage'!$B$4:$K$23,MATCH('Billed Volumes'!$A26,'Rev Allocations Usage'!$B$3:$K$3,0),0)*(1-HLOOKUP(BB$4,$D$51:$O$57,MATCH($B25,$C$51:$C$57,0),0))</f>
        <v>1308.4490002240198</v>
      </c>
      <c r="BC26" s="50">
        <f>VLOOKUP($C26,BilledbyRate!$A$7:$BQ$26,COLUMN()-2,0)*VLOOKUP('Billed Volumes'!$C26,'Rev Allocations Usage'!$B$4:$K$23,MATCH('Billed Volumes'!$A26,'Rev Allocations Usage'!$B$3:$K$3,0),0)*(1-HLOOKUP(BC$4,$D$51:$O$57,MATCH($B25,$C$51:$C$57,0),0))</f>
        <v>1307.2698264407181</v>
      </c>
      <c r="BD26" s="50">
        <f>VLOOKUP($C26,BilledbyRate!$A$7:$BQ$26,COLUMN()-2,0)*VLOOKUP('Billed Volumes'!$C26,'Rev Allocations Usage'!$B$4:$K$23,MATCH('Billed Volumes'!$A26,'Rev Allocations Usage'!$B$3:$K$3,0),0)*(1-HLOOKUP(BD$4,$D$51:$O$57,MATCH($B25,$C$51:$C$57,0),0))</f>
        <v>1317.8997401061949</v>
      </c>
      <c r="BE26" s="50">
        <f>VLOOKUP($C26,BilledbyRate!$A$7:$BQ$26,COLUMN()-2,0)*VLOOKUP('Billed Volumes'!$C26,'Rev Allocations Usage'!$B$4:$K$23,MATCH('Billed Volumes'!$A26,'Rev Allocations Usage'!$B$3:$K$3,0),0)*(1-HLOOKUP(BE$4,$D$51:$O$57,MATCH($B25,$C$51:$C$57,0),0))</f>
        <v>1499.6454546880614</v>
      </c>
      <c r="BF26" s="50">
        <f>VLOOKUP($C26,BilledbyRate!$A$7:$BQ$26,COLUMN()-2,0)*VLOOKUP('Billed Volumes'!$C26,'Rev Allocations Usage'!$B$4:$K$23,MATCH('Billed Volumes'!$A26,'Rev Allocations Usage'!$B$3:$K$3,0),0)*(1-HLOOKUP(BF$4,$D$51:$O$57,MATCH($B25,$C$51:$C$57,0),0))</f>
        <v>1904.4739230467048</v>
      </c>
      <c r="BG26" s="50">
        <f>VLOOKUP($C26,BilledbyRate!$A$7:$BQ$26,COLUMN()-2,0)*VLOOKUP('Billed Volumes'!$C26,'Rev Allocations Usage'!$B$4:$K$23,MATCH('Billed Volumes'!$A26,'Rev Allocations Usage'!$B$3:$K$3,0),0)*(1-HLOOKUP(BG$4,$D$51:$O$57,MATCH($B25,$C$51:$C$57,0),0))</f>
        <v>2485.5876188831057</v>
      </c>
      <c r="BH26" s="52">
        <f>VLOOKUP($C26,BilledbyRate!$A$7:$BQ$26,COLUMN()-2,0)*VLOOKUP('Billed Volumes'!$C26,'Rev Allocations Usage'!$B$4:$K$23,MATCH('Billed Volumes'!$A26,'Rev Allocations Usage'!$B$3:$K$3,0),0)*(1-HLOOKUP(BH$4,$D$51:$O$57,MATCH($B25,$C$51:$C$57,0),0))</f>
        <v>2928.7523312467629</v>
      </c>
      <c r="BI26" s="50">
        <f>VLOOKUP($C26,BilledbyRate!$A$7:$BQ$26,COLUMN()-2,0)*VLOOKUP('Billed Volumes'!$C26,'Rev Allocations Usage'!$B$4:$K$23,MATCH('Billed Volumes'!$A26,'Rev Allocations Usage'!$B$3:$K$3,0),0)*(1-HLOOKUP(BI$4,$D$51:$O$57,MATCH($B25,$C$51:$C$57,0),0))</f>
        <v>2945.7052356002782</v>
      </c>
      <c r="BJ26" s="50">
        <f>VLOOKUP($C26,BilledbyRate!$A$7:$BQ$26,COLUMN()-2,0)*VLOOKUP('Billed Volumes'!$C26,'Rev Allocations Usage'!$B$4:$K$23,MATCH('Billed Volumes'!$A26,'Rev Allocations Usage'!$B$3:$K$3,0),0)*(1-HLOOKUP(BJ$4,$D$51:$O$57,MATCH($B25,$C$51:$C$57,0),0))</f>
        <v>2469.7446486967883</v>
      </c>
      <c r="BK26" s="50">
        <f>VLOOKUP($C26,BilledbyRate!$A$7:$BQ$26,COLUMN()-2,0)*VLOOKUP('Billed Volumes'!$C26,'Rev Allocations Usage'!$B$4:$K$23,MATCH('Billed Volumes'!$A26,'Rev Allocations Usage'!$B$3:$K$3,0),0)*(1-HLOOKUP(BK$4,$D$51:$O$57,MATCH($B25,$C$51:$C$57,0),0))</f>
        <v>1982.3963776262153</v>
      </c>
      <c r="BL26" s="50">
        <f>VLOOKUP($C26,BilledbyRate!$A$7:$BQ$26,COLUMN()-2,0)*VLOOKUP('Billed Volumes'!$C26,'Rev Allocations Usage'!$B$4:$K$23,MATCH('Billed Volumes'!$A26,'Rev Allocations Usage'!$B$3:$K$3,0),0)*(1-HLOOKUP(BL$4,$D$51:$O$57,MATCH($B25,$C$51:$C$57,0),0))</f>
        <v>1579.5897837163066</v>
      </c>
      <c r="BM26" s="50">
        <f>VLOOKUP($C26,BilledbyRate!$A$7:$BQ$26,COLUMN()-2,0)*VLOOKUP('Billed Volumes'!$C26,'Rev Allocations Usage'!$B$4:$K$23,MATCH('Billed Volumes'!$A26,'Rev Allocations Usage'!$B$3:$K$3,0),0)*(1-HLOOKUP(BM$4,$D$51:$O$57,MATCH($B25,$C$51:$C$57,0),0))</f>
        <v>1391.4177926361951</v>
      </c>
      <c r="BN26" s="50">
        <f>VLOOKUP($C26,BilledbyRate!$A$7:$BQ$26,COLUMN()-2,0)*VLOOKUP('Billed Volumes'!$C26,'Rev Allocations Usage'!$B$4:$K$23,MATCH('Billed Volumes'!$A26,'Rev Allocations Usage'!$B$3:$K$3,0),0)*(1-HLOOKUP(BN$4,$D$51:$O$57,MATCH($B25,$C$51:$C$57,0),0))</f>
        <v>1360.2356441580453</v>
      </c>
      <c r="BO26" s="50">
        <f>VLOOKUP($C26,BilledbyRate!$A$7:$BQ$26,COLUMN()-2,0)*VLOOKUP('Billed Volumes'!$C26,'Rev Allocations Usage'!$B$4:$K$23,MATCH('Billed Volumes'!$A26,'Rev Allocations Usage'!$B$3:$K$3,0),0)*(1-HLOOKUP(BO$4,$D$51:$O$57,MATCH($B25,$C$51:$C$57,0),0))</f>
        <v>1359.0564703747434</v>
      </c>
      <c r="BP26" s="50">
        <f>VLOOKUP($C26,BilledbyRate!$A$7:$BQ$26,COLUMN()-2,0)*VLOOKUP('Billed Volumes'!$C26,'Rev Allocations Usage'!$B$4:$K$23,MATCH('Billed Volumes'!$A26,'Rev Allocations Usage'!$B$3:$K$3,0),0)*(1-HLOOKUP(BP$4,$D$51:$O$57,MATCH($B25,$C$51:$C$57,0),0))</f>
        <v>1369.6863840402202</v>
      </c>
      <c r="BQ26" s="50">
        <f>VLOOKUP($C26,BilledbyRate!$A$7:$BQ$26,COLUMN()-2,0)*VLOOKUP('Billed Volumes'!$C26,'Rev Allocations Usage'!$B$4:$K$23,MATCH('Billed Volumes'!$A26,'Rev Allocations Usage'!$B$3:$K$3,0),0)*(1-HLOOKUP(BQ$4,$D$51:$O$57,MATCH($B25,$C$51:$C$57,0),0))</f>
        <v>1550.2024115119204</v>
      </c>
      <c r="BR26" s="50">
        <f>VLOOKUP($C26,BilledbyRate!$A$7:$BQ$26,COLUMN()-2,0)*VLOOKUP('Billed Volumes'!$C26,'Rev Allocations Usage'!$B$4:$K$23,MATCH('Billed Volumes'!$A26,'Rev Allocations Usage'!$B$3:$K$3,0),0)*(1-HLOOKUP(BR$4,$D$51:$O$57,MATCH($B25,$C$51:$C$57,0),0))</f>
        <v>1955.0308798705639</v>
      </c>
      <c r="BS26" s="51">
        <f>VLOOKUP($C26,BilledbyRate!$A$7:$BQ$26,COLUMN()-2,0)*VLOOKUP('Billed Volumes'!$C26,'Rev Allocations Usage'!$B$4:$K$23,MATCH('Billed Volumes'!$A26,'Rev Allocations Usage'!$B$3:$K$3,0),0)*(1-HLOOKUP(BS$4,$D$51:$O$57,MATCH($B25,$C$51:$C$57,0),0))</f>
        <v>2536.1445580573054</v>
      </c>
    </row>
    <row r="27" spans="1:71" x14ac:dyDescent="0.2">
      <c r="A27" s="131" t="s">
        <v>160</v>
      </c>
      <c r="B27" s="44"/>
      <c r="C27" s="92"/>
      <c r="D27" s="54"/>
      <c r="E27" s="55">
        <f t="shared" ref="E27:BP27" si="8">SUM(E20:E26)</f>
        <v>51670.575744790098</v>
      </c>
      <c r="F27" s="55">
        <f t="shared" si="8"/>
        <v>40981.817118432053</v>
      </c>
      <c r="G27" s="55">
        <f t="shared" si="8"/>
        <v>38168.948176469727</v>
      </c>
      <c r="H27" s="55">
        <f t="shared" si="8"/>
        <v>39338.93650538208</v>
      </c>
      <c r="I27" s="55">
        <f t="shared" si="8"/>
        <v>61016.653885983076</v>
      </c>
      <c r="J27" s="55">
        <f t="shared" si="8"/>
        <v>119016.42429595618</v>
      </c>
      <c r="K27" s="56">
        <f t="shared" si="8"/>
        <v>210032.2653813315</v>
      </c>
      <c r="L27" s="46">
        <f t="shared" si="8"/>
        <v>284677.13193842821</v>
      </c>
      <c r="M27" s="46">
        <f t="shared" si="8"/>
        <v>266625.05670082622</v>
      </c>
      <c r="N27" s="46">
        <f t="shared" si="8"/>
        <v>204399.29520650787</v>
      </c>
      <c r="O27" s="46">
        <f t="shared" si="8"/>
        <v>132941.31626593767</v>
      </c>
      <c r="P27" s="46">
        <f t="shared" si="8"/>
        <v>69652.71293371034</v>
      </c>
      <c r="Q27" s="46">
        <f t="shared" si="8"/>
        <v>43993.067543604688</v>
      </c>
      <c r="R27" s="46">
        <f t="shared" si="8"/>
        <v>36762.262536839284</v>
      </c>
      <c r="S27" s="46">
        <f t="shared" si="8"/>
        <v>35588.650627573661</v>
      </c>
      <c r="T27" s="46">
        <f t="shared" si="8"/>
        <v>37498.882281360391</v>
      </c>
      <c r="U27" s="46">
        <f t="shared" si="8"/>
        <v>59655.646780285722</v>
      </c>
      <c r="V27" s="46">
        <f t="shared" si="8"/>
        <v>118432.6181671521</v>
      </c>
      <c r="W27" s="46">
        <f t="shared" si="8"/>
        <v>209719.76060469117</v>
      </c>
      <c r="X27" s="48">
        <f t="shared" si="8"/>
        <v>282659.06100056961</v>
      </c>
      <c r="Y27" s="46">
        <f t="shared" si="8"/>
        <v>264876.81347250054</v>
      </c>
      <c r="Z27" s="46">
        <f t="shared" si="8"/>
        <v>202852.05537220798</v>
      </c>
      <c r="AA27" s="46">
        <f t="shared" si="8"/>
        <v>131793.50270637235</v>
      </c>
      <c r="AB27" s="46">
        <f t="shared" si="8"/>
        <v>68963.142555022554</v>
      </c>
      <c r="AC27" s="46">
        <f t="shared" si="8"/>
        <v>43548.718427702057</v>
      </c>
      <c r="AD27" s="46">
        <f t="shared" si="8"/>
        <v>36435.413095916047</v>
      </c>
      <c r="AE27" s="46">
        <f t="shared" si="8"/>
        <v>35420.963986886934</v>
      </c>
      <c r="AF27" s="46">
        <f t="shared" si="8"/>
        <v>37417.312100391886</v>
      </c>
      <c r="AG27" s="46">
        <f t="shared" si="8"/>
        <v>59655.935252063246</v>
      </c>
      <c r="AH27" s="46">
        <f t="shared" si="8"/>
        <v>118201.83806528292</v>
      </c>
      <c r="AI27" s="46">
        <f t="shared" si="8"/>
        <v>209074.52018066138</v>
      </c>
      <c r="AJ27" s="48">
        <f t="shared" si="8"/>
        <v>280910.12959137937</v>
      </c>
      <c r="AK27" s="46">
        <f t="shared" si="8"/>
        <v>263525.94383111683</v>
      </c>
      <c r="AL27" s="46">
        <f t="shared" si="8"/>
        <v>201839.45174822793</v>
      </c>
      <c r="AM27" s="46">
        <f t="shared" si="8"/>
        <v>131429.27319703228</v>
      </c>
      <c r="AN27" s="46">
        <f t="shared" si="8"/>
        <v>69059.702426765405</v>
      </c>
      <c r="AO27" s="46">
        <f t="shared" si="8"/>
        <v>43812.005677729059</v>
      </c>
      <c r="AP27" s="46">
        <f t="shared" si="8"/>
        <v>36677.742001203274</v>
      </c>
      <c r="AQ27" s="46">
        <f t="shared" si="8"/>
        <v>35553.662384563591</v>
      </c>
      <c r="AR27" s="46">
        <f t="shared" si="8"/>
        <v>37369.783011634172</v>
      </c>
      <c r="AS27" s="46">
        <f t="shared" si="8"/>
        <v>59335.499337456567</v>
      </c>
      <c r="AT27" s="46">
        <f t="shared" si="8"/>
        <v>117324.84694937618</v>
      </c>
      <c r="AU27" s="46">
        <f t="shared" si="8"/>
        <v>207358.19978738995</v>
      </c>
      <c r="AV27" s="48">
        <f t="shared" si="8"/>
        <v>278645.10197910329</v>
      </c>
      <c r="AW27" s="46">
        <f t="shared" si="8"/>
        <v>261672.53604178783</v>
      </c>
      <c r="AX27" s="46">
        <f t="shared" si="8"/>
        <v>200338.91440103715</v>
      </c>
      <c r="AY27" s="46">
        <f t="shared" si="8"/>
        <v>130591.03735195624</v>
      </c>
      <c r="AZ27" s="46">
        <f t="shared" si="8"/>
        <v>68827.04999737929</v>
      </c>
      <c r="BA27" s="46">
        <f t="shared" si="8"/>
        <v>43895.210127250815</v>
      </c>
      <c r="BB27" s="46">
        <f t="shared" si="8"/>
        <v>36895.569014784414</v>
      </c>
      <c r="BC27" s="46">
        <f t="shared" si="8"/>
        <v>35856.455751639369</v>
      </c>
      <c r="BD27" s="46">
        <f t="shared" si="8"/>
        <v>37707.732969711629</v>
      </c>
      <c r="BE27" s="46">
        <f t="shared" si="8"/>
        <v>59571.144476444242</v>
      </c>
      <c r="BF27" s="46">
        <f t="shared" si="8"/>
        <v>117098.11694993128</v>
      </c>
      <c r="BG27" s="46">
        <f t="shared" si="8"/>
        <v>206396.25754038739</v>
      </c>
      <c r="BH27" s="48">
        <f t="shared" si="8"/>
        <v>277923.20905865787</v>
      </c>
      <c r="BI27" s="46">
        <f t="shared" si="8"/>
        <v>261156.50359428357</v>
      </c>
      <c r="BJ27" s="46">
        <f t="shared" si="8"/>
        <v>199972.18822807824</v>
      </c>
      <c r="BK27" s="46">
        <f t="shared" si="8"/>
        <v>130594.75225507079</v>
      </c>
      <c r="BL27" s="46">
        <f t="shared" si="8"/>
        <v>69148.409421446457</v>
      </c>
      <c r="BM27" s="46">
        <f t="shared" si="8"/>
        <v>44340.574193632878</v>
      </c>
      <c r="BN27" s="46">
        <f t="shared" si="8"/>
        <v>37341.137907828452</v>
      </c>
      <c r="BO27" s="46">
        <f t="shared" si="8"/>
        <v>36250.11415672674</v>
      </c>
      <c r="BP27" s="46">
        <f t="shared" si="8"/>
        <v>38043.12485740074</v>
      </c>
      <c r="BQ27" s="46">
        <f t="shared" ref="BQ27:BS27" si="9">SUM(BQ20:BQ26)</f>
        <v>59714.930542516602</v>
      </c>
      <c r="BR27" s="46">
        <f t="shared" si="9"/>
        <v>116849.42588981192</v>
      </c>
      <c r="BS27" s="47">
        <f t="shared" si="9"/>
        <v>205565.77957838733</v>
      </c>
    </row>
    <row r="28" spans="1:71" x14ac:dyDescent="0.2">
      <c r="A28" s="131" t="s">
        <v>101</v>
      </c>
      <c r="B28" s="44" t="s">
        <v>124</v>
      </c>
      <c r="C28" s="90" t="s">
        <v>5</v>
      </c>
      <c r="D28" s="57"/>
      <c r="E28" s="58">
        <f>VLOOKUP($C28,BilledbyRate!$A$7:$BQ$26,COLUMN()-2,0)*VLOOKUP('Billed Volumes'!$C28,'Rev Allocations Usage'!$B$4:$K$23,MATCH('Billed Volumes'!$A28,'Rev Allocations Usage'!$B$3:$K$3,0),0)</f>
        <v>2.6298044522272539</v>
      </c>
      <c r="F28" s="58">
        <f>VLOOKUP($C28,BilledbyRate!$A$7:$BQ$26,COLUMN()-2,0)*VLOOKUP('Billed Volumes'!$C28,'Rev Allocations Usage'!$B$4:$K$23,MATCH('Billed Volumes'!$A28,'Rev Allocations Usage'!$B$3:$K$3,0),0)</f>
        <v>2.6489477750046855</v>
      </c>
      <c r="G28" s="58">
        <f>VLOOKUP($C28,BilledbyRate!$A$7:$BQ$26,COLUMN()-2,0)*VLOOKUP('Billed Volumes'!$C28,'Rev Allocations Usage'!$B$4:$K$23,MATCH('Billed Volumes'!$A28,'Rev Allocations Usage'!$B$3:$K$3,0),0)</f>
        <v>2.64473775054531</v>
      </c>
      <c r="H28" s="58">
        <f>VLOOKUP($C28,BilledbyRate!$A$7:$BQ$26,COLUMN()-2,0)*VLOOKUP('Billed Volumes'!$C28,'Rev Allocations Usage'!$B$4:$K$23,MATCH('Billed Volumes'!$A28,'Rev Allocations Usage'!$B$3:$K$3,0),0)</f>
        <v>2.6779388159107915</v>
      </c>
      <c r="I28" s="58">
        <f>VLOOKUP($C28,BilledbyRate!$A$7:$BQ$26,COLUMN()-2,0)*VLOOKUP('Billed Volumes'!$C28,'Rev Allocations Usage'!$B$4:$K$23,MATCH('Billed Volumes'!$A28,'Rev Allocations Usage'!$B$3:$K$3,0),0)</f>
        <v>2.9394115753725791</v>
      </c>
      <c r="J28" s="58">
        <f>VLOOKUP($C28,BilledbyRate!$A$7:$BQ$26,COLUMN()-2,0)*VLOOKUP('Billed Volumes'!$C28,'Rev Allocations Usage'!$B$4:$K$23,MATCH('Billed Volumes'!$A28,'Rev Allocations Usage'!$B$3:$K$3,0),0)</f>
        <v>0.73031798489485511</v>
      </c>
      <c r="K28" s="59">
        <f>VLOOKUP($C28,BilledbyRate!$A$7:$BQ$26,COLUMN()-2,0)*VLOOKUP('Billed Volumes'!$C28,'Rev Allocations Usage'!$B$4:$K$23,MATCH('Billed Volumes'!$A28,'Rev Allocations Usage'!$B$3:$K$3,0),0)</f>
        <v>1.1437932063853715</v>
      </c>
      <c r="L28" s="58">
        <f>VLOOKUP($C28,BilledbyRate!$A$7:$BQ$26,COLUMN()-2,0)*VLOOKUP('Billed Volumes'!$C28,'Rev Allocations Usage'!$B$4:$K$23,MATCH('Billed Volumes'!$A28,'Rev Allocations Usage'!$B$3:$K$3,0),0)</f>
        <v>2.5140879744316487</v>
      </c>
      <c r="M28" s="58">
        <f>VLOOKUP($C28,BilledbyRate!$A$7:$BQ$26,COLUMN()-2,0)*VLOOKUP('Billed Volumes'!$C28,'Rev Allocations Usage'!$B$4:$K$23,MATCH('Billed Volumes'!$A28,'Rev Allocations Usage'!$B$3:$K$3,0),0)</f>
        <v>2.6317841391424892</v>
      </c>
      <c r="N28" s="58">
        <f>VLOOKUP($C28,BilledbyRate!$A$7:$BQ$26,COLUMN()-2,0)*VLOOKUP('Billed Volumes'!$C28,'Rev Allocations Usage'!$B$4:$K$23,MATCH('Billed Volumes'!$A28,'Rev Allocations Usage'!$B$3:$K$3,0),0)</f>
        <v>2.5982197975334431</v>
      </c>
      <c r="O28" s="58">
        <f>VLOOKUP($C28,BilledbyRate!$A$7:$BQ$26,COLUMN()-2,0)*VLOOKUP('Billed Volumes'!$C28,'Rev Allocations Usage'!$B$4:$K$23,MATCH('Billed Volumes'!$A28,'Rev Allocations Usage'!$B$3:$K$3,0),0)</f>
        <v>3.0895865035366659</v>
      </c>
      <c r="P28" s="58">
        <f>VLOOKUP($C28,BilledbyRate!$A$7:$BQ$26,COLUMN()-2,0)*VLOOKUP('Billed Volumes'!$C28,'Rev Allocations Usage'!$B$4:$K$23,MATCH('Billed Volumes'!$A28,'Rev Allocations Usage'!$B$3:$K$3,0),0)</f>
        <v>2.880810830404847</v>
      </c>
      <c r="Q28" s="58">
        <f>VLOOKUP($C28,BilledbyRate!$A$7:$BQ$26,COLUMN()-2,0)*VLOOKUP('Billed Volumes'!$C28,'Rev Allocations Usage'!$B$4:$K$23,MATCH('Billed Volumes'!$A28,'Rev Allocations Usage'!$B$3:$K$3,0),0)</f>
        <v>2.9079283541023013</v>
      </c>
      <c r="R28" s="58">
        <f>VLOOKUP($C28,BilledbyRate!$A$7:$BQ$26,COLUMN()-2,0)*VLOOKUP('Billed Volumes'!$C28,'Rev Allocations Usage'!$B$4:$K$23,MATCH('Billed Volumes'!$A28,'Rev Allocations Usage'!$B$3:$K$3,0),0)</f>
        <v>2.9169364692340065</v>
      </c>
      <c r="S28" s="58">
        <f>VLOOKUP($C28,BilledbyRate!$A$7:$BQ$26,COLUMN()-2,0)*VLOOKUP('Billed Volumes'!$C28,'Rev Allocations Usage'!$B$4:$K$23,MATCH('Billed Volumes'!$A28,'Rev Allocations Usage'!$B$3:$K$3,0),0)</f>
        <v>1.6338889095543649</v>
      </c>
      <c r="T28" s="58">
        <f>VLOOKUP($C28,BilledbyRate!$A$7:$BQ$26,COLUMN()-2,0)*VLOOKUP('Billed Volumes'!$C28,'Rev Allocations Usage'!$B$4:$K$23,MATCH('Billed Volumes'!$A28,'Rev Allocations Usage'!$B$3:$K$3,0),0)</f>
        <v>9.7007435199797126E-2</v>
      </c>
      <c r="U28" s="58">
        <f>VLOOKUP($C28,BilledbyRate!$A$7:$BQ$26,COLUMN()-2,0)*VLOOKUP('Billed Volumes'!$C28,'Rev Allocations Usage'!$B$4:$K$23,MATCH('Billed Volumes'!$A28,'Rev Allocations Usage'!$B$3:$K$3,0),0)</f>
        <v>9.8158189957651631E-2</v>
      </c>
      <c r="V28" s="58">
        <f>VLOOKUP($C28,BilledbyRate!$A$7:$BQ$26,COLUMN()-2,0)*VLOOKUP('Billed Volumes'!$C28,'Rev Allocations Usage'!$B$4:$K$23,MATCH('Billed Volumes'!$A28,'Rev Allocations Usage'!$B$3:$K$3,0),0)</f>
        <v>1.2806757041037811</v>
      </c>
      <c r="W28" s="58">
        <f>VLOOKUP($C28,BilledbyRate!$A$7:$BQ$26,COLUMN()-2,0)*VLOOKUP('Billed Volumes'!$C28,'Rev Allocations Usage'!$B$4:$K$23,MATCH('Billed Volumes'!$A28,'Rev Allocations Usage'!$B$3:$K$3,0),0)</f>
        <v>1.6897980191993447</v>
      </c>
      <c r="X28" s="60">
        <f>VLOOKUP($C28,BilledbyRate!$A$7:$BQ$26,COLUMN()-2,0)*VLOOKUP('Billed Volumes'!$C28,'Rev Allocations Usage'!$B$4:$K$23,MATCH('Billed Volumes'!$A28,'Rev Allocations Usage'!$B$3:$K$3,0),0)</f>
        <v>3.0605834026061727</v>
      </c>
      <c r="Y28" s="58">
        <f>VLOOKUP($C28,BilledbyRate!$A$7:$BQ$26,COLUMN()-2,0)*VLOOKUP('Billed Volumes'!$C28,'Rev Allocations Usage'!$B$4:$K$23,MATCH('Billed Volumes'!$A28,'Rev Allocations Usage'!$B$3:$K$3,0),0)</f>
        <v>3.1811055324864346</v>
      </c>
      <c r="Z28" s="58">
        <f>VLOOKUP($C28,BilledbyRate!$A$7:$BQ$26,COLUMN()-2,0)*VLOOKUP('Billed Volumes'!$C28,'Rev Allocations Usage'!$B$4:$K$23,MATCH('Billed Volumes'!$A28,'Rev Allocations Usage'!$B$3:$K$3,0),0)</f>
        <v>3.1468672894638576</v>
      </c>
      <c r="AA28" s="58">
        <f>VLOOKUP($C28,BilledbyRate!$A$7:$BQ$26,COLUMN()-2,0)*VLOOKUP('Billed Volumes'!$C28,'Rev Allocations Usage'!$B$4:$K$23,MATCH('Billed Volumes'!$A28,'Rev Allocations Usage'!$B$3:$K$3,0),0)</f>
        <v>3.6252568987153291</v>
      </c>
      <c r="AB28" s="58">
        <f>VLOOKUP($C28,BilledbyRate!$A$7:$BQ$26,COLUMN()-2,0)*VLOOKUP('Billed Volumes'!$C28,'Rev Allocations Usage'!$B$4:$K$23,MATCH('Billed Volumes'!$A28,'Rev Allocations Usage'!$B$3:$K$3,0),0)</f>
        <v>3.4168222961560626</v>
      </c>
      <c r="AC28" s="58">
        <f>VLOOKUP($C28,BilledbyRate!$A$7:$BQ$26,COLUMN()-2,0)*VLOOKUP('Billed Volumes'!$C28,'Rev Allocations Usage'!$B$4:$K$23,MATCH('Billed Volumes'!$A28,'Rev Allocations Usage'!$B$3:$K$3,0),0)</f>
        <v>3.4388640407227209</v>
      </c>
      <c r="AD28" s="58">
        <f>VLOOKUP($C28,BilledbyRate!$A$7:$BQ$26,COLUMN()-2,0)*VLOOKUP('Billed Volumes'!$C28,'Rev Allocations Usage'!$B$4:$K$23,MATCH('Billed Volumes'!$A28,'Rev Allocations Usage'!$B$3:$K$3,0),0)</f>
        <v>3.4338696940755913</v>
      </c>
      <c r="AE28" s="58">
        <f>VLOOKUP($C28,BilledbyRate!$A$7:$BQ$26,COLUMN()-2,0)*VLOOKUP('Billed Volumes'!$C28,'Rev Allocations Usage'!$B$4:$K$23,MATCH('Billed Volumes'!$A28,'Rev Allocations Usage'!$B$3:$K$3,0),0)</f>
        <v>2.1506846164451878</v>
      </c>
      <c r="AF28" s="58">
        <f>VLOOKUP($C28,BilledbyRate!$A$7:$BQ$26,COLUMN()-2,0)*VLOOKUP('Billed Volumes'!$C28,'Rev Allocations Usage'!$B$4:$K$23,MATCH('Billed Volumes'!$A28,'Rev Allocations Usage'!$B$3:$K$3,0),0)</f>
        <v>9.7007435199797126E-2</v>
      </c>
      <c r="AG28" s="58">
        <f>VLOOKUP($C28,BilledbyRate!$A$7:$BQ$26,COLUMN()-2,0)*VLOOKUP('Billed Volumes'!$C28,'Rev Allocations Usage'!$B$4:$K$23,MATCH('Billed Volumes'!$A28,'Rev Allocations Usage'!$B$3:$K$3,0),0)</f>
        <v>0.61910787032244419</v>
      </c>
      <c r="AH28" s="58">
        <f>VLOOKUP($C28,BilledbyRate!$A$7:$BQ$26,COLUMN()-2,0)*VLOOKUP('Billed Volumes'!$C28,'Rev Allocations Usage'!$B$4:$K$23,MATCH('Billed Volumes'!$A28,'Rev Allocations Usage'!$B$3:$K$3,0),0)</f>
        <v>1.8018396287116005</v>
      </c>
      <c r="AI28" s="58">
        <f>VLOOKUP($C28,BilledbyRate!$A$7:$BQ$26,COLUMN()-2,0)*VLOOKUP('Billed Volumes'!$C28,'Rev Allocations Usage'!$B$4:$K$23,MATCH('Billed Volumes'!$A28,'Rev Allocations Usage'!$B$3:$K$3,0),0)</f>
        <v>2.2085852255240948</v>
      </c>
      <c r="AJ28" s="60">
        <f>VLOOKUP($C28,BilledbyRate!$A$7:$BQ$26,COLUMN()-2,0)*VLOOKUP('Billed Volumes'!$C28,'Rev Allocations Usage'!$B$4:$K$23,MATCH('Billed Volumes'!$A28,'Rev Allocations Usage'!$B$3:$K$3,0),0)</f>
        <v>3.5355858523439903</v>
      </c>
      <c r="AK28" s="58">
        <f>VLOOKUP($C28,BilledbyRate!$A$7:$BQ$26,COLUMN()-2,0)*VLOOKUP('Billed Volumes'!$C28,'Rev Allocations Usage'!$B$4:$K$23,MATCH('Billed Volumes'!$A28,'Rev Allocations Usage'!$B$3:$K$3,0),0)</f>
        <v>3.6561078436422019</v>
      </c>
      <c r="AL28" s="58">
        <f>VLOOKUP($C28,BilledbyRate!$A$7:$BQ$26,COLUMN()-2,0)*VLOOKUP('Billed Volumes'!$C28,'Rev Allocations Usage'!$B$4:$K$23,MATCH('Billed Volumes'!$A28,'Rev Allocations Usage'!$B$3:$K$3,0),0)</f>
        <v>3.6218696006196258</v>
      </c>
      <c r="AM28" s="58">
        <f>VLOOKUP($C28,BilledbyRate!$A$7:$BQ$26,COLUMN()-2,0)*VLOOKUP('Billed Volumes'!$C28,'Rev Allocations Usage'!$B$4:$K$23,MATCH('Billed Volumes'!$A28,'Rev Allocations Usage'!$B$3:$K$3,0),0)</f>
        <v>4.0875124328858439</v>
      </c>
      <c r="AN28" s="58">
        <f>VLOOKUP($C28,BilledbyRate!$A$7:$BQ$26,COLUMN()-2,0)*VLOOKUP('Billed Volumes'!$C28,'Rev Allocations Usage'!$B$4:$K$23,MATCH('Billed Volumes'!$A28,'Rev Allocations Usage'!$B$3:$K$3,0),0)</f>
        <v>3.8790778303265774</v>
      </c>
      <c r="AO28" s="58">
        <f>VLOOKUP($C28,BilledbyRate!$A$7:$BQ$26,COLUMN()-2,0)*VLOOKUP('Billed Volumes'!$C28,'Rev Allocations Usage'!$B$4:$K$23,MATCH('Billed Volumes'!$A28,'Rev Allocations Usage'!$B$3:$K$3,0),0)</f>
        <v>3.9011194363111845</v>
      </c>
      <c r="AP28" s="58">
        <f>VLOOKUP($C28,BilledbyRate!$A$7:$BQ$26,COLUMN()-2,0)*VLOOKUP('Billed Volumes'!$C28,'Rev Allocations Usage'!$B$4:$K$23,MATCH('Billed Volumes'!$A28,'Rev Allocations Usage'!$B$3:$K$3,0),0)</f>
        <v>3.8820375313422901</v>
      </c>
      <c r="AQ28" s="58">
        <f>VLOOKUP($C28,BilledbyRate!$A$7:$BQ$26,COLUMN()-2,0)*VLOOKUP('Billed Volumes'!$C28,'Rev Allocations Usage'!$B$4:$K$23,MATCH('Billed Volumes'!$A28,'Rev Allocations Usage'!$B$3:$K$3,0),0)</f>
        <v>2.5988524537118867</v>
      </c>
      <c r="AR28" s="58">
        <f>VLOOKUP($C28,BilledbyRate!$A$7:$BQ$26,COLUMN()-2,0)*VLOOKUP('Billed Volumes'!$C28,'Rev Allocations Usage'!$B$4:$K$23,MATCH('Billed Volumes'!$A28,'Rev Allocations Usage'!$B$3:$K$3,0),0)</f>
        <v>9.7007435199797126E-2</v>
      </c>
      <c r="AS28" s="58">
        <f>VLOOKUP($C28,BilledbyRate!$A$7:$BQ$26,COLUMN()-2,0)*VLOOKUP('Billed Volumes'!$C28,'Rev Allocations Usage'!$B$4:$K$23,MATCH('Billed Volumes'!$A28,'Rev Allocations Usage'!$B$3:$K$3,0),0)</f>
        <v>1.0794351738452883</v>
      </c>
      <c r="AT28" s="58">
        <f>VLOOKUP($C28,BilledbyRate!$A$7:$BQ$26,COLUMN()-2,0)*VLOOKUP('Billed Volumes'!$C28,'Rev Allocations Usage'!$B$4:$K$23,MATCH('Billed Volumes'!$A28,'Rev Allocations Usage'!$B$3:$K$3,0),0)</f>
        <v>2.2621670708164934</v>
      </c>
      <c r="AU28" s="58">
        <f>VLOOKUP($C28,BilledbyRate!$A$7:$BQ$26,COLUMN()-2,0)*VLOOKUP('Billed Volumes'!$C28,'Rev Allocations Usage'!$B$4:$K$23,MATCH('Billed Volumes'!$A28,'Rev Allocations Usage'!$B$3:$K$3,0),0)</f>
        <v>2.668912529046938</v>
      </c>
      <c r="AV28" s="60">
        <f>VLOOKUP($C28,BilledbyRate!$A$7:$BQ$26,COLUMN()-2,0)*VLOOKUP('Billed Volumes'!$C28,'Rev Allocations Usage'!$B$4:$K$23,MATCH('Billed Volumes'!$A28,'Rev Allocations Usage'!$B$3:$K$3,0),0)</f>
        <v>3.9826405985827975</v>
      </c>
      <c r="AW28" s="58">
        <f>VLOOKUP($C28,BilledbyRate!$A$7:$BQ$26,COLUMN()-2,0)*VLOOKUP('Billed Volumes'!$C28,'Rev Allocations Usage'!$B$4:$K$23,MATCH('Billed Volumes'!$A28,'Rev Allocations Usage'!$B$3:$K$3,0),0)</f>
        <v>4.103162728463059</v>
      </c>
      <c r="AX28" s="58">
        <f>VLOOKUP($C28,BilledbyRate!$A$7:$BQ$26,COLUMN()-2,0)*VLOOKUP('Billed Volumes'!$C28,'Rev Allocations Usage'!$B$4:$K$23,MATCH('Billed Volumes'!$A28,'Rev Allocations Usage'!$B$3:$K$3,0),0)</f>
        <v>4.0689244854404825</v>
      </c>
      <c r="AY28" s="58">
        <f>VLOOKUP($C28,BilledbyRate!$A$7:$BQ$26,COLUMN()-2,0)*VLOOKUP('Billed Volumes'!$C28,'Rev Allocations Usage'!$B$4:$K$23,MATCH('Billed Volumes'!$A28,'Rev Allocations Usage'!$B$3:$K$3,0),0)</f>
        <v>4.5213442342146166</v>
      </c>
      <c r="AZ28" s="58">
        <f>VLOOKUP($C28,BilledbyRate!$A$7:$BQ$26,COLUMN()-2,0)*VLOOKUP('Billed Volumes'!$C28,'Rev Allocations Usage'!$B$4:$K$23,MATCH('Billed Volumes'!$A28,'Rev Allocations Usage'!$B$3:$K$3,0),0)</f>
        <v>4.3129096316553497</v>
      </c>
      <c r="BA28" s="58">
        <f>VLOOKUP($C28,BilledbyRate!$A$7:$BQ$26,COLUMN()-2,0)*VLOOKUP('Billed Volumes'!$C28,'Rev Allocations Usage'!$B$4:$K$23,MATCH('Billed Volumes'!$A28,'Rev Allocations Usage'!$B$3:$K$3,0),0)</f>
        <v>4.3349512376399568</v>
      </c>
      <c r="BB28" s="58">
        <f>VLOOKUP($C28,BilledbyRate!$A$7:$BQ$26,COLUMN()-2,0)*VLOOKUP('Billed Volumes'!$C28,'Rev Allocations Usage'!$B$4:$K$23,MATCH('Billed Volumes'!$A28,'Rev Allocations Usage'!$B$3:$K$3,0),0)</f>
        <v>4.3032960604127668</v>
      </c>
      <c r="BC28" s="58">
        <f>VLOOKUP($C28,BilledbyRate!$A$7:$BQ$26,COLUMN()-2,0)*VLOOKUP('Billed Volumes'!$C28,'Rev Allocations Usage'!$B$4:$K$23,MATCH('Billed Volumes'!$A28,'Rev Allocations Usage'!$B$3:$K$3,0),0)</f>
        <v>3.0201109827823638</v>
      </c>
      <c r="BD28" s="58">
        <f>VLOOKUP($C28,BilledbyRate!$A$7:$BQ$26,COLUMN()-2,0)*VLOOKUP('Billed Volumes'!$C28,'Rev Allocations Usage'!$B$4:$K$23,MATCH('Billed Volumes'!$A28,'Rev Allocations Usage'!$B$3:$K$3,0),0)</f>
        <v>0.24272371858899497</v>
      </c>
      <c r="BE28" s="58">
        <f>VLOOKUP($C28,BilledbyRate!$A$7:$BQ$26,COLUMN()-2,0)*VLOOKUP('Billed Volumes'!$C28,'Rev Allocations Usage'!$B$4:$K$23,MATCH('Billed Volumes'!$A28,'Rev Allocations Usage'!$B$3:$K$3,0),0)</f>
        <v>1.4549935001931398</v>
      </c>
      <c r="BF28" s="58">
        <f>VLOOKUP($C28,BilledbyRate!$A$7:$BQ$26,COLUMN()-2,0)*VLOOKUP('Billed Volumes'!$C28,'Rev Allocations Usage'!$B$4:$K$23,MATCH('Billed Volumes'!$A28,'Rev Allocations Usage'!$B$3:$K$3,0),0)</f>
        <v>2.6377253971643464</v>
      </c>
      <c r="BG28" s="58">
        <f>VLOOKUP($C28,BilledbyRate!$A$7:$BQ$26,COLUMN()-2,0)*VLOOKUP('Billed Volumes'!$C28,'Rev Allocations Usage'!$B$4:$K$23,MATCH('Billed Volumes'!$A28,'Rev Allocations Usage'!$B$3:$K$3,0),0)</f>
        <v>3.0444708553947906</v>
      </c>
      <c r="BH28" s="60">
        <f>VLOOKUP($C28,BilledbyRate!$A$7:$BQ$26,COLUMN()-2,0)*VLOOKUP('Billed Volumes'!$C28,'Rev Allocations Usage'!$B$4:$K$23,MATCH('Billed Volumes'!$A28,'Rev Allocations Usage'!$B$3:$K$3,0),0)</f>
        <v>4.3707957561374942</v>
      </c>
      <c r="BI28" s="58">
        <f>VLOOKUP($C28,BilledbyRate!$A$7:$BQ$26,COLUMN()-2,0)*VLOOKUP('Billed Volumes'!$C28,'Rev Allocations Usage'!$B$4:$K$23,MATCH('Billed Volumes'!$A28,'Rev Allocations Usage'!$B$3:$K$3,0),0)</f>
        <v>4.4913177474357058</v>
      </c>
      <c r="BJ28" s="58">
        <f>VLOOKUP($C28,BilledbyRate!$A$7:$BQ$26,COLUMN()-2,0)*VLOOKUP('Billed Volumes'!$C28,'Rev Allocations Usage'!$B$4:$K$23,MATCH('Billed Volumes'!$A28,'Rev Allocations Usage'!$B$3:$K$3,0),0)</f>
        <v>4.4570795044131293</v>
      </c>
      <c r="BK28" s="58">
        <f>VLOOKUP($C28,BilledbyRate!$A$7:$BQ$26,COLUMN()-2,0)*VLOOKUP('Billed Volumes'!$C28,'Rev Allocations Usage'!$B$4:$K$23,MATCH('Billed Volumes'!$A28,'Rev Allocations Usage'!$B$3:$K$3,0),0)</f>
        <v>4.9200481188549903</v>
      </c>
      <c r="BL28" s="58">
        <f>VLOOKUP($C28,BilledbyRate!$A$7:$BQ$26,COLUMN()-2,0)*VLOOKUP('Billed Volumes'!$C28,'Rev Allocations Usage'!$B$4:$K$23,MATCH('Billed Volumes'!$A28,'Rev Allocations Usage'!$B$3:$K$3,0),0)</f>
        <v>4.7116135162957224</v>
      </c>
      <c r="BM28" s="58">
        <f>VLOOKUP($C28,BilledbyRate!$A$7:$BQ$26,COLUMN()-2,0)*VLOOKUP('Billed Volumes'!$C28,'Rev Allocations Usage'!$B$4:$K$23,MATCH('Billed Volumes'!$A28,'Rev Allocations Usage'!$B$3:$K$3,0),0)</f>
        <v>4.7336551222803314</v>
      </c>
      <c r="BN28" s="58">
        <f>VLOOKUP($C28,BilledbyRate!$A$7:$BQ$26,COLUMN()-2,0)*VLOOKUP('Billed Volumes'!$C28,'Rev Allocations Usage'!$B$4:$K$23,MATCH('Billed Volumes'!$A28,'Rev Allocations Usage'!$B$3:$K$3,0),0)</f>
        <v>4.7092344824062407</v>
      </c>
      <c r="BO28" s="58">
        <f>VLOOKUP($C28,BilledbyRate!$A$7:$BQ$26,COLUMN()-2,0)*VLOOKUP('Billed Volumes'!$C28,'Rev Allocations Usage'!$B$4:$K$23,MATCH('Billed Volumes'!$A28,'Rev Allocations Usage'!$B$3:$K$3,0),0)</f>
        <v>3.4260494047758376</v>
      </c>
      <c r="BP28" s="58">
        <f>VLOOKUP($C28,BilledbyRate!$A$7:$BQ$26,COLUMN()-2,0)*VLOOKUP('Billed Volumes'!$C28,'Rev Allocations Usage'!$B$4:$K$23,MATCH('Billed Volumes'!$A28,'Rev Allocations Usage'!$B$3:$K$3,0),0)</f>
        <v>0.64866214058246796</v>
      </c>
      <c r="BQ28" s="58">
        <f>VLOOKUP($C28,BilledbyRate!$A$7:$BQ$26,COLUMN()-2,0)*VLOOKUP('Billed Volumes'!$C28,'Rev Allocations Usage'!$B$4:$K$23,MATCH('Billed Volumes'!$A28,'Rev Allocations Usage'!$B$3:$K$3,0),0)</f>
        <v>1.876250227696963</v>
      </c>
      <c r="BR28" s="58">
        <f>VLOOKUP($C28,BilledbyRate!$A$7:$BQ$26,COLUMN()-2,0)*VLOOKUP('Billed Volumes'!$C28,'Rev Allocations Usage'!$B$4:$K$23,MATCH('Billed Volumes'!$A28,'Rev Allocations Usage'!$B$3:$K$3,0),0)</f>
        <v>3.0589821246681699</v>
      </c>
      <c r="BS28" s="59">
        <f>VLOOKUP($C28,BilledbyRate!$A$7:$BQ$26,COLUMN()-2,0)*VLOOKUP('Billed Volumes'!$C28,'Rev Allocations Usage'!$B$4:$K$23,MATCH('Billed Volumes'!$A28,'Rev Allocations Usage'!$B$3:$K$3,0),0)</f>
        <v>3.4657275828986136</v>
      </c>
    </row>
    <row r="29" spans="1:71" x14ac:dyDescent="0.2">
      <c r="A29" s="130" t="str">
        <f>A28</f>
        <v>Gas Trans Ind Cust</v>
      </c>
      <c r="B29" s="90" t="s">
        <v>164</v>
      </c>
      <c r="C29" s="90" t="s">
        <v>13</v>
      </c>
      <c r="D29" s="49"/>
      <c r="E29" s="50">
        <f>VLOOKUP($C29,BilledbyRate!$A$7:$BQ$26,COLUMN()-2,0)*VLOOKUP('Billed Volumes'!$C29,'Rev Allocations Usage'!$B$4:$K$23,MATCH('Billed Volumes'!$A29,'Rev Allocations Usage'!$B$3:$K$3,0),0)</f>
        <v>587321.73500225029</v>
      </c>
      <c r="F29" s="50">
        <f>VLOOKUP($C29,BilledbyRate!$A$7:$BQ$26,COLUMN()-2,0)*VLOOKUP('Billed Volumes'!$C29,'Rev Allocations Usage'!$B$4:$K$23,MATCH('Billed Volumes'!$A29,'Rev Allocations Usage'!$B$3:$K$3,0),0)</f>
        <v>570347.15261785896</v>
      </c>
      <c r="G29" s="50">
        <f>VLOOKUP($C29,BilledbyRate!$A$7:$BQ$26,COLUMN()-2,0)*VLOOKUP('Billed Volumes'!$C29,'Rev Allocations Usage'!$B$4:$K$23,MATCH('Billed Volumes'!$A29,'Rev Allocations Usage'!$B$3:$K$3,0),0)</f>
        <v>604148.62366799184</v>
      </c>
      <c r="H29" s="50">
        <f>VLOOKUP($C29,BilledbyRate!$A$7:$BQ$26,COLUMN()-2,0)*VLOOKUP('Billed Volumes'!$C29,'Rev Allocations Usage'!$B$4:$K$23,MATCH('Billed Volumes'!$A29,'Rev Allocations Usage'!$B$3:$K$3,0),0)</f>
        <v>599320.9191505115</v>
      </c>
      <c r="I29" s="50">
        <f>VLOOKUP($C29,BilledbyRate!$A$7:$BQ$26,COLUMN()-2,0)*VLOOKUP('Billed Volumes'!$C29,'Rev Allocations Usage'!$B$4:$K$23,MATCH('Billed Volumes'!$A29,'Rev Allocations Usage'!$B$3:$K$3,0),0)</f>
        <v>824284.95301840839</v>
      </c>
      <c r="J29" s="50">
        <f>VLOOKUP($C29,BilledbyRate!$A$7:$BQ$26,COLUMN()-2,0)*VLOOKUP('Billed Volumes'!$C29,'Rev Allocations Usage'!$B$4:$K$23,MATCH('Billed Volumes'!$A29,'Rev Allocations Usage'!$B$3:$K$3,0),0)</f>
        <v>1059456.6863321597</v>
      </c>
      <c r="K29" s="51">
        <f>VLOOKUP($C29,BilledbyRate!$A$7:$BQ$26,COLUMN()-2,0)*VLOOKUP('Billed Volumes'!$C29,'Rev Allocations Usage'!$B$4:$K$23,MATCH('Billed Volumes'!$A29,'Rev Allocations Usage'!$B$3:$K$3,0),0)</f>
        <v>1178510.889421826</v>
      </c>
      <c r="L29" s="50">
        <f>VLOOKUP($C29,BilledbyRate!$A$7:$BQ$26,COLUMN()-2,0)*VLOOKUP('Billed Volumes'!$C29,'Rev Allocations Usage'!$B$4:$K$23,MATCH('Billed Volumes'!$A29,'Rev Allocations Usage'!$B$3:$K$3,0),0)</f>
        <v>1327699.0266082303</v>
      </c>
      <c r="M29" s="50">
        <f>VLOOKUP($C29,BilledbyRate!$A$7:$BQ$26,COLUMN()-2,0)*VLOOKUP('Billed Volumes'!$C29,'Rev Allocations Usage'!$B$4:$K$23,MATCH('Billed Volumes'!$A29,'Rev Allocations Usage'!$B$3:$K$3,0),0)</f>
        <v>1174277.5302724272</v>
      </c>
      <c r="N29" s="50">
        <f>VLOOKUP($C29,BilledbyRate!$A$7:$BQ$26,COLUMN()-2,0)*VLOOKUP('Billed Volumes'!$C29,'Rev Allocations Usage'!$B$4:$K$23,MATCH('Billed Volumes'!$A29,'Rev Allocations Usage'!$B$3:$K$3,0),0)</f>
        <v>1140727.345718839</v>
      </c>
      <c r="O29" s="50">
        <f>VLOOKUP($C29,BilledbyRate!$A$7:$BQ$26,COLUMN()-2,0)*VLOOKUP('Billed Volumes'!$C29,'Rev Allocations Usage'!$B$4:$K$23,MATCH('Billed Volumes'!$A29,'Rev Allocations Usage'!$B$3:$K$3,0),0)</f>
        <v>752079.83609732601</v>
      </c>
      <c r="P29" s="50">
        <f>VLOOKUP($C29,BilledbyRate!$A$7:$BQ$26,COLUMN()-2,0)*VLOOKUP('Billed Volumes'!$C29,'Rev Allocations Usage'!$B$4:$K$23,MATCH('Billed Volumes'!$A29,'Rev Allocations Usage'!$B$3:$K$3,0),0)</f>
        <v>648885.30344075512</v>
      </c>
      <c r="Q29" s="50">
        <f>VLOOKUP($C29,BilledbyRate!$A$7:$BQ$26,COLUMN()-2,0)*VLOOKUP('Billed Volumes'!$C29,'Rev Allocations Usage'!$B$4:$K$23,MATCH('Billed Volumes'!$A29,'Rev Allocations Usage'!$B$3:$K$3,0),0)</f>
        <v>580570.12861336477</v>
      </c>
      <c r="R29" s="50">
        <f>VLOOKUP($C29,BilledbyRate!$A$7:$BQ$26,COLUMN()-2,0)*VLOOKUP('Billed Volumes'!$C29,'Rev Allocations Usage'!$B$4:$K$23,MATCH('Billed Volumes'!$A29,'Rev Allocations Usage'!$B$3:$K$3,0),0)</f>
        <v>586594.74223493424</v>
      </c>
      <c r="S29" s="50">
        <f>VLOOKUP($C29,BilledbyRate!$A$7:$BQ$26,COLUMN()-2,0)*VLOOKUP('Billed Volumes'!$C29,'Rev Allocations Usage'!$B$4:$K$23,MATCH('Billed Volumes'!$A29,'Rev Allocations Usage'!$B$3:$K$3,0),0)</f>
        <v>591835.34988010512</v>
      </c>
      <c r="T29" s="50">
        <f>VLOOKUP($C29,BilledbyRate!$A$7:$BQ$26,COLUMN()-2,0)*VLOOKUP('Billed Volumes'!$C29,'Rev Allocations Usage'!$B$4:$K$23,MATCH('Billed Volumes'!$A29,'Rev Allocations Usage'!$B$3:$K$3,0),0)</f>
        <v>611209.18266235013</v>
      </c>
      <c r="U29" s="50">
        <f>VLOOKUP($C29,BilledbyRate!$A$7:$BQ$26,COLUMN()-2,0)*VLOOKUP('Billed Volumes'!$C29,'Rev Allocations Usage'!$B$4:$K$23,MATCH('Billed Volumes'!$A29,'Rev Allocations Usage'!$B$3:$K$3,0),0)</f>
        <v>829750.57704666234</v>
      </c>
      <c r="V29" s="50">
        <f>VLOOKUP($C29,BilledbyRate!$A$7:$BQ$26,COLUMN()-2,0)*VLOOKUP('Billed Volumes'!$C29,'Rev Allocations Usage'!$B$4:$K$23,MATCH('Billed Volumes'!$A29,'Rev Allocations Usage'!$B$3:$K$3,0),0)</f>
        <v>1043571.7427778151</v>
      </c>
      <c r="W29" s="50">
        <f>VLOOKUP($C29,BilledbyRate!$A$7:$BQ$26,COLUMN()-2,0)*VLOOKUP('Billed Volumes'!$C29,'Rev Allocations Usage'!$B$4:$K$23,MATCH('Billed Volumes'!$A29,'Rev Allocations Usage'!$B$3:$K$3,0),0)</f>
        <v>1154066.8310191836</v>
      </c>
      <c r="X29" s="52">
        <f>VLOOKUP($C29,BilledbyRate!$A$7:$BQ$26,COLUMN()-2,0)*VLOOKUP('Billed Volumes'!$C29,'Rev Allocations Usage'!$B$4:$K$23,MATCH('Billed Volumes'!$A29,'Rev Allocations Usage'!$B$3:$K$3,0),0)</f>
        <v>1333800.1738960808</v>
      </c>
      <c r="Y29" s="50">
        <f>VLOOKUP($C29,BilledbyRate!$A$7:$BQ$26,COLUMN()-2,0)*VLOOKUP('Billed Volumes'!$C29,'Rev Allocations Usage'!$B$4:$K$23,MATCH('Billed Volumes'!$A29,'Rev Allocations Usage'!$B$3:$K$3,0),0)</f>
        <v>1182544.9254253244</v>
      </c>
      <c r="Z29" s="50">
        <f>VLOOKUP($C29,BilledbyRate!$A$7:$BQ$26,COLUMN()-2,0)*VLOOKUP('Billed Volumes'!$C29,'Rev Allocations Usage'!$B$4:$K$23,MATCH('Billed Volumes'!$A29,'Rev Allocations Usage'!$B$3:$K$3,0),0)</f>
        <v>1150913.2661166487</v>
      </c>
      <c r="AA29" s="50">
        <f>VLOOKUP($C29,BilledbyRate!$A$7:$BQ$26,COLUMN()-2,0)*VLOOKUP('Billed Volumes'!$C29,'Rev Allocations Usage'!$B$4:$K$23,MATCH('Billed Volumes'!$A29,'Rev Allocations Usage'!$B$3:$K$3,0),0)</f>
        <v>765277.76621558587</v>
      </c>
      <c r="AB29" s="50">
        <f>VLOOKUP($C29,BilledbyRate!$A$7:$BQ$26,COLUMN()-2,0)*VLOOKUP('Billed Volumes'!$C29,'Rev Allocations Usage'!$B$4:$K$23,MATCH('Billed Volumes'!$A29,'Rev Allocations Usage'!$B$3:$K$3,0),0)</f>
        <v>660508.91262589279</v>
      </c>
      <c r="AC29" s="50">
        <f>VLOOKUP($C29,BilledbyRate!$A$7:$BQ$26,COLUMN()-2,0)*VLOOKUP('Billed Volumes'!$C29,'Rev Allocations Usage'!$B$4:$K$23,MATCH('Billed Volumes'!$A29,'Rev Allocations Usage'!$B$3:$K$3,0),0)</f>
        <v>584447.21176169009</v>
      </c>
      <c r="AD29" s="50">
        <f>VLOOKUP($C29,BilledbyRate!$A$7:$BQ$26,COLUMN()-2,0)*VLOOKUP('Billed Volumes'!$C29,'Rev Allocations Usage'!$B$4:$K$23,MATCH('Billed Volumes'!$A29,'Rev Allocations Usage'!$B$3:$K$3,0),0)</f>
        <v>592456.91994691303</v>
      </c>
      <c r="AE29" s="50">
        <f>VLOOKUP($C29,BilledbyRate!$A$7:$BQ$26,COLUMN()-2,0)*VLOOKUP('Billed Volumes'!$C29,'Rev Allocations Usage'!$B$4:$K$23,MATCH('Billed Volumes'!$A29,'Rev Allocations Usage'!$B$3:$K$3,0),0)</f>
        <v>593960.17021586117</v>
      </c>
      <c r="AF29" s="50">
        <f>VLOOKUP($C29,BilledbyRate!$A$7:$BQ$26,COLUMN()-2,0)*VLOOKUP('Billed Volumes'!$C29,'Rev Allocations Usage'!$B$4:$K$23,MATCH('Billed Volumes'!$A29,'Rev Allocations Usage'!$B$3:$K$3,0),0)</f>
        <v>616606.60512141883</v>
      </c>
      <c r="AG29" s="50">
        <f>VLOOKUP($C29,BilledbyRate!$A$7:$BQ$26,COLUMN()-2,0)*VLOOKUP('Billed Volumes'!$C29,'Rev Allocations Usage'!$B$4:$K$23,MATCH('Billed Volumes'!$A29,'Rev Allocations Usage'!$B$3:$K$3,0),0)</f>
        <v>838983.39380288753</v>
      </c>
      <c r="AH29" s="50">
        <f>VLOOKUP($C29,BilledbyRate!$A$7:$BQ$26,COLUMN()-2,0)*VLOOKUP('Billed Volumes'!$C29,'Rev Allocations Usage'!$B$4:$K$23,MATCH('Billed Volumes'!$A29,'Rev Allocations Usage'!$B$3:$K$3,0),0)</f>
        <v>1042700.710522417</v>
      </c>
      <c r="AI29" s="50">
        <f>VLOOKUP($C29,BilledbyRate!$A$7:$BQ$26,COLUMN()-2,0)*VLOOKUP('Billed Volumes'!$C29,'Rev Allocations Usage'!$B$4:$K$23,MATCH('Billed Volumes'!$A29,'Rev Allocations Usage'!$B$3:$K$3,0),0)</f>
        <v>1158028.6587411307</v>
      </c>
      <c r="AJ29" s="52">
        <f>VLOOKUP($C29,BilledbyRate!$A$7:$BQ$26,COLUMN()-2,0)*VLOOKUP('Billed Volumes'!$C29,'Rev Allocations Usage'!$B$4:$K$23,MATCH('Billed Volumes'!$A29,'Rev Allocations Usage'!$B$3:$K$3,0),0)</f>
        <v>1333898.6291295439</v>
      </c>
      <c r="AK29" s="50">
        <f>VLOOKUP($C29,BilledbyRate!$A$7:$BQ$26,COLUMN()-2,0)*VLOOKUP('Billed Volumes'!$C29,'Rev Allocations Usage'!$B$4:$K$23,MATCH('Billed Volumes'!$A29,'Rev Allocations Usage'!$B$3:$K$3,0),0)</f>
        <v>1182634.8962290008</v>
      </c>
      <c r="AL29" s="50">
        <f>VLOOKUP($C29,BilledbyRate!$A$7:$BQ$26,COLUMN()-2,0)*VLOOKUP('Billed Volumes'!$C29,'Rev Allocations Usage'!$B$4:$K$23,MATCH('Billed Volumes'!$A29,'Rev Allocations Usage'!$B$3:$K$3,0),0)</f>
        <v>1151003.3834456801</v>
      </c>
      <c r="AM29" s="50">
        <f>VLOOKUP($C29,BilledbyRate!$A$7:$BQ$26,COLUMN()-2,0)*VLOOKUP('Billed Volumes'!$C29,'Rev Allocations Usage'!$B$4:$K$23,MATCH('Billed Volumes'!$A29,'Rev Allocations Usage'!$B$3:$K$3,0),0)</f>
        <v>765373.13345659233</v>
      </c>
      <c r="AN29" s="50">
        <f>VLOOKUP($C29,BilledbyRate!$A$7:$BQ$26,COLUMN()-2,0)*VLOOKUP('Billed Volumes'!$C29,'Rev Allocations Usage'!$B$4:$K$23,MATCH('Billed Volumes'!$A29,'Rev Allocations Usage'!$B$3:$K$3,0),0)</f>
        <v>660601.62508973491</v>
      </c>
      <c r="AO29" s="50">
        <f>VLOOKUP($C29,BilledbyRate!$A$7:$BQ$26,COLUMN()-2,0)*VLOOKUP('Billed Volumes'!$C29,'Rev Allocations Usage'!$B$4:$K$23,MATCH('Billed Volumes'!$A29,'Rev Allocations Usage'!$B$3:$K$3,0),0)</f>
        <v>584538.18281131063</v>
      </c>
      <c r="AP29" s="50">
        <f>VLOOKUP($C29,BilledbyRate!$A$7:$BQ$26,COLUMN()-2,0)*VLOOKUP('Billed Volumes'!$C29,'Rev Allocations Usage'!$B$4:$K$23,MATCH('Billed Volumes'!$A29,'Rev Allocations Usage'!$B$3:$K$3,0),0)</f>
        <v>592544.39036979689</v>
      </c>
      <c r="AQ29" s="50">
        <f>VLOOKUP($C29,BilledbyRate!$A$7:$BQ$26,COLUMN()-2,0)*VLOOKUP('Billed Volumes'!$C29,'Rev Allocations Usage'!$B$4:$K$23,MATCH('Billed Volumes'!$A29,'Rev Allocations Usage'!$B$3:$K$3,0),0)</f>
        <v>594048.5585365321</v>
      </c>
      <c r="AR29" s="50">
        <f>VLOOKUP($C29,BilledbyRate!$A$7:$BQ$26,COLUMN()-2,0)*VLOOKUP('Billed Volumes'!$C29,'Rev Allocations Usage'!$B$4:$K$23,MATCH('Billed Volumes'!$A29,'Rev Allocations Usage'!$B$3:$K$3,0),0)</f>
        <v>616690.51506297314</v>
      </c>
      <c r="AS29" s="50">
        <f>VLOOKUP($C29,BilledbyRate!$A$7:$BQ$26,COLUMN()-2,0)*VLOOKUP('Billed Volumes'!$C29,'Rev Allocations Usage'!$B$4:$K$23,MATCH('Billed Volumes'!$A29,'Rev Allocations Usage'!$B$3:$K$3,0),0)</f>
        <v>839080.98572366801</v>
      </c>
      <c r="AT29" s="50">
        <f>VLOOKUP($C29,BilledbyRate!$A$7:$BQ$26,COLUMN()-2,0)*VLOOKUP('Billed Volumes'!$C29,'Rev Allocations Usage'!$B$4:$K$23,MATCH('Billed Volumes'!$A29,'Rev Allocations Usage'!$B$3:$K$3,0),0)</f>
        <v>1042791.405070995</v>
      </c>
      <c r="AU29" s="50">
        <f>VLOOKUP($C29,BilledbyRate!$A$7:$BQ$26,COLUMN()-2,0)*VLOOKUP('Billed Volumes'!$C29,'Rev Allocations Usage'!$B$4:$K$23,MATCH('Billed Volumes'!$A29,'Rev Allocations Usage'!$B$3:$K$3,0),0)</f>
        <v>1158118.8040994741</v>
      </c>
      <c r="AV29" s="52">
        <f>VLOOKUP($C29,BilledbyRate!$A$7:$BQ$26,COLUMN()-2,0)*VLOOKUP('Billed Volumes'!$C29,'Rev Allocations Usage'!$B$4:$K$23,MATCH('Billed Volumes'!$A29,'Rev Allocations Usage'!$B$3:$K$3,0),0)</f>
        <v>1333997.5766391747</v>
      </c>
      <c r="AW29" s="50">
        <f>VLOOKUP($C29,BilledbyRate!$A$7:$BQ$26,COLUMN()-2,0)*VLOOKUP('Billed Volumes'!$C29,'Rev Allocations Usage'!$B$4:$K$23,MATCH('Billed Volumes'!$A29,'Rev Allocations Usage'!$B$3:$K$3,0),0)</f>
        <v>1182725.3168866953</v>
      </c>
      <c r="AX29" s="50">
        <f>VLOOKUP($C29,BilledbyRate!$A$7:$BQ$26,COLUMN()-2,0)*VLOOKUP('Billed Volumes'!$C29,'Rev Allocations Usage'!$B$4:$K$23,MATCH('Billed Volumes'!$A29,'Rev Allocations Usage'!$B$3:$K$3,0),0)</f>
        <v>1151093.9513613568</v>
      </c>
      <c r="AY29" s="50">
        <f>VLOOKUP($C29,BilledbyRate!$A$7:$BQ$26,COLUMN()-2,0)*VLOOKUP('Billed Volumes'!$C29,'Rev Allocations Usage'!$B$4:$K$23,MATCH('Billed Volumes'!$A29,'Rev Allocations Usage'!$B$3:$K$3,0),0)</f>
        <v>765468.97753380367</v>
      </c>
      <c r="AZ29" s="50">
        <f>VLOOKUP($C29,BilledbyRate!$A$7:$BQ$26,COLUMN()-2,0)*VLOOKUP('Billed Volumes'!$C29,'Rev Allocations Usage'!$B$4:$K$23,MATCH('Billed Volumes'!$A29,'Rev Allocations Usage'!$B$3:$K$3,0),0)</f>
        <v>660694.80111589609</v>
      </c>
      <c r="BA29" s="50">
        <f>VLOOKUP($C29,BilledbyRate!$A$7:$BQ$26,COLUMN()-2,0)*VLOOKUP('Billed Volumes'!$C29,'Rev Allocations Usage'!$B$4:$K$23,MATCH('Billed Volumes'!$A29,'Rev Allocations Usage'!$B$3:$K$3,0),0)</f>
        <v>584629.60871617962</v>
      </c>
      <c r="BB29" s="50">
        <f>VLOOKUP($C29,BilledbyRate!$A$7:$BQ$26,COLUMN()-2,0)*VLOOKUP('Billed Volumes'!$C29,'Rev Allocations Usage'!$B$4:$K$23,MATCH('Billed Volumes'!$A29,'Rev Allocations Usage'!$B$3:$K$3,0),0)</f>
        <v>592632.29814479488</v>
      </c>
      <c r="BC29" s="50">
        <f>VLOOKUP($C29,BilledbyRate!$A$7:$BQ$26,COLUMN()-2,0)*VLOOKUP('Billed Volumes'!$C29,'Rev Allocations Usage'!$B$4:$K$23,MATCH('Billed Volumes'!$A29,'Rev Allocations Usage'!$B$3:$K$3,0),0)</f>
        <v>594137.38879880647</v>
      </c>
      <c r="BD29" s="50">
        <f>VLOOKUP($C29,BilledbyRate!$A$7:$BQ$26,COLUMN()-2,0)*VLOOKUP('Billed Volumes'!$C29,'Rev Allocations Usage'!$B$4:$K$23,MATCH('Billed Volumes'!$A29,'Rev Allocations Usage'!$B$3:$K$3,0),0)</f>
        <v>616774.84455423499</v>
      </c>
      <c r="BE29" s="50">
        <f>VLOOKUP($C29,BilledbyRate!$A$7:$BQ$26,COLUMN()-2,0)*VLOOKUP('Billed Volumes'!$C29,'Rev Allocations Usage'!$B$4:$K$23,MATCH('Billed Volumes'!$A29,'Rev Allocations Usage'!$B$3:$K$3,0),0)</f>
        <v>839179.06560405251</v>
      </c>
      <c r="BF29" s="50">
        <f>VLOOKUP($C29,BilledbyRate!$A$7:$BQ$26,COLUMN()-2,0)*VLOOKUP('Billed Volumes'!$C29,'Rev Allocations Usage'!$B$4:$K$23,MATCH('Billed Volumes'!$A29,'Rev Allocations Usage'!$B$3:$K$3,0),0)</f>
        <v>1042882.5530923154</v>
      </c>
      <c r="BG29" s="50">
        <f>VLOOKUP($C29,BilledbyRate!$A$7:$BQ$26,COLUMN()-2,0)*VLOOKUP('Billed Volumes'!$C29,'Rev Allocations Usage'!$B$4:$K$23,MATCH('Billed Volumes'!$A29,'Rev Allocations Usage'!$B$3:$K$3,0),0)</f>
        <v>1158209.4001846092</v>
      </c>
      <c r="BH29" s="52">
        <f>VLOOKUP($C29,BilledbyRate!$A$7:$BQ$26,COLUMN()-2,0)*VLOOKUP('Billed Volumes'!$C29,'Rev Allocations Usage'!$B$4:$K$23,MATCH('Billed Volumes'!$A29,'Rev Allocations Usage'!$B$3:$K$3,0),0)</f>
        <v>1334097.0188863538</v>
      </c>
      <c r="BI29" s="50">
        <f>VLOOKUP($C29,BilledbyRate!$A$7:$BQ$26,COLUMN()-2,0)*VLOOKUP('Billed Volumes'!$C29,'Rev Allocations Usage'!$B$4:$K$23,MATCH('Billed Volumes'!$A29,'Rev Allocations Usage'!$B$3:$K$3,0),0)</f>
        <v>1182816.1896476783</v>
      </c>
      <c r="BJ29" s="50">
        <f>VLOOKUP($C29,BilledbyRate!$A$7:$BQ$26,COLUMN()-2,0)*VLOOKUP('Billed Volumes'!$C29,'Rev Allocations Usage'!$B$4:$K$23,MATCH('Billed Volumes'!$A29,'Rev Allocations Usage'!$B$3:$K$3,0),0)</f>
        <v>1151184.9721166121</v>
      </c>
      <c r="BK29" s="50">
        <f>VLOOKUP($C29,BilledbyRate!$A$7:$BQ$26,COLUMN()-2,0)*VLOOKUP('Billed Volumes'!$C29,'Rev Allocations Usage'!$B$4:$K$23,MATCH('Billed Volumes'!$A29,'Rev Allocations Usage'!$B$3:$K$3,0),0)</f>
        <v>765565.30083140114</v>
      </c>
      <c r="BL29" s="50">
        <f>VLOOKUP($C29,BilledbyRate!$A$7:$BQ$26,COLUMN()-2,0)*VLOOKUP('Billed Volumes'!$C29,'Rev Allocations Usage'!$B$4:$K$23,MATCH('Billed Volumes'!$A29,'Rev Allocations Usage'!$B$3:$K$3,0),0)</f>
        <v>660788.44302218815</v>
      </c>
      <c r="BM29" s="50">
        <f>VLOOKUP($C29,BilledbyRate!$A$7:$BQ$26,COLUMN()-2,0)*VLOOKUP('Billed Volumes'!$C29,'Rev Allocations Usage'!$B$4:$K$23,MATCH('Billed Volumes'!$A29,'Rev Allocations Usage'!$B$3:$K$3,0),0)</f>
        <v>584721.49175057269</v>
      </c>
      <c r="BN29" s="50">
        <f>VLOOKUP($C29,BilledbyRate!$A$7:$BQ$26,COLUMN()-2,0)*VLOOKUP('Billed Volumes'!$C29,'Rev Allocations Usage'!$B$4:$K$23,MATCH('Billed Volumes'!$A29,'Rev Allocations Usage'!$B$3:$K$3,0),0)</f>
        <v>592720.645458668</v>
      </c>
      <c r="BO29" s="50">
        <f>VLOOKUP($C29,BilledbyRate!$A$7:$BQ$26,COLUMN()-2,0)*VLOOKUP('Billed Volumes'!$C29,'Rev Allocations Usage'!$B$4:$K$23,MATCH('Billed Volumes'!$A29,'Rev Allocations Usage'!$B$3:$K$3,0),0)</f>
        <v>594226.66321239213</v>
      </c>
      <c r="BP29" s="50">
        <f>VLOOKUP($C29,BilledbyRate!$A$7:$BQ$26,COLUMN()-2,0)*VLOOKUP('Billed Volumes'!$C29,'Rev Allocations Usage'!$B$4:$K$23,MATCH('Billed Volumes'!$A29,'Rev Allocations Usage'!$B$3:$K$3,0),0)</f>
        <v>616859.59569295344</v>
      </c>
      <c r="BQ29" s="50">
        <f>VLOOKUP($C29,BilledbyRate!$A$7:$BQ$26,COLUMN()-2,0)*VLOOKUP('Billed Volumes'!$C29,'Rev Allocations Usage'!$B$4:$K$23,MATCH('Billed Volumes'!$A29,'Rev Allocations Usage'!$B$3:$K$3,0),0)</f>
        <v>839277.63588383864</v>
      </c>
      <c r="BR29" s="50">
        <f>VLOOKUP($C29,BilledbyRate!$A$7:$BQ$26,COLUMN()-2,0)*VLOOKUP('Billed Volumes'!$C29,'Rev Allocations Usage'!$B$4:$K$23,MATCH('Billed Volumes'!$A29,'Rev Allocations Usage'!$B$3:$K$3,0),0)</f>
        <v>1042974.1568537428</v>
      </c>
      <c r="BS29" s="51">
        <f>VLOOKUP($C29,BilledbyRate!$A$7:$BQ$26,COLUMN()-2,0)*VLOOKUP('Billed Volumes'!$C29,'Rev Allocations Usage'!$B$4:$K$23,MATCH('Billed Volumes'!$A29,'Rev Allocations Usage'!$B$3:$K$3,0),0)</f>
        <v>1158300.4492501698</v>
      </c>
    </row>
    <row r="30" spans="1:71" x14ac:dyDescent="0.2">
      <c r="A30" s="82" t="str">
        <f>A31</f>
        <v>Gas Trans Ind Cust</v>
      </c>
      <c r="B30" s="90" t="s">
        <v>165</v>
      </c>
      <c r="C30" s="90" t="s">
        <v>8</v>
      </c>
      <c r="D30" s="49"/>
      <c r="E30" s="50">
        <f>VLOOKUP($C30,BilledbyRate!$A$7:$BQ$26,COLUMN()-2,0)*VLOOKUP('Billed Volumes'!$C30,'Rev Allocations Usage'!$B$4:$K$23,MATCH('Billed Volumes'!$A30,'Rev Allocations Usage'!$B$3:$K$3,0),0)</f>
        <v>42869.13014701043</v>
      </c>
      <c r="F30" s="50">
        <f>VLOOKUP($C30,BilledbyRate!$A$7:$BQ$26,COLUMN()-2,0)*VLOOKUP('Billed Volumes'!$C30,'Rev Allocations Usage'!$B$4:$K$23,MATCH('Billed Volumes'!$A30,'Rev Allocations Usage'!$B$3:$K$3,0),0)</f>
        <v>42419.936930525662</v>
      </c>
      <c r="G30" s="50">
        <f>VLOOKUP($C30,BilledbyRate!$A$7:$BQ$26,COLUMN()-2,0)*VLOOKUP('Billed Volumes'!$C30,'Rev Allocations Usage'!$B$4:$K$23,MATCH('Billed Volumes'!$A30,'Rev Allocations Usage'!$B$3:$K$3,0),0)</f>
        <v>43650.647472571349</v>
      </c>
      <c r="H30" s="50">
        <f>VLOOKUP($C30,BilledbyRate!$A$7:$BQ$26,COLUMN()-2,0)*VLOOKUP('Billed Volumes'!$C30,'Rev Allocations Usage'!$B$4:$K$23,MATCH('Billed Volumes'!$A30,'Rev Allocations Usage'!$B$3:$K$3,0),0)</f>
        <v>40124.922541454784</v>
      </c>
      <c r="I30" s="50">
        <f>VLOOKUP($C30,BilledbyRate!$A$7:$BQ$26,COLUMN()-2,0)*VLOOKUP('Billed Volumes'!$C30,'Rev Allocations Usage'!$B$4:$K$23,MATCH('Billed Volumes'!$A30,'Rev Allocations Usage'!$B$3:$K$3,0),0)</f>
        <v>20462.671392618118</v>
      </c>
      <c r="J30" s="50">
        <f>VLOOKUP($C30,BilledbyRate!$A$7:$BQ$26,COLUMN()-2,0)*VLOOKUP('Billed Volumes'!$C30,'Rev Allocations Usage'!$B$4:$K$23,MATCH('Billed Volumes'!$A30,'Rev Allocations Usage'!$B$3:$K$3,0),0)</f>
        <v>37500.672808433817</v>
      </c>
      <c r="K30" s="51">
        <f>VLOOKUP($C30,BilledbyRate!$A$7:$BQ$26,COLUMN()-2,0)*VLOOKUP('Billed Volumes'!$C30,'Rev Allocations Usage'!$B$4:$K$23,MATCH('Billed Volumes'!$A30,'Rev Allocations Usage'!$B$3:$K$3,0),0)</f>
        <v>55910.266115999759</v>
      </c>
      <c r="L30" s="50">
        <f>VLOOKUP($C30,BilledbyRate!$A$7:$BQ$26,COLUMN()-2,0)*VLOOKUP('Billed Volumes'!$C30,'Rev Allocations Usage'!$B$4:$K$23,MATCH('Billed Volumes'!$A30,'Rev Allocations Usage'!$B$3:$K$3,0),0)</f>
        <v>61142.447904481494</v>
      </c>
      <c r="M30" s="50">
        <f>VLOOKUP($C30,BilledbyRate!$A$7:$BQ$26,COLUMN()-2,0)*VLOOKUP('Billed Volumes'!$C30,'Rev Allocations Usage'!$B$4:$K$23,MATCH('Billed Volumes'!$A30,'Rev Allocations Usage'!$B$3:$K$3,0),0)</f>
        <v>57908.406623317496</v>
      </c>
      <c r="N30" s="50">
        <f>VLOOKUP($C30,BilledbyRate!$A$7:$BQ$26,COLUMN()-2,0)*VLOOKUP('Billed Volumes'!$C30,'Rev Allocations Usage'!$B$4:$K$23,MATCH('Billed Volumes'!$A30,'Rev Allocations Usage'!$B$3:$K$3,0),0)</f>
        <v>59330.123746024779</v>
      </c>
      <c r="O30" s="50">
        <f>VLOOKUP($C30,BilledbyRate!$A$7:$BQ$26,COLUMN()-2,0)*VLOOKUP('Billed Volumes'!$C30,'Rev Allocations Usage'!$B$4:$K$23,MATCH('Billed Volumes'!$A30,'Rev Allocations Usage'!$B$3:$K$3,0),0)</f>
        <v>37010.397863350649</v>
      </c>
      <c r="P30" s="50">
        <f>VLOOKUP($C30,BilledbyRate!$A$7:$BQ$26,COLUMN()-2,0)*VLOOKUP('Billed Volumes'!$C30,'Rev Allocations Usage'!$B$4:$K$23,MATCH('Billed Volumes'!$A30,'Rev Allocations Usage'!$B$3:$K$3,0),0)</f>
        <v>55320.67077651302</v>
      </c>
      <c r="Q30" s="50">
        <f>VLOOKUP($C30,BilledbyRate!$A$7:$BQ$26,COLUMN()-2,0)*VLOOKUP('Billed Volumes'!$C30,'Rev Allocations Usage'!$B$4:$K$23,MATCH('Billed Volumes'!$A30,'Rev Allocations Usage'!$B$3:$K$3,0),0)</f>
        <v>45012.586654360952</v>
      </c>
      <c r="R30" s="50">
        <f>VLOOKUP($C30,BilledbyRate!$A$7:$BQ$26,COLUMN()-2,0)*VLOOKUP('Billed Volumes'!$C30,'Rev Allocations Usage'!$B$4:$K$23,MATCH('Billed Volumes'!$A30,'Rev Allocations Usage'!$B$3:$K$3,0),0)</f>
        <v>44540.933777051949</v>
      </c>
      <c r="S30" s="50">
        <f>VLOOKUP($C30,BilledbyRate!$A$7:$BQ$26,COLUMN()-2,0)*VLOOKUP('Billed Volumes'!$C30,'Rev Allocations Usage'!$B$4:$K$23,MATCH('Billed Volumes'!$A30,'Rev Allocations Usage'!$B$3:$K$3,0),0)</f>
        <v>45833.179846199921</v>
      </c>
      <c r="T30" s="50">
        <f>VLOOKUP($C30,BilledbyRate!$A$7:$BQ$26,COLUMN()-2,0)*VLOOKUP('Billed Volumes'!$C30,'Rev Allocations Usage'!$B$4:$K$23,MATCH('Billed Volumes'!$A30,'Rev Allocations Usage'!$B$3:$K$3,0),0)</f>
        <v>42131.168668527527</v>
      </c>
      <c r="U30" s="50">
        <f>VLOOKUP($C30,BilledbyRate!$A$7:$BQ$26,COLUMN()-2,0)*VLOOKUP('Billed Volumes'!$C30,'Rev Allocations Usage'!$B$4:$K$23,MATCH('Billed Volumes'!$A30,'Rev Allocations Usage'!$B$3:$K$3,0),0)</f>
        <v>31049.665907276252</v>
      </c>
      <c r="V30" s="50">
        <f>VLOOKUP($C30,BilledbyRate!$A$7:$BQ$26,COLUMN()-2,0)*VLOOKUP('Billed Volumes'!$C30,'Rev Allocations Usage'!$B$4:$K$23,MATCH('Billed Volumes'!$A30,'Rev Allocations Usage'!$B$3:$K$3,0),0)</f>
        <v>39375.706448855512</v>
      </c>
      <c r="W30" s="50">
        <f>VLOOKUP($C30,BilledbyRate!$A$7:$BQ$26,COLUMN()-2,0)*VLOOKUP('Billed Volumes'!$C30,'Rev Allocations Usage'!$B$4:$K$23,MATCH('Billed Volumes'!$A30,'Rev Allocations Usage'!$B$3:$K$3,0),0)</f>
        <v>58705.779421799743</v>
      </c>
      <c r="X30" s="52">
        <f>VLOOKUP($C30,BilledbyRate!$A$7:$BQ$26,COLUMN()-2,0)*VLOOKUP('Billed Volumes'!$C30,'Rev Allocations Usage'!$B$4:$K$23,MATCH('Billed Volumes'!$A30,'Rev Allocations Usage'!$B$3:$K$3,0),0)</f>
        <v>64199.570299705571</v>
      </c>
      <c r="Y30" s="50">
        <f>VLOOKUP($C30,BilledbyRate!$A$7:$BQ$26,COLUMN()-2,0)*VLOOKUP('Billed Volumes'!$C30,'Rev Allocations Usage'!$B$4:$K$23,MATCH('Billed Volumes'!$A30,'Rev Allocations Usage'!$B$3:$K$3,0),0)</f>
        <v>60803.826954483382</v>
      </c>
      <c r="Z30" s="50">
        <f>VLOOKUP($C30,BilledbyRate!$A$7:$BQ$26,COLUMN()-2,0)*VLOOKUP('Billed Volumes'!$C30,'Rev Allocations Usage'!$B$4:$K$23,MATCH('Billed Volumes'!$A30,'Rev Allocations Usage'!$B$3:$K$3,0),0)</f>
        <v>62296.629933326018</v>
      </c>
      <c r="AA30" s="50">
        <f>VLOOKUP($C30,BilledbyRate!$A$7:$BQ$26,COLUMN()-2,0)*VLOOKUP('Billed Volumes'!$C30,'Rev Allocations Usage'!$B$4:$K$23,MATCH('Billed Volumes'!$A30,'Rev Allocations Usage'!$B$3:$K$3,0),0)</f>
        <v>38860.917756518182</v>
      </c>
      <c r="AB30" s="50">
        <f>VLOOKUP($C30,BilledbyRate!$A$7:$BQ$26,COLUMN()-2,0)*VLOOKUP('Billed Volumes'!$C30,'Rev Allocations Usage'!$B$4:$K$23,MATCH('Billed Volumes'!$A30,'Rev Allocations Usage'!$B$3:$K$3,0),0)</f>
        <v>58086.704315338669</v>
      </c>
      <c r="AC30" s="50">
        <f>VLOOKUP($C30,BilledbyRate!$A$7:$BQ$26,COLUMN()-2,0)*VLOOKUP('Billed Volumes'!$C30,'Rev Allocations Usage'!$B$4:$K$23,MATCH('Billed Volumes'!$A30,'Rev Allocations Usage'!$B$3:$K$3,0),0)</f>
        <v>47263.215987078998</v>
      </c>
      <c r="AD30" s="50">
        <f>VLOOKUP($C30,BilledbyRate!$A$7:$BQ$26,COLUMN()-2,0)*VLOOKUP('Billed Volumes'!$C30,'Rev Allocations Usage'!$B$4:$K$23,MATCH('Billed Volumes'!$A30,'Rev Allocations Usage'!$B$3:$K$3,0),0)</f>
        <v>46767.980465904548</v>
      </c>
      <c r="AE30" s="50">
        <f>VLOOKUP($C30,BilledbyRate!$A$7:$BQ$26,COLUMN()-2,0)*VLOOKUP('Billed Volumes'!$C30,'Rev Allocations Usage'!$B$4:$K$23,MATCH('Billed Volumes'!$A30,'Rev Allocations Usage'!$B$3:$K$3,0),0)</f>
        <v>48124.838838509917</v>
      </c>
      <c r="AF30" s="50">
        <f>VLOOKUP($C30,BilledbyRate!$A$7:$BQ$26,COLUMN()-2,0)*VLOOKUP('Billed Volumes'!$C30,'Rev Allocations Usage'!$B$4:$K$23,MATCH('Billed Volumes'!$A30,'Rev Allocations Usage'!$B$3:$K$3,0),0)</f>
        <v>44237.727101953904</v>
      </c>
      <c r="AG30" s="50">
        <f>VLOOKUP($C30,BilledbyRate!$A$7:$BQ$26,COLUMN()-2,0)*VLOOKUP('Billed Volumes'!$C30,'Rev Allocations Usage'!$B$4:$K$23,MATCH('Billed Volumes'!$A30,'Rev Allocations Usage'!$B$3:$K$3,0),0)</f>
        <v>32602.149202640063</v>
      </c>
      <c r="AH30" s="50">
        <f>VLOOKUP($C30,BilledbyRate!$A$7:$BQ$26,COLUMN()-2,0)*VLOOKUP('Billed Volumes'!$C30,'Rev Allocations Usage'!$B$4:$K$23,MATCH('Billed Volumes'!$A30,'Rev Allocations Usage'!$B$3:$K$3,0),0)</f>
        <v>41344.491771298286</v>
      </c>
      <c r="AI30" s="50">
        <f>VLOOKUP($C30,BilledbyRate!$A$7:$BQ$26,COLUMN()-2,0)*VLOOKUP('Billed Volumes'!$C30,'Rev Allocations Usage'!$B$4:$K$23,MATCH('Billed Volumes'!$A30,'Rev Allocations Usage'!$B$3:$K$3,0),0)</f>
        <v>61641.068392889734</v>
      </c>
      <c r="AJ30" s="52">
        <f>VLOOKUP($C30,BilledbyRate!$A$7:$BQ$26,COLUMN()-2,0)*VLOOKUP('Billed Volumes'!$C30,'Rev Allocations Usage'!$B$4:$K$23,MATCH('Billed Volumes'!$A30,'Rev Allocations Usage'!$B$3:$K$3,0),0)</f>
        <v>64199.570299705571</v>
      </c>
      <c r="AK30" s="50">
        <f>VLOOKUP($C30,BilledbyRate!$A$7:$BQ$26,COLUMN()-2,0)*VLOOKUP('Billed Volumes'!$C30,'Rev Allocations Usage'!$B$4:$K$23,MATCH('Billed Volumes'!$A30,'Rev Allocations Usage'!$B$3:$K$3,0),0)</f>
        <v>60803.826954483382</v>
      </c>
      <c r="AL30" s="50">
        <f>VLOOKUP($C30,BilledbyRate!$A$7:$BQ$26,COLUMN()-2,0)*VLOOKUP('Billed Volumes'!$C30,'Rev Allocations Usage'!$B$4:$K$23,MATCH('Billed Volumes'!$A30,'Rev Allocations Usage'!$B$3:$K$3,0),0)</f>
        <v>62296.629933326018</v>
      </c>
      <c r="AM30" s="50">
        <f>VLOOKUP($C30,BilledbyRate!$A$7:$BQ$26,COLUMN()-2,0)*VLOOKUP('Billed Volumes'!$C30,'Rev Allocations Usage'!$B$4:$K$23,MATCH('Billed Volumes'!$A30,'Rev Allocations Usage'!$B$3:$K$3,0),0)</f>
        <v>38860.917756518182</v>
      </c>
      <c r="AN30" s="50">
        <f>VLOOKUP($C30,BilledbyRate!$A$7:$BQ$26,COLUMN()-2,0)*VLOOKUP('Billed Volumes'!$C30,'Rev Allocations Usage'!$B$4:$K$23,MATCH('Billed Volumes'!$A30,'Rev Allocations Usage'!$B$3:$K$3,0),0)</f>
        <v>58086.704315338669</v>
      </c>
      <c r="AO30" s="50">
        <f>VLOOKUP($C30,BilledbyRate!$A$7:$BQ$26,COLUMN()-2,0)*VLOOKUP('Billed Volumes'!$C30,'Rev Allocations Usage'!$B$4:$K$23,MATCH('Billed Volumes'!$A30,'Rev Allocations Usage'!$B$3:$K$3,0),0)</f>
        <v>47263.215987078998</v>
      </c>
      <c r="AP30" s="50">
        <f>VLOOKUP($C30,BilledbyRate!$A$7:$BQ$26,COLUMN()-2,0)*VLOOKUP('Billed Volumes'!$C30,'Rev Allocations Usage'!$B$4:$K$23,MATCH('Billed Volumes'!$A30,'Rev Allocations Usage'!$B$3:$K$3,0),0)</f>
        <v>46767.980465904548</v>
      </c>
      <c r="AQ30" s="50">
        <f>VLOOKUP($C30,BilledbyRate!$A$7:$BQ$26,COLUMN()-2,0)*VLOOKUP('Billed Volumes'!$C30,'Rev Allocations Usage'!$B$4:$K$23,MATCH('Billed Volumes'!$A30,'Rev Allocations Usage'!$B$3:$K$3,0),0)</f>
        <v>48124.838838509917</v>
      </c>
      <c r="AR30" s="50">
        <f>VLOOKUP($C30,BilledbyRate!$A$7:$BQ$26,COLUMN()-2,0)*VLOOKUP('Billed Volumes'!$C30,'Rev Allocations Usage'!$B$4:$K$23,MATCH('Billed Volumes'!$A30,'Rev Allocations Usage'!$B$3:$K$3,0),0)</f>
        <v>44237.727101953904</v>
      </c>
      <c r="AS30" s="50">
        <f>VLOOKUP($C30,BilledbyRate!$A$7:$BQ$26,COLUMN()-2,0)*VLOOKUP('Billed Volumes'!$C30,'Rev Allocations Usage'!$B$4:$K$23,MATCH('Billed Volumes'!$A30,'Rev Allocations Usage'!$B$3:$K$3,0),0)</f>
        <v>32602.149202640063</v>
      </c>
      <c r="AT30" s="50">
        <f>VLOOKUP($C30,BilledbyRate!$A$7:$BQ$26,COLUMN()-2,0)*VLOOKUP('Billed Volumes'!$C30,'Rev Allocations Usage'!$B$4:$K$23,MATCH('Billed Volumes'!$A30,'Rev Allocations Usage'!$B$3:$K$3,0),0)</f>
        <v>41344.491771298286</v>
      </c>
      <c r="AU30" s="50">
        <f>VLOOKUP($C30,BilledbyRate!$A$7:$BQ$26,COLUMN()-2,0)*VLOOKUP('Billed Volumes'!$C30,'Rev Allocations Usage'!$B$4:$K$23,MATCH('Billed Volumes'!$A30,'Rev Allocations Usage'!$B$3:$K$3,0),0)</f>
        <v>61641.068392889734</v>
      </c>
      <c r="AV30" s="52">
        <f>VLOOKUP($C30,BilledbyRate!$A$7:$BQ$26,COLUMN()-2,0)*VLOOKUP('Billed Volumes'!$C30,'Rev Allocations Usage'!$B$4:$K$23,MATCH('Billed Volumes'!$A30,'Rev Allocations Usage'!$B$3:$K$3,0),0)</f>
        <v>64199.570299705571</v>
      </c>
      <c r="AW30" s="50">
        <f>VLOOKUP($C30,BilledbyRate!$A$7:$BQ$26,COLUMN()-2,0)*VLOOKUP('Billed Volumes'!$C30,'Rev Allocations Usage'!$B$4:$K$23,MATCH('Billed Volumes'!$A30,'Rev Allocations Usage'!$B$3:$K$3,0),0)</f>
        <v>60803.826954483382</v>
      </c>
      <c r="AX30" s="50">
        <f>VLOOKUP($C30,BilledbyRate!$A$7:$BQ$26,COLUMN()-2,0)*VLOOKUP('Billed Volumes'!$C30,'Rev Allocations Usage'!$B$4:$K$23,MATCH('Billed Volumes'!$A30,'Rev Allocations Usage'!$B$3:$K$3,0),0)</f>
        <v>62296.629933326018</v>
      </c>
      <c r="AY30" s="50">
        <f>VLOOKUP($C30,BilledbyRate!$A$7:$BQ$26,COLUMN()-2,0)*VLOOKUP('Billed Volumes'!$C30,'Rev Allocations Usage'!$B$4:$K$23,MATCH('Billed Volumes'!$A30,'Rev Allocations Usage'!$B$3:$K$3,0),0)</f>
        <v>38860.917756518182</v>
      </c>
      <c r="AZ30" s="50">
        <f>VLOOKUP($C30,BilledbyRate!$A$7:$BQ$26,COLUMN()-2,0)*VLOOKUP('Billed Volumes'!$C30,'Rev Allocations Usage'!$B$4:$K$23,MATCH('Billed Volumes'!$A30,'Rev Allocations Usage'!$B$3:$K$3,0),0)</f>
        <v>58086.704315338669</v>
      </c>
      <c r="BA30" s="50">
        <f>VLOOKUP($C30,BilledbyRate!$A$7:$BQ$26,COLUMN()-2,0)*VLOOKUP('Billed Volumes'!$C30,'Rev Allocations Usage'!$B$4:$K$23,MATCH('Billed Volumes'!$A30,'Rev Allocations Usage'!$B$3:$K$3,0),0)</f>
        <v>47263.215987078998</v>
      </c>
      <c r="BB30" s="50">
        <f>VLOOKUP($C30,BilledbyRate!$A$7:$BQ$26,COLUMN()-2,0)*VLOOKUP('Billed Volumes'!$C30,'Rev Allocations Usage'!$B$4:$K$23,MATCH('Billed Volumes'!$A30,'Rev Allocations Usage'!$B$3:$K$3,0),0)</f>
        <v>46767.980465904548</v>
      </c>
      <c r="BC30" s="50">
        <f>VLOOKUP($C30,BilledbyRate!$A$7:$BQ$26,COLUMN()-2,0)*VLOOKUP('Billed Volumes'!$C30,'Rev Allocations Usage'!$B$4:$K$23,MATCH('Billed Volumes'!$A30,'Rev Allocations Usage'!$B$3:$K$3,0),0)</f>
        <v>48124.838838509917</v>
      </c>
      <c r="BD30" s="50">
        <f>VLOOKUP($C30,BilledbyRate!$A$7:$BQ$26,COLUMN()-2,0)*VLOOKUP('Billed Volumes'!$C30,'Rev Allocations Usage'!$B$4:$K$23,MATCH('Billed Volumes'!$A30,'Rev Allocations Usage'!$B$3:$K$3,0),0)</f>
        <v>44237.727101953904</v>
      </c>
      <c r="BE30" s="50">
        <f>VLOOKUP($C30,BilledbyRate!$A$7:$BQ$26,COLUMN()-2,0)*VLOOKUP('Billed Volumes'!$C30,'Rev Allocations Usage'!$B$4:$K$23,MATCH('Billed Volumes'!$A30,'Rev Allocations Usage'!$B$3:$K$3,0),0)</f>
        <v>32602.149202640063</v>
      </c>
      <c r="BF30" s="50">
        <f>VLOOKUP($C30,BilledbyRate!$A$7:$BQ$26,COLUMN()-2,0)*VLOOKUP('Billed Volumes'!$C30,'Rev Allocations Usage'!$B$4:$K$23,MATCH('Billed Volumes'!$A30,'Rev Allocations Usage'!$B$3:$K$3,0),0)</f>
        <v>41344.491771298286</v>
      </c>
      <c r="BG30" s="50">
        <f>VLOOKUP($C30,BilledbyRate!$A$7:$BQ$26,COLUMN()-2,0)*VLOOKUP('Billed Volumes'!$C30,'Rev Allocations Usage'!$B$4:$K$23,MATCH('Billed Volumes'!$A30,'Rev Allocations Usage'!$B$3:$K$3,0),0)</f>
        <v>61641.068392889734</v>
      </c>
      <c r="BH30" s="52">
        <f>VLOOKUP($C30,BilledbyRate!$A$7:$BQ$26,COLUMN()-2,0)*VLOOKUP('Billed Volumes'!$C30,'Rev Allocations Usage'!$B$4:$K$23,MATCH('Billed Volumes'!$A30,'Rev Allocations Usage'!$B$3:$K$3,0),0)</f>
        <v>64199.570299705571</v>
      </c>
      <c r="BI30" s="50">
        <f>VLOOKUP($C30,BilledbyRate!$A$7:$BQ$26,COLUMN()-2,0)*VLOOKUP('Billed Volumes'!$C30,'Rev Allocations Usage'!$B$4:$K$23,MATCH('Billed Volumes'!$A30,'Rev Allocations Usage'!$B$3:$K$3,0),0)</f>
        <v>60803.826954483382</v>
      </c>
      <c r="BJ30" s="50">
        <f>VLOOKUP($C30,BilledbyRate!$A$7:$BQ$26,COLUMN()-2,0)*VLOOKUP('Billed Volumes'!$C30,'Rev Allocations Usage'!$B$4:$K$23,MATCH('Billed Volumes'!$A30,'Rev Allocations Usage'!$B$3:$K$3,0),0)</f>
        <v>62296.629933326018</v>
      </c>
      <c r="BK30" s="50">
        <f>VLOOKUP($C30,BilledbyRate!$A$7:$BQ$26,COLUMN()-2,0)*VLOOKUP('Billed Volumes'!$C30,'Rev Allocations Usage'!$B$4:$K$23,MATCH('Billed Volumes'!$A30,'Rev Allocations Usage'!$B$3:$K$3,0),0)</f>
        <v>38860.917756518182</v>
      </c>
      <c r="BL30" s="50">
        <f>VLOOKUP($C30,BilledbyRate!$A$7:$BQ$26,COLUMN()-2,0)*VLOOKUP('Billed Volumes'!$C30,'Rev Allocations Usage'!$B$4:$K$23,MATCH('Billed Volumes'!$A30,'Rev Allocations Usage'!$B$3:$K$3,0),0)</f>
        <v>58086.704315338669</v>
      </c>
      <c r="BM30" s="50">
        <f>VLOOKUP($C30,BilledbyRate!$A$7:$BQ$26,COLUMN()-2,0)*VLOOKUP('Billed Volumes'!$C30,'Rev Allocations Usage'!$B$4:$K$23,MATCH('Billed Volumes'!$A30,'Rev Allocations Usage'!$B$3:$K$3,0),0)</f>
        <v>47263.215987078998</v>
      </c>
      <c r="BN30" s="50">
        <f>VLOOKUP($C30,BilledbyRate!$A$7:$BQ$26,COLUMN()-2,0)*VLOOKUP('Billed Volumes'!$C30,'Rev Allocations Usage'!$B$4:$K$23,MATCH('Billed Volumes'!$A30,'Rev Allocations Usage'!$B$3:$K$3,0),0)</f>
        <v>46767.980465904548</v>
      </c>
      <c r="BO30" s="50">
        <f>VLOOKUP($C30,BilledbyRate!$A$7:$BQ$26,COLUMN()-2,0)*VLOOKUP('Billed Volumes'!$C30,'Rev Allocations Usage'!$B$4:$K$23,MATCH('Billed Volumes'!$A30,'Rev Allocations Usage'!$B$3:$K$3,0),0)</f>
        <v>48124.838838509917</v>
      </c>
      <c r="BP30" s="50">
        <f>VLOOKUP($C30,BilledbyRate!$A$7:$BQ$26,COLUMN()-2,0)*VLOOKUP('Billed Volumes'!$C30,'Rev Allocations Usage'!$B$4:$K$23,MATCH('Billed Volumes'!$A30,'Rev Allocations Usage'!$B$3:$K$3,0),0)</f>
        <v>44237.727101953904</v>
      </c>
      <c r="BQ30" s="50">
        <f>VLOOKUP($C30,BilledbyRate!$A$7:$BQ$26,COLUMN()-2,0)*VLOOKUP('Billed Volumes'!$C30,'Rev Allocations Usage'!$B$4:$K$23,MATCH('Billed Volumes'!$A30,'Rev Allocations Usage'!$B$3:$K$3,0),0)</f>
        <v>32602.149202640063</v>
      </c>
      <c r="BR30" s="50">
        <f>VLOOKUP($C30,BilledbyRate!$A$7:$BQ$26,COLUMN()-2,0)*VLOOKUP('Billed Volumes'!$C30,'Rev Allocations Usage'!$B$4:$K$23,MATCH('Billed Volumes'!$A30,'Rev Allocations Usage'!$B$3:$K$3,0),0)</f>
        <v>41344.491771298286</v>
      </c>
      <c r="BS30" s="51">
        <f>VLOOKUP($C30,BilledbyRate!$A$7:$BQ$26,COLUMN()-2,0)*VLOOKUP('Billed Volumes'!$C30,'Rev Allocations Usage'!$B$4:$K$23,MATCH('Billed Volumes'!$A30,'Rev Allocations Usage'!$B$3:$K$3,0),0)</f>
        <v>61641.068392889734</v>
      </c>
    </row>
    <row r="31" spans="1:71" x14ac:dyDescent="0.2">
      <c r="A31" s="82" t="str">
        <f>A29</f>
        <v>Gas Trans Ind Cust</v>
      </c>
      <c r="B31" s="90" t="s">
        <v>143</v>
      </c>
      <c r="C31" s="90" t="s">
        <v>22</v>
      </c>
      <c r="D31" s="49"/>
      <c r="E31" s="50">
        <f>VLOOKUP($C31,BilledbyRate!$A$7:$BQ$26,COLUMN()-2,0)*VLOOKUP('Billed Volumes'!$C31,'Rev Allocations Usage'!$B$4:$K$23,MATCH('Billed Volumes'!$A31,'Rev Allocations Usage'!$B$3:$K$3,0),0)</f>
        <v>6420.6635733893436</v>
      </c>
      <c r="F31" s="50">
        <f>VLOOKUP($C31,BilledbyRate!$A$7:$BQ$26,COLUMN()-2,0)*VLOOKUP('Billed Volumes'!$C31,'Rev Allocations Usage'!$B$4:$K$23,MATCH('Billed Volumes'!$A31,'Rev Allocations Usage'!$B$3:$K$3,0),0)</f>
        <v>1530.0247940938975</v>
      </c>
      <c r="G31" s="50">
        <f>VLOOKUP($C31,BilledbyRate!$A$7:$BQ$26,COLUMN()-2,0)*VLOOKUP('Billed Volumes'!$C31,'Rev Allocations Usage'!$B$4:$K$23,MATCH('Billed Volumes'!$A31,'Rev Allocations Usage'!$B$3:$K$3,0),0)</f>
        <v>6518.858569161438</v>
      </c>
      <c r="H31" s="50">
        <f>VLOOKUP($C31,BilledbyRate!$A$7:$BQ$26,COLUMN()-2,0)*VLOOKUP('Billed Volumes'!$C31,'Rev Allocations Usage'!$B$4:$K$23,MATCH('Billed Volumes'!$A31,'Rev Allocations Usage'!$B$3:$K$3,0),0)</f>
        <v>7737.1392209227724</v>
      </c>
      <c r="I31" s="50">
        <f>VLOOKUP($C31,BilledbyRate!$A$7:$BQ$26,COLUMN()-2,0)*VLOOKUP('Billed Volumes'!$C31,'Rev Allocations Usage'!$B$4:$K$23,MATCH('Billed Volumes'!$A31,'Rev Allocations Usage'!$B$3:$K$3,0),0)</f>
        <v>10237.303024356144</v>
      </c>
      <c r="J31" s="50">
        <f>VLOOKUP($C31,BilledbyRate!$A$7:$BQ$26,COLUMN()-2,0)*VLOOKUP('Billed Volumes'!$C31,'Rev Allocations Usage'!$B$4:$K$23,MATCH('Billed Volumes'!$A31,'Rev Allocations Usage'!$B$3:$K$3,0),0)</f>
        <v>14285.165912976827</v>
      </c>
      <c r="K31" s="51">
        <f>VLOOKUP($C31,BilledbyRate!$A$7:$BQ$26,COLUMN()-2,0)*VLOOKUP('Billed Volumes'!$C31,'Rev Allocations Usage'!$B$4:$K$23,MATCH('Billed Volumes'!$A31,'Rev Allocations Usage'!$B$3:$K$3,0),0)</f>
        <v>18221.65173150316</v>
      </c>
      <c r="L31" s="50">
        <f>VLOOKUP($C31,BilledbyRate!$A$7:$BQ$26,COLUMN()-2,0)*VLOOKUP('Billed Volumes'!$C31,'Rev Allocations Usage'!$B$4:$K$23,MATCH('Billed Volumes'!$A31,'Rev Allocations Usage'!$B$3:$K$3,0),0)</f>
        <v>21805.198994527716</v>
      </c>
      <c r="M31" s="50">
        <f>VLOOKUP($C31,BilledbyRate!$A$7:$BQ$26,COLUMN()-2,0)*VLOOKUP('Billed Volumes'!$C31,'Rev Allocations Usage'!$B$4:$K$23,MATCH('Billed Volumes'!$A31,'Rev Allocations Usage'!$B$3:$K$3,0),0)</f>
        <v>17681.640034316188</v>
      </c>
      <c r="N31" s="50">
        <f>VLOOKUP($C31,BilledbyRate!$A$7:$BQ$26,COLUMN()-2,0)*VLOOKUP('Billed Volumes'!$C31,'Rev Allocations Usage'!$B$4:$K$23,MATCH('Billed Volumes'!$A31,'Rev Allocations Usage'!$B$3:$K$3,0),0)</f>
        <v>15371.023643216748</v>
      </c>
      <c r="O31" s="50">
        <f>VLOOKUP($C31,BilledbyRate!$A$7:$BQ$26,COLUMN()-2,0)*VLOOKUP('Billed Volumes'!$C31,'Rev Allocations Usage'!$B$4:$K$23,MATCH('Billed Volumes'!$A31,'Rev Allocations Usage'!$B$3:$K$3,0),0)</f>
        <v>9225.9860538855719</v>
      </c>
      <c r="P31" s="50">
        <f>VLOOKUP($C31,BilledbyRate!$A$7:$BQ$26,COLUMN()-2,0)*VLOOKUP('Billed Volumes'!$C31,'Rev Allocations Usage'!$B$4:$K$23,MATCH('Billed Volumes'!$A31,'Rev Allocations Usage'!$B$3:$K$3,0),0)</f>
        <v>7107.8300534627369</v>
      </c>
      <c r="Q31" s="50">
        <f>VLOOKUP($C31,BilledbyRate!$A$7:$BQ$26,COLUMN()-2,0)*VLOOKUP('Billed Volumes'!$C31,'Rev Allocations Usage'!$B$4:$K$23,MATCH('Billed Volumes'!$A31,'Rev Allocations Usage'!$B$3:$K$3,0),0)</f>
        <v>6312.8092486048236</v>
      </c>
      <c r="R31" s="50">
        <f>VLOOKUP($C31,BilledbyRate!$A$7:$BQ$26,COLUMN()-2,0)*VLOOKUP('Billed Volumes'!$C31,'Rev Allocations Usage'!$B$4:$K$23,MATCH('Billed Volumes'!$A31,'Rev Allocations Usage'!$B$3:$K$3,0),0)</f>
        <v>1454.3593241805572</v>
      </c>
      <c r="S31" s="50">
        <f>VLOOKUP($C31,BilledbyRate!$A$7:$BQ$26,COLUMN()-2,0)*VLOOKUP('Billed Volumes'!$C31,'Rev Allocations Usage'!$B$4:$K$23,MATCH('Billed Volumes'!$A31,'Rev Allocations Usage'!$B$3:$K$3,0),0)</f>
        <v>6405.9835128003469</v>
      </c>
      <c r="T31" s="50">
        <f>VLOOKUP($C31,BilledbyRate!$A$7:$BQ$26,COLUMN()-2,0)*VLOOKUP('Billed Volumes'!$C31,'Rev Allocations Usage'!$B$4:$K$23,MATCH('Billed Volumes'!$A31,'Rev Allocations Usage'!$B$3:$K$3,0),0)</f>
        <v>7560.2818470573748</v>
      </c>
      <c r="U31" s="50">
        <f>VLOOKUP($C31,BilledbyRate!$A$7:$BQ$26,COLUMN()-2,0)*VLOOKUP('Billed Volumes'!$C31,'Rev Allocations Usage'!$B$4:$K$23,MATCH('Billed Volumes'!$A31,'Rev Allocations Usage'!$B$3:$K$3,0),0)</f>
        <v>9888.9743822790133</v>
      </c>
      <c r="V31" s="50">
        <f>VLOOKUP($C31,BilledbyRate!$A$7:$BQ$26,COLUMN()-2,0)*VLOOKUP('Billed Volumes'!$C31,'Rev Allocations Usage'!$B$4:$K$23,MATCH('Billed Volumes'!$A31,'Rev Allocations Usage'!$B$3:$K$3,0),0)</f>
        <v>14183.643760269299</v>
      </c>
      <c r="W31" s="50">
        <f>VLOOKUP($C31,BilledbyRate!$A$7:$BQ$26,COLUMN()-2,0)*VLOOKUP('Billed Volumes'!$C31,'Rev Allocations Usage'!$B$4:$K$23,MATCH('Billed Volumes'!$A31,'Rev Allocations Usage'!$B$3:$K$3,0),0)</f>
        <v>17538.974869678525</v>
      </c>
      <c r="X31" s="52">
        <f>VLOOKUP($C31,BilledbyRate!$A$7:$BQ$26,COLUMN()-2,0)*VLOOKUP('Billed Volumes'!$C31,'Rev Allocations Usage'!$B$4:$K$23,MATCH('Billed Volumes'!$A31,'Rev Allocations Usage'!$B$3:$K$3,0),0)</f>
        <v>21805.198994527716</v>
      </c>
      <c r="Y31" s="50">
        <f>VLOOKUP($C31,BilledbyRate!$A$7:$BQ$26,COLUMN()-2,0)*VLOOKUP('Billed Volumes'!$C31,'Rev Allocations Usage'!$B$4:$K$23,MATCH('Billed Volumes'!$A31,'Rev Allocations Usage'!$B$3:$K$3,0),0)</f>
        <v>17681.640034316188</v>
      </c>
      <c r="Z31" s="50">
        <f>VLOOKUP($C31,BilledbyRate!$A$7:$BQ$26,COLUMN()-2,0)*VLOOKUP('Billed Volumes'!$C31,'Rev Allocations Usage'!$B$4:$K$23,MATCH('Billed Volumes'!$A31,'Rev Allocations Usage'!$B$3:$K$3,0),0)</f>
        <v>15371.023643216748</v>
      </c>
      <c r="AA31" s="50">
        <f>VLOOKUP($C31,BilledbyRate!$A$7:$BQ$26,COLUMN()-2,0)*VLOOKUP('Billed Volumes'!$C31,'Rev Allocations Usage'!$B$4:$K$23,MATCH('Billed Volumes'!$A31,'Rev Allocations Usage'!$B$3:$K$3,0),0)</f>
        <v>9225.9860538855719</v>
      </c>
      <c r="AB31" s="50">
        <f>VLOOKUP($C31,BilledbyRate!$A$7:$BQ$26,COLUMN()-2,0)*VLOOKUP('Billed Volumes'!$C31,'Rev Allocations Usage'!$B$4:$K$23,MATCH('Billed Volumes'!$A31,'Rev Allocations Usage'!$B$3:$K$3,0),0)</f>
        <v>7107.8300534627369</v>
      </c>
      <c r="AC31" s="50">
        <f>VLOOKUP($C31,BilledbyRate!$A$7:$BQ$26,COLUMN()-2,0)*VLOOKUP('Billed Volumes'!$C31,'Rev Allocations Usage'!$B$4:$K$23,MATCH('Billed Volumes'!$A31,'Rev Allocations Usage'!$B$3:$K$3,0),0)</f>
        <v>6312.8092486048236</v>
      </c>
      <c r="AD31" s="50">
        <f>VLOOKUP($C31,BilledbyRate!$A$7:$BQ$26,COLUMN()-2,0)*VLOOKUP('Billed Volumes'!$C31,'Rev Allocations Usage'!$B$4:$K$23,MATCH('Billed Volumes'!$A31,'Rev Allocations Usage'!$B$3:$K$3,0),0)</f>
        <v>1454.3593241805572</v>
      </c>
      <c r="AE31" s="50">
        <f>VLOOKUP($C31,BilledbyRate!$A$7:$BQ$26,COLUMN()-2,0)*VLOOKUP('Billed Volumes'!$C31,'Rev Allocations Usage'!$B$4:$K$23,MATCH('Billed Volumes'!$A31,'Rev Allocations Usage'!$B$3:$K$3,0),0)</f>
        <v>6405.9835128003469</v>
      </c>
      <c r="AF31" s="50">
        <f>VLOOKUP($C31,BilledbyRate!$A$7:$BQ$26,COLUMN()-2,0)*VLOOKUP('Billed Volumes'!$C31,'Rev Allocations Usage'!$B$4:$K$23,MATCH('Billed Volumes'!$A31,'Rev Allocations Usage'!$B$3:$K$3,0),0)</f>
        <v>7560.2818470573748</v>
      </c>
      <c r="AG31" s="50">
        <f>VLOOKUP($C31,BilledbyRate!$A$7:$BQ$26,COLUMN()-2,0)*VLOOKUP('Billed Volumes'!$C31,'Rev Allocations Usage'!$B$4:$K$23,MATCH('Billed Volumes'!$A31,'Rev Allocations Usage'!$B$3:$K$3,0),0)</f>
        <v>9888.9743822790133</v>
      </c>
      <c r="AH31" s="50">
        <f>VLOOKUP($C31,BilledbyRate!$A$7:$BQ$26,COLUMN()-2,0)*VLOOKUP('Billed Volumes'!$C31,'Rev Allocations Usage'!$B$4:$K$23,MATCH('Billed Volumes'!$A31,'Rev Allocations Usage'!$B$3:$K$3,0),0)</f>
        <v>14183.643760269299</v>
      </c>
      <c r="AI31" s="50">
        <f>VLOOKUP($C31,BilledbyRate!$A$7:$BQ$26,COLUMN()-2,0)*VLOOKUP('Billed Volumes'!$C31,'Rev Allocations Usage'!$B$4:$K$23,MATCH('Billed Volumes'!$A31,'Rev Allocations Usage'!$B$3:$K$3,0),0)</f>
        <v>17538.974869678525</v>
      </c>
      <c r="AJ31" s="52">
        <f>VLOOKUP($C31,BilledbyRate!$A$7:$BQ$26,COLUMN()-2,0)*VLOOKUP('Billed Volumes'!$C31,'Rev Allocations Usage'!$B$4:$K$23,MATCH('Billed Volumes'!$A31,'Rev Allocations Usage'!$B$3:$K$3,0),0)</f>
        <v>21805.198994527716</v>
      </c>
      <c r="AK31" s="50">
        <f>VLOOKUP($C31,BilledbyRate!$A$7:$BQ$26,COLUMN()-2,0)*VLOOKUP('Billed Volumes'!$C31,'Rev Allocations Usage'!$B$4:$K$23,MATCH('Billed Volumes'!$A31,'Rev Allocations Usage'!$B$3:$K$3,0),0)</f>
        <v>17681.640034316188</v>
      </c>
      <c r="AL31" s="50">
        <f>VLOOKUP($C31,BilledbyRate!$A$7:$BQ$26,COLUMN()-2,0)*VLOOKUP('Billed Volumes'!$C31,'Rev Allocations Usage'!$B$4:$K$23,MATCH('Billed Volumes'!$A31,'Rev Allocations Usage'!$B$3:$K$3,0),0)</f>
        <v>15371.023643216748</v>
      </c>
      <c r="AM31" s="50">
        <f>VLOOKUP($C31,BilledbyRate!$A$7:$BQ$26,COLUMN()-2,0)*VLOOKUP('Billed Volumes'!$C31,'Rev Allocations Usage'!$B$4:$K$23,MATCH('Billed Volumes'!$A31,'Rev Allocations Usage'!$B$3:$K$3,0),0)</f>
        <v>9225.9860538855719</v>
      </c>
      <c r="AN31" s="50">
        <f>VLOOKUP($C31,BilledbyRate!$A$7:$BQ$26,COLUMN()-2,0)*VLOOKUP('Billed Volumes'!$C31,'Rev Allocations Usage'!$B$4:$K$23,MATCH('Billed Volumes'!$A31,'Rev Allocations Usage'!$B$3:$K$3,0),0)</f>
        <v>7107.8300534627369</v>
      </c>
      <c r="AO31" s="50">
        <f>VLOOKUP($C31,BilledbyRate!$A$7:$BQ$26,COLUMN()-2,0)*VLOOKUP('Billed Volumes'!$C31,'Rev Allocations Usage'!$B$4:$K$23,MATCH('Billed Volumes'!$A31,'Rev Allocations Usage'!$B$3:$K$3,0),0)</f>
        <v>6312.8092486048236</v>
      </c>
      <c r="AP31" s="50">
        <f>VLOOKUP($C31,BilledbyRate!$A$7:$BQ$26,COLUMN()-2,0)*VLOOKUP('Billed Volumes'!$C31,'Rev Allocations Usage'!$B$4:$K$23,MATCH('Billed Volumes'!$A31,'Rev Allocations Usage'!$B$3:$K$3,0),0)</f>
        <v>1454.3593241805572</v>
      </c>
      <c r="AQ31" s="50">
        <f>VLOOKUP($C31,BilledbyRate!$A$7:$BQ$26,COLUMN()-2,0)*VLOOKUP('Billed Volumes'!$C31,'Rev Allocations Usage'!$B$4:$K$23,MATCH('Billed Volumes'!$A31,'Rev Allocations Usage'!$B$3:$K$3,0),0)</f>
        <v>6405.9835128003469</v>
      </c>
      <c r="AR31" s="50">
        <f>VLOOKUP($C31,BilledbyRate!$A$7:$BQ$26,COLUMN()-2,0)*VLOOKUP('Billed Volumes'!$C31,'Rev Allocations Usage'!$B$4:$K$23,MATCH('Billed Volumes'!$A31,'Rev Allocations Usage'!$B$3:$K$3,0),0)</f>
        <v>7560.2818470573748</v>
      </c>
      <c r="AS31" s="50">
        <f>VLOOKUP($C31,BilledbyRate!$A$7:$BQ$26,COLUMN()-2,0)*VLOOKUP('Billed Volumes'!$C31,'Rev Allocations Usage'!$B$4:$K$23,MATCH('Billed Volumes'!$A31,'Rev Allocations Usage'!$B$3:$K$3,0),0)</f>
        <v>9888.9743822790133</v>
      </c>
      <c r="AT31" s="50">
        <f>VLOOKUP($C31,BilledbyRate!$A$7:$BQ$26,COLUMN()-2,0)*VLOOKUP('Billed Volumes'!$C31,'Rev Allocations Usage'!$B$4:$K$23,MATCH('Billed Volumes'!$A31,'Rev Allocations Usage'!$B$3:$K$3,0),0)</f>
        <v>14183.643760269299</v>
      </c>
      <c r="AU31" s="50">
        <f>VLOOKUP($C31,BilledbyRate!$A$7:$BQ$26,COLUMN()-2,0)*VLOOKUP('Billed Volumes'!$C31,'Rev Allocations Usage'!$B$4:$K$23,MATCH('Billed Volumes'!$A31,'Rev Allocations Usage'!$B$3:$K$3,0),0)</f>
        <v>17538.974869678525</v>
      </c>
      <c r="AV31" s="52">
        <f>VLOOKUP($C31,BilledbyRate!$A$7:$BQ$26,COLUMN()-2,0)*VLOOKUP('Billed Volumes'!$C31,'Rev Allocations Usage'!$B$4:$K$23,MATCH('Billed Volumes'!$A31,'Rev Allocations Usage'!$B$3:$K$3,0),0)</f>
        <v>21805.198994527716</v>
      </c>
      <c r="AW31" s="50">
        <f>VLOOKUP($C31,BilledbyRate!$A$7:$BQ$26,COLUMN()-2,0)*VLOOKUP('Billed Volumes'!$C31,'Rev Allocations Usage'!$B$4:$K$23,MATCH('Billed Volumes'!$A31,'Rev Allocations Usage'!$B$3:$K$3,0),0)</f>
        <v>17681.640034316188</v>
      </c>
      <c r="AX31" s="50">
        <f>VLOOKUP($C31,BilledbyRate!$A$7:$BQ$26,COLUMN()-2,0)*VLOOKUP('Billed Volumes'!$C31,'Rev Allocations Usage'!$B$4:$K$23,MATCH('Billed Volumes'!$A31,'Rev Allocations Usage'!$B$3:$K$3,0),0)</f>
        <v>15371.023643216748</v>
      </c>
      <c r="AY31" s="50">
        <f>VLOOKUP($C31,BilledbyRate!$A$7:$BQ$26,COLUMN()-2,0)*VLOOKUP('Billed Volumes'!$C31,'Rev Allocations Usage'!$B$4:$K$23,MATCH('Billed Volumes'!$A31,'Rev Allocations Usage'!$B$3:$K$3,0),0)</f>
        <v>9225.9860538855719</v>
      </c>
      <c r="AZ31" s="50">
        <f>VLOOKUP($C31,BilledbyRate!$A$7:$BQ$26,COLUMN()-2,0)*VLOOKUP('Billed Volumes'!$C31,'Rev Allocations Usage'!$B$4:$K$23,MATCH('Billed Volumes'!$A31,'Rev Allocations Usage'!$B$3:$K$3,0),0)</f>
        <v>7107.8300534627369</v>
      </c>
      <c r="BA31" s="50">
        <f>VLOOKUP($C31,BilledbyRate!$A$7:$BQ$26,COLUMN()-2,0)*VLOOKUP('Billed Volumes'!$C31,'Rev Allocations Usage'!$B$4:$K$23,MATCH('Billed Volumes'!$A31,'Rev Allocations Usage'!$B$3:$K$3,0),0)</f>
        <v>6312.8092486048236</v>
      </c>
      <c r="BB31" s="50">
        <f>VLOOKUP($C31,BilledbyRate!$A$7:$BQ$26,COLUMN()-2,0)*VLOOKUP('Billed Volumes'!$C31,'Rev Allocations Usage'!$B$4:$K$23,MATCH('Billed Volumes'!$A31,'Rev Allocations Usage'!$B$3:$K$3,0),0)</f>
        <v>1454.3593241805572</v>
      </c>
      <c r="BC31" s="50">
        <f>VLOOKUP($C31,BilledbyRate!$A$7:$BQ$26,COLUMN()-2,0)*VLOOKUP('Billed Volumes'!$C31,'Rev Allocations Usage'!$B$4:$K$23,MATCH('Billed Volumes'!$A31,'Rev Allocations Usage'!$B$3:$K$3,0),0)</f>
        <v>6405.9835128003469</v>
      </c>
      <c r="BD31" s="50">
        <f>VLOOKUP($C31,BilledbyRate!$A$7:$BQ$26,COLUMN()-2,0)*VLOOKUP('Billed Volumes'!$C31,'Rev Allocations Usage'!$B$4:$K$23,MATCH('Billed Volumes'!$A31,'Rev Allocations Usage'!$B$3:$K$3,0),0)</f>
        <v>7560.2818470573748</v>
      </c>
      <c r="BE31" s="50">
        <f>VLOOKUP($C31,BilledbyRate!$A$7:$BQ$26,COLUMN()-2,0)*VLOOKUP('Billed Volumes'!$C31,'Rev Allocations Usage'!$B$4:$K$23,MATCH('Billed Volumes'!$A31,'Rev Allocations Usage'!$B$3:$K$3,0),0)</f>
        <v>9888.9743822790133</v>
      </c>
      <c r="BF31" s="50">
        <f>VLOOKUP($C31,BilledbyRate!$A$7:$BQ$26,COLUMN()-2,0)*VLOOKUP('Billed Volumes'!$C31,'Rev Allocations Usage'!$B$4:$K$23,MATCH('Billed Volumes'!$A31,'Rev Allocations Usage'!$B$3:$K$3,0),0)</f>
        <v>14183.643760269299</v>
      </c>
      <c r="BG31" s="50">
        <f>VLOOKUP($C31,BilledbyRate!$A$7:$BQ$26,COLUMN()-2,0)*VLOOKUP('Billed Volumes'!$C31,'Rev Allocations Usage'!$B$4:$K$23,MATCH('Billed Volumes'!$A31,'Rev Allocations Usage'!$B$3:$K$3,0),0)</f>
        <v>17538.974869678525</v>
      </c>
      <c r="BH31" s="52">
        <f>VLOOKUP($C31,BilledbyRate!$A$7:$BQ$26,COLUMN()-2,0)*VLOOKUP('Billed Volumes'!$C31,'Rev Allocations Usage'!$B$4:$K$23,MATCH('Billed Volumes'!$A31,'Rev Allocations Usage'!$B$3:$K$3,0),0)</f>
        <v>21805.198994527716</v>
      </c>
      <c r="BI31" s="50">
        <f>VLOOKUP($C31,BilledbyRate!$A$7:$BQ$26,COLUMN()-2,0)*VLOOKUP('Billed Volumes'!$C31,'Rev Allocations Usage'!$B$4:$K$23,MATCH('Billed Volumes'!$A31,'Rev Allocations Usage'!$B$3:$K$3,0),0)</f>
        <v>17681.640034316188</v>
      </c>
      <c r="BJ31" s="50">
        <f>VLOOKUP($C31,BilledbyRate!$A$7:$BQ$26,COLUMN()-2,0)*VLOOKUP('Billed Volumes'!$C31,'Rev Allocations Usage'!$B$4:$K$23,MATCH('Billed Volumes'!$A31,'Rev Allocations Usage'!$B$3:$K$3,0),0)</f>
        <v>15371.023643216748</v>
      </c>
      <c r="BK31" s="50">
        <f>VLOOKUP($C31,BilledbyRate!$A$7:$BQ$26,COLUMN()-2,0)*VLOOKUP('Billed Volumes'!$C31,'Rev Allocations Usage'!$B$4:$K$23,MATCH('Billed Volumes'!$A31,'Rev Allocations Usage'!$B$3:$K$3,0),0)</f>
        <v>9225.9860538855719</v>
      </c>
      <c r="BL31" s="50">
        <f>VLOOKUP($C31,BilledbyRate!$A$7:$BQ$26,COLUMN()-2,0)*VLOOKUP('Billed Volumes'!$C31,'Rev Allocations Usage'!$B$4:$K$23,MATCH('Billed Volumes'!$A31,'Rev Allocations Usage'!$B$3:$K$3,0),0)</f>
        <v>7107.8300534627369</v>
      </c>
      <c r="BM31" s="50">
        <f>VLOOKUP($C31,BilledbyRate!$A$7:$BQ$26,COLUMN()-2,0)*VLOOKUP('Billed Volumes'!$C31,'Rev Allocations Usage'!$B$4:$K$23,MATCH('Billed Volumes'!$A31,'Rev Allocations Usage'!$B$3:$K$3,0),0)</f>
        <v>6312.8092486048236</v>
      </c>
      <c r="BN31" s="50">
        <f>VLOOKUP($C31,BilledbyRate!$A$7:$BQ$26,COLUMN()-2,0)*VLOOKUP('Billed Volumes'!$C31,'Rev Allocations Usage'!$B$4:$K$23,MATCH('Billed Volumes'!$A31,'Rev Allocations Usage'!$B$3:$K$3,0),0)</f>
        <v>1454.3593241805572</v>
      </c>
      <c r="BO31" s="50">
        <f>VLOOKUP($C31,BilledbyRate!$A$7:$BQ$26,COLUMN()-2,0)*VLOOKUP('Billed Volumes'!$C31,'Rev Allocations Usage'!$B$4:$K$23,MATCH('Billed Volumes'!$A31,'Rev Allocations Usage'!$B$3:$K$3,0),0)</f>
        <v>6405.9835128003469</v>
      </c>
      <c r="BP31" s="50">
        <f>VLOOKUP($C31,BilledbyRate!$A$7:$BQ$26,COLUMN()-2,0)*VLOOKUP('Billed Volumes'!$C31,'Rev Allocations Usage'!$B$4:$K$23,MATCH('Billed Volumes'!$A31,'Rev Allocations Usage'!$B$3:$K$3,0),0)</f>
        <v>7560.2818470573748</v>
      </c>
      <c r="BQ31" s="50">
        <f>VLOOKUP($C31,BilledbyRate!$A$7:$BQ$26,COLUMN()-2,0)*VLOOKUP('Billed Volumes'!$C31,'Rev Allocations Usage'!$B$4:$K$23,MATCH('Billed Volumes'!$A31,'Rev Allocations Usage'!$B$3:$K$3,0),0)</f>
        <v>9888.9743822790133</v>
      </c>
      <c r="BR31" s="50">
        <f>VLOOKUP($C31,BilledbyRate!$A$7:$BQ$26,COLUMN()-2,0)*VLOOKUP('Billed Volumes'!$C31,'Rev Allocations Usage'!$B$4:$K$23,MATCH('Billed Volumes'!$A31,'Rev Allocations Usage'!$B$3:$K$3,0),0)</f>
        <v>14183.643760269299</v>
      </c>
      <c r="BS31" s="51">
        <f>VLOOKUP($C31,BilledbyRate!$A$7:$BQ$26,COLUMN()-2,0)*VLOOKUP('Billed Volumes'!$C31,'Rev Allocations Usage'!$B$4:$K$23,MATCH('Billed Volumes'!$A31,'Rev Allocations Usage'!$B$3:$K$3,0),0)</f>
        <v>17538.974869678525</v>
      </c>
    </row>
    <row r="32" spans="1:71" x14ac:dyDescent="0.2">
      <c r="A32" s="92" t="s">
        <v>183</v>
      </c>
      <c r="B32" s="101"/>
      <c r="C32" s="101"/>
      <c r="D32" s="54"/>
      <c r="E32" s="55">
        <f t="shared" ref="E32:BO32" si="10">SUM(E28:E31)</f>
        <v>636614.1585271022</v>
      </c>
      <c r="F32" s="55">
        <f t="shared" si="10"/>
        <v>614299.76329025358</v>
      </c>
      <c r="G32" s="55">
        <f t="shared" si="10"/>
        <v>654320.77444747509</v>
      </c>
      <c r="H32" s="55">
        <f t="shared" si="10"/>
        <v>647185.65885170491</v>
      </c>
      <c r="I32" s="55">
        <f t="shared" si="10"/>
        <v>854987.86684695794</v>
      </c>
      <c r="J32" s="55">
        <f t="shared" si="10"/>
        <v>1111243.2553715552</v>
      </c>
      <c r="K32" s="56">
        <f t="shared" si="10"/>
        <v>1252643.9510625354</v>
      </c>
      <c r="L32" s="55">
        <f t="shared" si="10"/>
        <v>1410649.187595214</v>
      </c>
      <c r="M32" s="55">
        <f t="shared" si="10"/>
        <v>1249870.2087142</v>
      </c>
      <c r="N32" s="55">
        <f t="shared" si="10"/>
        <v>1215431.0913278779</v>
      </c>
      <c r="O32" s="55">
        <f t="shared" si="10"/>
        <v>798319.30960106582</v>
      </c>
      <c r="P32" s="55">
        <f t="shared" si="10"/>
        <v>711316.68508156133</v>
      </c>
      <c r="Q32" s="55">
        <f t="shared" si="10"/>
        <v>631898.43244468467</v>
      </c>
      <c r="R32" s="55">
        <f t="shared" si="10"/>
        <v>632592.952272636</v>
      </c>
      <c r="S32" s="55">
        <f t="shared" si="10"/>
        <v>644076.14712801494</v>
      </c>
      <c r="T32" s="55">
        <f t="shared" si="10"/>
        <v>660900.73018537019</v>
      </c>
      <c r="U32" s="55">
        <f t="shared" si="10"/>
        <v>870689.31549440743</v>
      </c>
      <c r="V32" s="55">
        <f t="shared" si="10"/>
        <v>1097132.3736626441</v>
      </c>
      <c r="W32" s="55">
        <f t="shared" si="10"/>
        <v>1230313.2751086811</v>
      </c>
      <c r="X32" s="102">
        <f t="shared" si="10"/>
        <v>1419808.0037737167</v>
      </c>
      <c r="Y32" s="55">
        <f t="shared" si="10"/>
        <v>1261033.5735196562</v>
      </c>
      <c r="Z32" s="55">
        <f t="shared" si="10"/>
        <v>1228584.066560481</v>
      </c>
      <c r="AA32" s="55">
        <f t="shared" si="10"/>
        <v>813368.29528288834</v>
      </c>
      <c r="AB32" s="55">
        <f t="shared" si="10"/>
        <v>725706.86381699028</v>
      </c>
      <c r="AC32" s="55">
        <f t="shared" si="10"/>
        <v>638026.67586141464</v>
      </c>
      <c r="AD32" s="55">
        <f t="shared" si="10"/>
        <v>640682.69360669225</v>
      </c>
      <c r="AE32" s="55">
        <f t="shared" si="10"/>
        <v>648493.14325178775</v>
      </c>
      <c r="AF32" s="55">
        <f t="shared" si="10"/>
        <v>668404.71107786533</v>
      </c>
      <c r="AG32" s="55">
        <f t="shared" si="10"/>
        <v>881475.13649567682</v>
      </c>
      <c r="AH32" s="55">
        <f t="shared" si="10"/>
        <v>1098230.6478936132</v>
      </c>
      <c r="AI32" s="55">
        <f t="shared" si="10"/>
        <v>1237210.9105889245</v>
      </c>
      <c r="AJ32" s="102">
        <f t="shared" si="10"/>
        <v>1419906.9340096295</v>
      </c>
      <c r="AK32" s="55">
        <f t="shared" si="10"/>
        <v>1261124.0193256438</v>
      </c>
      <c r="AL32" s="55">
        <f t="shared" si="10"/>
        <v>1228674.6588918236</v>
      </c>
      <c r="AM32" s="55">
        <f t="shared" si="10"/>
        <v>813464.12477942894</v>
      </c>
      <c r="AN32" s="55">
        <f t="shared" si="10"/>
        <v>725800.03853636666</v>
      </c>
      <c r="AO32" s="55">
        <f t="shared" si="10"/>
        <v>638118.10916643066</v>
      </c>
      <c r="AP32" s="55">
        <f t="shared" si="10"/>
        <v>640770.61219741334</v>
      </c>
      <c r="AQ32" s="55">
        <f t="shared" si="10"/>
        <v>648581.97974029602</v>
      </c>
      <c r="AR32" s="55">
        <f t="shared" si="10"/>
        <v>668488.62101941963</v>
      </c>
      <c r="AS32" s="55">
        <f t="shared" si="10"/>
        <v>881573.18874376093</v>
      </c>
      <c r="AT32" s="55">
        <f t="shared" si="10"/>
        <v>1098321.8027696332</v>
      </c>
      <c r="AU32" s="55">
        <f t="shared" si="10"/>
        <v>1237301.5162745714</v>
      </c>
      <c r="AV32" s="102">
        <f t="shared" si="10"/>
        <v>1420006.3285740067</v>
      </c>
      <c r="AW32" s="55">
        <f t="shared" si="10"/>
        <v>1261214.8870382232</v>
      </c>
      <c r="AX32" s="55">
        <f t="shared" si="10"/>
        <v>1228765.6738623851</v>
      </c>
      <c r="AY32" s="55">
        <f t="shared" si="10"/>
        <v>813560.40268844168</v>
      </c>
      <c r="AZ32" s="55">
        <f t="shared" si="10"/>
        <v>725893.64839432912</v>
      </c>
      <c r="BA32" s="55">
        <f t="shared" si="10"/>
        <v>638209.96890310105</v>
      </c>
      <c r="BB32" s="55">
        <f t="shared" si="10"/>
        <v>640858.9412309404</v>
      </c>
      <c r="BC32" s="55">
        <f t="shared" si="10"/>
        <v>648671.23126109946</v>
      </c>
      <c r="BD32" s="55">
        <f t="shared" si="10"/>
        <v>668573.09622696496</v>
      </c>
      <c r="BE32" s="55">
        <f t="shared" si="10"/>
        <v>881671.64418247167</v>
      </c>
      <c r="BF32" s="55">
        <f t="shared" si="10"/>
        <v>1098413.3263492801</v>
      </c>
      <c r="BG32" s="55">
        <f t="shared" si="10"/>
        <v>1237392.487918033</v>
      </c>
      <c r="BH32" s="102">
        <f t="shared" si="10"/>
        <v>1420106.1589763432</v>
      </c>
      <c r="BI32" s="55">
        <f t="shared" si="10"/>
        <v>1261306.1479542251</v>
      </c>
      <c r="BJ32" s="55">
        <f t="shared" si="10"/>
        <v>1228857.0827726594</v>
      </c>
      <c r="BK32" s="55">
        <f t="shared" si="10"/>
        <v>813657.12468992372</v>
      </c>
      <c r="BL32" s="55">
        <f t="shared" si="10"/>
        <v>725987.68900450587</v>
      </c>
      <c r="BM32" s="55">
        <f t="shared" si="10"/>
        <v>638302.25064137869</v>
      </c>
      <c r="BN32" s="55">
        <f t="shared" si="10"/>
        <v>640947.69448323548</v>
      </c>
      <c r="BO32" s="55">
        <f t="shared" si="10"/>
        <v>648760.91161310708</v>
      </c>
      <c r="BP32" s="55">
        <f t="shared" ref="BP32:BS32" si="11">SUM(BP28:BP31)</f>
        <v>668658.25330410537</v>
      </c>
      <c r="BQ32" s="55">
        <f t="shared" si="11"/>
        <v>881770.63571898534</v>
      </c>
      <c r="BR32" s="55">
        <f t="shared" si="11"/>
        <v>1098505.351367435</v>
      </c>
      <c r="BS32" s="56">
        <f t="shared" si="11"/>
        <v>1237483.9582403209</v>
      </c>
    </row>
    <row r="33" spans="1:72" s="66" customFormat="1" x14ac:dyDescent="0.2">
      <c r="A33" s="132" t="s">
        <v>103</v>
      </c>
      <c r="B33" s="128" t="s">
        <v>163</v>
      </c>
      <c r="C33" s="118" t="s">
        <v>12</v>
      </c>
      <c r="D33" s="119"/>
      <c r="E33" s="120">
        <f>VLOOKUP($C33,BilledbyRate!$A$7:$BQ$26,COLUMN()-2,0)*VLOOKUP('Billed Volumes'!$C33,'Rev Allocations Usage'!$B$4:$K$23,MATCH('Billed Volumes'!$A33,'Rev Allocations Usage'!$B$3:$K$3,0),0)</f>
        <v>27005.332540048279</v>
      </c>
      <c r="F33" s="120">
        <f>VLOOKUP($C33,BilledbyRate!$A$7:$BQ$26,COLUMN()-2,0)*VLOOKUP('Billed Volumes'!$C33,'Rev Allocations Usage'!$B$4:$K$23,MATCH('Billed Volumes'!$A33,'Rev Allocations Usage'!$B$3:$K$3,0),0)</f>
        <v>25732.972694000535</v>
      </c>
      <c r="G33" s="120">
        <f>VLOOKUP($C33,BilledbyRate!$A$7:$BQ$26,COLUMN()-2,0)*VLOOKUP('Billed Volumes'!$C33,'Rev Allocations Usage'!$B$4:$K$23,MATCH('Billed Volumes'!$A33,'Rev Allocations Usage'!$B$3:$K$3,0),0)</f>
        <v>27656.596288034889</v>
      </c>
      <c r="H33" s="120">
        <f>VLOOKUP($C33,BilledbyRate!$A$7:$BQ$26,COLUMN()-2,0)*VLOOKUP('Billed Volumes'!$C33,'Rev Allocations Usage'!$B$4:$K$23,MATCH('Billed Volumes'!$A33,'Rev Allocations Usage'!$B$3:$K$3,0),0)</f>
        <v>31555.903485980722</v>
      </c>
      <c r="I33" s="120">
        <f>VLOOKUP($C33,BilledbyRate!$A$7:$BQ$26,COLUMN()-2,0)*VLOOKUP('Billed Volumes'!$C33,'Rev Allocations Usage'!$B$4:$K$23,MATCH('Billed Volumes'!$A33,'Rev Allocations Usage'!$B$3:$K$3,0),0)</f>
        <v>32580.869922722057</v>
      </c>
      <c r="J33" s="120">
        <f>VLOOKUP($C33,BilledbyRate!$A$7:$BQ$26,COLUMN()-2,0)*VLOOKUP('Billed Volumes'!$C33,'Rev Allocations Usage'!$B$4:$K$23,MATCH('Billed Volumes'!$A33,'Rev Allocations Usage'!$B$3:$K$3,0),0)</f>
        <v>43414.753170573043</v>
      </c>
      <c r="K33" s="121">
        <f>VLOOKUP($C33,BilledbyRate!$A$7:$BQ$26,COLUMN()-2,0)*VLOOKUP('Billed Volumes'!$C33,'Rev Allocations Usage'!$B$4:$K$23,MATCH('Billed Volumes'!$A33,'Rev Allocations Usage'!$B$3:$K$3,0),0)</f>
        <v>50708.470201155891</v>
      </c>
      <c r="L33" s="120">
        <f>VLOOKUP($C33,BilledbyRate!$A$7:$BQ$26,COLUMN()-2,0)*VLOOKUP('Billed Volumes'!$C33,'Rev Allocations Usage'!$B$4:$K$23,MATCH('Billed Volumes'!$A33,'Rev Allocations Usage'!$B$3:$K$3,0),0)</f>
        <v>45726.524511697098</v>
      </c>
      <c r="M33" s="120">
        <f>VLOOKUP($C33,BilledbyRate!$A$7:$BQ$26,COLUMN()-2,0)*VLOOKUP('Billed Volumes'!$C33,'Rev Allocations Usage'!$B$4:$K$23,MATCH('Billed Volumes'!$A33,'Rev Allocations Usage'!$B$3:$K$3,0),0)</f>
        <v>38374.2151840035</v>
      </c>
      <c r="N33" s="120">
        <f>VLOOKUP($C33,BilledbyRate!$A$7:$BQ$26,COLUMN()-2,0)*VLOOKUP('Billed Volumes'!$C33,'Rev Allocations Usage'!$B$4:$K$23,MATCH('Billed Volumes'!$A33,'Rev Allocations Usage'!$B$3:$K$3,0),0)</f>
        <v>36748.470780257958</v>
      </c>
      <c r="O33" s="120">
        <f>VLOOKUP($C33,BilledbyRate!$A$7:$BQ$26,COLUMN()-2,0)*VLOOKUP('Billed Volumes'!$C33,'Rev Allocations Usage'!$B$4:$K$23,MATCH('Billed Volumes'!$A33,'Rev Allocations Usage'!$B$3:$K$3,0),0)</f>
        <v>36212.958652905581</v>
      </c>
      <c r="P33" s="120">
        <f>VLOOKUP($C33,BilledbyRate!$A$7:$BQ$26,COLUMN()-2,0)*VLOOKUP('Billed Volumes'!$C33,'Rev Allocations Usage'!$B$4:$K$23,MATCH('Billed Volumes'!$A33,'Rev Allocations Usage'!$B$3:$K$3,0),0)</f>
        <v>31578.983313642908</v>
      </c>
      <c r="Q33" s="120">
        <f>VLOOKUP($C33,BilledbyRate!$A$7:$BQ$26,COLUMN()-2,0)*VLOOKUP('Billed Volumes'!$C33,'Rev Allocations Usage'!$B$4:$K$23,MATCH('Billed Volumes'!$A33,'Rev Allocations Usage'!$B$3:$K$3,0),0)</f>
        <v>26466.167969116374</v>
      </c>
      <c r="R33" s="120">
        <f>VLOOKUP($C33,BilledbyRate!$A$7:$BQ$26,COLUMN()-2,0)*VLOOKUP('Billed Volumes'!$C33,'Rev Allocations Usage'!$B$4:$K$23,MATCH('Billed Volumes'!$A33,'Rev Allocations Usage'!$B$3:$K$3,0),0)</f>
        <v>26288.348070773209</v>
      </c>
      <c r="S33" s="120">
        <f>VLOOKUP($C33,BilledbyRate!$A$7:$BQ$26,COLUMN()-2,0)*VLOOKUP('Billed Volumes'!$C33,'Rev Allocations Usage'!$B$4:$K$23,MATCH('Billed Volumes'!$A33,'Rev Allocations Usage'!$B$3:$K$3,0),0)</f>
        <v>27160.627409528661</v>
      </c>
      <c r="T33" s="120">
        <f>VLOOKUP($C33,BilledbyRate!$A$7:$BQ$26,COLUMN()-2,0)*VLOOKUP('Billed Volumes'!$C33,'Rev Allocations Usage'!$B$4:$K$23,MATCH('Billed Volumes'!$A33,'Rev Allocations Usage'!$B$3:$K$3,0),0)</f>
        <v>29863.000476169167</v>
      </c>
      <c r="U33" s="120">
        <f>VLOOKUP($C33,BilledbyRate!$A$7:$BQ$26,COLUMN()-2,0)*VLOOKUP('Billed Volumes'!$C33,'Rev Allocations Usage'!$B$4:$K$23,MATCH('Billed Volumes'!$A33,'Rev Allocations Usage'!$B$3:$K$3,0),0)</f>
        <v>31323.976566949834</v>
      </c>
      <c r="V33" s="120">
        <f>VLOOKUP($C33,BilledbyRate!$A$7:$BQ$26,COLUMN()-2,0)*VLOOKUP('Billed Volumes'!$C33,'Rev Allocations Usage'!$B$4:$K$23,MATCH('Billed Volumes'!$A33,'Rev Allocations Usage'!$B$3:$K$3,0),0)</f>
        <v>43293.24177706529</v>
      </c>
      <c r="W33" s="120">
        <f>VLOOKUP($C33,BilledbyRate!$A$7:$BQ$26,COLUMN()-2,0)*VLOOKUP('Billed Volumes'!$C33,'Rev Allocations Usage'!$B$4:$K$23,MATCH('Billed Volumes'!$A33,'Rev Allocations Usage'!$B$3:$K$3,0),0)</f>
        <v>50434.713439822481</v>
      </c>
      <c r="X33" s="122">
        <f>VLOOKUP($C33,BilledbyRate!$A$7:$BQ$26,COLUMN()-2,0)*VLOOKUP('Billed Volumes'!$C33,'Rev Allocations Usage'!$B$4:$K$23,MATCH('Billed Volumes'!$A33,'Rev Allocations Usage'!$B$3:$K$3,0),0)</f>
        <v>45726.524511697098</v>
      </c>
      <c r="Y33" s="120">
        <f>VLOOKUP($C33,BilledbyRate!$A$7:$BQ$26,COLUMN()-2,0)*VLOOKUP('Billed Volumes'!$C33,'Rev Allocations Usage'!$B$4:$K$23,MATCH('Billed Volumes'!$A33,'Rev Allocations Usage'!$B$3:$K$3,0),0)</f>
        <v>38374.2151840035</v>
      </c>
      <c r="Z33" s="120">
        <f>VLOOKUP($C33,BilledbyRate!$A$7:$BQ$26,COLUMN()-2,0)*VLOOKUP('Billed Volumes'!$C33,'Rev Allocations Usage'!$B$4:$K$23,MATCH('Billed Volumes'!$A33,'Rev Allocations Usage'!$B$3:$K$3,0),0)</f>
        <v>36748.470780257958</v>
      </c>
      <c r="AA33" s="120">
        <f>VLOOKUP($C33,BilledbyRate!$A$7:$BQ$26,COLUMN()-2,0)*VLOOKUP('Billed Volumes'!$C33,'Rev Allocations Usage'!$B$4:$K$23,MATCH('Billed Volumes'!$A33,'Rev Allocations Usage'!$B$3:$K$3,0),0)</f>
        <v>36212.958652905581</v>
      </c>
      <c r="AB33" s="120">
        <f>VLOOKUP($C33,BilledbyRate!$A$7:$BQ$26,COLUMN()-2,0)*VLOOKUP('Billed Volumes'!$C33,'Rev Allocations Usage'!$B$4:$K$23,MATCH('Billed Volumes'!$A33,'Rev Allocations Usage'!$B$3:$K$3,0),0)</f>
        <v>31578.983313642908</v>
      </c>
      <c r="AC33" s="120">
        <f>VLOOKUP($C33,BilledbyRate!$A$7:$BQ$26,COLUMN()-2,0)*VLOOKUP('Billed Volumes'!$C33,'Rev Allocations Usage'!$B$4:$K$23,MATCH('Billed Volumes'!$A33,'Rev Allocations Usage'!$B$3:$K$3,0),0)</f>
        <v>26466.167969116374</v>
      </c>
      <c r="AD33" s="120">
        <f>VLOOKUP($C33,BilledbyRate!$A$7:$BQ$26,COLUMN()-2,0)*VLOOKUP('Billed Volumes'!$C33,'Rev Allocations Usage'!$B$4:$K$23,MATCH('Billed Volumes'!$A33,'Rev Allocations Usage'!$B$3:$K$3,0),0)</f>
        <v>26288.348070773209</v>
      </c>
      <c r="AE33" s="120">
        <f>VLOOKUP($C33,BilledbyRate!$A$7:$BQ$26,COLUMN()-2,0)*VLOOKUP('Billed Volumes'!$C33,'Rev Allocations Usage'!$B$4:$K$23,MATCH('Billed Volumes'!$A33,'Rev Allocations Usage'!$B$3:$K$3,0),0)</f>
        <v>27160.627409528661</v>
      </c>
      <c r="AF33" s="120">
        <f>VLOOKUP($C33,BilledbyRate!$A$7:$BQ$26,COLUMN()-2,0)*VLOOKUP('Billed Volumes'!$C33,'Rev Allocations Usage'!$B$4:$K$23,MATCH('Billed Volumes'!$A33,'Rev Allocations Usage'!$B$3:$K$3,0),0)</f>
        <v>29863.000476169167</v>
      </c>
      <c r="AG33" s="120">
        <f>VLOOKUP($C33,BilledbyRate!$A$7:$BQ$26,COLUMN()-2,0)*VLOOKUP('Billed Volumes'!$C33,'Rev Allocations Usage'!$B$4:$K$23,MATCH('Billed Volumes'!$A33,'Rev Allocations Usage'!$B$3:$K$3,0),0)</f>
        <v>31323.976566949834</v>
      </c>
      <c r="AH33" s="120">
        <f>VLOOKUP($C33,BilledbyRate!$A$7:$BQ$26,COLUMN()-2,0)*VLOOKUP('Billed Volumes'!$C33,'Rev Allocations Usage'!$B$4:$K$23,MATCH('Billed Volumes'!$A33,'Rev Allocations Usage'!$B$3:$K$3,0),0)</f>
        <v>43293.24177706529</v>
      </c>
      <c r="AI33" s="120">
        <f>VLOOKUP($C33,BilledbyRate!$A$7:$BQ$26,COLUMN()-2,0)*VLOOKUP('Billed Volumes'!$C33,'Rev Allocations Usage'!$B$4:$K$23,MATCH('Billed Volumes'!$A33,'Rev Allocations Usage'!$B$3:$K$3,0),0)</f>
        <v>50434.713439822481</v>
      </c>
      <c r="AJ33" s="122">
        <f>VLOOKUP($C33,BilledbyRate!$A$7:$BQ$26,COLUMN()-2,0)*VLOOKUP('Billed Volumes'!$C33,'Rev Allocations Usage'!$B$4:$K$23,MATCH('Billed Volumes'!$A33,'Rev Allocations Usage'!$B$3:$K$3,0),0)</f>
        <v>45726.524511697098</v>
      </c>
      <c r="AK33" s="120">
        <f>VLOOKUP($C33,BilledbyRate!$A$7:$BQ$26,COLUMN()-2,0)*VLOOKUP('Billed Volumes'!$C33,'Rev Allocations Usage'!$B$4:$K$23,MATCH('Billed Volumes'!$A33,'Rev Allocations Usage'!$B$3:$K$3,0),0)</f>
        <v>38374.2151840035</v>
      </c>
      <c r="AL33" s="120">
        <f>VLOOKUP($C33,BilledbyRate!$A$7:$BQ$26,COLUMN()-2,0)*VLOOKUP('Billed Volumes'!$C33,'Rev Allocations Usage'!$B$4:$K$23,MATCH('Billed Volumes'!$A33,'Rev Allocations Usage'!$B$3:$K$3,0),0)</f>
        <v>36748.470780257958</v>
      </c>
      <c r="AM33" s="120">
        <f>VLOOKUP($C33,BilledbyRate!$A$7:$BQ$26,COLUMN()-2,0)*VLOOKUP('Billed Volumes'!$C33,'Rev Allocations Usage'!$B$4:$K$23,MATCH('Billed Volumes'!$A33,'Rev Allocations Usage'!$B$3:$K$3,0),0)</f>
        <v>36212.958652905581</v>
      </c>
      <c r="AN33" s="120">
        <f>VLOOKUP($C33,BilledbyRate!$A$7:$BQ$26,COLUMN()-2,0)*VLOOKUP('Billed Volumes'!$C33,'Rev Allocations Usage'!$B$4:$K$23,MATCH('Billed Volumes'!$A33,'Rev Allocations Usage'!$B$3:$K$3,0),0)</f>
        <v>31578.983313642908</v>
      </c>
      <c r="AO33" s="120">
        <f>VLOOKUP($C33,BilledbyRate!$A$7:$BQ$26,COLUMN()-2,0)*VLOOKUP('Billed Volumes'!$C33,'Rev Allocations Usage'!$B$4:$K$23,MATCH('Billed Volumes'!$A33,'Rev Allocations Usage'!$B$3:$K$3,0),0)</f>
        <v>26466.167969116374</v>
      </c>
      <c r="AP33" s="120">
        <f>VLOOKUP($C33,BilledbyRate!$A$7:$BQ$26,COLUMN()-2,0)*VLOOKUP('Billed Volumes'!$C33,'Rev Allocations Usage'!$B$4:$K$23,MATCH('Billed Volumes'!$A33,'Rev Allocations Usage'!$B$3:$K$3,0),0)</f>
        <v>26288.348070773209</v>
      </c>
      <c r="AQ33" s="120">
        <f>VLOOKUP($C33,BilledbyRate!$A$7:$BQ$26,COLUMN()-2,0)*VLOOKUP('Billed Volumes'!$C33,'Rev Allocations Usage'!$B$4:$K$23,MATCH('Billed Volumes'!$A33,'Rev Allocations Usage'!$B$3:$K$3,0),0)</f>
        <v>27160.627409528661</v>
      </c>
      <c r="AR33" s="120">
        <f>VLOOKUP($C33,BilledbyRate!$A$7:$BQ$26,COLUMN()-2,0)*VLOOKUP('Billed Volumes'!$C33,'Rev Allocations Usage'!$B$4:$K$23,MATCH('Billed Volumes'!$A33,'Rev Allocations Usage'!$B$3:$K$3,0),0)</f>
        <v>29863.000476169167</v>
      </c>
      <c r="AS33" s="120">
        <f>VLOOKUP($C33,BilledbyRate!$A$7:$BQ$26,COLUMN()-2,0)*VLOOKUP('Billed Volumes'!$C33,'Rev Allocations Usage'!$B$4:$K$23,MATCH('Billed Volumes'!$A33,'Rev Allocations Usage'!$B$3:$K$3,0),0)</f>
        <v>31323.976566949834</v>
      </c>
      <c r="AT33" s="120">
        <f>VLOOKUP($C33,BilledbyRate!$A$7:$BQ$26,COLUMN()-2,0)*VLOOKUP('Billed Volumes'!$C33,'Rev Allocations Usage'!$B$4:$K$23,MATCH('Billed Volumes'!$A33,'Rev Allocations Usage'!$B$3:$K$3,0),0)</f>
        <v>43293.24177706529</v>
      </c>
      <c r="AU33" s="120">
        <f>VLOOKUP($C33,BilledbyRate!$A$7:$BQ$26,COLUMN()-2,0)*VLOOKUP('Billed Volumes'!$C33,'Rev Allocations Usage'!$B$4:$K$23,MATCH('Billed Volumes'!$A33,'Rev Allocations Usage'!$B$3:$K$3,0),0)</f>
        <v>50434.713439822481</v>
      </c>
      <c r="AV33" s="122">
        <f>VLOOKUP($C33,BilledbyRate!$A$7:$BQ$26,COLUMN()-2,0)*VLOOKUP('Billed Volumes'!$C33,'Rev Allocations Usage'!$B$4:$K$23,MATCH('Billed Volumes'!$A33,'Rev Allocations Usage'!$B$3:$K$3,0),0)</f>
        <v>45726.524511697098</v>
      </c>
      <c r="AW33" s="120">
        <f>VLOOKUP($C33,BilledbyRate!$A$7:$BQ$26,COLUMN()-2,0)*VLOOKUP('Billed Volumes'!$C33,'Rev Allocations Usage'!$B$4:$K$23,MATCH('Billed Volumes'!$A33,'Rev Allocations Usage'!$B$3:$K$3,0),0)</f>
        <v>38374.2151840035</v>
      </c>
      <c r="AX33" s="120">
        <f>VLOOKUP($C33,BilledbyRate!$A$7:$BQ$26,COLUMN()-2,0)*VLOOKUP('Billed Volumes'!$C33,'Rev Allocations Usage'!$B$4:$K$23,MATCH('Billed Volumes'!$A33,'Rev Allocations Usage'!$B$3:$K$3,0),0)</f>
        <v>36748.470780257958</v>
      </c>
      <c r="AY33" s="120">
        <f>VLOOKUP($C33,BilledbyRate!$A$7:$BQ$26,COLUMN()-2,0)*VLOOKUP('Billed Volumes'!$C33,'Rev Allocations Usage'!$B$4:$K$23,MATCH('Billed Volumes'!$A33,'Rev Allocations Usage'!$B$3:$K$3,0),0)</f>
        <v>36212.958652905581</v>
      </c>
      <c r="AZ33" s="120">
        <f>VLOOKUP($C33,BilledbyRate!$A$7:$BQ$26,COLUMN()-2,0)*VLOOKUP('Billed Volumes'!$C33,'Rev Allocations Usage'!$B$4:$K$23,MATCH('Billed Volumes'!$A33,'Rev Allocations Usage'!$B$3:$K$3,0),0)</f>
        <v>31578.983313642908</v>
      </c>
      <c r="BA33" s="120">
        <f>VLOOKUP($C33,BilledbyRate!$A$7:$BQ$26,COLUMN()-2,0)*VLOOKUP('Billed Volumes'!$C33,'Rev Allocations Usage'!$B$4:$K$23,MATCH('Billed Volumes'!$A33,'Rev Allocations Usage'!$B$3:$K$3,0),0)</f>
        <v>26466.167969116374</v>
      </c>
      <c r="BB33" s="120">
        <f>VLOOKUP($C33,BilledbyRate!$A$7:$BQ$26,COLUMN()-2,0)*VLOOKUP('Billed Volumes'!$C33,'Rev Allocations Usage'!$B$4:$K$23,MATCH('Billed Volumes'!$A33,'Rev Allocations Usage'!$B$3:$K$3,0),0)</f>
        <v>26288.348070773209</v>
      </c>
      <c r="BC33" s="120">
        <f>VLOOKUP($C33,BilledbyRate!$A$7:$BQ$26,COLUMN()-2,0)*VLOOKUP('Billed Volumes'!$C33,'Rev Allocations Usage'!$B$4:$K$23,MATCH('Billed Volumes'!$A33,'Rev Allocations Usage'!$B$3:$K$3,0),0)</f>
        <v>27160.627409528661</v>
      </c>
      <c r="BD33" s="120">
        <f>VLOOKUP($C33,BilledbyRate!$A$7:$BQ$26,COLUMN()-2,0)*VLOOKUP('Billed Volumes'!$C33,'Rev Allocations Usage'!$B$4:$K$23,MATCH('Billed Volumes'!$A33,'Rev Allocations Usage'!$B$3:$K$3,0),0)</f>
        <v>29863.000476169167</v>
      </c>
      <c r="BE33" s="120">
        <f>VLOOKUP($C33,BilledbyRate!$A$7:$BQ$26,COLUMN()-2,0)*VLOOKUP('Billed Volumes'!$C33,'Rev Allocations Usage'!$B$4:$K$23,MATCH('Billed Volumes'!$A33,'Rev Allocations Usage'!$B$3:$K$3,0),0)</f>
        <v>31323.976566949834</v>
      </c>
      <c r="BF33" s="120">
        <f>VLOOKUP($C33,BilledbyRate!$A$7:$BQ$26,COLUMN()-2,0)*VLOOKUP('Billed Volumes'!$C33,'Rev Allocations Usage'!$B$4:$K$23,MATCH('Billed Volumes'!$A33,'Rev Allocations Usage'!$B$3:$K$3,0),0)</f>
        <v>43293.24177706529</v>
      </c>
      <c r="BG33" s="120">
        <f>VLOOKUP($C33,BilledbyRate!$A$7:$BQ$26,COLUMN()-2,0)*VLOOKUP('Billed Volumes'!$C33,'Rev Allocations Usage'!$B$4:$K$23,MATCH('Billed Volumes'!$A33,'Rev Allocations Usage'!$B$3:$K$3,0),0)</f>
        <v>50434.713439822481</v>
      </c>
      <c r="BH33" s="122">
        <f>VLOOKUP($C33,BilledbyRate!$A$7:$BQ$26,COLUMN()-2,0)*VLOOKUP('Billed Volumes'!$C33,'Rev Allocations Usage'!$B$4:$K$23,MATCH('Billed Volumes'!$A33,'Rev Allocations Usage'!$B$3:$K$3,0),0)</f>
        <v>45726.524511697098</v>
      </c>
      <c r="BI33" s="120">
        <f>VLOOKUP($C33,BilledbyRate!$A$7:$BQ$26,COLUMN()-2,0)*VLOOKUP('Billed Volumes'!$C33,'Rev Allocations Usage'!$B$4:$K$23,MATCH('Billed Volumes'!$A33,'Rev Allocations Usage'!$B$3:$K$3,0),0)</f>
        <v>38374.2151840035</v>
      </c>
      <c r="BJ33" s="120">
        <f>VLOOKUP($C33,BilledbyRate!$A$7:$BQ$26,COLUMN()-2,0)*VLOOKUP('Billed Volumes'!$C33,'Rev Allocations Usage'!$B$4:$K$23,MATCH('Billed Volumes'!$A33,'Rev Allocations Usage'!$B$3:$K$3,0),0)</f>
        <v>36748.470780257958</v>
      </c>
      <c r="BK33" s="120">
        <f>VLOOKUP($C33,BilledbyRate!$A$7:$BQ$26,COLUMN()-2,0)*VLOOKUP('Billed Volumes'!$C33,'Rev Allocations Usage'!$B$4:$K$23,MATCH('Billed Volumes'!$A33,'Rev Allocations Usage'!$B$3:$K$3,0),0)</f>
        <v>36212.958652905581</v>
      </c>
      <c r="BL33" s="120">
        <f>VLOOKUP($C33,BilledbyRate!$A$7:$BQ$26,COLUMN()-2,0)*VLOOKUP('Billed Volumes'!$C33,'Rev Allocations Usage'!$B$4:$K$23,MATCH('Billed Volumes'!$A33,'Rev Allocations Usage'!$B$3:$K$3,0),0)</f>
        <v>31578.983313642908</v>
      </c>
      <c r="BM33" s="120">
        <f>VLOOKUP($C33,BilledbyRate!$A$7:$BQ$26,COLUMN()-2,0)*VLOOKUP('Billed Volumes'!$C33,'Rev Allocations Usage'!$B$4:$K$23,MATCH('Billed Volumes'!$A33,'Rev Allocations Usage'!$B$3:$K$3,0),0)</f>
        <v>26466.167969116374</v>
      </c>
      <c r="BN33" s="120">
        <f>VLOOKUP($C33,BilledbyRate!$A$7:$BQ$26,COLUMN()-2,0)*VLOOKUP('Billed Volumes'!$C33,'Rev Allocations Usage'!$B$4:$K$23,MATCH('Billed Volumes'!$A33,'Rev Allocations Usage'!$B$3:$K$3,0),0)</f>
        <v>26288.348070773209</v>
      </c>
      <c r="BO33" s="120">
        <f>VLOOKUP($C33,BilledbyRate!$A$7:$BQ$26,COLUMN()-2,0)*VLOOKUP('Billed Volumes'!$C33,'Rev Allocations Usage'!$B$4:$K$23,MATCH('Billed Volumes'!$A33,'Rev Allocations Usage'!$B$3:$K$3,0),0)</f>
        <v>27160.627409528661</v>
      </c>
      <c r="BP33" s="120">
        <f>VLOOKUP($C33,BilledbyRate!$A$7:$BQ$26,COLUMN()-2,0)*VLOOKUP('Billed Volumes'!$C33,'Rev Allocations Usage'!$B$4:$K$23,MATCH('Billed Volumes'!$A33,'Rev Allocations Usage'!$B$3:$K$3,0),0)</f>
        <v>29863.000476169167</v>
      </c>
      <c r="BQ33" s="120">
        <f>VLOOKUP($C33,BilledbyRate!$A$7:$BQ$26,COLUMN()-2,0)*VLOOKUP('Billed Volumes'!$C33,'Rev Allocations Usage'!$B$4:$K$23,MATCH('Billed Volumes'!$A33,'Rev Allocations Usage'!$B$3:$K$3,0),0)</f>
        <v>31323.976566949834</v>
      </c>
      <c r="BR33" s="120">
        <f>VLOOKUP($C33,BilledbyRate!$A$7:$BQ$26,COLUMN()-2,0)*VLOOKUP('Billed Volumes'!$C33,'Rev Allocations Usage'!$B$4:$K$23,MATCH('Billed Volumes'!$A33,'Rev Allocations Usage'!$B$3:$K$3,0),0)</f>
        <v>43293.24177706529</v>
      </c>
      <c r="BS33" s="121">
        <f>VLOOKUP($C33,BilledbyRate!$A$7:$BQ$26,COLUMN()-2,0)*VLOOKUP('Billed Volumes'!$C33,'Rev Allocations Usage'!$B$4:$K$23,MATCH('Billed Volumes'!$A33,'Rev Allocations Usage'!$B$3:$K$3,0),0)</f>
        <v>50434.713439822481</v>
      </c>
    </row>
    <row r="34" spans="1:72" s="66" customFormat="1" x14ac:dyDescent="0.2">
      <c r="A34" s="133" t="str">
        <f>A33</f>
        <v>Gas Trans Large Comm Cust</v>
      </c>
      <c r="B34" s="129" t="s">
        <v>143</v>
      </c>
      <c r="C34" s="100" t="s">
        <v>21</v>
      </c>
      <c r="D34" s="123"/>
      <c r="E34" s="124">
        <f>VLOOKUP($C34,BilledbyRate!$A$7:$BQ$26,COLUMN()-2,0)*VLOOKUP('Billed Volumes'!$C34,'Rev Allocations Usage'!$B$4:$K$23,MATCH('Billed Volumes'!$A34,'Rev Allocations Usage'!$B$3:$K$3,0),0)</f>
        <v>0</v>
      </c>
      <c r="F34" s="124">
        <f>VLOOKUP($C34,BilledbyRate!$A$7:$BQ$26,COLUMN()-2,0)*VLOOKUP('Billed Volumes'!$C34,'Rev Allocations Usage'!$B$4:$K$23,MATCH('Billed Volumes'!$A34,'Rev Allocations Usage'!$B$3:$K$3,0),0)</f>
        <v>0</v>
      </c>
      <c r="G34" s="124">
        <f>VLOOKUP($C34,BilledbyRate!$A$7:$BQ$26,COLUMN()-2,0)*VLOOKUP('Billed Volumes'!$C34,'Rev Allocations Usage'!$B$4:$K$23,MATCH('Billed Volumes'!$A34,'Rev Allocations Usage'!$B$3:$K$3,0),0)</f>
        <v>0</v>
      </c>
      <c r="H34" s="124">
        <f>VLOOKUP($C34,BilledbyRate!$A$7:$BQ$26,COLUMN()-2,0)*VLOOKUP('Billed Volumes'!$C34,'Rev Allocations Usage'!$B$4:$K$23,MATCH('Billed Volumes'!$A34,'Rev Allocations Usage'!$B$3:$K$3,0),0)</f>
        <v>0</v>
      </c>
      <c r="I34" s="124">
        <f>VLOOKUP($C34,BilledbyRate!$A$7:$BQ$26,COLUMN()-2,0)*VLOOKUP('Billed Volumes'!$C34,'Rev Allocations Usage'!$B$4:$K$23,MATCH('Billed Volumes'!$A34,'Rev Allocations Usage'!$B$3:$K$3,0),0)</f>
        <v>0</v>
      </c>
      <c r="J34" s="124">
        <f>VLOOKUP($C34,BilledbyRate!$A$7:$BQ$26,COLUMN()-2,0)*VLOOKUP('Billed Volumes'!$C34,'Rev Allocations Usage'!$B$4:$K$23,MATCH('Billed Volumes'!$A34,'Rev Allocations Usage'!$B$3:$K$3,0),0)</f>
        <v>0</v>
      </c>
      <c r="K34" s="125">
        <f>VLOOKUP($C34,BilledbyRate!$A$7:$BQ$26,COLUMN()-2,0)*VLOOKUP('Billed Volumes'!$C34,'Rev Allocations Usage'!$B$4:$K$23,MATCH('Billed Volumes'!$A34,'Rev Allocations Usage'!$B$3:$K$3,0),0)</f>
        <v>0</v>
      </c>
      <c r="L34" s="124">
        <f>VLOOKUP($C34,BilledbyRate!$A$7:$BQ$26,COLUMN()-2,0)*VLOOKUP('Billed Volumes'!$C34,'Rev Allocations Usage'!$B$4:$K$23,MATCH('Billed Volumes'!$A34,'Rev Allocations Usage'!$B$3:$K$3,0),0)</f>
        <v>0</v>
      </c>
      <c r="M34" s="124">
        <f>VLOOKUP($C34,BilledbyRate!$A$7:$BQ$26,COLUMN()-2,0)*VLOOKUP('Billed Volumes'!$C34,'Rev Allocations Usage'!$B$4:$K$23,MATCH('Billed Volumes'!$A34,'Rev Allocations Usage'!$B$3:$K$3,0),0)</f>
        <v>0</v>
      </c>
      <c r="N34" s="124">
        <f>VLOOKUP($C34,BilledbyRate!$A$7:$BQ$26,COLUMN()-2,0)*VLOOKUP('Billed Volumes'!$C34,'Rev Allocations Usage'!$B$4:$K$23,MATCH('Billed Volumes'!$A34,'Rev Allocations Usage'!$B$3:$K$3,0),0)</f>
        <v>0</v>
      </c>
      <c r="O34" s="124">
        <f>VLOOKUP($C34,BilledbyRate!$A$7:$BQ$26,COLUMN()-2,0)*VLOOKUP('Billed Volumes'!$C34,'Rev Allocations Usage'!$B$4:$K$23,MATCH('Billed Volumes'!$A34,'Rev Allocations Usage'!$B$3:$K$3,0),0)</f>
        <v>0</v>
      </c>
      <c r="P34" s="124">
        <f>VLOOKUP($C34,BilledbyRate!$A$7:$BQ$26,COLUMN()-2,0)*VLOOKUP('Billed Volumes'!$C34,'Rev Allocations Usage'!$B$4:$K$23,MATCH('Billed Volumes'!$A34,'Rev Allocations Usage'!$B$3:$K$3,0),0)</f>
        <v>0</v>
      </c>
      <c r="Q34" s="124">
        <f>VLOOKUP($C34,BilledbyRate!$A$7:$BQ$26,COLUMN()-2,0)*VLOOKUP('Billed Volumes'!$C34,'Rev Allocations Usage'!$B$4:$K$23,MATCH('Billed Volumes'!$A34,'Rev Allocations Usage'!$B$3:$K$3,0),0)</f>
        <v>0</v>
      </c>
      <c r="R34" s="124">
        <f>VLOOKUP($C34,BilledbyRate!$A$7:$BQ$26,COLUMN()-2,0)*VLOOKUP('Billed Volumes'!$C34,'Rev Allocations Usage'!$B$4:$K$23,MATCH('Billed Volumes'!$A34,'Rev Allocations Usage'!$B$3:$K$3,0),0)</f>
        <v>0</v>
      </c>
      <c r="S34" s="124">
        <f>VLOOKUP($C34,BilledbyRate!$A$7:$BQ$26,COLUMN()-2,0)*VLOOKUP('Billed Volumes'!$C34,'Rev Allocations Usage'!$B$4:$K$23,MATCH('Billed Volumes'!$A34,'Rev Allocations Usage'!$B$3:$K$3,0),0)</f>
        <v>0</v>
      </c>
      <c r="T34" s="124">
        <f>VLOOKUP($C34,BilledbyRate!$A$7:$BQ$26,COLUMN()-2,0)*VLOOKUP('Billed Volumes'!$C34,'Rev Allocations Usage'!$B$4:$K$23,MATCH('Billed Volumes'!$A34,'Rev Allocations Usage'!$B$3:$K$3,0),0)</f>
        <v>0</v>
      </c>
      <c r="U34" s="124">
        <f>VLOOKUP($C34,BilledbyRate!$A$7:$BQ$26,COLUMN()-2,0)*VLOOKUP('Billed Volumes'!$C34,'Rev Allocations Usage'!$B$4:$K$23,MATCH('Billed Volumes'!$A34,'Rev Allocations Usage'!$B$3:$K$3,0),0)</f>
        <v>0</v>
      </c>
      <c r="V34" s="124">
        <f>VLOOKUP($C34,BilledbyRate!$A$7:$BQ$26,COLUMN()-2,0)*VLOOKUP('Billed Volumes'!$C34,'Rev Allocations Usage'!$B$4:$K$23,MATCH('Billed Volumes'!$A34,'Rev Allocations Usage'!$B$3:$K$3,0),0)</f>
        <v>0</v>
      </c>
      <c r="W34" s="124">
        <f>VLOOKUP($C34,BilledbyRate!$A$7:$BQ$26,COLUMN()-2,0)*VLOOKUP('Billed Volumes'!$C34,'Rev Allocations Usage'!$B$4:$K$23,MATCH('Billed Volumes'!$A34,'Rev Allocations Usage'!$B$3:$K$3,0),0)</f>
        <v>0</v>
      </c>
      <c r="X34" s="126">
        <f>VLOOKUP($C34,BilledbyRate!$A$7:$BQ$26,COLUMN()-2,0)*VLOOKUP('Billed Volumes'!$C34,'Rev Allocations Usage'!$B$4:$K$23,MATCH('Billed Volumes'!$A34,'Rev Allocations Usage'!$B$3:$K$3,0),0)</f>
        <v>0</v>
      </c>
      <c r="Y34" s="124">
        <f>VLOOKUP($C34,BilledbyRate!$A$7:$BQ$26,COLUMN()-2,0)*VLOOKUP('Billed Volumes'!$C34,'Rev Allocations Usage'!$B$4:$K$23,MATCH('Billed Volumes'!$A34,'Rev Allocations Usage'!$B$3:$K$3,0),0)</f>
        <v>0</v>
      </c>
      <c r="Z34" s="124">
        <f>VLOOKUP($C34,BilledbyRate!$A$7:$BQ$26,COLUMN()-2,0)*VLOOKUP('Billed Volumes'!$C34,'Rev Allocations Usage'!$B$4:$K$23,MATCH('Billed Volumes'!$A34,'Rev Allocations Usage'!$B$3:$K$3,0),0)</f>
        <v>0</v>
      </c>
      <c r="AA34" s="124">
        <f>VLOOKUP($C34,BilledbyRate!$A$7:$BQ$26,COLUMN()-2,0)*VLOOKUP('Billed Volumes'!$C34,'Rev Allocations Usage'!$B$4:$K$23,MATCH('Billed Volumes'!$A34,'Rev Allocations Usage'!$B$3:$K$3,0),0)</f>
        <v>0</v>
      </c>
      <c r="AB34" s="124">
        <f>VLOOKUP($C34,BilledbyRate!$A$7:$BQ$26,COLUMN()-2,0)*VLOOKUP('Billed Volumes'!$C34,'Rev Allocations Usage'!$B$4:$K$23,MATCH('Billed Volumes'!$A34,'Rev Allocations Usage'!$B$3:$K$3,0),0)</f>
        <v>0</v>
      </c>
      <c r="AC34" s="124">
        <f>VLOOKUP($C34,BilledbyRate!$A$7:$BQ$26,COLUMN()-2,0)*VLOOKUP('Billed Volumes'!$C34,'Rev Allocations Usage'!$B$4:$K$23,MATCH('Billed Volumes'!$A34,'Rev Allocations Usage'!$B$3:$K$3,0),0)</f>
        <v>0</v>
      </c>
      <c r="AD34" s="124">
        <f>VLOOKUP($C34,BilledbyRate!$A$7:$BQ$26,COLUMN()-2,0)*VLOOKUP('Billed Volumes'!$C34,'Rev Allocations Usage'!$B$4:$K$23,MATCH('Billed Volumes'!$A34,'Rev Allocations Usage'!$B$3:$K$3,0),0)</f>
        <v>0</v>
      </c>
      <c r="AE34" s="124">
        <f>VLOOKUP($C34,BilledbyRate!$A$7:$BQ$26,COLUMN()-2,0)*VLOOKUP('Billed Volumes'!$C34,'Rev Allocations Usage'!$B$4:$K$23,MATCH('Billed Volumes'!$A34,'Rev Allocations Usage'!$B$3:$K$3,0),0)</f>
        <v>0</v>
      </c>
      <c r="AF34" s="124">
        <f>VLOOKUP($C34,BilledbyRate!$A$7:$BQ$26,COLUMN()-2,0)*VLOOKUP('Billed Volumes'!$C34,'Rev Allocations Usage'!$B$4:$K$23,MATCH('Billed Volumes'!$A34,'Rev Allocations Usage'!$B$3:$K$3,0),0)</f>
        <v>0</v>
      </c>
      <c r="AG34" s="124">
        <f>VLOOKUP($C34,BilledbyRate!$A$7:$BQ$26,COLUMN()-2,0)*VLOOKUP('Billed Volumes'!$C34,'Rev Allocations Usage'!$B$4:$K$23,MATCH('Billed Volumes'!$A34,'Rev Allocations Usage'!$B$3:$K$3,0),0)</f>
        <v>0</v>
      </c>
      <c r="AH34" s="124">
        <f>VLOOKUP($C34,BilledbyRate!$A$7:$BQ$26,COLUMN()-2,0)*VLOOKUP('Billed Volumes'!$C34,'Rev Allocations Usage'!$B$4:$K$23,MATCH('Billed Volumes'!$A34,'Rev Allocations Usage'!$B$3:$K$3,0),0)</f>
        <v>0</v>
      </c>
      <c r="AI34" s="124">
        <f>VLOOKUP($C34,BilledbyRate!$A$7:$BQ$26,COLUMN()-2,0)*VLOOKUP('Billed Volumes'!$C34,'Rev Allocations Usage'!$B$4:$K$23,MATCH('Billed Volumes'!$A34,'Rev Allocations Usage'!$B$3:$K$3,0),0)</f>
        <v>0</v>
      </c>
      <c r="AJ34" s="126">
        <f>VLOOKUP($C34,BilledbyRate!$A$7:$BQ$26,COLUMN()-2,0)*VLOOKUP('Billed Volumes'!$C34,'Rev Allocations Usage'!$B$4:$K$23,MATCH('Billed Volumes'!$A34,'Rev Allocations Usage'!$B$3:$K$3,0),0)</f>
        <v>0</v>
      </c>
      <c r="AK34" s="124">
        <f>VLOOKUP($C34,BilledbyRate!$A$7:$BQ$26,COLUMN()-2,0)*VLOOKUP('Billed Volumes'!$C34,'Rev Allocations Usage'!$B$4:$K$23,MATCH('Billed Volumes'!$A34,'Rev Allocations Usage'!$B$3:$K$3,0),0)</f>
        <v>0</v>
      </c>
      <c r="AL34" s="124">
        <f>VLOOKUP($C34,BilledbyRate!$A$7:$BQ$26,COLUMN()-2,0)*VLOOKUP('Billed Volumes'!$C34,'Rev Allocations Usage'!$B$4:$K$23,MATCH('Billed Volumes'!$A34,'Rev Allocations Usage'!$B$3:$K$3,0),0)</f>
        <v>0</v>
      </c>
      <c r="AM34" s="124">
        <f>VLOOKUP($C34,BilledbyRate!$A$7:$BQ$26,COLUMN()-2,0)*VLOOKUP('Billed Volumes'!$C34,'Rev Allocations Usage'!$B$4:$K$23,MATCH('Billed Volumes'!$A34,'Rev Allocations Usage'!$B$3:$K$3,0),0)</f>
        <v>0</v>
      </c>
      <c r="AN34" s="124">
        <f>VLOOKUP($C34,BilledbyRate!$A$7:$BQ$26,COLUMN()-2,0)*VLOOKUP('Billed Volumes'!$C34,'Rev Allocations Usage'!$B$4:$K$23,MATCH('Billed Volumes'!$A34,'Rev Allocations Usage'!$B$3:$K$3,0),0)</f>
        <v>0</v>
      </c>
      <c r="AO34" s="124">
        <f>VLOOKUP($C34,BilledbyRate!$A$7:$BQ$26,COLUMN()-2,0)*VLOOKUP('Billed Volumes'!$C34,'Rev Allocations Usage'!$B$4:$K$23,MATCH('Billed Volumes'!$A34,'Rev Allocations Usage'!$B$3:$K$3,0),0)</f>
        <v>0</v>
      </c>
      <c r="AP34" s="124">
        <f>VLOOKUP($C34,BilledbyRate!$A$7:$BQ$26,COLUMN()-2,0)*VLOOKUP('Billed Volumes'!$C34,'Rev Allocations Usage'!$B$4:$K$23,MATCH('Billed Volumes'!$A34,'Rev Allocations Usage'!$B$3:$K$3,0),0)</f>
        <v>0</v>
      </c>
      <c r="AQ34" s="124">
        <f>VLOOKUP($C34,BilledbyRate!$A$7:$BQ$26,COLUMN()-2,0)*VLOOKUP('Billed Volumes'!$C34,'Rev Allocations Usage'!$B$4:$K$23,MATCH('Billed Volumes'!$A34,'Rev Allocations Usage'!$B$3:$K$3,0),0)</f>
        <v>0</v>
      </c>
      <c r="AR34" s="124">
        <f>VLOOKUP($C34,BilledbyRate!$A$7:$BQ$26,COLUMN()-2,0)*VLOOKUP('Billed Volumes'!$C34,'Rev Allocations Usage'!$B$4:$K$23,MATCH('Billed Volumes'!$A34,'Rev Allocations Usage'!$B$3:$K$3,0),0)</f>
        <v>0</v>
      </c>
      <c r="AS34" s="124">
        <f>VLOOKUP($C34,BilledbyRate!$A$7:$BQ$26,COLUMN()-2,0)*VLOOKUP('Billed Volumes'!$C34,'Rev Allocations Usage'!$B$4:$K$23,MATCH('Billed Volumes'!$A34,'Rev Allocations Usage'!$B$3:$K$3,0),0)</f>
        <v>0</v>
      </c>
      <c r="AT34" s="124">
        <f>VLOOKUP($C34,BilledbyRate!$A$7:$BQ$26,COLUMN()-2,0)*VLOOKUP('Billed Volumes'!$C34,'Rev Allocations Usage'!$B$4:$K$23,MATCH('Billed Volumes'!$A34,'Rev Allocations Usage'!$B$3:$K$3,0),0)</f>
        <v>0</v>
      </c>
      <c r="AU34" s="124">
        <f>VLOOKUP($C34,BilledbyRate!$A$7:$BQ$26,COLUMN()-2,0)*VLOOKUP('Billed Volumes'!$C34,'Rev Allocations Usage'!$B$4:$K$23,MATCH('Billed Volumes'!$A34,'Rev Allocations Usage'!$B$3:$K$3,0),0)</f>
        <v>0</v>
      </c>
      <c r="AV34" s="126">
        <f>VLOOKUP($C34,BilledbyRate!$A$7:$BQ$26,COLUMN()-2,0)*VLOOKUP('Billed Volumes'!$C34,'Rev Allocations Usage'!$B$4:$K$23,MATCH('Billed Volumes'!$A34,'Rev Allocations Usage'!$B$3:$K$3,0),0)</f>
        <v>0</v>
      </c>
      <c r="AW34" s="124">
        <f>VLOOKUP($C34,BilledbyRate!$A$7:$BQ$26,COLUMN()-2,0)*VLOOKUP('Billed Volumes'!$C34,'Rev Allocations Usage'!$B$4:$K$23,MATCH('Billed Volumes'!$A34,'Rev Allocations Usage'!$B$3:$K$3,0),0)</f>
        <v>0</v>
      </c>
      <c r="AX34" s="124">
        <f>VLOOKUP($C34,BilledbyRate!$A$7:$BQ$26,COLUMN()-2,0)*VLOOKUP('Billed Volumes'!$C34,'Rev Allocations Usage'!$B$4:$K$23,MATCH('Billed Volumes'!$A34,'Rev Allocations Usage'!$B$3:$K$3,0),0)</f>
        <v>0</v>
      </c>
      <c r="AY34" s="124">
        <f>VLOOKUP($C34,BilledbyRate!$A$7:$BQ$26,COLUMN()-2,0)*VLOOKUP('Billed Volumes'!$C34,'Rev Allocations Usage'!$B$4:$K$23,MATCH('Billed Volumes'!$A34,'Rev Allocations Usage'!$B$3:$K$3,0),0)</f>
        <v>0</v>
      </c>
      <c r="AZ34" s="124">
        <f>VLOOKUP($C34,BilledbyRate!$A$7:$BQ$26,COLUMN()-2,0)*VLOOKUP('Billed Volumes'!$C34,'Rev Allocations Usage'!$B$4:$K$23,MATCH('Billed Volumes'!$A34,'Rev Allocations Usage'!$B$3:$K$3,0),0)</f>
        <v>0</v>
      </c>
      <c r="BA34" s="124">
        <f>VLOOKUP($C34,BilledbyRate!$A$7:$BQ$26,COLUMN()-2,0)*VLOOKUP('Billed Volumes'!$C34,'Rev Allocations Usage'!$B$4:$K$23,MATCH('Billed Volumes'!$A34,'Rev Allocations Usage'!$B$3:$K$3,0),0)</f>
        <v>0</v>
      </c>
      <c r="BB34" s="124">
        <f>VLOOKUP($C34,BilledbyRate!$A$7:$BQ$26,COLUMN()-2,0)*VLOOKUP('Billed Volumes'!$C34,'Rev Allocations Usage'!$B$4:$K$23,MATCH('Billed Volumes'!$A34,'Rev Allocations Usage'!$B$3:$K$3,0),0)</f>
        <v>0</v>
      </c>
      <c r="BC34" s="124">
        <f>VLOOKUP($C34,BilledbyRate!$A$7:$BQ$26,COLUMN()-2,0)*VLOOKUP('Billed Volumes'!$C34,'Rev Allocations Usage'!$B$4:$K$23,MATCH('Billed Volumes'!$A34,'Rev Allocations Usage'!$B$3:$K$3,0),0)</f>
        <v>0</v>
      </c>
      <c r="BD34" s="124">
        <f>VLOOKUP($C34,BilledbyRate!$A$7:$BQ$26,COLUMN()-2,0)*VLOOKUP('Billed Volumes'!$C34,'Rev Allocations Usage'!$B$4:$K$23,MATCH('Billed Volumes'!$A34,'Rev Allocations Usage'!$B$3:$K$3,0),0)</f>
        <v>0</v>
      </c>
      <c r="BE34" s="124">
        <f>VLOOKUP($C34,BilledbyRate!$A$7:$BQ$26,COLUMN()-2,0)*VLOOKUP('Billed Volumes'!$C34,'Rev Allocations Usage'!$B$4:$K$23,MATCH('Billed Volumes'!$A34,'Rev Allocations Usage'!$B$3:$K$3,0),0)</f>
        <v>0</v>
      </c>
      <c r="BF34" s="124">
        <f>VLOOKUP($C34,BilledbyRate!$A$7:$BQ$26,COLUMN()-2,0)*VLOOKUP('Billed Volumes'!$C34,'Rev Allocations Usage'!$B$4:$K$23,MATCH('Billed Volumes'!$A34,'Rev Allocations Usage'!$B$3:$K$3,0),0)</f>
        <v>0</v>
      </c>
      <c r="BG34" s="124">
        <f>VLOOKUP($C34,BilledbyRate!$A$7:$BQ$26,COLUMN()-2,0)*VLOOKUP('Billed Volumes'!$C34,'Rev Allocations Usage'!$B$4:$K$23,MATCH('Billed Volumes'!$A34,'Rev Allocations Usage'!$B$3:$K$3,0),0)</f>
        <v>0</v>
      </c>
      <c r="BH34" s="126">
        <f>VLOOKUP($C34,BilledbyRate!$A$7:$BQ$26,COLUMN()-2,0)*VLOOKUP('Billed Volumes'!$C34,'Rev Allocations Usage'!$B$4:$K$23,MATCH('Billed Volumes'!$A34,'Rev Allocations Usage'!$B$3:$K$3,0),0)</f>
        <v>0</v>
      </c>
      <c r="BI34" s="124">
        <f>VLOOKUP($C34,BilledbyRate!$A$7:$BQ$26,COLUMN()-2,0)*VLOOKUP('Billed Volumes'!$C34,'Rev Allocations Usage'!$B$4:$K$23,MATCH('Billed Volumes'!$A34,'Rev Allocations Usage'!$B$3:$K$3,0),0)</f>
        <v>0</v>
      </c>
      <c r="BJ34" s="124">
        <f>VLOOKUP($C34,BilledbyRate!$A$7:$BQ$26,COLUMN()-2,0)*VLOOKUP('Billed Volumes'!$C34,'Rev Allocations Usage'!$B$4:$K$23,MATCH('Billed Volumes'!$A34,'Rev Allocations Usage'!$B$3:$K$3,0),0)</f>
        <v>0</v>
      </c>
      <c r="BK34" s="124">
        <f>VLOOKUP($C34,BilledbyRate!$A$7:$BQ$26,COLUMN()-2,0)*VLOOKUP('Billed Volumes'!$C34,'Rev Allocations Usage'!$B$4:$K$23,MATCH('Billed Volumes'!$A34,'Rev Allocations Usage'!$B$3:$K$3,0),0)</f>
        <v>0</v>
      </c>
      <c r="BL34" s="124">
        <f>VLOOKUP($C34,BilledbyRate!$A$7:$BQ$26,COLUMN()-2,0)*VLOOKUP('Billed Volumes'!$C34,'Rev Allocations Usage'!$B$4:$K$23,MATCH('Billed Volumes'!$A34,'Rev Allocations Usage'!$B$3:$K$3,0),0)</f>
        <v>0</v>
      </c>
      <c r="BM34" s="124">
        <f>VLOOKUP($C34,BilledbyRate!$A$7:$BQ$26,COLUMN()-2,0)*VLOOKUP('Billed Volumes'!$C34,'Rev Allocations Usage'!$B$4:$K$23,MATCH('Billed Volumes'!$A34,'Rev Allocations Usage'!$B$3:$K$3,0),0)</f>
        <v>0</v>
      </c>
      <c r="BN34" s="124">
        <f>VLOOKUP($C34,BilledbyRate!$A$7:$BQ$26,COLUMN()-2,0)*VLOOKUP('Billed Volumes'!$C34,'Rev Allocations Usage'!$B$4:$K$23,MATCH('Billed Volumes'!$A34,'Rev Allocations Usage'!$B$3:$K$3,0),0)</f>
        <v>0</v>
      </c>
      <c r="BO34" s="124">
        <f>VLOOKUP($C34,BilledbyRate!$A$7:$BQ$26,COLUMN()-2,0)*VLOOKUP('Billed Volumes'!$C34,'Rev Allocations Usage'!$B$4:$K$23,MATCH('Billed Volumes'!$A34,'Rev Allocations Usage'!$B$3:$K$3,0),0)</f>
        <v>0</v>
      </c>
      <c r="BP34" s="124">
        <f>VLOOKUP($C34,BilledbyRate!$A$7:$BQ$26,COLUMN()-2,0)*VLOOKUP('Billed Volumes'!$C34,'Rev Allocations Usage'!$B$4:$K$23,MATCH('Billed Volumes'!$A34,'Rev Allocations Usage'!$B$3:$K$3,0),0)</f>
        <v>0</v>
      </c>
      <c r="BQ34" s="124">
        <f>VLOOKUP($C34,BilledbyRate!$A$7:$BQ$26,COLUMN()-2,0)*VLOOKUP('Billed Volumes'!$C34,'Rev Allocations Usage'!$B$4:$K$23,MATCH('Billed Volumes'!$A34,'Rev Allocations Usage'!$B$3:$K$3,0),0)</f>
        <v>0</v>
      </c>
      <c r="BR34" s="124">
        <f>VLOOKUP($C34,BilledbyRate!$A$7:$BQ$26,COLUMN()-2,0)*VLOOKUP('Billed Volumes'!$C34,'Rev Allocations Usage'!$B$4:$K$23,MATCH('Billed Volumes'!$A34,'Rev Allocations Usage'!$B$3:$K$3,0),0)</f>
        <v>0</v>
      </c>
      <c r="BS34" s="125">
        <f>VLOOKUP($C34,BilledbyRate!$A$7:$BQ$26,COLUMN()-2,0)*VLOOKUP('Billed Volumes'!$C34,'Rev Allocations Usage'!$B$4:$K$23,MATCH('Billed Volumes'!$A34,'Rev Allocations Usage'!$B$3:$K$3,0),0)</f>
        <v>0</v>
      </c>
    </row>
    <row r="35" spans="1:72" s="66" customFormat="1" x14ac:dyDescent="0.2">
      <c r="A35" s="134" t="s">
        <v>184</v>
      </c>
      <c r="B35" s="112"/>
      <c r="C35" s="127"/>
      <c r="D35" s="113"/>
      <c r="E35" s="114">
        <f t="shared" ref="E35:BP35" si="12">SUM(E33:E34)</f>
        <v>27005.332540048279</v>
      </c>
      <c r="F35" s="114">
        <f t="shared" si="12"/>
        <v>25732.972694000535</v>
      </c>
      <c r="G35" s="114">
        <f t="shared" si="12"/>
        <v>27656.596288034889</v>
      </c>
      <c r="H35" s="114">
        <f t="shared" si="12"/>
        <v>31555.903485980722</v>
      </c>
      <c r="I35" s="114">
        <f t="shared" si="12"/>
        <v>32580.869922722057</v>
      </c>
      <c r="J35" s="114">
        <f t="shared" si="12"/>
        <v>43414.753170573043</v>
      </c>
      <c r="K35" s="115">
        <f t="shared" si="12"/>
        <v>50708.470201155891</v>
      </c>
      <c r="L35" s="114">
        <f t="shared" si="12"/>
        <v>45726.524511697098</v>
      </c>
      <c r="M35" s="114">
        <f t="shared" si="12"/>
        <v>38374.2151840035</v>
      </c>
      <c r="N35" s="114">
        <f t="shared" si="12"/>
        <v>36748.470780257958</v>
      </c>
      <c r="O35" s="114">
        <f t="shared" si="12"/>
        <v>36212.958652905581</v>
      </c>
      <c r="P35" s="114">
        <f t="shared" si="12"/>
        <v>31578.983313642908</v>
      </c>
      <c r="Q35" s="114">
        <f t="shared" si="12"/>
        <v>26466.167969116374</v>
      </c>
      <c r="R35" s="114">
        <f t="shared" si="12"/>
        <v>26288.348070773209</v>
      </c>
      <c r="S35" s="114">
        <f t="shared" si="12"/>
        <v>27160.627409528661</v>
      </c>
      <c r="T35" s="114">
        <f t="shared" si="12"/>
        <v>29863.000476169167</v>
      </c>
      <c r="U35" s="114">
        <f t="shared" si="12"/>
        <v>31323.976566949834</v>
      </c>
      <c r="V35" s="114">
        <f t="shared" si="12"/>
        <v>43293.24177706529</v>
      </c>
      <c r="W35" s="114">
        <f t="shared" si="12"/>
        <v>50434.713439822481</v>
      </c>
      <c r="X35" s="116">
        <f t="shared" si="12"/>
        <v>45726.524511697098</v>
      </c>
      <c r="Y35" s="114">
        <f t="shared" si="12"/>
        <v>38374.2151840035</v>
      </c>
      <c r="Z35" s="114">
        <f t="shared" si="12"/>
        <v>36748.470780257958</v>
      </c>
      <c r="AA35" s="114">
        <f t="shared" si="12"/>
        <v>36212.958652905581</v>
      </c>
      <c r="AB35" s="114">
        <f t="shared" si="12"/>
        <v>31578.983313642908</v>
      </c>
      <c r="AC35" s="114">
        <f t="shared" si="12"/>
        <v>26466.167969116374</v>
      </c>
      <c r="AD35" s="114">
        <f t="shared" si="12"/>
        <v>26288.348070773209</v>
      </c>
      <c r="AE35" s="114">
        <f t="shared" si="12"/>
        <v>27160.627409528661</v>
      </c>
      <c r="AF35" s="114">
        <f t="shared" si="12"/>
        <v>29863.000476169167</v>
      </c>
      <c r="AG35" s="114">
        <f t="shared" si="12"/>
        <v>31323.976566949834</v>
      </c>
      <c r="AH35" s="114">
        <f t="shared" si="12"/>
        <v>43293.24177706529</v>
      </c>
      <c r="AI35" s="114">
        <f t="shared" si="12"/>
        <v>50434.713439822481</v>
      </c>
      <c r="AJ35" s="116">
        <f t="shared" si="12"/>
        <v>45726.524511697098</v>
      </c>
      <c r="AK35" s="114">
        <f t="shared" si="12"/>
        <v>38374.2151840035</v>
      </c>
      <c r="AL35" s="114">
        <f t="shared" si="12"/>
        <v>36748.470780257958</v>
      </c>
      <c r="AM35" s="114">
        <f t="shared" si="12"/>
        <v>36212.958652905581</v>
      </c>
      <c r="AN35" s="114">
        <f t="shared" si="12"/>
        <v>31578.983313642908</v>
      </c>
      <c r="AO35" s="114">
        <f t="shared" si="12"/>
        <v>26466.167969116374</v>
      </c>
      <c r="AP35" s="114">
        <f t="shared" si="12"/>
        <v>26288.348070773209</v>
      </c>
      <c r="AQ35" s="114">
        <f t="shared" si="12"/>
        <v>27160.627409528661</v>
      </c>
      <c r="AR35" s="114">
        <f t="shared" si="12"/>
        <v>29863.000476169167</v>
      </c>
      <c r="AS35" s="114">
        <f t="shared" si="12"/>
        <v>31323.976566949834</v>
      </c>
      <c r="AT35" s="114">
        <f t="shared" si="12"/>
        <v>43293.24177706529</v>
      </c>
      <c r="AU35" s="114">
        <f t="shared" si="12"/>
        <v>50434.713439822481</v>
      </c>
      <c r="AV35" s="116">
        <f t="shared" si="12"/>
        <v>45726.524511697098</v>
      </c>
      <c r="AW35" s="114">
        <f t="shared" si="12"/>
        <v>38374.2151840035</v>
      </c>
      <c r="AX35" s="114">
        <f t="shared" si="12"/>
        <v>36748.470780257958</v>
      </c>
      <c r="AY35" s="114">
        <f t="shared" si="12"/>
        <v>36212.958652905581</v>
      </c>
      <c r="AZ35" s="114">
        <f t="shared" si="12"/>
        <v>31578.983313642908</v>
      </c>
      <c r="BA35" s="114">
        <f t="shared" si="12"/>
        <v>26466.167969116374</v>
      </c>
      <c r="BB35" s="114">
        <f t="shared" si="12"/>
        <v>26288.348070773209</v>
      </c>
      <c r="BC35" s="114">
        <f t="shared" si="12"/>
        <v>27160.627409528661</v>
      </c>
      <c r="BD35" s="114">
        <f t="shared" si="12"/>
        <v>29863.000476169167</v>
      </c>
      <c r="BE35" s="114">
        <f t="shared" si="12"/>
        <v>31323.976566949834</v>
      </c>
      <c r="BF35" s="114">
        <f t="shared" si="12"/>
        <v>43293.24177706529</v>
      </c>
      <c r="BG35" s="114">
        <f t="shared" si="12"/>
        <v>50434.713439822481</v>
      </c>
      <c r="BH35" s="116">
        <f t="shared" si="12"/>
        <v>45726.524511697098</v>
      </c>
      <c r="BI35" s="114">
        <f t="shared" si="12"/>
        <v>38374.2151840035</v>
      </c>
      <c r="BJ35" s="114">
        <f t="shared" si="12"/>
        <v>36748.470780257958</v>
      </c>
      <c r="BK35" s="114">
        <f t="shared" si="12"/>
        <v>36212.958652905581</v>
      </c>
      <c r="BL35" s="114">
        <f t="shared" si="12"/>
        <v>31578.983313642908</v>
      </c>
      <c r="BM35" s="114">
        <f t="shared" si="12"/>
        <v>26466.167969116374</v>
      </c>
      <c r="BN35" s="114">
        <f t="shared" si="12"/>
        <v>26288.348070773209</v>
      </c>
      <c r="BO35" s="114">
        <f t="shared" si="12"/>
        <v>27160.627409528661</v>
      </c>
      <c r="BP35" s="114">
        <f t="shared" si="12"/>
        <v>29863.000476169167</v>
      </c>
      <c r="BQ35" s="114">
        <f t="shared" ref="BQ35:BS35" si="13">SUM(BQ33:BQ34)</f>
        <v>31323.976566949834</v>
      </c>
      <c r="BR35" s="114">
        <f t="shared" si="13"/>
        <v>43293.24177706529</v>
      </c>
      <c r="BS35" s="115">
        <f t="shared" si="13"/>
        <v>50434.713439822481</v>
      </c>
    </row>
    <row r="36" spans="1:72" s="66" customFormat="1" x14ac:dyDescent="0.2">
      <c r="A36" s="135" t="s">
        <v>104</v>
      </c>
      <c r="B36" s="91" t="s">
        <v>12</v>
      </c>
      <c r="C36" s="95" t="s">
        <v>12</v>
      </c>
      <c r="D36" s="96"/>
      <c r="E36" s="97">
        <f>VLOOKUP($C36,BilledbyRate!$A$7:$BQ$26,COLUMN()-2,0)*VLOOKUP('Billed Volumes'!$C36,'Rev Allocations Usage'!$B$4:$K$23,MATCH('Billed Volumes'!$A36,'Rev Allocations Usage'!$B$3:$K$3,0),0)</f>
        <v>8771.6383168766642</v>
      </c>
      <c r="F36" s="97">
        <f>VLOOKUP($C36,BilledbyRate!$A$7:$BQ$26,COLUMN()-2,0)*VLOOKUP('Billed Volumes'!$C36,'Rev Allocations Usage'!$B$4:$K$23,MATCH('Billed Volumes'!$A36,'Rev Allocations Usage'!$B$3:$K$3,0),0)</f>
        <v>8358.3614071442371</v>
      </c>
      <c r="G36" s="97">
        <f>VLOOKUP($C36,BilledbyRate!$A$7:$BQ$26,COLUMN()-2,0)*VLOOKUP('Billed Volumes'!$C36,'Rev Allocations Usage'!$B$4:$K$23,MATCH('Billed Volumes'!$A36,'Rev Allocations Usage'!$B$3:$K$3,0),0)</f>
        <v>8983.1761691789961</v>
      </c>
      <c r="H36" s="97">
        <f>VLOOKUP($C36,BilledbyRate!$A$7:$BQ$26,COLUMN()-2,0)*VLOOKUP('Billed Volumes'!$C36,'Rev Allocations Usage'!$B$4:$K$23,MATCH('Billed Volumes'!$A36,'Rev Allocations Usage'!$B$3:$K$3,0),0)</f>
        <v>10249.715374947038</v>
      </c>
      <c r="I36" s="97">
        <f>VLOOKUP($C36,BilledbyRate!$A$7:$BQ$26,COLUMN()-2,0)*VLOOKUP('Billed Volumes'!$C36,'Rev Allocations Usage'!$B$4:$K$23,MATCH('Billed Volumes'!$A36,'Rev Allocations Usage'!$B$3:$K$3,0),0)</f>
        <v>10582.636099278056</v>
      </c>
      <c r="J36" s="97">
        <f>VLOOKUP($C36,BilledbyRate!$A$7:$BQ$26,COLUMN()-2,0)*VLOOKUP('Billed Volumes'!$C36,'Rev Allocations Usage'!$B$4:$K$23,MATCH('Billed Volumes'!$A36,'Rev Allocations Usage'!$B$3:$K$3,0),0)</f>
        <v>14101.604261454517</v>
      </c>
      <c r="K36" s="98">
        <f>VLOOKUP($C36,BilledbyRate!$A$7:$BQ$26,COLUMN()-2,0)*VLOOKUP('Billed Volumes'!$C36,'Rev Allocations Usage'!$B$4:$K$23,MATCH('Billed Volumes'!$A36,'Rev Allocations Usage'!$B$3:$K$3,0),0)</f>
        <v>16470.686281942089</v>
      </c>
      <c r="L36" s="97">
        <f>VLOOKUP($C36,BilledbyRate!$A$7:$BQ$26,COLUMN()-2,0)*VLOOKUP('Billed Volumes'!$C36,'Rev Allocations Usage'!$B$4:$K$23,MATCH('Billed Volumes'!$A36,'Rev Allocations Usage'!$B$3:$K$3,0),0)</f>
        <v>14852.493814308174</v>
      </c>
      <c r="M36" s="97">
        <f>VLOOKUP($C36,BilledbyRate!$A$7:$BQ$26,COLUMN()-2,0)*VLOOKUP('Billed Volumes'!$C36,'Rev Allocations Usage'!$B$4:$K$23,MATCH('Billed Volumes'!$A36,'Rev Allocations Usage'!$B$3:$K$3,0),0)</f>
        <v>12464.380351136148</v>
      </c>
      <c r="N36" s="97">
        <f>VLOOKUP($C36,BilledbyRate!$A$7:$BQ$26,COLUMN()-2,0)*VLOOKUP('Billed Volumes'!$C36,'Rev Allocations Usage'!$B$4:$K$23,MATCH('Billed Volumes'!$A36,'Rev Allocations Usage'!$B$3:$K$3,0),0)</f>
        <v>11936.32012880064</v>
      </c>
      <c r="O36" s="97">
        <f>VLOOKUP($C36,BilledbyRate!$A$7:$BQ$26,COLUMN()-2,0)*VLOOKUP('Billed Volumes'!$C36,'Rev Allocations Usage'!$B$4:$K$23,MATCH('Billed Volumes'!$A36,'Rev Allocations Usage'!$B$3:$K$3,0),0)</f>
        <v>11762.379715792573</v>
      </c>
      <c r="P36" s="97">
        <f>VLOOKUP($C36,BilledbyRate!$A$7:$BQ$26,COLUMN()-2,0)*VLOOKUP('Billed Volumes'!$C36,'Rev Allocations Usage'!$B$4:$K$23,MATCH('Billed Volumes'!$A36,'Rev Allocations Usage'!$B$3:$K$3,0),0)</f>
        <v>10257.211964754564</v>
      </c>
      <c r="Q36" s="97">
        <f>VLOOKUP($C36,BilledbyRate!$A$7:$BQ$26,COLUMN()-2,0)*VLOOKUP('Billed Volumes'!$C36,'Rev Allocations Usage'!$B$4:$K$23,MATCH('Billed Volumes'!$A36,'Rev Allocations Usage'!$B$3:$K$3,0),0)</f>
        <v>8596.5115487661387</v>
      </c>
      <c r="R36" s="97">
        <f>VLOOKUP($C36,BilledbyRate!$A$7:$BQ$26,COLUMN()-2,0)*VLOOKUP('Billed Volumes'!$C36,'Rev Allocations Usage'!$B$4:$K$23,MATCH('Billed Volumes'!$A36,'Rev Allocations Usage'!$B$3:$K$3,0),0)</f>
        <v>8538.7536288628417</v>
      </c>
      <c r="S36" s="97">
        <f>VLOOKUP($C36,BilledbyRate!$A$7:$BQ$26,COLUMN()-2,0)*VLOOKUP('Billed Volumes'!$C36,'Rev Allocations Usage'!$B$4:$K$23,MATCH('Billed Volumes'!$A36,'Rev Allocations Usage'!$B$3:$K$3,0),0)</f>
        <v>8822.0798519152868</v>
      </c>
      <c r="T36" s="97">
        <f>VLOOKUP($C36,BilledbyRate!$A$7:$BQ$26,COLUMN()-2,0)*VLOOKUP('Billed Volumes'!$C36,'Rev Allocations Usage'!$B$4:$K$23,MATCH('Billed Volumes'!$A36,'Rev Allocations Usage'!$B$3:$K$3,0),0)</f>
        <v>9699.8412756150883</v>
      </c>
      <c r="U36" s="97">
        <f>VLOOKUP($C36,BilledbyRate!$A$7:$BQ$26,COLUMN()-2,0)*VLOOKUP('Billed Volumes'!$C36,'Rev Allocations Usage'!$B$4:$K$23,MATCH('Billed Volumes'!$A36,'Rev Allocations Usage'!$B$3:$K$3,0),0)</f>
        <v>10174.382881015717</v>
      </c>
      <c r="V36" s="97">
        <f>VLOOKUP($C36,BilledbyRate!$A$7:$BQ$26,COLUMN()-2,0)*VLOOKUP('Billed Volumes'!$C36,'Rev Allocations Usage'!$B$4:$K$23,MATCH('Billed Volumes'!$A36,'Rev Allocations Usage'!$B$3:$K$3,0),0)</f>
        <v>14062.135982600737</v>
      </c>
      <c r="W36" s="97">
        <f>VLOOKUP($C36,BilledbyRate!$A$7:$BQ$26,COLUMN()-2,0)*VLOOKUP('Billed Volumes'!$C36,'Rev Allocations Usage'!$B$4:$K$23,MATCH('Billed Volumes'!$A36,'Rev Allocations Usage'!$B$3:$K$3,0),0)</f>
        <v>16381.766980776105</v>
      </c>
      <c r="X36" s="99">
        <f>VLOOKUP($C36,BilledbyRate!$A$7:$BQ$26,COLUMN()-2,0)*VLOOKUP('Billed Volumes'!$C36,'Rev Allocations Usage'!$B$4:$K$23,MATCH('Billed Volumes'!$A36,'Rev Allocations Usage'!$B$3:$K$3,0),0)</f>
        <v>14852.493814308174</v>
      </c>
      <c r="Y36" s="97">
        <f>VLOOKUP($C36,BilledbyRate!$A$7:$BQ$26,COLUMN()-2,0)*VLOOKUP('Billed Volumes'!$C36,'Rev Allocations Usage'!$B$4:$K$23,MATCH('Billed Volumes'!$A36,'Rev Allocations Usage'!$B$3:$K$3,0),0)</f>
        <v>12464.380351136148</v>
      </c>
      <c r="Z36" s="97">
        <f>VLOOKUP($C36,BilledbyRate!$A$7:$BQ$26,COLUMN()-2,0)*VLOOKUP('Billed Volumes'!$C36,'Rev Allocations Usage'!$B$4:$K$23,MATCH('Billed Volumes'!$A36,'Rev Allocations Usage'!$B$3:$K$3,0),0)</f>
        <v>11936.32012880064</v>
      </c>
      <c r="AA36" s="97">
        <f>VLOOKUP($C36,BilledbyRate!$A$7:$BQ$26,COLUMN()-2,0)*VLOOKUP('Billed Volumes'!$C36,'Rev Allocations Usage'!$B$4:$K$23,MATCH('Billed Volumes'!$A36,'Rev Allocations Usage'!$B$3:$K$3,0),0)</f>
        <v>11762.379715792573</v>
      </c>
      <c r="AB36" s="97">
        <f>VLOOKUP($C36,BilledbyRate!$A$7:$BQ$26,COLUMN()-2,0)*VLOOKUP('Billed Volumes'!$C36,'Rev Allocations Usage'!$B$4:$K$23,MATCH('Billed Volumes'!$A36,'Rev Allocations Usage'!$B$3:$K$3,0),0)</f>
        <v>10257.211964754564</v>
      </c>
      <c r="AC36" s="97">
        <f>VLOOKUP($C36,BilledbyRate!$A$7:$BQ$26,COLUMN()-2,0)*VLOOKUP('Billed Volumes'!$C36,'Rev Allocations Usage'!$B$4:$K$23,MATCH('Billed Volumes'!$A36,'Rev Allocations Usage'!$B$3:$K$3,0),0)</f>
        <v>8596.5115487661387</v>
      </c>
      <c r="AD36" s="97">
        <f>VLOOKUP($C36,BilledbyRate!$A$7:$BQ$26,COLUMN()-2,0)*VLOOKUP('Billed Volumes'!$C36,'Rev Allocations Usage'!$B$4:$K$23,MATCH('Billed Volumes'!$A36,'Rev Allocations Usage'!$B$3:$K$3,0),0)</f>
        <v>8538.7536288628417</v>
      </c>
      <c r="AE36" s="97">
        <f>VLOOKUP($C36,BilledbyRate!$A$7:$BQ$26,COLUMN()-2,0)*VLOOKUP('Billed Volumes'!$C36,'Rev Allocations Usage'!$B$4:$K$23,MATCH('Billed Volumes'!$A36,'Rev Allocations Usage'!$B$3:$K$3,0),0)</f>
        <v>8822.0798519152868</v>
      </c>
      <c r="AF36" s="97">
        <f>VLOOKUP($C36,BilledbyRate!$A$7:$BQ$26,COLUMN()-2,0)*VLOOKUP('Billed Volumes'!$C36,'Rev Allocations Usage'!$B$4:$K$23,MATCH('Billed Volumes'!$A36,'Rev Allocations Usage'!$B$3:$K$3,0),0)</f>
        <v>9699.8412756150883</v>
      </c>
      <c r="AG36" s="97">
        <f>VLOOKUP($C36,BilledbyRate!$A$7:$BQ$26,COLUMN()-2,0)*VLOOKUP('Billed Volumes'!$C36,'Rev Allocations Usage'!$B$4:$K$23,MATCH('Billed Volumes'!$A36,'Rev Allocations Usage'!$B$3:$K$3,0),0)</f>
        <v>10174.382881015717</v>
      </c>
      <c r="AH36" s="97">
        <f>VLOOKUP($C36,BilledbyRate!$A$7:$BQ$26,COLUMN()-2,0)*VLOOKUP('Billed Volumes'!$C36,'Rev Allocations Usage'!$B$4:$K$23,MATCH('Billed Volumes'!$A36,'Rev Allocations Usage'!$B$3:$K$3,0),0)</f>
        <v>14062.135982600737</v>
      </c>
      <c r="AI36" s="97">
        <f>VLOOKUP($C36,BilledbyRate!$A$7:$BQ$26,COLUMN()-2,0)*VLOOKUP('Billed Volumes'!$C36,'Rev Allocations Usage'!$B$4:$K$23,MATCH('Billed Volumes'!$A36,'Rev Allocations Usage'!$B$3:$K$3,0),0)</f>
        <v>16381.766980776105</v>
      </c>
      <c r="AJ36" s="99">
        <f>VLOOKUP($C36,BilledbyRate!$A$7:$BQ$26,COLUMN()-2,0)*VLOOKUP('Billed Volumes'!$C36,'Rev Allocations Usage'!$B$4:$K$23,MATCH('Billed Volumes'!$A36,'Rev Allocations Usage'!$B$3:$K$3,0),0)</f>
        <v>14852.493814308174</v>
      </c>
      <c r="AK36" s="97">
        <f>VLOOKUP($C36,BilledbyRate!$A$7:$BQ$26,COLUMN()-2,0)*VLOOKUP('Billed Volumes'!$C36,'Rev Allocations Usage'!$B$4:$K$23,MATCH('Billed Volumes'!$A36,'Rev Allocations Usage'!$B$3:$K$3,0),0)</f>
        <v>12464.380351136148</v>
      </c>
      <c r="AL36" s="97">
        <f>VLOOKUP($C36,BilledbyRate!$A$7:$BQ$26,COLUMN()-2,0)*VLOOKUP('Billed Volumes'!$C36,'Rev Allocations Usage'!$B$4:$K$23,MATCH('Billed Volumes'!$A36,'Rev Allocations Usage'!$B$3:$K$3,0),0)</f>
        <v>11936.32012880064</v>
      </c>
      <c r="AM36" s="97">
        <f>VLOOKUP($C36,BilledbyRate!$A$7:$BQ$26,COLUMN()-2,0)*VLOOKUP('Billed Volumes'!$C36,'Rev Allocations Usage'!$B$4:$K$23,MATCH('Billed Volumes'!$A36,'Rev Allocations Usage'!$B$3:$K$3,0),0)</f>
        <v>11762.379715792573</v>
      </c>
      <c r="AN36" s="97">
        <f>VLOOKUP($C36,BilledbyRate!$A$7:$BQ$26,COLUMN()-2,0)*VLOOKUP('Billed Volumes'!$C36,'Rev Allocations Usage'!$B$4:$K$23,MATCH('Billed Volumes'!$A36,'Rev Allocations Usage'!$B$3:$K$3,0),0)</f>
        <v>10257.211964754564</v>
      </c>
      <c r="AO36" s="97">
        <f>VLOOKUP($C36,BilledbyRate!$A$7:$BQ$26,COLUMN()-2,0)*VLOOKUP('Billed Volumes'!$C36,'Rev Allocations Usage'!$B$4:$K$23,MATCH('Billed Volumes'!$A36,'Rev Allocations Usage'!$B$3:$K$3,0),0)</f>
        <v>8596.5115487661387</v>
      </c>
      <c r="AP36" s="97">
        <f>VLOOKUP($C36,BilledbyRate!$A$7:$BQ$26,COLUMN()-2,0)*VLOOKUP('Billed Volumes'!$C36,'Rev Allocations Usage'!$B$4:$K$23,MATCH('Billed Volumes'!$A36,'Rev Allocations Usage'!$B$3:$K$3,0),0)</f>
        <v>8538.7536288628417</v>
      </c>
      <c r="AQ36" s="97">
        <f>VLOOKUP($C36,BilledbyRate!$A$7:$BQ$26,COLUMN()-2,0)*VLOOKUP('Billed Volumes'!$C36,'Rev Allocations Usage'!$B$4:$K$23,MATCH('Billed Volumes'!$A36,'Rev Allocations Usage'!$B$3:$K$3,0),0)</f>
        <v>8822.0798519152868</v>
      </c>
      <c r="AR36" s="97">
        <f>VLOOKUP($C36,BilledbyRate!$A$7:$BQ$26,COLUMN()-2,0)*VLOOKUP('Billed Volumes'!$C36,'Rev Allocations Usage'!$B$4:$K$23,MATCH('Billed Volumes'!$A36,'Rev Allocations Usage'!$B$3:$K$3,0),0)</f>
        <v>9699.8412756150883</v>
      </c>
      <c r="AS36" s="97">
        <f>VLOOKUP($C36,BilledbyRate!$A$7:$BQ$26,COLUMN()-2,0)*VLOOKUP('Billed Volumes'!$C36,'Rev Allocations Usage'!$B$4:$K$23,MATCH('Billed Volumes'!$A36,'Rev Allocations Usage'!$B$3:$K$3,0),0)</f>
        <v>10174.382881015717</v>
      </c>
      <c r="AT36" s="97">
        <f>VLOOKUP($C36,BilledbyRate!$A$7:$BQ$26,COLUMN()-2,0)*VLOOKUP('Billed Volumes'!$C36,'Rev Allocations Usage'!$B$4:$K$23,MATCH('Billed Volumes'!$A36,'Rev Allocations Usage'!$B$3:$K$3,0),0)</f>
        <v>14062.135982600737</v>
      </c>
      <c r="AU36" s="97">
        <f>VLOOKUP($C36,BilledbyRate!$A$7:$BQ$26,COLUMN()-2,0)*VLOOKUP('Billed Volumes'!$C36,'Rev Allocations Usage'!$B$4:$K$23,MATCH('Billed Volumes'!$A36,'Rev Allocations Usage'!$B$3:$K$3,0),0)</f>
        <v>16381.766980776105</v>
      </c>
      <c r="AV36" s="99">
        <f>VLOOKUP($C36,BilledbyRate!$A$7:$BQ$26,COLUMN()-2,0)*VLOOKUP('Billed Volumes'!$C36,'Rev Allocations Usage'!$B$4:$K$23,MATCH('Billed Volumes'!$A36,'Rev Allocations Usage'!$B$3:$K$3,0),0)</f>
        <v>14852.493814308174</v>
      </c>
      <c r="AW36" s="97">
        <f>VLOOKUP($C36,BilledbyRate!$A$7:$BQ$26,COLUMN()-2,0)*VLOOKUP('Billed Volumes'!$C36,'Rev Allocations Usage'!$B$4:$K$23,MATCH('Billed Volumes'!$A36,'Rev Allocations Usage'!$B$3:$K$3,0),0)</f>
        <v>12464.380351136148</v>
      </c>
      <c r="AX36" s="97">
        <f>VLOOKUP($C36,BilledbyRate!$A$7:$BQ$26,COLUMN()-2,0)*VLOOKUP('Billed Volumes'!$C36,'Rev Allocations Usage'!$B$4:$K$23,MATCH('Billed Volumes'!$A36,'Rev Allocations Usage'!$B$3:$K$3,0),0)</f>
        <v>11936.32012880064</v>
      </c>
      <c r="AY36" s="97">
        <f>VLOOKUP($C36,BilledbyRate!$A$7:$BQ$26,COLUMN()-2,0)*VLOOKUP('Billed Volumes'!$C36,'Rev Allocations Usage'!$B$4:$K$23,MATCH('Billed Volumes'!$A36,'Rev Allocations Usage'!$B$3:$K$3,0),0)</f>
        <v>11762.379715792573</v>
      </c>
      <c r="AZ36" s="97">
        <f>VLOOKUP($C36,BilledbyRate!$A$7:$BQ$26,COLUMN()-2,0)*VLOOKUP('Billed Volumes'!$C36,'Rev Allocations Usage'!$B$4:$K$23,MATCH('Billed Volumes'!$A36,'Rev Allocations Usage'!$B$3:$K$3,0),0)</f>
        <v>10257.211964754564</v>
      </c>
      <c r="BA36" s="97">
        <f>VLOOKUP($C36,BilledbyRate!$A$7:$BQ$26,COLUMN()-2,0)*VLOOKUP('Billed Volumes'!$C36,'Rev Allocations Usage'!$B$4:$K$23,MATCH('Billed Volumes'!$A36,'Rev Allocations Usage'!$B$3:$K$3,0),0)</f>
        <v>8596.5115487661387</v>
      </c>
      <c r="BB36" s="97">
        <f>VLOOKUP($C36,BilledbyRate!$A$7:$BQ$26,COLUMN()-2,0)*VLOOKUP('Billed Volumes'!$C36,'Rev Allocations Usage'!$B$4:$K$23,MATCH('Billed Volumes'!$A36,'Rev Allocations Usage'!$B$3:$K$3,0),0)</f>
        <v>8538.7536288628417</v>
      </c>
      <c r="BC36" s="97">
        <f>VLOOKUP($C36,BilledbyRate!$A$7:$BQ$26,COLUMN()-2,0)*VLOOKUP('Billed Volumes'!$C36,'Rev Allocations Usage'!$B$4:$K$23,MATCH('Billed Volumes'!$A36,'Rev Allocations Usage'!$B$3:$K$3,0),0)</f>
        <v>8822.0798519152868</v>
      </c>
      <c r="BD36" s="97">
        <f>VLOOKUP($C36,BilledbyRate!$A$7:$BQ$26,COLUMN()-2,0)*VLOOKUP('Billed Volumes'!$C36,'Rev Allocations Usage'!$B$4:$K$23,MATCH('Billed Volumes'!$A36,'Rev Allocations Usage'!$B$3:$K$3,0),0)</f>
        <v>9699.8412756150883</v>
      </c>
      <c r="BE36" s="97">
        <f>VLOOKUP($C36,BilledbyRate!$A$7:$BQ$26,COLUMN()-2,0)*VLOOKUP('Billed Volumes'!$C36,'Rev Allocations Usage'!$B$4:$K$23,MATCH('Billed Volumes'!$A36,'Rev Allocations Usage'!$B$3:$K$3,0),0)</f>
        <v>10174.382881015717</v>
      </c>
      <c r="BF36" s="97">
        <f>VLOOKUP($C36,BilledbyRate!$A$7:$BQ$26,COLUMN()-2,0)*VLOOKUP('Billed Volumes'!$C36,'Rev Allocations Usage'!$B$4:$K$23,MATCH('Billed Volumes'!$A36,'Rev Allocations Usage'!$B$3:$K$3,0),0)</f>
        <v>14062.135982600737</v>
      </c>
      <c r="BG36" s="97">
        <f>VLOOKUP($C36,BilledbyRate!$A$7:$BQ$26,COLUMN()-2,0)*VLOOKUP('Billed Volumes'!$C36,'Rev Allocations Usage'!$B$4:$K$23,MATCH('Billed Volumes'!$A36,'Rev Allocations Usage'!$B$3:$K$3,0),0)</f>
        <v>16381.766980776105</v>
      </c>
      <c r="BH36" s="99">
        <f>VLOOKUP($C36,BilledbyRate!$A$7:$BQ$26,COLUMN()-2,0)*VLOOKUP('Billed Volumes'!$C36,'Rev Allocations Usage'!$B$4:$K$23,MATCH('Billed Volumes'!$A36,'Rev Allocations Usage'!$B$3:$K$3,0),0)</f>
        <v>14852.493814308174</v>
      </c>
      <c r="BI36" s="97">
        <f>VLOOKUP($C36,BilledbyRate!$A$7:$BQ$26,COLUMN()-2,0)*VLOOKUP('Billed Volumes'!$C36,'Rev Allocations Usage'!$B$4:$K$23,MATCH('Billed Volumes'!$A36,'Rev Allocations Usage'!$B$3:$K$3,0),0)</f>
        <v>12464.380351136148</v>
      </c>
      <c r="BJ36" s="97">
        <f>VLOOKUP($C36,BilledbyRate!$A$7:$BQ$26,COLUMN()-2,0)*VLOOKUP('Billed Volumes'!$C36,'Rev Allocations Usage'!$B$4:$K$23,MATCH('Billed Volumes'!$A36,'Rev Allocations Usage'!$B$3:$K$3,0),0)</f>
        <v>11936.32012880064</v>
      </c>
      <c r="BK36" s="97">
        <f>VLOOKUP($C36,BilledbyRate!$A$7:$BQ$26,COLUMN()-2,0)*VLOOKUP('Billed Volumes'!$C36,'Rev Allocations Usage'!$B$4:$K$23,MATCH('Billed Volumes'!$A36,'Rev Allocations Usage'!$B$3:$K$3,0),0)</f>
        <v>11762.379715792573</v>
      </c>
      <c r="BL36" s="97">
        <f>VLOOKUP($C36,BilledbyRate!$A$7:$BQ$26,COLUMN()-2,0)*VLOOKUP('Billed Volumes'!$C36,'Rev Allocations Usage'!$B$4:$K$23,MATCH('Billed Volumes'!$A36,'Rev Allocations Usage'!$B$3:$K$3,0),0)</f>
        <v>10257.211964754564</v>
      </c>
      <c r="BM36" s="97">
        <f>VLOOKUP($C36,BilledbyRate!$A$7:$BQ$26,COLUMN()-2,0)*VLOOKUP('Billed Volumes'!$C36,'Rev Allocations Usage'!$B$4:$K$23,MATCH('Billed Volumes'!$A36,'Rev Allocations Usage'!$B$3:$K$3,0),0)</f>
        <v>8596.5115487661387</v>
      </c>
      <c r="BN36" s="97">
        <f>VLOOKUP($C36,BilledbyRate!$A$7:$BQ$26,COLUMN()-2,0)*VLOOKUP('Billed Volumes'!$C36,'Rev Allocations Usage'!$B$4:$K$23,MATCH('Billed Volumes'!$A36,'Rev Allocations Usage'!$B$3:$K$3,0),0)</f>
        <v>8538.7536288628417</v>
      </c>
      <c r="BO36" s="97">
        <f>VLOOKUP($C36,BilledbyRate!$A$7:$BQ$26,COLUMN()-2,0)*VLOOKUP('Billed Volumes'!$C36,'Rev Allocations Usage'!$B$4:$K$23,MATCH('Billed Volumes'!$A36,'Rev Allocations Usage'!$B$3:$K$3,0),0)</f>
        <v>8822.0798519152868</v>
      </c>
      <c r="BP36" s="97">
        <f>VLOOKUP($C36,BilledbyRate!$A$7:$BQ$26,COLUMN()-2,0)*VLOOKUP('Billed Volumes'!$C36,'Rev Allocations Usage'!$B$4:$K$23,MATCH('Billed Volumes'!$A36,'Rev Allocations Usage'!$B$3:$K$3,0),0)</f>
        <v>9699.8412756150883</v>
      </c>
      <c r="BQ36" s="97">
        <f>VLOOKUP($C36,BilledbyRate!$A$7:$BQ$26,COLUMN()-2,0)*VLOOKUP('Billed Volumes'!$C36,'Rev Allocations Usage'!$B$4:$K$23,MATCH('Billed Volumes'!$A36,'Rev Allocations Usage'!$B$3:$K$3,0),0)</f>
        <v>10174.382881015717</v>
      </c>
      <c r="BR36" s="97">
        <f>VLOOKUP($C36,BilledbyRate!$A$7:$BQ$26,COLUMN()-2,0)*VLOOKUP('Billed Volumes'!$C36,'Rev Allocations Usage'!$B$4:$K$23,MATCH('Billed Volumes'!$A36,'Rev Allocations Usage'!$B$3:$K$3,0),0)</f>
        <v>14062.135982600737</v>
      </c>
      <c r="BS36" s="98">
        <f>VLOOKUP($C36,BilledbyRate!$A$7:$BQ$26,COLUMN()-2,0)*VLOOKUP('Billed Volumes'!$C36,'Rev Allocations Usage'!$B$4:$K$23,MATCH('Billed Volumes'!$A36,'Rev Allocations Usage'!$B$3:$K$3,0),0)</f>
        <v>16381.766980776105</v>
      </c>
    </row>
    <row r="37" spans="1:72" s="66" customFormat="1" x14ac:dyDescent="0.2">
      <c r="A37" s="135" t="str">
        <f>A36</f>
        <v>Gas Trans Pub Auth Cust</v>
      </c>
      <c r="B37" s="91" t="s">
        <v>13</v>
      </c>
      <c r="C37" s="95" t="s">
        <v>13</v>
      </c>
      <c r="D37" s="96"/>
      <c r="E37" s="97">
        <f>VLOOKUP($C37,BilledbyRate!$A$7:$BQ$26,COLUMN()-2,0)*VLOOKUP('Billed Volumes'!$C37,'Rev Allocations Usage'!$B$4:$K$23,MATCH('Billed Volumes'!$A37,'Rev Allocations Usage'!$B$3:$K$3,0),0)</f>
        <v>15992.542921871442</v>
      </c>
      <c r="F37" s="97">
        <f>VLOOKUP($C37,BilledbyRate!$A$7:$BQ$26,COLUMN()-2,0)*VLOOKUP('Billed Volumes'!$C37,'Rev Allocations Usage'!$B$4:$K$23,MATCH('Billed Volumes'!$A37,'Rev Allocations Usage'!$B$3:$K$3,0),0)</f>
        <v>15530.331630879155</v>
      </c>
      <c r="G37" s="97">
        <f>VLOOKUP($C37,BilledbyRate!$A$7:$BQ$26,COLUMN()-2,0)*VLOOKUP('Billed Volumes'!$C37,'Rev Allocations Usage'!$B$4:$K$23,MATCH('Billed Volumes'!$A37,'Rev Allocations Usage'!$B$3:$K$3,0),0)</f>
        <v>16450.732570220473</v>
      </c>
      <c r="H37" s="97">
        <f>VLOOKUP($C37,BilledbyRate!$A$7:$BQ$26,COLUMN()-2,0)*VLOOKUP('Billed Volumes'!$C37,'Rev Allocations Usage'!$B$4:$K$23,MATCH('Billed Volumes'!$A37,'Rev Allocations Usage'!$B$3:$K$3,0),0)</f>
        <v>16319.276049699192</v>
      </c>
      <c r="I37" s="97">
        <f>VLOOKUP($C37,BilledbyRate!$A$7:$BQ$26,COLUMN()-2,0)*VLOOKUP('Billed Volumes'!$C37,'Rev Allocations Usage'!$B$4:$K$23,MATCH('Billed Volumes'!$A37,'Rev Allocations Usage'!$B$3:$K$3,0),0)</f>
        <v>22444.959390016738</v>
      </c>
      <c r="J37" s="97">
        <f>VLOOKUP($C37,BilledbyRate!$A$7:$BQ$26,COLUMN()-2,0)*VLOOKUP('Billed Volumes'!$C37,'Rev Allocations Usage'!$B$4:$K$23,MATCH('Billed Volumes'!$A37,'Rev Allocations Usage'!$B$3:$K$3,0),0)</f>
        <v>28848.594424937866</v>
      </c>
      <c r="K37" s="98">
        <f>VLOOKUP($C37,BilledbyRate!$A$7:$BQ$26,COLUMN()-2,0)*VLOOKUP('Billed Volumes'!$C37,'Rev Allocations Usage'!$B$4:$K$23,MATCH('Billed Volumes'!$A37,'Rev Allocations Usage'!$B$3:$K$3,0),0)</f>
        <v>32090.394173645262</v>
      </c>
      <c r="L37" s="97">
        <f>VLOOKUP($C37,BilledbyRate!$A$7:$BQ$26,COLUMN()-2,0)*VLOOKUP('Billed Volumes'!$C37,'Rev Allocations Usage'!$B$4:$K$23,MATCH('Billed Volumes'!$A37,'Rev Allocations Usage'!$B$3:$K$3,0),0)</f>
        <v>36152.729253715937</v>
      </c>
      <c r="M37" s="97">
        <f>VLOOKUP($C37,BilledbyRate!$A$7:$BQ$26,COLUMN()-2,0)*VLOOKUP('Billed Volumes'!$C37,'Rev Allocations Usage'!$B$4:$K$23,MATCH('Billed Volumes'!$A37,'Rev Allocations Usage'!$B$3:$K$3,0),0)</f>
        <v>31975.121446848938</v>
      </c>
      <c r="N37" s="97">
        <f>VLOOKUP($C37,BilledbyRate!$A$7:$BQ$26,COLUMN()-2,0)*VLOOKUP('Billed Volumes'!$C37,'Rev Allocations Usage'!$B$4:$K$23,MATCH('Billed Volumes'!$A37,'Rev Allocations Usage'!$B$3:$K$3,0),0)</f>
        <v>31061.562941291653</v>
      </c>
      <c r="O37" s="97">
        <f>VLOOKUP($C37,BilledbyRate!$A$7:$BQ$26,COLUMN()-2,0)*VLOOKUP('Billed Volumes'!$C37,'Rev Allocations Usage'!$B$4:$K$23,MATCH('Billed Volumes'!$A37,'Rev Allocations Usage'!$B$3:$K$3,0),0)</f>
        <v>20478.842076931549</v>
      </c>
      <c r="P37" s="97">
        <f>VLOOKUP($C37,BilledbyRate!$A$7:$BQ$26,COLUMN()-2,0)*VLOOKUP('Billed Volumes'!$C37,'Rev Allocations Usage'!$B$4:$K$23,MATCH('Billed Volumes'!$A37,'Rev Allocations Usage'!$B$3:$K$3,0),0)</f>
        <v>17668.894999447093</v>
      </c>
      <c r="Q37" s="97">
        <f>VLOOKUP($C37,BilledbyRate!$A$7:$BQ$26,COLUMN()-2,0)*VLOOKUP('Billed Volumes'!$C37,'Rev Allocations Usage'!$B$4:$K$23,MATCH('Billed Volumes'!$A37,'Rev Allocations Usage'!$B$3:$K$3,0),0)</f>
        <v>15808.699300001363</v>
      </c>
      <c r="R37" s="97">
        <f>VLOOKUP($C37,BilledbyRate!$A$7:$BQ$26,COLUMN()-2,0)*VLOOKUP('Billed Volumes'!$C37,'Rev Allocations Usage'!$B$4:$K$23,MATCH('Billed Volumes'!$A37,'Rev Allocations Usage'!$B$3:$K$3,0),0)</f>
        <v>15972.747190941871</v>
      </c>
      <c r="S37" s="97">
        <f>VLOOKUP($C37,BilledbyRate!$A$7:$BQ$26,COLUMN()-2,0)*VLOOKUP('Billed Volumes'!$C37,'Rev Allocations Usage'!$B$4:$K$23,MATCH('Billed Volumes'!$A37,'Rev Allocations Usage'!$B$3:$K$3,0),0)</f>
        <v>16115.446903394643</v>
      </c>
      <c r="T37" s="97">
        <f>VLOOKUP($C37,BilledbyRate!$A$7:$BQ$26,COLUMN()-2,0)*VLOOKUP('Billed Volumes'!$C37,'Rev Allocations Usage'!$B$4:$K$23,MATCH('Billed Volumes'!$A37,'Rev Allocations Usage'!$B$3:$K$3,0),0)</f>
        <v>16642.988851642185</v>
      </c>
      <c r="U37" s="97">
        <f>VLOOKUP($C37,BilledbyRate!$A$7:$BQ$26,COLUMN()-2,0)*VLOOKUP('Billed Volumes'!$C37,'Rev Allocations Usage'!$B$4:$K$23,MATCH('Billed Volumes'!$A37,'Rev Allocations Usage'!$B$3:$K$3,0),0)</f>
        <v>22593.786211258641</v>
      </c>
      <c r="V37" s="97">
        <f>VLOOKUP($C37,BilledbyRate!$A$7:$BQ$26,COLUMN()-2,0)*VLOOKUP('Billed Volumes'!$C37,'Rev Allocations Usage'!$B$4:$K$23,MATCH('Billed Volumes'!$A37,'Rev Allocations Usage'!$B$3:$K$3,0),0)</f>
        <v>28416.053576431063</v>
      </c>
      <c r="W37" s="97">
        <f>VLOOKUP($C37,BilledbyRate!$A$7:$BQ$26,COLUMN()-2,0)*VLOOKUP('Billed Volumes'!$C37,'Rev Allocations Usage'!$B$4:$K$23,MATCH('Billed Volumes'!$A37,'Rev Allocations Usage'!$B$3:$K$3,0),0)</f>
        <v>31424.791949359296</v>
      </c>
      <c r="X37" s="99">
        <f>VLOOKUP($C37,BilledbyRate!$A$7:$BQ$26,COLUMN()-2,0)*VLOOKUP('Billed Volumes'!$C37,'Rev Allocations Usage'!$B$4:$K$23,MATCH('Billed Volumes'!$A37,'Rev Allocations Usage'!$B$3:$K$3,0),0)</f>
        <v>36318.861126688826</v>
      </c>
      <c r="Y37" s="97">
        <f>VLOOKUP($C37,BilledbyRate!$A$7:$BQ$26,COLUMN()-2,0)*VLOOKUP('Billed Volumes'!$C37,'Rev Allocations Usage'!$B$4:$K$23,MATCH('Billed Volumes'!$A37,'Rev Allocations Usage'!$B$3:$K$3,0),0)</f>
        <v>32200.239408530149</v>
      </c>
      <c r="Z37" s="97">
        <f>VLOOKUP($C37,BilledbyRate!$A$7:$BQ$26,COLUMN()-2,0)*VLOOKUP('Billed Volumes'!$C37,'Rev Allocations Usage'!$B$4:$K$23,MATCH('Billed Volumes'!$A37,'Rev Allocations Usage'!$B$3:$K$3,0),0)</f>
        <v>31338.92160086878</v>
      </c>
      <c r="AA37" s="97">
        <f>VLOOKUP($C37,BilledbyRate!$A$7:$BQ$26,COLUMN()-2,0)*VLOOKUP('Billed Volumes'!$C37,'Rev Allocations Usage'!$B$4:$K$23,MATCH('Billed Volumes'!$A37,'Rev Allocations Usage'!$B$3:$K$3,0),0)</f>
        <v>20838.216592324417</v>
      </c>
      <c r="AB37" s="97">
        <f>VLOOKUP($C37,BilledbyRate!$A$7:$BQ$26,COLUMN()-2,0)*VLOOKUP('Billed Volumes'!$C37,'Rev Allocations Usage'!$B$4:$K$23,MATCH('Billed Volumes'!$A37,'Rev Allocations Usage'!$B$3:$K$3,0),0)</f>
        <v>17985.401366778555</v>
      </c>
      <c r="AC37" s="97">
        <f>VLOOKUP($C37,BilledbyRate!$A$7:$BQ$26,COLUMN()-2,0)*VLOOKUP('Billed Volumes'!$C37,'Rev Allocations Usage'!$B$4:$K$23,MATCH('Billed Volumes'!$A37,'Rev Allocations Usage'!$B$3:$K$3,0),0)</f>
        <v>15914.270769548659</v>
      </c>
      <c r="AD37" s="97">
        <f>VLOOKUP($C37,BilledbyRate!$A$7:$BQ$26,COLUMN()-2,0)*VLOOKUP('Billed Volumes'!$C37,'Rev Allocations Usage'!$B$4:$K$23,MATCH('Billed Volumes'!$A37,'Rev Allocations Usage'!$B$3:$K$3,0),0)</f>
        <v>16132.372015100815</v>
      </c>
      <c r="AE37" s="97">
        <f>VLOOKUP($C37,BilledbyRate!$A$7:$BQ$26,COLUMN()-2,0)*VLOOKUP('Billed Volumes'!$C37,'Rev Allocations Usage'!$B$4:$K$23,MATCH('Billed Volumes'!$A37,'Rev Allocations Usage'!$B$3:$K$3,0),0)</f>
        <v>16173.304936557188</v>
      </c>
      <c r="AF37" s="97">
        <f>VLOOKUP($C37,BilledbyRate!$A$7:$BQ$26,COLUMN()-2,0)*VLOOKUP('Billed Volumes'!$C37,'Rev Allocations Usage'!$B$4:$K$23,MATCH('Billed Volumes'!$A37,'Rev Allocations Usage'!$B$3:$K$3,0),0)</f>
        <v>16789.958570622188</v>
      </c>
      <c r="AG37" s="97">
        <f>VLOOKUP($C37,BilledbyRate!$A$7:$BQ$26,COLUMN()-2,0)*VLOOKUP('Billed Volumes'!$C37,'Rev Allocations Usage'!$B$4:$K$23,MATCH('Billed Volumes'!$A37,'Rev Allocations Usage'!$B$3:$K$3,0),0)</f>
        <v>22845.192228546832</v>
      </c>
      <c r="AH37" s="97">
        <f>VLOOKUP($C37,BilledbyRate!$A$7:$BQ$26,COLUMN()-2,0)*VLOOKUP('Billed Volumes'!$C37,'Rev Allocations Usage'!$B$4:$K$23,MATCH('Billed Volumes'!$A37,'Rev Allocations Usage'!$B$3:$K$3,0),0)</f>
        <v>28392.335706138496</v>
      </c>
      <c r="AI37" s="97">
        <f>VLOOKUP($C37,BilledbyRate!$A$7:$BQ$26,COLUMN()-2,0)*VLOOKUP('Billed Volumes'!$C37,'Rev Allocations Usage'!$B$4:$K$23,MATCH('Billed Volumes'!$A37,'Rev Allocations Usage'!$B$3:$K$3,0),0)</f>
        <v>31532.670980759449</v>
      </c>
      <c r="AJ37" s="99">
        <f>VLOOKUP($C37,BilledbyRate!$A$7:$BQ$26,COLUMN()-2,0)*VLOOKUP('Billed Volumes'!$C37,'Rev Allocations Usage'!$B$4:$K$23,MATCH('Billed Volumes'!$A37,'Rev Allocations Usage'!$B$3:$K$3,0),0)</f>
        <v>36321.542024488459</v>
      </c>
      <c r="AK37" s="97">
        <f>VLOOKUP($C37,BilledbyRate!$A$7:$BQ$26,COLUMN()-2,0)*VLOOKUP('Billed Volumes'!$C37,'Rev Allocations Usage'!$B$4:$K$23,MATCH('Billed Volumes'!$A37,'Rev Allocations Usage'!$B$3:$K$3,0),0)</f>
        <v>32202.68927859925</v>
      </c>
      <c r="AL37" s="97">
        <f>VLOOKUP($C37,BilledbyRate!$A$7:$BQ$26,COLUMN()-2,0)*VLOOKUP('Billed Volumes'!$C37,'Rev Allocations Usage'!$B$4:$K$23,MATCH('Billed Volumes'!$A37,'Rev Allocations Usage'!$B$3:$K$3,0),0)</f>
        <v>31341.375460766434</v>
      </c>
      <c r="AM37" s="97">
        <f>VLOOKUP($C37,BilledbyRate!$A$7:$BQ$26,COLUMN()-2,0)*VLOOKUP('Billed Volumes'!$C37,'Rev Allocations Usage'!$B$4:$K$23,MATCH('Billed Volumes'!$A37,'Rev Allocations Usage'!$B$3:$K$3,0),0)</f>
        <v>20840.813405287809</v>
      </c>
      <c r="AN37" s="97">
        <f>VLOOKUP($C37,BilledbyRate!$A$7:$BQ$26,COLUMN()-2,0)*VLOOKUP('Billed Volumes'!$C37,'Rev Allocations Usage'!$B$4:$K$23,MATCH('Billed Volumes'!$A37,'Rev Allocations Usage'!$B$3:$K$3,0),0)</f>
        <v>17987.925891190003</v>
      </c>
      <c r="AO37" s="97">
        <f>VLOOKUP($C37,BilledbyRate!$A$7:$BQ$26,COLUMN()-2,0)*VLOOKUP('Billed Volumes'!$C37,'Rev Allocations Usage'!$B$4:$K$23,MATCH('Billed Volumes'!$A37,'Rev Allocations Usage'!$B$3:$K$3,0),0)</f>
        <v>15916.747875926649</v>
      </c>
      <c r="AP37" s="97">
        <f>VLOOKUP($C37,BilledbyRate!$A$7:$BQ$26,COLUMN()-2,0)*VLOOKUP('Billed Volumes'!$C37,'Rev Allocations Usage'!$B$4:$K$23,MATCH('Billed Volumes'!$A37,'Rev Allocations Usage'!$B$3:$K$3,0),0)</f>
        <v>16134.75380077125</v>
      </c>
      <c r="AQ37" s="97">
        <f>VLOOKUP($C37,BilledbyRate!$A$7:$BQ$26,COLUMN()-2,0)*VLOOKUP('Billed Volumes'!$C37,'Rev Allocations Usage'!$B$4:$K$23,MATCH('Billed Volumes'!$A37,'Rev Allocations Usage'!$B$3:$K$3,0),0)</f>
        <v>16175.711716228157</v>
      </c>
      <c r="AR37" s="97">
        <f>VLOOKUP($C37,BilledbyRate!$A$7:$BQ$26,COLUMN()-2,0)*VLOOKUP('Billed Volumes'!$C37,'Rev Allocations Usage'!$B$4:$K$23,MATCH('Billed Volumes'!$A37,'Rev Allocations Usage'!$B$3:$K$3,0),0)</f>
        <v>16792.243405767738</v>
      </c>
      <c r="AS37" s="97">
        <f>VLOOKUP($C37,BilledbyRate!$A$7:$BQ$26,COLUMN()-2,0)*VLOOKUP('Billed Volumes'!$C37,'Rev Allocations Usage'!$B$4:$K$23,MATCH('Billed Volumes'!$A37,'Rev Allocations Usage'!$B$3:$K$3,0),0)</f>
        <v>22847.849618677137</v>
      </c>
      <c r="AT37" s="97">
        <f>VLOOKUP($C37,BilledbyRate!$A$7:$BQ$26,COLUMN()-2,0)*VLOOKUP('Billed Volumes'!$C37,'Rev Allocations Usage'!$B$4:$K$23,MATCH('Billed Volumes'!$A37,'Rev Allocations Usage'!$B$3:$K$3,0),0)</f>
        <v>28394.805283500395</v>
      </c>
      <c r="AU37" s="97">
        <f>VLOOKUP($C37,BilledbyRate!$A$7:$BQ$26,COLUMN()-2,0)*VLOOKUP('Billed Volumes'!$C37,'Rev Allocations Usage'!$B$4:$K$23,MATCH('Billed Volumes'!$A37,'Rev Allocations Usage'!$B$3:$K$3,0),0)</f>
        <v>31535.125603884389</v>
      </c>
      <c r="AV37" s="99">
        <f>VLOOKUP($C37,BilledbyRate!$A$7:$BQ$26,COLUMN()-2,0)*VLOOKUP('Billed Volumes'!$C37,'Rev Allocations Usage'!$B$4:$K$23,MATCH('Billed Volumes'!$A37,'Rev Allocations Usage'!$B$3:$K$3,0),0)</f>
        <v>36324.236326777092</v>
      </c>
      <c r="AW37" s="97">
        <f>VLOOKUP($C37,BilledbyRate!$A$7:$BQ$26,COLUMN()-2,0)*VLOOKUP('Billed Volumes'!$C37,'Rev Allocations Usage'!$B$4:$K$23,MATCH('Billed Volumes'!$A37,'Rev Allocations Usage'!$B$3:$K$3,0),0)</f>
        <v>32205.151398018679</v>
      </c>
      <c r="AX37" s="97">
        <f>VLOOKUP($C37,BilledbyRate!$A$7:$BQ$26,COLUMN()-2,0)*VLOOKUP('Billed Volumes'!$C37,'Rev Allocations Usage'!$B$4:$K$23,MATCH('Billed Volumes'!$A37,'Rev Allocations Usage'!$B$3:$K$3,0),0)</f>
        <v>31343.841589963569</v>
      </c>
      <c r="AY37" s="97">
        <f>VLOOKUP($C37,BilledbyRate!$A$7:$BQ$26,COLUMN()-2,0)*VLOOKUP('Billed Volumes'!$C37,'Rev Allocations Usage'!$B$4:$K$23,MATCH('Billed Volumes'!$A37,'Rev Allocations Usage'!$B$3:$K$3,0),0)</f>
        <v>20843.423202316015</v>
      </c>
      <c r="AZ37" s="97">
        <f>VLOOKUP($C37,BilledbyRate!$A$7:$BQ$26,COLUMN()-2,0)*VLOOKUP('Billed Volumes'!$C37,'Rev Allocations Usage'!$B$4:$K$23,MATCH('Billed Volumes'!$A37,'Rev Allocations Usage'!$B$3:$K$3,0),0)</f>
        <v>17990.463038223505</v>
      </c>
      <c r="BA37" s="97">
        <f>VLOOKUP($C37,BilledbyRate!$A$7:$BQ$26,COLUMN()-2,0)*VLOOKUP('Billed Volumes'!$C37,'Rev Allocations Usage'!$B$4:$K$23,MATCH('Billed Volumes'!$A37,'Rev Allocations Usage'!$B$3:$K$3,0),0)</f>
        <v>15919.237367836533</v>
      </c>
      <c r="BB37" s="97">
        <f>VLOOKUP($C37,BilledbyRate!$A$7:$BQ$26,COLUMN()-2,0)*VLOOKUP('Billed Volumes'!$C37,'Rev Allocations Usage'!$B$4:$K$23,MATCH('Billed Volumes'!$A37,'Rev Allocations Usage'!$B$3:$K$3,0),0)</f>
        <v>16137.147495370033</v>
      </c>
      <c r="BC37" s="97">
        <f>VLOOKUP($C37,BilledbyRate!$A$7:$BQ$26,COLUMN()-2,0)*VLOOKUP('Billed Volumes'!$C37,'Rev Allocations Usage'!$B$4:$K$23,MATCH('Billed Volumes'!$A37,'Rev Allocations Usage'!$B$3:$K$3,0),0)</f>
        <v>16178.130529797485</v>
      </c>
      <c r="BD37" s="97">
        <f>VLOOKUP($C37,BilledbyRate!$A$7:$BQ$26,COLUMN()-2,0)*VLOOKUP('Billed Volumes'!$C37,'Rev Allocations Usage'!$B$4:$K$23,MATCH('Billed Volumes'!$A37,'Rev Allocations Usage'!$B$3:$K$3,0),0)</f>
        <v>16794.539665089011</v>
      </c>
      <c r="BE37" s="97">
        <f>VLOOKUP($C37,BilledbyRate!$A$7:$BQ$26,COLUMN()-2,0)*VLOOKUP('Billed Volumes'!$C37,'Rev Allocations Usage'!$B$4:$K$23,MATCH('Billed Volumes'!$A37,'Rev Allocations Usage'!$B$3:$K$3,0),0)</f>
        <v>22850.520295758099</v>
      </c>
      <c r="BF37" s="97">
        <f>VLOOKUP($C37,BilledbyRate!$A$7:$BQ$26,COLUMN()-2,0)*VLOOKUP('Billed Volumes'!$C37,'Rev Allocations Usage'!$B$4:$K$23,MATCH('Billed Volumes'!$A37,'Rev Allocations Usage'!$B$3:$K$3,0),0)</f>
        <v>28397.287208749094</v>
      </c>
      <c r="BG37" s="97">
        <f>VLOOKUP($C37,BilledbyRate!$A$7:$BQ$26,COLUMN()-2,0)*VLOOKUP('Billed Volumes'!$C37,'Rev Allocations Usage'!$B$4:$K$23,MATCH('Billed Volumes'!$A37,'Rev Allocations Usage'!$B$3:$K$3,0),0)</f>
        <v>31537.592500124945</v>
      </c>
      <c r="BH37" s="99">
        <f>VLOOKUP($C37,BilledbyRate!$A$7:$BQ$26,COLUMN()-2,0)*VLOOKUP('Billed Volumes'!$C37,'Rev Allocations Usage'!$B$4:$K$23,MATCH('Billed Volumes'!$A37,'Rev Allocations Usage'!$B$3:$K$3,0),0)</f>
        <v>36326.944100577181</v>
      </c>
      <c r="BI37" s="97">
        <f>VLOOKUP($C37,BilledbyRate!$A$7:$BQ$26,COLUMN()-2,0)*VLOOKUP('Billed Volumes'!$C37,'Rev Allocations Usage'!$B$4:$K$23,MATCH('Billed Volumes'!$A37,'Rev Allocations Usage'!$B$3:$K$3,0),0)</f>
        <v>32207.625828035209</v>
      </c>
      <c r="BJ37" s="97">
        <f>VLOOKUP($C37,BilledbyRate!$A$7:$BQ$26,COLUMN()-2,0)*VLOOKUP('Billed Volumes'!$C37,'Rev Allocations Usage'!$B$4:$K$23,MATCH('Billed Volumes'!$A37,'Rev Allocations Usage'!$B$3:$K$3,0),0)</f>
        <v>31346.320049806705</v>
      </c>
      <c r="BK37" s="97">
        <f>VLOOKUP($C37,BilledbyRate!$A$7:$BQ$26,COLUMN()-2,0)*VLOOKUP('Billed Volumes'!$C37,'Rev Allocations Usage'!$B$4:$K$23,MATCH('Billed Volumes'!$A37,'Rev Allocations Usage'!$B$3:$K$3,0),0)</f>
        <v>20846.046048329361</v>
      </c>
      <c r="BL37" s="97">
        <f>VLOOKUP($C37,BilledbyRate!$A$7:$BQ$26,COLUMN()-2,0)*VLOOKUP('Billed Volumes'!$C37,'Rev Allocations Usage'!$B$4:$K$23,MATCH('Billed Volumes'!$A37,'Rev Allocations Usage'!$B$3:$K$3,0),0)</f>
        <v>17993.012870992177</v>
      </c>
      <c r="BM37" s="97">
        <f>VLOOKUP($C37,BilledbyRate!$A$7:$BQ$26,COLUMN()-2,0)*VLOOKUP('Billed Volumes'!$C37,'Rev Allocations Usage'!$B$4:$K$23,MATCH('Billed Volumes'!$A37,'Rev Allocations Usage'!$B$3:$K$3,0),0)</f>
        <v>15921.739307205962</v>
      </c>
      <c r="BN37" s="97">
        <f>VLOOKUP($C37,BilledbyRate!$A$7:$BQ$26,COLUMN()-2,0)*VLOOKUP('Billed Volumes'!$C37,'Rev Allocations Usage'!$B$4:$K$23,MATCH('Billed Volumes'!$A37,'Rev Allocations Usage'!$B$3:$K$3,0),0)</f>
        <v>16139.553158441811</v>
      </c>
      <c r="BO37" s="97">
        <f>VLOOKUP($C37,BilledbyRate!$A$7:$BQ$26,COLUMN()-2,0)*VLOOKUP('Billed Volumes'!$C37,'Rev Allocations Usage'!$B$4:$K$23,MATCH('Billed Volumes'!$A37,'Rev Allocations Usage'!$B$3:$K$3,0),0)</f>
        <v>16180.561437434655</v>
      </c>
      <c r="BP37" s="97">
        <f>VLOOKUP($C37,BilledbyRate!$A$7:$BQ$26,COLUMN()-2,0)*VLOOKUP('Billed Volumes'!$C37,'Rev Allocations Usage'!$B$4:$K$23,MATCH('Billed Volumes'!$A37,'Rev Allocations Usage'!$B$3:$K$3,0),0)</f>
        <v>16796.847405706896</v>
      </c>
      <c r="BQ37" s="97">
        <f>VLOOKUP($C37,BilledbyRate!$A$7:$BQ$26,COLUMN()-2,0)*VLOOKUP('Billed Volumes'!$C37,'Rev Allocations Usage'!$B$4:$K$23,MATCH('Billed Volumes'!$A37,'Rev Allocations Usage'!$B$3:$K$3,0),0)</f>
        <v>22853.204326224455</v>
      </c>
      <c r="BR37" s="97">
        <f>VLOOKUP($C37,BilledbyRate!$A$7:$BQ$26,COLUMN()-2,0)*VLOOKUP('Billed Volumes'!$C37,'Rev Allocations Usage'!$B$4:$K$23,MATCH('Billed Volumes'!$A37,'Rev Allocations Usage'!$B$3:$K$3,0),0)</f>
        <v>28399.781543624042</v>
      </c>
      <c r="BS37" s="98">
        <f>VLOOKUP($C37,BilledbyRate!$A$7:$BQ$26,COLUMN()-2,0)*VLOOKUP('Billed Volumes'!$C37,'Rev Allocations Usage'!$B$4:$K$23,MATCH('Billed Volumes'!$A37,'Rev Allocations Usage'!$B$3:$K$3,0),0)</f>
        <v>31540.071730846706</v>
      </c>
    </row>
    <row r="38" spans="1:72" s="66" customFormat="1" x14ac:dyDescent="0.2">
      <c r="A38" s="135" t="str">
        <f>A37</f>
        <v>Gas Trans Pub Auth Cust</v>
      </c>
      <c r="B38" s="91" t="s">
        <v>21</v>
      </c>
      <c r="C38" s="95" t="s">
        <v>21</v>
      </c>
      <c r="D38" s="96"/>
      <c r="E38" s="97">
        <f>VLOOKUP($C38,BilledbyRate!$A$7:$BQ$26,COLUMN()-2,0)*VLOOKUP('Billed Volumes'!$C38,'Rev Allocations Usage'!$B$4:$K$23,MATCH('Billed Volumes'!$A38,'Rev Allocations Usage'!$B$3:$K$3,0),0)</f>
        <v>0</v>
      </c>
      <c r="F38" s="97">
        <f>VLOOKUP($C38,BilledbyRate!$A$7:$BQ$26,COLUMN()-2,0)*VLOOKUP('Billed Volumes'!$C38,'Rev Allocations Usage'!$B$4:$K$23,MATCH('Billed Volumes'!$A38,'Rev Allocations Usage'!$B$3:$K$3,0),0)</f>
        <v>0</v>
      </c>
      <c r="G38" s="97">
        <f>VLOOKUP($C38,BilledbyRate!$A$7:$BQ$26,COLUMN()-2,0)*VLOOKUP('Billed Volumes'!$C38,'Rev Allocations Usage'!$B$4:$K$23,MATCH('Billed Volumes'!$A38,'Rev Allocations Usage'!$B$3:$K$3,0),0)</f>
        <v>0</v>
      </c>
      <c r="H38" s="97">
        <f>VLOOKUP($C38,BilledbyRate!$A$7:$BQ$26,COLUMN()-2,0)*VLOOKUP('Billed Volumes'!$C38,'Rev Allocations Usage'!$B$4:$K$23,MATCH('Billed Volumes'!$A38,'Rev Allocations Usage'!$B$3:$K$3,0),0)</f>
        <v>0</v>
      </c>
      <c r="I38" s="97">
        <f>VLOOKUP($C38,BilledbyRate!$A$7:$BQ$26,COLUMN()-2,0)*VLOOKUP('Billed Volumes'!$C38,'Rev Allocations Usage'!$B$4:$K$23,MATCH('Billed Volumes'!$A38,'Rev Allocations Usage'!$B$3:$K$3,0),0)</f>
        <v>0</v>
      </c>
      <c r="J38" s="97">
        <f>VLOOKUP($C38,BilledbyRate!$A$7:$BQ$26,COLUMN()-2,0)*VLOOKUP('Billed Volumes'!$C38,'Rev Allocations Usage'!$B$4:$K$23,MATCH('Billed Volumes'!$A38,'Rev Allocations Usage'!$B$3:$K$3,0),0)</f>
        <v>0</v>
      </c>
      <c r="K38" s="98">
        <f>VLOOKUP($C38,BilledbyRate!$A$7:$BQ$26,COLUMN()-2,0)*VLOOKUP('Billed Volumes'!$C38,'Rev Allocations Usage'!$B$4:$K$23,MATCH('Billed Volumes'!$A38,'Rev Allocations Usage'!$B$3:$K$3,0),0)</f>
        <v>0</v>
      </c>
      <c r="L38" s="97">
        <f>VLOOKUP($C38,BilledbyRate!$A$7:$BQ$26,COLUMN()-2,0)*VLOOKUP('Billed Volumes'!$C38,'Rev Allocations Usage'!$B$4:$K$23,MATCH('Billed Volumes'!$A38,'Rev Allocations Usage'!$B$3:$K$3,0),0)</f>
        <v>0</v>
      </c>
      <c r="M38" s="97">
        <f>VLOOKUP($C38,BilledbyRate!$A$7:$BQ$26,COLUMN()-2,0)*VLOOKUP('Billed Volumes'!$C38,'Rev Allocations Usage'!$B$4:$K$23,MATCH('Billed Volumes'!$A38,'Rev Allocations Usage'!$B$3:$K$3,0),0)</f>
        <v>0</v>
      </c>
      <c r="N38" s="97">
        <f>VLOOKUP($C38,BilledbyRate!$A$7:$BQ$26,COLUMN()-2,0)*VLOOKUP('Billed Volumes'!$C38,'Rev Allocations Usage'!$B$4:$K$23,MATCH('Billed Volumes'!$A38,'Rev Allocations Usage'!$B$3:$K$3,0),0)</f>
        <v>0</v>
      </c>
      <c r="O38" s="97">
        <f>VLOOKUP($C38,BilledbyRate!$A$7:$BQ$26,COLUMN()-2,0)*VLOOKUP('Billed Volumes'!$C38,'Rev Allocations Usage'!$B$4:$K$23,MATCH('Billed Volumes'!$A38,'Rev Allocations Usage'!$B$3:$K$3,0),0)</f>
        <v>0</v>
      </c>
      <c r="P38" s="97">
        <f>VLOOKUP($C38,BilledbyRate!$A$7:$BQ$26,COLUMN()-2,0)*VLOOKUP('Billed Volumes'!$C38,'Rev Allocations Usage'!$B$4:$K$23,MATCH('Billed Volumes'!$A38,'Rev Allocations Usage'!$B$3:$K$3,0),0)</f>
        <v>0</v>
      </c>
      <c r="Q38" s="97">
        <f>VLOOKUP($C38,BilledbyRate!$A$7:$BQ$26,COLUMN()-2,0)*VLOOKUP('Billed Volumes'!$C38,'Rev Allocations Usage'!$B$4:$K$23,MATCH('Billed Volumes'!$A38,'Rev Allocations Usage'!$B$3:$K$3,0),0)</f>
        <v>0</v>
      </c>
      <c r="R38" s="97">
        <f>VLOOKUP($C38,BilledbyRate!$A$7:$BQ$26,COLUMN()-2,0)*VLOOKUP('Billed Volumes'!$C38,'Rev Allocations Usage'!$B$4:$K$23,MATCH('Billed Volumes'!$A38,'Rev Allocations Usage'!$B$3:$K$3,0),0)</f>
        <v>0</v>
      </c>
      <c r="S38" s="97">
        <f>VLOOKUP($C38,BilledbyRate!$A$7:$BQ$26,COLUMN()-2,0)*VLOOKUP('Billed Volumes'!$C38,'Rev Allocations Usage'!$B$4:$K$23,MATCH('Billed Volumes'!$A38,'Rev Allocations Usage'!$B$3:$K$3,0),0)</f>
        <v>0</v>
      </c>
      <c r="T38" s="97">
        <f>VLOOKUP($C38,BilledbyRate!$A$7:$BQ$26,COLUMN()-2,0)*VLOOKUP('Billed Volumes'!$C38,'Rev Allocations Usage'!$B$4:$K$23,MATCH('Billed Volumes'!$A38,'Rev Allocations Usage'!$B$3:$K$3,0),0)</f>
        <v>0</v>
      </c>
      <c r="U38" s="97">
        <f>VLOOKUP($C38,BilledbyRate!$A$7:$BQ$26,COLUMN()-2,0)*VLOOKUP('Billed Volumes'!$C38,'Rev Allocations Usage'!$B$4:$K$23,MATCH('Billed Volumes'!$A38,'Rev Allocations Usage'!$B$3:$K$3,0),0)</f>
        <v>0</v>
      </c>
      <c r="V38" s="97">
        <f>VLOOKUP($C38,BilledbyRate!$A$7:$BQ$26,COLUMN()-2,0)*VLOOKUP('Billed Volumes'!$C38,'Rev Allocations Usage'!$B$4:$K$23,MATCH('Billed Volumes'!$A38,'Rev Allocations Usage'!$B$3:$K$3,0),0)</f>
        <v>0</v>
      </c>
      <c r="W38" s="97">
        <f>VLOOKUP($C38,BilledbyRate!$A$7:$BQ$26,COLUMN()-2,0)*VLOOKUP('Billed Volumes'!$C38,'Rev Allocations Usage'!$B$4:$K$23,MATCH('Billed Volumes'!$A38,'Rev Allocations Usage'!$B$3:$K$3,0),0)</f>
        <v>0</v>
      </c>
      <c r="X38" s="99">
        <f>VLOOKUP($C38,BilledbyRate!$A$7:$BQ$26,COLUMN()-2,0)*VLOOKUP('Billed Volumes'!$C38,'Rev Allocations Usage'!$B$4:$K$23,MATCH('Billed Volumes'!$A38,'Rev Allocations Usage'!$B$3:$K$3,0),0)</f>
        <v>0</v>
      </c>
      <c r="Y38" s="97">
        <f>VLOOKUP($C38,BilledbyRate!$A$7:$BQ$26,COLUMN()-2,0)*VLOOKUP('Billed Volumes'!$C38,'Rev Allocations Usage'!$B$4:$K$23,MATCH('Billed Volumes'!$A38,'Rev Allocations Usage'!$B$3:$K$3,0),0)</f>
        <v>0</v>
      </c>
      <c r="Z38" s="97">
        <f>VLOOKUP($C38,BilledbyRate!$A$7:$BQ$26,COLUMN()-2,0)*VLOOKUP('Billed Volumes'!$C38,'Rev Allocations Usage'!$B$4:$K$23,MATCH('Billed Volumes'!$A38,'Rev Allocations Usage'!$B$3:$K$3,0),0)</f>
        <v>0</v>
      </c>
      <c r="AA38" s="97">
        <f>VLOOKUP($C38,BilledbyRate!$A$7:$BQ$26,COLUMN()-2,0)*VLOOKUP('Billed Volumes'!$C38,'Rev Allocations Usage'!$B$4:$K$23,MATCH('Billed Volumes'!$A38,'Rev Allocations Usage'!$B$3:$K$3,0),0)</f>
        <v>0</v>
      </c>
      <c r="AB38" s="97">
        <f>VLOOKUP($C38,BilledbyRate!$A$7:$BQ$26,COLUMN()-2,0)*VLOOKUP('Billed Volumes'!$C38,'Rev Allocations Usage'!$B$4:$K$23,MATCH('Billed Volumes'!$A38,'Rev Allocations Usage'!$B$3:$K$3,0),0)</f>
        <v>0</v>
      </c>
      <c r="AC38" s="97">
        <f>VLOOKUP($C38,BilledbyRate!$A$7:$BQ$26,COLUMN()-2,0)*VLOOKUP('Billed Volumes'!$C38,'Rev Allocations Usage'!$B$4:$K$23,MATCH('Billed Volumes'!$A38,'Rev Allocations Usage'!$B$3:$K$3,0),0)</f>
        <v>0</v>
      </c>
      <c r="AD38" s="97">
        <f>VLOOKUP($C38,BilledbyRate!$A$7:$BQ$26,COLUMN()-2,0)*VLOOKUP('Billed Volumes'!$C38,'Rev Allocations Usage'!$B$4:$K$23,MATCH('Billed Volumes'!$A38,'Rev Allocations Usage'!$B$3:$K$3,0),0)</f>
        <v>0</v>
      </c>
      <c r="AE38" s="97">
        <f>VLOOKUP($C38,BilledbyRate!$A$7:$BQ$26,COLUMN()-2,0)*VLOOKUP('Billed Volumes'!$C38,'Rev Allocations Usage'!$B$4:$K$23,MATCH('Billed Volumes'!$A38,'Rev Allocations Usage'!$B$3:$K$3,0),0)</f>
        <v>0</v>
      </c>
      <c r="AF38" s="97">
        <f>VLOOKUP($C38,BilledbyRate!$A$7:$BQ$26,COLUMN()-2,0)*VLOOKUP('Billed Volumes'!$C38,'Rev Allocations Usage'!$B$4:$K$23,MATCH('Billed Volumes'!$A38,'Rev Allocations Usage'!$B$3:$K$3,0),0)</f>
        <v>0</v>
      </c>
      <c r="AG38" s="97">
        <f>VLOOKUP($C38,BilledbyRate!$A$7:$BQ$26,COLUMN()-2,0)*VLOOKUP('Billed Volumes'!$C38,'Rev Allocations Usage'!$B$4:$K$23,MATCH('Billed Volumes'!$A38,'Rev Allocations Usage'!$B$3:$K$3,0),0)</f>
        <v>0</v>
      </c>
      <c r="AH38" s="97">
        <f>VLOOKUP($C38,BilledbyRate!$A$7:$BQ$26,COLUMN()-2,0)*VLOOKUP('Billed Volumes'!$C38,'Rev Allocations Usage'!$B$4:$K$23,MATCH('Billed Volumes'!$A38,'Rev Allocations Usage'!$B$3:$K$3,0),0)</f>
        <v>0</v>
      </c>
      <c r="AI38" s="97">
        <f>VLOOKUP($C38,BilledbyRate!$A$7:$BQ$26,COLUMN()-2,0)*VLOOKUP('Billed Volumes'!$C38,'Rev Allocations Usage'!$B$4:$K$23,MATCH('Billed Volumes'!$A38,'Rev Allocations Usage'!$B$3:$K$3,0),0)</f>
        <v>0</v>
      </c>
      <c r="AJ38" s="99">
        <f>VLOOKUP($C38,BilledbyRate!$A$7:$BQ$26,COLUMN()-2,0)*VLOOKUP('Billed Volumes'!$C38,'Rev Allocations Usage'!$B$4:$K$23,MATCH('Billed Volumes'!$A38,'Rev Allocations Usage'!$B$3:$K$3,0),0)</f>
        <v>0</v>
      </c>
      <c r="AK38" s="97">
        <f>VLOOKUP($C38,BilledbyRate!$A$7:$BQ$26,COLUMN()-2,0)*VLOOKUP('Billed Volumes'!$C38,'Rev Allocations Usage'!$B$4:$K$23,MATCH('Billed Volumes'!$A38,'Rev Allocations Usage'!$B$3:$K$3,0),0)</f>
        <v>0</v>
      </c>
      <c r="AL38" s="97">
        <f>VLOOKUP($C38,BilledbyRate!$A$7:$BQ$26,COLUMN()-2,0)*VLOOKUP('Billed Volumes'!$C38,'Rev Allocations Usage'!$B$4:$K$23,MATCH('Billed Volumes'!$A38,'Rev Allocations Usage'!$B$3:$K$3,0),0)</f>
        <v>0</v>
      </c>
      <c r="AM38" s="97">
        <f>VLOOKUP($C38,BilledbyRate!$A$7:$BQ$26,COLUMN()-2,0)*VLOOKUP('Billed Volumes'!$C38,'Rev Allocations Usage'!$B$4:$K$23,MATCH('Billed Volumes'!$A38,'Rev Allocations Usage'!$B$3:$K$3,0),0)</f>
        <v>0</v>
      </c>
      <c r="AN38" s="97">
        <f>VLOOKUP($C38,BilledbyRate!$A$7:$BQ$26,COLUMN()-2,0)*VLOOKUP('Billed Volumes'!$C38,'Rev Allocations Usage'!$B$4:$K$23,MATCH('Billed Volumes'!$A38,'Rev Allocations Usage'!$B$3:$K$3,0),0)</f>
        <v>0</v>
      </c>
      <c r="AO38" s="97">
        <f>VLOOKUP($C38,BilledbyRate!$A$7:$BQ$26,COLUMN()-2,0)*VLOOKUP('Billed Volumes'!$C38,'Rev Allocations Usage'!$B$4:$K$23,MATCH('Billed Volumes'!$A38,'Rev Allocations Usage'!$B$3:$K$3,0),0)</f>
        <v>0</v>
      </c>
      <c r="AP38" s="97">
        <f>VLOOKUP($C38,BilledbyRate!$A$7:$BQ$26,COLUMN()-2,0)*VLOOKUP('Billed Volumes'!$C38,'Rev Allocations Usage'!$B$4:$K$23,MATCH('Billed Volumes'!$A38,'Rev Allocations Usage'!$B$3:$K$3,0),0)</f>
        <v>0</v>
      </c>
      <c r="AQ38" s="97">
        <f>VLOOKUP($C38,BilledbyRate!$A$7:$BQ$26,COLUMN()-2,0)*VLOOKUP('Billed Volumes'!$C38,'Rev Allocations Usage'!$B$4:$K$23,MATCH('Billed Volumes'!$A38,'Rev Allocations Usage'!$B$3:$K$3,0),0)</f>
        <v>0</v>
      </c>
      <c r="AR38" s="97">
        <f>VLOOKUP($C38,BilledbyRate!$A$7:$BQ$26,COLUMN()-2,0)*VLOOKUP('Billed Volumes'!$C38,'Rev Allocations Usage'!$B$4:$K$23,MATCH('Billed Volumes'!$A38,'Rev Allocations Usage'!$B$3:$K$3,0),0)</f>
        <v>0</v>
      </c>
      <c r="AS38" s="97">
        <f>VLOOKUP($C38,BilledbyRate!$A$7:$BQ$26,COLUMN()-2,0)*VLOOKUP('Billed Volumes'!$C38,'Rev Allocations Usage'!$B$4:$K$23,MATCH('Billed Volumes'!$A38,'Rev Allocations Usage'!$B$3:$K$3,0),0)</f>
        <v>0</v>
      </c>
      <c r="AT38" s="97">
        <f>VLOOKUP($C38,BilledbyRate!$A$7:$BQ$26,COLUMN()-2,0)*VLOOKUP('Billed Volumes'!$C38,'Rev Allocations Usage'!$B$4:$K$23,MATCH('Billed Volumes'!$A38,'Rev Allocations Usage'!$B$3:$K$3,0),0)</f>
        <v>0</v>
      </c>
      <c r="AU38" s="97">
        <f>VLOOKUP($C38,BilledbyRate!$A$7:$BQ$26,COLUMN()-2,0)*VLOOKUP('Billed Volumes'!$C38,'Rev Allocations Usage'!$B$4:$K$23,MATCH('Billed Volumes'!$A38,'Rev Allocations Usage'!$B$3:$K$3,0),0)</f>
        <v>0</v>
      </c>
      <c r="AV38" s="99">
        <f>VLOOKUP($C38,BilledbyRate!$A$7:$BQ$26,COLUMN()-2,0)*VLOOKUP('Billed Volumes'!$C38,'Rev Allocations Usage'!$B$4:$K$23,MATCH('Billed Volumes'!$A38,'Rev Allocations Usage'!$B$3:$K$3,0),0)</f>
        <v>0</v>
      </c>
      <c r="AW38" s="97">
        <f>VLOOKUP($C38,BilledbyRate!$A$7:$BQ$26,COLUMN()-2,0)*VLOOKUP('Billed Volumes'!$C38,'Rev Allocations Usage'!$B$4:$K$23,MATCH('Billed Volumes'!$A38,'Rev Allocations Usage'!$B$3:$K$3,0),0)</f>
        <v>0</v>
      </c>
      <c r="AX38" s="97">
        <f>VLOOKUP($C38,BilledbyRate!$A$7:$BQ$26,COLUMN()-2,0)*VLOOKUP('Billed Volumes'!$C38,'Rev Allocations Usage'!$B$4:$K$23,MATCH('Billed Volumes'!$A38,'Rev Allocations Usage'!$B$3:$K$3,0),0)</f>
        <v>0</v>
      </c>
      <c r="AY38" s="97">
        <f>VLOOKUP($C38,BilledbyRate!$A$7:$BQ$26,COLUMN()-2,0)*VLOOKUP('Billed Volumes'!$C38,'Rev Allocations Usage'!$B$4:$K$23,MATCH('Billed Volumes'!$A38,'Rev Allocations Usage'!$B$3:$K$3,0),0)</f>
        <v>0</v>
      </c>
      <c r="AZ38" s="97">
        <f>VLOOKUP($C38,BilledbyRate!$A$7:$BQ$26,COLUMN()-2,0)*VLOOKUP('Billed Volumes'!$C38,'Rev Allocations Usage'!$B$4:$K$23,MATCH('Billed Volumes'!$A38,'Rev Allocations Usage'!$B$3:$K$3,0),0)</f>
        <v>0</v>
      </c>
      <c r="BA38" s="97">
        <f>VLOOKUP($C38,BilledbyRate!$A$7:$BQ$26,COLUMN()-2,0)*VLOOKUP('Billed Volumes'!$C38,'Rev Allocations Usage'!$B$4:$K$23,MATCH('Billed Volumes'!$A38,'Rev Allocations Usage'!$B$3:$K$3,0),0)</f>
        <v>0</v>
      </c>
      <c r="BB38" s="97">
        <f>VLOOKUP($C38,BilledbyRate!$A$7:$BQ$26,COLUMN()-2,0)*VLOOKUP('Billed Volumes'!$C38,'Rev Allocations Usage'!$B$4:$K$23,MATCH('Billed Volumes'!$A38,'Rev Allocations Usage'!$B$3:$K$3,0),0)</f>
        <v>0</v>
      </c>
      <c r="BC38" s="97">
        <f>VLOOKUP($C38,BilledbyRate!$A$7:$BQ$26,COLUMN()-2,0)*VLOOKUP('Billed Volumes'!$C38,'Rev Allocations Usage'!$B$4:$K$23,MATCH('Billed Volumes'!$A38,'Rev Allocations Usage'!$B$3:$K$3,0),0)</f>
        <v>0</v>
      </c>
      <c r="BD38" s="97">
        <f>VLOOKUP($C38,BilledbyRate!$A$7:$BQ$26,COLUMN()-2,0)*VLOOKUP('Billed Volumes'!$C38,'Rev Allocations Usage'!$B$4:$K$23,MATCH('Billed Volumes'!$A38,'Rev Allocations Usage'!$B$3:$K$3,0),0)</f>
        <v>0</v>
      </c>
      <c r="BE38" s="97">
        <f>VLOOKUP($C38,BilledbyRate!$A$7:$BQ$26,COLUMN()-2,0)*VLOOKUP('Billed Volumes'!$C38,'Rev Allocations Usage'!$B$4:$K$23,MATCH('Billed Volumes'!$A38,'Rev Allocations Usage'!$B$3:$K$3,0),0)</f>
        <v>0</v>
      </c>
      <c r="BF38" s="97">
        <f>VLOOKUP($C38,BilledbyRate!$A$7:$BQ$26,COLUMN()-2,0)*VLOOKUP('Billed Volumes'!$C38,'Rev Allocations Usage'!$B$4:$K$23,MATCH('Billed Volumes'!$A38,'Rev Allocations Usage'!$B$3:$K$3,0),0)</f>
        <v>0</v>
      </c>
      <c r="BG38" s="97">
        <f>VLOOKUP($C38,BilledbyRate!$A$7:$BQ$26,COLUMN()-2,0)*VLOOKUP('Billed Volumes'!$C38,'Rev Allocations Usage'!$B$4:$K$23,MATCH('Billed Volumes'!$A38,'Rev Allocations Usage'!$B$3:$K$3,0),0)</f>
        <v>0</v>
      </c>
      <c r="BH38" s="99">
        <f>VLOOKUP($C38,BilledbyRate!$A$7:$BQ$26,COLUMN()-2,0)*VLOOKUP('Billed Volumes'!$C38,'Rev Allocations Usage'!$B$4:$K$23,MATCH('Billed Volumes'!$A38,'Rev Allocations Usage'!$B$3:$K$3,0),0)</f>
        <v>0</v>
      </c>
      <c r="BI38" s="97">
        <f>VLOOKUP($C38,BilledbyRate!$A$7:$BQ$26,COLUMN()-2,0)*VLOOKUP('Billed Volumes'!$C38,'Rev Allocations Usage'!$B$4:$K$23,MATCH('Billed Volumes'!$A38,'Rev Allocations Usage'!$B$3:$K$3,0),0)</f>
        <v>0</v>
      </c>
      <c r="BJ38" s="97">
        <f>VLOOKUP($C38,BilledbyRate!$A$7:$BQ$26,COLUMN()-2,0)*VLOOKUP('Billed Volumes'!$C38,'Rev Allocations Usage'!$B$4:$K$23,MATCH('Billed Volumes'!$A38,'Rev Allocations Usage'!$B$3:$K$3,0),0)</f>
        <v>0</v>
      </c>
      <c r="BK38" s="97">
        <f>VLOOKUP($C38,BilledbyRate!$A$7:$BQ$26,COLUMN()-2,0)*VLOOKUP('Billed Volumes'!$C38,'Rev Allocations Usage'!$B$4:$K$23,MATCH('Billed Volumes'!$A38,'Rev Allocations Usage'!$B$3:$K$3,0),0)</f>
        <v>0</v>
      </c>
      <c r="BL38" s="97">
        <f>VLOOKUP($C38,BilledbyRate!$A$7:$BQ$26,COLUMN()-2,0)*VLOOKUP('Billed Volumes'!$C38,'Rev Allocations Usage'!$B$4:$K$23,MATCH('Billed Volumes'!$A38,'Rev Allocations Usage'!$B$3:$K$3,0),0)</f>
        <v>0</v>
      </c>
      <c r="BM38" s="97">
        <f>VLOOKUP($C38,BilledbyRate!$A$7:$BQ$26,COLUMN()-2,0)*VLOOKUP('Billed Volumes'!$C38,'Rev Allocations Usage'!$B$4:$K$23,MATCH('Billed Volumes'!$A38,'Rev Allocations Usage'!$B$3:$K$3,0),0)</f>
        <v>0</v>
      </c>
      <c r="BN38" s="97">
        <f>VLOOKUP($C38,BilledbyRate!$A$7:$BQ$26,COLUMN()-2,0)*VLOOKUP('Billed Volumes'!$C38,'Rev Allocations Usage'!$B$4:$K$23,MATCH('Billed Volumes'!$A38,'Rev Allocations Usage'!$B$3:$K$3,0),0)</f>
        <v>0</v>
      </c>
      <c r="BO38" s="97">
        <f>VLOOKUP($C38,BilledbyRate!$A$7:$BQ$26,COLUMN()-2,0)*VLOOKUP('Billed Volumes'!$C38,'Rev Allocations Usage'!$B$4:$K$23,MATCH('Billed Volumes'!$A38,'Rev Allocations Usage'!$B$3:$K$3,0),0)</f>
        <v>0</v>
      </c>
      <c r="BP38" s="97">
        <f>VLOOKUP($C38,BilledbyRate!$A$7:$BQ$26,COLUMN()-2,0)*VLOOKUP('Billed Volumes'!$C38,'Rev Allocations Usage'!$B$4:$K$23,MATCH('Billed Volumes'!$A38,'Rev Allocations Usage'!$B$3:$K$3,0),0)</f>
        <v>0</v>
      </c>
      <c r="BQ38" s="97">
        <f>VLOOKUP($C38,BilledbyRate!$A$7:$BQ$26,COLUMN()-2,0)*VLOOKUP('Billed Volumes'!$C38,'Rev Allocations Usage'!$B$4:$K$23,MATCH('Billed Volumes'!$A38,'Rev Allocations Usage'!$B$3:$K$3,0),0)</f>
        <v>0</v>
      </c>
      <c r="BR38" s="97">
        <f>VLOOKUP($C38,BilledbyRate!$A$7:$BQ$26,COLUMN()-2,0)*VLOOKUP('Billed Volumes'!$C38,'Rev Allocations Usage'!$B$4:$K$23,MATCH('Billed Volumes'!$A38,'Rev Allocations Usage'!$B$3:$K$3,0),0)</f>
        <v>0</v>
      </c>
      <c r="BS38" s="98">
        <f>VLOOKUP($C38,BilledbyRate!$A$7:$BQ$26,COLUMN()-2,0)*VLOOKUP('Billed Volumes'!$C38,'Rev Allocations Usage'!$B$4:$K$23,MATCH('Billed Volumes'!$A38,'Rev Allocations Usage'!$B$3:$K$3,0),0)</f>
        <v>0</v>
      </c>
    </row>
    <row r="39" spans="1:72" s="66" customFormat="1" x14ac:dyDescent="0.2">
      <c r="A39" s="134" t="s">
        <v>185</v>
      </c>
      <c r="B39" s="112"/>
      <c r="C39" s="112"/>
      <c r="D39" s="113"/>
      <c r="E39" s="114">
        <f t="shared" ref="E39:BP39" si="14">SUM(E36:E38)</f>
        <v>24764.181238748104</v>
      </c>
      <c r="F39" s="114">
        <f t="shared" si="14"/>
        <v>23888.69303802339</v>
      </c>
      <c r="G39" s="114">
        <f t="shared" si="14"/>
        <v>25433.908739399471</v>
      </c>
      <c r="H39" s="114">
        <f t="shared" si="14"/>
        <v>26568.991424646229</v>
      </c>
      <c r="I39" s="114">
        <f t="shared" si="14"/>
        <v>33027.595489294792</v>
      </c>
      <c r="J39" s="114">
        <f t="shared" si="14"/>
        <v>42950.198686392381</v>
      </c>
      <c r="K39" s="115">
        <f t="shared" si="14"/>
        <v>48561.080455587347</v>
      </c>
      <c r="L39" s="114">
        <f t="shared" si="14"/>
        <v>51005.223068024112</v>
      </c>
      <c r="M39" s="114">
        <f t="shared" si="14"/>
        <v>44439.501797985082</v>
      </c>
      <c r="N39" s="114">
        <f t="shared" si="14"/>
        <v>42997.883070092292</v>
      </c>
      <c r="O39" s="114">
        <f t="shared" si="14"/>
        <v>32241.221792724122</v>
      </c>
      <c r="P39" s="114">
        <f t="shared" si="14"/>
        <v>27926.106964201659</v>
      </c>
      <c r="Q39" s="114">
        <f t="shared" si="14"/>
        <v>24405.2108487675</v>
      </c>
      <c r="R39" s="114">
        <f t="shared" si="14"/>
        <v>24511.500819804714</v>
      </c>
      <c r="S39" s="114">
        <f t="shared" si="14"/>
        <v>24937.526755309929</v>
      </c>
      <c r="T39" s="114">
        <f t="shared" si="14"/>
        <v>26342.830127257272</v>
      </c>
      <c r="U39" s="114">
        <f t="shared" si="14"/>
        <v>32768.169092274358</v>
      </c>
      <c r="V39" s="114">
        <f t="shared" si="14"/>
        <v>42478.189559031802</v>
      </c>
      <c r="W39" s="114">
        <f t="shared" si="14"/>
        <v>47806.558930135405</v>
      </c>
      <c r="X39" s="116">
        <f t="shared" si="14"/>
        <v>51171.354940997</v>
      </c>
      <c r="Y39" s="114">
        <f t="shared" si="14"/>
        <v>44664.619759666297</v>
      </c>
      <c r="Z39" s="114">
        <f t="shared" si="14"/>
        <v>43275.241729669418</v>
      </c>
      <c r="AA39" s="114">
        <f t="shared" si="14"/>
        <v>32600.59630811699</v>
      </c>
      <c r="AB39" s="114">
        <f t="shared" si="14"/>
        <v>28242.613331533117</v>
      </c>
      <c r="AC39" s="114">
        <f t="shared" si="14"/>
        <v>24510.782318314799</v>
      </c>
      <c r="AD39" s="114">
        <f t="shared" si="14"/>
        <v>24671.125643963656</v>
      </c>
      <c r="AE39" s="114">
        <f t="shared" si="14"/>
        <v>24995.384788472475</v>
      </c>
      <c r="AF39" s="114">
        <f t="shared" si="14"/>
        <v>26489.799846237278</v>
      </c>
      <c r="AG39" s="114">
        <f t="shared" si="14"/>
        <v>33019.575109562546</v>
      </c>
      <c r="AH39" s="114">
        <f t="shared" si="14"/>
        <v>42454.471688739235</v>
      </c>
      <c r="AI39" s="114">
        <f t="shared" si="14"/>
        <v>47914.437961535557</v>
      </c>
      <c r="AJ39" s="116">
        <f t="shared" si="14"/>
        <v>51174.035838796633</v>
      </c>
      <c r="AK39" s="114">
        <f t="shared" si="14"/>
        <v>44667.069629735401</v>
      </c>
      <c r="AL39" s="114">
        <f t="shared" si="14"/>
        <v>43277.695589567076</v>
      </c>
      <c r="AM39" s="114">
        <f t="shared" si="14"/>
        <v>32603.193121080381</v>
      </c>
      <c r="AN39" s="114">
        <f t="shared" si="14"/>
        <v>28245.137855944566</v>
      </c>
      <c r="AO39" s="114">
        <f t="shared" si="14"/>
        <v>24513.259424692787</v>
      </c>
      <c r="AP39" s="114">
        <f t="shared" si="14"/>
        <v>24673.50742963409</v>
      </c>
      <c r="AQ39" s="114">
        <f t="shared" si="14"/>
        <v>24997.791568143446</v>
      </c>
      <c r="AR39" s="114">
        <f t="shared" si="14"/>
        <v>26492.084681382825</v>
      </c>
      <c r="AS39" s="114">
        <f t="shared" si="14"/>
        <v>33022.232499692851</v>
      </c>
      <c r="AT39" s="114">
        <f t="shared" si="14"/>
        <v>42456.94126610113</v>
      </c>
      <c r="AU39" s="114">
        <f t="shared" si="14"/>
        <v>47916.892584660498</v>
      </c>
      <c r="AV39" s="116">
        <f t="shared" si="14"/>
        <v>51176.730141085267</v>
      </c>
      <c r="AW39" s="114">
        <f t="shared" si="14"/>
        <v>44669.531749154827</v>
      </c>
      <c r="AX39" s="114">
        <f t="shared" si="14"/>
        <v>43280.161718764211</v>
      </c>
      <c r="AY39" s="114">
        <f t="shared" si="14"/>
        <v>32605.802918108588</v>
      </c>
      <c r="AZ39" s="114">
        <f t="shared" si="14"/>
        <v>28247.675002978067</v>
      </c>
      <c r="BA39" s="114">
        <f t="shared" si="14"/>
        <v>24515.748916602672</v>
      </c>
      <c r="BB39" s="114">
        <f t="shared" si="14"/>
        <v>24675.901124232874</v>
      </c>
      <c r="BC39" s="114">
        <f t="shared" si="14"/>
        <v>25000.210381712772</v>
      </c>
      <c r="BD39" s="114">
        <f t="shared" si="14"/>
        <v>26494.380940704097</v>
      </c>
      <c r="BE39" s="114">
        <f t="shared" si="14"/>
        <v>33024.90317677382</v>
      </c>
      <c r="BF39" s="114">
        <f t="shared" si="14"/>
        <v>42459.42319134983</v>
      </c>
      <c r="BG39" s="114">
        <f t="shared" si="14"/>
        <v>47919.359480901054</v>
      </c>
      <c r="BH39" s="116">
        <f t="shared" si="14"/>
        <v>51179.437914885355</v>
      </c>
      <c r="BI39" s="114">
        <f t="shared" si="14"/>
        <v>44672.006179171352</v>
      </c>
      <c r="BJ39" s="114">
        <f t="shared" si="14"/>
        <v>43282.640178607347</v>
      </c>
      <c r="BK39" s="114">
        <f t="shared" si="14"/>
        <v>32608.425764121934</v>
      </c>
      <c r="BL39" s="114">
        <f t="shared" si="14"/>
        <v>28250.22483574674</v>
      </c>
      <c r="BM39" s="114">
        <f t="shared" si="14"/>
        <v>24518.250855972103</v>
      </c>
      <c r="BN39" s="114">
        <f t="shared" si="14"/>
        <v>24678.306787304653</v>
      </c>
      <c r="BO39" s="114">
        <f t="shared" si="14"/>
        <v>25002.641289349944</v>
      </c>
      <c r="BP39" s="114">
        <f t="shared" si="14"/>
        <v>26496.688681321983</v>
      </c>
      <c r="BQ39" s="114">
        <f t="shared" ref="BQ39:BS39" si="15">SUM(BQ36:BQ38)</f>
        <v>33027.587207240169</v>
      </c>
      <c r="BR39" s="114">
        <f t="shared" si="15"/>
        <v>42461.917526224781</v>
      </c>
      <c r="BS39" s="115">
        <f t="shared" si="15"/>
        <v>47921.838711622811</v>
      </c>
    </row>
    <row r="40" spans="1:72" x14ac:dyDescent="0.2">
      <c r="A40" s="92" t="s">
        <v>102</v>
      </c>
      <c r="B40" s="101" t="s">
        <v>166</v>
      </c>
      <c r="C40" s="101" t="s">
        <v>14</v>
      </c>
      <c r="D40" s="54"/>
      <c r="E40" s="55">
        <f>VLOOKUP($C40,BilledbyRate!$A$7:$BQ$26,COLUMN()-2,0)*VLOOKUP('Billed Volumes'!$C40,'Rev Allocations Usage'!$B$4:$K$23,MATCH('Billed Volumes'!$A40,'Rev Allocations Usage'!$B$3:$K$3,0),0)</f>
        <v>197972</v>
      </c>
      <c r="F40" s="55">
        <f>VLOOKUP($C40,BilledbyRate!$A$7:$BQ$26,COLUMN()-2,0)*VLOOKUP('Billed Volumes'!$C40,'Rev Allocations Usage'!$B$4:$K$23,MATCH('Billed Volumes'!$A40,'Rev Allocations Usage'!$B$3:$K$3,0),0)</f>
        <v>250674</v>
      </c>
      <c r="G40" s="55">
        <f>VLOOKUP($C40,BilledbyRate!$A$7:$BQ$26,COLUMN()-2,0)*VLOOKUP('Billed Volumes'!$C40,'Rev Allocations Usage'!$B$4:$K$23,MATCH('Billed Volumes'!$A40,'Rev Allocations Usage'!$B$3:$K$3,0),0)</f>
        <v>235318.39999999999</v>
      </c>
      <c r="H40" s="55">
        <f>VLOOKUP($C40,BilledbyRate!$A$7:$BQ$26,COLUMN()-2,0)*VLOOKUP('Billed Volumes'!$C40,'Rev Allocations Usage'!$B$4:$K$23,MATCH('Billed Volumes'!$A40,'Rev Allocations Usage'!$B$3:$K$3,0),0)</f>
        <v>113644.8</v>
      </c>
      <c r="I40" s="55">
        <f>VLOOKUP($C40,BilledbyRate!$A$7:$BQ$26,COLUMN()-2,0)*VLOOKUP('Billed Volumes'!$C40,'Rev Allocations Usage'!$B$4:$K$23,MATCH('Billed Volumes'!$A40,'Rev Allocations Usage'!$B$3:$K$3,0),0)</f>
        <v>374247.7</v>
      </c>
      <c r="J40" s="55">
        <f>VLOOKUP($C40,BilledbyRate!$A$7:$BQ$26,COLUMN()-2,0)*VLOOKUP('Billed Volumes'!$C40,'Rev Allocations Usage'!$B$4:$K$23,MATCH('Billed Volumes'!$A40,'Rev Allocations Usage'!$B$3:$K$3,0),0)</f>
        <v>0</v>
      </c>
      <c r="K40" s="56">
        <f>VLOOKUP($C40,BilledbyRate!$A$7:$BQ$26,COLUMN()-2,0)*VLOOKUP('Billed Volumes'!$C40,'Rev Allocations Usage'!$B$4:$K$23,MATCH('Billed Volumes'!$A40,'Rev Allocations Usage'!$B$3:$K$3,0),0)</f>
        <v>0</v>
      </c>
      <c r="L40" s="55">
        <f>VLOOKUP($C40,BilledbyRate!$A$7:$BQ$26,COLUMN()-2,0)*VLOOKUP('Billed Volumes'!$C40,'Rev Allocations Usage'!$B$4:$K$23,MATCH('Billed Volumes'!$A40,'Rev Allocations Usage'!$B$3:$K$3,0),0)</f>
        <v>0</v>
      </c>
      <c r="M40" s="55">
        <f>VLOOKUP($C40,BilledbyRate!$A$7:$BQ$26,COLUMN()-2,0)*VLOOKUP('Billed Volumes'!$C40,'Rev Allocations Usage'!$B$4:$K$23,MATCH('Billed Volumes'!$A40,'Rev Allocations Usage'!$B$3:$K$3,0),0)</f>
        <v>0</v>
      </c>
      <c r="N40" s="55">
        <f>VLOOKUP($C40,BilledbyRate!$A$7:$BQ$26,COLUMN()-2,0)*VLOOKUP('Billed Volumes'!$C40,'Rev Allocations Usage'!$B$4:$K$23,MATCH('Billed Volumes'!$A40,'Rev Allocations Usage'!$B$3:$K$3,0),0)</f>
        <v>0</v>
      </c>
      <c r="O40" s="55">
        <f>VLOOKUP($C40,BilledbyRate!$A$7:$BQ$26,COLUMN()-2,0)*VLOOKUP('Billed Volumes'!$C40,'Rev Allocations Usage'!$B$4:$K$23,MATCH('Billed Volumes'!$A40,'Rev Allocations Usage'!$B$3:$K$3,0),0)</f>
        <v>300803.80000000005</v>
      </c>
      <c r="P40" s="55">
        <f>VLOOKUP($C40,BilledbyRate!$A$7:$BQ$26,COLUMN()-2,0)*VLOOKUP('Billed Volumes'!$C40,'Rev Allocations Usage'!$B$4:$K$23,MATCH('Billed Volumes'!$A40,'Rev Allocations Usage'!$B$3:$K$3,0),0)</f>
        <v>57645.9</v>
      </c>
      <c r="Q40" s="55">
        <f>VLOOKUP($C40,BilledbyRate!$A$7:$BQ$26,COLUMN()-2,0)*VLOOKUP('Billed Volumes'!$C40,'Rev Allocations Usage'!$B$4:$K$23,MATCH('Billed Volumes'!$A40,'Rev Allocations Usage'!$B$3:$K$3,0),0)</f>
        <v>171562.4</v>
      </c>
      <c r="R40" s="55">
        <f>VLOOKUP($C40,BilledbyRate!$A$7:$BQ$26,COLUMN()-2,0)*VLOOKUP('Billed Volumes'!$C40,'Rev Allocations Usage'!$B$4:$K$23,MATCH('Billed Volumes'!$A40,'Rev Allocations Usage'!$B$3:$K$3,0),0)</f>
        <v>253310.50000000006</v>
      </c>
      <c r="S40" s="55">
        <f>VLOOKUP($C40,BilledbyRate!$A$7:$BQ$26,COLUMN()-2,0)*VLOOKUP('Billed Volumes'!$C40,'Rev Allocations Usage'!$B$4:$K$23,MATCH('Billed Volumes'!$A40,'Rev Allocations Usage'!$B$3:$K$3,0),0)</f>
        <v>253741.1</v>
      </c>
      <c r="T40" s="55">
        <f>VLOOKUP($C40,BilledbyRate!$A$7:$BQ$26,COLUMN()-2,0)*VLOOKUP('Billed Volumes'!$C40,'Rev Allocations Usage'!$B$4:$K$23,MATCH('Billed Volumes'!$A40,'Rev Allocations Usage'!$B$3:$K$3,0),0)</f>
        <v>100468.6</v>
      </c>
      <c r="U40" s="55">
        <f>VLOOKUP($C40,BilledbyRate!$A$7:$BQ$26,COLUMN()-2,0)*VLOOKUP('Billed Volumes'!$C40,'Rev Allocations Usage'!$B$4:$K$23,MATCH('Billed Volumes'!$A40,'Rev Allocations Usage'!$B$3:$K$3,0),0)</f>
        <v>255703.3</v>
      </c>
      <c r="V40" s="55">
        <f>VLOOKUP($C40,BilledbyRate!$A$7:$BQ$26,COLUMN()-2,0)*VLOOKUP('Billed Volumes'!$C40,'Rev Allocations Usage'!$B$4:$K$23,MATCH('Billed Volumes'!$A40,'Rev Allocations Usage'!$B$3:$K$3,0),0)</f>
        <v>0</v>
      </c>
      <c r="W40" s="55">
        <f>VLOOKUP($C40,BilledbyRate!$A$7:$BQ$26,COLUMN()-2,0)*VLOOKUP('Billed Volumes'!$C40,'Rev Allocations Usage'!$B$4:$K$23,MATCH('Billed Volumes'!$A40,'Rev Allocations Usage'!$B$3:$K$3,0),0)</f>
        <v>0</v>
      </c>
      <c r="X40" s="102">
        <f>VLOOKUP($C40,BilledbyRate!$A$7:$BQ$26,COLUMN()-2,0)*VLOOKUP('Billed Volumes'!$C40,'Rev Allocations Usage'!$B$4:$K$23,MATCH('Billed Volumes'!$A40,'Rev Allocations Usage'!$B$3:$K$3,0),0)</f>
        <v>0</v>
      </c>
      <c r="Y40" s="55">
        <f>VLOOKUP($C40,BilledbyRate!$A$7:$BQ$26,COLUMN()-2,0)*VLOOKUP('Billed Volumes'!$C40,'Rev Allocations Usage'!$B$4:$K$23,MATCH('Billed Volumes'!$A40,'Rev Allocations Usage'!$B$3:$K$3,0),0)</f>
        <v>0</v>
      </c>
      <c r="Z40" s="55">
        <f>VLOOKUP($C40,BilledbyRate!$A$7:$BQ$26,COLUMN()-2,0)*VLOOKUP('Billed Volumes'!$C40,'Rev Allocations Usage'!$B$4:$K$23,MATCH('Billed Volumes'!$A40,'Rev Allocations Usage'!$B$3:$K$3,0),0)</f>
        <v>0</v>
      </c>
      <c r="AA40" s="55">
        <f>VLOOKUP($C40,BilledbyRate!$A$7:$BQ$26,COLUMN()-2,0)*VLOOKUP('Billed Volumes'!$C40,'Rev Allocations Usage'!$B$4:$K$23,MATCH('Billed Volumes'!$A40,'Rev Allocations Usage'!$B$3:$K$3,0),0)</f>
        <v>235847.6</v>
      </c>
      <c r="AB40" s="55">
        <f>VLOOKUP($C40,BilledbyRate!$A$7:$BQ$26,COLUMN()-2,0)*VLOOKUP('Billed Volumes'!$C40,'Rev Allocations Usage'!$B$4:$K$23,MATCH('Billed Volumes'!$A40,'Rev Allocations Usage'!$B$3:$K$3,0),0)</f>
        <v>89857.3</v>
      </c>
      <c r="AC40" s="55">
        <f>VLOOKUP($C40,BilledbyRate!$A$7:$BQ$26,COLUMN()-2,0)*VLOOKUP('Billed Volumes'!$C40,'Rev Allocations Usage'!$B$4:$K$23,MATCH('Billed Volumes'!$A40,'Rev Allocations Usage'!$B$3:$K$3,0),0)</f>
        <v>209221.5</v>
      </c>
      <c r="AD40" s="55">
        <f>VLOOKUP($C40,BilledbyRate!$A$7:$BQ$26,COLUMN()-2,0)*VLOOKUP('Billed Volumes'!$C40,'Rev Allocations Usage'!$B$4:$K$23,MATCH('Billed Volumes'!$A40,'Rev Allocations Usage'!$B$3:$K$3,0),0)</f>
        <v>260545.00000000006</v>
      </c>
      <c r="AE40" s="55">
        <f>VLOOKUP($C40,BilledbyRate!$A$7:$BQ$26,COLUMN()-2,0)*VLOOKUP('Billed Volumes'!$C40,'Rev Allocations Usage'!$B$4:$K$23,MATCH('Billed Volumes'!$A40,'Rev Allocations Usage'!$B$3:$K$3,0),0)</f>
        <v>280899.80000000005</v>
      </c>
      <c r="AF40" s="55">
        <f>VLOOKUP($C40,BilledbyRate!$A$7:$BQ$26,COLUMN()-2,0)*VLOOKUP('Billed Volumes'!$C40,'Rev Allocations Usage'!$B$4:$K$23,MATCH('Billed Volumes'!$A40,'Rev Allocations Usage'!$B$3:$K$3,0),0)</f>
        <v>85645.4</v>
      </c>
      <c r="AG40" s="55">
        <f>VLOOKUP($C40,BilledbyRate!$A$7:$BQ$26,COLUMN()-2,0)*VLOOKUP('Billed Volumes'!$C40,'Rev Allocations Usage'!$B$4:$K$23,MATCH('Billed Volumes'!$A40,'Rev Allocations Usage'!$B$3:$K$3,0),0)</f>
        <v>84254.799999999988</v>
      </c>
      <c r="AH40" s="55">
        <f>VLOOKUP($C40,BilledbyRate!$A$7:$BQ$26,COLUMN()-2,0)*VLOOKUP('Billed Volumes'!$C40,'Rev Allocations Usage'!$B$4:$K$23,MATCH('Billed Volumes'!$A40,'Rev Allocations Usage'!$B$3:$K$3,0),0)</f>
        <v>0</v>
      </c>
      <c r="AI40" s="55">
        <f>VLOOKUP($C40,BilledbyRate!$A$7:$BQ$26,COLUMN()-2,0)*VLOOKUP('Billed Volumes'!$C40,'Rev Allocations Usage'!$B$4:$K$23,MATCH('Billed Volumes'!$A40,'Rev Allocations Usage'!$B$3:$K$3,0),0)</f>
        <v>0</v>
      </c>
      <c r="AJ40" s="102">
        <f>VLOOKUP($C40,BilledbyRate!$A$7:$BQ$26,COLUMN()-2,0)*VLOOKUP('Billed Volumes'!$C40,'Rev Allocations Usage'!$B$4:$K$23,MATCH('Billed Volumes'!$A40,'Rev Allocations Usage'!$B$3:$K$3,0),0)</f>
        <v>0</v>
      </c>
      <c r="AK40" s="55">
        <f>VLOOKUP($C40,BilledbyRate!$A$7:$BQ$26,COLUMN()-2,0)*VLOOKUP('Billed Volumes'!$C40,'Rev Allocations Usage'!$B$4:$K$23,MATCH('Billed Volumes'!$A40,'Rev Allocations Usage'!$B$3:$K$3,0),0)</f>
        <v>0</v>
      </c>
      <c r="AL40" s="55">
        <f>VLOOKUP($C40,BilledbyRate!$A$7:$BQ$26,COLUMN()-2,0)*VLOOKUP('Billed Volumes'!$C40,'Rev Allocations Usage'!$B$4:$K$23,MATCH('Billed Volumes'!$A40,'Rev Allocations Usage'!$B$3:$K$3,0),0)</f>
        <v>0</v>
      </c>
      <c r="AM40" s="55">
        <f>VLOOKUP($C40,BilledbyRate!$A$7:$BQ$26,COLUMN()-2,0)*VLOOKUP('Billed Volumes'!$C40,'Rev Allocations Usage'!$B$4:$K$23,MATCH('Billed Volumes'!$A40,'Rev Allocations Usage'!$B$3:$K$3,0),0)</f>
        <v>178531.20000000001</v>
      </c>
      <c r="AN40" s="55">
        <f>VLOOKUP($C40,BilledbyRate!$A$7:$BQ$26,COLUMN()-2,0)*VLOOKUP('Billed Volumes'!$C40,'Rev Allocations Usage'!$B$4:$K$23,MATCH('Billed Volumes'!$A40,'Rev Allocations Usage'!$B$3:$K$3,0),0)</f>
        <v>48528.9</v>
      </c>
      <c r="AO40" s="55">
        <f>VLOOKUP($C40,BilledbyRate!$A$7:$BQ$26,COLUMN()-2,0)*VLOOKUP('Billed Volumes'!$C40,'Rev Allocations Usage'!$B$4:$K$23,MATCH('Billed Volumes'!$A40,'Rev Allocations Usage'!$B$3:$K$3,0),0)</f>
        <v>152019.09999999998</v>
      </c>
      <c r="AP40" s="55">
        <f>VLOOKUP($C40,BilledbyRate!$A$7:$BQ$26,COLUMN()-2,0)*VLOOKUP('Billed Volumes'!$C40,'Rev Allocations Usage'!$B$4:$K$23,MATCH('Billed Volumes'!$A40,'Rev Allocations Usage'!$B$3:$K$3,0),0)</f>
        <v>257385.49999999994</v>
      </c>
      <c r="AQ40" s="55">
        <f>VLOOKUP($C40,BilledbyRate!$A$7:$BQ$26,COLUMN()-2,0)*VLOOKUP('Billed Volumes'!$C40,'Rev Allocations Usage'!$B$4:$K$23,MATCH('Billed Volumes'!$A40,'Rev Allocations Usage'!$B$3:$K$3,0),0)</f>
        <v>281258.90000000002</v>
      </c>
      <c r="AR40" s="55">
        <f>VLOOKUP($C40,BilledbyRate!$A$7:$BQ$26,COLUMN()-2,0)*VLOOKUP('Billed Volumes'!$C40,'Rev Allocations Usage'!$B$4:$K$23,MATCH('Billed Volumes'!$A40,'Rev Allocations Usage'!$B$3:$K$3,0),0)</f>
        <v>121880</v>
      </c>
      <c r="AS40" s="55">
        <f>VLOOKUP($C40,BilledbyRate!$A$7:$BQ$26,COLUMN()-2,0)*VLOOKUP('Billed Volumes'!$C40,'Rev Allocations Usage'!$B$4:$K$23,MATCH('Billed Volumes'!$A40,'Rev Allocations Usage'!$B$3:$K$3,0),0)</f>
        <v>249825.10000000003</v>
      </c>
      <c r="AT40" s="55">
        <f>VLOOKUP($C40,BilledbyRate!$A$7:$BQ$26,COLUMN()-2,0)*VLOOKUP('Billed Volumes'!$C40,'Rev Allocations Usage'!$B$4:$K$23,MATCH('Billed Volumes'!$A40,'Rev Allocations Usage'!$B$3:$K$3,0),0)</f>
        <v>0</v>
      </c>
      <c r="AU40" s="55">
        <f>VLOOKUP($C40,BilledbyRate!$A$7:$BQ$26,COLUMN()-2,0)*VLOOKUP('Billed Volumes'!$C40,'Rev Allocations Usage'!$B$4:$K$23,MATCH('Billed Volumes'!$A40,'Rev Allocations Usage'!$B$3:$K$3,0),0)</f>
        <v>0</v>
      </c>
      <c r="AV40" s="102">
        <f>VLOOKUP($C40,BilledbyRate!$A$7:$BQ$26,COLUMN()-2,0)*VLOOKUP('Billed Volumes'!$C40,'Rev Allocations Usage'!$B$4:$K$23,MATCH('Billed Volumes'!$A40,'Rev Allocations Usage'!$B$3:$K$3,0),0)</f>
        <v>0</v>
      </c>
      <c r="AW40" s="55">
        <f>VLOOKUP($C40,BilledbyRate!$A$7:$BQ$26,COLUMN()-2,0)*VLOOKUP('Billed Volumes'!$C40,'Rev Allocations Usage'!$B$4:$K$23,MATCH('Billed Volumes'!$A40,'Rev Allocations Usage'!$B$3:$K$3,0),0)</f>
        <v>0</v>
      </c>
      <c r="AX40" s="55">
        <f>VLOOKUP($C40,BilledbyRate!$A$7:$BQ$26,COLUMN()-2,0)*VLOOKUP('Billed Volumes'!$C40,'Rev Allocations Usage'!$B$4:$K$23,MATCH('Billed Volumes'!$A40,'Rev Allocations Usage'!$B$3:$K$3,0),0)</f>
        <v>0</v>
      </c>
      <c r="AY40" s="55">
        <f>VLOOKUP($C40,BilledbyRate!$A$7:$BQ$26,COLUMN()-2,0)*VLOOKUP('Billed Volumes'!$C40,'Rev Allocations Usage'!$B$4:$K$23,MATCH('Billed Volumes'!$A40,'Rev Allocations Usage'!$B$3:$K$3,0),0)</f>
        <v>2251.1999999999998</v>
      </c>
      <c r="AZ40" s="55">
        <f>VLOOKUP($C40,BilledbyRate!$A$7:$BQ$26,COLUMN()-2,0)*VLOOKUP('Billed Volumes'!$C40,'Rev Allocations Usage'!$B$4:$K$23,MATCH('Billed Volumes'!$A40,'Rev Allocations Usage'!$B$3:$K$3,0),0)</f>
        <v>0</v>
      </c>
      <c r="BA40" s="55">
        <f>VLOOKUP($C40,BilledbyRate!$A$7:$BQ$26,COLUMN()-2,0)*VLOOKUP('Billed Volumes'!$C40,'Rev Allocations Usage'!$B$4:$K$23,MATCH('Billed Volumes'!$A40,'Rev Allocations Usage'!$B$3:$K$3,0),0)</f>
        <v>116115.4</v>
      </c>
      <c r="BB40" s="55">
        <f>VLOOKUP($C40,BilledbyRate!$A$7:$BQ$26,COLUMN()-2,0)*VLOOKUP('Billed Volumes'!$C40,'Rev Allocations Usage'!$B$4:$K$23,MATCH('Billed Volumes'!$A40,'Rev Allocations Usage'!$B$3:$K$3,0),0)</f>
        <v>195477.89999999997</v>
      </c>
      <c r="BC40" s="55">
        <f>VLOOKUP($C40,BilledbyRate!$A$7:$BQ$26,COLUMN()-2,0)*VLOOKUP('Billed Volumes'!$C40,'Rev Allocations Usage'!$B$4:$K$23,MATCH('Billed Volumes'!$A40,'Rev Allocations Usage'!$B$3:$K$3,0),0)</f>
        <v>206056.80000000002</v>
      </c>
      <c r="BD40" s="55">
        <f>VLOOKUP($C40,BilledbyRate!$A$7:$BQ$26,COLUMN()-2,0)*VLOOKUP('Billed Volumes'!$C40,'Rev Allocations Usage'!$B$4:$K$23,MATCH('Billed Volumes'!$A40,'Rev Allocations Usage'!$B$3:$K$3,0),0)</f>
        <v>57645.9</v>
      </c>
      <c r="BE40" s="55">
        <f>VLOOKUP($C40,BilledbyRate!$A$7:$BQ$26,COLUMN()-2,0)*VLOOKUP('Billed Volumes'!$C40,'Rev Allocations Usage'!$B$4:$K$23,MATCH('Billed Volumes'!$A40,'Rev Allocations Usage'!$B$3:$K$3,0),0)</f>
        <v>63680.9</v>
      </c>
      <c r="BF40" s="55">
        <f>VLOOKUP($C40,BilledbyRate!$A$7:$BQ$26,COLUMN()-2,0)*VLOOKUP('Billed Volumes'!$C40,'Rev Allocations Usage'!$B$4:$K$23,MATCH('Billed Volumes'!$A40,'Rev Allocations Usage'!$B$3:$K$3,0),0)</f>
        <v>0</v>
      </c>
      <c r="BG40" s="55">
        <f>VLOOKUP($C40,BilledbyRate!$A$7:$BQ$26,COLUMN()-2,0)*VLOOKUP('Billed Volumes'!$C40,'Rev Allocations Usage'!$B$4:$K$23,MATCH('Billed Volumes'!$A40,'Rev Allocations Usage'!$B$3:$K$3,0),0)</f>
        <v>0</v>
      </c>
      <c r="BH40" s="102">
        <f>VLOOKUP($C40,BilledbyRate!$A$7:$BQ$26,COLUMN()-2,0)*VLOOKUP('Billed Volumes'!$C40,'Rev Allocations Usage'!$B$4:$K$23,MATCH('Billed Volumes'!$A40,'Rev Allocations Usage'!$B$3:$K$3,0),0)</f>
        <v>0</v>
      </c>
      <c r="BI40" s="55">
        <f>VLOOKUP($C40,BilledbyRate!$A$7:$BQ$26,COLUMN()-2,0)*VLOOKUP('Billed Volumes'!$C40,'Rev Allocations Usage'!$B$4:$K$23,MATCH('Billed Volumes'!$A40,'Rev Allocations Usage'!$B$3:$K$3,0),0)</f>
        <v>0</v>
      </c>
      <c r="BJ40" s="55">
        <f>VLOOKUP($C40,BilledbyRate!$A$7:$BQ$26,COLUMN()-2,0)*VLOOKUP('Billed Volumes'!$C40,'Rev Allocations Usage'!$B$4:$K$23,MATCH('Billed Volumes'!$A40,'Rev Allocations Usage'!$B$3:$K$3,0),0)</f>
        <v>0</v>
      </c>
      <c r="BK40" s="55">
        <f>VLOOKUP($C40,BilledbyRate!$A$7:$BQ$26,COLUMN()-2,0)*VLOOKUP('Billed Volumes'!$C40,'Rev Allocations Usage'!$B$4:$K$23,MATCH('Billed Volumes'!$A40,'Rev Allocations Usage'!$B$3:$K$3,0),0)</f>
        <v>59220.800000000003</v>
      </c>
      <c r="BL40" s="55">
        <f>VLOOKUP($C40,BilledbyRate!$A$7:$BQ$26,COLUMN()-2,0)*VLOOKUP('Billed Volumes'!$C40,'Rev Allocations Usage'!$B$4:$K$23,MATCH('Billed Volumes'!$A40,'Rev Allocations Usage'!$B$3:$K$3,0),0)</f>
        <v>21411.3</v>
      </c>
      <c r="BM40" s="55">
        <f>VLOOKUP($C40,BilledbyRate!$A$7:$BQ$26,COLUMN()-2,0)*VLOOKUP('Billed Volumes'!$C40,'Rev Allocations Usage'!$B$4:$K$23,MATCH('Billed Volumes'!$A40,'Rev Allocations Usage'!$B$3:$K$3,0),0)</f>
        <v>109242.1</v>
      </c>
      <c r="BN40" s="55">
        <f>VLOOKUP($C40,BilledbyRate!$A$7:$BQ$26,COLUMN()-2,0)*VLOOKUP('Billed Volumes'!$C40,'Rev Allocations Usage'!$B$4:$K$23,MATCH('Billed Volumes'!$A40,'Rev Allocations Usage'!$B$3:$K$3,0),0)</f>
        <v>195492.00000000003</v>
      </c>
      <c r="BO40" s="55">
        <f>VLOOKUP($C40,BilledbyRate!$A$7:$BQ$26,COLUMN()-2,0)*VLOOKUP('Billed Volumes'!$C40,'Rev Allocations Usage'!$B$4:$K$23,MATCH('Billed Volumes'!$A40,'Rev Allocations Usage'!$B$3:$K$3,0),0)</f>
        <v>191611.9</v>
      </c>
      <c r="BP40" s="55">
        <f>VLOOKUP($C40,BilledbyRate!$A$7:$BQ$26,COLUMN()-2,0)*VLOOKUP('Billed Volumes'!$C40,'Rev Allocations Usage'!$B$4:$K$23,MATCH('Billed Volumes'!$A40,'Rev Allocations Usage'!$B$3:$K$3,0),0)</f>
        <v>80704.3</v>
      </c>
      <c r="BQ40" s="55">
        <f>VLOOKUP($C40,BilledbyRate!$A$7:$BQ$26,COLUMN()-2,0)*VLOOKUP('Billed Volumes'!$C40,'Rev Allocations Usage'!$B$4:$K$23,MATCH('Billed Volumes'!$A40,'Rev Allocations Usage'!$B$3:$K$3,0),0)</f>
        <v>234149.8</v>
      </c>
      <c r="BR40" s="55">
        <f>VLOOKUP($C40,BilledbyRate!$A$7:$BQ$26,COLUMN()-2,0)*VLOOKUP('Billed Volumes'!$C40,'Rev Allocations Usage'!$B$4:$K$23,MATCH('Billed Volumes'!$A40,'Rev Allocations Usage'!$B$3:$K$3,0),0)</f>
        <v>0</v>
      </c>
      <c r="BS40" s="56">
        <f>VLOOKUP($C40,BilledbyRate!$A$7:$BQ$26,COLUMN()-2,0)*VLOOKUP('Billed Volumes'!$C40,'Rev Allocations Usage'!$B$4:$K$23,MATCH('Billed Volumes'!$A40,'Rev Allocations Usage'!$B$3:$K$3,0),0)</f>
        <v>0</v>
      </c>
      <c r="BT40" s="39" t="s">
        <v>174</v>
      </c>
    </row>
    <row r="41" spans="1:72" x14ac:dyDescent="0.2">
      <c r="A41" s="84" t="s">
        <v>106</v>
      </c>
      <c r="B41" s="67" t="s">
        <v>167</v>
      </c>
      <c r="C41" s="67" t="s">
        <v>11</v>
      </c>
      <c r="D41" s="61"/>
      <c r="E41" s="62">
        <f>VLOOKUP($C41,BilledbyRate!$A$7:$BQ$26,COLUMN()-2,0)*VLOOKUP('Billed Volumes'!$C41,'Rev Allocations Usage'!$B$4:$K$23,MATCH('Billed Volumes'!$A41,'Rev Allocations Usage'!$B$3:$K$3,0),0)</f>
        <v>29494.6</v>
      </c>
      <c r="F41" s="62">
        <f>VLOOKUP($C41,BilledbyRate!$A$7:$BQ$26,COLUMN()-2,0)*VLOOKUP('Billed Volumes'!$C41,'Rev Allocations Usage'!$B$4:$K$23,MATCH('Billed Volumes'!$A41,'Rev Allocations Usage'!$B$3:$K$3,0),0)</f>
        <v>38486.699999999997</v>
      </c>
      <c r="G41" s="62">
        <f>VLOOKUP($C41,BilledbyRate!$A$7:$BQ$26,COLUMN()-2,0)*VLOOKUP('Billed Volumes'!$C41,'Rev Allocations Usage'!$B$4:$K$23,MATCH('Billed Volumes'!$A41,'Rev Allocations Usage'!$B$3:$K$3,0),0)</f>
        <v>29494.6</v>
      </c>
      <c r="H41" s="62">
        <f>VLOOKUP($C41,BilledbyRate!$A$7:$BQ$26,COLUMN()-2,0)*VLOOKUP('Billed Volumes'!$C41,'Rev Allocations Usage'!$B$4:$K$23,MATCH('Billed Volumes'!$A41,'Rev Allocations Usage'!$B$3:$K$3,0),0)</f>
        <v>29494.6</v>
      </c>
      <c r="I41" s="62">
        <f>VLOOKUP($C41,BilledbyRate!$A$7:$BQ$26,COLUMN()-2,0)*VLOOKUP('Billed Volumes'!$C41,'Rev Allocations Usage'!$B$4:$K$23,MATCH('Billed Volumes'!$A41,'Rev Allocations Usage'!$B$3:$K$3,0),0)</f>
        <v>19027.3</v>
      </c>
      <c r="J41" s="62">
        <f>VLOOKUP($C41,BilledbyRate!$A$7:$BQ$26,COLUMN()-2,0)*VLOOKUP('Billed Volumes'!$C41,'Rev Allocations Usage'!$B$4:$K$23,MATCH('Billed Volumes'!$A41,'Rev Allocations Usage'!$B$3:$K$3,0),0)</f>
        <v>19027.3</v>
      </c>
      <c r="K41" s="63">
        <f>VLOOKUP($C41,BilledbyRate!$A$7:$BQ$26,COLUMN()-2,0)*VLOOKUP('Billed Volumes'!$C41,'Rev Allocations Usage'!$B$4:$K$23,MATCH('Billed Volumes'!$A41,'Rev Allocations Usage'!$B$3:$K$3,0),0)</f>
        <v>36918</v>
      </c>
      <c r="L41" s="50">
        <f>VLOOKUP($C41,BilledbyRate!$A$7:$BQ$26,COLUMN()-2,0)*VLOOKUP('Billed Volumes'!$C41,'Rev Allocations Usage'!$B$4:$K$23,MATCH('Billed Volumes'!$A41,'Rev Allocations Usage'!$B$3:$K$3,0),0)</f>
        <v>28119</v>
      </c>
      <c r="M41" s="50">
        <f>VLOOKUP($C41,BilledbyRate!$A$7:$BQ$26,COLUMN()-2,0)*VLOOKUP('Billed Volumes'!$C41,'Rev Allocations Usage'!$B$4:$K$23,MATCH('Billed Volumes'!$A41,'Rev Allocations Usage'!$B$3:$K$3,0),0)</f>
        <v>29494.6</v>
      </c>
      <c r="N41" s="50">
        <f>VLOOKUP($C41,BilledbyRate!$A$7:$BQ$26,COLUMN()-2,0)*VLOOKUP('Billed Volumes'!$C41,'Rev Allocations Usage'!$B$4:$K$23,MATCH('Billed Volumes'!$A41,'Rev Allocations Usage'!$B$3:$K$3,0),0)</f>
        <v>27925.8</v>
      </c>
      <c r="O41" s="50">
        <f>VLOOKUP($C41,BilledbyRate!$A$7:$BQ$26,COLUMN()-2,0)*VLOOKUP('Billed Volumes'!$C41,'Rev Allocations Usage'!$B$4:$K$23,MATCH('Billed Volumes'!$A41,'Rev Allocations Usage'!$B$3:$K$3,0),0)</f>
        <v>31122.9</v>
      </c>
      <c r="P41" s="50">
        <f>VLOOKUP($C41,BilledbyRate!$A$7:$BQ$26,COLUMN()-2,0)*VLOOKUP('Billed Volumes'!$C41,'Rev Allocations Usage'!$B$4:$K$23,MATCH('Billed Volumes'!$A41,'Rev Allocations Usage'!$B$3:$K$3,0),0)</f>
        <v>30870.200000000004</v>
      </c>
      <c r="Q41" s="50">
        <f>VLOOKUP($C41,BilledbyRate!$A$7:$BQ$26,COLUMN()-2,0)*VLOOKUP('Billed Volumes'!$C41,'Rev Allocations Usage'!$B$4:$K$23,MATCH('Billed Volumes'!$A41,'Rev Allocations Usage'!$B$3:$K$3,0),0)</f>
        <v>28119</v>
      </c>
      <c r="R41" s="50">
        <f>VLOOKUP($C41,BilledbyRate!$A$7:$BQ$26,COLUMN()-2,0)*VLOOKUP('Billed Volumes'!$C41,'Rev Allocations Usage'!$B$4:$K$23,MATCH('Billed Volumes'!$A41,'Rev Allocations Usage'!$B$3:$K$3,0),0)</f>
        <v>30870.200000000004</v>
      </c>
      <c r="S41" s="50">
        <f>VLOOKUP($C41,BilledbyRate!$A$7:$BQ$26,COLUMN()-2,0)*VLOOKUP('Billed Volumes'!$C41,'Rev Allocations Usage'!$B$4:$K$23,MATCH('Billed Volumes'!$A41,'Rev Allocations Usage'!$B$3:$K$3,0),0)</f>
        <v>29494.6</v>
      </c>
      <c r="T41" s="50">
        <f>VLOOKUP($C41,BilledbyRate!$A$7:$BQ$26,COLUMN()-2,0)*VLOOKUP('Billed Volumes'!$C41,'Rev Allocations Usage'!$B$4:$K$23,MATCH('Billed Volumes'!$A41,'Rev Allocations Usage'!$B$3:$K$3,0),0)</f>
        <v>32498.5</v>
      </c>
      <c r="U41" s="50">
        <f>VLOOKUP($C41,BilledbyRate!$A$7:$BQ$26,COLUMN()-2,0)*VLOOKUP('Billed Volumes'!$C41,'Rev Allocations Usage'!$B$4:$K$23,MATCH('Billed Volumes'!$A41,'Rev Allocations Usage'!$B$3:$K$3,0),0)</f>
        <v>30870.200000000004</v>
      </c>
      <c r="V41" s="50">
        <f>VLOOKUP($C41,BilledbyRate!$A$7:$BQ$26,COLUMN()-2,0)*VLOOKUP('Billed Volumes'!$C41,'Rev Allocations Usage'!$B$4:$K$23,MATCH('Billed Volumes'!$A41,'Rev Allocations Usage'!$B$3:$K$3,0),0)</f>
        <v>41297.5</v>
      </c>
      <c r="W41" s="50">
        <f>VLOOKUP($C41,BilledbyRate!$A$7:$BQ$26,COLUMN()-2,0)*VLOOKUP('Billed Volumes'!$C41,'Rev Allocations Usage'!$B$4:$K$23,MATCH('Billed Volumes'!$A41,'Rev Allocations Usage'!$B$3:$K$3,0),0)</f>
        <v>36918</v>
      </c>
      <c r="X41" s="52">
        <f>VLOOKUP($C41,BilledbyRate!$A$7:$BQ$26,COLUMN()-2,0)*VLOOKUP('Billed Volumes'!$C41,'Rev Allocations Usage'!$B$4:$K$23,MATCH('Billed Volumes'!$A41,'Rev Allocations Usage'!$B$3:$K$3,0),0)</f>
        <v>29494.6</v>
      </c>
      <c r="Y41" s="50">
        <f>VLOOKUP($C41,BilledbyRate!$A$7:$BQ$26,COLUMN()-2,0)*VLOOKUP('Billed Volumes'!$C41,'Rev Allocations Usage'!$B$4:$K$23,MATCH('Billed Volumes'!$A41,'Rev Allocations Usage'!$B$3:$K$3,0),0)</f>
        <v>33874.1</v>
      </c>
      <c r="Z41" s="50">
        <f>VLOOKUP($C41,BilledbyRate!$A$7:$BQ$26,COLUMN()-2,0)*VLOOKUP('Billed Volumes'!$C41,'Rev Allocations Usage'!$B$4:$K$23,MATCH('Billed Volumes'!$A41,'Rev Allocations Usage'!$B$3:$K$3,0),0)</f>
        <v>29687.7</v>
      </c>
      <c r="AA41" s="50">
        <f>VLOOKUP($C41,BilledbyRate!$A$7:$BQ$26,COLUMN()-2,0)*VLOOKUP('Billed Volumes'!$C41,'Rev Allocations Usage'!$B$4:$K$23,MATCH('Billed Volumes'!$A41,'Rev Allocations Usage'!$B$3:$K$3,0),0)</f>
        <v>26490.7</v>
      </c>
      <c r="AB41" s="50">
        <f>VLOOKUP($C41,BilledbyRate!$A$7:$BQ$26,COLUMN()-2,0)*VLOOKUP('Billed Volumes'!$C41,'Rev Allocations Usage'!$B$4:$K$23,MATCH('Billed Volumes'!$A41,'Rev Allocations Usage'!$B$3:$K$3,0),0)</f>
        <v>13312.2</v>
      </c>
      <c r="AC41" s="50">
        <f>VLOOKUP($C41,BilledbyRate!$A$7:$BQ$26,COLUMN()-2,0)*VLOOKUP('Billed Volumes'!$C41,'Rev Allocations Usage'!$B$4:$K$23,MATCH('Billed Volumes'!$A41,'Rev Allocations Usage'!$B$3:$K$3,0),0)</f>
        <v>41297.5</v>
      </c>
      <c r="AD41" s="50">
        <f>VLOOKUP($C41,BilledbyRate!$A$7:$BQ$26,COLUMN()-2,0)*VLOOKUP('Billed Volumes'!$C41,'Rev Allocations Usage'!$B$4:$K$23,MATCH('Billed Volumes'!$A41,'Rev Allocations Usage'!$B$3:$K$3,0),0)</f>
        <v>29494.6</v>
      </c>
      <c r="AE41" s="50">
        <f>VLOOKUP($C41,BilledbyRate!$A$7:$BQ$26,COLUMN()-2,0)*VLOOKUP('Billed Volumes'!$C41,'Rev Allocations Usage'!$B$4:$K$23,MATCH('Billed Volumes'!$A41,'Rev Allocations Usage'!$B$3:$K$3,0),0)</f>
        <v>29687.7</v>
      </c>
      <c r="AF41" s="50">
        <f>VLOOKUP($C41,BilledbyRate!$A$7:$BQ$26,COLUMN()-2,0)*VLOOKUP('Billed Volumes'!$C41,'Rev Allocations Usage'!$B$4:$K$23,MATCH('Billed Volumes'!$A41,'Rev Allocations Usage'!$B$3:$K$3,0),0)</f>
        <v>30870.200000000004</v>
      </c>
      <c r="AG41" s="50">
        <f>VLOOKUP($C41,BilledbyRate!$A$7:$BQ$26,COLUMN()-2,0)*VLOOKUP('Billed Volumes'!$C41,'Rev Allocations Usage'!$B$4:$K$23,MATCH('Billed Volumes'!$A41,'Rev Allocations Usage'!$B$3:$K$3,0),0)</f>
        <v>29494.6</v>
      </c>
      <c r="AH41" s="50">
        <f>VLOOKUP($C41,BilledbyRate!$A$7:$BQ$26,COLUMN()-2,0)*VLOOKUP('Billed Volumes'!$C41,'Rev Allocations Usage'!$B$4:$K$23,MATCH('Billed Volumes'!$A41,'Rev Allocations Usage'!$B$3:$K$3,0),0)</f>
        <v>33874.1</v>
      </c>
      <c r="AI41" s="50">
        <f>VLOOKUP($C41,BilledbyRate!$A$7:$BQ$26,COLUMN()-2,0)*VLOOKUP('Billed Volumes'!$C41,'Rev Allocations Usage'!$B$4:$K$23,MATCH('Billed Volumes'!$A41,'Rev Allocations Usage'!$B$3:$K$3,0),0)</f>
        <v>28119</v>
      </c>
      <c r="AJ41" s="52">
        <f>VLOOKUP($C41,BilledbyRate!$A$7:$BQ$26,COLUMN()-2,0)*VLOOKUP('Billed Volumes'!$C41,'Rev Allocations Usage'!$B$4:$K$23,MATCH('Billed Volumes'!$A41,'Rev Allocations Usage'!$B$3:$K$3,0),0)</f>
        <v>29494.6</v>
      </c>
      <c r="AK41" s="50">
        <f>VLOOKUP($C41,BilledbyRate!$A$7:$BQ$26,COLUMN()-2,0)*VLOOKUP('Billed Volumes'!$C41,'Rev Allocations Usage'!$B$4:$K$23,MATCH('Billed Volumes'!$A41,'Rev Allocations Usage'!$B$3:$K$3,0),0)</f>
        <v>29494.6</v>
      </c>
      <c r="AL41" s="50">
        <f>VLOOKUP($C41,BilledbyRate!$A$7:$BQ$26,COLUMN()-2,0)*VLOOKUP('Billed Volumes'!$C41,'Rev Allocations Usage'!$B$4:$K$23,MATCH('Billed Volumes'!$A41,'Rev Allocations Usage'!$B$3:$K$3,0),0)</f>
        <v>30870.200000000004</v>
      </c>
      <c r="AM41" s="50">
        <f>VLOOKUP($C41,BilledbyRate!$A$7:$BQ$26,COLUMN()-2,0)*VLOOKUP('Billed Volumes'!$C41,'Rev Allocations Usage'!$B$4:$K$23,MATCH('Billed Volumes'!$A41,'Rev Allocations Usage'!$B$3:$K$3,0),0)</f>
        <v>27925.8</v>
      </c>
      <c r="AN41" s="50">
        <f>VLOOKUP($C41,BilledbyRate!$A$7:$BQ$26,COLUMN()-2,0)*VLOOKUP('Billed Volumes'!$C41,'Rev Allocations Usage'!$B$4:$K$23,MATCH('Billed Volumes'!$A41,'Rev Allocations Usage'!$B$3:$K$3,0),0)</f>
        <v>34067.199999999997</v>
      </c>
      <c r="AO41" s="50">
        <f>VLOOKUP($C41,BilledbyRate!$A$7:$BQ$26,COLUMN()-2,0)*VLOOKUP('Billed Volumes'!$C41,'Rev Allocations Usage'!$B$4:$K$23,MATCH('Billed Volumes'!$A41,'Rev Allocations Usage'!$B$3:$K$3,0),0)</f>
        <v>29494.6</v>
      </c>
      <c r="AP41" s="50">
        <f>VLOOKUP($C41,BilledbyRate!$A$7:$BQ$26,COLUMN()-2,0)*VLOOKUP('Billed Volumes'!$C41,'Rev Allocations Usage'!$B$4:$K$23,MATCH('Billed Volumes'!$A41,'Rev Allocations Usage'!$B$3:$K$3,0),0)</f>
        <v>29494.6</v>
      </c>
      <c r="AQ41" s="50">
        <f>VLOOKUP($C41,BilledbyRate!$A$7:$BQ$26,COLUMN()-2,0)*VLOOKUP('Billed Volumes'!$C41,'Rev Allocations Usage'!$B$4:$K$23,MATCH('Billed Volumes'!$A41,'Rev Allocations Usage'!$B$3:$K$3,0),0)</f>
        <v>29494.6</v>
      </c>
      <c r="AR41" s="50">
        <f>VLOOKUP($C41,BilledbyRate!$A$7:$BQ$26,COLUMN()-2,0)*VLOOKUP('Billed Volumes'!$C41,'Rev Allocations Usage'!$B$4:$K$23,MATCH('Billed Volumes'!$A41,'Rev Allocations Usage'!$B$3:$K$3,0),0)</f>
        <v>33874.1</v>
      </c>
      <c r="AS41" s="50">
        <f>VLOOKUP($C41,BilledbyRate!$A$7:$BQ$26,COLUMN()-2,0)*VLOOKUP('Billed Volumes'!$C41,'Rev Allocations Usage'!$B$4:$K$23,MATCH('Billed Volumes'!$A41,'Rev Allocations Usage'!$B$3:$K$3,0),0)</f>
        <v>29494.6</v>
      </c>
      <c r="AT41" s="50">
        <f>VLOOKUP($C41,BilledbyRate!$A$7:$BQ$26,COLUMN()-2,0)*VLOOKUP('Billed Volumes'!$C41,'Rev Allocations Usage'!$B$4:$K$23,MATCH('Billed Volumes'!$A41,'Rev Allocations Usage'!$B$3:$K$3,0),0)</f>
        <v>36918</v>
      </c>
      <c r="AU41" s="50">
        <f>VLOOKUP($C41,BilledbyRate!$A$7:$BQ$26,COLUMN()-2,0)*VLOOKUP('Billed Volumes'!$C41,'Rev Allocations Usage'!$B$4:$K$23,MATCH('Billed Volumes'!$A41,'Rev Allocations Usage'!$B$3:$K$3,0),0)</f>
        <v>29494.6</v>
      </c>
      <c r="AV41" s="52">
        <f>VLOOKUP($C41,BilledbyRate!$A$7:$BQ$26,COLUMN()-2,0)*VLOOKUP('Billed Volumes'!$C41,'Rev Allocations Usage'!$B$4:$K$23,MATCH('Billed Volumes'!$A41,'Rev Allocations Usage'!$B$3:$K$3,0),0)</f>
        <v>29494.6</v>
      </c>
      <c r="AW41" s="50">
        <f>VLOOKUP($C41,BilledbyRate!$A$7:$BQ$26,COLUMN()-2,0)*VLOOKUP('Billed Volumes'!$C41,'Rev Allocations Usage'!$B$4:$K$23,MATCH('Billed Volumes'!$A41,'Rev Allocations Usage'!$B$3:$K$3,0),0)</f>
        <v>29494.6</v>
      </c>
      <c r="AX41" s="50">
        <f>VLOOKUP($C41,BilledbyRate!$A$7:$BQ$26,COLUMN()-2,0)*VLOOKUP('Billed Volumes'!$C41,'Rev Allocations Usage'!$B$4:$K$23,MATCH('Billed Volumes'!$A41,'Rev Allocations Usage'!$B$3:$K$3,0),0)</f>
        <v>26683.8</v>
      </c>
      <c r="AY41" s="50">
        <f>VLOOKUP($C41,BilledbyRate!$A$7:$BQ$26,COLUMN()-2,0)*VLOOKUP('Billed Volumes'!$C41,'Rev Allocations Usage'!$B$4:$K$23,MATCH('Billed Volumes'!$A41,'Rev Allocations Usage'!$B$3:$K$3,0),0)</f>
        <v>35542.400000000001</v>
      </c>
      <c r="AZ41" s="50">
        <f>VLOOKUP($C41,BilledbyRate!$A$7:$BQ$26,COLUMN()-2,0)*VLOOKUP('Billed Volumes'!$C41,'Rev Allocations Usage'!$B$4:$K$23,MATCH('Billed Volumes'!$A41,'Rev Allocations Usage'!$B$3:$K$3,0),0)</f>
        <v>23446.800000000003</v>
      </c>
      <c r="BA41" s="50">
        <f>VLOOKUP($C41,BilledbyRate!$A$7:$BQ$26,COLUMN()-2,0)*VLOOKUP('Billed Volumes'!$C41,'Rev Allocations Usage'!$B$4:$K$23,MATCH('Billed Volumes'!$A41,'Rev Allocations Usage'!$B$3:$K$3,0),0)</f>
        <v>29494.6</v>
      </c>
      <c r="BB41" s="50">
        <f>VLOOKUP($C41,BilledbyRate!$A$7:$BQ$26,COLUMN()-2,0)*VLOOKUP('Billed Volumes'!$C41,'Rev Allocations Usage'!$B$4:$K$23,MATCH('Billed Volumes'!$A41,'Rev Allocations Usage'!$B$3:$K$3,0),0)</f>
        <v>29494.6</v>
      </c>
      <c r="BC41" s="50">
        <f>VLOOKUP($C41,BilledbyRate!$A$7:$BQ$26,COLUMN()-2,0)*VLOOKUP('Billed Volumes'!$C41,'Rev Allocations Usage'!$B$4:$K$23,MATCH('Billed Volumes'!$A41,'Rev Allocations Usage'!$B$3:$K$3,0),0)</f>
        <v>29494.6</v>
      </c>
      <c r="BD41" s="50">
        <f>VLOOKUP($C41,BilledbyRate!$A$7:$BQ$26,COLUMN()-2,0)*VLOOKUP('Billed Volumes'!$C41,'Rev Allocations Usage'!$B$4:$K$23,MATCH('Billed Volumes'!$A41,'Rev Allocations Usage'!$B$3:$K$3,0),0)</f>
        <v>29494.6</v>
      </c>
      <c r="BE41" s="50">
        <f>VLOOKUP($C41,BilledbyRate!$A$7:$BQ$26,COLUMN()-2,0)*VLOOKUP('Billed Volumes'!$C41,'Rev Allocations Usage'!$B$4:$K$23,MATCH('Billed Volumes'!$A41,'Rev Allocations Usage'!$B$3:$K$3,0),0)</f>
        <v>19027.3</v>
      </c>
      <c r="BF41" s="50">
        <f>VLOOKUP($C41,BilledbyRate!$A$7:$BQ$26,COLUMN()-2,0)*VLOOKUP('Billed Volumes'!$C41,'Rev Allocations Usage'!$B$4:$K$23,MATCH('Billed Volumes'!$A41,'Rev Allocations Usage'!$B$3:$K$3,0),0)</f>
        <v>41297.5</v>
      </c>
      <c r="BG41" s="50">
        <f>VLOOKUP($C41,BilledbyRate!$A$7:$BQ$26,COLUMN()-2,0)*VLOOKUP('Billed Volumes'!$C41,'Rev Allocations Usage'!$B$4:$K$23,MATCH('Billed Volumes'!$A41,'Rev Allocations Usage'!$B$3:$K$3,0),0)</f>
        <v>35442.799999999996</v>
      </c>
      <c r="BH41" s="52">
        <f>VLOOKUP($C41,BilledbyRate!$A$7:$BQ$26,COLUMN()-2,0)*VLOOKUP('Billed Volumes'!$C41,'Rev Allocations Usage'!$B$4:$K$23,MATCH('Billed Volumes'!$A41,'Rev Allocations Usage'!$B$3:$K$3,0),0)</f>
        <v>29494.6</v>
      </c>
      <c r="BI41" s="50">
        <f>VLOOKUP($C41,BilledbyRate!$A$7:$BQ$26,COLUMN()-2,0)*VLOOKUP('Billed Volumes'!$C41,'Rev Allocations Usage'!$B$4:$K$23,MATCH('Billed Volumes'!$A41,'Rev Allocations Usage'!$B$3:$K$3,0),0)</f>
        <v>28119</v>
      </c>
      <c r="BJ41" s="50">
        <f>VLOOKUP($C41,BilledbyRate!$A$7:$BQ$26,COLUMN()-2,0)*VLOOKUP('Billed Volumes'!$C41,'Rev Allocations Usage'!$B$4:$K$23,MATCH('Billed Volumes'!$A41,'Rev Allocations Usage'!$B$3:$K$3,0),0)</f>
        <v>29494.6</v>
      </c>
      <c r="BK41" s="50">
        <f>VLOOKUP($C41,BilledbyRate!$A$7:$BQ$26,COLUMN()-2,0)*VLOOKUP('Billed Volumes'!$C41,'Rev Allocations Usage'!$B$4:$K$23,MATCH('Billed Volumes'!$A41,'Rev Allocations Usage'!$B$3:$K$3,0),0)</f>
        <v>29494.6</v>
      </c>
      <c r="BL41" s="50">
        <f>VLOOKUP($C41,BilledbyRate!$A$7:$BQ$26,COLUMN()-2,0)*VLOOKUP('Billed Volumes'!$C41,'Rev Allocations Usage'!$B$4:$K$23,MATCH('Billed Volumes'!$A41,'Rev Allocations Usage'!$B$3:$K$3,0),0)</f>
        <v>29494.6</v>
      </c>
      <c r="BM41" s="50">
        <f>VLOOKUP($C41,BilledbyRate!$A$7:$BQ$26,COLUMN()-2,0)*VLOOKUP('Billed Volumes'!$C41,'Rev Allocations Usage'!$B$4:$K$23,MATCH('Billed Volumes'!$A41,'Rev Allocations Usage'!$B$3:$K$3,0),0)</f>
        <v>27925.8</v>
      </c>
      <c r="BN41" s="50">
        <f>VLOOKUP($C41,BilledbyRate!$A$7:$BQ$26,COLUMN()-2,0)*VLOOKUP('Billed Volumes'!$C41,'Rev Allocations Usage'!$B$4:$K$23,MATCH('Billed Volumes'!$A41,'Rev Allocations Usage'!$B$3:$K$3,0),0)</f>
        <v>31063.3</v>
      </c>
      <c r="BO41" s="50">
        <f>VLOOKUP($C41,BilledbyRate!$A$7:$BQ$26,COLUMN()-2,0)*VLOOKUP('Billed Volumes'!$C41,'Rev Allocations Usage'!$B$4:$K$23,MATCH('Billed Volumes'!$A41,'Rev Allocations Usage'!$B$3:$K$3,0),0)</f>
        <v>29494.6</v>
      </c>
      <c r="BP41" s="50">
        <f>VLOOKUP($C41,BilledbyRate!$A$7:$BQ$26,COLUMN()-2,0)*VLOOKUP('Billed Volumes'!$C41,'Rev Allocations Usage'!$B$4:$K$23,MATCH('Billed Volumes'!$A41,'Rev Allocations Usage'!$B$3:$K$3,0),0)</f>
        <v>38293.599999999999</v>
      </c>
      <c r="BQ41" s="50">
        <f>VLOOKUP($C41,BilledbyRate!$A$7:$BQ$26,COLUMN()-2,0)*VLOOKUP('Billed Volumes'!$C41,'Rev Allocations Usage'!$B$4:$K$23,MATCH('Billed Volumes'!$A41,'Rev Allocations Usage'!$B$3:$K$3,0),0)</f>
        <v>20735.599999999999</v>
      </c>
      <c r="BR41" s="50">
        <f>VLOOKUP($C41,BilledbyRate!$A$7:$BQ$26,COLUMN()-2,0)*VLOOKUP('Billed Volumes'!$C41,'Rev Allocations Usage'!$B$4:$K$23,MATCH('Billed Volumes'!$A41,'Rev Allocations Usage'!$B$3:$K$3,0),0)</f>
        <v>32538.5</v>
      </c>
      <c r="BS41" s="51">
        <f>VLOOKUP($C41,BilledbyRate!$A$7:$BQ$26,COLUMN()-2,0)*VLOOKUP('Billed Volumes'!$C41,'Rev Allocations Usage'!$B$4:$K$23,MATCH('Billed Volumes'!$A41,'Rev Allocations Usage'!$B$3:$K$3,0),0)</f>
        <v>33874.1</v>
      </c>
    </row>
    <row r="42" spans="1:72" x14ac:dyDescent="0.2">
      <c r="A42" s="84" t="s">
        <v>168</v>
      </c>
      <c r="B42" s="67"/>
      <c r="C42" s="67"/>
      <c r="D42" s="61"/>
      <c r="E42" s="62">
        <f t="shared" ref="E42:BO42" si="16">E41+E40+E39+E35+E32+E27+E19+E13+E7</f>
        <v>1970056.197271165</v>
      </c>
      <c r="F42" s="62">
        <f t="shared" si="16"/>
        <v>1813745.2343695289</v>
      </c>
      <c r="G42" s="62">
        <f t="shared" si="16"/>
        <v>1786447.2857261682</v>
      </c>
      <c r="H42" s="62">
        <f t="shared" si="16"/>
        <v>1709168.4617801176</v>
      </c>
      <c r="I42" s="62">
        <f t="shared" si="16"/>
        <v>2584023.1437618118</v>
      </c>
      <c r="J42" s="62">
        <f t="shared" si="16"/>
        <v>3810267.2792187482</v>
      </c>
      <c r="K42" s="63">
        <f t="shared" si="16"/>
        <v>6020304.1763451593</v>
      </c>
      <c r="L42" s="69">
        <f t="shared" si="16"/>
        <v>7707827.9688824452</v>
      </c>
      <c r="M42" s="69">
        <f t="shared" si="16"/>
        <v>7267189.0959837846</v>
      </c>
      <c r="N42" s="69">
        <f t="shared" si="16"/>
        <v>5966604.4640321583</v>
      </c>
      <c r="O42" s="69">
        <f t="shared" si="16"/>
        <v>4033640.8959544199</v>
      </c>
      <c r="P42" s="69">
        <f t="shared" si="16"/>
        <v>2259295.3373428341</v>
      </c>
      <c r="Q42" s="69">
        <f t="shared" si="16"/>
        <v>1685655.1526396768</v>
      </c>
      <c r="R42" s="69">
        <f t="shared" si="16"/>
        <v>1657677.4963540128</v>
      </c>
      <c r="S42" s="69">
        <f t="shared" si="16"/>
        <v>1676864.8335745663</v>
      </c>
      <c r="T42" s="69">
        <f t="shared" si="16"/>
        <v>1639977.7808687328</v>
      </c>
      <c r="U42" s="69">
        <f t="shared" si="16"/>
        <v>2438342.6569010583</v>
      </c>
      <c r="V42" s="69">
        <f t="shared" si="16"/>
        <v>3780261.2771652397</v>
      </c>
      <c r="W42" s="69">
        <f t="shared" si="16"/>
        <v>5971748.1933293035</v>
      </c>
      <c r="X42" s="68">
        <f t="shared" si="16"/>
        <v>7682718.3887277991</v>
      </c>
      <c r="Y42" s="69">
        <f t="shared" si="16"/>
        <v>7255678.615312228</v>
      </c>
      <c r="Z42" s="69">
        <f t="shared" si="16"/>
        <v>5962416.0624756478</v>
      </c>
      <c r="AA42" s="69">
        <f t="shared" si="16"/>
        <v>3969936.663513172</v>
      </c>
      <c r="AB42" s="69">
        <f t="shared" si="16"/>
        <v>2282597.0263229064</v>
      </c>
      <c r="AC42" s="69">
        <f t="shared" si="16"/>
        <v>1743422.2717627427</v>
      </c>
      <c r="AD42" s="69">
        <f t="shared" si="16"/>
        <v>1675057.9456096799</v>
      </c>
      <c r="AE42" s="69">
        <f t="shared" si="16"/>
        <v>1712858.0634657214</v>
      </c>
      <c r="AF42" s="69">
        <f t="shared" si="16"/>
        <v>1631736.4119172641</v>
      </c>
      <c r="AG42" s="69">
        <f t="shared" si="16"/>
        <v>2275857.8379883799</v>
      </c>
      <c r="AH42" s="69">
        <f t="shared" si="16"/>
        <v>3762072.1971789543</v>
      </c>
      <c r="AI42" s="69">
        <f t="shared" si="16"/>
        <v>5940355.8647854067</v>
      </c>
      <c r="AJ42" s="68">
        <f t="shared" si="16"/>
        <v>7632477.0470453855</v>
      </c>
      <c r="AK42" s="69">
        <f t="shared" si="16"/>
        <v>7212433.3143809829</v>
      </c>
      <c r="AL42" s="69">
        <f t="shared" si="16"/>
        <v>5932787.3504936378</v>
      </c>
      <c r="AM42" s="69">
        <f t="shared" si="16"/>
        <v>3898336.5084512332</v>
      </c>
      <c r="AN42" s="69">
        <f t="shared" si="16"/>
        <v>2258511.1410005041</v>
      </c>
      <c r="AO42" s="69">
        <f t="shared" si="16"/>
        <v>1677278.5612031829</v>
      </c>
      <c r="AP42" s="69">
        <f t="shared" si="16"/>
        <v>1676430.1390815224</v>
      </c>
      <c r="AQ42" s="69">
        <f t="shared" si="16"/>
        <v>1717787.7713451043</v>
      </c>
      <c r="AR42" s="69">
        <f t="shared" si="16"/>
        <v>1671884.534477978</v>
      </c>
      <c r="AS42" s="69">
        <f t="shared" si="16"/>
        <v>2439073.7165756687</v>
      </c>
      <c r="AT42" s="69">
        <f t="shared" si="16"/>
        <v>3748602.8634966593</v>
      </c>
      <c r="AU42" s="69">
        <f t="shared" si="16"/>
        <v>5903581.1230456876</v>
      </c>
      <c r="AV42" s="68">
        <f t="shared" si="16"/>
        <v>7579927.8372842148</v>
      </c>
      <c r="AW42" s="69">
        <f t="shared" si="16"/>
        <v>7170827.1676356811</v>
      </c>
      <c r="AX42" s="69">
        <f t="shared" si="16"/>
        <v>5895245.608774431</v>
      </c>
      <c r="AY42" s="69">
        <f t="shared" si="16"/>
        <v>3712132.897089873</v>
      </c>
      <c r="AZ42" s="69">
        <f t="shared" si="16"/>
        <v>2195349.1745615783</v>
      </c>
      <c r="BA42" s="69">
        <f t="shared" si="16"/>
        <v>1643664.6472026187</v>
      </c>
      <c r="BB42" s="69">
        <f t="shared" si="16"/>
        <v>1618675.0276489656</v>
      </c>
      <c r="BC42" s="69">
        <f t="shared" si="16"/>
        <v>1646916.3924887893</v>
      </c>
      <c r="BD42" s="69">
        <f t="shared" si="16"/>
        <v>1604996.8061377171</v>
      </c>
      <c r="BE42" s="69">
        <f t="shared" si="16"/>
        <v>2239641.8474942856</v>
      </c>
      <c r="BF42" s="69">
        <f t="shared" si="16"/>
        <v>3735782.8477699496</v>
      </c>
      <c r="BG42" s="69">
        <f t="shared" si="16"/>
        <v>5870639.2294494621</v>
      </c>
      <c r="BH42" s="68">
        <f t="shared" si="16"/>
        <v>7534869.8206905648</v>
      </c>
      <c r="BI42" s="69">
        <f t="shared" si="16"/>
        <v>7133960.6745338961</v>
      </c>
      <c r="BJ42" s="69">
        <f t="shared" si="16"/>
        <v>5869825.669949783</v>
      </c>
      <c r="BK42" s="69">
        <f t="shared" si="16"/>
        <v>3748914.4381313212</v>
      </c>
      <c r="BL42" s="69">
        <f t="shared" si="16"/>
        <v>2220362.5607606322</v>
      </c>
      <c r="BM42" s="69">
        <f t="shared" si="16"/>
        <v>1638305.7080412195</v>
      </c>
      <c r="BN42" s="69">
        <f t="shared" si="16"/>
        <v>1625072.1580508638</v>
      </c>
      <c r="BO42" s="69">
        <f t="shared" si="16"/>
        <v>1637402.6242895117</v>
      </c>
      <c r="BP42" s="69">
        <f t="shared" ref="BP42:BS42" si="17">BP41+BP40+BP39+BP35+BP32+BP27+BP19+BP13+BP7</f>
        <v>1641259.6607266581</v>
      </c>
      <c r="BQ42" s="69">
        <f t="shared" si="17"/>
        <v>2410736.6266774582</v>
      </c>
      <c r="BR42" s="69">
        <f t="shared" si="17"/>
        <v>3713491.247392633</v>
      </c>
      <c r="BS42" s="83">
        <f t="shared" si="17"/>
        <v>5836585.7554236669</v>
      </c>
    </row>
    <row r="43" spans="1:72" s="66" customFormat="1" x14ac:dyDescent="0.2">
      <c r="D43" s="70"/>
      <c r="E43" s="70" t="s">
        <v>174</v>
      </c>
      <c r="F43" s="70" t="s">
        <v>174</v>
      </c>
      <c r="G43" s="70" t="s">
        <v>174</v>
      </c>
      <c r="H43" s="70" t="s">
        <v>174</v>
      </c>
      <c r="I43" s="70" t="s">
        <v>174</v>
      </c>
      <c r="J43" s="70" t="s">
        <v>174</v>
      </c>
      <c r="K43" s="71" t="s">
        <v>174</v>
      </c>
      <c r="L43" s="70" t="s">
        <v>174</v>
      </c>
      <c r="M43" s="70" t="s">
        <v>174</v>
      </c>
      <c r="N43" s="70" t="s">
        <v>174</v>
      </c>
      <c r="O43" s="70" t="s">
        <v>174</v>
      </c>
      <c r="P43" s="70" t="s">
        <v>174</v>
      </c>
      <c r="Q43" s="70" t="s">
        <v>174</v>
      </c>
      <c r="R43" s="70" t="s">
        <v>174</v>
      </c>
      <c r="S43" s="70" t="s">
        <v>174</v>
      </c>
      <c r="T43" s="70" t="s">
        <v>174</v>
      </c>
      <c r="U43" s="70" t="s">
        <v>174</v>
      </c>
      <c r="V43" s="70" t="s">
        <v>174</v>
      </c>
      <c r="W43" s="71" t="s">
        <v>174</v>
      </c>
      <c r="X43" s="70" t="s">
        <v>174</v>
      </c>
      <c r="Y43" s="70" t="s">
        <v>174</v>
      </c>
      <c r="Z43" s="70" t="s">
        <v>174</v>
      </c>
      <c r="AA43" s="70" t="s">
        <v>174</v>
      </c>
      <c r="AB43" s="70" t="s">
        <v>174</v>
      </c>
      <c r="AC43" s="70" t="s">
        <v>174</v>
      </c>
      <c r="AD43" s="70" t="s">
        <v>174</v>
      </c>
      <c r="AE43" s="70" t="s">
        <v>174</v>
      </c>
      <c r="AF43" s="70" t="s">
        <v>174</v>
      </c>
      <c r="AG43" s="70" t="s">
        <v>174</v>
      </c>
      <c r="AH43" s="70" t="s">
        <v>174</v>
      </c>
      <c r="AI43" s="71" t="s">
        <v>174</v>
      </c>
      <c r="AJ43" s="70" t="s">
        <v>174</v>
      </c>
      <c r="AK43" s="70" t="s">
        <v>174</v>
      </c>
      <c r="AL43" s="70" t="s">
        <v>174</v>
      </c>
      <c r="AM43" s="70" t="s">
        <v>174</v>
      </c>
      <c r="AN43" s="70" t="s">
        <v>174</v>
      </c>
      <c r="AO43" s="70" t="s">
        <v>174</v>
      </c>
      <c r="AP43" s="70" t="s">
        <v>174</v>
      </c>
      <c r="AQ43" s="70" t="s">
        <v>174</v>
      </c>
      <c r="AR43" s="70" t="s">
        <v>174</v>
      </c>
      <c r="AS43" s="70" t="s">
        <v>174</v>
      </c>
      <c r="AT43" s="70" t="s">
        <v>174</v>
      </c>
      <c r="AU43" s="71" t="s">
        <v>174</v>
      </c>
      <c r="AV43" s="70" t="s">
        <v>174</v>
      </c>
      <c r="AW43" s="70" t="s">
        <v>174</v>
      </c>
      <c r="AX43" s="70" t="s">
        <v>174</v>
      </c>
      <c r="AY43" s="70" t="s">
        <v>174</v>
      </c>
      <c r="AZ43" s="70" t="s">
        <v>174</v>
      </c>
      <c r="BA43" s="70" t="s">
        <v>174</v>
      </c>
      <c r="BB43" s="70" t="s">
        <v>174</v>
      </c>
      <c r="BC43" s="70" t="s">
        <v>174</v>
      </c>
      <c r="BD43" s="70" t="s">
        <v>174</v>
      </c>
      <c r="BE43" s="70" t="s">
        <v>174</v>
      </c>
      <c r="BF43" s="70" t="s">
        <v>174</v>
      </c>
      <c r="BG43" s="71" t="s">
        <v>174</v>
      </c>
      <c r="BH43" s="70" t="s">
        <v>174</v>
      </c>
      <c r="BI43" s="70" t="s">
        <v>174</v>
      </c>
      <c r="BJ43" s="70" t="s">
        <v>174</v>
      </c>
      <c r="BK43" s="70" t="s">
        <v>174</v>
      </c>
      <c r="BL43" s="70" t="s">
        <v>174</v>
      </c>
      <c r="BM43" s="70" t="s">
        <v>174</v>
      </c>
      <c r="BN43" s="70" t="s">
        <v>174</v>
      </c>
      <c r="BO43" s="70" t="s">
        <v>174</v>
      </c>
      <c r="BP43" s="70" t="s">
        <v>174</v>
      </c>
      <c r="BQ43" s="70" t="s">
        <v>174</v>
      </c>
      <c r="BR43" s="70" t="s">
        <v>174</v>
      </c>
      <c r="BS43" s="71" t="s">
        <v>174</v>
      </c>
    </row>
    <row r="44" spans="1:72" s="66" customFormat="1" x14ac:dyDescent="0.2">
      <c r="A44" s="72" t="s">
        <v>175</v>
      </c>
      <c r="D44" s="73"/>
      <c r="E44" s="73" t="s">
        <v>174</v>
      </c>
      <c r="F44" s="73" t="s">
        <v>174</v>
      </c>
      <c r="G44" s="73" t="s">
        <v>174</v>
      </c>
      <c r="H44" s="73" t="s">
        <v>174</v>
      </c>
      <c r="I44" s="73" t="s">
        <v>174</v>
      </c>
      <c r="J44" s="73" t="s">
        <v>174</v>
      </c>
      <c r="K44" s="117" t="s">
        <v>174</v>
      </c>
      <c r="L44" s="73" t="s">
        <v>174</v>
      </c>
      <c r="M44" s="73" t="s">
        <v>174</v>
      </c>
      <c r="N44" s="73" t="s">
        <v>174</v>
      </c>
      <c r="O44" s="73" t="s">
        <v>174</v>
      </c>
      <c r="P44" s="73" t="s">
        <v>174</v>
      </c>
      <c r="Q44" s="73" t="s">
        <v>174</v>
      </c>
      <c r="R44" s="73" t="s">
        <v>174</v>
      </c>
      <c r="S44" s="73" t="s">
        <v>174</v>
      </c>
      <c r="T44" s="73" t="s">
        <v>174</v>
      </c>
      <c r="U44" s="73" t="s">
        <v>174</v>
      </c>
      <c r="V44" s="73" t="s">
        <v>174</v>
      </c>
      <c r="W44" s="117" t="s">
        <v>174</v>
      </c>
      <c r="X44" s="73" t="s">
        <v>174</v>
      </c>
      <c r="Y44" s="73" t="s">
        <v>174</v>
      </c>
      <c r="Z44" s="73" t="s">
        <v>174</v>
      </c>
      <c r="AA44" s="73" t="s">
        <v>174</v>
      </c>
      <c r="AB44" s="73" t="s">
        <v>174</v>
      </c>
      <c r="AC44" s="73" t="s">
        <v>174</v>
      </c>
      <c r="AD44" s="73" t="s">
        <v>174</v>
      </c>
      <c r="AE44" s="73" t="s">
        <v>174</v>
      </c>
      <c r="AF44" s="73" t="s">
        <v>174</v>
      </c>
      <c r="AG44" s="73" t="s">
        <v>174</v>
      </c>
      <c r="AH44" s="73" t="s">
        <v>174</v>
      </c>
      <c r="AI44" s="117" t="s">
        <v>174</v>
      </c>
      <c r="AJ44" s="73" t="s">
        <v>174</v>
      </c>
      <c r="AK44" s="73" t="s">
        <v>174</v>
      </c>
      <c r="AL44" s="73" t="s">
        <v>174</v>
      </c>
      <c r="AM44" s="73" t="s">
        <v>174</v>
      </c>
      <c r="AN44" s="73" t="s">
        <v>174</v>
      </c>
      <c r="AO44" s="73" t="s">
        <v>174</v>
      </c>
      <c r="AP44" s="73" t="s">
        <v>174</v>
      </c>
      <c r="AQ44" s="73" t="s">
        <v>174</v>
      </c>
      <c r="AR44" s="73" t="s">
        <v>174</v>
      </c>
      <c r="AS44" s="73" t="s">
        <v>174</v>
      </c>
      <c r="AT44" s="73" t="s">
        <v>174</v>
      </c>
      <c r="AU44" s="117" t="s">
        <v>174</v>
      </c>
      <c r="AV44" s="73" t="s">
        <v>174</v>
      </c>
      <c r="AW44" s="73" t="s">
        <v>174</v>
      </c>
      <c r="AX44" s="73" t="s">
        <v>174</v>
      </c>
      <c r="AY44" s="73" t="s">
        <v>174</v>
      </c>
      <c r="AZ44" s="73" t="s">
        <v>174</v>
      </c>
      <c r="BA44" s="73" t="s">
        <v>174</v>
      </c>
      <c r="BB44" s="73" t="s">
        <v>174</v>
      </c>
      <c r="BC44" s="73" t="s">
        <v>174</v>
      </c>
      <c r="BD44" s="73" t="s">
        <v>174</v>
      </c>
      <c r="BE44" s="73" t="s">
        <v>174</v>
      </c>
      <c r="BF44" s="73" t="s">
        <v>174</v>
      </c>
      <c r="BG44" s="117" t="s">
        <v>174</v>
      </c>
      <c r="BH44" s="73" t="s">
        <v>174</v>
      </c>
      <c r="BI44" s="73" t="s">
        <v>174</v>
      </c>
      <c r="BJ44" s="73" t="s">
        <v>174</v>
      </c>
      <c r="BK44" s="73" t="s">
        <v>174</v>
      </c>
      <c r="BL44" s="73" t="s">
        <v>174</v>
      </c>
      <c r="BM44" s="73" t="s">
        <v>174</v>
      </c>
      <c r="BN44" s="73" t="s">
        <v>174</v>
      </c>
      <c r="BO44" s="73" t="s">
        <v>174</v>
      </c>
      <c r="BP44" s="73" t="s">
        <v>174</v>
      </c>
      <c r="BQ44" s="73" t="s">
        <v>174</v>
      </c>
      <c r="BR44" s="73" t="s">
        <v>174</v>
      </c>
      <c r="BS44" s="117" t="s">
        <v>174</v>
      </c>
    </row>
    <row r="45" spans="1:72" s="66" customFormat="1" x14ac:dyDescent="0.2">
      <c r="A45" s="74" t="s">
        <v>169</v>
      </c>
      <c r="B45" s="75"/>
      <c r="C45" s="75"/>
      <c r="D45" s="76"/>
      <c r="E45" s="136">
        <f t="shared" ref="E45:BO45" si="18">E38+E31+E16</f>
        <v>6420.6635733893436</v>
      </c>
      <c r="F45" s="136">
        <f t="shared" si="18"/>
        <v>1530.0247940938975</v>
      </c>
      <c r="G45" s="136">
        <f t="shared" si="18"/>
        <v>6518.858569161438</v>
      </c>
      <c r="H45" s="136">
        <f t="shared" si="18"/>
        <v>7737.1392209227724</v>
      </c>
      <c r="I45" s="136">
        <f t="shared" si="18"/>
        <v>10237.303024356144</v>
      </c>
      <c r="J45" s="136">
        <f t="shared" si="18"/>
        <v>32088.965912976826</v>
      </c>
      <c r="K45" s="137">
        <f t="shared" si="18"/>
        <v>35317.451731503155</v>
      </c>
      <c r="L45" s="76">
        <f t="shared" si="18"/>
        <v>32862.698994527716</v>
      </c>
      <c r="M45" s="136">
        <f t="shared" si="18"/>
        <v>27728.47336764952</v>
      </c>
      <c r="N45" s="136">
        <f t="shared" si="18"/>
        <v>24088.423643216745</v>
      </c>
      <c r="O45" s="136">
        <f t="shared" si="18"/>
        <v>12538.486053885572</v>
      </c>
      <c r="P45" s="136">
        <f t="shared" si="18"/>
        <v>10182.730053462737</v>
      </c>
      <c r="Q45" s="136">
        <f t="shared" si="18"/>
        <v>7621.7092486048241</v>
      </c>
      <c r="R45" s="136">
        <f t="shared" si="18"/>
        <v>3194.9093241805572</v>
      </c>
      <c r="S45" s="136">
        <f t="shared" si="18"/>
        <v>17379.833512800345</v>
      </c>
      <c r="T45" s="136">
        <f t="shared" si="18"/>
        <v>38813.581847057372</v>
      </c>
      <c r="U45" s="136">
        <f t="shared" si="18"/>
        <v>34392.474382279011</v>
      </c>
      <c r="V45" s="136">
        <f t="shared" si="18"/>
        <v>31987.4437602693</v>
      </c>
      <c r="W45" s="137">
        <f t="shared" si="18"/>
        <v>34634.774869678527</v>
      </c>
      <c r="X45" s="76">
        <f t="shared" si="18"/>
        <v>32862.698994527716</v>
      </c>
      <c r="Y45" s="136">
        <f t="shared" si="18"/>
        <v>27728.47336764952</v>
      </c>
      <c r="Z45" s="136">
        <f t="shared" si="18"/>
        <v>24088.423643216745</v>
      </c>
      <c r="AA45" s="136">
        <f t="shared" si="18"/>
        <v>12538.486053885572</v>
      </c>
      <c r="AB45" s="136">
        <f t="shared" si="18"/>
        <v>10182.730053462737</v>
      </c>
      <c r="AC45" s="136">
        <f t="shared" si="18"/>
        <v>7621.7092486048241</v>
      </c>
      <c r="AD45" s="136">
        <f t="shared" si="18"/>
        <v>3194.9093241805572</v>
      </c>
      <c r="AE45" s="136">
        <f t="shared" si="18"/>
        <v>17379.833512800345</v>
      </c>
      <c r="AF45" s="136">
        <f t="shared" si="18"/>
        <v>38813.581847057372</v>
      </c>
      <c r="AG45" s="136">
        <f t="shared" si="18"/>
        <v>34392.474382279011</v>
      </c>
      <c r="AH45" s="136">
        <f t="shared" si="18"/>
        <v>31987.4437602693</v>
      </c>
      <c r="AI45" s="137">
        <f t="shared" si="18"/>
        <v>34634.774869678527</v>
      </c>
      <c r="AJ45" s="76">
        <f t="shared" si="18"/>
        <v>32862.698994527716</v>
      </c>
      <c r="AK45" s="136">
        <f t="shared" si="18"/>
        <v>27728.47336764952</v>
      </c>
      <c r="AL45" s="136">
        <f t="shared" si="18"/>
        <v>24088.423643216745</v>
      </c>
      <c r="AM45" s="136">
        <f t="shared" si="18"/>
        <v>12538.486053885572</v>
      </c>
      <c r="AN45" s="136">
        <f t="shared" si="18"/>
        <v>10182.730053462737</v>
      </c>
      <c r="AO45" s="136">
        <f t="shared" si="18"/>
        <v>7621.7092486048241</v>
      </c>
      <c r="AP45" s="136">
        <f t="shared" si="18"/>
        <v>3194.9093241805572</v>
      </c>
      <c r="AQ45" s="136">
        <f t="shared" si="18"/>
        <v>17379.833512800345</v>
      </c>
      <c r="AR45" s="136">
        <f t="shared" si="18"/>
        <v>38813.581847057372</v>
      </c>
      <c r="AS45" s="136">
        <f t="shared" si="18"/>
        <v>34392.474382279011</v>
      </c>
      <c r="AT45" s="136">
        <f t="shared" si="18"/>
        <v>31987.4437602693</v>
      </c>
      <c r="AU45" s="137">
        <f t="shared" si="18"/>
        <v>34634.774869678527</v>
      </c>
      <c r="AV45" s="76">
        <f t="shared" si="18"/>
        <v>32862.698994527716</v>
      </c>
      <c r="AW45" s="136">
        <f t="shared" si="18"/>
        <v>27728.47336764952</v>
      </c>
      <c r="AX45" s="136">
        <f t="shared" si="18"/>
        <v>24088.423643216745</v>
      </c>
      <c r="AY45" s="136">
        <f t="shared" si="18"/>
        <v>12538.486053885572</v>
      </c>
      <c r="AZ45" s="136">
        <f t="shared" si="18"/>
        <v>10182.730053462737</v>
      </c>
      <c r="BA45" s="136">
        <f t="shared" si="18"/>
        <v>7621.7092486048241</v>
      </c>
      <c r="BB45" s="136">
        <f t="shared" si="18"/>
        <v>3194.9093241805572</v>
      </c>
      <c r="BC45" s="136">
        <f t="shared" si="18"/>
        <v>17379.833512800345</v>
      </c>
      <c r="BD45" s="136">
        <f t="shared" si="18"/>
        <v>38813.581847057372</v>
      </c>
      <c r="BE45" s="136">
        <f t="shared" si="18"/>
        <v>34392.474382279011</v>
      </c>
      <c r="BF45" s="136">
        <f t="shared" si="18"/>
        <v>31987.4437602693</v>
      </c>
      <c r="BG45" s="137">
        <f t="shared" si="18"/>
        <v>34634.774869678527</v>
      </c>
      <c r="BH45" s="76">
        <f t="shared" si="18"/>
        <v>32862.698994527716</v>
      </c>
      <c r="BI45" s="136">
        <f t="shared" si="18"/>
        <v>27728.47336764952</v>
      </c>
      <c r="BJ45" s="136">
        <f t="shared" si="18"/>
        <v>24088.423643216745</v>
      </c>
      <c r="BK45" s="136">
        <f t="shared" si="18"/>
        <v>12538.486053885572</v>
      </c>
      <c r="BL45" s="136">
        <f t="shared" si="18"/>
        <v>10182.730053462737</v>
      </c>
      <c r="BM45" s="136">
        <f t="shared" si="18"/>
        <v>7621.7092486048241</v>
      </c>
      <c r="BN45" s="136">
        <f t="shared" si="18"/>
        <v>3194.9093241805572</v>
      </c>
      <c r="BO45" s="136">
        <f t="shared" si="18"/>
        <v>17379.833512800345</v>
      </c>
      <c r="BP45" s="136">
        <f t="shared" ref="BP45:BS45" si="19">BP38+BP31+BP16</f>
        <v>38813.581847057372</v>
      </c>
      <c r="BQ45" s="136">
        <f t="shared" si="19"/>
        <v>34392.474382279011</v>
      </c>
      <c r="BR45" s="136">
        <f t="shared" si="19"/>
        <v>31987.4437602693</v>
      </c>
      <c r="BS45" s="137">
        <f t="shared" si="19"/>
        <v>34634.774869678527</v>
      </c>
    </row>
    <row r="46" spans="1:72" s="66" customFormat="1" x14ac:dyDescent="0.2">
      <c r="A46" s="77" t="s">
        <v>170</v>
      </c>
      <c r="B46" s="78"/>
      <c r="C46" s="78"/>
      <c r="D46" s="79"/>
      <c r="E46" s="110">
        <f t="shared" ref="E46:BO46" si="20">E29+E30+E33+E36+E37</f>
        <v>681960.37892805715</v>
      </c>
      <c r="F46" s="110">
        <f t="shared" si="20"/>
        <v>662388.75528040866</v>
      </c>
      <c r="G46" s="110">
        <f t="shared" si="20"/>
        <v>700889.77616799762</v>
      </c>
      <c r="H46" s="110">
        <f t="shared" si="20"/>
        <v>697570.73660259321</v>
      </c>
      <c r="I46" s="110">
        <f t="shared" si="20"/>
        <v>910356.08982304344</v>
      </c>
      <c r="J46" s="110">
        <f t="shared" si="20"/>
        <v>1183322.310997559</v>
      </c>
      <c r="K46" s="111">
        <f t="shared" si="20"/>
        <v>1333690.7061945689</v>
      </c>
      <c r="L46" s="79">
        <f t="shared" si="20"/>
        <v>1485573.2220924329</v>
      </c>
      <c r="M46" s="110">
        <f t="shared" si="20"/>
        <v>1314999.6538777333</v>
      </c>
      <c r="N46" s="110">
        <f t="shared" si="20"/>
        <v>1279803.8233152139</v>
      </c>
      <c r="O46" s="110">
        <f t="shared" si="20"/>
        <v>857544.41440630634</v>
      </c>
      <c r="P46" s="110">
        <f t="shared" si="20"/>
        <v>763711.06449511275</v>
      </c>
      <c r="Q46" s="110">
        <f t="shared" si="20"/>
        <v>676454.09408560966</v>
      </c>
      <c r="R46" s="110">
        <f t="shared" si="20"/>
        <v>681935.52490256401</v>
      </c>
      <c r="S46" s="110">
        <f t="shared" si="20"/>
        <v>689766.68389114365</v>
      </c>
      <c r="T46" s="110">
        <f t="shared" si="20"/>
        <v>709546.18193430407</v>
      </c>
      <c r="U46" s="110">
        <f t="shared" si="20"/>
        <v>924892.3886131628</v>
      </c>
      <c r="V46" s="110">
        <f t="shared" si="20"/>
        <v>1168718.8805627676</v>
      </c>
      <c r="W46" s="111">
        <f t="shared" si="20"/>
        <v>1311013.8828109412</v>
      </c>
      <c r="X46" s="79">
        <f t="shared" si="20"/>
        <v>1494897.6236484803</v>
      </c>
      <c r="Y46" s="110">
        <f t="shared" si="20"/>
        <v>1326387.5873234775</v>
      </c>
      <c r="Z46" s="110">
        <f t="shared" si="20"/>
        <v>1293233.6085599021</v>
      </c>
      <c r="AA46" s="110">
        <f t="shared" si="20"/>
        <v>872952.23893312667</v>
      </c>
      <c r="AB46" s="110">
        <f t="shared" si="20"/>
        <v>778417.21358640748</v>
      </c>
      <c r="AC46" s="110">
        <f t="shared" si="20"/>
        <v>682687.37803620019</v>
      </c>
      <c r="AD46" s="110">
        <f t="shared" si="20"/>
        <v>690184.37412755436</v>
      </c>
      <c r="AE46" s="110">
        <f t="shared" si="20"/>
        <v>694241.02125237219</v>
      </c>
      <c r="AF46" s="110">
        <f t="shared" si="20"/>
        <v>717197.13254577911</v>
      </c>
      <c r="AG46" s="110">
        <f t="shared" si="20"/>
        <v>935929.09468204004</v>
      </c>
      <c r="AH46" s="110">
        <f t="shared" si="20"/>
        <v>1169792.9157595197</v>
      </c>
      <c r="AI46" s="111">
        <f t="shared" si="20"/>
        <v>1318018.8785353785</v>
      </c>
      <c r="AJ46" s="79">
        <f t="shared" si="20"/>
        <v>1494998.7597797432</v>
      </c>
      <c r="AK46" s="110">
        <f t="shared" si="20"/>
        <v>1326480.0079972232</v>
      </c>
      <c r="AL46" s="110">
        <f t="shared" si="20"/>
        <v>1293326.1797488313</v>
      </c>
      <c r="AM46" s="110">
        <f t="shared" si="20"/>
        <v>873050.20298709651</v>
      </c>
      <c r="AN46" s="110">
        <f t="shared" si="20"/>
        <v>778512.45057466102</v>
      </c>
      <c r="AO46" s="110">
        <f t="shared" si="20"/>
        <v>682780.82619219879</v>
      </c>
      <c r="AP46" s="110">
        <f t="shared" si="20"/>
        <v>690274.22633610864</v>
      </c>
      <c r="AQ46" s="110">
        <f t="shared" si="20"/>
        <v>694331.81635271409</v>
      </c>
      <c r="AR46" s="110">
        <f t="shared" si="20"/>
        <v>717283.32732247899</v>
      </c>
      <c r="AS46" s="110">
        <f t="shared" si="20"/>
        <v>936029.34399295086</v>
      </c>
      <c r="AT46" s="110">
        <f t="shared" si="20"/>
        <v>1169886.0798854595</v>
      </c>
      <c r="AU46" s="111">
        <f t="shared" si="20"/>
        <v>1318111.4785168469</v>
      </c>
      <c r="AV46" s="79">
        <f t="shared" si="20"/>
        <v>1495100.4015916626</v>
      </c>
      <c r="AW46" s="110">
        <f t="shared" si="20"/>
        <v>1326572.8907743371</v>
      </c>
      <c r="AX46" s="110">
        <f t="shared" si="20"/>
        <v>1293419.213793705</v>
      </c>
      <c r="AY46" s="110">
        <f t="shared" si="20"/>
        <v>873148.65686133609</v>
      </c>
      <c r="AZ46" s="110">
        <f t="shared" si="20"/>
        <v>778608.16374785569</v>
      </c>
      <c r="BA46" s="110">
        <f t="shared" si="20"/>
        <v>682874.74158897763</v>
      </c>
      <c r="BB46" s="110">
        <f t="shared" si="20"/>
        <v>690364.52780570544</v>
      </c>
      <c r="BC46" s="110">
        <f t="shared" si="20"/>
        <v>694423.06542855781</v>
      </c>
      <c r="BD46" s="110">
        <f t="shared" si="20"/>
        <v>717369.95307306212</v>
      </c>
      <c r="BE46" s="110">
        <f t="shared" si="20"/>
        <v>936130.09455041634</v>
      </c>
      <c r="BF46" s="110">
        <f t="shared" si="20"/>
        <v>1169979.7098320287</v>
      </c>
      <c r="BG46" s="111">
        <f t="shared" si="20"/>
        <v>1318204.5414982226</v>
      </c>
      <c r="BH46" s="79">
        <f t="shared" si="20"/>
        <v>1495202.5516126417</v>
      </c>
      <c r="BI46" s="110">
        <f t="shared" si="20"/>
        <v>1326666.2379653365</v>
      </c>
      <c r="BJ46" s="110">
        <f t="shared" si="20"/>
        <v>1293512.7130088035</v>
      </c>
      <c r="BK46" s="110">
        <f t="shared" si="20"/>
        <v>873247.60300494684</v>
      </c>
      <c r="BL46" s="110">
        <f t="shared" si="20"/>
        <v>778704.35548691649</v>
      </c>
      <c r="BM46" s="110">
        <f t="shared" si="20"/>
        <v>682969.12656274019</v>
      </c>
      <c r="BN46" s="110">
        <f t="shared" si="20"/>
        <v>690455.28078265034</v>
      </c>
      <c r="BO46" s="110">
        <f t="shared" si="20"/>
        <v>694514.77074978058</v>
      </c>
      <c r="BP46" s="110">
        <f t="shared" ref="BP46:BS46" si="21">BP29+BP30+BP33+BP36+BP37</f>
        <v>717457.01195239846</v>
      </c>
      <c r="BQ46" s="110">
        <f t="shared" si="21"/>
        <v>936231.34886066872</v>
      </c>
      <c r="BR46" s="110">
        <f t="shared" si="21"/>
        <v>1170073.8079283312</v>
      </c>
      <c r="BS46" s="111">
        <f t="shared" si="21"/>
        <v>1318298.0697945049</v>
      </c>
    </row>
    <row r="47" spans="1:72" s="66" customFormat="1" x14ac:dyDescent="0.2">
      <c r="A47" s="64" t="s">
        <v>176</v>
      </c>
      <c r="B47" s="80"/>
      <c r="C47" s="80"/>
      <c r="D47" s="65"/>
      <c r="E47" s="138">
        <f t="shared" ref="E47:BP47" si="22">E41+E40</f>
        <v>227466.6</v>
      </c>
      <c r="F47" s="138">
        <f t="shared" si="22"/>
        <v>289160.7</v>
      </c>
      <c r="G47" s="138">
        <f t="shared" si="22"/>
        <v>264813</v>
      </c>
      <c r="H47" s="138">
        <f t="shared" si="22"/>
        <v>143139.4</v>
      </c>
      <c r="I47" s="138">
        <f t="shared" si="22"/>
        <v>393275</v>
      </c>
      <c r="J47" s="138">
        <f t="shared" si="22"/>
        <v>19027.3</v>
      </c>
      <c r="K47" s="139">
        <f t="shared" si="22"/>
        <v>36918</v>
      </c>
      <c r="L47" s="65">
        <f t="shared" si="22"/>
        <v>28119</v>
      </c>
      <c r="M47" s="138">
        <f t="shared" si="22"/>
        <v>29494.6</v>
      </c>
      <c r="N47" s="138">
        <f t="shared" si="22"/>
        <v>27925.8</v>
      </c>
      <c r="O47" s="138">
        <f t="shared" si="22"/>
        <v>331926.70000000007</v>
      </c>
      <c r="P47" s="138">
        <f t="shared" si="22"/>
        <v>88516.1</v>
      </c>
      <c r="Q47" s="138">
        <f t="shared" si="22"/>
        <v>199681.4</v>
      </c>
      <c r="R47" s="138">
        <f t="shared" si="22"/>
        <v>284180.70000000007</v>
      </c>
      <c r="S47" s="138">
        <f t="shared" si="22"/>
        <v>283235.7</v>
      </c>
      <c r="T47" s="138">
        <f t="shared" si="22"/>
        <v>132967.1</v>
      </c>
      <c r="U47" s="138">
        <f t="shared" si="22"/>
        <v>286573.5</v>
      </c>
      <c r="V47" s="138">
        <f t="shared" si="22"/>
        <v>41297.5</v>
      </c>
      <c r="W47" s="139">
        <f t="shared" si="22"/>
        <v>36918</v>
      </c>
      <c r="X47" s="65">
        <f t="shared" si="22"/>
        <v>29494.6</v>
      </c>
      <c r="Y47" s="138">
        <f t="shared" si="22"/>
        <v>33874.1</v>
      </c>
      <c r="Z47" s="138">
        <f t="shared" si="22"/>
        <v>29687.7</v>
      </c>
      <c r="AA47" s="138">
        <f t="shared" si="22"/>
        <v>262338.3</v>
      </c>
      <c r="AB47" s="138">
        <f t="shared" si="22"/>
        <v>103169.5</v>
      </c>
      <c r="AC47" s="138">
        <f t="shared" si="22"/>
        <v>250519</v>
      </c>
      <c r="AD47" s="138">
        <f t="shared" si="22"/>
        <v>290039.60000000003</v>
      </c>
      <c r="AE47" s="138">
        <f t="shared" si="22"/>
        <v>310587.50000000006</v>
      </c>
      <c r="AF47" s="138">
        <f t="shared" si="22"/>
        <v>116515.6</v>
      </c>
      <c r="AG47" s="138">
        <f t="shared" si="22"/>
        <v>113749.4</v>
      </c>
      <c r="AH47" s="138">
        <f t="shared" si="22"/>
        <v>33874.1</v>
      </c>
      <c r="AI47" s="139">
        <f t="shared" si="22"/>
        <v>28119</v>
      </c>
      <c r="AJ47" s="65">
        <f t="shared" si="22"/>
        <v>29494.6</v>
      </c>
      <c r="AK47" s="138">
        <f t="shared" si="22"/>
        <v>29494.6</v>
      </c>
      <c r="AL47" s="138">
        <f t="shared" si="22"/>
        <v>30870.200000000004</v>
      </c>
      <c r="AM47" s="138">
        <f t="shared" si="22"/>
        <v>206457</v>
      </c>
      <c r="AN47" s="138">
        <f t="shared" si="22"/>
        <v>82596.100000000006</v>
      </c>
      <c r="AO47" s="138">
        <f t="shared" si="22"/>
        <v>181513.69999999998</v>
      </c>
      <c r="AP47" s="138">
        <f t="shared" si="22"/>
        <v>286880.09999999992</v>
      </c>
      <c r="AQ47" s="138">
        <f t="shared" si="22"/>
        <v>310753.5</v>
      </c>
      <c r="AR47" s="138">
        <f t="shared" si="22"/>
        <v>155754.1</v>
      </c>
      <c r="AS47" s="138">
        <f t="shared" si="22"/>
        <v>279319.7</v>
      </c>
      <c r="AT47" s="138">
        <f t="shared" si="22"/>
        <v>36918</v>
      </c>
      <c r="AU47" s="139">
        <f t="shared" si="22"/>
        <v>29494.6</v>
      </c>
      <c r="AV47" s="65">
        <f t="shared" si="22"/>
        <v>29494.6</v>
      </c>
      <c r="AW47" s="138">
        <f t="shared" si="22"/>
        <v>29494.6</v>
      </c>
      <c r="AX47" s="138">
        <f t="shared" si="22"/>
        <v>26683.8</v>
      </c>
      <c r="AY47" s="138">
        <f t="shared" si="22"/>
        <v>37793.599999999999</v>
      </c>
      <c r="AZ47" s="138">
        <f t="shared" si="22"/>
        <v>23446.800000000003</v>
      </c>
      <c r="BA47" s="138">
        <f t="shared" si="22"/>
        <v>145610</v>
      </c>
      <c r="BB47" s="138">
        <f t="shared" si="22"/>
        <v>224972.49999999997</v>
      </c>
      <c r="BC47" s="138">
        <f t="shared" si="22"/>
        <v>235551.40000000002</v>
      </c>
      <c r="BD47" s="138">
        <f t="shared" si="22"/>
        <v>87140.5</v>
      </c>
      <c r="BE47" s="138">
        <f t="shared" si="22"/>
        <v>82708.2</v>
      </c>
      <c r="BF47" s="138">
        <f t="shared" si="22"/>
        <v>41297.5</v>
      </c>
      <c r="BG47" s="139">
        <f t="shared" si="22"/>
        <v>35442.799999999996</v>
      </c>
      <c r="BH47" s="65">
        <f t="shared" si="22"/>
        <v>29494.6</v>
      </c>
      <c r="BI47" s="138">
        <f t="shared" si="22"/>
        <v>28119</v>
      </c>
      <c r="BJ47" s="138">
        <f t="shared" si="22"/>
        <v>29494.6</v>
      </c>
      <c r="BK47" s="138">
        <f t="shared" si="22"/>
        <v>88715.4</v>
      </c>
      <c r="BL47" s="138">
        <f t="shared" si="22"/>
        <v>50905.899999999994</v>
      </c>
      <c r="BM47" s="138">
        <f t="shared" si="22"/>
        <v>137167.9</v>
      </c>
      <c r="BN47" s="138">
        <f t="shared" si="22"/>
        <v>226555.30000000002</v>
      </c>
      <c r="BO47" s="138">
        <f t="shared" si="22"/>
        <v>221106.5</v>
      </c>
      <c r="BP47" s="138">
        <f t="shared" si="22"/>
        <v>118997.9</v>
      </c>
      <c r="BQ47" s="138">
        <f t="shared" ref="BQ47:BS47" si="23">BQ41+BQ40</f>
        <v>254885.4</v>
      </c>
      <c r="BR47" s="138">
        <f t="shared" si="23"/>
        <v>32538.5</v>
      </c>
      <c r="BS47" s="139">
        <f t="shared" si="23"/>
        <v>33874.1</v>
      </c>
    </row>
    <row r="48" spans="1:72" x14ac:dyDescent="0.2">
      <c r="E48" s="53"/>
    </row>
    <row r="51" spans="3:15" x14ac:dyDescent="0.2">
      <c r="D51" s="39">
        <v>1</v>
      </c>
      <c r="E51" s="39">
        <v>2</v>
      </c>
      <c r="F51" s="39">
        <v>3</v>
      </c>
      <c r="G51" s="39">
        <v>4</v>
      </c>
      <c r="H51" s="39">
        <v>5</v>
      </c>
      <c r="I51" s="39">
        <v>6</v>
      </c>
      <c r="J51" s="39">
        <v>7</v>
      </c>
      <c r="K51" s="39">
        <v>8</v>
      </c>
      <c r="L51" s="39">
        <v>9</v>
      </c>
      <c r="M51" s="39">
        <v>10</v>
      </c>
      <c r="N51" s="39">
        <v>11</v>
      </c>
      <c r="O51" s="39">
        <v>12</v>
      </c>
    </row>
    <row r="52" spans="3:15" x14ac:dyDescent="0.2">
      <c r="C52" s="39" t="s">
        <v>137</v>
      </c>
      <c r="D52" s="39">
        <v>0.84</v>
      </c>
      <c r="E52" s="39">
        <v>0.85</v>
      </c>
      <c r="F52" s="39">
        <v>0.89</v>
      </c>
      <c r="G52" s="39">
        <v>0.95</v>
      </c>
      <c r="H52" s="39">
        <v>0.96</v>
      </c>
      <c r="I52" s="39">
        <v>0.96</v>
      </c>
      <c r="J52" s="39">
        <v>0.97</v>
      </c>
      <c r="K52" s="39">
        <v>0.97</v>
      </c>
      <c r="L52" s="39">
        <v>0.97</v>
      </c>
      <c r="M52" s="39">
        <v>0.96</v>
      </c>
      <c r="N52" s="39">
        <v>0.92</v>
      </c>
      <c r="O52" s="39">
        <v>0.9</v>
      </c>
    </row>
    <row r="53" spans="3:15" x14ac:dyDescent="0.2">
      <c r="C53" s="39" t="s">
        <v>140</v>
      </c>
      <c r="D53" s="39">
        <v>0.32</v>
      </c>
      <c r="E53" s="39">
        <v>0.33</v>
      </c>
      <c r="F53" s="39">
        <v>0.41</v>
      </c>
      <c r="G53" s="39">
        <v>0.63</v>
      </c>
      <c r="H53" s="39">
        <v>0.69</v>
      </c>
      <c r="I53" s="39">
        <v>0.75</v>
      </c>
      <c r="J53" s="39">
        <v>0.76</v>
      </c>
      <c r="K53" s="39">
        <v>0.75</v>
      </c>
      <c r="L53" s="39">
        <v>0.76</v>
      </c>
      <c r="M53" s="39">
        <v>0.73</v>
      </c>
      <c r="N53" s="39">
        <v>0.55000000000000004</v>
      </c>
      <c r="O53" s="39">
        <v>0.4</v>
      </c>
    </row>
    <row r="54" spans="3:15" x14ac:dyDescent="0.2">
      <c r="C54" s="39" t="s">
        <v>144</v>
      </c>
      <c r="D54" s="39">
        <v>0.64</v>
      </c>
      <c r="E54" s="39">
        <v>0.63</v>
      </c>
      <c r="F54" s="39">
        <v>0.72</v>
      </c>
      <c r="G54" s="39">
        <v>0.86</v>
      </c>
      <c r="H54" s="39">
        <v>0.88</v>
      </c>
      <c r="I54" s="39">
        <v>0.91</v>
      </c>
      <c r="J54" s="39">
        <v>0.93</v>
      </c>
      <c r="K54" s="39">
        <v>0.93</v>
      </c>
      <c r="L54" s="39">
        <v>0.93</v>
      </c>
      <c r="M54" s="39">
        <v>0.9</v>
      </c>
      <c r="N54" s="39">
        <v>0.79</v>
      </c>
      <c r="O54" s="39">
        <v>0.73</v>
      </c>
    </row>
    <row r="55" spans="3:15" x14ac:dyDescent="0.2">
      <c r="C55" s="39" t="s">
        <v>148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</row>
    <row r="56" spans="3:15" x14ac:dyDescent="0.2">
      <c r="C56" s="39" t="s">
        <v>161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</row>
    <row r="57" spans="3:15" x14ac:dyDescent="0.2">
      <c r="C57" s="39" t="s">
        <v>162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</row>
  </sheetData>
  <autoFilter ref="A4:BT4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B74"/>
  <sheetViews>
    <sheetView workbookViewId="0"/>
  </sheetViews>
  <sheetFormatPr defaultRowHeight="15" x14ac:dyDescent="0.25"/>
  <cols>
    <col min="5" max="25" width="14.28515625" customWidth="1"/>
    <col min="26" max="26" width="14.85546875" bestFit="1" customWidth="1"/>
    <col min="27" max="27" width="9.28515625" bestFit="1" customWidth="1"/>
    <col min="28" max="28" width="12.85546875" bestFit="1" customWidth="1"/>
  </cols>
  <sheetData>
    <row r="2" spans="1:28" ht="64.5" x14ac:dyDescent="0.25">
      <c r="A2" s="1" t="s">
        <v>0</v>
      </c>
      <c r="B2" s="1" t="s">
        <v>1</v>
      </c>
      <c r="C2" s="2" t="s">
        <v>2</v>
      </c>
      <c r="D2" s="2" t="s">
        <v>3</v>
      </c>
      <c r="E2" s="3" t="s">
        <v>113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4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5" t="s">
        <v>24</v>
      </c>
      <c r="AA2" s="5" t="s">
        <v>25</v>
      </c>
      <c r="AB2" s="5" t="s">
        <v>26</v>
      </c>
    </row>
    <row r="3" spans="1:28" x14ac:dyDescent="0.25">
      <c r="A3" s="6">
        <v>2014</v>
      </c>
      <c r="B3" s="6" t="s">
        <v>27</v>
      </c>
      <c r="C3" s="7">
        <v>1</v>
      </c>
      <c r="D3" s="7" t="s">
        <v>28</v>
      </c>
      <c r="E3" s="8">
        <f>'[1]Calendar Fcasts'!E3</f>
        <v>8265918.2708351063</v>
      </c>
      <c r="F3" s="8">
        <f>'[1]Calendar Fcasts'!F3</f>
        <v>10160.198597952529</v>
      </c>
      <c r="G3" s="8">
        <f>'[1]Calendar Fcasts'!G3</f>
        <v>17460.090371776019</v>
      </c>
      <c r="H3" s="8">
        <f>'[1]Calendar Fcasts'!H3</f>
        <v>37.927672797913893</v>
      </c>
      <c r="I3" s="8">
        <f>'[1]Calendar Fcasts'!I3</f>
        <v>0</v>
      </c>
      <c r="J3" s="8">
        <f>'[1]Calendar Fcasts'!J3</f>
        <v>60912.800000000003</v>
      </c>
      <c r="K3" s="8">
        <f>'[1]Calendar Fcasts'!K3</f>
        <v>2217228.7108395072</v>
      </c>
      <c r="L3" s="8">
        <f>'[1]Calendar Fcasts'!L3</f>
        <v>181877.91983685936</v>
      </c>
      <c r="M3" s="8">
        <f>'[1]Calendar Fcasts'!M3</f>
        <v>32651.8</v>
      </c>
      <c r="N3" s="8">
        <f>'[1]Calendar Fcasts'!N3</f>
        <v>91450.83830349044</v>
      </c>
      <c r="O3" s="8">
        <f>'[1]Calendar Fcasts'!O3</f>
        <v>1462084.525844757</v>
      </c>
      <c r="P3" s="8">
        <f>'[1]Calendar Fcasts'!P3</f>
        <v>0</v>
      </c>
      <c r="Q3" s="8">
        <f>'[1]Calendar Fcasts'!Q3</f>
        <v>0</v>
      </c>
      <c r="R3" s="8">
        <f>'[1]Calendar Fcasts'!R3</f>
        <v>0</v>
      </c>
      <c r="S3" s="8">
        <f>'[1]Calendar Fcasts'!S3</f>
        <v>0</v>
      </c>
      <c r="T3" s="8">
        <f>'[1]Calendar Fcasts'!T3</f>
        <v>0</v>
      </c>
      <c r="U3" s="8">
        <f>'[1]Calendar Fcasts'!U3</f>
        <v>4258123.6213125195</v>
      </c>
      <c r="V3" s="8">
        <f>'[1]Calendar Fcasts'!V3</f>
        <v>0</v>
      </c>
      <c r="W3" s="8">
        <f>'[1]Calendar Fcasts'!W3</f>
        <v>0</v>
      </c>
      <c r="X3" s="8">
        <f>'[1]Calendar Fcasts'!X3</f>
        <v>27095.65874571422</v>
      </c>
      <c r="Y3" s="8">
        <f>'[1]Calendar Fcasts'!Y3</f>
        <v>398.77930973033898</v>
      </c>
      <c r="Z3" s="8">
        <f>'[1]Calendar Fcasts'!Z3</f>
        <v>8359482.870835104</v>
      </c>
      <c r="AA3" s="8">
        <f>'[1]Calendar Fcasts'!AA3</f>
        <v>6685287.2479411429</v>
      </c>
      <c r="AB3" s="8">
        <f>'[1]Calendar Fcasts'!AB3</f>
        <v>1641543.8228939611</v>
      </c>
    </row>
    <row r="4" spans="1:28" x14ac:dyDescent="0.25">
      <c r="A4" s="6">
        <v>2014</v>
      </c>
      <c r="B4" s="6" t="s">
        <v>27</v>
      </c>
      <c r="C4" s="7">
        <v>2</v>
      </c>
      <c r="D4" s="7" t="s">
        <v>29</v>
      </c>
      <c r="E4" s="8">
        <f>'[1]Calendar Fcasts'!E4</f>
        <v>7035208.0619428409</v>
      </c>
      <c r="F4" s="8">
        <f>'[1]Calendar Fcasts'!F4</f>
        <v>9074.1443516820891</v>
      </c>
      <c r="G4" s="8">
        <f>'[1]Calendar Fcasts'!G4</f>
        <v>18359.109650166651</v>
      </c>
      <c r="H4" s="8">
        <f>'[1]Calendar Fcasts'!H4</f>
        <v>30.429726196116999</v>
      </c>
      <c r="I4" s="8">
        <f>'[1]Calendar Fcasts'!I4</f>
        <v>0</v>
      </c>
      <c r="J4" s="8">
        <f>'[1]Calendar Fcasts'!J4</f>
        <v>55420.5</v>
      </c>
      <c r="K4" s="8">
        <f>'[1]Calendar Fcasts'!K4</f>
        <v>1905929.4547105704</v>
      </c>
      <c r="L4" s="8">
        <f>'[1]Calendar Fcasts'!L4</f>
        <v>168528.88036440927</v>
      </c>
      <c r="M4" s="8">
        <f>'[1]Calendar Fcasts'!M4</f>
        <v>46143.7</v>
      </c>
      <c r="N4" s="8">
        <f>'[1]Calendar Fcasts'!N4</f>
        <v>69218.688364096044</v>
      </c>
      <c r="O4" s="8">
        <f>'[1]Calendar Fcasts'!O4</f>
        <v>1128770.2482726721</v>
      </c>
      <c r="P4" s="8">
        <f>'[1]Calendar Fcasts'!P4</f>
        <v>0</v>
      </c>
      <c r="Q4" s="8">
        <f>'[1]Calendar Fcasts'!Q4</f>
        <v>0</v>
      </c>
      <c r="R4" s="8">
        <f>'[1]Calendar Fcasts'!R4</f>
        <v>0</v>
      </c>
      <c r="S4" s="8">
        <f>'[1]Calendar Fcasts'!S4</f>
        <v>0</v>
      </c>
      <c r="T4" s="8">
        <f>'[1]Calendar Fcasts'!T4</f>
        <v>0</v>
      </c>
      <c r="U4" s="8">
        <f>'[1]Calendar Fcasts'!U4</f>
        <v>3715156.051105415</v>
      </c>
      <c r="V4" s="8">
        <f>'[1]Calendar Fcasts'!V4</f>
        <v>0</v>
      </c>
      <c r="W4" s="8">
        <f>'[1]Calendar Fcasts'!W4</f>
        <v>0</v>
      </c>
      <c r="X4" s="8">
        <f>'[1]Calendar Fcasts'!X4</f>
        <v>19765.913929370883</v>
      </c>
      <c r="Y4" s="8">
        <f>'[1]Calendar Fcasts'!Y4</f>
        <v>375.14146826150483</v>
      </c>
      <c r="Z4" s="8">
        <f>'[1]Calendar Fcasts'!Z4</f>
        <v>7136772.2619428402</v>
      </c>
      <c r="AA4" s="8">
        <f>'[1]Calendar Fcasts'!AA4</f>
        <v>5817453.2113767015</v>
      </c>
      <c r="AB4" s="8">
        <f>'[1]Calendar Fcasts'!AB4</f>
        <v>1273175.3505661387</v>
      </c>
    </row>
    <row r="5" spans="1:28" x14ac:dyDescent="0.25">
      <c r="A5" s="6">
        <v>2014</v>
      </c>
      <c r="B5" s="6" t="s">
        <v>27</v>
      </c>
      <c r="C5" s="7">
        <v>3</v>
      </c>
      <c r="D5" s="7" t="s">
        <v>30</v>
      </c>
      <c r="E5" s="8">
        <f>'[1]Calendar Fcasts'!E5</f>
        <v>5141153.5219224803</v>
      </c>
      <c r="F5" s="8">
        <f>'[1]Calendar Fcasts'!F5</f>
        <v>7270.7686022860462</v>
      </c>
      <c r="G5" s="8">
        <f>'[1]Calendar Fcasts'!G5</f>
        <v>12499.035120079156</v>
      </c>
      <c r="H5" s="8">
        <f>'[1]Calendar Fcasts'!H5</f>
        <v>29.013304320183742</v>
      </c>
      <c r="I5" s="8">
        <f>'[1]Calendar Fcasts'!I5</f>
        <v>0</v>
      </c>
      <c r="J5" s="8">
        <f>'[1]Calendar Fcasts'!J5</f>
        <v>52397.9</v>
      </c>
      <c r="K5" s="8">
        <f>'[1]Calendar Fcasts'!K5</f>
        <v>1369005.7123984138</v>
      </c>
      <c r="L5" s="8">
        <f>'[1]Calendar Fcasts'!L5</f>
        <v>124099.684600355</v>
      </c>
      <c r="M5" s="8">
        <f>'[1]Calendar Fcasts'!M5</f>
        <v>32704</v>
      </c>
      <c r="N5" s="8">
        <f>'[1]Calendar Fcasts'!N5</f>
        <v>63112.658157519691</v>
      </c>
      <c r="O5" s="8">
        <f>'[1]Calendar Fcasts'!O5</f>
        <v>947040.44978999766</v>
      </c>
      <c r="P5" s="8">
        <f>'[1]Calendar Fcasts'!P5</f>
        <v>10045.5</v>
      </c>
      <c r="Q5" s="8">
        <f>'[1]Calendar Fcasts'!Q5</f>
        <v>0</v>
      </c>
      <c r="R5" s="8">
        <f>'[1]Calendar Fcasts'!R5</f>
        <v>0</v>
      </c>
      <c r="S5" s="8">
        <f>'[1]Calendar Fcasts'!S5</f>
        <v>0</v>
      </c>
      <c r="T5" s="8">
        <f>'[1]Calendar Fcasts'!T5</f>
        <v>0</v>
      </c>
      <c r="U5" s="8">
        <f>'[1]Calendar Fcasts'!U5</f>
        <v>2603007.3820223734</v>
      </c>
      <c r="V5" s="8">
        <f>'[1]Calendar Fcasts'!V5</f>
        <v>0</v>
      </c>
      <c r="W5" s="8">
        <f>'[1]Calendar Fcasts'!W5</f>
        <v>0</v>
      </c>
      <c r="X5" s="8">
        <f>'[1]Calendar Fcasts'!X5</f>
        <v>14858.6111732141</v>
      </c>
      <c r="Y5" s="8">
        <f>'[1]Calendar Fcasts'!Y5</f>
        <v>230.2067539214579</v>
      </c>
      <c r="Z5" s="8">
        <f>'[1]Calendar Fcasts'!Z5</f>
        <v>5236300.9219224816</v>
      </c>
      <c r="AA5" s="8">
        <f>'[1]Calendar Fcasts'!AA5</f>
        <v>4116141.8028017492</v>
      </c>
      <c r="AB5" s="8">
        <f>'[1]Calendar Fcasts'!AB5</f>
        <v>1077409.6191207324</v>
      </c>
    </row>
    <row r="6" spans="1:28" x14ac:dyDescent="0.25">
      <c r="A6" s="6">
        <v>2014</v>
      </c>
      <c r="B6" s="6" t="s">
        <v>27</v>
      </c>
      <c r="C6" s="7">
        <v>4</v>
      </c>
      <c r="D6" s="7" t="s">
        <v>31</v>
      </c>
      <c r="E6" s="8">
        <f>'[1]Calendar Fcasts'!E6</f>
        <v>2829364.4265331891</v>
      </c>
      <c r="F6" s="8">
        <f>'[1]Calendar Fcasts'!F6</f>
        <v>3675.149709441614</v>
      </c>
      <c r="G6" s="8">
        <f>'[1]Calendar Fcasts'!G6</f>
        <v>14759.549941381661</v>
      </c>
      <c r="H6" s="8">
        <f>'[1]Calendar Fcasts'!H6</f>
        <v>0</v>
      </c>
      <c r="I6" s="8">
        <f>'[1]Calendar Fcasts'!I6</f>
        <v>0</v>
      </c>
      <c r="J6" s="8">
        <f>'[1]Calendar Fcasts'!J6</f>
        <v>24860.150280120535</v>
      </c>
      <c r="K6" s="8">
        <f>'[1]Calendar Fcasts'!K6</f>
        <v>741794.1933062108</v>
      </c>
      <c r="L6" s="8">
        <f>'[1]Calendar Fcasts'!L6</f>
        <v>62110.000231012229</v>
      </c>
      <c r="M6" s="8">
        <f>'[1]Calendar Fcasts'!M6</f>
        <v>69126</v>
      </c>
      <c r="N6" s="8">
        <f>'[1]Calendar Fcasts'!N6</f>
        <v>31766.196994732003</v>
      </c>
      <c r="O6" s="8">
        <f>'[1]Calendar Fcasts'!O6</f>
        <v>516110.06216192443</v>
      </c>
      <c r="P6" s="8">
        <f>'[1]Calendar Fcasts'!P6</f>
        <v>38621.15</v>
      </c>
      <c r="Q6" s="8">
        <f>'[1]Calendar Fcasts'!Q6</f>
        <v>0</v>
      </c>
      <c r="R6" s="8">
        <f>'[1]Calendar Fcasts'!R6</f>
        <v>0</v>
      </c>
      <c r="S6" s="8">
        <f>'[1]Calendar Fcasts'!S6</f>
        <v>0</v>
      </c>
      <c r="T6" s="8">
        <f>'[1]Calendar Fcasts'!T6</f>
        <v>0</v>
      </c>
      <c r="U6" s="8">
        <f>'[1]Calendar Fcasts'!U6</f>
        <v>1452853.9844492134</v>
      </c>
      <c r="V6" s="8">
        <f>'[1]Calendar Fcasts'!V6</f>
        <v>0</v>
      </c>
      <c r="W6" s="8">
        <f>'[1]Calendar Fcasts'!W6</f>
        <v>0</v>
      </c>
      <c r="X6" s="8">
        <f>'[1]Calendar Fcasts'!X6</f>
        <v>6295.2897392726427</v>
      </c>
      <c r="Y6" s="8">
        <f>'[1]Calendar Fcasts'!Y6</f>
        <v>0</v>
      </c>
      <c r="Z6" s="8">
        <f>'[1]Calendar Fcasts'!Z6</f>
        <v>2961971.7268133089</v>
      </c>
      <c r="AA6" s="8">
        <f>'[1]Calendar Fcasts'!AA6</f>
        <v>2275192.8776372597</v>
      </c>
      <c r="AB6" s="8">
        <f>'[1]Calendar Fcasts'!AB6</f>
        <v>579031.69917604921</v>
      </c>
    </row>
    <row r="7" spans="1:28" x14ac:dyDescent="0.25">
      <c r="A7" s="6">
        <v>2014</v>
      </c>
      <c r="B7" s="6" t="s">
        <v>27</v>
      </c>
      <c r="C7" s="7">
        <v>5</v>
      </c>
      <c r="D7" s="7" t="s">
        <v>32</v>
      </c>
      <c r="E7" s="8">
        <f>'[1]Calendar Fcasts'!E7</f>
        <v>1976554.2086212065</v>
      </c>
      <c r="F7" s="8">
        <f>'[1]Calendar Fcasts'!F7</f>
        <v>4057.9114881590085</v>
      </c>
      <c r="G7" s="8">
        <f>'[1]Calendar Fcasts'!G7</f>
        <v>16314.495086413222</v>
      </c>
      <c r="H7" s="8">
        <f>'[1]Calendar Fcasts'!H7</f>
        <v>0</v>
      </c>
      <c r="I7" s="8">
        <f>'[1]Calendar Fcasts'!I7</f>
        <v>0</v>
      </c>
      <c r="J7" s="8">
        <f>'[1]Calendar Fcasts'!J7</f>
        <v>52686.353120488595</v>
      </c>
      <c r="K7" s="8">
        <f>'[1]Calendar Fcasts'!K7</f>
        <v>460763.46437002986</v>
      </c>
      <c r="L7" s="8">
        <f>'[1]Calendar Fcasts'!L7</f>
        <v>56342.199846125244</v>
      </c>
      <c r="M7" s="8">
        <f>'[1]Calendar Fcasts'!M7</f>
        <v>30870.200000000004</v>
      </c>
      <c r="N7" s="8">
        <f>'[1]Calendar Fcasts'!N7</f>
        <v>34232.371545580114</v>
      </c>
      <c r="O7" s="8">
        <f>'[1]Calendar Fcasts'!O7</f>
        <v>526679.70589567523</v>
      </c>
      <c r="P7" s="8">
        <f>'[1]Calendar Fcasts'!P7</f>
        <v>91020.5</v>
      </c>
      <c r="Q7" s="8">
        <f>'[1]Calendar Fcasts'!Q7</f>
        <v>0</v>
      </c>
      <c r="R7" s="8">
        <f>'[1]Calendar Fcasts'!R7</f>
        <v>0</v>
      </c>
      <c r="S7" s="8">
        <f>'[1]Calendar Fcasts'!S7</f>
        <v>0</v>
      </c>
      <c r="T7" s="8">
        <f>'[1]Calendar Fcasts'!T7</f>
        <v>0</v>
      </c>
      <c r="U7" s="8">
        <f>'[1]Calendar Fcasts'!U7</f>
        <v>872260.85185978177</v>
      </c>
      <c r="V7" s="8">
        <f>'[1]Calendar Fcasts'!V7</f>
        <v>0</v>
      </c>
      <c r="W7" s="8">
        <f>'[1]Calendar Fcasts'!W7</f>
        <v>0</v>
      </c>
      <c r="X7" s="8">
        <f>'[1]Calendar Fcasts'!X7</f>
        <v>5903.2085294423186</v>
      </c>
      <c r="Y7" s="8">
        <f>'[1]Calendar Fcasts'!Y7</f>
        <v>0</v>
      </c>
      <c r="Z7" s="8">
        <f>'[1]Calendar Fcasts'!Z7</f>
        <v>2151131.2617416955</v>
      </c>
      <c r="AA7" s="8">
        <f>'[1]Calendar Fcasts'!AA7</f>
        <v>1409738.922650509</v>
      </c>
      <c r="AB7" s="8">
        <f>'[1]Calendar Fcasts'!AB7</f>
        <v>619501.63909118646</v>
      </c>
    </row>
    <row r="8" spans="1:28" x14ac:dyDescent="0.25">
      <c r="A8" s="6">
        <v>2014</v>
      </c>
      <c r="B8" s="6" t="s">
        <v>27</v>
      </c>
      <c r="C8" s="7">
        <v>6</v>
      </c>
      <c r="D8" s="7" t="s">
        <v>33</v>
      </c>
      <c r="E8" s="8">
        <f>'[1]Calendar Fcasts'!E8</f>
        <v>1537399.7412537828</v>
      </c>
      <c r="F8" s="8">
        <f>'[1]Calendar Fcasts'!F8</f>
        <v>3581.656866151443</v>
      </c>
      <c r="G8" s="8">
        <f>'[1]Calendar Fcasts'!G8</f>
        <v>17164.287236062064</v>
      </c>
      <c r="H8" s="8">
        <f>'[1]Calendar Fcasts'!H8</f>
        <v>0</v>
      </c>
      <c r="I8" s="8">
        <f>'[1]Calendar Fcasts'!I8</f>
        <v>0</v>
      </c>
      <c r="J8" s="8">
        <f>'[1]Calendar Fcasts'!J8</f>
        <v>42869.13014701043</v>
      </c>
      <c r="K8" s="8">
        <f>'[1]Calendar Fcasts'!K8</f>
        <v>317989.75360345864</v>
      </c>
      <c r="L8" s="8">
        <f>'[1]Calendar Fcasts'!L8</f>
        <v>54380.893369673526</v>
      </c>
      <c r="M8" s="8">
        <f>'[1]Calendar Fcasts'!M8</f>
        <v>29494.6</v>
      </c>
      <c r="N8" s="8">
        <f>'[1]Calendar Fcasts'!N8</f>
        <v>32360.32441931104</v>
      </c>
      <c r="O8" s="8">
        <f>'[1]Calendar Fcasts'!O8</f>
        <v>545698.67970384727</v>
      </c>
      <c r="P8" s="8">
        <f>'[1]Calendar Fcasts'!P8</f>
        <v>197972</v>
      </c>
      <c r="Q8" s="8">
        <f>'[1]Calendar Fcasts'!Q8</f>
        <v>0</v>
      </c>
      <c r="R8" s="8">
        <f>'[1]Calendar Fcasts'!R8</f>
        <v>0</v>
      </c>
      <c r="S8" s="8">
        <f>'[1]Calendar Fcasts'!S8</f>
        <v>0</v>
      </c>
      <c r="T8" s="8">
        <f>'[1]Calendar Fcasts'!T8</f>
        <v>0</v>
      </c>
      <c r="U8" s="8">
        <f>'[1]Calendar Fcasts'!U8</f>
        <v>560416.64611200418</v>
      </c>
      <c r="V8" s="8">
        <f>'[1]Calendar Fcasts'!V8</f>
        <v>0</v>
      </c>
      <c r="W8" s="8">
        <f>'[1]Calendar Fcasts'!W8</f>
        <v>0</v>
      </c>
      <c r="X8" s="8">
        <f>'[1]Calendar Fcasts'!X8</f>
        <v>5807.4999432746963</v>
      </c>
      <c r="Y8" s="8">
        <f>'[1]Calendar Fcasts'!Y8</f>
        <v>0</v>
      </c>
      <c r="Z8" s="8">
        <f>'[1]Calendar Fcasts'!Z8</f>
        <v>1807735.4714007934</v>
      </c>
      <c r="AA8" s="8">
        <f>'[1]Calendar Fcasts'!AA8</f>
        <v>953533.23718734982</v>
      </c>
      <c r="AB8" s="8">
        <f>'[1]Calendar Fcasts'!AB8</f>
        <v>626735.63421344361</v>
      </c>
    </row>
    <row r="9" spans="1:28" x14ac:dyDescent="0.25">
      <c r="A9" s="6">
        <v>2014</v>
      </c>
      <c r="B9" s="6" t="s">
        <v>27</v>
      </c>
      <c r="C9" s="7">
        <v>7</v>
      </c>
      <c r="D9" s="7" t="s">
        <v>34</v>
      </c>
      <c r="E9" s="8">
        <f>'[1]Calendar Fcasts'!E9</f>
        <v>1495641.4799140617</v>
      </c>
      <c r="F9" s="8">
        <f>'[1]Calendar Fcasts'!F9</f>
        <v>2758.7383588655239</v>
      </c>
      <c r="G9" s="8">
        <f>'[1]Calendar Fcasts'!G9</f>
        <v>19288.456657035862</v>
      </c>
      <c r="H9" s="8">
        <f>'[1]Calendar Fcasts'!H9</f>
        <v>0</v>
      </c>
      <c r="I9" s="8">
        <f>'[1]Calendar Fcasts'!I9</f>
        <v>0</v>
      </c>
      <c r="J9" s="8">
        <f>'[1]Calendar Fcasts'!J9</f>
        <v>42419.936930525662</v>
      </c>
      <c r="K9" s="8">
        <f>'[1]Calendar Fcasts'!K9</f>
        <v>280881.12895603961</v>
      </c>
      <c r="L9" s="8">
        <f>'[1]Calendar Fcasts'!L9</f>
        <v>59359.449389315523</v>
      </c>
      <c r="M9" s="8">
        <f>'[1]Calendar Fcasts'!M9</f>
        <v>38486.699999999997</v>
      </c>
      <c r="N9" s="8">
        <f>'[1]Calendar Fcasts'!N9</f>
        <v>34401.316476849162</v>
      </c>
      <c r="O9" s="8">
        <f>'[1]Calendar Fcasts'!O9</f>
        <v>591204.69420480262</v>
      </c>
      <c r="P9" s="8">
        <f>'[1]Calendar Fcasts'!P9</f>
        <v>250674</v>
      </c>
      <c r="Q9" s="8">
        <f>'[1]Calendar Fcasts'!Q9</f>
        <v>0</v>
      </c>
      <c r="R9" s="8">
        <f>'[1]Calendar Fcasts'!R9</f>
        <v>0</v>
      </c>
      <c r="S9" s="8">
        <f>'[1]Calendar Fcasts'!S9</f>
        <v>0</v>
      </c>
      <c r="T9" s="8">
        <f>'[1]Calendar Fcasts'!T9</f>
        <v>0</v>
      </c>
      <c r="U9" s="8">
        <f>'[1]Calendar Fcasts'!U9</f>
        <v>506203.75901603093</v>
      </c>
      <c r="V9" s="8">
        <f>'[1]Calendar Fcasts'!V9</f>
        <v>0</v>
      </c>
      <c r="W9" s="8">
        <f>'[1]Calendar Fcasts'!W9</f>
        <v>0</v>
      </c>
      <c r="X9" s="8">
        <f>'[1]Calendar Fcasts'!X9</f>
        <v>1543.9368551224488</v>
      </c>
      <c r="Y9" s="8">
        <f>'[1]Calendar Fcasts'!Y9</f>
        <v>0</v>
      </c>
      <c r="Z9" s="8">
        <f>'[1]Calendar Fcasts'!Z9</f>
        <v>1827222.1168445873</v>
      </c>
      <c r="AA9" s="8">
        <f>'[1]Calendar Fcasts'!AA9</f>
        <v>868491.53237728751</v>
      </c>
      <c r="AB9" s="8">
        <f>'[1]Calendar Fcasts'!AB9</f>
        <v>669569.88446729979</v>
      </c>
    </row>
    <row r="10" spans="1:28" x14ac:dyDescent="0.25">
      <c r="A10" s="6">
        <v>2014</v>
      </c>
      <c r="B10" s="6" t="s">
        <v>27</v>
      </c>
      <c r="C10" s="7">
        <v>8</v>
      </c>
      <c r="D10" s="7" t="s">
        <v>35</v>
      </c>
      <c r="E10" s="8">
        <f>'[1]Calendar Fcasts'!E10</f>
        <v>1554105.4093050163</v>
      </c>
      <c r="F10" s="8">
        <f>'[1]Calendar Fcasts'!F10</f>
        <v>2921.9324239948764</v>
      </c>
      <c r="G10" s="8">
        <f>'[1]Calendar Fcasts'!G10</f>
        <v>20067.186076556358</v>
      </c>
      <c r="H10" s="8">
        <f>'[1]Calendar Fcasts'!H10</f>
        <v>0</v>
      </c>
      <c r="I10" s="8">
        <f>'[1]Calendar Fcasts'!I10</f>
        <v>0</v>
      </c>
      <c r="J10" s="8">
        <f>'[1]Calendar Fcasts'!J10</f>
        <v>43650.647472571349</v>
      </c>
      <c r="K10" s="8">
        <f>'[1]Calendar Fcasts'!K10</f>
        <v>271007.81705777813</v>
      </c>
      <c r="L10" s="8">
        <f>'[1]Calendar Fcasts'!L10</f>
        <v>61784.013071398222</v>
      </c>
      <c r="M10" s="8">
        <f>'[1]Calendar Fcasts'!M10</f>
        <v>29494.6</v>
      </c>
      <c r="N10" s="8">
        <f>'[1]Calendar Fcasts'!N10</f>
        <v>38526.859904040917</v>
      </c>
      <c r="O10" s="8">
        <f>'[1]Calendar Fcasts'!O10</f>
        <v>652562.58024659427</v>
      </c>
      <c r="P10" s="8">
        <f>'[1]Calendar Fcasts'!P10</f>
        <v>235318.39999999999</v>
      </c>
      <c r="Q10" s="8">
        <f>'[1]Calendar Fcasts'!Q10</f>
        <v>0</v>
      </c>
      <c r="R10" s="8">
        <f>'[1]Calendar Fcasts'!R10</f>
        <v>0</v>
      </c>
      <c r="S10" s="8">
        <f>'[1]Calendar Fcasts'!S10</f>
        <v>0</v>
      </c>
      <c r="T10" s="8">
        <f>'[1]Calendar Fcasts'!T10</f>
        <v>0</v>
      </c>
      <c r="U10" s="8">
        <f>'[1]Calendar Fcasts'!U10</f>
        <v>500380.41597923386</v>
      </c>
      <c r="V10" s="8">
        <f>'[1]Calendar Fcasts'!V10</f>
        <v>0</v>
      </c>
      <c r="W10" s="8">
        <f>'[1]Calendar Fcasts'!W10</f>
        <v>0</v>
      </c>
      <c r="X10" s="8">
        <f>'[1]Calendar Fcasts'!X10</f>
        <v>6854.6045454190871</v>
      </c>
      <c r="Y10" s="8">
        <f>'[1]Calendar Fcasts'!Y10</f>
        <v>0</v>
      </c>
      <c r="Z10" s="8">
        <f>'[1]Calendar Fcasts'!Z10</f>
        <v>1862569.0567775869</v>
      </c>
      <c r="AA10" s="8">
        <f>'[1]Calendar Fcasts'!AA10</f>
        <v>856161.36460896139</v>
      </c>
      <c r="AB10" s="8">
        <f>'[1]Calendar Fcasts'!AB10</f>
        <v>741594.69216862554</v>
      </c>
    </row>
    <row r="11" spans="1:28" x14ac:dyDescent="0.25">
      <c r="A11" s="6">
        <v>2014</v>
      </c>
      <c r="B11" s="6" t="s">
        <v>27</v>
      </c>
      <c r="C11" s="7">
        <v>9</v>
      </c>
      <c r="D11" s="7" t="s">
        <v>36</v>
      </c>
      <c r="E11" s="8">
        <f>'[1]Calendar Fcasts'!E11</f>
        <v>1655064.8834242392</v>
      </c>
      <c r="F11" s="8">
        <f>'[1]Calendar Fcasts'!F11</f>
        <v>3785.6803029966109</v>
      </c>
      <c r="G11" s="8">
        <f>'[1]Calendar Fcasts'!G11</f>
        <v>20959.525230673527</v>
      </c>
      <c r="H11" s="8">
        <f>'[1]Calendar Fcasts'!H11</f>
        <v>0</v>
      </c>
      <c r="I11" s="8">
        <f>'[1]Calendar Fcasts'!I11</f>
        <v>0</v>
      </c>
      <c r="J11" s="8">
        <f>'[1]Calendar Fcasts'!J11</f>
        <v>40124.922541454784</v>
      </c>
      <c r="K11" s="8">
        <f>'[1]Calendar Fcasts'!K11</f>
        <v>285888.63716027216</v>
      </c>
      <c r="L11" s="8">
        <f>'[1]Calendar Fcasts'!L11</f>
        <v>64384.591303059722</v>
      </c>
      <c r="M11" s="8">
        <f>'[1]Calendar Fcasts'!M11</f>
        <v>29494.6</v>
      </c>
      <c r="N11" s="8">
        <f>'[1]Calendar Fcasts'!N11</f>
        <v>45344.271587769515</v>
      </c>
      <c r="O11" s="8">
        <f>'[1]Calendar Fcasts'!O11</f>
        <v>667751.29688598705</v>
      </c>
      <c r="P11" s="8">
        <f>'[1]Calendar Fcasts'!P11</f>
        <v>113644.8</v>
      </c>
      <c r="Q11" s="8">
        <f>'[1]Calendar Fcasts'!Q11</f>
        <v>0</v>
      </c>
      <c r="R11" s="8">
        <f>'[1]Calendar Fcasts'!R11</f>
        <v>0</v>
      </c>
      <c r="S11" s="8">
        <f>'[1]Calendar Fcasts'!S11</f>
        <v>0</v>
      </c>
      <c r="T11" s="8">
        <f>'[1]Calendar Fcasts'!T11</f>
        <v>0</v>
      </c>
      <c r="U11" s="8">
        <f>'[1]Calendar Fcasts'!U11</f>
        <v>558558.82860011177</v>
      </c>
      <c r="V11" s="8">
        <f>'[1]Calendar Fcasts'!V11</f>
        <v>0</v>
      </c>
      <c r="W11" s="8">
        <f>'[1]Calendar Fcasts'!W11</f>
        <v>0</v>
      </c>
      <c r="X11" s="8">
        <f>'[1]Calendar Fcasts'!X11</f>
        <v>8392.0523533692249</v>
      </c>
      <c r="Y11" s="8">
        <f>'[1]Calendar Fcasts'!Y11</f>
        <v>0</v>
      </c>
      <c r="Z11" s="8">
        <f>'[1]Calendar Fcasts'!Z11</f>
        <v>1838329.2059656943</v>
      </c>
      <c r="AA11" s="8">
        <f>'[1]Calendar Fcasts'!AA11</f>
        <v>933577.26259711385</v>
      </c>
      <c r="AB11" s="8">
        <f>'[1]Calendar Fcasts'!AB11</f>
        <v>761612.5433685804</v>
      </c>
    </row>
    <row r="12" spans="1:28" x14ac:dyDescent="0.25">
      <c r="A12" s="6">
        <v>2014</v>
      </c>
      <c r="B12" s="6" t="s">
        <v>27</v>
      </c>
      <c r="C12" s="7">
        <v>10</v>
      </c>
      <c r="D12" s="7" t="s">
        <v>37</v>
      </c>
      <c r="E12" s="8">
        <f>'[1]Calendar Fcasts'!E12</f>
        <v>2690529.0023645218</v>
      </c>
      <c r="F12" s="8">
        <f>'[1]Calendar Fcasts'!F12</f>
        <v>6350.0876572145298</v>
      </c>
      <c r="G12" s="8">
        <f>'[1]Calendar Fcasts'!G12</f>
        <v>26295.064008066347</v>
      </c>
      <c r="H12" s="8">
        <f>'[1]Calendar Fcasts'!H12</f>
        <v>0</v>
      </c>
      <c r="I12" s="8">
        <f>'[1]Calendar Fcasts'!I12</f>
        <v>0</v>
      </c>
      <c r="J12" s="8">
        <f>'[1]Calendar Fcasts'!J12</f>
        <v>20462.671392618118</v>
      </c>
      <c r="K12" s="8">
        <f>'[1]Calendar Fcasts'!K12</f>
        <v>513018.13071092905</v>
      </c>
      <c r="L12" s="8">
        <f>'[1]Calendar Fcasts'!L12</f>
        <v>86868.415603105139</v>
      </c>
      <c r="M12" s="8">
        <f>'[1]Calendar Fcasts'!M12</f>
        <v>19027.3</v>
      </c>
      <c r="N12" s="8">
        <f>'[1]Calendar Fcasts'!N12</f>
        <v>53510.317547834253</v>
      </c>
      <c r="O12" s="8">
        <f>'[1]Calendar Fcasts'!O12</f>
        <v>1049701.2561289892</v>
      </c>
      <c r="P12" s="8">
        <f>'[1]Calendar Fcasts'!P12</f>
        <v>374247.7</v>
      </c>
      <c r="Q12" s="8">
        <f>'[1]Calendar Fcasts'!Q12</f>
        <v>0</v>
      </c>
      <c r="R12" s="8">
        <f>'[1]Calendar Fcasts'!R12</f>
        <v>0</v>
      </c>
      <c r="S12" s="8">
        <f>'[1]Calendar Fcasts'!S12</f>
        <v>0</v>
      </c>
      <c r="T12" s="8">
        <f>'[1]Calendar Fcasts'!T12</f>
        <v>0</v>
      </c>
      <c r="U12" s="8">
        <f>'[1]Calendar Fcasts'!U12</f>
        <v>942094.42302388942</v>
      </c>
      <c r="V12" s="8">
        <f>'[1]Calendar Fcasts'!V12</f>
        <v>0</v>
      </c>
      <c r="W12" s="8">
        <f>'[1]Calendar Fcasts'!W12</f>
        <v>0</v>
      </c>
      <c r="X12" s="8">
        <f>'[1]Calendar Fcasts'!X12</f>
        <v>12691.307684493726</v>
      </c>
      <c r="Y12" s="8">
        <f>'[1]Calendar Fcasts'!Y12</f>
        <v>0</v>
      </c>
      <c r="Z12" s="8">
        <f>'[1]Calendar Fcasts'!Z12</f>
        <v>3104266.6737571396</v>
      </c>
      <c r="AA12" s="8">
        <f>'[1]Calendar Fcasts'!AA12</f>
        <v>1574626.1210032045</v>
      </c>
      <c r="AB12" s="8">
        <f>'[1]Calendar Fcasts'!AB12</f>
        <v>1136365.5527539351</v>
      </c>
    </row>
    <row r="13" spans="1:28" x14ac:dyDescent="0.25">
      <c r="A13" s="6">
        <v>2014</v>
      </c>
      <c r="B13" s="6" t="s">
        <v>27</v>
      </c>
      <c r="C13" s="7">
        <v>11</v>
      </c>
      <c r="D13" s="7" t="s">
        <v>38</v>
      </c>
      <c r="E13" s="8">
        <f>'[1]Calendar Fcasts'!E13</f>
        <v>4476066.4204235431</v>
      </c>
      <c r="F13" s="8">
        <f>'[1]Calendar Fcasts'!F13</f>
        <v>6893.7259432880246</v>
      </c>
      <c r="G13" s="8">
        <f>'[1]Calendar Fcasts'!G13</f>
        <v>6284.018108266986</v>
      </c>
      <c r="H13" s="8">
        <f>'[1]Calendar Fcasts'!H13</f>
        <v>0</v>
      </c>
      <c r="I13" s="8">
        <f>'[1]Calendar Fcasts'!I13</f>
        <v>0</v>
      </c>
      <c r="J13" s="8">
        <f>'[1]Calendar Fcasts'!J13</f>
        <v>37500.672808433817</v>
      </c>
      <c r="K13" s="8">
        <f>'[1]Calendar Fcasts'!K13</f>
        <v>992784.07452133531</v>
      </c>
      <c r="L13" s="8">
        <f>'[1]Calendar Fcasts'!L13</f>
        <v>110905.8196020148</v>
      </c>
      <c r="M13" s="8">
        <f>'[1]Calendar Fcasts'!M13</f>
        <v>19027.3</v>
      </c>
      <c r="N13" s="8">
        <f>'[1]Calendar Fcasts'!N13</f>
        <v>68584.154388913143</v>
      </c>
      <c r="O13" s="8">
        <f>'[1]Calendar Fcasts'!O13</f>
        <v>1297726.4334919658</v>
      </c>
      <c r="P13" s="8">
        <f>'[1]Calendar Fcasts'!P13</f>
        <v>0</v>
      </c>
      <c r="Q13" s="8">
        <f>'[1]Calendar Fcasts'!Q13</f>
        <v>0</v>
      </c>
      <c r="R13" s="8">
        <f>'[1]Calendar Fcasts'!R13</f>
        <v>0</v>
      </c>
      <c r="S13" s="8">
        <f>'[1]Calendar Fcasts'!S13</f>
        <v>0</v>
      </c>
      <c r="T13" s="8">
        <f>'[1]Calendar Fcasts'!T13</f>
        <v>0</v>
      </c>
      <c r="U13" s="8">
        <f>'[1]Calendar Fcasts'!U13</f>
        <v>1954624.390980053</v>
      </c>
      <c r="V13" s="8">
        <f>'[1]Calendar Fcasts'!V13</f>
        <v>21229.761800412529</v>
      </c>
      <c r="W13" s="8">
        <f>'[1]Calendar Fcasts'!W13</f>
        <v>0</v>
      </c>
      <c r="X13" s="8">
        <f>'[1]Calendar Fcasts'!X13</f>
        <v>17034.041587294319</v>
      </c>
      <c r="Y13" s="8">
        <f>'[1]Calendar Fcasts'!Y13</f>
        <v>0</v>
      </c>
      <c r="Z13" s="8">
        <f>'[1]Calendar Fcasts'!Z13</f>
        <v>4532594.3932319768</v>
      </c>
      <c r="AA13" s="8">
        <f>'[1]Calendar Fcasts'!AA13</f>
        <v>3071492.0291549582</v>
      </c>
      <c r="AB13" s="8">
        <f>'[1]Calendar Fcasts'!AB13</f>
        <v>1442075.0640770185</v>
      </c>
    </row>
    <row r="14" spans="1:28" x14ac:dyDescent="0.25">
      <c r="A14" s="6">
        <v>2014</v>
      </c>
      <c r="B14" s="6" t="s">
        <v>27</v>
      </c>
      <c r="C14" s="7">
        <v>12</v>
      </c>
      <c r="D14" s="7" t="s">
        <v>39</v>
      </c>
      <c r="E14" s="8">
        <f>'[1]Calendar Fcasts'!E14</f>
        <v>7151226.1231606798</v>
      </c>
      <c r="F14" s="8">
        <f>'[1]Calendar Fcasts'!F14</f>
        <v>7137.0926246311192</v>
      </c>
      <c r="G14" s="8">
        <f>'[1]Calendar Fcasts'!G14</f>
        <v>9957.5212862618719</v>
      </c>
      <c r="H14" s="8">
        <f>'[1]Calendar Fcasts'!H14</f>
        <v>0</v>
      </c>
      <c r="I14" s="8">
        <f>'[1]Calendar Fcasts'!I14</f>
        <v>0</v>
      </c>
      <c r="J14" s="8">
        <f>'[1]Calendar Fcasts'!J14</f>
        <v>55910.266115999759</v>
      </c>
      <c r="K14" s="8">
        <f>'[1]Calendar Fcasts'!K14</f>
        <v>1797301.3919588553</v>
      </c>
      <c r="L14" s="8">
        <f>'[1]Calendar Fcasts'!L14</f>
        <v>151932.67702592898</v>
      </c>
      <c r="M14" s="8">
        <f>'[1]Calendar Fcasts'!M14</f>
        <v>36918</v>
      </c>
      <c r="N14" s="8">
        <f>'[1]Calendar Fcasts'!N14</f>
        <v>81048.551870918789</v>
      </c>
      <c r="O14" s="8">
        <f>'[1]Calendar Fcasts'!O14</f>
        <v>1460534.5774648779</v>
      </c>
      <c r="P14" s="8">
        <f>'[1]Calendar Fcasts'!P14</f>
        <v>0</v>
      </c>
      <c r="Q14" s="8">
        <f>'[1]Calendar Fcasts'!Q14</f>
        <v>0</v>
      </c>
      <c r="R14" s="8">
        <f>'[1]Calendar Fcasts'!R14</f>
        <v>0</v>
      </c>
      <c r="S14" s="8">
        <f>'[1]Calendar Fcasts'!S14</f>
        <v>0</v>
      </c>
      <c r="T14" s="8">
        <f>'[1]Calendar Fcasts'!T14</f>
        <v>0</v>
      </c>
      <c r="U14" s="8">
        <f>'[1]Calendar Fcasts'!U14</f>
        <v>3600705.4353722529</v>
      </c>
      <c r="V14" s="8">
        <f>'[1]Calendar Fcasts'!V14</f>
        <v>20625.293701379869</v>
      </c>
      <c r="W14" s="8">
        <f>'[1]Calendar Fcasts'!W14</f>
        <v>0</v>
      </c>
      <c r="X14" s="8">
        <f>'[1]Calendar Fcasts'!X14</f>
        <v>21983.58185557328</v>
      </c>
      <c r="Y14" s="8">
        <f>'[1]Calendar Fcasts'!Y14</f>
        <v>0</v>
      </c>
      <c r="Z14" s="8">
        <f>'[1]Calendar Fcasts'!Z14</f>
        <v>7244054.3892766796</v>
      </c>
      <c r="AA14" s="8">
        <f>'[1]Calendar Fcasts'!AA14</f>
        <v>5567034.1182679301</v>
      </c>
      <c r="AB14" s="8">
        <f>'[1]Calendar Fcasts'!AB14</f>
        <v>1640102.2710087495</v>
      </c>
    </row>
    <row r="15" spans="1:28" x14ac:dyDescent="0.25">
      <c r="A15" s="6">
        <v>2015</v>
      </c>
      <c r="B15" s="6" t="s">
        <v>27</v>
      </c>
      <c r="C15" s="7">
        <v>1</v>
      </c>
      <c r="D15" s="7" t="s">
        <v>40</v>
      </c>
      <c r="E15" s="8">
        <f>'[1]Calendar Fcasts'!E15</f>
        <v>7892152.3332692357</v>
      </c>
      <c r="F15" s="8">
        <f>'[1]Calendar Fcasts'!F15</f>
        <v>13956.150657844253</v>
      </c>
      <c r="G15" s="8">
        <f>'[1]Calendar Fcasts'!G15</f>
        <v>18792.981395687872</v>
      </c>
      <c r="H15" s="8">
        <f>'[1]Calendar Fcasts'!H15</f>
        <v>0</v>
      </c>
      <c r="I15" s="8">
        <f>'[1]Calendar Fcasts'!I15</f>
        <v>0</v>
      </c>
      <c r="J15" s="8">
        <f>'[1]Calendar Fcasts'!J15</f>
        <v>61142.447904481494</v>
      </c>
      <c r="K15" s="8">
        <f>'[1]Calendar Fcasts'!K15</f>
        <v>2072983.4419051346</v>
      </c>
      <c r="L15" s="8">
        <f>'[1]Calendar Fcasts'!L15</f>
        <v>156991.74541870999</v>
      </c>
      <c r="M15" s="8">
        <f>'[1]Calendar Fcasts'!M15</f>
        <v>28119</v>
      </c>
      <c r="N15" s="8">
        <f>'[1]Calendar Fcasts'!N15</f>
        <v>62754.435432476981</v>
      </c>
      <c r="O15" s="8">
        <f>'[1]Calendar Fcasts'!O15</f>
        <v>1412828.2253125894</v>
      </c>
      <c r="P15" s="8">
        <f>'[1]Calendar Fcasts'!P15</f>
        <v>0</v>
      </c>
      <c r="Q15" s="8">
        <f>'[1]Calendar Fcasts'!Q15</f>
        <v>0</v>
      </c>
      <c r="R15" s="8">
        <f>'[1]Calendar Fcasts'!R15</f>
        <v>0</v>
      </c>
      <c r="S15" s="8">
        <f>'[1]Calendar Fcasts'!S15</f>
        <v>0</v>
      </c>
      <c r="T15" s="8">
        <f>'[1]Calendar Fcasts'!T15</f>
        <v>0</v>
      </c>
      <c r="U15" s="8">
        <f>'[1]Calendar Fcasts'!U15</f>
        <v>4119802.5413090228</v>
      </c>
      <c r="V15" s="8">
        <f>'[1]Calendar Fcasts'!V15</f>
        <v>11454.579307646767</v>
      </c>
      <c r="W15" s="8">
        <f>'[1]Calendar Fcasts'!W15</f>
        <v>0</v>
      </c>
      <c r="X15" s="8">
        <f>'[1]Calendar Fcasts'!X15</f>
        <v>22588.232530123198</v>
      </c>
      <c r="Y15" s="8">
        <f>'[1]Calendar Fcasts'!Y15</f>
        <v>0</v>
      </c>
      <c r="Z15" s="8">
        <f>'[1]Calendar Fcasts'!Z15</f>
        <v>7981413.7811737172</v>
      </c>
      <c r="AA15" s="8">
        <f>'[1]Calendar Fcasts'!AA15</f>
        <v>6382526.860686399</v>
      </c>
      <c r="AB15" s="8">
        <f>'[1]Calendar Fcasts'!AB15</f>
        <v>1570767.9204873182</v>
      </c>
    </row>
    <row r="16" spans="1:28" x14ac:dyDescent="0.25">
      <c r="A16" s="6">
        <v>2015</v>
      </c>
      <c r="B16" s="6" t="s">
        <v>27</v>
      </c>
      <c r="C16" s="7">
        <v>2</v>
      </c>
      <c r="D16" s="7" t="s">
        <v>41</v>
      </c>
      <c r="E16" s="8">
        <f>'[1]Calendar Fcasts'!E16</f>
        <v>6717092.0279964535</v>
      </c>
      <c r="F16" s="8">
        <f>'[1]Calendar Fcasts'!F16</f>
        <v>11165.04049935693</v>
      </c>
      <c r="G16" s="8">
        <f>'[1]Calendar Fcasts'!G16</f>
        <v>17766.958014445481</v>
      </c>
      <c r="H16" s="8">
        <f>'[1]Calendar Fcasts'!H16</f>
        <v>0</v>
      </c>
      <c r="I16" s="8">
        <f>'[1]Calendar Fcasts'!I16</f>
        <v>0</v>
      </c>
      <c r="J16" s="8">
        <f>'[1]Calendar Fcasts'!J16</f>
        <v>57908.406623317496</v>
      </c>
      <c r="K16" s="8">
        <f>'[1]Calendar Fcasts'!K16</f>
        <v>1754236.6089707972</v>
      </c>
      <c r="L16" s="8">
        <f>'[1]Calendar Fcasts'!L16</f>
        <v>142681.70605870889</v>
      </c>
      <c r="M16" s="8">
        <f>'[1]Calendar Fcasts'!M16</f>
        <v>29494.6</v>
      </c>
      <c r="N16" s="8">
        <f>'[1]Calendar Fcasts'!N16</f>
        <v>47562.353604052907</v>
      </c>
      <c r="O16" s="8">
        <f>'[1]Calendar Fcasts'!O16</f>
        <v>1128516.9181600029</v>
      </c>
      <c r="P16" s="8">
        <f>'[1]Calendar Fcasts'!P16</f>
        <v>0</v>
      </c>
      <c r="Q16" s="8">
        <f>'[1]Calendar Fcasts'!Q16</f>
        <v>0</v>
      </c>
      <c r="R16" s="8">
        <f>'[1]Calendar Fcasts'!R16</f>
        <v>0</v>
      </c>
      <c r="S16" s="8">
        <f>'[1]Calendar Fcasts'!S16</f>
        <v>0</v>
      </c>
      <c r="T16" s="8">
        <f>'[1]Calendar Fcasts'!T16</f>
        <v>0</v>
      </c>
      <c r="U16" s="8">
        <f>'[1]Calendar Fcasts'!U16</f>
        <v>3589220.9027757552</v>
      </c>
      <c r="V16" s="8">
        <f>'[1]Calendar Fcasts'!V16</f>
        <v>9399.3753086804845</v>
      </c>
      <c r="W16" s="8">
        <f>'[1]Calendar Fcasts'!W16</f>
        <v>0</v>
      </c>
      <c r="X16" s="8">
        <f>'[1]Calendar Fcasts'!X16</f>
        <v>16542.164604654328</v>
      </c>
      <c r="Y16" s="8">
        <f>'[1]Calendar Fcasts'!Y16</f>
        <v>0</v>
      </c>
      <c r="Z16" s="8">
        <f>'[1]Calendar Fcasts'!Z16</f>
        <v>6804495.0346197719</v>
      </c>
      <c r="AA16" s="8">
        <f>'[1]Calendar Fcasts'!AA16</f>
        <v>5515071.2163190637</v>
      </c>
      <c r="AB16" s="8">
        <f>'[1]Calendar Fcasts'!AB16</f>
        <v>1259929.2183007081</v>
      </c>
    </row>
    <row r="17" spans="1:28" x14ac:dyDescent="0.25">
      <c r="A17" s="6">
        <v>2015</v>
      </c>
      <c r="B17" s="6" t="s">
        <v>27</v>
      </c>
      <c r="C17" s="7">
        <v>3</v>
      </c>
      <c r="D17" s="7" t="s">
        <v>42</v>
      </c>
      <c r="E17" s="8">
        <f>'[1]Calendar Fcasts'!E17</f>
        <v>4908682.3065861957</v>
      </c>
      <c r="F17" s="8">
        <f>'[1]Calendar Fcasts'!F17</f>
        <v>4902.0452161873791</v>
      </c>
      <c r="G17" s="8">
        <f>'[1]Calendar Fcasts'!G17</f>
        <v>15653.253681504402</v>
      </c>
      <c r="H17" s="8">
        <f>'[1]Calendar Fcasts'!H17</f>
        <v>0</v>
      </c>
      <c r="I17" s="8">
        <f>'[1]Calendar Fcasts'!I17</f>
        <v>0</v>
      </c>
      <c r="J17" s="8">
        <f>'[1]Calendar Fcasts'!J17</f>
        <v>59330.123746024779</v>
      </c>
      <c r="K17" s="8">
        <f>'[1]Calendar Fcasts'!K17</f>
        <v>1208617.3325247581</v>
      </c>
      <c r="L17" s="8">
        <f>'[1]Calendar Fcasts'!L17</f>
        <v>104816.10237168494</v>
      </c>
      <c r="M17" s="8">
        <f>'[1]Calendar Fcasts'!M17</f>
        <v>27925.8</v>
      </c>
      <c r="N17" s="8">
        <f>'[1]Calendar Fcasts'!N17</f>
        <v>40647.049600416096</v>
      </c>
      <c r="O17" s="8">
        <f>'[1]Calendar Fcasts'!O17</f>
        <v>978329.39203737013</v>
      </c>
      <c r="P17" s="8">
        <f>'[1]Calendar Fcasts'!P17</f>
        <v>0</v>
      </c>
      <c r="Q17" s="8">
        <f>'[1]Calendar Fcasts'!Q17</f>
        <v>0</v>
      </c>
      <c r="R17" s="8">
        <f>'[1]Calendar Fcasts'!R17</f>
        <v>0</v>
      </c>
      <c r="S17" s="8">
        <f>'[1]Calendar Fcasts'!S17</f>
        <v>0</v>
      </c>
      <c r="T17" s="8">
        <f>'[1]Calendar Fcasts'!T17</f>
        <v>0</v>
      </c>
      <c r="U17" s="8">
        <f>'[1]Calendar Fcasts'!U17</f>
        <v>2535605.6480331779</v>
      </c>
      <c r="V17" s="8">
        <f>'[1]Calendar Fcasts'!V17</f>
        <v>7278.1783298310775</v>
      </c>
      <c r="W17" s="8">
        <f>'[1]Calendar Fcasts'!W17</f>
        <v>0</v>
      </c>
      <c r="X17" s="8">
        <f>'[1]Calendar Fcasts'!X17</f>
        <v>12833.304791265889</v>
      </c>
      <c r="Y17" s="8">
        <f>'[1]Calendar Fcasts'!Y17</f>
        <v>0</v>
      </c>
      <c r="Z17" s="8">
        <f>'[1]Calendar Fcasts'!Z17</f>
        <v>4995938.2303322209</v>
      </c>
      <c r="AA17" s="8">
        <f>'[1]Calendar Fcasts'!AA17</f>
        <v>3869594.3818273125</v>
      </c>
      <c r="AB17" s="8">
        <f>'[1]Calendar Fcasts'!AB17</f>
        <v>1098418.0485049083</v>
      </c>
    </row>
    <row r="18" spans="1:28" x14ac:dyDescent="0.25">
      <c r="A18" s="6">
        <v>2015</v>
      </c>
      <c r="B18" s="6" t="s">
        <v>27</v>
      </c>
      <c r="C18" s="7">
        <v>4</v>
      </c>
      <c r="D18" s="7" t="s">
        <v>43</v>
      </c>
      <c r="E18" s="8">
        <f>'[1]Calendar Fcasts'!E18</f>
        <v>2701427.0319269565</v>
      </c>
      <c r="F18" s="8">
        <f>'[1]Calendar Fcasts'!F18</f>
        <v>4202.6308958068475</v>
      </c>
      <c r="G18" s="8">
        <f>'[1]Calendar Fcasts'!G18</f>
        <v>16434.168671006097</v>
      </c>
      <c r="H18" s="8">
        <f>'[1]Calendar Fcasts'!H18</f>
        <v>0</v>
      </c>
      <c r="I18" s="8">
        <f>'[1]Calendar Fcasts'!I18</f>
        <v>0</v>
      </c>
      <c r="J18" s="8">
        <f>'[1]Calendar Fcasts'!J18</f>
        <v>37010.397863350649</v>
      </c>
      <c r="K18" s="8">
        <f>'[1]Calendar Fcasts'!K18</f>
        <v>686506.52409569896</v>
      </c>
      <c r="L18" s="8">
        <f>'[1]Calendar Fcasts'!L18</f>
        <v>72565.932385790729</v>
      </c>
      <c r="M18" s="8">
        <f>'[1]Calendar Fcasts'!M18</f>
        <v>31122.9</v>
      </c>
      <c r="N18" s="8">
        <f>'[1]Calendar Fcasts'!N18</f>
        <v>35364.897976898676</v>
      </c>
      <c r="O18" s="8">
        <f>'[1]Calendar Fcasts'!O18</f>
        <v>569489.65372230473</v>
      </c>
      <c r="P18" s="8">
        <f>'[1]Calendar Fcasts'!P18</f>
        <v>300803.80000000005</v>
      </c>
      <c r="Q18" s="8">
        <f>'[1]Calendar Fcasts'!Q18</f>
        <v>0</v>
      </c>
      <c r="R18" s="8">
        <f>'[1]Calendar Fcasts'!R18</f>
        <v>0</v>
      </c>
      <c r="S18" s="8">
        <f>'[1]Calendar Fcasts'!S18</f>
        <v>0</v>
      </c>
      <c r="T18" s="8">
        <f>'[1]Calendar Fcasts'!T18</f>
        <v>0</v>
      </c>
      <c r="U18" s="8">
        <f>'[1]Calendar Fcasts'!U18</f>
        <v>1307620.5112532252</v>
      </c>
      <c r="V18" s="8">
        <f>'[1]Calendar Fcasts'!V18</f>
        <v>2441.8009029595451</v>
      </c>
      <c r="W18" s="8">
        <f>'[1]Calendar Fcasts'!W18</f>
        <v>0</v>
      </c>
      <c r="X18" s="8">
        <f>'[1]Calendar Fcasts'!X18</f>
        <v>6800.9120232664036</v>
      </c>
      <c r="Y18" s="8">
        <f>'[1]Calendar Fcasts'!Y18</f>
        <v>0</v>
      </c>
      <c r="Z18" s="8">
        <f>'[1]Calendar Fcasts'!Z18</f>
        <v>3070364.129790308</v>
      </c>
      <c r="AA18" s="8">
        <f>'[1]Calendar Fcasts'!AA18</f>
        <v>2087329.7673015278</v>
      </c>
      <c r="AB18" s="8">
        <f>'[1]Calendar Fcasts'!AB18</f>
        <v>651107.6624887801</v>
      </c>
    </row>
    <row r="19" spans="1:28" x14ac:dyDescent="0.25">
      <c r="A19" s="6">
        <v>2015</v>
      </c>
      <c r="B19" s="6" t="s">
        <v>27</v>
      </c>
      <c r="C19" s="7">
        <v>5</v>
      </c>
      <c r="D19" s="7" t="s">
        <v>44</v>
      </c>
      <c r="E19" s="8">
        <f>'[1]Calendar Fcasts'!E19</f>
        <v>1887178.9434989158</v>
      </c>
      <c r="F19" s="8">
        <f>'[1]Calendar Fcasts'!F19</f>
        <v>4640.0773634405077</v>
      </c>
      <c r="G19" s="8">
        <f>'[1]Calendar Fcasts'!G19</f>
        <v>18544.550771792878</v>
      </c>
      <c r="H19" s="8">
        <f>'[1]Calendar Fcasts'!H19</f>
        <v>0</v>
      </c>
      <c r="I19" s="8">
        <f>'[1]Calendar Fcasts'!I19</f>
        <v>0</v>
      </c>
      <c r="J19" s="8">
        <f>'[1]Calendar Fcasts'!J19</f>
        <v>55320.67077651302</v>
      </c>
      <c r="K19" s="8">
        <f>'[1]Calendar Fcasts'!K19</f>
        <v>424381.5331199459</v>
      </c>
      <c r="L19" s="8">
        <f>'[1]Calendar Fcasts'!L19</f>
        <v>67459.115534957091</v>
      </c>
      <c r="M19" s="8">
        <f>'[1]Calendar Fcasts'!M19</f>
        <v>30870.200000000004</v>
      </c>
      <c r="N19" s="8">
        <f>'[1]Calendar Fcasts'!N19</f>
        <v>37321.641772285337</v>
      </c>
      <c r="O19" s="8">
        <f>'[1]Calendar Fcasts'!O19</f>
        <v>594626.18076179246</v>
      </c>
      <c r="P19" s="8">
        <f>'[1]Calendar Fcasts'!P19</f>
        <v>57645.9</v>
      </c>
      <c r="Q19" s="8">
        <f>'[1]Calendar Fcasts'!Q19</f>
        <v>0</v>
      </c>
      <c r="R19" s="8">
        <f>'[1]Calendar Fcasts'!R19</f>
        <v>0</v>
      </c>
      <c r="S19" s="8">
        <f>'[1]Calendar Fcasts'!S19</f>
        <v>0</v>
      </c>
      <c r="T19" s="8">
        <f>'[1]Calendar Fcasts'!T19</f>
        <v>0</v>
      </c>
      <c r="U19" s="8">
        <f>'[1]Calendar Fcasts'!U19</f>
        <v>731121.93487582088</v>
      </c>
      <c r="V19" s="8">
        <f>'[1]Calendar Fcasts'!V19</f>
        <v>2743.086830002866</v>
      </c>
      <c r="W19" s="8">
        <f>'[1]Calendar Fcasts'!W19</f>
        <v>0</v>
      </c>
      <c r="X19" s="8">
        <f>'[1]Calendar Fcasts'!X19</f>
        <v>6340.8224688777527</v>
      </c>
      <c r="Y19" s="8">
        <f>'[1]Calendar Fcasts'!Y19</f>
        <v>0</v>
      </c>
      <c r="Z19" s="8">
        <f>'[1]Calendar Fcasts'!Z19</f>
        <v>2031015.7142754288</v>
      </c>
      <c r="AA19" s="8">
        <f>'[1]Calendar Fcasts'!AA19</f>
        <v>1246147.2116659572</v>
      </c>
      <c r="AB19" s="8">
        <f>'[1]Calendar Fcasts'!AB19</f>
        <v>696352.40260947158</v>
      </c>
    </row>
    <row r="20" spans="1:28" x14ac:dyDescent="0.25">
      <c r="A20" s="6">
        <v>2015</v>
      </c>
      <c r="B20" s="6" t="s">
        <v>27</v>
      </c>
      <c r="C20" s="7">
        <v>6</v>
      </c>
      <c r="D20" s="7" t="s">
        <v>45</v>
      </c>
      <c r="E20" s="8">
        <f>'[1]Calendar Fcasts'!E20</f>
        <v>1467882.0377300589</v>
      </c>
      <c r="F20" s="8">
        <f>'[1]Calendar Fcasts'!F20</f>
        <v>4078.8692258896217</v>
      </c>
      <c r="G20" s="8">
        <f>'[1]Calendar Fcasts'!G20</f>
        <v>21375.466383058669</v>
      </c>
      <c r="H20" s="8">
        <f>'[1]Calendar Fcasts'!H20</f>
        <v>0</v>
      </c>
      <c r="I20" s="8">
        <f>'[1]Calendar Fcasts'!I20</f>
        <v>0</v>
      </c>
      <c r="J20" s="8">
        <f>'[1]Calendar Fcasts'!J20</f>
        <v>45012.586654360952</v>
      </c>
      <c r="K20" s="8">
        <f>'[1]Calendar Fcasts'!K20</f>
        <v>300166.80430158263</v>
      </c>
      <c r="L20" s="8">
        <f>'[1]Calendar Fcasts'!L20</f>
        <v>66171.270272841793</v>
      </c>
      <c r="M20" s="8">
        <f>'[1]Calendar Fcasts'!M20</f>
        <v>28119</v>
      </c>
      <c r="N20" s="8">
        <f>'[1]Calendar Fcasts'!N20</f>
        <v>35717.74082044197</v>
      </c>
      <c r="O20" s="8">
        <f>'[1]Calendar Fcasts'!O20</f>
        <v>607520.72286274005</v>
      </c>
      <c r="P20" s="8">
        <f>'[1]Calendar Fcasts'!P20</f>
        <v>171562.4</v>
      </c>
      <c r="Q20" s="8">
        <f>'[1]Calendar Fcasts'!Q20</f>
        <v>0</v>
      </c>
      <c r="R20" s="8">
        <f>'[1]Calendar Fcasts'!R20</f>
        <v>0</v>
      </c>
      <c r="S20" s="8">
        <f>'[1]Calendar Fcasts'!S20</f>
        <v>0</v>
      </c>
      <c r="T20" s="8">
        <f>'[1]Calendar Fcasts'!T20</f>
        <v>0</v>
      </c>
      <c r="U20" s="8">
        <f>'[1]Calendar Fcasts'!U20</f>
        <v>425087.0614248527</v>
      </c>
      <c r="V20" s="8">
        <f>'[1]Calendar Fcasts'!V20</f>
        <v>1333.353628493589</v>
      </c>
      <c r="W20" s="8">
        <f>'[1]Calendar Fcasts'!W20</f>
        <v>0</v>
      </c>
      <c r="X20" s="8">
        <f>'[1]Calendar Fcasts'!X20</f>
        <v>6430.7488101574836</v>
      </c>
      <c r="Y20" s="8">
        <f>'[1]Calendar Fcasts'!Y20</f>
        <v>0</v>
      </c>
      <c r="Z20" s="8">
        <f>'[1]Calendar Fcasts'!Z20</f>
        <v>1712576.0243844194</v>
      </c>
      <c r="AA20" s="8">
        <f>'[1]Calendar Fcasts'!AA20</f>
        <v>816879.47160822549</v>
      </c>
      <c r="AB20" s="8">
        <f>'[1]Calendar Fcasts'!AB20</f>
        <v>696015.15277619392</v>
      </c>
    </row>
    <row r="21" spans="1:28" x14ac:dyDescent="0.25">
      <c r="A21" s="6">
        <v>2015</v>
      </c>
      <c r="B21" s="6" t="s">
        <v>27</v>
      </c>
      <c r="C21" s="7">
        <v>7</v>
      </c>
      <c r="D21" s="7" t="s">
        <v>46</v>
      </c>
      <c r="E21" s="8">
        <f>'[1]Calendar Fcasts'!E21</f>
        <v>1428011.9895554534</v>
      </c>
      <c r="F21" s="8">
        <f>'[1]Calendar Fcasts'!F21</f>
        <v>2921.7407965011994</v>
      </c>
      <c r="G21" s="8">
        <f>'[1]Calendar Fcasts'!G21</f>
        <v>22617.327382291347</v>
      </c>
      <c r="H21" s="8">
        <f>'[1]Calendar Fcasts'!H21</f>
        <v>0</v>
      </c>
      <c r="I21" s="8">
        <f>'[1]Calendar Fcasts'!I21</f>
        <v>0</v>
      </c>
      <c r="J21" s="8">
        <f>'[1]Calendar Fcasts'!J21</f>
        <v>44540.933777051949</v>
      </c>
      <c r="K21" s="8">
        <f>'[1]Calendar Fcasts'!K21</f>
        <v>265227.53716037993</v>
      </c>
      <c r="L21" s="8">
        <f>'[1]Calendar Fcasts'!L21</f>
        <v>68420.866865868811</v>
      </c>
      <c r="M21" s="8">
        <f>'[1]Calendar Fcasts'!M21</f>
        <v>30870.200000000004</v>
      </c>
      <c r="N21" s="8">
        <f>'[1]Calendar Fcasts'!N21</f>
        <v>37423.002666250919</v>
      </c>
      <c r="O21" s="8">
        <f>'[1]Calendar Fcasts'!O21</f>
        <v>647480.94624297542</v>
      </c>
      <c r="P21" s="8">
        <f>'[1]Calendar Fcasts'!P21</f>
        <v>253310.50000000006</v>
      </c>
      <c r="Q21" s="8">
        <f>'[1]Calendar Fcasts'!Q21</f>
        <v>0</v>
      </c>
      <c r="R21" s="8">
        <f>'[1]Calendar Fcasts'!R21</f>
        <v>0</v>
      </c>
      <c r="S21" s="8">
        <f>'[1]Calendar Fcasts'!S21</f>
        <v>0</v>
      </c>
      <c r="T21" s="8">
        <f>'[1]Calendar Fcasts'!T21</f>
        <v>0</v>
      </c>
      <c r="U21" s="8">
        <f>'[1]Calendar Fcasts'!U21</f>
        <v>380487.52077651367</v>
      </c>
      <c r="V21" s="8">
        <f>'[1]Calendar Fcasts'!V21</f>
        <v>1870.2850398666315</v>
      </c>
      <c r="W21" s="8">
        <f>'[1]Calendar Fcasts'!W21</f>
        <v>0</v>
      </c>
      <c r="X21" s="8">
        <f>'[1]Calendar Fcasts'!X21</f>
        <v>1562.7626248056308</v>
      </c>
      <c r="Y21" s="8">
        <f>'[1]Calendar Fcasts'!Y21</f>
        <v>0</v>
      </c>
      <c r="Z21" s="8">
        <f>'[1]Calendar Fcasts'!Z21</f>
        <v>1756733.6233325053</v>
      </c>
      <c r="AA21" s="8">
        <f>'[1]Calendar Fcasts'!AA21</f>
        <v>739674.99298155494</v>
      </c>
      <c r="AB21" s="8">
        <f>'[1]Calendar Fcasts'!AB21</f>
        <v>732877.93035095045</v>
      </c>
    </row>
    <row r="22" spans="1:28" x14ac:dyDescent="0.25">
      <c r="A22" s="6">
        <v>2015</v>
      </c>
      <c r="B22" s="6" t="s">
        <v>27</v>
      </c>
      <c r="C22" s="7">
        <v>8</v>
      </c>
      <c r="D22" s="7" t="s">
        <v>47</v>
      </c>
      <c r="E22" s="8">
        <f>'[1]Calendar Fcasts'!E22</f>
        <v>1483832.3136424825</v>
      </c>
      <c r="F22" s="8">
        <f>'[1]Calendar Fcasts'!F22</f>
        <v>2614.3699983958236</v>
      </c>
      <c r="G22" s="8">
        <f>'[1]Calendar Fcasts'!G22</f>
        <v>12980.04562144575</v>
      </c>
      <c r="H22" s="8">
        <f>'[1]Calendar Fcasts'!H22</f>
        <v>0</v>
      </c>
      <c r="I22" s="8">
        <f>'[1]Calendar Fcasts'!I22</f>
        <v>0</v>
      </c>
      <c r="J22" s="8">
        <f>'[1]Calendar Fcasts'!J22</f>
        <v>45833.179846199921</v>
      </c>
      <c r="K22" s="8">
        <f>'[1]Calendar Fcasts'!K22</f>
        <v>265023.02392080706</v>
      </c>
      <c r="L22" s="8">
        <f>'[1]Calendar Fcasts'!L22</f>
        <v>70028.049102417135</v>
      </c>
      <c r="M22" s="8">
        <f>'[1]Calendar Fcasts'!M22</f>
        <v>29494.6</v>
      </c>
      <c r="N22" s="8">
        <f>'[1]Calendar Fcasts'!N22</f>
        <v>39614.530388795909</v>
      </c>
      <c r="O22" s="8">
        <f>'[1]Calendar Fcasts'!O22</f>
        <v>669312.76568727498</v>
      </c>
      <c r="P22" s="8">
        <f>'[1]Calendar Fcasts'!P22</f>
        <v>253741.1</v>
      </c>
      <c r="Q22" s="8">
        <f>'[1]Calendar Fcasts'!Q22</f>
        <v>0</v>
      </c>
      <c r="R22" s="8">
        <f>'[1]Calendar Fcasts'!R22</f>
        <v>0</v>
      </c>
      <c r="S22" s="8">
        <f>'[1]Calendar Fcasts'!S22</f>
        <v>0</v>
      </c>
      <c r="T22" s="8">
        <f>'[1]Calendar Fcasts'!T22</f>
        <v>0</v>
      </c>
      <c r="U22" s="8">
        <f>'[1]Calendar Fcasts'!U22</f>
        <v>405125.50607613294</v>
      </c>
      <c r="V22" s="8">
        <f>'[1]Calendar Fcasts'!V22</f>
        <v>12081.46766580017</v>
      </c>
      <c r="W22" s="8">
        <f>'[1]Calendar Fcasts'!W22</f>
        <v>0</v>
      </c>
      <c r="X22" s="8">
        <f>'[1]Calendar Fcasts'!X22</f>
        <v>7052.5551814127566</v>
      </c>
      <c r="Y22" s="8">
        <f>'[1]Calendar Fcasts'!Y22</f>
        <v>0</v>
      </c>
      <c r="Z22" s="8">
        <f>'[1]Calendar Fcasts'!Z22</f>
        <v>1812901.1934886824</v>
      </c>
      <c r="AA22" s="8">
        <f>'[1]Calendar Fcasts'!AA22</f>
        <v>755770.99471919867</v>
      </c>
      <c r="AB22" s="8">
        <f>'[1]Calendar Fcasts'!AB22</f>
        <v>773894.49876948376</v>
      </c>
    </row>
    <row r="23" spans="1:28" x14ac:dyDescent="0.25">
      <c r="A23" s="6">
        <v>2015</v>
      </c>
      <c r="B23" s="6" t="s">
        <v>27</v>
      </c>
      <c r="C23" s="7">
        <v>9</v>
      </c>
      <c r="D23" s="7" t="s">
        <v>48</v>
      </c>
      <c r="E23" s="8">
        <f>'[1]Calendar Fcasts'!E23</f>
        <v>1580226.6310224389</v>
      </c>
      <c r="F23" s="8">
        <f>'[1]Calendar Fcasts'!F23</f>
        <v>2909.1549604971269</v>
      </c>
      <c r="G23" s="8">
        <f>'[1]Calendar Fcasts'!G23</f>
        <v>755.11919751972664</v>
      </c>
      <c r="H23" s="8">
        <f>'[1]Calendar Fcasts'!H23</f>
        <v>0</v>
      </c>
      <c r="I23" s="8">
        <f>'[1]Calendar Fcasts'!I23</f>
        <v>0</v>
      </c>
      <c r="J23" s="8">
        <f>'[1]Calendar Fcasts'!J23</f>
        <v>42131.168668527527</v>
      </c>
      <c r="K23" s="8">
        <f>'[1]Calendar Fcasts'!K23</f>
        <v>274875.69438431505</v>
      </c>
      <c r="L23" s="8">
        <f>'[1]Calendar Fcasts'!L23</f>
        <v>69266.238254983298</v>
      </c>
      <c r="M23" s="8">
        <f>'[1]Calendar Fcasts'!M23</f>
        <v>32498.5</v>
      </c>
      <c r="N23" s="8">
        <f>'[1]Calendar Fcasts'!N23</f>
        <v>42678.087593153228</v>
      </c>
      <c r="O23" s="8">
        <f>'[1]Calendar Fcasts'!O23</f>
        <v>677290.32559237664</v>
      </c>
      <c r="P23" s="8">
        <f>'[1]Calendar Fcasts'!P23</f>
        <v>100468.6</v>
      </c>
      <c r="Q23" s="8">
        <f>'[1]Calendar Fcasts'!Q23</f>
        <v>0</v>
      </c>
      <c r="R23" s="8">
        <f>'[1]Calendar Fcasts'!R23</f>
        <v>0</v>
      </c>
      <c r="S23" s="8">
        <f>'[1]Calendar Fcasts'!S23</f>
        <v>0</v>
      </c>
      <c r="T23" s="8">
        <f>'[1]Calendar Fcasts'!T23</f>
        <v>0</v>
      </c>
      <c r="U23" s="8">
        <f>'[1]Calendar Fcasts'!U23</f>
        <v>470582.18135785649</v>
      </c>
      <c r="V23" s="8">
        <f>'[1]Calendar Fcasts'!V23</f>
        <v>33714.238308347536</v>
      </c>
      <c r="W23" s="8">
        <f>'[1]Calendar Fcasts'!W23</f>
        <v>0</v>
      </c>
      <c r="X23" s="8">
        <f>'[1]Calendar Fcasts'!X23</f>
        <v>8155.5913733898869</v>
      </c>
      <c r="Y23" s="8">
        <f>'[1]Calendar Fcasts'!Y23</f>
        <v>0</v>
      </c>
      <c r="Z23" s="8">
        <f>'[1]Calendar Fcasts'!Z23</f>
        <v>1755324.8996909666</v>
      </c>
      <c r="AA23" s="8">
        <f>'[1]Calendar Fcasts'!AA23</f>
        <v>818388.38815517165</v>
      </c>
      <c r="AB23" s="8">
        <f>'[1]Calendar Fcasts'!AB23</f>
        <v>803969.41153579496</v>
      </c>
    </row>
    <row r="24" spans="1:28" x14ac:dyDescent="0.25">
      <c r="A24" s="6">
        <v>2015</v>
      </c>
      <c r="B24" s="6" t="s">
        <v>27</v>
      </c>
      <c r="C24" s="7">
        <v>10</v>
      </c>
      <c r="D24" s="7" t="s">
        <v>49</v>
      </c>
      <c r="E24" s="8">
        <f>'[1]Calendar Fcasts'!E24</f>
        <v>2568869.4284167453</v>
      </c>
      <c r="F24" s="8">
        <f>'[1]Calendar Fcasts'!F24</f>
        <v>4771.956650218367</v>
      </c>
      <c r="G24" s="8">
        <f>'[1]Calendar Fcasts'!G24</f>
        <v>857.98236511416644</v>
      </c>
      <c r="H24" s="8">
        <f>'[1]Calendar Fcasts'!H24</f>
        <v>0</v>
      </c>
      <c r="I24" s="8">
        <f>'[1]Calendar Fcasts'!I24</f>
        <v>0</v>
      </c>
      <c r="J24" s="8">
        <f>'[1]Calendar Fcasts'!J24</f>
        <v>31049.665907276252</v>
      </c>
      <c r="K24" s="8">
        <f>'[1]Calendar Fcasts'!K24</f>
        <v>496871.39070765511</v>
      </c>
      <c r="L24" s="8">
        <f>'[1]Calendar Fcasts'!L24</f>
        <v>90675.839713084497</v>
      </c>
      <c r="M24" s="8">
        <f>'[1]Calendar Fcasts'!M24</f>
        <v>30870.200000000004</v>
      </c>
      <c r="N24" s="8">
        <f>'[1]Calendar Fcasts'!N24</f>
        <v>50267.782876542857</v>
      </c>
      <c r="O24" s="8">
        <f>'[1]Calendar Fcasts'!O24</f>
        <v>1032461.5709692792</v>
      </c>
      <c r="P24" s="8">
        <f>'[1]Calendar Fcasts'!P24</f>
        <v>255703.3</v>
      </c>
      <c r="Q24" s="8">
        <f>'[1]Calendar Fcasts'!Q24</f>
        <v>0</v>
      </c>
      <c r="R24" s="8">
        <f>'[1]Calendar Fcasts'!R24</f>
        <v>0</v>
      </c>
      <c r="S24" s="8">
        <f>'[1]Calendar Fcasts'!S24</f>
        <v>0</v>
      </c>
      <c r="T24" s="8">
        <f>'[1]Calendar Fcasts'!T24</f>
        <v>0</v>
      </c>
      <c r="U24" s="8">
        <f>'[1]Calendar Fcasts'!U24</f>
        <v>851302.62126258784</v>
      </c>
      <c r="V24" s="8">
        <f>'[1]Calendar Fcasts'!V24</f>
        <v>29681.57378027997</v>
      </c>
      <c r="W24" s="8">
        <f>'[1]Calendar Fcasts'!W24</f>
        <v>0</v>
      </c>
      <c r="X24" s="8">
        <f>'[1]Calendar Fcasts'!X24</f>
        <v>11978.710091983312</v>
      </c>
      <c r="Y24" s="8">
        <f>'[1]Calendar Fcasts'!Y24</f>
        <v>0</v>
      </c>
      <c r="Z24" s="8">
        <f>'[1]Calendar Fcasts'!Z24</f>
        <v>2886492.5943240216</v>
      </c>
      <c r="AA24" s="8">
        <f>'[1]Calendar Fcasts'!AA24</f>
        <v>1444479.7906986601</v>
      </c>
      <c r="AB24" s="8">
        <f>'[1]Calendar Fcasts'!AB24</f>
        <v>1155439.3036253615</v>
      </c>
    </row>
    <row r="25" spans="1:28" x14ac:dyDescent="0.25">
      <c r="A25" s="6">
        <v>2015</v>
      </c>
      <c r="B25" s="6" t="s">
        <v>27</v>
      </c>
      <c r="C25" s="7">
        <v>11</v>
      </c>
      <c r="D25" s="7" t="s">
        <v>50</v>
      </c>
      <c r="E25" s="8">
        <f>'[1]Calendar Fcasts'!E25</f>
        <v>4273668.9241720233</v>
      </c>
      <c r="F25" s="8">
        <f>'[1]Calendar Fcasts'!F25</f>
        <v>4966.302089373994</v>
      </c>
      <c r="G25" s="8">
        <f>'[1]Calendar Fcasts'!G25</f>
        <v>10675.29027021253</v>
      </c>
      <c r="H25" s="8">
        <f>'[1]Calendar Fcasts'!H25</f>
        <v>0</v>
      </c>
      <c r="I25" s="8">
        <f>'[1]Calendar Fcasts'!I25</f>
        <v>0</v>
      </c>
      <c r="J25" s="8">
        <f>'[1]Calendar Fcasts'!J25</f>
        <v>39375.706448855512</v>
      </c>
      <c r="K25" s="8">
        <f>'[1]Calendar Fcasts'!K25</f>
        <v>961723.70639609324</v>
      </c>
      <c r="L25" s="8">
        <f>'[1]Calendar Fcasts'!L25</f>
        <v>112969.06801035567</v>
      </c>
      <c r="M25" s="8">
        <f>'[1]Calendar Fcasts'!M25</f>
        <v>41297.5</v>
      </c>
      <c r="N25" s="8">
        <f>'[1]Calendar Fcasts'!N25</f>
        <v>66255.45625088134</v>
      </c>
      <c r="O25" s="8">
        <f>'[1]Calendar Fcasts'!O25</f>
        <v>1238332.7129400293</v>
      </c>
      <c r="P25" s="8">
        <f>'[1]Calendar Fcasts'!P25</f>
        <v>0</v>
      </c>
      <c r="Q25" s="8">
        <f>'[1]Calendar Fcasts'!Q25</f>
        <v>0</v>
      </c>
      <c r="R25" s="8">
        <f>'[1]Calendar Fcasts'!R25</f>
        <v>0</v>
      </c>
      <c r="S25" s="8">
        <f>'[1]Calendar Fcasts'!S25</f>
        <v>0</v>
      </c>
      <c r="T25" s="8">
        <f>'[1]Calendar Fcasts'!T25</f>
        <v>0</v>
      </c>
      <c r="U25" s="8">
        <f>'[1]Calendar Fcasts'!U25</f>
        <v>1841795.3164338628</v>
      </c>
      <c r="V25" s="8">
        <f>'[1]Calendar Fcasts'!V25</f>
        <v>20566.491549271421</v>
      </c>
      <c r="W25" s="8">
        <f>'[1]Calendar Fcasts'!W25</f>
        <v>0</v>
      </c>
      <c r="X25" s="8">
        <f>'[1]Calendar Fcasts'!X25</f>
        <v>16384.580231942327</v>
      </c>
      <c r="Y25" s="8">
        <f>'[1]Calendar Fcasts'!Y25</f>
        <v>0</v>
      </c>
      <c r="Z25" s="8">
        <f>'[1]Calendar Fcasts'!Z25</f>
        <v>4354342.1306208773</v>
      </c>
      <c r="AA25" s="8">
        <f>'[1]Calendar Fcasts'!AA25</f>
        <v>2932129.6831998983</v>
      </c>
      <c r="AB25" s="8">
        <f>'[1]Calendar Fcasts'!AB25</f>
        <v>1380914.9474209789</v>
      </c>
    </row>
    <row r="26" spans="1:28" x14ac:dyDescent="0.25">
      <c r="A26" s="6">
        <v>2015</v>
      </c>
      <c r="B26" s="6" t="s">
        <v>27</v>
      </c>
      <c r="C26" s="7">
        <v>12</v>
      </c>
      <c r="D26" s="7" t="s">
        <v>51</v>
      </c>
      <c r="E26" s="8">
        <f>'[1]Calendar Fcasts'!E26</f>
        <v>6827864.0175735094</v>
      </c>
      <c r="F26" s="8">
        <f>'[1]Calendar Fcasts'!F26</f>
        <v>4804.0187307164115</v>
      </c>
      <c r="G26" s="8">
        <f>'[1]Calendar Fcasts'!G26</f>
        <v>14168.428899940969</v>
      </c>
      <c r="H26" s="8">
        <f>'[1]Calendar Fcasts'!H26</f>
        <v>0</v>
      </c>
      <c r="I26" s="8">
        <f>'[1]Calendar Fcasts'!I26</f>
        <v>0</v>
      </c>
      <c r="J26" s="8">
        <f>'[1]Calendar Fcasts'!J26</f>
        <v>58705.779421799743</v>
      </c>
      <c r="K26" s="8">
        <f>'[1]Calendar Fcasts'!K26</f>
        <v>1734534.6627308277</v>
      </c>
      <c r="L26" s="8">
        <f>'[1]Calendar Fcasts'!L26</f>
        <v>151891.06091702287</v>
      </c>
      <c r="M26" s="8">
        <f>'[1]Calendar Fcasts'!M26</f>
        <v>36918</v>
      </c>
      <c r="N26" s="8">
        <f>'[1]Calendar Fcasts'!N26</f>
        <v>77638.56077739803</v>
      </c>
      <c r="O26" s="8">
        <f>'[1]Calendar Fcasts'!O26</f>
        <v>1377502.419187061</v>
      </c>
      <c r="P26" s="8">
        <f>'[1]Calendar Fcasts'!P26</f>
        <v>0</v>
      </c>
      <c r="Q26" s="8">
        <f>'[1]Calendar Fcasts'!Q26</f>
        <v>0</v>
      </c>
      <c r="R26" s="8">
        <f>'[1]Calendar Fcasts'!R26</f>
        <v>0</v>
      </c>
      <c r="S26" s="8">
        <f>'[1]Calendar Fcasts'!S26</f>
        <v>0</v>
      </c>
      <c r="T26" s="8">
        <f>'[1]Calendar Fcasts'!T26</f>
        <v>0</v>
      </c>
      <c r="U26" s="8">
        <f>'[1]Calendar Fcasts'!U26</f>
        <v>3427080.3928592633</v>
      </c>
      <c r="V26" s="8">
        <f>'[1]Calendar Fcasts'!V26</f>
        <v>19864.75939742937</v>
      </c>
      <c r="W26" s="8">
        <f>'[1]Calendar Fcasts'!W26</f>
        <v>0</v>
      </c>
      <c r="X26" s="8">
        <f>'[1]Calendar Fcasts'!X26</f>
        <v>20379.714073849955</v>
      </c>
      <c r="Y26" s="8">
        <f>'[1]Calendar Fcasts'!Y26</f>
        <v>0</v>
      </c>
      <c r="Z26" s="8">
        <f>'[1]Calendar Fcasts'!Z26</f>
        <v>6923487.7969953092</v>
      </c>
      <c r="AA26" s="8">
        <f>'[1]Calendar Fcasts'!AA26</f>
        <v>5332478.5641377717</v>
      </c>
      <c r="AB26" s="8">
        <f>'[1]Calendar Fcasts'!AB26</f>
        <v>1554091.2328575375</v>
      </c>
    </row>
    <row r="27" spans="1:28" x14ac:dyDescent="0.25">
      <c r="A27" s="6">
        <v>2016</v>
      </c>
      <c r="B27" s="6" t="s">
        <v>27</v>
      </c>
      <c r="C27" s="7">
        <v>1</v>
      </c>
      <c r="D27" s="7" t="s">
        <v>52</v>
      </c>
      <c r="E27" s="8">
        <f>'[1]Calendar Fcasts'!E27</f>
        <v>7883061.7895567939</v>
      </c>
      <c r="F27" s="8">
        <f>'[1]Calendar Fcasts'!F27</f>
        <v>11833.038380480426</v>
      </c>
      <c r="G27" s="8">
        <f>'[1]Calendar Fcasts'!G27</f>
        <v>22940.676904625463</v>
      </c>
      <c r="H27" s="8">
        <f>'[1]Calendar Fcasts'!H27</f>
        <v>0</v>
      </c>
      <c r="I27" s="8">
        <f>'[1]Calendar Fcasts'!I27</f>
        <v>0</v>
      </c>
      <c r="J27" s="8">
        <f>'[1]Calendar Fcasts'!J27</f>
        <v>64199.570299705571</v>
      </c>
      <c r="K27" s="8">
        <f>'[1]Calendar Fcasts'!K27</f>
        <v>2070044.281913142</v>
      </c>
      <c r="L27" s="8">
        <f>'[1]Calendar Fcasts'!L27</f>
        <v>162190.65125532463</v>
      </c>
      <c r="M27" s="8">
        <f>'[1]Calendar Fcasts'!M27</f>
        <v>29494.6</v>
      </c>
      <c r="N27" s="8">
        <f>'[1]Calendar Fcasts'!N27</f>
        <v>62926.158998805658</v>
      </c>
      <c r="O27" s="8">
        <f>'[1]Calendar Fcasts'!O27</f>
        <v>1423204.4464827876</v>
      </c>
      <c r="P27" s="8">
        <f>'[1]Calendar Fcasts'!P27</f>
        <v>0</v>
      </c>
      <c r="Q27" s="8">
        <f>'[1]Calendar Fcasts'!Q27</f>
        <v>0</v>
      </c>
      <c r="R27" s="8">
        <f>'[1]Calendar Fcasts'!R27</f>
        <v>0</v>
      </c>
      <c r="S27" s="8">
        <f>'[1]Calendar Fcasts'!S27</f>
        <v>0</v>
      </c>
      <c r="T27" s="8">
        <f>'[1]Calendar Fcasts'!T27</f>
        <v>0</v>
      </c>
      <c r="U27" s="8">
        <f>'[1]Calendar Fcasts'!U27</f>
        <v>4095786.5677700019</v>
      </c>
      <c r="V27" s="8">
        <f>'[1]Calendar Fcasts'!V27</f>
        <v>11485.924043615592</v>
      </c>
      <c r="W27" s="8">
        <f>'[1]Calendar Fcasts'!W27</f>
        <v>0</v>
      </c>
      <c r="X27" s="8">
        <f>'[1]Calendar Fcasts'!X27</f>
        <v>22650.043808009807</v>
      </c>
      <c r="Y27" s="8">
        <f>'[1]Calendar Fcasts'!Y27</f>
        <v>0</v>
      </c>
      <c r="Z27" s="8">
        <f>'[1]Calendar Fcasts'!Z27</f>
        <v>7976755.9598564981</v>
      </c>
      <c r="AA27" s="8">
        <f>'[1]Calendar Fcasts'!AA27</f>
        <v>6362795.2162235742</v>
      </c>
      <c r="AB27" s="8">
        <f>'[1]Calendar Fcasts'!AB27</f>
        <v>1584466.1436329237</v>
      </c>
    </row>
    <row r="28" spans="1:28" x14ac:dyDescent="0.25">
      <c r="A28" s="6">
        <v>2016</v>
      </c>
      <c r="B28" s="6" t="s">
        <v>27</v>
      </c>
      <c r="C28" s="7">
        <v>2</v>
      </c>
      <c r="D28" s="7" t="s">
        <v>53</v>
      </c>
      <c r="E28" s="8">
        <f>'[1]Calendar Fcasts'!E28</f>
        <v>6709354.9727392225</v>
      </c>
      <c r="F28" s="8">
        <f>'[1]Calendar Fcasts'!F28</f>
        <v>9167.4608757508977</v>
      </c>
      <c r="G28" s="8">
        <f>'[1]Calendar Fcasts'!G28</f>
        <v>21506.916498334198</v>
      </c>
      <c r="H28" s="8">
        <f>'[1]Calendar Fcasts'!H28</f>
        <v>0</v>
      </c>
      <c r="I28" s="8">
        <f>'[1]Calendar Fcasts'!I28</f>
        <v>0</v>
      </c>
      <c r="J28" s="8">
        <f>'[1]Calendar Fcasts'!J28</f>
        <v>60803.826954483382</v>
      </c>
      <c r="K28" s="8">
        <f>'[1]Calendar Fcasts'!K28</f>
        <v>1751114.2276273062</v>
      </c>
      <c r="L28" s="8">
        <f>'[1]Calendar Fcasts'!L28</f>
        <v>147193.05514645894</v>
      </c>
      <c r="M28" s="8">
        <f>'[1]Calendar Fcasts'!M28</f>
        <v>33874.1</v>
      </c>
      <c r="N28" s="8">
        <f>'[1]Calendar Fcasts'!N28</f>
        <v>47632.195359974416</v>
      </c>
      <c r="O28" s="8">
        <f>'[1]Calendar Fcasts'!O28</f>
        <v>1138130.9494271327</v>
      </c>
      <c r="P28" s="8">
        <f>'[1]Calendar Fcasts'!P28</f>
        <v>0</v>
      </c>
      <c r="Q28" s="8">
        <f>'[1]Calendar Fcasts'!Q28</f>
        <v>0</v>
      </c>
      <c r="R28" s="8">
        <f>'[1]Calendar Fcasts'!R28</f>
        <v>0</v>
      </c>
      <c r="S28" s="8">
        <f>'[1]Calendar Fcasts'!S28</f>
        <v>0</v>
      </c>
      <c r="T28" s="8">
        <f>'[1]Calendar Fcasts'!T28</f>
        <v>0</v>
      </c>
      <c r="U28" s="8">
        <f>'[1]Calendar Fcasts'!U28</f>
        <v>3568630.534681458</v>
      </c>
      <c r="V28" s="8">
        <f>'[1]Calendar Fcasts'!V28</f>
        <v>9413.1775877179862</v>
      </c>
      <c r="W28" s="8">
        <f>'[1]Calendar Fcasts'!W28</f>
        <v>0</v>
      </c>
      <c r="X28" s="8">
        <f>'[1]Calendar Fcasts'!X28</f>
        <v>16566.455535089553</v>
      </c>
      <c r="Y28" s="8">
        <f>'[1]Calendar Fcasts'!Y28</f>
        <v>0</v>
      </c>
      <c r="Z28" s="8">
        <f>'[1]Calendar Fcasts'!Z28</f>
        <v>6804032.8996937061</v>
      </c>
      <c r="AA28" s="8">
        <f>'[1]Calendar Fcasts'!AA28</f>
        <v>5497612.1948293084</v>
      </c>
      <c r="AB28" s="8">
        <f>'[1]Calendar Fcasts'!AB28</f>
        <v>1272546.6048643976</v>
      </c>
    </row>
    <row r="29" spans="1:28" x14ac:dyDescent="0.25">
      <c r="A29" s="6">
        <v>2016</v>
      </c>
      <c r="B29" s="6" t="s">
        <v>27</v>
      </c>
      <c r="C29" s="7">
        <v>3</v>
      </c>
      <c r="D29" s="7" t="s">
        <v>54</v>
      </c>
      <c r="E29" s="8">
        <f>'[1]Calendar Fcasts'!E29</f>
        <v>4903028.2607449358</v>
      </c>
      <c r="F29" s="8">
        <f>'[1]Calendar Fcasts'!F29</f>
        <v>3051.006097726739</v>
      </c>
      <c r="G29" s="8">
        <f>'[1]Calendar Fcasts'!G29</f>
        <v>18965.565658453885</v>
      </c>
      <c r="H29" s="8">
        <f>'[1]Calendar Fcasts'!H29</f>
        <v>0</v>
      </c>
      <c r="I29" s="8">
        <f>'[1]Calendar Fcasts'!I29</f>
        <v>0</v>
      </c>
      <c r="J29" s="8">
        <f>'[1]Calendar Fcasts'!J29</f>
        <v>62296.629933326018</v>
      </c>
      <c r="K29" s="8">
        <f>'[1]Calendar Fcasts'!K29</f>
        <v>1205408.2878222698</v>
      </c>
      <c r="L29" s="8">
        <f>'[1]Calendar Fcasts'!L29</f>
        <v>108689.17819275591</v>
      </c>
      <c r="M29" s="8">
        <f>'[1]Calendar Fcasts'!M29</f>
        <v>29687.7</v>
      </c>
      <c r="N29" s="8">
        <f>'[1]Calendar Fcasts'!N29</f>
        <v>40661.899596300536</v>
      </c>
      <c r="O29" s="8">
        <f>'[1]Calendar Fcasts'!O29</f>
        <v>987425.82348303054</v>
      </c>
      <c r="P29" s="8">
        <f>'[1]Calendar Fcasts'!P29</f>
        <v>0</v>
      </c>
      <c r="Q29" s="8">
        <f>'[1]Calendar Fcasts'!Q29</f>
        <v>0</v>
      </c>
      <c r="R29" s="8">
        <f>'[1]Calendar Fcasts'!R29</f>
        <v>0</v>
      </c>
      <c r="S29" s="8">
        <f>'[1]Calendar Fcasts'!S29</f>
        <v>0</v>
      </c>
      <c r="T29" s="8">
        <f>'[1]Calendar Fcasts'!T29</f>
        <v>0</v>
      </c>
      <c r="U29" s="8">
        <f>'[1]Calendar Fcasts'!U29</f>
        <v>2518707.669242681</v>
      </c>
      <c r="V29" s="8">
        <f>'[1]Calendar Fcasts'!V29</f>
        <v>7280.8373400004912</v>
      </c>
      <c r="W29" s="8">
        <f>'[1]Calendar Fcasts'!W29</f>
        <v>0</v>
      </c>
      <c r="X29" s="8">
        <f>'[1]Calendar Fcasts'!X29</f>
        <v>12837.993311717126</v>
      </c>
      <c r="Y29" s="8">
        <f>'[1]Calendar Fcasts'!Y29</f>
        <v>0</v>
      </c>
      <c r="Z29" s="8">
        <f>'[1]Calendar Fcasts'!Z29</f>
        <v>4995012.5906782616</v>
      </c>
      <c r="AA29" s="8">
        <f>'[1]Calendar Fcasts'!AA29</f>
        <v>3854821.7070138874</v>
      </c>
      <c r="AB29" s="8">
        <f>'[1]Calendar Fcasts'!AB29</f>
        <v>1110503.1836643743</v>
      </c>
    </row>
    <row r="30" spans="1:28" x14ac:dyDescent="0.25">
      <c r="A30" s="6">
        <v>2016</v>
      </c>
      <c r="B30" s="6" t="s">
        <v>27</v>
      </c>
      <c r="C30" s="7">
        <v>4</v>
      </c>
      <c r="D30" s="7" t="s">
        <v>55</v>
      </c>
      <c r="E30" s="8">
        <f>'[1]Calendar Fcasts'!E30</f>
        <v>2698315.4041373883</v>
      </c>
      <c r="F30" s="8">
        <f>'[1]Calendar Fcasts'!F30</f>
        <v>2510.9162003637766</v>
      </c>
      <c r="G30" s="8">
        <f>'[1]Calendar Fcasts'!G30</f>
        <v>19240.124836243467</v>
      </c>
      <c r="H30" s="8">
        <f>'[1]Calendar Fcasts'!H30</f>
        <v>0</v>
      </c>
      <c r="I30" s="8">
        <f>'[1]Calendar Fcasts'!I30</f>
        <v>0</v>
      </c>
      <c r="J30" s="8">
        <f>'[1]Calendar Fcasts'!J30</f>
        <v>38860.917756518182</v>
      </c>
      <c r="K30" s="8">
        <f>'[1]Calendar Fcasts'!K30</f>
        <v>684095.98779681418</v>
      </c>
      <c r="L30" s="8">
        <f>'[1]Calendar Fcasts'!L30</f>
        <v>75622.639148558403</v>
      </c>
      <c r="M30" s="8">
        <f>'[1]Calendar Fcasts'!M30</f>
        <v>26490.7</v>
      </c>
      <c r="N30" s="8">
        <f>'[1]Calendar Fcasts'!N30</f>
        <v>35285.325388626428</v>
      </c>
      <c r="O30" s="8">
        <f>'[1]Calendar Fcasts'!O30</f>
        <v>578179.52284991194</v>
      </c>
      <c r="P30" s="8">
        <f>'[1]Calendar Fcasts'!P30</f>
        <v>235847.6</v>
      </c>
      <c r="Q30" s="8">
        <f>'[1]Calendar Fcasts'!Q30</f>
        <v>0</v>
      </c>
      <c r="R30" s="8">
        <f>'[1]Calendar Fcasts'!R30</f>
        <v>0</v>
      </c>
      <c r="S30" s="8">
        <f>'[1]Calendar Fcasts'!S30</f>
        <v>0</v>
      </c>
      <c r="T30" s="8">
        <f>'[1]Calendar Fcasts'!T30</f>
        <v>0</v>
      </c>
      <c r="U30" s="8">
        <f>'[1]Calendar Fcasts'!U30</f>
        <v>1294158.9715044831</v>
      </c>
      <c r="V30" s="8">
        <f>'[1]Calendar Fcasts'!V30</f>
        <v>2436.3067426760645</v>
      </c>
      <c r="W30" s="8">
        <f>'[1]Calendar Fcasts'!W30</f>
        <v>0</v>
      </c>
      <c r="X30" s="8">
        <f>'[1]Calendar Fcasts'!X30</f>
        <v>6785.6096697107196</v>
      </c>
      <c r="Y30" s="8">
        <f>'[1]Calendar Fcasts'!Y30</f>
        <v>0</v>
      </c>
      <c r="Z30" s="8">
        <f>'[1]Calendar Fcasts'!Z30</f>
        <v>2999514.6218939065</v>
      </c>
      <c r="AA30" s="8">
        <f>'[1]Calendar Fcasts'!AA30</f>
        <v>2075628.6394864628</v>
      </c>
      <c r="AB30" s="8">
        <f>'[1]Calendar Fcasts'!AB30</f>
        <v>661547.68240744376</v>
      </c>
    </row>
    <row r="31" spans="1:28" x14ac:dyDescent="0.25">
      <c r="A31" s="6">
        <v>2016</v>
      </c>
      <c r="B31" s="6" t="s">
        <v>27</v>
      </c>
      <c r="C31" s="7">
        <v>5</v>
      </c>
      <c r="D31" s="7" t="s">
        <v>56</v>
      </c>
      <c r="E31" s="8">
        <f>'[1]Calendar Fcasts'!E31</f>
        <v>1885005.2040733909</v>
      </c>
      <c r="F31" s="8">
        <f>'[1]Calendar Fcasts'!F31</f>
        <v>2804.0567835057927</v>
      </c>
      <c r="G31" s="8">
        <f>'[1]Calendar Fcasts'!G31</f>
        <v>21908.745688463023</v>
      </c>
      <c r="H31" s="8">
        <f>'[1]Calendar Fcasts'!H31</f>
        <v>0</v>
      </c>
      <c r="I31" s="8">
        <f>'[1]Calendar Fcasts'!I31</f>
        <v>0</v>
      </c>
      <c r="J31" s="8">
        <f>'[1]Calendar Fcasts'!J31</f>
        <v>58086.704315338669</v>
      </c>
      <c r="K31" s="8">
        <f>'[1]Calendar Fcasts'!K31</f>
        <v>423861.26633717341</v>
      </c>
      <c r="L31" s="8">
        <f>'[1]Calendar Fcasts'!L31</f>
        <v>71084.840569697379</v>
      </c>
      <c r="M31" s="8">
        <f>'[1]Calendar Fcasts'!M31</f>
        <v>13312.2</v>
      </c>
      <c r="N31" s="8">
        <f>'[1]Calendar Fcasts'!N31</f>
        <v>37175.283198377321</v>
      </c>
      <c r="O31" s="8">
        <f>'[1]Calendar Fcasts'!O31</f>
        <v>602904.21017779678</v>
      </c>
      <c r="P31" s="8">
        <f>'[1]Calendar Fcasts'!P31</f>
        <v>89857.3</v>
      </c>
      <c r="Q31" s="8">
        <f>'[1]Calendar Fcasts'!Q31</f>
        <v>0</v>
      </c>
      <c r="R31" s="8">
        <f>'[1]Calendar Fcasts'!R31</f>
        <v>0</v>
      </c>
      <c r="S31" s="8">
        <f>'[1]Calendar Fcasts'!S31</f>
        <v>0</v>
      </c>
      <c r="T31" s="8">
        <f>'[1]Calendar Fcasts'!T31</f>
        <v>0</v>
      </c>
      <c r="U31" s="8">
        <f>'[1]Calendar Fcasts'!U31</f>
        <v>716218.51499714074</v>
      </c>
      <c r="V31" s="8">
        <f>'[1]Calendar Fcasts'!V31</f>
        <v>2732.3296859577399</v>
      </c>
      <c r="W31" s="8">
        <f>'[1]Calendar Fcasts'!W31</f>
        <v>0</v>
      </c>
      <c r="X31" s="8">
        <f>'[1]Calendar Fcasts'!X31</f>
        <v>6315.9566352788142</v>
      </c>
      <c r="Y31" s="8">
        <f>'[1]Calendar Fcasts'!Y31</f>
        <v>0</v>
      </c>
      <c r="Z31" s="8">
        <f>'[1]Calendar Fcasts'!Z31</f>
        <v>2046261.4083887297</v>
      </c>
      <c r="AA31" s="8">
        <f>'[1]Calendar Fcasts'!AA31</f>
        <v>1235877.4243759804</v>
      </c>
      <c r="AB31" s="8">
        <f>'[1]Calendar Fcasts'!AB31</f>
        <v>707214.48401274928</v>
      </c>
    </row>
    <row r="32" spans="1:28" x14ac:dyDescent="0.25">
      <c r="A32" s="6">
        <v>2016</v>
      </c>
      <c r="B32" s="6" t="s">
        <v>27</v>
      </c>
      <c r="C32" s="7">
        <v>6</v>
      </c>
      <c r="D32" s="7" t="s">
        <v>57</v>
      </c>
      <c r="E32" s="8">
        <f>'[1]Calendar Fcasts'!E32</f>
        <v>1466191.2637478535</v>
      </c>
      <c r="F32" s="8">
        <f>'[1]Calendar Fcasts'!F32</f>
        <v>2231.1281218487193</v>
      </c>
      <c r="G32" s="8">
        <f>'[1]Calendar Fcasts'!G32</f>
        <v>25167.40731163376</v>
      </c>
      <c r="H32" s="8">
        <f>'[1]Calendar Fcasts'!H32</f>
        <v>0</v>
      </c>
      <c r="I32" s="8">
        <f>'[1]Calendar Fcasts'!I32</f>
        <v>0</v>
      </c>
      <c r="J32" s="8">
        <f>'[1]Calendar Fcasts'!J32</f>
        <v>47263.215987078998</v>
      </c>
      <c r="K32" s="8">
        <f>'[1]Calendar Fcasts'!K32</f>
        <v>301089.09420247714</v>
      </c>
      <c r="L32" s="8">
        <f>'[1]Calendar Fcasts'!L32</f>
        <v>70321.386937082483</v>
      </c>
      <c r="M32" s="8">
        <f>'[1]Calendar Fcasts'!M32</f>
        <v>41297.5</v>
      </c>
      <c r="N32" s="8">
        <f>'[1]Calendar Fcasts'!N32</f>
        <v>35561.130301641133</v>
      </c>
      <c r="O32" s="8">
        <f>'[1]Calendar Fcasts'!O32</f>
        <v>608896.21677348518</v>
      </c>
      <c r="P32" s="8">
        <f>'[1]Calendar Fcasts'!P32</f>
        <v>209221.5</v>
      </c>
      <c r="Q32" s="8">
        <f>'[1]Calendar Fcasts'!Q32</f>
        <v>0</v>
      </c>
      <c r="R32" s="8">
        <f>'[1]Calendar Fcasts'!R32</f>
        <v>0</v>
      </c>
      <c r="S32" s="8">
        <f>'[1]Calendar Fcasts'!S32</f>
        <v>0</v>
      </c>
      <c r="T32" s="8">
        <f>'[1]Calendar Fcasts'!T32</f>
        <v>0</v>
      </c>
      <c r="U32" s="8">
        <f>'[1]Calendar Fcasts'!U32</f>
        <v>415194.84069071611</v>
      </c>
      <c r="V32" s="8">
        <f>'[1]Calendar Fcasts'!V32</f>
        <v>1327.5073123854929</v>
      </c>
      <c r="W32" s="8">
        <f>'[1]Calendar Fcasts'!W32</f>
        <v>0</v>
      </c>
      <c r="X32" s="8">
        <f>'[1]Calendar Fcasts'!X32</f>
        <v>6402.5520965831402</v>
      </c>
      <c r="Y32" s="8">
        <f>'[1]Calendar Fcasts'!Y32</f>
        <v>0</v>
      </c>
      <c r="Z32" s="8">
        <f>'[1]Calendar Fcasts'!Z32</f>
        <v>1763973.4797349323</v>
      </c>
      <c r="AA32" s="8">
        <f>'[1]Calendar Fcasts'!AA32</f>
        <v>814003.85726375831</v>
      </c>
      <c r="AB32" s="8">
        <f>'[1]Calendar Fcasts'!AB32</f>
        <v>699450.62247117399</v>
      </c>
    </row>
    <row r="33" spans="1:28" x14ac:dyDescent="0.25">
      <c r="A33" s="6">
        <v>2016</v>
      </c>
      <c r="B33" s="6" t="s">
        <v>27</v>
      </c>
      <c r="C33" s="7">
        <v>7</v>
      </c>
      <c r="D33" s="7" t="s">
        <v>58</v>
      </c>
      <c r="E33" s="8">
        <f>'[1]Calendar Fcasts'!E33</f>
        <v>1426367.1397268178</v>
      </c>
      <c r="F33" s="8">
        <f>'[1]Calendar Fcasts'!F33</f>
        <v>1232.5322224227361</v>
      </c>
      <c r="G33" s="8">
        <f>'[1]Calendar Fcasts'!G33</f>
        <v>26410.144846477408</v>
      </c>
      <c r="H33" s="8">
        <f>'[1]Calendar Fcasts'!H33</f>
        <v>0</v>
      </c>
      <c r="I33" s="8">
        <f>'[1]Calendar Fcasts'!I33</f>
        <v>0</v>
      </c>
      <c r="J33" s="8">
        <f>'[1]Calendar Fcasts'!J33</f>
        <v>46767.980465904548</v>
      </c>
      <c r="K33" s="8">
        <f>'[1]Calendar Fcasts'!K33</f>
        <v>265466.06327639223</v>
      </c>
      <c r="L33" s="8">
        <f>'[1]Calendar Fcasts'!L33</f>
        <v>72275.742175600404</v>
      </c>
      <c r="M33" s="8">
        <f>'[1]Calendar Fcasts'!M33</f>
        <v>29494.6</v>
      </c>
      <c r="N33" s="8">
        <f>'[1]Calendar Fcasts'!N33</f>
        <v>37120.283864781843</v>
      </c>
      <c r="O33" s="8">
        <f>'[1]Calendar Fcasts'!O33</f>
        <v>648661.70804367075</v>
      </c>
      <c r="P33" s="8">
        <f>'[1]Calendar Fcasts'!P33</f>
        <v>260545.00000000006</v>
      </c>
      <c r="Q33" s="8">
        <f>'[1]Calendar Fcasts'!Q33</f>
        <v>0</v>
      </c>
      <c r="R33" s="8">
        <f>'[1]Calendar Fcasts'!R33</f>
        <v>0</v>
      </c>
      <c r="S33" s="8">
        <f>'[1]Calendar Fcasts'!S33</f>
        <v>0</v>
      </c>
      <c r="T33" s="8">
        <f>'[1]Calendar Fcasts'!T33</f>
        <v>0</v>
      </c>
      <c r="U33" s="8">
        <f>'[1]Calendar Fcasts'!U33</f>
        <v>371795.38793449703</v>
      </c>
      <c r="V33" s="8">
        <f>'[1]Calendar Fcasts'!V33</f>
        <v>1855.1560976296003</v>
      </c>
      <c r="W33" s="8">
        <f>'[1]Calendar Fcasts'!W33</f>
        <v>0</v>
      </c>
      <c r="X33" s="8">
        <f>'[1]Calendar Fcasts'!X33</f>
        <v>1550.1212653460257</v>
      </c>
      <c r="Y33" s="8">
        <f>'[1]Calendar Fcasts'!Y33</f>
        <v>0</v>
      </c>
      <c r="Z33" s="8">
        <f>'[1]Calendar Fcasts'!Z33</f>
        <v>1763174.7201927225</v>
      </c>
      <c r="AA33" s="8">
        <f>'[1]Calendar Fcasts'!AA33</f>
        <v>737179.87045538984</v>
      </c>
      <c r="AB33" s="8">
        <f>'[1]Calendar Fcasts'!AB33</f>
        <v>735955.24973733258</v>
      </c>
    </row>
    <row r="34" spans="1:28" x14ac:dyDescent="0.25">
      <c r="A34" s="6">
        <v>2016</v>
      </c>
      <c r="B34" s="6" t="s">
        <v>27</v>
      </c>
      <c r="C34" s="7">
        <v>8</v>
      </c>
      <c r="D34" s="7" t="s">
        <v>59</v>
      </c>
      <c r="E34" s="8">
        <f>'[1]Calendar Fcasts'!E34</f>
        <v>1482123.1673995447</v>
      </c>
      <c r="F34" s="8">
        <f>'[1]Calendar Fcasts'!F34</f>
        <v>1366.3398581155302</v>
      </c>
      <c r="G34" s="8">
        <f>'[1]Calendar Fcasts'!G34</f>
        <v>16985.902986969642</v>
      </c>
      <c r="H34" s="8">
        <f>'[1]Calendar Fcasts'!H34</f>
        <v>0</v>
      </c>
      <c r="I34" s="8">
        <f>'[1]Calendar Fcasts'!I34</f>
        <v>0</v>
      </c>
      <c r="J34" s="8">
        <f>'[1]Calendar Fcasts'!J34</f>
        <v>48124.838838509917</v>
      </c>
      <c r="K34" s="8">
        <f>'[1]Calendar Fcasts'!K34</f>
        <v>265473.23120302515</v>
      </c>
      <c r="L34" s="8">
        <f>'[1]Calendar Fcasts'!L34</f>
        <v>74146.284964678343</v>
      </c>
      <c r="M34" s="8">
        <f>'[1]Calendar Fcasts'!M34</f>
        <v>29687.7</v>
      </c>
      <c r="N34" s="8">
        <f>'[1]Calendar Fcasts'!N34</f>
        <v>39383.356671323963</v>
      </c>
      <c r="O34" s="8">
        <f>'[1]Calendar Fcasts'!O34</f>
        <v>667795.89691378339</v>
      </c>
      <c r="P34" s="8">
        <f>'[1]Calendar Fcasts'!P34</f>
        <v>280899.80000000005</v>
      </c>
      <c r="Q34" s="8">
        <f>'[1]Calendar Fcasts'!Q34</f>
        <v>0</v>
      </c>
      <c r="R34" s="8">
        <f>'[1]Calendar Fcasts'!R34</f>
        <v>0</v>
      </c>
      <c r="S34" s="8">
        <f>'[1]Calendar Fcasts'!S34</f>
        <v>0</v>
      </c>
      <c r="T34" s="8">
        <f>'[1]Calendar Fcasts'!T34</f>
        <v>0</v>
      </c>
      <c r="U34" s="8">
        <f>'[1]Calendar Fcasts'!U34</f>
        <v>397949.79005433933</v>
      </c>
      <c r="V34" s="8">
        <f>'[1]Calendar Fcasts'!V34</f>
        <v>12010.965308069077</v>
      </c>
      <c r="W34" s="8">
        <f>'[1]Calendar Fcasts'!W34</f>
        <v>0</v>
      </c>
      <c r="X34" s="8">
        <f>'[1]Calendar Fcasts'!X34</f>
        <v>7011.3994392403247</v>
      </c>
      <c r="Y34" s="8">
        <f>'[1]Calendar Fcasts'!Y34</f>
        <v>0</v>
      </c>
      <c r="Z34" s="8">
        <f>'[1]Calendar Fcasts'!Z34</f>
        <v>1840835.5062380547</v>
      </c>
      <c r="AA34" s="8">
        <f>'[1]Calendar Fcasts'!AA34</f>
        <v>755921.54906712798</v>
      </c>
      <c r="AB34" s="8">
        <f>'[1]Calendar Fcasts'!AB34</f>
        <v>774326.45717092673</v>
      </c>
    </row>
    <row r="35" spans="1:28" x14ac:dyDescent="0.25">
      <c r="A35" s="6">
        <v>2016</v>
      </c>
      <c r="B35" s="6" t="s">
        <v>27</v>
      </c>
      <c r="C35" s="7">
        <v>9</v>
      </c>
      <c r="D35" s="7" t="s">
        <v>60</v>
      </c>
      <c r="E35" s="8">
        <f>'[1]Calendar Fcasts'!E35</f>
        <v>1578406.4533752946</v>
      </c>
      <c r="F35" s="8">
        <f>'[1]Calendar Fcasts'!F35</f>
        <v>2153.3842755359747</v>
      </c>
      <c r="G35" s="8">
        <f>'[1]Calendar Fcasts'!G35</f>
        <v>751.1197978877035</v>
      </c>
      <c r="H35" s="8">
        <f>'[1]Calendar Fcasts'!H35</f>
        <v>0</v>
      </c>
      <c r="I35" s="8">
        <f>'[1]Calendar Fcasts'!I35</f>
        <v>0</v>
      </c>
      <c r="J35" s="8">
        <f>'[1]Calendar Fcasts'!J35</f>
        <v>44237.727101953904</v>
      </c>
      <c r="K35" s="8">
        <f>'[1]Calendar Fcasts'!K35</f>
        <v>274877.86182785907</v>
      </c>
      <c r="L35" s="8">
        <f>'[1]Calendar Fcasts'!L35</f>
        <v>73337.428148440449</v>
      </c>
      <c r="M35" s="8">
        <f>'[1]Calendar Fcasts'!M35</f>
        <v>30870.200000000004</v>
      </c>
      <c r="N35" s="8">
        <f>'[1]Calendar Fcasts'!N35</f>
        <v>42452.048143519125</v>
      </c>
      <c r="O35" s="8">
        <f>'[1]Calendar Fcasts'!O35</f>
        <v>679652.42700447387</v>
      </c>
      <c r="P35" s="8">
        <f>'[1]Calendar Fcasts'!P35</f>
        <v>85645.4</v>
      </c>
      <c r="Q35" s="8">
        <f>'[1]Calendar Fcasts'!Q35</f>
        <v>0</v>
      </c>
      <c r="R35" s="8">
        <f>'[1]Calendar Fcasts'!R35</f>
        <v>0</v>
      </c>
      <c r="S35" s="8">
        <f>'[1]Calendar Fcasts'!S35</f>
        <v>0</v>
      </c>
      <c r="T35" s="8">
        <f>'[1]Calendar Fcasts'!T35</f>
        <v>0</v>
      </c>
      <c r="U35" s="8">
        <f>'[1]Calendar Fcasts'!U35</f>
        <v>463534.11310292198</v>
      </c>
      <c r="V35" s="8">
        <f>'[1]Calendar Fcasts'!V35</f>
        <v>33535.674827605377</v>
      </c>
      <c r="W35" s="8">
        <f>'[1]Calendar Fcasts'!W35</f>
        <v>0</v>
      </c>
      <c r="X35" s="8">
        <f>'[1]Calendar Fcasts'!X35</f>
        <v>8112.3962470511551</v>
      </c>
      <c r="Y35" s="8">
        <f>'[1]Calendar Fcasts'!Y35</f>
        <v>0</v>
      </c>
      <c r="Z35" s="8">
        <f>'[1]Calendar Fcasts'!Z35</f>
        <v>1739159.7804772486</v>
      </c>
      <c r="AA35" s="8">
        <f>'[1]Calendar Fcasts'!AA35</f>
        <v>814653.90715264517</v>
      </c>
      <c r="AB35" s="8">
        <f>'[1]Calendar Fcasts'!AB35</f>
        <v>807990.27332460345</v>
      </c>
    </row>
    <row r="36" spans="1:28" x14ac:dyDescent="0.25">
      <c r="A36" s="6">
        <v>2016</v>
      </c>
      <c r="B36" s="6" t="s">
        <v>27</v>
      </c>
      <c r="C36" s="7">
        <v>10</v>
      </c>
      <c r="D36" s="7" t="s">
        <v>61</v>
      </c>
      <c r="E36" s="8">
        <f>'[1]Calendar Fcasts'!E36</f>
        <v>2565910.4865660998</v>
      </c>
      <c r="F36" s="8">
        <f>'[1]Calendar Fcasts'!F36</f>
        <v>4441.1953695478251</v>
      </c>
      <c r="G36" s="8">
        <f>'[1]Calendar Fcasts'!G36</f>
        <v>5382.9694781939043</v>
      </c>
      <c r="H36" s="8">
        <f>'[1]Calendar Fcasts'!H36</f>
        <v>0</v>
      </c>
      <c r="I36" s="8">
        <f>'[1]Calendar Fcasts'!I36</f>
        <v>0</v>
      </c>
      <c r="J36" s="8">
        <f>'[1]Calendar Fcasts'!J36</f>
        <v>32602.149202640063</v>
      </c>
      <c r="K36" s="8">
        <f>'[1]Calendar Fcasts'!K36</f>
        <v>494154.43126744661</v>
      </c>
      <c r="L36" s="8">
        <f>'[1]Calendar Fcasts'!L36</f>
        <v>95011.416879094293</v>
      </c>
      <c r="M36" s="8">
        <f>'[1]Calendar Fcasts'!M36</f>
        <v>29494.6</v>
      </c>
      <c r="N36" s="8">
        <f>'[1]Calendar Fcasts'!N36</f>
        <v>50002.705436263583</v>
      </c>
      <c r="O36" s="8">
        <f>'[1]Calendar Fcasts'!O36</f>
        <v>1038444.928839085</v>
      </c>
      <c r="P36" s="8">
        <f>'[1]Calendar Fcasts'!P36</f>
        <v>84254.799999999988</v>
      </c>
      <c r="Q36" s="8">
        <f>'[1]Calendar Fcasts'!Q36</f>
        <v>0</v>
      </c>
      <c r="R36" s="8">
        <f>'[1]Calendar Fcasts'!R36</f>
        <v>0</v>
      </c>
      <c r="S36" s="8">
        <f>'[1]Calendar Fcasts'!S36</f>
        <v>0</v>
      </c>
      <c r="T36" s="8">
        <f>'[1]Calendar Fcasts'!T36</f>
        <v>0</v>
      </c>
      <c r="U36" s="8">
        <f>'[1]Calendar Fcasts'!U36</f>
        <v>837032.24288162263</v>
      </c>
      <c r="V36" s="8">
        <f>'[1]Calendar Fcasts'!V36</f>
        <v>29525.05373601105</v>
      </c>
      <c r="W36" s="8">
        <f>'[1]Calendar Fcasts'!W36</f>
        <v>0</v>
      </c>
      <c r="X36" s="8">
        <f>'[1]Calendar Fcasts'!X36</f>
        <v>11915.542678834638</v>
      </c>
      <c r="Y36" s="8">
        <f>'[1]Calendar Fcasts'!Y36</f>
        <v>0</v>
      </c>
      <c r="Z36" s="8">
        <f>'[1]Calendar Fcasts'!Z36</f>
        <v>2712262.0357687399</v>
      </c>
      <c r="AA36" s="8">
        <f>'[1]Calendar Fcasts'!AA36</f>
        <v>1436022.2558759053</v>
      </c>
      <c r="AB36" s="8">
        <f>'[1]Calendar Fcasts'!AB36</f>
        <v>1162490.3798928345</v>
      </c>
    </row>
    <row r="37" spans="1:28" x14ac:dyDescent="0.25">
      <c r="A37" s="6">
        <v>2016</v>
      </c>
      <c r="B37" s="6" t="s">
        <v>27</v>
      </c>
      <c r="C37" s="7">
        <v>11</v>
      </c>
      <c r="D37" s="7" t="s">
        <v>62</v>
      </c>
      <c r="E37" s="8">
        <f>'[1]Calendar Fcasts'!E37</f>
        <v>4268746.3159243446</v>
      </c>
      <c r="F37" s="8">
        <f>'[1]Calendar Fcasts'!F37</f>
        <v>5024.3390830531962</v>
      </c>
      <c r="G37" s="8">
        <f>'[1]Calendar Fcasts'!G37</f>
        <v>15054.058691483227</v>
      </c>
      <c r="H37" s="8">
        <f>'[1]Calendar Fcasts'!H37</f>
        <v>0</v>
      </c>
      <c r="I37" s="8">
        <f>'[1]Calendar Fcasts'!I37</f>
        <v>0</v>
      </c>
      <c r="J37" s="8">
        <f>'[1]Calendar Fcasts'!J37</f>
        <v>41344.491771298286</v>
      </c>
      <c r="K37" s="8">
        <f>'[1]Calendar Fcasts'!K37</f>
        <v>960669.21552807547</v>
      </c>
      <c r="L37" s="8">
        <f>'[1]Calendar Fcasts'!L37</f>
        <v>117854.25374514225</v>
      </c>
      <c r="M37" s="8">
        <f>'[1]Calendar Fcasts'!M37</f>
        <v>33874.1</v>
      </c>
      <c r="N37" s="8">
        <f>'[1]Calendar Fcasts'!N37</f>
        <v>66407.724231554341</v>
      </c>
      <c r="O37" s="8">
        <f>'[1]Calendar Fcasts'!O37</f>
        <v>1240142.6756934605</v>
      </c>
      <c r="P37" s="8">
        <f>'[1]Calendar Fcasts'!P37</f>
        <v>0</v>
      </c>
      <c r="Q37" s="8">
        <f>'[1]Calendar Fcasts'!Q37</f>
        <v>0</v>
      </c>
      <c r="R37" s="8">
        <f>'[1]Calendar Fcasts'!R37</f>
        <v>0</v>
      </c>
      <c r="S37" s="8">
        <f>'[1]Calendar Fcasts'!S37</f>
        <v>0</v>
      </c>
      <c r="T37" s="8">
        <f>'[1]Calendar Fcasts'!T37</f>
        <v>0</v>
      </c>
      <c r="U37" s="8">
        <f>'[1]Calendar Fcasts'!U37</f>
        <v>1826558.056389461</v>
      </c>
      <c r="V37" s="8">
        <f>'[1]Calendar Fcasts'!V37</f>
        <v>20613.757364269026</v>
      </c>
      <c r="W37" s="8">
        <f>'[1]Calendar Fcasts'!W37</f>
        <v>0</v>
      </c>
      <c r="X37" s="8">
        <f>'[1]Calendar Fcasts'!X37</f>
        <v>16422.235197846509</v>
      </c>
      <c r="Y37" s="8">
        <f>'[1]Calendar Fcasts'!Y37</f>
        <v>0</v>
      </c>
      <c r="Z37" s="8">
        <f>'[1]Calendar Fcasts'!Z37</f>
        <v>4343964.9076956445</v>
      </c>
      <c r="AA37" s="8">
        <f>'[1]Calendar Fcasts'!AA37</f>
        <v>2925159.9234372154</v>
      </c>
      <c r="AB37" s="8">
        <f>'[1]Calendar Fcasts'!AB37</f>
        <v>1384930.8842584291</v>
      </c>
    </row>
    <row r="38" spans="1:28" x14ac:dyDescent="0.25">
      <c r="A38" s="6">
        <v>2016</v>
      </c>
      <c r="B38" s="6" t="s">
        <v>27</v>
      </c>
      <c r="C38" s="7">
        <v>12</v>
      </c>
      <c r="D38" s="7" t="s">
        <v>63</v>
      </c>
      <c r="E38" s="8">
        <f>'[1]Calendar Fcasts'!E38</f>
        <v>6819999.3700485621</v>
      </c>
      <c r="F38" s="8">
        <f>'[1]Calendar Fcasts'!F38</f>
        <v>5208.9499096529826</v>
      </c>
      <c r="G38" s="8">
        <f>'[1]Calendar Fcasts'!G38</f>
        <v>18577.677524902178</v>
      </c>
      <c r="H38" s="8">
        <f>'[1]Calendar Fcasts'!H38</f>
        <v>0</v>
      </c>
      <c r="I38" s="8">
        <f>'[1]Calendar Fcasts'!I38</f>
        <v>0</v>
      </c>
      <c r="J38" s="8">
        <f>'[1]Calendar Fcasts'!J38</f>
        <v>61641.068392889734</v>
      </c>
      <c r="K38" s="8">
        <f>'[1]Calendar Fcasts'!K38</f>
        <v>1732063.6673822741</v>
      </c>
      <c r="L38" s="8">
        <f>'[1]Calendar Fcasts'!L38</f>
        <v>157035.08507343437</v>
      </c>
      <c r="M38" s="8">
        <f>'[1]Calendar Fcasts'!M38</f>
        <v>28119</v>
      </c>
      <c r="N38" s="8">
        <f>'[1]Calendar Fcasts'!N38</f>
        <v>77887.512697138023</v>
      </c>
      <c r="O38" s="8">
        <f>'[1]Calendar Fcasts'!O38</f>
        <v>1386663.4786733666</v>
      </c>
      <c r="P38" s="8">
        <f>'[1]Calendar Fcasts'!P38</f>
        <v>0</v>
      </c>
      <c r="Q38" s="8">
        <f>'[1]Calendar Fcasts'!Q38</f>
        <v>0</v>
      </c>
      <c r="R38" s="8">
        <f>'[1]Calendar Fcasts'!R38</f>
        <v>0</v>
      </c>
      <c r="S38" s="8">
        <f>'[1]Calendar Fcasts'!S38</f>
        <v>0</v>
      </c>
      <c r="T38" s="8">
        <f>'[1]Calendar Fcasts'!T38</f>
        <v>0</v>
      </c>
      <c r="U38" s="8">
        <f>'[1]Calendar Fcasts'!U38</f>
        <v>3402189.4794039009</v>
      </c>
      <c r="V38" s="8">
        <f>'[1]Calendar Fcasts'!V38</f>
        <v>19928.456739802092</v>
      </c>
      <c r="W38" s="8">
        <f>'[1]Calendar Fcasts'!W38</f>
        <v>0</v>
      </c>
      <c r="X38" s="8">
        <f>'[1]Calendar Fcasts'!X38</f>
        <v>20445.062644091795</v>
      </c>
      <c r="Y38" s="8">
        <f>'[1]Calendar Fcasts'!Y38</f>
        <v>0</v>
      </c>
      <c r="Z38" s="8">
        <f>'[1]Calendar Fcasts'!Z38</f>
        <v>6909759.4384414526</v>
      </c>
      <c r="AA38" s="8">
        <f>'[1]Calendar Fcasts'!AA38</f>
        <v>5315074.8592941649</v>
      </c>
      <c r="AB38" s="8">
        <f>'[1]Calendar Fcasts'!AB38</f>
        <v>1566565.5791472876</v>
      </c>
    </row>
    <row r="39" spans="1:28" x14ac:dyDescent="0.25">
      <c r="A39" s="6">
        <v>2017</v>
      </c>
      <c r="B39" s="6" t="s">
        <v>27</v>
      </c>
      <c r="C39" s="7">
        <v>1</v>
      </c>
      <c r="D39" s="7" t="s">
        <v>64</v>
      </c>
      <c r="E39" s="8">
        <f>'[1]Calendar Fcasts'!E39</f>
        <v>7850021.9078877196</v>
      </c>
      <c r="F39" s="8">
        <f>'[1]Calendar Fcasts'!F39</f>
        <v>12515.950581046511</v>
      </c>
      <c r="G39" s="8">
        <f>'[1]Calendar Fcasts'!G39</f>
        <v>26565.869713470885</v>
      </c>
      <c r="H39" s="8">
        <f>'[1]Calendar Fcasts'!H39</f>
        <v>0</v>
      </c>
      <c r="I39" s="8">
        <f>'[1]Calendar Fcasts'!I39</f>
        <v>0</v>
      </c>
      <c r="J39" s="8">
        <f>'[1]Calendar Fcasts'!J39</f>
        <v>64199.570299705571</v>
      </c>
      <c r="K39" s="8">
        <f>'[1]Calendar Fcasts'!K39</f>
        <v>2058522.7779732265</v>
      </c>
      <c r="L39" s="8">
        <f>'[1]Calendar Fcasts'!L39</f>
        <v>166637.86291228846</v>
      </c>
      <c r="M39" s="8">
        <f>'[1]Calendar Fcasts'!M39</f>
        <v>29494.6</v>
      </c>
      <c r="N39" s="8">
        <f>'[1]Calendar Fcasts'!N39</f>
        <v>63080.026151748745</v>
      </c>
      <c r="O39" s="8">
        <f>'[1]Calendar Fcasts'!O39</f>
        <v>1426789.7800012047</v>
      </c>
      <c r="P39" s="8">
        <f>'[1]Calendar Fcasts'!P39</f>
        <v>0</v>
      </c>
      <c r="Q39" s="8">
        <f>'[1]Calendar Fcasts'!Q39</f>
        <v>0</v>
      </c>
      <c r="R39" s="8">
        <f>'[1]Calendar Fcasts'!R39</f>
        <v>0</v>
      </c>
      <c r="S39" s="8">
        <f>'[1]Calendar Fcasts'!S39</f>
        <v>0</v>
      </c>
      <c r="T39" s="8">
        <f>'[1]Calendar Fcasts'!T39</f>
        <v>0</v>
      </c>
      <c r="U39" s="8">
        <f>'[1]Calendar Fcasts'!U39</f>
        <v>4061690.2033754089</v>
      </c>
      <c r="V39" s="8">
        <f>'[1]Calendar Fcasts'!V39</f>
        <v>11514.009444975387</v>
      </c>
      <c r="W39" s="8">
        <f>'[1]Calendar Fcasts'!W39</f>
        <v>0</v>
      </c>
      <c r="X39" s="8">
        <f>'[1]Calendar Fcasts'!X39</f>
        <v>22705.427734348625</v>
      </c>
      <c r="Y39" s="8">
        <f>'[1]Calendar Fcasts'!Y39</f>
        <v>0</v>
      </c>
      <c r="Z39" s="8">
        <f>'[1]Calendar Fcasts'!Z39</f>
        <v>7943716.0781874238</v>
      </c>
      <c r="AA39" s="8">
        <f>'[1]Calendar Fcasts'!AA39</f>
        <v>6325932.6645554416</v>
      </c>
      <c r="AB39" s="8">
        <f>'[1]Calendar Fcasts'!AB39</f>
        <v>1588288.8136319821</v>
      </c>
    </row>
    <row r="40" spans="1:28" x14ac:dyDescent="0.25">
      <c r="A40" s="6">
        <v>2017</v>
      </c>
      <c r="B40" s="6" t="s">
        <v>27</v>
      </c>
      <c r="C40" s="7">
        <v>2</v>
      </c>
      <c r="D40" s="7" t="s">
        <v>65</v>
      </c>
      <c r="E40" s="8">
        <f>'[1]Calendar Fcasts'!E40</f>
        <v>6681234.389608847</v>
      </c>
      <c r="F40" s="8">
        <f>'[1]Calendar Fcasts'!F40</f>
        <v>9861.1847951453055</v>
      </c>
      <c r="G40" s="8">
        <f>'[1]Calendar Fcasts'!G40</f>
        <v>24749.049739784856</v>
      </c>
      <c r="H40" s="8">
        <f>'[1]Calendar Fcasts'!H40</f>
        <v>0</v>
      </c>
      <c r="I40" s="8">
        <f>'[1]Calendar Fcasts'!I40</f>
        <v>0</v>
      </c>
      <c r="J40" s="8">
        <f>'[1]Calendar Fcasts'!J40</f>
        <v>60803.826954483382</v>
      </c>
      <c r="K40" s="8">
        <f>'[1]Calendar Fcasts'!K40</f>
        <v>1740732.733310004</v>
      </c>
      <c r="L40" s="8">
        <f>'[1]Calendar Fcasts'!L40</f>
        <v>151025.2131635971</v>
      </c>
      <c r="M40" s="8">
        <f>'[1]Calendar Fcasts'!M40</f>
        <v>29494.6</v>
      </c>
      <c r="N40" s="8">
        <f>'[1]Calendar Fcasts'!N40</f>
        <v>47691.398460935881</v>
      </c>
      <c r="O40" s="8">
        <f>'[1]Calendar Fcasts'!O40</f>
        <v>1139632.2566723533</v>
      </c>
      <c r="P40" s="8">
        <f>'[1]Calendar Fcasts'!P40</f>
        <v>0</v>
      </c>
      <c r="Q40" s="8">
        <f>'[1]Calendar Fcasts'!Q40</f>
        <v>0</v>
      </c>
      <c r="R40" s="8">
        <f>'[1]Calendar Fcasts'!R40</f>
        <v>0</v>
      </c>
      <c r="S40" s="8">
        <f>'[1]Calendar Fcasts'!S40</f>
        <v>0</v>
      </c>
      <c r="T40" s="8">
        <f>'[1]Calendar Fcasts'!T40</f>
        <v>0</v>
      </c>
      <c r="U40" s="8">
        <f>'[1]Calendar Fcasts'!U40</f>
        <v>3541530.6296880557</v>
      </c>
      <c r="V40" s="8">
        <f>'[1]Calendar Fcasts'!V40</f>
        <v>9424.877432725807</v>
      </c>
      <c r="W40" s="8">
        <f>'[1]Calendar Fcasts'!W40</f>
        <v>0</v>
      </c>
      <c r="X40" s="8">
        <f>'[1]Calendar Fcasts'!X40</f>
        <v>16587.046346245861</v>
      </c>
      <c r="Y40" s="8">
        <f>'[1]Calendar Fcasts'!Y40</f>
        <v>0</v>
      </c>
      <c r="Z40" s="8">
        <f>'[1]Calendar Fcasts'!Z40</f>
        <v>6771532.8165633306</v>
      </c>
      <c r="AA40" s="8">
        <f>'[1]Calendar Fcasts'!AA40</f>
        <v>5467898.810696587</v>
      </c>
      <c r="AB40" s="8">
        <f>'[1]Calendar Fcasts'!AB40</f>
        <v>1274139.4058667435</v>
      </c>
    </row>
    <row r="41" spans="1:28" x14ac:dyDescent="0.25">
      <c r="A41" s="6">
        <v>2017</v>
      </c>
      <c r="B41" s="6" t="s">
        <v>27</v>
      </c>
      <c r="C41" s="7">
        <v>3</v>
      </c>
      <c r="D41" s="7" t="s">
        <v>66</v>
      </c>
      <c r="E41" s="8">
        <f>'[1]Calendar Fcasts'!E41</f>
        <v>4882478.4442041414</v>
      </c>
      <c r="F41" s="8">
        <f>'[1]Calendar Fcasts'!F41</f>
        <v>3745.4195290466573</v>
      </c>
      <c r="G41" s="8">
        <f>'[1]Calendar Fcasts'!G41</f>
        <v>21851.514184130658</v>
      </c>
      <c r="H41" s="8">
        <f>'[1]Calendar Fcasts'!H41</f>
        <v>0</v>
      </c>
      <c r="I41" s="8">
        <f>'[1]Calendar Fcasts'!I41</f>
        <v>0</v>
      </c>
      <c r="J41" s="8">
        <f>'[1]Calendar Fcasts'!J41</f>
        <v>62296.629933326018</v>
      </c>
      <c r="K41" s="8">
        <f>'[1]Calendar Fcasts'!K41</f>
        <v>1197255.9726641751</v>
      </c>
      <c r="L41" s="8">
        <f>'[1]Calendar Fcasts'!L41</f>
        <v>112057.12937451093</v>
      </c>
      <c r="M41" s="8">
        <f>'[1]Calendar Fcasts'!M41</f>
        <v>30870.200000000004</v>
      </c>
      <c r="N41" s="8">
        <f>'[1]Calendar Fcasts'!N41</f>
        <v>40705.117967366969</v>
      </c>
      <c r="O41" s="8">
        <f>'[1]Calendar Fcasts'!O41</f>
        <v>988552.72849554475</v>
      </c>
      <c r="P41" s="8">
        <f>'[1]Calendar Fcasts'!P41</f>
        <v>0</v>
      </c>
      <c r="Q41" s="8">
        <f>'[1]Calendar Fcasts'!Q41</f>
        <v>0</v>
      </c>
      <c r="R41" s="8">
        <f>'[1]Calendar Fcasts'!R41</f>
        <v>0</v>
      </c>
      <c r="S41" s="8">
        <f>'[1]Calendar Fcasts'!S41</f>
        <v>0</v>
      </c>
      <c r="T41" s="8">
        <f>'[1]Calendar Fcasts'!T41</f>
        <v>0</v>
      </c>
      <c r="U41" s="8">
        <f>'[1]Calendar Fcasts'!U41</f>
        <v>2498170.3476074943</v>
      </c>
      <c r="V41" s="8">
        <f>'[1]Calendar Fcasts'!V41</f>
        <v>7288.5759339412207</v>
      </c>
      <c r="W41" s="8">
        <f>'[1]Calendar Fcasts'!W41</f>
        <v>0</v>
      </c>
      <c r="X41" s="8">
        <f>'[1]Calendar Fcasts'!X41</f>
        <v>12851.6384479307</v>
      </c>
      <c r="Y41" s="8">
        <f>'[1]Calendar Fcasts'!Y41</f>
        <v>0</v>
      </c>
      <c r="Z41" s="8">
        <f>'[1]Calendar Fcasts'!Z41</f>
        <v>4975645.2741374681</v>
      </c>
      <c r="AA41" s="8">
        <f>'[1]Calendar Fcasts'!AA41</f>
        <v>3833080.3833593577</v>
      </c>
      <c r="AB41" s="8">
        <f>'[1]Calendar Fcasts'!AB41</f>
        <v>1111694.6907781104</v>
      </c>
    </row>
    <row r="42" spans="1:28" x14ac:dyDescent="0.25">
      <c r="A42" s="6">
        <v>2017</v>
      </c>
      <c r="B42" s="6" t="s">
        <v>27</v>
      </c>
      <c r="C42" s="7">
        <v>4</v>
      </c>
      <c r="D42" s="7" t="s">
        <v>67</v>
      </c>
      <c r="E42" s="8">
        <f>'[1]Calendar Fcasts'!E42</f>
        <v>2687006.0900613978</v>
      </c>
      <c r="F42" s="8">
        <f>'[1]Calendar Fcasts'!F42</f>
        <v>3192.2573233127218</v>
      </c>
      <c r="G42" s="8">
        <f>'[1]Calendar Fcasts'!G42</f>
        <v>21695.460497529428</v>
      </c>
      <c r="H42" s="8">
        <f>'[1]Calendar Fcasts'!H42</f>
        <v>0</v>
      </c>
      <c r="I42" s="8">
        <f>'[1]Calendar Fcasts'!I42</f>
        <v>0</v>
      </c>
      <c r="J42" s="8">
        <f>'[1]Calendar Fcasts'!J42</f>
        <v>38860.917756518182</v>
      </c>
      <c r="K42" s="8">
        <f>'[1]Calendar Fcasts'!K42</f>
        <v>679097.03856943781</v>
      </c>
      <c r="L42" s="8">
        <f>'[1]Calendar Fcasts'!L42</f>
        <v>78334.092168383781</v>
      </c>
      <c r="M42" s="8">
        <f>'[1]Calendar Fcasts'!M42</f>
        <v>27925.8</v>
      </c>
      <c r="N42" s="8">
        <f>'[1]Calendar Fcasts'!N42</f>
        <v>35288.631352114928</v>
      </c>
      <c r="O42" s="8">
        <f>'[1]Calendar Fcasts'!O42</f>
        <v>578305.75204034825</v>
      </c>
      <c r="P42" s="8">
        <f>'[1]Calendar Fcasts'!P42</f>
        <v>178531.20000000001</v>
      </c>
      <c r="Q42" s="8">
        <f>'[1]Calendar Fcasts'!Q42</f>
        <v>0</v>
      </c>
      <c r="R42" s="8">
        <f>'[1]Calendar Fcasts'!R42</f>
        <v>0</v>
      </c>
      <c r="S42" s="8">
        <f>'[1]Calendar Fcasts'!S42</f>
        <v>0</v>
      </c>
      <c r="T42" s="8">
        <f>'[1]Calendar Fcasts'!T42</f>
        <v>0</v>
      </c>
      <c r="U42" s="8">
        <f>'[1]Calendar Fcasts'!U42</f>
        <v>1281870.0776752736</v>
      </c>
      <c r="V42" s="8">
        <f>'[1]Calendar Fcasts'!V42</f>
        <v>2436.5350058718659</v>
      </c>
      <c r="W42" s="8">
        <f>'[1]Calendar Fcasts'!W42</f>
        <v>0</v>
      </c>
      <c r="X42" s="8">
        <f>'[1]Calendar Fcasts'!X42</f>
        <v>6786.2454291253835</v>
      </c>
      <c r="Y42" s="8">
        <f>'[1]Calendar Fcasts'!Y42</f>
        <v>0</v>
      </c>
      <c r="Z42" s="8">
        <f>'[1]Calendar Fcasts'!Z42</f>
        <v>2932324.0078179161</v>
      </c>
      <c r="AA42" s="8">
        <f>'[1]Calendar Fcasts'!AA42</f>
        <v>2064188.9262339375</v>
      </c>
      <c r="AB42" s="8">
        <f>'[1]Calendar Fcasts'!AB42</f>
        <v>661678.08158397861</v>
      </c>
    </row>
    <row r="43" spans="1:28" x14ac:dyDescent="0.25">
      <c r="A43" s="6">
        <v>2017</v>
      </c>
      <c r="B43" s="6" t="s">
        <v>27</v>
      </c>
      <c r="C43" s="7">
        <v>5</v>
      </c>
      <c r="D43" s="7" t="s">
        <v>68</v>
      </c>
      <c r="E43" s="8">
        <f>'[1]Calendar Fcasts'!E43</f>
        <v>1877104.6762644271</v>
      </c>
      <c r="F43" s="8">
        <f>'[1]Calendar Fcasts'!F43</f>
        <v>3448.1857574505675</v>
      </c>
      <c r="G43" s="8">
        <f>'[1]Calendar Fcasts'!G43</f>
        <v>24809.570610938827</v>
      </c>
      <c r="H43" s="8">
        <f>'[1]Calendar Fcasts'!H43</f>
        <v>0</v>
      </c>
      <c r="I43" s="8">
        <f>'[1]Calendar Fcasts'!I43</f>
        <v>0</v>
      </c>
      <c r="J43" s="8">
        <f>'[1]Calendar Fcasts'!J43</f>
        <v>58086.704315338669</v>
      </c>
      <c r="K43" s="8">
        <f>'[1]Calendar Fcasts'!K43</f>
        <v>420265.65769496199</v>
      </c>
      <c r="L43" s="8">
        <f>'[1]Calendar Fcasts'!L43</f>
        <v>74163.02521990033</v>
      </c>
      <c r="M43" s="8">
        <f>'[1]Calendar Fcasts'!M43</f>
        <v>34067.199999999997</v>
      </c>
      <c r="N43" s="8">
        <f>'[1]Calendar Fcasts'!N43</f>
        <v>37080.870264068995</v>
      </c>
      <c r="O43" s="8">
        <f>'[1]Calendar Fcasts'!O43</f>
        <v>601457.44456522109</v>
      </c>
      <c r="P43" s="8">
        <f>'[1]Calendar Fcasts'!P43</f>
        <v>48528.9</v>
      </c>
      <c r="Q43" s="8">
        <f>'[1]Calendar Fcasts'!Q43</f>
        <v>0</v>
      </c>
      <c r="R43" s="8">
        <f>'[1]Calendar Fcasts'!R43</f>
        <v>0</v>
      </c>
      <c r="S43" s="8">
        <f>'[1]Calendar Fcasts'!S43</f>
        <v>0</v>
      </c>
      <c r="T43" s="8">
        <f>'[1]Calendar Fcasts'!T43</f>
        <v>0</v>
      </c>
      <c r="U43" s="8">
        <f>'[1]Calendar Fcasts'!U43</f>
        <v>706854.61548779055</v>
      </c>
      <c r="V43" s="8">
        <f>'[1]Calendar Fcasts'!V43</f>
        <v>2725.3904714863279</v>
      </c>
      <c r="W43" s="8">
        <f>'[1]Calendar Fcasts'!W43</f>
        <v>0</v>
      </c>
      <c r="X43" s="8">
        <f>'[1]Calendar Fcasts'!X43</f>
        <v>6299.9161926083771</v>
      </c>
      <c r="Y43" s="8">
        <f>'[1]Calendar Fcasts'!Y43</f>
        <v>0</v>
      </c>
      <c r="Z43" s="8">
        <f>'[1]Calendar Fcasts'!Z43</f>
        <v>2017787.4805797655</v>
      </c>
      <c r="AA43" s="8">
        <f>'[1]Calendar Fcasts'!AA43</f>
        <v>1229541.0547710424</v>
      </c>
      <c r="AB43" s="8">
        <f>'[1]Calendar Fcasts'!AB43</f>
        <v>705650.32580872311</v>
      </c>
    </row>
    <row r="44" spans="1:28" x14ac:dyDescent="0.25">
      <c r="A44" s="6">
        <v>2017</v>
      </c>
      <c r="B44" s="6" t="s">
        <v>27</v>
      </c>
      <c r="C44" s="7">
        <v>6</v>
      </c>
      <c r="D44" s="7" t="s">
        <v>69</v>
      </c>
      <c r="E44" s="8">
        <f>'[1]Calendar Fcasts'!E44</f>
        <v>1460046.0898101539</v>
      </c>
      <c r="F44" s="8">
        <f>'[1]Calendar Fcasts'!F44</f>
        <v>2765.2838344296765</v>
      </c>
      <c r="G44" s="8">
        <f>'[1]Calendar Fcasts'!G44</f>
        <v>28374.605833808</v>
      </c>
      <c r="H44" s="8">
        <f>'[1]Calendar Fcasts'!H44</f>
        <v>0</v>
      </c>
      <c r="I44" s="8">
        <f>'[1]Calendar Fcasts'!I44</f>
        <v>0</v>
      </c>
      <c r="J44" s="8">
        <f>'[1]Calendar Fcasts'!J44</f>
        <v>47263.215987078998</v>
      </c>
      <c r="K44" s="8">
        <f>'[1]Calendar Fcasts'!K44</f>
        <v>298286.51041581674</v>
      </c>
      <c r="L44" s="8">
        <f>'[1]Calendar Fcasts'!L44</f>
        <v>73594.235572071353</v>
      </c>
      <c r="M44" s="8">
        <f>'[1]Calendar Fcasts'!M44</f>
        <v>29494.6</v>
      </c>
      <c r="N44" s="8">
        <f>'[1]Calendar Fcasts'!N44</f>
        <v>35342.126325796038</v>
      </c>
      <c r="O44" s="8">
        <f>'[1]Calendar Fcasts'!O44</f>
        <v>605240.5094274733</v>
      </c>
      <c r="P44" s="8">
        <f>'[1]Calendar Fcasts'!P44</f>
        <v>152019.09999999998</v>
      </c>
      <c r="Q44" s="8">
        <f>'[1]Calendar Fcasts'!Q44</f>
        <v>0</v>
      </c>
      <c r="R44" s="8">
        <f>'[1]Calendar Fcasts'!R44</f>
        <v>0</v>
      </c>
      <c r="S44" s="8">
        <f>'[1]Calendar Fcasts'!S44</f>
        <v>0</v>
      </c>
      <c r="T44" s="8">
        <f>'[1]Calendar Fcasts'!T44</f>
        <v>0</v>
      </c>
      <c r="U44" s="8">
        <f>'[1]Calendar Fcasts'!U44</f>
        <v>408760.36472675204</v>
      </c>
      <c r="V44" s="8">
        <f>'[1]Calendar Fcasts'!V44</f>
        <v>1319.3318304221862</v>
      </c>
      <c r="W44" s="8">
        <f>'[1]Calendar Fcasts'!W44</f>
        <v>0</v>
      </c>
      <c r="X44" s="8">
        <f>'[1]Calendar Fcasts'!X44</f>
        <v>6363.1218435846195</v>
      </c>
      <c r="Y44" s="8">
        <f>'[1]Calendar Fcasts'!Y44</f>
        <v>0</v>
      </c>
      <c r="Z44" s="8">
        <f>'[1]Calendar Fcasts'!Z44</f>
        <v>1688823.005797233</v>
      </c>
      <c r="AA44" s="8">
        <f>'[1]Calendar Fcasts'!AA44</f>
        <v>811781.00038287777</v>
      </c>
      <c r="AB44" s="8">
        <f>'[1]Calendar Fcasts'!AB44</f>
        <v>695528.30541435524</v>
      </c>
    </row>
    <row r="45" spans="1:28" x14ac:dyDescent="0.25">
      <c r="A45" s="6">
        <v>2017</v>
      </c>
      <c r="B45" s="6" t="s">
        <v>27</v>
      </c>
      <c r="C45" s="7">
        <v>7</v>
      </c>
      <c r="D45" s="7" t="s">
        <v>70</v>
      </c>
      <c r="E45" s="8">
        <f>'[1]Calendar Fcasts'!E45</f>
        <v>1420388.8786435847</v>
      </c>
      <c r="F45" s="8">
        <f>'[1]Calendar Fcasts'!F45</f>
        <v>1595.950085341319</v>
      </c>
      <c r="G45" s="8">
        <f>'[1]Calendar Fcasts'!G45</f>
        <v>29631.557587837811</v>
      </c>
      <c r="H45" s="8">
        <f>'[1]Calendar Fcasts'!H45</f>
        <v>0</v>
      </c>
      <c r="I45" s="8">
        <f>'[1]Calendar Fcasts'!I45</f>
        <v>0</v>
      </c>
      <c r="J45" s="8">
        <f>'[1]Calendar Fcasts'!J45</f>
        <v>46767.980465904548</v>
      </c>
      <c r="K45" s="8">
        <f>'[1]Calendar Fcasts'!K45</f>
        <v>263078.01134846057</v>
      </c>
      <c r="L45" s="8">
        <f>'[1]Calendar Fcasts'!L45</f>
        <v>75374.024379841634</v>
      </c>
      <c r="M45" s="8">
        <f>'[1]Calendar Fcasts'!M45</f>
        <v>29494.6</v>
      </c>
      <c r="N45" s="8">
        <f>'[1]Calendar Fcasts'!N45</f>
        <v>36839.953000677342</v>
      </c>
      <c r="O45" s="8">
        <f>'[1]Calendar Fcasts'!O45</f>
        <v>643858.08664550935</v>
      </c>
      <c r="P45" s="8">
        <f>'[1]Calendar Fcasts'!P45</f>
        <v>257385.49999999994</v>
      </c>
      <c r="Q45" s="8">
        <f>'[1]Calendar Fcasts'!Q45</f>
        <v>0</v>
      </c>
      <c r="R45" s="8">
        <f>'[1]Calendar Fcasts'!R45</f>
        <v>0</v>
      </c>
      <c r="S45" s="8">
        <f>'[1]Calendar Fcasts'!S45</f>
        <v>0</v>
      </c>
      <c r="T45" s="8">
        <f>'[1]Calendar Fcasts'!T45</f>
        <v>0</v>
      </c>
      <c r="U45" s="8">
        <f>'[1]Calendar Fcasts'!U45</f>
        <v>366631.73474817973</v>
      </c>
      <c r="V45" s="8">
        <f>'[1]Calendar Fcasts'!V45</f>
        <v>1841.1460347272894</v>
      </c>
      <c r="W45" s="8">
        <f>'[1]Calendar Fcasts'!W45</f>
        <v>0</v>
      </c>
      <c r="X45" s="8">
        <f>'[1]Calendar Fcasts'!X45</f>
        <v>1538.4148130095045</v>
      </c>
      <c r="Y45" s="8">
        <f>'[1]Calendar Fcasts'!Y45</f>
        <v>0</v>
      </c>
      <c r="Z45" s="8">
        <f>'[1]Calendar Fcasts'!Z45</f>
        <v>1754036.9591094891</v>
      </c>
      <c r="AA45" s="8">
        <f>'[1]Calendar Fcasts'!AA45</f>
        <v>736311.27814966114</v>
      </c>
      <c r="AB45" s="8">
        <f>'[1]Calendar Fcasts'!AB45</f>
        <v>730845.5809598281</v>
      </c>
    </row>
    <row r="46" spans="1:28" x14ac:dyDescent="0.25">
      <c r="A46" s="6">
        <v>2017</v>
      </c>
      <c r="B46" s="6" t="s">
        <v>27</v>
      </c>
      <c r="C46" s="7">
        <v>8</v>
      </c>
      <c r="D46" s="7" t="s">
        <v>71</v>
      </c>
      <c r="E46" s="8">
        <f>'[1]Calendar Fcasts'!E46</f>
        <v>1475911.2188728</v>
      </c>
      <c r="F46" s="8">
        <f>'[1]Calendar Fcasts'!F46</f>
        <v>1408.3531713814964</v>
      </c>
      <c r="G46" s="8">
        <f>'[1]Calendar Fcasts'!G46</f>
        <v>20367.811273265597</v>
      </c>
      <c r="H46" s="8">
        <f>'[1]Calendar Fcasts'!H46</f>
        <v>0</v>
      </c>
      <c r="I46" s="8">
        <f>'[1]Calendar Fcasts'!I46</f>
        <v>0</v>
      </c>
      <c r="J46" s="8">
        <f>'[1]Calendar Fcasts'!J46</f>
        <v>48124.838838509917</v>
      </c>
      <c r="K46" s="8">
        <f>'[1]Calendar Fcasts'!K46</f>
        <v>263362.40925137268</v>
      </c>
      <c r="L46" s="8">
        <f>'[1]Calendar Fcasts'!L46</f>
        <v>77318.3009665758</v>
      </c>
      <c r="M46" s="8">
        <f>'[1]Calendar Fcasts'!M46</f>
        <v>29494.6</v>
      </c>
      <c r="N46" s="8">
        <f>'[1]Calendar Fcasts'!N46</f>
        <v>39080.809995277719</v>
      </c>
      <c r="O46" s="8">
        <f>'[1]Calendar Fcasts'!O46</f>
        <v>662764.43812243966</v>
      </c>
      <c r="P46" s="8">
        <f>'[1]Calendar Fcasts'!P46</f>
        <v>281258.90000000002</v>
      </c>
      <c r="Q46" s="8">
        <f>'[1]Calendar Fcasts'!Q46</f>
        <v>0</v>
      </c>
      <c r="R46" s="8">
        <f>'[1]Calendar Fcasts'!R46</f>
        <v>0</v>
      </c>
      <c r="S46" s="8">
        <f>'[1]Calendar Fcasts'!S46</f>
        <v>0</v>
      </c>
      <c r="T46" s="8">
        <f>'[1]Calendar Fcasts'!T46</f>
        <v>0</v>
      </c>
      <c r="U46" s="8">
        <f>'[1]Calendar Fcasts'!U46</f>
        <v>392732.86295282276</v>
      </c>
      <c r="V46" s="8">
        <f>'[1]Calendar Fcasts'!V46</f>
        <v>11918.695934983642</v>
      </c>
      <c r="W46" s="8">
        <f>'[1]Calendar Fcasts'!W46</f>
        <v>0</v>
      </c>
      <c r="X46" s="8">
        <f>'[1]Calendar Fcasts'!X46</f>
        <v>6957.5372046807397</v>
      </c>
      <c r="Y46" s="8">
        <f>'[1]Calendar Fcasts'!Y46</f>
        <v>0</v>
      </c>
      <c r="Z46" s="8">
        <f>'[1]Calendar Fcasts'!Z46</f>
        <v>1834789.5577113102</v>
      </c>
      <c r="AA46" s="8">
        <f>'[1]Calendar Fcasts'!AA46</f>
        <v>755189.73761541839</v>
      </c>
      <c r="AB46" s="8">
        <f>'[1]Calendar Fcasts'!AB46</f>
        <v>768846.32009589172</v>
      </c>
    </row>
    <row r="47" spans="1:28" x14ac:dyDescent="0.25">
      <c r="A47" s="6">
        <v>2017</v>
      </c>
      <c r="B47" s="6" t="s">
        <v>27</v>
      </c>
      <c r="C47" s="7">
        <v>9</v>
      </c>
      <c r="D47" s="7" t="s">
        <v>72</v>
      </c>
      <c r="E47" s="8">
        <f>'[1]Calendar Fcasts'!E47</f>
        <v>1571790.9575391072</v>
      </c>
      <c r="F47" s="8">
        <f>'[1]Calendar Fcasts'!F47</f>
        <v>1870.0154941890646</v>
      </c>
      <c r="G47" s="8">
        <f>'[1]Calendar Fcasts'!G47</f>
        <v>747.50942426966833</v>
      </c>
      <c r="H47" s="8">
        <f>'[1]Calendar Fcasts'!H47</f>
        <v>0</v>
      </c>
      <c r="I47" s="8">
        <f>'[1]Calendar Fcasts'!I47</f>
        <v>0</v>
      </c>
      <c r="J47" s="8">
        <f>'[1]Calendar Fcasts'!J47</f>
        <v>44237.727101953904</v>
      </c>
      <c r="K47" s="8">
        <f>'[1]Calendar Fcasts'!K47</f>
        <v>273697.55434089783</v>
      </c>
      <c r="L47" s="8">
        <f>'[1]Calendar Fcasts'!L47</f>
        <v>76663.735749765634</v>
      </c>
      <c r="M47" s="8">
        <f>'[1]Calendar Fcasts'!M47</f>
        <v>33874.1</v>
      </c>
      <c r="N47" s="8">
        <f>'[1]Calendar Fcasts'!N47</f>
        <v>42247.995800497491</v>
      </c>
      <c r="O47" s="8">
        <f>'[1]Calendar Fcasts'!O47</f>
        <v>676477.61723961402</v>
      </c>
      <c r="P47" s="8">
        <f>'[1]Calendar Fcasts'!P47</f>
        <v>121880</v>
      </c>
      <c r="Q47" s="8">
        <f>'[1]Calendar Fcasts'!Q47</f>
        <v>0</v>
      </c>
      <c r="R47" s="8">
        <f>'[1]Calendar Fcasts'!R47</f>
        <v>0</v>
      </c>
      <c r="S47" s="8">
        <f>'[1]Calendar Fcasts'!S47</f>
        <v>0</v>
      </c>
      <c r="T47" s="8">
        <f>'[1]Calendar Fcasts'!T47</f>
        <v>0</v>
      </c>
      <c r="U47" s="8">
        <f>'[1]Calendar Fcasts'!U47</f>
        <v>458638.64631796285</v>
      </c>
      <c r="V47" s="8">
        <f>'[1]Calendar Fcasts'!V47</f>
        <v>33374.480413610319</v>
      </c>
      <c r="W47" s="8">
        <f>'[1]Calendar Fcasts'!W47</f>
        <v>0</v>
      </c>
      <c r="X47" s="8">
        <f>'[1]Calendar Fcasts'!X47</f>
        <v>8073.4027583004035</v>
      </c>
      <c r="Y47" s="8">
        <f>'[1]Calendar Fcasts'!Y47</f>
        <v>0</v>
      </c>
      <c r="Z47" s="8">
        <f>'[1]Calendar Fcasts'!Z47</f>
        <v>1771782.784641061</v>
      </c>
      <c r="AA47" s="8">
        <f>'[1]Calendar Fcasts'!AA47</f>
        <v>811617.46132708504</v>
      </c>
      <c r="AB47" s="8">
        <f>'[1]Calendar Fcasts'!AB47</f>
        <v>804411.22331397596</v>
      </c>
    </row>
    <row r="48" spans="1:28" x14ac:dyDescent="0.25">
      <c r="A48" s="6">
        <v>2017</v>
      </c>
      <c r="B48" s="6" t="s">
        <v>27</v>
      </c>
      <c r="C48" s="7">
        <v>10</v>
      </c>
      <c r="D48" s="7" t="s">
        <v>73</v>
      </c>
      <c r="E48" s="8">
        <f>'[1]Calendar Fcasts'!E48</f>
        <v>2555156.1145831365</v>
      </c>
      <c r="F48" s="8">
        <f>'[1]Calendar Fcasts'!F48</f>
        <v>3755.1842926376939</v>
      </c>
      <c r="G48" s="8">
        <f>'[1]Calendar Fcasts'!G48</f>
        <v>9356.3945160363746</v>
      </c>
      <c r="H48" s="8">
        <f>'[1]Calendar Fcasts'!H48</f>
        <v>0</v>
      </c>
      <c r="I48" s="8">
        <f>'[1]Calendar Fcasts'!I48</f>
        <v>0</v>
      </c>
      <c r="J48" s="8">
        <f>'[1]Calendar Fcasts'!J48</f>
        <v>32602.149202640063</v>
      </c>
      <c r="K48" s="8">
        <f>'[1]Calendar Fcasts'!K48</f>
        <v>491254.70768873254</v>
      </c>
      <c r="L48" s="8">
        <f>'[1]Calendar Fcasts'!L48</f>
        <v>98459.176031974988</v>
      </c>
      <c r="M48" s="8">
        <f>'[1]Calendar Fcasts'!M48</f>
        <v>29494.6</v>
      </c>
      <c r="N48" s="8">
        <f>'[1]Calendar Fcasts'!N48</f>
        <v>49848.2447421998</v>
      </c>
      <c r="O48" s="8">
        <f>'[1]Calendar Fcasts'!O48</f>
        <v>1035357.5443959108</v>
      </c>
      <c r="P48" s="8">
        <f>'[1]Calendar Fcasts'!P48</f>
        <v>249825.10000000003</v>
      </c>
      <c r="Q48" s="8">
        <f>'[1]Calendar Fcasts'!Q48</f>
        <v>0</v>
      </c>
      <c r="R48" s="8">
        <f>'[1]Calendar Fcasts'!R48</f>
        <v>0</v>
      </c>
      <c r="S48" s="8">
        <f>'[1]Calendar Fcasts'!S48</f>
        <v>0</v>
      </c>
      <c r="T48" s="8">
        <f>'[1]Calendar Fcasts'!T48</f>
        <v>0</v>
      </c>
      <c r="U48" s="8">
        <f>'[1]Calendar Fcasts'!U48</f>
        <v>825812.27843992831</v>
      </c>
      <c r="V48" s="8">
        <f>'[1]Calendar Fcasts'!V48</f>
        <v>29433.849465111194</v>
      </c>
      <c r="W48" s="8">
        <f>'[1]Calendar Fcasts'!W48</f>
        <v>0</v>
      </c>
      <c r="X48" s="8">
        <f>'[1]Calendar Fcasts'!X48</f>
        <v>11878.735010604258</v>
      </c>
      <c r="Y48" s="8">
        <f>'[1]Calendar Fcasts'!Y48</f>
        <v>0</v>
      </c>
      <c r="Z48" s="8">
        <f>'[1]Calendar Fcasts'!Z48</f>
        <v>2867077.9637857764</v>
      </c>
      <c r="AA48" s="8">
        <f>'[1]Calendar Fcasts'!AA48</f>
        <v>1428637.74096931</v>
      </c>
      <c r="AB48" s="8">
        <f>'[1]Calendar Fcasts'!AB48</f>
        <v>1159120.5228164662</v>
      </c>
    </row>
    <row r="49" spans="1:28" x14ac:dyDescent="0.25">
      <c r="A49" s="6">
        <v>2017</v>
      </c>
      <c r="B49" s="6" t="s">
        <v>27</v>
      </c>
      <c r="C49" s="7">
        <v>11</v>
      </c>
      <c r="D49" s="7" t="s">
        <v>74</v>
      </c>
      <c r="E49" s="8">
        <f>'[1]Calendar Fcasts'!E49</f>
        <v>4250854.9334997796</v>
      </c>
      <c r="F49" s="8">
        <f>'[1]Calendar Fcasts'!F49</f>
        <v>4254.1089429384028</v>
      </c>
      <c r="G49" s="8">
        <f>'[1]Calendar Fcasts'!G49</f>
        <v>18905.476917886754</v>
      </c>
      <c r="H49" s="8">
        <f>'[1]Calendar Fcasts'!H49</f>
        <v>0</v>
      </c>
      <c r="I49" s="8">
        <f>'[1]Calendar Fcasts'!I49</f>
        <v>0</v>
      </c>
      <c r="J49" s="8">
        <f>'[1]Calendar Fcasts'!J49</f>
        <v>41344.491771298286</v>
      </c>
      <c r="K49" s="8">
        <f>'[1]Calendar Fcasts'!K49</f>
        <v>955377.06647367519</v>
      </c>
      <c r="L49" s="8">
        <f>'[1]Calendar Fcasts'!L49</f>
        <v>121495.49603209594</v>
      </c>
      <c r="M49" s="8">
        <f>'[1]Calendar Fcasts'!M49</f>
        <v>36918</v>
      </c>
      <c r="N49" s="8">
        <f>'[1]Calendar Fcasts'!N49</f>
        <v>66426.915713489943</v>
      </c>
      <c r="O49" s="8">
        <f>'[1]Calendar Fcasts'!O49</f>
        <v>1240608.9696912337</v>
      </c>
      <c r="P49" s="8">
        <f>'[1]Calendar Fcasts'!P49</f>
        <v>0</v>
      </c>
      <c r="Q49" s="8">
        <f>'[1]Calendar Fcasts'!Q49</f>
        <v>0</v>
      </c>
      <c r="R49" s="8">
        <f>'[1]Calendar Fcasts'!R49</f>
        <v>0</v>
      </c>
      <c r="S49" s="8">
        <f>'[1]Calendar Fcasts'!S49</f>
        <v>0</v>
      </c>
      <c r="T49" s="8">
        <f>'[1]Calendar Fcasts'!T49</f>
        <v>0</v>
      </c>
      <c r="U49" s="8">
        <f>'[1]Calendar Fcasts'!U49</f>
        <v>1806740.2039598962</v>
      </c>
      <c r="V49" s="8">
        <f>'[1]Calendar Fcasts'!V49</f>
        <v>20619.714631389063</v>
      </c>
      <c r="W49" s="8">
        <f>'[1]Calendar Fcasts'!W49</f>
        <v>0</v>
      </c>
      <c r="X49" s="8">
        <f>'[1]Calendar Fcasts'!X49</f>
        <v>16426.981137174931</v>
      </c>
      <c r="Y49" s="8">
        <f>'[1]Calendar Fcasts'!Y49</f>
        <v>0</v>
      </c>
      <c r="Z49" s="8">
        <f>'[1]Calendar Fcasts'!Z49</f>
        <v>4329117.425271078</v>
      </c>
      <c r="AA49" s="8">
        <f>'[1]Calendar Fcasts'!AA49</f>
        <v>2906772.3523264928</v>
      </c>
      <c r="AB49" s="8">
        <f>'[1]Calendar Fcasts'!AB49</f>
        <v>1385427.0729445852</v>
      </c>
    </row>
    <row r="50" spans="1:28" x14ac:dyDescent="0.25">
      <c r="A50" s="6">
        <v>2017</v>
      </c>
      <c r="B50" s="6" t="s">
        <v>27</v>
      </c>
      <c r="C50" s="7">
        <v>12</v>
      </c>
      <c r="D50" s="7" t="s">
        <v>75</v>
      </c>
      <c r="E50" s="8">
        <f>'[1]Calendar Fcasts'!E50</f>
        <v>6791415.0486027915</v>
      </c>
      <c r="F50" s="8">
        <f>'[1]Calendar Fcasts'!F50</f>
        <v>4318.0648564171161</v>
      </c>
      <c r="G50" s="8">
        <f>'[1]Calendar Fcasts'!G50</f>
        <v>22502.394817458262</v>
      </c>
      <c r="H50" s="8">
        <f>'[1]Calendar Fcasts'!H50</f>
        <v>0</v>
      </c>
      <c r="I50" s="8">
        <f>'[1]Calendar Fcasts'!I50</f>
        <v>0</v>
      </c>
      <c r="J50" s="8">
        <f>'[1]Calendar Fcasts'!J50</f>
        <v>61641.068392889734</v>
      </c>
      <c r="K50" s="8">
        <f>'[1]Calendar Fcasts'!K50</f>
        <v>1723818.4311354142</v>
      </c>
      <c r="L50" s="8">
        <f>'[1]Calendar Fcasts'!L50</f>
        <v>161042.44839077615</v>
      </c>
      <c r="M50" s="8">
        <f>'[1]Calendar Fcasts'!M50</f>
        <v>29494.6</v>
      </c>
      <c r="N50" s="8">
        <f>'[1]Calendar Fcasts'!N50</f>
        <v>78070.14348149841</v>
      </c>
      <c r="O50" s="8">
        <f>'[1]Calendar Fcasts'!O50</f>
        <v>1390023.1260405798</v>
      </c>
      <c r="P50" s="8">
        <f>'[1]Calendar Fcasts'!P50</f>
        <v>0</v>
      </c>
      <c r="Q50" s="8">
        <f>'[1]Calendar Fcasts'!Q50</f>
        <v>0</v>
      </c>
      <c r="R50" s="8">
        <f>'[1]Calendar Fcasts'!R50</f>
        <v>0</v>
      </c>
      <c r="S50" s="8">
        <f>'[1]Calendar Fcasts'!S50</f>
        <v>0</v>
      </c>
      <c r="T50" s="8">
        <f>'[1]Calendar Fcasts'!T50</f>
        <v>0</v>
      </c>
      <c r="U50" s="8">
        <f>'[1]Calendar Fcasts'!U50</f>
        <v>3371172.2525935546</v>
      </c>
      <c r="V50" s="8">
        <f>'[1]Calendar Fcasts'!V50</f>
        <v>19975.185022160193</v>
      </c>
      <c r="W50" s="8">
        <f>'[1]Calendar Fcasts'!W50</f>
        <v>0</v>
      </c>
      <c r="X50" s="8">
        <f>'[1]Calendar Fcasts'!X50</f>
        <v>20493.002264933286</v>
      </c>
      <c r="Y50" s="8">
        <f>'[1]Calendar Fcasts'!Y50</f>
        <v>0</v>
      </c>
      <c r="Z50" s="8">
        <f>'[1]Calendar Fcasts'!Z50</f>
        <v>6882550.7169956826</v>
      </c>
      <c r="AA50" s="8">
        <f>'[1]Calendar Fcasts'!AA50</f>
        <v>5282853.59179362</v>
      </c>
      <c r="AB50" s="8">
        <f>'[1]Calendar Fcasts'!AB50</f>
        <v>1570202.5252020624</v>
      </c>
    </row>
    <row r="51" spans="1:28" x14ac:dyDescent="0.25">
      <c r="A51" s="6">
        <v>2018</v>
      </c>
      <c r="B51" s="6" t="s">
        <v>27</v>
      </c>
      <c r="C51" s="7">
        <v>1</v>
      </c>
      <c r="D51" s="7" t="s">
        <v>76</v>
      </c>
      <c r="E51" s="8">
        <f>'[1]Calendar Fcasts'!E51</f>
        <v>7814749.2563883532</v>
      </c>
      <c r="F51" s="8">
        <f>'[1]Calendar Fcasts'!F51</f>
        <v>11629.038260650657</v>
      </c>
      <c r="G51" s="8">
        <f>'[1]Calendar Fcasts'!G51</f>
        <v>29999.623446439058</v>
      </c>
      <c r="H51" s="8">
        <f>'[1]Calendar Fcasts'!H51</f>
        <v>0</v>
      </c>
      <c r="I51" s="8">
        <f>'[1]Calendar Fcasts'!I51</f>
        <v>0</v>
      </c>
      <c r="J51" s="8">
        <f>'[1]Calendar Fcasts'!J51</f>
        <v>64199.570299705571</v>
      </c>
      <c r="K51" s="8">
        <f>'[1]Calendar Fcasts'!K51</f>
        <v>2048930.5810182244</v>
      </c>
      <c r="L51" s="8">
        <f>'[1]Calendar Fcasts'!L51</f>
        <v>170135.04055057664</v>
      </c>
      <c r="M51" s="8">
        <f>'[1]Calendar Fcasts'!M51</f>
        <v>29494.6</v>
      </c>
      <c r="N51" s="8">
        <f>'[1]Calendar Fcasts'!N51</f>
        <v>63237.384708374739</v>
      </c>
      <c r="O51" s="8">
        <f>'[1]Calendar Fcasts'!O51</f>
        <v>1430455.1320800467</v>
      </c>
      <c r="P51" s="8">
        <f>'[1]Calendar Fcasts'!P51</f>
        <v>0</v>
      </c>
      <c r="Q51" s="8">
        <f>'[1]Calendar Fcasts'!Q51</f>
        <v>0</v>
      </c>
      <c r="R51" s="8">
        <f>'[1]Calendar Fcasts'!R51</f>
        <v>0</v>
      </c>
      <c r="S51" s="8">
        <f>'[1]Calendar Fcasts'!S51</f>
        <v>0</v>
      </c>
      <c r="T51" s="8">
        <f>'[1]Calendar Fcasts'!T51</f>
        <v>0</v>
      </c>
      <c r="U51" s="8">
        <f>'[1]Calendar Fcasts'!U51</f>
        <v>4026057.6558122728</v>
      </c>
      <c r="V51" s="8">
        <f>'[1]Calendar Fcasts'!V51</f>
        <v>11542.732132928633</v>
      </c>
      <c r="W51" s="8">
        <f>'[1]Calendar Fcasts'!W51</f>
        <v>0</v>
      </c>
      <c r="X51" s="8">
        <f>'[1]Calendar Fcasts'!X51</f>
        <v>22762.068378841348</v>
      </c>
      <c r="Y51" s="8">
        <f>'[1]Calendar Fcasts'!Y51</f>
        <v>0</v>
      </c>
      <c r="Z51" s="8">
        <f>'[1]Calendar Fcasts'!Z51</f>
        <v>7908443.4266880602</v>
      </c>
      <c r="AA51" s="8">
        <f>'[1]Calendar Fcasts'!AA51</f>
        <v>6286751.9390881639</v>
      </c>
      <c r="AB51" s="8">
        <f>'[1]Calendar Fcasts'!AB51</f>
        <v>1592196.8875998962</v>
      </c>
    </row>
    <row r="52" spans="1:28" x14ac:dyDescent="0.25">
      <c r="A52" s="6">
        <v>2018</v>
      </c>
      <c r="B52" s="6" t="s">
        <v>27</v>
      </c>
      <c r="C52" s="7">
        <v>2</v>
      </c>
      <c r="D52" s="7" t="s">
        <v>77</v>
      </c>
      <c r="E52" s="8">
        <f>'[1]Calendar Fcasts'!E52</f>
        <v>6651213.4731100714</v>
      </c>
      <c r="F52" s="8">
        <f>'[1]Calendar Fcasts'!F52</f>
        <v>9197.7074205652134</v>
      </c>
      <c r="G52" s="8">
        <f>'[1]Calendar Fcasts'!G52</f>
        <v>27812.943638090248</v>
      </c>
      <c r="H52" s="8">
        <f>'[1]Calendar Fcasts'!H52</f>
        <v>0</v>
      </c>
      <c r="I52" s="8">
        <f>'[1]Calendar Fcasts'!I52</f>
        <v>0</v>
      </c>
      <c r="J52" s="8">
        <f>'[1]Calendar Fcasts'!J52</f>
        <v>60803.826954483382</v>
      </c>
      <c r="K52" s="8">
        <f>'[1]Calendar Fcasts'!K52</f>
        <v>1732116.9556418785</v>
      </c>
      <c r="L52" s="8">
        <f>'[1]Calendar Fcasts'!L52</f>
        <v>154003.0257835199</v>
      </c>
      <c r="M52" s="8">
        <f>'[1]Calendar Fcasts'!M52</f>
        <v>29494.6</v>
      </c>
      <c r="N52" s="8">
        <f>'[1]Calendar Fcasts'!N52</f>
        <v>47756.087710588559</v>
      </c>
      <c r="O52" s="8">
        <f>'[1]Calendar Fcasts'!O52</f>
        <v>1141265.3200769008</v>
      </c>
      <c r="P52" s="8">
        <f>'[1]Calendar Fcasts'!P52</f>
        <v>0</v>
      </c>
      <c r="Q52" s="8">
        <f>'[1]Calendar Fcasts'!Q52</f>
        <v>0</v>
      </c>
      <c r="R52" s="8">
        <f>'[1]Calendar Fcasts'!R52</f>
        <v>0</v>
      </c>
      <c r="S52" s="8">
        <f>'[1]Calendar Fcasts'!S52</f>
        <v>0</v>
      </c>
      <c r="T52" s="8">
        <f>'[1]Calendar Fcasts'!T52</f>
        <v>0</v>
      </c>
      <c r="U52" s="8">
        <f>'[1]Calendar Fcasts'!U52</f>
        <v>3513014.2261388288</v>
      </c>
      <c r="V52" s="8">
        <f>'[1]Calendar Fcasts'!V52</f>
        <v>9437.6614623174501</v>
      </c>
      <c r="W52" s="8">
        <f>'[1]Calendar Fcasts'!W52</f>
        <v>0</v>
      </c>
      <c r="X52" s="8">
        <f>'[1]Calendar Fcasts'!X52</f>
        <v>16609.545237381793</v>
      </c>
      <c r="Y52" s="8">
        <f>'[1]Calendar Fcasts'!Y52</f>
        <v>0</v>
      </c>
      <c r="Z52" s="8">
        <f>'[1]Calendar Fcasts'!Z52</f>
        <v>6741511.9000645541</v>
      </c>
      <c r="AA52" s="8">
        <f>'[1]Calendar Fcasts'!AA52</f>
        <v>5436144.8586228825</v>
      </c>
      <c r="AB52" s="8">
        <f>'[1]Calendar Fcasts'!AB52</f>
        <v>1275872.4414416715</v>
      </c>
    </row>
    <row r="53" spans="1:28" x14ac:dyDescent="0.25">
      <c r="A53" s="6">
        <v>2018</v>
      </c>
      <c r="B53" s="6" t="s">
        <v>27</v>
      </c>
      <c r="C53" s="7">
        <v>3</v>
      </c>
      <c r="D53" s="7" t="s">
        <v>78</v>
      </c>
      <c r="E53" s="8">
        <f>'[1]Calendar Fcasts'!E53</f>
        <v>4860539.9117215071</v>
      </c>
      <c r="F53" s="8">
        <f>'[1]Calendar Fcasts'!F53</f>
        <v>3279.9285439898154</v>
      </c>
      <c r="G53" s="8">
        <f>'[1]Calendar Fcasts'!G53</f>
        <v>24578.778429546106</v>
      </c>
      <c r="H53" s="8">
        <f>'[1]Calendar Fcasts'!H53</f>
        <v>0</v>
      </c>
      <c r="I53" s="8">
        <f>'[1]Calendar Fcasts'!I53</f>
        <v>0</v>
      </c>
      <c r="J53" s="8">
        <f>'[1]Calendar Fcasts'!J53</f>
        <v>62296.629933326018</v>
      </c>
      <c r="K53" s="8">
        <f>'[1]Calendar Fcasts'!K53</f>
        <v>1190611.4988851494</v>
      </c>
      <c r="L53" s="8">
        <f>'[1]Calendar Fcasts'!L53</f>
        <v>114665.5982484118</v>
      </c>
      <c r="M53" s="8">
        <f>'[1]Calendar Fcasts'!M53</f>
        <v>26683.8</v>
      </c>
      <c r="N53" s="8">
        <f>'[1]Calendar Fcasts'!N53</f>
        <v>40755.005501578991</v>
      </c>
      <c r="O53" s="8">
        <f>'[1]Calendar Fcasts'!O53</f>
        <v>989842.16337754461</v>
      </c>
      <c r="P53" s="8">
        <f>'[1]Calendar Fcasts'!P53</f>
        <v>0</v>
      </c>
      <c r="Q53" s="8">
        <f>'[1]Calendar Fcasts'!Q53</f>
        <v>0</v>
      </c>
      <c r="R53" s="8">
        <f>'[1]Calendar Fcasts'!R53</f>
        <v>0</v>
      </c>
      <c r="S53" s="8">
        <f>'[1]Calendar Fcasts'!S53</f>
        <v>0</v>
      </c>
      <c r="T53" s="8">
        <f>'[1]Calendar Fcasts'!T53</f>
        <v>0</v>
      </c>
      <c r="U53" s="8">
        <f>'[1]Calendar Fcasts'!U53</f>
        <v>2476642.040832418</v>
      </c>
      <c r="V53" s="8">
        <f>'[1]Calendar Fcasts'!V53</f>
        <v>7297.5086947196796</v>
      </c>
      <c r="W53" s="8">
        <f>'[1]Calendar Fcasts'!W53</f>
        <v>0</v>
      </c>
      <c r="X53" s="8">
        <f>'[1]Calendar Fcasts'!X53</f>
        <v>12867.389208148756</v>
      </c>
      <c r="Y53" s="8">
        <f>'[1]Calendar Fcasts'!Y53</f>
        <v>0</v>
      </c>
      <c r="Z53" s="8">
        <f>'[1]Calendar Fcasts'!Z53</f>
        <v>4949520.3416548334</v>
      </c>
      <c r="AA53" s="8">
        <f>'[1]Calendar Fcasts'!AA53</f>
        <v>3809777.844939515</v>
      </c>
      <c r="AB53" s="8">
        <f>'[1]Calendar Fcasts'!AB53</f>
        <v>1113058.6967153184</v>
      </c>
    </row>
    <row r="54" spans="1:28" x14ac:dyDescent="0.25">
      <c r="A54" s="6">
        <v>2018</v>
      </c>
      <c r="B54" s="6" t="s">
        <v>27</v>
      </c>
      <c r="C54" s="7">
        <v>4</v>
      </c>
      <c r="D54" s="7" t="s">
        <v>79</v>
      </c>
      <c r="E54" s="8">
        <f>'[1]Calendar Fcasts'!E54</f>
        <v>2674932.514916827</v>
      </c>
      <c r="F54" s="8">
        <f>'[1]Calendar Fcasts'!F54</f>
        <v>2897.0555970117721</v>
      </c>
      <c r="G54" s="8">
        <f>'[1]Calendar Fcasts'!G54</f>
        <v>24005.560727286131</v>
      </c>
      <c r="H54" s="8">
        <f>'[1]Calendar Fcasts'!H54</f>
        <v>0</v>
      </c>
      <c r="I54" s="8">
        <f>'[1]Calendar Fcasts'!I54</f>
        <v>0</v>
      </c>
      <c r="J54" s="8">
        <f>'[1]Calendar Fcasts'!J54</f>
        <v>38860.917756518182</v>
      </c>
      <c r="K54" s="8">
        <f>'[1]Calendar Fcasts'!K54</f>
        <v>675320.23678968602</v>
      </c>
      <c r="L54" s="8">
        <f>'[1]Calendar Fcasts'!L54</f>
        <v>80460.60468795817</v>
      </c>
      <c r="M54" s="8">
        <f>'[1]Calendar Fcasts'!M54</f>
        <v>35542.400000000001</v>
      </c>
      <c r="N54" s="8">
        <f>'[1]Calendar Fcasts'!N54</f>
        <v>35299.561467918786</v>
      </c>
      <c r="O54" s="8">
        <f>'[1]Calendar Fcasts'!O54</f>
        <v>578557.31437386503</v>
      </c>
      <c r="P54" s="8">
        <f>'[1]Calendar Fcasts'!P54</f>
        <v>2251.1999999999998</v>
      </c>
      <c r="Q54" s="8">
        <f>'[1]Calendar Fcasts'!Q54</f>
        <v>0</v>
      </c>
      <c r="R54" s="8">
        <f>'[1]Calendar Fcasts'!R54</f>
        <v>0</v>
      </c>
      <c r="S54" s="8">
        <f>'[1]Calendar Fcasts'!S54</f>
        <v>0</v>
      </c>
      <c r="T54" s="8">
        <f>'[1]Calendar Fcasts'!T54</f>
        <v>0</v>
      </c>
      <c r="U54" s="8">
        <f>'[1]Calendar Fcasts'!U54</f>
        <v>1269166.5442224087</v>
      </c>
      <c r="V54" s="8">
        <f>'[1]Calendar Fcasts'!V54</f>
        <v>2437.2896854599917</v>
      </c>
      <c r="W54" s="8">
        <f>'[1]Calendar Fcasts'!W54</f>
        <v>0</v>
      </c>
      <c r="X54" s="8">
        <f>'[1]Calendar Fcasts'!X54</f>
        <v>6788.3473652326129</v>
      </c>
      <c r="Y54" s="8">
        <f>'[1]Calendar Fcasts'!Y54</f>
        <v>0</v>
      </c>
      <c r="Z54" s="8">
        <f>'[1]Calendar Fcasts'!Z54</f>
        <v>2751587.0326733454</v>
      </c>
      <c r="AA54" s="8">
        <f>'[1]Calendar Fcasts'!AA54</f>
        <v>2051850.0020243507</v>
      </c>
      <c r="AB54" s="8">
        <f>'[1]Calendar Fcasts'!AB54</f>
        <v>661943.43064899475</v>
      </c>
    </row>
    <row r="55" spans="1:28" x14ac:dyDescent="0.25">
      <c r="A55" s="6">
        <v>2018</v>
      </c>
      <c r="B55" s="6" t="s">
        <v>27</v>
      </c>
      <c r="C55" s="7">
        <v>5</v>
      </c>
      <c r="D55" s="7" t="s">
        <v>80</v>
      </c>
      <c r="E55" s="8">
        <f>'[1]Calendar Fcasts'!E55</f>
        <v>1868670.2464181639</v>
      </c>
      <c r="F55" s="8">
        <f>'[1]Calendar Fcasts'!F55</f>
        <v>3285.3265491638294</v>
      </c>
      <c r="G55" s="8">
        <f>'[1]Calendar Fcasts'!G55</f>
        <v>27512.428931184422</v>
      </c>
      <c r="H55" s="8">
        <f>'[1]Calendar Fcasts'!H55</f>
        <v>0</v>
      </c>
      <c r="I55" s="8">
        <f>'[1]Calendar Fcasts'!I55</f>
        <v>0</v>
      </c>
      <c r="J55" s="8">
        <f>'[1]Calendar Fcasts'!J55</f>
        <v>58086.704315338669</v>
      </c>
      <c r="K55" s="8">
        <f>'[1]Calendar Fcasts'!K55</f>
        <v>417549.41504478495</v>
      </c>
      <c r="L55" s="8">
        <f>'[1]Calendar Fcasts'!L55</f>
        <v>76495.736445775998</v>
      </c>
      <c r="M55" s="8">
        <f>'[1]Calendar Fcasts'!M55</f>
        <v>23446.800000000003</v>
      </c>
      <c r="N55" s="8">
        <f>'[1]Calendar Fcasts'!N55</f>
        <v>36984.32859615163</v>
      </c>
      <c r="O55" s="8">
        <f>'[1]Calendar Fcasts'!O55</f>
        <v>599976.13683104038</v>
      </c>
      <c r="P55" s="8">
        <f>'[1]Calendar Fcasts'!P55</f>
        <v>0</v>
      </c>
      <c r="Q55" s="8">
        <f>'[1]Calendar Fcasts'!Q55</f>
        <v>0</v>
      </c>
      <c r="R55" s="8">
        <f>'[1]Calendar Fcasts'!R55</f>
        <v>0</v>
      </c>
      <c r="S55" s="8">
        <f>'[1]Calendar Fcasts'!S55</f>
        <v>0</v>
      </c>
      <c r="T55" s="8">
        <f>'[1]Calendar Fcasts'!T55</f>
        <v>0</v>
      </c>
      <c r="U55" s="8">
        <f>'[1]Calendar Fcasts'!U55</f>
        <v>697865.06513669982</v>
      </c>
      <c r="V55" s="8">
        <f>'[1]Calendar Fcasts'!V55</f>
        <v>2718.2947981655661</v>
      </c>
      <c r="W55" s="8">
        <f>'[1]Calendar Fcasts'!W55</f>
        <v>0</v>
      </c>
      <c r="X55" s="8">
        <f>'[1]Calendar Fcasts'!X55</f>
        <v>6283.5140851971237</v>
      </c>
      <c r="Y55" s="8">
        <f>'[1]Calendar Fcasts'!Y55</f>
        <v>0</v>
      </c>
      <c r="Z55" s="8">
        <f>'[1]Calendar Fcasts'!Z55</f>
        <v>1950203.7507335024</v>
      </c>
      <c r="AA55" s="8">
        <f>'[1]Calendar Fcasts'!AA55</f>
        <v>1222707.972107609</v>
      </c>
      <c r="AB55" s="8">
        <f>'[1]Calendar Fcasts'!AB55</f>
        <v>704048.97862589336</v>
      </c>
    </row>
    <row r="56" spans="1:28" x14ac:dyDescent="0.25">
      <c r="A56" s="6">
        <v>2018</v>
      </c>
      <c r="B56" s="6" t="s">
        <v>27</v>
      </c>
      <c r="C56" s="7">
        <v>6</v>
      </c>
      <c r="D56" s="7" t="s">
        <v>81</v>
      </c>
      <c r="E56" s="8">
        <f>'[1]Calendar Fcasts'!E56</f>
        <v>1453485.6371766219</v>
      </c>
      <c r="F56" s="8">
        <f>'[1]Calendar Fcasts'!F56</f>
        <v>2803.0277404009425</v>
      </c>
      <c r="G56" s="8">
        <f>'[1]Calendar Fcasts'!G56</f>
        <v>31338.845766296869</v>
      </c>
      <c r="H56" s="8">
        <f>'[1]Calendar Fcasts'!H56</f>
        <v>0</v>
      </c>
      <c r="I56" s="8">
        <f>'[1]Calendar Fcasts'!I56</f>
        <v>0</v>
      </c>
      <c r="J56" s="8">
        <f>'[1]Calendar Fcasts'!J56</f>
        <v>47263.215987078998</v>
      </c>
      <c r="K56" s="8">
        <f>'[1]Calendar Fcasts'!K56</f>
        <v>296117.90587171167</v>
      </c>
      <c r="L56" s="8">
        <f>'[1]Calendar Fcasts'!L56</f>
        <v>76010.377141614546</v>
      </c>
      <c r="M56" s="8">
        <f>'[1]Calendar Fcasts'!M56</f>
        <v>29494.6</v>
      </c>
      <c r="N56" s="8">
        <f>'[1]Calendar Fcasts'!N56</f>
        <v>35127.792998797864</v>
      </c>
      <c r="O56" s="8">
        <f>'[1]Calendar Fcasts'!O56</f>
        <v>601664.10100366035</v>
      </c>
      <c r="P56" s="8">
        <f>'[1]Calendar Fcasts'!P56</f>
        <v>116115.4</v>
      </c>
      <c r="Q56" s="8">
        <f>'[1]Calendar Fcasts'!Q56</f>
        <v>0</v>
      </c>
      <c r="R56" s="8">
        <f>'[1]Calendar Fcasts'!R56</f>
        <v>0</v>
      </c>
      <c r="S56" s="8">
        <f>'[1]Calendar Fcasts'!S56</f>
        <v>0</v>
      </c>
      <c r="T56" s="8">
        <f>'[1]Calendar Fcasts'!T56</f>
        <v>0</v>
      </c>
      <c r="U56" s="8">
        <f>'[1]Calendar Fcasts'!U56</f>
        <v>402787.72343822487</v>
      </c>
      <c r="V56" s="8">
        <f>'[1]Calendar Fcasts'!V56</f>
        <v>1311.3307051355455</v>
      </c>
      <c r="W56" s="8">
        <f>'[1]Calendar Fcasts'!W56</f>
        <v>0</v>
      </c>
      <c r="X56" s="8">
        <f>'[1]Calendar Fcasts'!X56</f>
        <v>6324.5325107794006</v>
      </c>
      <c r="Y56" s="8">
        <f>'[1]Calendar Fcasts'!Y56</f>
        <v>0</v>
      </c>
      <c r="Z56" s="8">
        <f>'[1]Calendar Fcasts'!Z56</f>
        <v>1646358.853163701</v>
      </c>
      <c r="AA56" s="8">
        <f>'[1]Calendar Fcasts'!AA56</f>
        <v>809057.87995824893</v>
      </c>
      <c r="AB56" s="8">
        <f>'[1]Calendar Fcasts'!AB56</f>
        <v>691690.97320545209</v>
      </c>
    </row>
    <row r="57" spans="1:28" x14ac:dyDescent="0.25">
      <c r="A57" s="6">
        <v>2018</v>
      </c>
      <c r="B57" s="6" t="s">
        <v>27</v>
      </c>
      <c r="C57" s="7">
        <v>7</v>
      </c>
      <c r="D57" s="7" t="s">
        <v>82</v>
      </c>
      <c r="E57" s="8">
        <f>'[1]Calendar Fcasts'!E57</f>
        <v>1414006.6185049689</v>
      </c>
      <c r="F57" s="8">
        <f>'[1]Calendar Fcasts'!F57</f>
        <v>1880.862961987448</v>
      </c>
      <c r="G57" s="8">
        <f>'[1]Calendar Fcasts'!G57</f>
        <v>32598.618368531352</v>
      </c>
      <c r="H57" s="8">
        <f>'[1]Calendar Fcasts'!H57</f>
        <v>0</v>
      </c>
      <c r="I57" s="8">
        <f>'[1]Calendar Fcasts'!I57</f>
        <v>0</v>
      </c>
      <c r="J57" s="8">
        <f>'[1]Calendar Fcasts'!J57</f>
        <v>46767.980465904548</v>
      </c>
      <c r="K57" s="8">
        <f>'[1]Calendar Fcasts'!K57</f>
        <v>260885.96519478748</v>
      </c>
      <c r="L57" s="8">
        <f>'[1]Calendar Fcasts'!L57</f>
        <v>77826.124886984297</v>
      </c>
      <c r="M57" s="8">
        <f>'[1]Calendar Fcasts'!M57</f>
        <v>29494.6</v>
      </c>
      <c r="N57" s="8">
        <f>'[1]Calendar Fcasts'!N57</f>
        <v>36561.355122728237</v>
      </c>
      <c r="O57" s="8">
        <f>'[1]Calendar Fcasts'!O57</f>
        <v>639083.78256319452</v>
      </c>
      <c r="P57" s="8">
        <f>'[1]Calendar Fcasts'!P57</f>
        <v>195477.89999999997</v>
      </c>
      <c r="Q57" s="8">
        <f>'[1]Calendar Fcasts'!Q57</f>
        <v>0</v>
      </c>
      <c r="R57" s="8">
        <f>'[1]Calendar Fcasts'!R57</f>
        <v>0</v>
      </c>
      <c r="S57" s="8">
        <f>'[1]Calendar Fcasts'!S57</f>
        <v>0</v>
      </c>
      <c r="T57" s="8">
        <f>'[1]Calendar Fcasts'!T57</f>
        <v>0</v>
      </c>
      <c r="U57" s="8">
        <f>'[1]Calendar Fcasts'!U57</f>
        <v>361815.90609652619</v>
      </c>
      <c r="V57" s="8">
        <f>'[1]Calendar Fcasts'!V57</f>
        <v>1827.2225810719601</v>
      </c>
      <c r="W57" s="8">
        <f>'[1]Calendar Fcasts'!W57</f>
        <v>0</v>
      </c>
      <c r="X57" s="8">
        <f>'[1]Calendar Fcasts'!X57</f>
        <v>1526.7807291576048</v>
      </c>
      <c r="Y57" s="8">
        <f>'[1]Calendar Fcasts'!Y57</f>
        <v>0</v>
      </c>
      <c r="Z57" s="8">
        <f>'[1]Calendar Fcasts'!Z57</f>
        <v>1685747.0989708735</v>
      </c>
      <c r="AA57" s="8">
        <f>'[1]Calendar Fcasts'!AA57</f>
        <v>735007.47750881675</v>
      </c>
      <c r="AB57" s="8">
        <f>'[1]Calendar Fcasts'!AB57</f>
        <v>725767.12146205688</v>
      </c>
    </row>
    <row r="58" spans="1:28" x14ac:dyDescent="0.25">
      <c r="A58" s="6">
        <v>2018</v>
      </c>
      <c r="B58" s="6" t="s">
        <v>27</v>
      </c>
      <c r="C58" s="7">
        <v>8</v>
      </c>
      <c r="D58" s="7" t="s">
        <v>83</v>
      </c>
      <c r="E58" s="8">
        <f>'[1]Calendar Fcasts'!E58</f>
        <v>1469279.4791556157</v>
      </c>
      <c r="F58" s="8">
        <f>'[1]Calendar Fcasts'!F58</f>
        <v>1958.910469088702</v>
      </c>
      <c r="G58" s="8">
        <f>'[1]Calendar Fcasts'!G58</f>
        <v>23488.104140781314</v>
      </c>
      <c r="H58" s="8">
        <f>'[1]Calendar Fcasts'!H58</f>
        <v>0</v>
      </c>
      <c r="I58" s="8">
        <f>'[1]Calendar Fcasts'!I58</f>
        <v>0</v>
      </c>
      <c r="J58" s="8">
        <f>'[1]Calendar Fcasts'!J58</f>
        <v>48124.838838509917</v>
      </c>
      <c r="K58" s="8">
        <f>'[1]Calendar Fcasts'!K58</f>
        <v>260881.51240896041</v>
      </c>
      <c r="L58" s="8">
        <f>'[1]Calendar Fcasts'!L58</f>
        <v>79829.04567660582</v>
      </c>
      <c r="M58" s="8">
        <f>'[1]Calendar Fcasts'!M58</f>
        <v>29494.6</v>
      </c>
      <c r="N58" s="8">
        <f>'[1]Calendar Fcasts'!N58</f>
        <v>38781.613967384714</v>
      </c>
      <c r="O58" s="8">
        <f>'[1]Calendar Fcasts'!O58</f>
        <v>657788.77328298148</v>
      </c>
      <c r="P58" s="8">
        <f>'[1]Calendar Fcasts'!P58</f>
        <v>206056.80000000002</v>
      </c>
      <c r="Q58" s="8">
        <f>'[1]Calendar Fcasts'!Q58</f>
        <v>0</v>
      </c>
      <c r="R58" s="8">
        <f>'[1]Calendar Fcasts'!R58</f>
        <v>0</v>
      </c>
      <c r="S58" s="8">
        <f>'[1]Calendar Fcasts'!S58</f>
        <v>0</v>
      </c>
      <c r="T58" s="8">
        <f>'[1]Calendar Fcasts'!T58</f>
        <v>0</v>
      </c>
      <c r="U58" s="8">
        <f>'[1]Calendar Fcasts'!U58</f>
        <v>387819.79929742456</v>
      </c>
      <c r="V58" s="8">
        <f>'[1]Calendar Fcasts'!V58</f>
        <v>11827.448428039888</v>
      </c>
      <c r="W58" s="8">
        <f>'[1]Calendar Fcasts'!W58</f>
        <v>0</v>
      </c>
      <c r="X58" s="8">
        <f>'[1]Calendar Fcasts'!X58</f>
        <v>6904.2714843486929</v>
      </c>
      <c r="Y58" s="8">
        <f>'[1]Calendar Fcasts'!Y58</f>
        <v>0</v>
      </c>
      <c r="Z58" s="8">
        <f>'[1]Calendar Fcasts'!Z58</f>
        <v>1752955.7179941256</v>
      </c>
      <c r="AA58" s="8">
        <f>'[1]Calendar Fcasts'!AA58</f>
        <v>753977.3719928608</v>
      </c>
      <c r="AB58" s="8">
        <f>'[1]Calendar Fcasts'!AB58</f>
        <v>763426.94600126473</v>
      </c>
    </row>
    <row r="59" spans="1:28" x14ac:dyDescent="0.25">
      <c r="A59" s="6">
        <v>2018</v>
      </c>
      <c r="B59" s="6" t="s">
        <v>27</v>
      </c>
      <c r="C59" s="7">
        <v>9</v>
      </c>
      <c r="D59" s="7" t="s">
        <v>84</v>
      </c>
      <c r="E59" s="8">
        <f>'[1]Calendar Fcasts'!E59</f>
        <v>1564728.3995837688</v>
      </c>
      <c r="F59" s="8">
        <f>'[1]Calendar Fcasts'!F59</f>
        <v>2665.1046985565863</v>
      </c>
      <c r="G59" s="8">
        <f>'[1]Calendar Fcasts'!G59</f>
        <v>1859.7694583125583</v>
      </c>
      <c r="H59" s="8">
        <f>'[1]Calendar Fcasts'!H59</f>
        <v>0</v>
      </c>
      <c r="I59" s="8">
        <f>'[1]Calendar Fcasts'!I59</f>
        <v>0</v>
      </c>
      <c r="J59" s="8">
        <f>'[1]Calendar Fcasts'!J59</f>
        <v>44237.727101953904</v>
      </c>
      <c r="K59" s="8">
        <f>'[1]Calendar Fcasts'!K59</f>
        <v>271323.99136514385</v>
      </c>
      <c r="L59" s="8">
        <f>'[1]Calendar Fcasts'!L59</f>
        <v>79286.62029632846</v>
      </c>
      <c r="M59" s="8">
        <f>'[1]Calendar Fcasts'!M59</f>
        <v>29494.6</v>
      </c>
      <c r="N59" s="8">
        <f>'[1]Calendar Fcasts'!N59</f>
        <v>42008.904432897303</v>
      </c>
      <c r="O59" s="8">
        <f>'[1]Calendar Fcasts'!O59</f>
        <v>672741.2525183137</v>
      </c>
      <c r="P59" s="8">
        <f>'[1]Calendar Fcasts'!P59</f>
        <v>57645.9</v>
      </c>
      <c r="Q59" s="8">
        <f>'[1]Calendar Fcasts'!Q59</f>
        <v>0</v>
      </c>
      <c r="R59" s="8">
        <f>'[1]Calendar Fcasts'!R59</f>
        <v>0</v>
      </c>
      <c r="S59" s="8">
        <f>'[1]Calendar Fcasts'!S59</f>
        <v>0</v>
      </c>
      <c r="T59" s="8">
        <f>'[1]Calendar Fcasts'!T59</f>
        <v>0</v>
      </c>
      <c r="U59" s="8">
        <f>'[1]Calendar Fcasts'!U59</f>
        <v>453629.43698392541</v>
      </c>
      <c r="V59" s="8">
        <f>'[1]Calendar Fcasts'!V59</f>
        <v>33185.606361389793</v>
      </c>
      <c r="W59" s="8">
        <f>'[1]Calendar Fcasts'!W59</f>
        <v>0</v>
      </c>
      <c r="X59" s="8">
        <f>'[1]Calendar Fcasts'!X59</f>
        <v>8027.7134689011091</v>
      </c>
      <c r="Y59" s="8">
        <f>'[1]Calendar Fcasts'!Y59</f>
        <v>0</v>
      </c>
      <c r="Z59" s="8">
        <f>'[1]Calendar Fcasts'!Z59</f>
        <v>1696106.6266857227</v>
      </c>
      <c r="AA59" s="8">
        <f>'[1]Calendar Fcasts'!AA59</f>
        <v>808764.9228022669</v>
      </c>
      <c r="AB59" s="8">
        <f>'[1]Calendar Fcasts'!AB59</f>
        <v>800201.20388345583</v>
      </c>
    </row>
    <row r="60" spans="1:28" x14ac:dyDescent="0.25">
      <c r="A60" s="6">
        <v>2018</v>
      </c>
      <c r="B60" s="6" t="s">
        <v>27</v>
      </c>
      <c r="C60" s="7">
        <v>10</v>
      </c>
      <c r="D60" s="7" t="s">
        <v>85</v>
      </c>
      <c r="E60" s="8">
        <f>'[1]Calendar Fcasts'!E60</f>
        <v>2543674.9834202277</v>
      </c>
      <c r="F60" s="8">
        <f>'[1]Calendar Fcasts'!F60</f>
        <v>4936.7134322386009</v>
      </c>
      <c r="G60" s="8">
        <f>'[1]Calendar Fcasts'!G60</f>
        <v>12571.682407296088</v>
      </c>
      <c r="H60" s="8">
        <f>'[1]Calendar Fcasts'!H60</f>
        <v>0</v>
      </c>
      <c r="I60" s="8">
        <f>'[1]Calendar Fcasts'!I60</f>
        <v>0</v>
      </c>
      <c r="J60" s="8">
        <f>'[1]Calendar Fcasts'!J60</f>
        <v>32602.149202640063</v>
      </c>
      <c r="K60" s="8">
        <f>'[1]Calendar Fcasts'!K60</f>
        <v>486576.35374561284</v>
      </c>
      <c r="L60" s="8">
        <f>'[1]Calendar Fcasts'!L60</f>
        <v>101739.96469239524</v>
      </c>
      <c r="M60" s="8">
        <f>'[1]Calendar Fcasts'!M60</f>
        <v>19027.3</v>
      </c>
      <c r="N60" s="8">
        <f>'[1]Calendar Fcasts'!N60</f>
        <v>49690.144342188963</v>
      </c>
      <c r="O60" s="8">
        <f>'[1]Calendar Fcasts'!O60</f>
        <v>1032194.4076923963</v>
      </c>
      <c r="P60" s="8">
        <f>'[1]Calendar Fcasts'!P60</f>
        <v>63680.9</v>
      </c>
      <c r="Q60" s="8">
        <f>'[1]Calendar Fcasts'!Q60</f>
        <v>0</v>
      </c>
      <c r="R60" s="8">
        <f>'[1]Calendar Fcasts'!R60</f>
        <v>0</v>
      </c>
      <c r="S60" s="8">
        <f>'[1]Calendar Fcasts'!S60</f>
        <v>0</v>
      </c>
      <c r="T60" s="8">
        <f>'[1]Calendar Fcasts'!T60</f>
        <v>0</v>
      </c>
      <c r="U60" s="8">
        <f>'[1]Calendar Fcasts'!U60</f>
        <v>814784.16104000108</v>
      </c>
      <c r="V60" s="8">
        <f>'[1]Calendar Fcasts'!V60</f>
        <v>29340.496060224836</v>
      </c>
      <c r="W60" s="8">
        <f>'[1]Calendar Fcasts'!W60</f>
        <v>0</v>
      </c>
      <c r="X60" s="8">
        <f>'[1]Calendar Fcasts'!X60</f>
        <v>11841.06000787323</v>
      </c>
      <c r="Y60" s="8">
        <f>'[1]Calendar Fcasts'!Y60</f>
        <v>0</v>
      </c>
      <c r="Z60" s="8">
        <f>'[1]Calendar Fcasts'!Z60</f>
        <v>2658985.3326228671</v>
      </c>
      <c r="AA60" s="8">
        <f>'[1]Calendar Fcasts'!AA60</f>
        <v>1420608.8753175437</v>
      </c>
      <c r="AB60" s="8">
        <f>'[1]Calendar Fcasts'!AB60</f>
        <v>1155668.2573053234</v>
      </c>
    </row>
    <row r="61" spans="1:28" x14ac:dyDescent="0.25">
      <c r="A61" s="6">
        <v>2018</v>
      </c>
      <c r="B61" s="6" t="s">
        <v>27</v>
      </c>
      <c r="C61" s="7">
        <v>11</v>
      </c>
      <c r="D61" s="7" t="s">
        <v>86</v>
      </c>
      <c r="E61" s="8">
        <f>'[1]Calendar Fcasts'!E61</f>
        <v>4231754.4868509565</v>
      </c>
      <c r="F61" s="8">
        <f>'[1]Calendar Fcasts'!F61</f>
        <v>5575.7291398567841</v>
      </c>
      <c r="G61" s="8">
        <f>'[1]Calendar Fcasts'!G61</f>
        <v>22048.377910378982</v>
      </c>
      <c r="H61" s="8">
        <f>'[1]Calendar Fcasts'!H61</f>
        <v>0</v>
      </c>
      <c r="I61" s="8">
        <f>'[1]Calendar Fcasts'!I61</f>
        <v>0</v>
      </c>
      <c r="J61" s="8">
        <f>'[1]Calendar Fcasts'!J61</f>
        <v>41344.491771298286</v>
      </c>
      <c r="K61" s="8">
        <f>'[1]Calendar Fcasts'!K61</f>
        <v>948047.84732118051</v>
      </c>
      <c r="L61" s="8">
        <f>'[1]Calendar Fcasts'!L61</f>
        <v>124995.0264626776</v>
      </c>
      <c r="M61" s="8">
        <f>'[1]Calendar Fcasts'!M61</f>
        <v>41297.5</v>
      </c>
      <c r="N61" s="8">
        <f>'[1]Calendar Fcasts'!N61</f>
        <v>66439.780656404007</v>
      </c>
      <c r="O61" s="8">
        <f>'[1]Calendar Fcasts'!O61</f>
        <v>1240957.6990230025</v>
      </c>
      <c r="P61" s="8">
        <f>'[1]Calendar Fcasts'!P61</f>
        <v>0</v>
      </c>
      <c r="Q61" s="8">
        <f>'[1]Calendar Fcasts'!Q61</f>
        <v>0</v>
      </c>
      <c r="R61" s="8">
        <f>'[1]Calendar Fcasts'!R61</f>
        <v>0</v>
      </c>
      <c r="S61" s="8">
        <f>'[1]Calendar Fcasts'!S61</f>
        <v>0</v>
      </c>
      <c r="T61" s="8">
        <f>'[1]Calendar Fcasts'!T61</f>
        <v>0</v>
      </c>
      <c r="U61" s="8">
        <f>'[1]Calendar Fcasts'!U61</f>
        <v>1786636.1557118176</v>
      </c>
      <c r="V61" s="8">
        <f>'[1]Calendar Fcasts'!V61</f>
        <v>20623.708064604918</v>
      </c>
      <c r="W61" s="8">
        <f>'[1]Calendar Fcasts'!W61</f>
        <v>0</v>
      </c>
      <c r="X61" s="8">
        <f>'[1]Calendar Fcasts'!X61</f>
        <v>16430.162561034675</v>
      </c>
      <c r="Y61" s="8">
        <f>'[1]Calendar Fcasts'!Y61</f>
        <v>0</v>
      </c>
      <c r="Z61" s="8">
        <f>'[1]Calendar Fcasts'!Z61</f>
        <v>4314396.4786222558</v>
      </c>
      <c r="AA61" s="8">
        <f>'[1]Calendar Fcasts'!AA61</f>
        <v>2887303.1365459114</v>
      </c>
      <c r="AB61" s="8">
        <f>'[1]Calendar Fcasts'!AB61</f>
        <v>1385795.8420763444</v>
      </c>
    </row>
    <row r="62" spans="1:28" x14ac:dyDescent="0.25">
      <c r="A62" s="6">
        <v>2018</v>
      </c>
      <c r="B62" s="6" t="s">
        <v>27</v>
      </c>
      <c r="C62" s="7">
        <v>12</v>
      </c>
      <c r="D62" s="7" t="s">
        <v>87</v>
      </c>
      <c r="E62" s="8">
        <f>'[1]Calendar Fcasts'!E62</f>
        <v>6760899.0552708209</v>
      </c>
      <c r="F62" s="8">
        <f>'[1]Calendar Fcasts'!F62</f>
        <v>5830.861483921648</v>
      </c>
      <c r="G62" s="8">
        <f>'[1]Calendar Fcasts'!G62</f>
        <v>25725.626250127654</v>
      </c>
      <c r="H62" s="8">
        <f>'[1]Calendar Fcasts'!H62</f>
        <v>0</v>
      </c>
      <c r="I62" s="8">
        <f>'[1]Calendar Fcasts'!I62</f>
        <v>0</v>
      </c>
      <c r="J62" s="8">
        <f>'[1]Calendar Fcasts'!J62</f>
        <v>61641.068392889734</v>
      </c>
      <c r="K62" s="8">
        <f>'[1]Calendar Fcasts'!K62</f>
        <v>1713166.53980242</v>
      </c>
      <c r="L62" s="8">
        <f>'[1]Calendar Fcasts'!L62</f>
        <v>164912.60462887416</v>
      </c>
      <c r="M62" s="8">
        <f>'[1]Calendar Fcasts'!M62</f>
        <v>35442.799999999996</v>
      </c>
      <c r="N62" s="8">
        <f>'[1]Calendar Fcasts'!N62</f>
        <v>78242.859226602654</v>
      </c>
      <c r="O62" s="8">
        <f>'[1]Calendar Fcasts'!O62</f>
        <v>1393207.2727854638</v>
      </c>
      <c r="P62" s="8">
        <f>'[1]Calendar Fcasts'!P62</f>
        <v>0</v>
      </c>
      <c r="Q62" s="8">
        <f>'[1]Calendar Fcasts'!Q62</f>
        <v>0</v>
      </c>
      <c r="R62" s="8">
        <f>'[1]Calendar Fcasts'!R62</f>
        <v>0</v>
      </c>
      <c r="S62" s="8">
        <f>'[1]Calendar Fcasts'!S62</f>
        <v>0</v>
      </c>
      <c r="T62" s="8">
        <f>'[1]Calendar Fcasts'!T62</f>
        <v>0</v>
      </c>
      <c r="U62" s="8">
        <f>'[1]Calendar Fcasts'!U62</f>
        <v>3339255.5754308263</v>
      </c>
      <c r="V62" s="8">
        <f>'[1]Calendar Fcasts'!V62</f>
        <v>20019.376422493857</v>
      </c>
      <c r="W62" s="8">
        <f>'[1]Calendar Fcasts'!W62</f>
        <v>0</v>
      </c>
      <c r="X62" s="8">
        <f>'[1]Calendar Fcasts'!X62</f>
        <v>20538.339240091394</v>
      </c>
      <c r="Y62" s="8">
        <f>'[1]Calendar Fcasts'!Y62</f>
        <v>0</v>
      </c>
      <c r="Z62" s="8">
        <f>'[1]Calendar Fcasts'!Z62</f>
        <v>6857982.9236637112</v>
      </c>
      <c r="AA62" s="8">
        <f>'[1]Calendar Fcasts'!AA62</f>
        <v>5248891.2075961698</v>
      </c>
      <c r="AB62" s="8">
        <f>'[1]Calendar Fcasts'!AB62</f>
        <v>1573648.9160675413</v>
      </c>
    </row>
    <row r="63" spans="1:28" x14ac:dyDescent="0.25">
      <c r="A63" s="6">
        <v>2019</v>
      </c>
      <c r="B63" s="6" t="s">
        <v>27</v>
      </c>
      <c r="C63" s="7">
        <v>1</v>
      </c>
      <c r="D63" s="7" t="s">
        <v>88</v>
      </c>
      <c r="E63" s="8">
        <f>'[1]Calendar Fcasts'!E63</f>
        <v>7786738.3614736637</v>
      </c>
      <c r="F63" s="8">
        <f>'[1]Calendar Fcasts'!F63</f>
        <v>13151.022883369333</v>
      </c>
      <c r="G63" s="8">
        <f>'[1]Calendar Fcasts'!G63</f>
        <v>33004.074331386102</v>
      </c>
      <c r="H63" s="8">
        <f>'[1]Calendar Fcasts'!H63</f>
        <v>0</v>
      </c>
      <c r="I63" s="8">
        <f>'[1]Calendar Fcasts'!I63</f>
        <v>0</v>
      </c>
      <c r="J63" s="8">
        <f>'[1]Calendar Fcasts'!J63</f>
        <v>64199.570299705571</v>
      </c>
      <c r="K63" s="8">
        <f>'[1]Calendar Fcasts'!K63</f>
        <v>2042303.2288808168</v>
      </c>
      <c r="L63" s="8">
        <f>'[1]Calendar Fcasts'!L63</f>
        <v>173644.21941364644</v>
      </c>
      <c r="M63" s="8">
        <f>'[1]Calendar Fcasts'!M63</f>
        <v>29494.6</v>
      </c>
      <c r="N63" s="8">
        <f>'[1]Calendar Fcasts'!N63</f>
        <v>63392.263274250749</v>
      </c>
      <c r="O63" s="8">
        <f>'[1]Calendar Fcasts'!O63</f>
        <v>1434065.4414618723</v>
      </c>
      <c r="P63" s="8">
        <f>'[1]Calendar Fcasts'!P63</f>
        <v>0</v>
      </c>
      <c r="Q63" s="8">
        <f>'[1]Calendar Fcasts'!Q63</f>
        <v>0</v>
      </c>
      <c r="R63" s="8">
        <f>'[1]Calendar Fcasts'!R63</f>
        <v>0</v>
      </c>
      <c r="S63" s="8">
        <f>'[1]Calendar Fcasts'!S63</f>
        <v>0</v>
      </c>
      <c r="T63" s="8">
        <f>'[1]Calendar Fcasts'!T63</f>
        <v>0</v>
      </c>
      <c r="U63" s="8">
        <f>'[1]Calendar Fcasts'!U63</f>
        <v>3992789.2927210196</v>
      </c>
      <c r="V63" s="8">
        <f>'[1]Calendar Fcasts'!V63</f>
        <v>11571.002147687836</v>
      </c>
      <c r="W63" s="8">
        <f>'[1]Calendar Fcasts'!W63</f>
        <v>0</v>
      </c>
      <c r="X63" s="8">
        <f>'[1]Calendar Fcasts'!X63</f>
        <v>22817.816359614815</v>
      </c>
      <c r="Y63" s="8">
        <f>'[1]Calendar Fcasts'!Y63</f>
        <v>0</v>
      </c>
      <c r="Z63" s="8">
        <f>'[1]Calendar Fcasts'!Z63</f>
        <v>7880432.5317733698</v>
      </c>
      <c r="AA63" s="8">
        <f>'[1]Calendar Fcasts'!AA63</f>
        <v>6254891.8382302383</v>
      </c>
      <c r="AB63" s="8">
        <f>'[1]Calendar Fcasts'!AB63</f>
        <v>1596046.0935431314</v>
      </c>
    </row>
    <row r="64" spans="1:28" x14ac:dyDescent="0.25">
      <c r="A64" s="6">
        <v>2019</v>
      </c>
      <c r="B64" s="6" t="s">
        <v>27</v>
      </c>
      <c r="C64" s="7">
        <v>2</v>
      </c>
      <c r="D64" s="7" t="s">
        <v>89</v>
      </c>
      <c r="E64" s="8">
        <f>'[1]Calendar Fcasts'!E64</f>
        <v>6627373.1123335371</v>
      </c>
      <c r="F64" s="8">
        <f>'[1]Calendar Fcasts'!F64</f>
        <v>10424.175384721451</v>
      </c>
      <c r="G64" s="8">
        <f>'[1]Calendar Fcasts'!G64</f>
        <v>30487.715968401619</v>
      </c>
      <c r="H64" s="8">
        <f>'[1]Calendar Fcasts'!H64</f>
        <v>0</v>
      </c>
      <c r="I64" s="8">
        <f>'[1]Calendar Fcasts'!I64</f>
        <v>0</v>
      </c>
      <c r="J64" s="8">
        <f>'[1]Calendar Fcasts'!J64</f>
        <v>60803.826954483382</v>
      </c>
      <c r="K64" s="8">
        <f>'[1]Calendar Fcasts'!K64</f>
        <v>1726008.7801345505</v>
      </c>
      <c r="L64" s="8">
        <f>'[1]Calendar Fcasts'!L64</f>
        <v>157004.11470947191</v>
      </c>
      <c r="M64" s="8">
        <f>'[1]Calendar Fcasts'!M64</f>
        <v>28119</v>
      </c>
      <c r="N64" s="8">
        <f>'[1]Calendar Fcasts'!N64</f>
        <v>47824.631805796198</v>
      </c>
      <c r="O64" s="8">
        <f>'[1]Calendar Fcasts'!O64</f>
        <v>1142991.186100634</v>
      </c>
      <c r="P64" s="8">
        <f>'[1]Calendar Fcasts'!P64</f>
        <v>0</v>
      </c>
      <c r="Q64" s="8">
        <f>'[1]Calendar Fcasts'!Q64</f>
        <v>0</v>
      </c>
      <c r="R64" s="8">
        <f>'[1]Calendar Fcasts'!R64</f>
        <v>0</v>
      </c>
      <c r="S64" s="8">
        <f>'[1]Calendar Fcasts'!S64</f>
        <v>0</v>
      </c>
      <c r="T64" s="8">
        <f>'[1]Calendar Fcasts'!T64</f>
        <v>0</v>
      </c>
      <c r="U64" s="8">
        <f>'[1]Calendar Fcasts'!U64</f>
        <v>3486547.9160931068</v>
      </c>
      <c r="V64" s="8">
        <f>'[1]Calendar Fcasts'!V64</f>
        <v>9451.2072948347832</v>
      </c>
      <c r="W64" s="8">
        <f>'[1]Calendar Fcasts'!W64</f>
        <v>0</v>
      </c>
      <c r="X64" s="8">
        <f>'[1]Calendar Fcasts'!X64</f>
        <v>16633.38484202039</v>
      </c>
      <c r="Y64" s="8">
        <f>'[1]Calendar Fcasts'!Y64</f>
        <v>0</v>
      </c>
      <c r="Z64" s="8">
        <f>'[1]Calendar Fcasts'!Z64</f>
        <v>6716295.9392880211</v>
      </c>
      <c r="AA64" s="8">
        <f>'[1]Calendar Fcasts'!AA64</f>
        <v>5410472.7022902519</v>
      </c>
      <c r="AB64" s="8">
        <f>'[1]Calendar Fcasts'!AB64</f>
        <v>1277704.2369977692</v>
      </c>
    </row>
    <row r="65" spans="1:28" x14ac:dyDescent="0.25">
      <c r="A65" s="6">
        <v>2019</v>
      </c>
      <c r="B65" s="6" t="s">
        <v>27</v>
      </c>
      <c r="C65" s="7">
        <v>3</v>
      </c>
      <c r="D65" s="7" t="s">
        <v>90</v>
      </c>
      <c r="E65" s="8">
        <f>'[1]Calendar Fcasts'!E65</f>
        <v>4843117.974276159</v>
      </c>
      <c r="F65" s="8">
        <f>'[1]Calendar Fcasts'!F65</f>
        <v>4249.9347440676329</v>
      </c>
      <c r="G65" s="8">
        <f>'[1]Calendar Fcasts'!G65</f>
        <v>26958.040459394273</v>
      </c>
      <c r="H65" s="8">
        <f>'[1]Calendar Fcasts'!H65</f>
        <v>0</v>
      </c>
      <c r="I65" s="8">
        <f>'[1]Calendar Fcasts'!I65</f>
        <v>0</v>
      </c>
      <c r="J65" s="8">
        <f>'[1]Calendar Fcasts'!J65</f>
        <v>62296.629933326018</v>
      </c>
      <c r="K65" s="8">
        <f>'[1]Calendar Fcasts'!K65</f>
        <v>1185808.0192726625</v>
      </c>
      <c r="L65" s="8">
        <f>'[1]Calendar Fcasts'!L65</f>
        <v>117289.90432893134</v>
      </c>
      <c r="M65" s="8">
        <f>'[1]Calendar Fcasts'!M65</f>
        <v>29494.6</v>
      </c>
      <c r="N65" s="8">
        <f>'[1]Calendar Fcasts'!N65</f>
        <v>40807.334807936299</v>
      </c>
      <c r="O65" s="8">
        <f>'[1]Calendar Fcasts'!O65</f>
        <v>991191.48833229952</v>
      </c>
      <c r="P65" s="8">
        <f>'[1]Calendar Fcasts'!P65</f>
        <v>0</v>
      </c>
      <c r="Q65" s="8">
        <f>'[1]Calendar Fcasts'!Q65</f>
        <v>0</v>
      </c>
      <c r="R65" s="8">
        <f>'[1]Calendar Fcasts'!R65</f>
        <v>0</v>
      </c>
      <c r="S65" s="8">
        <f>'[1]Calendar Fcasts'!S65</f>
        <v>0</v>
      </c>
      <c r="T65" s="8">
        <f>'[1]Calendar Fcasts'!T65</f>
        <v>0</v>
      </c>
      <c r="U65" s="8">
        <f>'[1]Calendar Fcasts'!U65</f>
        <v>2456622.4627588154</v>
      </c>
      <c r="V65" s="8">
        <f>'[1]Calendar Fcasts'!V65</f>
        <v>7306.8786742701977</v>
      </c>
      <c r="W65" s="8">
        <f>'[1]Calendar Fcasts'!W65</f>
        <v>0</v>
      </c>
      <c r="X65" s="8">
        <f>'[1]Calendar Fcasts'!X65</f>
        <v>12883.910897781845</v>
      </c>
      <c r="Y65" s="8">
        <f>'[1]Calendar Fcasts'!Y65</f>
        <v>0</v>
      </c>
      <c r="Z65" s="8">
        <f>'[1]Calendar Fcasts'!Z65</f>
        <v>4934909.204209486</v>
      </c>
      <c r="AA65" s="8">
        <f>'[1]Calendar Fcasts'!AA65</f>
        <v>3790928.3615638711</v>
      </c>
      <c r="AB65" s="8">
        <f>'[1]Calendar Fcasts'!AB65</f>
        <v>1114486.2426456148</v>
      </c>
    </row>
    <row r="66" spans="1:28" x14ac:dyDescent="0.25">
      <c r="A66" s="6">
        <v>2019</v>
      </c>
      <c r="B66" s="6" t="s">
        <v>27</v>
      </c>
      <c r="C66" s="7">
        <v>4</v>
      </c>
      <c r="D66" s="7" t="s">
        <v>91</v>
      </c>
      <c r="E66" s="8">
        <f>'[1]Calendar Fcasts'!E66</f>
        <v>2665344.5868693632</v>
      </c>
      <c r="F66" s="8">
        <f>'[1]Calendar Fcasts'!F66</f>
        <v>3644.7999302726512</v>
      </c>
      <c r="G66" s="8">
        <f>'[1]Calendar Fcasts'!G66</f>
        <v>26130.435988249548</v>
      </c>
      <c r="H66" s="8">
        <f>'[1]Calendar Fcasts'!H66</f>
        <v>0</v>
      </c>
      <c r="I66" s="8">
        <f>'[1]Calendar Fcasts'!I66</f>
        <v>0</v>
      </c>
      <c r="J66" s="8">
        <f>'[1]Calendar Fcasts'!J66</f>
        <v>38860.917756518182</v>
      </c>
      <c r="K66" s="8">
        <f>'[1]Calendar Fcasts'!K66</f>
        <v>672306.79380436579</v>
      </c>
      <c r="L66" s="8">
        <f>'[1]Calendar Fcasts'!L66</f>
        <v>82668.192176142882</v>
      </c>
      <c r="M66" s="8">
        <f>'[1]Calendar Fcasts'!M66</f>
        <v>29494.6</v>
      </c>
      <c r="N66" s="8">
        <f>'[1]Calendar Fcasts'!N66</f>
        <v>35310.375384390034</v>
      </c>
      <c r="O66" s="8">
        <f>'[1]Calendar Fcasts'!O66</f>
        <v>578807.37914679898</v>
      </c>
      <c r="P66" s="8">
        <f>'[1]Calendar Fcasts'!P66</f>
        <v>59220.800000000003</v>
      </c>
      <c r="Q66" s="8">
        <f>'[1]Calendar Fcasts'!Q66</f>
        <v>0</v>
      </c>
      <c r="R66" s="8">
        <f>'[1]Calendar Fcasts'!R66</f>
        <v>0</v>
      </c>
      <c r="S66" s="8">
        <f>'[1]Calendar Fcasts'!S66</f>
        <v>0</v>
      </c>
      <c r="T66" s="8">
        <f>'[1]Calendar Fcasts'!T66</f>
        <v>0</v>
      </c>
      <c r="U66" s="8">
        <f>'[1]Calendar Fcasts'!U66</f>
        <v>1257248.1471417693</v>
      </c>
      <c r="V66" s="8">
        <f>'[1]Calendar Fcasts'!V66</f>
        <v>2438.0363419616237</v>
      </c>
      <c r="W66" s="8">
        <f>'[1]Calendar Fcasts'!W66</f>
        <v>0</v>
      </c>
      <c r="X66" s="8">
        <f>'[1]Calendar Fcasts'!X66</f>
        <v>6790.4269554125694</v>
      </c>
      <c r="Y66" s="8">
        <f>'[1]Calendar Fcasts'!Y66</f>
        <v>0</v>
      </c>
      <c r="Z66" s="8">
        <f>'[1]Calendar Fcasts'!Z66</f>
        <v>2792920.9046258815</v>
      </c>
      <c r="AA66" s="8">
        <f>'[1]Calendar Fcasts'!AA66</f>
        <v>2041998.3690408003</v>
      </c>
      <c r="AB66" s="8">
        <f>'[1]Calendar Fcasts'!AB66</f>
        <v>662207.13558508118</v>
      </c>
    </row>
    <row r="67" spans="1:28" x14ac:dyDescent="0.25">
      <c r="A67" s="6">
        <v>2019</v>
      </c>
      <c r="B67" s="6" t="s">
        <v>27</v>
      </c>
      <c r="C67" s="7">
        <v>5</v>
      </c>
      <c r="D67" s="7" t="s">
        <v>92</v>
      </c>
      <c r="E67" s="8">
        <f>'[1]Calendar Fcasts'!E67</f>
        <v>1861972.2546867165</v>
      </c>
      <c r="F67" s="8">
        <f>'[1]Calendar Fcasts'!F67</f>
        <v>4084.9469353850754</v>
      </c>
      <c r="G67" s="8">
        <f>'[1]Calendar Fcasts'!G67</f>
        <v>29982.755581049929</v>
      </c>
      <c r="H67" s="8">
        <f>'[1]Calendar Fcasts'!H67</f>
        <v>0</v>
      </c>
      <c r="I67" s="8">
        <f>'[1]Calendar Fcasts'!I67</f>
        <v>0</v>
      </c>
      <c r="J67" s="8">
        <f>'[1]Calendar Fcasts'!J67</f>
        <v>58086.704315338669</v>
      </c>
      <c r="K67" s="8">
        <f>'[1]Calendar Fcasts'!K67</f>
        <v>415028.54226599971</v>
      </c>
      <c r="L67" s="8">
        <f>'[1]Calendar Fcasts'!L67</f>
        <v>78925.408938346009</v>
      </c>
      <c r="M67" s="8">
        <f>'[1]Calendar Fcasts'!M67</f>
        <v>29494.6</v>
      </c>
      <c r="N67" s="8">
        <f>'[1]Calendar Fcasts'!N67</f>
        <v>36894.450739073909</v>
      </c>
      <c r="O67" s="8">
        <f>'[1]Calendar Fcasts'!O67</f>
        <v>598602.92792875343</v>
      </c>
      <c r="P67" s="8">
        <f>'[1]Calendar Fcasts'!P67</f>
        <v>21411.3</v>
      </c>
      <c r="Q67" s="8">
        <f>'[1]Calendar Fcasts'!Q67</f>
        <v>0</v>
      </c>
      <c r="R67" s="8">
        <f>'[1]Calendar Fcasts'!R67</f>
        <v>0</v>
      </c>
      <c r="S67" s="8">
        <f>'[1]Calendar Fcasts'!S67</f>
        <v>0</v>
      </c>
      <c r="T67" s="8">
        <f>'[1]Calendar Fcasts'!T67</f>
        <v>0</v>
      </c>
      <c r="U67" s="8">
        <f>'[1]Calendar Fcasts'!U67</f>
        <v>689473.28925575654</v>
      </c>
      <c r="V67" s="8">
        <f>'[1]Calendar Fcasts'!V67</f>
        <v>2711.6889053282939</v>
      </c>
      <c r="W67" s="8">
        <f>'[1]Calendar Fcasts'!W67</f>
        <v>0</v>
      </c>
      <c r="X67" s="8">
        <f>'[1]Calendar Fcasts'!X67</f>
        <v>6268.2441370236165</v>
      </c>
      <c r="Y67" s="8">
        <f>'[1]Calendar Fcasts'!Y67</f>
        <v>0</v>
      </c>
      <c r="Z67" s="8">
        <f>'[1]Calendar Fcasts'!Z67</f>
        <v>1970964.8590020554</v>
      </c>
      <c r="AA67" s="8">
        <f>'[1]Calendar Fcasts'!AA67</f>
        <v>1217494.9429765372</v>
      </c>
      <c r="AB67" s="8">
        <f>'[1]Calendar Fcasts'!AB67</f>
        <v>702564.01602551818</v>
      </c>
    </row>
    <row r="68" spans="1:28" x14ac:dyDescent="0.25">
      <c r="A68" s="6">
        <v>2019</v>
      </c>
      <c r="B68" s="6" t="s">
        <v>27</v>
      </c>
      <c r="C68" s="7">
        <v>6</v>
      </c>
      <c r="D68" s="7" t="s">
        <v>93</v>
      </c>
      <c r="E68" s="8">
        <f>'[1]Calendar Fcasts'!E68</f>
        <v>1448275.81762807</v>
      </c>
      <c r="F68" s="8">
        <f>'[1]Calendar Fcasts'!F68</f>
        <v>3600.7302230881537</v>
      </c>
      <c r="G68" s="8">
        <f>'[1]Calendar Fcasts'!G68</f>
        <v>34026.240204286034</v>
      </c>
      <c r="H68" s="8">
        <f>'[1]Calendar Fcasts'!H68</f>
        <v>0</v>
      </c>
      <c r="I68" s="8">
        <f>'[1]Calendar Fcasts'!I68</f>
        <v>0</v>
      </c>
      <c r="J68" s="8">
        <f>'[1]Calendar Fcasts'!J68</f>
        <v>47263.215987078998</v>
      </c>
      <c r="K68" s="8">
        <f>'[1]Calendar Fcasts'!K68</f>
        <v>293983.12029759202</v>
      </c>
      <c r="L68" s="8">
        <f>'[1]Calendar Fcasts'!L68</f>
        <v>78531.798160397593</v>
      </c>
      <c r="M68" s="8">
        <f>'[1]Calendar Fcasts'!M68</f>
        <v>27925.8</v>
      </c>
      <c r="N68" s="8">
        <f>'[1]Calendar Fcasts'!N68</f>
        <v>34927.655469407422</v>
      </c>
      <c r="O68" s="8">
        <f>'[1]Calendar Fcasts'!O68</f>
        <v>598330.19389513927</v>
      </c>
      <c r="P68" s="8">
        <f>'[1]Calendar Fcasts'!P68</f>
        <v>109242.1</v>
      </c>
      <c r="Q68" s="8">
        <f>'[1]Calendar Fcasts'!Q68</f>
        <v>0</v>
      </c>
      <c r="R68" s="8">
        <f>'[1]Calendar Fcasts'!R68</f>
        <v>0</v>
      </c>
      <c r="S68" s="8">
        <f>'[1]Calendar Fcasts'!S68</f>
        <v>0</v>
      </c>
      <c r="T68" s="8">
        <f>'[1]Calendar Fcasts'!T68</f>
        <v>0</v>
      </c>
      <c r="U68" s="8">
        <f>'[1]Calendar Fcasts'!U68</f>
        <v>397283.72082531429</v>
      </c>
      <c r="V68" s="8">
        <f>'[1]Calendar Fcasts'!V68</f>
        <v>1303.8595130925773</v>
      </c>
      <c r="W68" s="8">
        <f>'[1]Calendar Fcasts'!W68</f>
        <v>0</v>
      </c>
      <c r="X68" s="8">
        <f>'[1]Calendar Fcasts'!X68</f>
        <v>6288.4990397526199</v>
      </c>
      <c r="Y68" s="8">
        <f>'[1]Calendar Fcasts'!Y68</f>
        <v>0</v>
      </c>
      <c r="Z68" s="8">
        <f>'[1]Calendar Fcasts'!Z68</f>
        <v>1632706.933615149</v>
      </c>
      <c r="AA68" s="8">
        <f>'[1]Calendar Fcasts'!AA68</f>
        <v>807425.60971067811</v>
      </c>
      <c r="AB68" s="8">
        <f>'[1]Calendar Fcasts'!AB68</f>
        <v>688113.42390447087</v>
      </c>
    </row>
    <row r="69" spans="1:28" x14ac:dyDescent="0.25">
      <c r="A69" s="6">
        <v>2019</v>
      </c>
      <c r="B69" s="6" t="s">
        <v>27</v>
      </c>
      <c r="C69" s="7">
        <v>7</v>
      </c>
      <c r="D69" s="7" t="s">
        <v>94</v>
      </c>
      <c r="E69" s="8">
        <f>'[1]Calendar Fcasts'!E69</f>
        <v>1408938.3060741844</v>
      </c>
      <c r="F69" s="8">
        <f>'[1]Calendar Fcasts'!F69</f>
        <v>2615.6764635911236</v>
      </c>
      <c r="G69" s="8">
        <f>'[1]Calendar Fcasts'!G69</f>
        <v>35419.244412053784</v>
      </c>
      <c r="H69" s="8">
        <f>'[1]Calendar Fcasts'!H69</f>
        <v>0</v>
      </c>
      <c r="I69" s="8">
        <f>'[1]Calendar Fcasts'!I69</f>
        <v>0</v>
      </c>
      <c r="J69" s="8">
        <f>'[1]Calendar Fcasts'!J69</f>
        <v>46767.980465904548</v>
      </c>
      <c r="K69" s="8">
        <f>'[1]Calendar Fcasts'!K69</f>
        <v>258926.6865380845</v>
      </c>
      <c r="L69" s="8">
        <f>'[1]Calendar Fcasts'!L69</f>
        <v>80329.260169836954</v>
      </c>
      <c r="M69" s="8">
        <f>'[1]Calendar Fcasts'!M69</f>
        <v>31063.3</v>
      </c>
      <c r="N69" s="8">
        <f>'[1]Calendar Fcasts'!N69</f>
        <v>36300.557365230372</v>
      </c>
      <c r="O69" s="8">
        <f>'[1]Calendar Fcasts'!O69</f>
        <v>634619.69238562626</v>
      </c>
      <c r="P69" s="8">
        <f>'[1]Calendar Fcasts'!P69</f>
        <v>195492.00000000003</v>
      </c>
      <c r="Q69" s="8">
        <f>'[1]Calendar Fcasts'!Q69</f>
        <v>0</v>
      </c>
      <c r="R69" s="8">
        <f>'[1]Calendar Fcasts'!R69</f>
        <v>0</v>
      </c>
      <c r="S69" s="8">
        <f>'[1]Calendar Fcasts'!S69</f>
        <v>0</v>
      </c>
      <c r="T69" s="8">
        <f>'[1]Calendar Fcasts'!T69</f>
        <v>0</v>
      </c>
      <c r="U69" s="8">
        <f>'[1]Calendar Fcasts'!U69</f>
        <v>357397.1100499137</v>
      </c>
      <c r="V69" s="8">
        <f>'[1]Calendar Fcasts'!V69</f>
        <v>1814.1887219605183</v>
      </c>
      <c r="W69" s="8">
        <f>'[1]Calendar Fcasts'!W69</f>
        <v>0</v>
      </c>
      <c r="X69" s="8">
        <f>'[1]Calendar Fcasts'!X69</f>
        <v>1515.8899678874427</v>
      </c>
      <c r="Y69" s="8">
        <f>'[1]Calendar Fcasts'!Y69</f>
        <v>0</v>
      </c>
      <c r="Z69" s="8">
        <f>'[1]Calendar Fcasts'!Z69</f>
        <v>1682261.586540089</v>
      </c>
      <c r="AA69" s="8">
        <f>'[1]Calendar Fcasts'!AA69</f>
        <v>734687.97763347998</v>
      </c>
      <c r="AB69" s="8">
        <f>'[1]Calendar Fcasts'!AB69</f>
        <v>721018.30890660896</v>
      </c>
    </row>
    <row r="70" spans="1:28" x14ac:dyDescent="0.25">
      <c r="A70" s="6">
        <v>2019</v>
      </c>
      <c r="B70" s="6" t="s">
        <v>27</v>
      </c>
      <c r="C70" s="7">
        <v>8</v>
      </c>
      <c r="D70" s="7" t="s">
        <v>95</v>
      </c>
      <c r="E70" s="8">
        <f>'[1]Calendar Fcasts'!E70</f>
        <v>1464013.0487506615</v>
      </c>
      <c r="F70" s="8">
        <f>'[1]Calendar Fcasts'!F70</f>
        <v>2560.7946847742974</v>
      </c>
      <c r="G70" s="8">
        <f>'[1]Calendar Fcasts'!G70</f>
        <v>26453.985747226736</v>
      </c>
      <c r="H70" s="8">
        <f>'[1]Calendar Fcasts'!H70</f>
        <v>0</v>
      </c>
      <c r="I70" s="8">
        <f>'[1]Calendar Fcasts'!I70</f>
        <v>0</v>
      </c>
      <c r="J70" s="8">
        <f>'[1]Calendar Fcasts'!J70</f>
        <v>48124.838838509917</v>
      </c>
      <c r="K70" s="8">
        <f>'[1]Calendar Fcasts'!K70</f>
        <v>259052.23553633894</v>
      </c>
      <c r="L70" s="8">
        <f>'[1]Calendar Fcasts'!L70</f>
        <v>82395.906402011955</v>
      </c>
      <c r="M70" s="8">
        <f>'[1]Calendar Fcasts'!M70</f>
        <v>29494.6</v>
      </c>
      <c r="N70" s="8">
        <f>'[1]Calendar Fcasts'!N70</f>
        <v>38503.331797936429</v>
      </c>
      <c r="O70" s="8">
        <f>'[1]Calendar Fcasts'!O70</f>
        <v>653166.85961907415</v>
      </c>
      <c r="P70" s="8">
        <f>'[1]Calendar Fcasts'!P70</f>
        <v>191611.9</v>
      </c>
      <c r="Q70" s="8">
        <f>'[1]Calendar Fcasts'!Q70</f>
        <v>0</v>
      </c>
      <c r="R70" s="8">
        <f>'[1]Calendar Fcasts'!R70</f>
        <v>0</v>
      </c>
      <c r="S70" s="8">
        <f>'[1]Calendar Fcasts'!S70</f>
        <v>0</v>
      </c>
      <c r="T70" s="8">
        <f>'[1]Calendar Fcasts'!T70</f>
        <v>0</v>
      </c>
      <c r="U70" s="8">
        <f>'[1]Calendar Fcasts'!U70</f>
        <v>383282.62677650526</v>
      </c>
      <c r="V70" s="8">
        <f>'[1]Calendar Fcasts'!V70</f>
        <v>11742.579138939114</v>
      </c>
      <c r="W70" s="8">
        <f>'[1]Calendar Fcasts'!W70</f>
        <v>0</v>
      </c>
      <c r="X70" s="8">
        <f>'[1]Calendar Fcasts'!X70</f>
        <v>6854.7290478544237</v>
      </c>
      <c r="Y70" s="8">
        <f>'[1]Calendar Fcasts'!Y70</f>
        <v>0</v>
      </c>
      <c r="Z70" s="8">
        <f>'[1]Calendar Fcasts'!Z70</f>
        <v>1733244.3875891711</v>
      </c>
      <c r="AA70" s="8">
        <f>'[1]Calendar Fcasts'!AA70</f>
        <v>753745.54914685723</v>
      </c>
      <c r="AB70" s="8">
        <f>'[1]Calendar Fcasts'!AB70</f>
        <v>758392.33844231383</v>
      </c>
    </row>
    <row r="71" spans="1:28" x14ac:dyDescent="0.25">
      <c r="A71" s="6">
        <v>2019</v>
      </c>
      <c r="B71" s="6" t="s">
        <v>27</v>
      </c>
      <c r="C71" s="7">
        <v>9</v>
      </c>
      <c r="D71" s="7" t="s">
        <v>96</v>
      </c>
      <c r="E71" s="8">
        <f>'[1]Calendar Fcasts'!E71</f>
        <v>1559119.8456388111</v>
      </c>
      <c r="F71" s="8">
        <f>'[1]Calendar Fcasts'!F71</f>
        <v>3104.7900568809264</v>
      </c>
      <c r="G71" s="8">
        <f>'[1]Calendar Fcasts'!G71</f>
        <v>4937.5280079533031</v>
      </c>
      <c r="H71" s="8">
        <f>'[1]Calendar Fcasts'!H71</f>
        <v>0</v>
      </c>
      <c r="I71" s="8">
        <f>'[1]Calendar Fcasts'!I71</f>
        <v>0</v>
      </c>
      <c r="J71" s="8">
        <f>'[1]Calendar Fcasts'!J71</f>
        <v>44237.727101953904</v>
      </c>
      <c r="K71" s="8">
        <f>'[1]Calendar Fcasts'!K71</f>
        <v>269680.60145109001</v>
      </c>
      <c r="L71" s="8">
        <f>'[1]Calendar Fcasts'!L71</f>
        <v>81862.08445878209</v>
      </c>
      <c r="M71" s="8">
        <f>'[1]Calendar Fcasts'!M71</f>
        <v>38293.599999999999</v>
      </c>
      <c r="N71" s="8">
        <f>'[1]Calendar Fcasts'!N71</f>
        <v>41733.564760650581</v>
      </c>
      <c r="O71" s="8">
        <f>'[1]Calendar Fcasts'!O71</f>
        <v>668423.72875979776</v>
      </c>
      <c r="P71" s="8">
        <f>'[1]Calendar Fcasts'!P71</f>
        <v>80704.3</v>
      </c>
      <c r="Q71" s="8">
        <f>'[1]Calendar Fcasts'!Q71</f>
        <v>0</v>
      </c>
      <c r="R71" s="8">
        <f>'[1]Calendar Fcasts'!R71</f>
        <v>0</v>
      </c>
      <c r="S71" s="8">
        <f>'[1]Calendar Fcasts'!S71</f>
        <v>0</v>
      </c>
      <c r="T71" s="8">
        <f>'[1]Calendar Fcasts'!T71</f>
        <v>0</v>
      </c>
      <c r="U71" s="8">
        <f>'[1]Calendar Fcasts'!U71</f>
        <v>448434.35347200657</v>
      </c>
      <c r="V71" s="8">
        <f>'[1]Calendar Fcasts'!V71</f>
        <v>32968.097380800944</v>
      </c>
      <c r="W71" s="8">
        <f>'[1]Calendar Fcasts'!W71</f>
        <v>0</v>
      </c>
      <c r="X71" s="8">
        <f>'[1]Calendar Fcasts'!X71</f>
        <v>7975.0972908489393</v>
      </c>
      <c r="Y71" s="8">
        <f>'[1]Calendar Fcasts'!Y71</f>
        <v>0</v>
      </c>
      <c r="Z71" s="8">
        <f>'[1]Calendar Fcasts'!Z71</f>
        <v>1722355.4727407647</v>
      </c>
      <c r="AA71" s="8">
        <f>'[1]Calendar Fcasts'!AA71</f>
        <v>808019.35744671291</v>
      </c>
      <c r="AB71" s="8">
        <f>'[1]Calendar Fcasts'!AB71</f>
        <v>795338.2152940518</v>
      </c>
    </row>
    <row r="72" spans="1:28" x14ac:dyDescent="0.25">
      <c r="A72" s="6">
        <v>2019</v>
      </c>
      <c r="B72" s="6" t="s">
        <v>27</v>
      </c>
      <c r="C72" s="7">
        <v>10</v>
      </c>
      <c r="D72" s="7" t="s">
        <v>97</v>
      </c>
      <c r="E72" s="8">
        <f>'[1]Calendar Fcasts'!E72</f>
        <v>2534557.5299588176</v>
      </c>
      <c r="F72" s="8">
        <f>'[1]Calendar Fcasts'!F72</f>
        <v>5269.0564258437544</v>
      </c>
      <c r="G72" s="8">
        <f>'[1]Calendar Fcasts'!G72</f>
        <v>16161.623489068352</v>
      </c>
      <c r="H72" s="8">
        <f>'[1]Calendar Fcasts'!H72</f>
        <v>0</v>
      </c>
      <c r="I72" s="8">
        <f>'[1]Calendar Fcasts'!I72</f>
        <v>0</v>
      </c>
      <c r="J72" s="8">
        <f>'[1]Calendar Fcasts'!J72</f>
        <v>32602.149202640063</v>
      </c>
      <c r="K72" s="8">
        <f>'[1]Calendar Fcasts'!K72</f>
        <v>484172.82099457964</v>
      </c>
      <c r="L72" s="8">
        <f>'[1]Calendar Fcasts'!L72</f>
        <v>104846.33992841396</v>
      </c>
      <c r="M72" s="8">
        <f>'[1]Calendar Fcasts'!M72</f>
        <v>20735.599999999999</v>
      </c>
      <c r="N72" s="8">
        <f>'[1]Calendar Fcasts'!N72</f>
        <v>49537.27781427763</v>
      </c>
      <c r="O72" s="8">
        <f>'[1]Calendar Fcasts'!O72</f>
        <v>1029139.8385830942</v>
      </c>
      <c r="P72" s="8">
        <f>'[1]Calendar Fcasts'!P72</f>
        <v>234149.8</v>
      </c>
      <c r="Q72" s="8">
        <f>'[1]Calendar Fcasts'!Q72</f>
        <v>0</v>
      </c>
      <c r="R72" s="8">
        <f>'[1]Calendar Fcasts'!R72</f>
        <v>0</v>
      </c>
      <c r="S72" s="8">
        <f>'[1]Calendar Fcasts'!S72</f>
        <v>0</v>
      </c>
      <c r="T72" s="8">
        <f>'[1]Calendar Fcasts'!T72</f>
        <v>0</v>
      </c>
      <c r="U72" s="8">
        <f>'[1]Calendar Fcasts'!U72</f>
        <v>804375.70740213769</v>
      </c>
      <c r="V72" s="8">
        <f>'[1]Calendar Fcasts'!V72</f>
        <v>29250.233095218417</v>
      </c>
      <c r="W72" s="8">
        <f>'[1]Calendar Fcasts'!W72</f>
        <v>0</v>
      </c>
      <c r="X72" s="8">
        <f>'[1]Calendar Fcasts'!X72</f>
        <v>11804.632226184207</v>
      </c>
      <c r="Y72" s="8">
        <f>'[1]Calendar Fcasts'!Y72</f>
        <v>0</v>
      </c>
      <c r="Z72" s="8">
        <f>'[1]Calendar Fcasts'!Z72</f>
        <v>2822045.0791614577</v>
      </c>
      <c r="AA72" s="8">
        <f>'[1]Calendar Fcasts'!AA72</f>
        <v>1414825.5482400432</v>
      </c>
      <c r="AB72" s="8">
        <f>'[1]Calendar Fcasts'!AB72</f>
        <v>1152334.1309214144</v>
      </c>
    </row>
    <row r="73" spans="1:28" x14ac:dyDescent="0.25">
      <c r="A73" s="6">
        <v>2019</v>
      </c>
      <c r="B73" s="6" t="s">
        <v>27</v>
      </c>
      <c r="C73" s="7">
        <v>11</v>
      </c>
      <c r="D73" s="7" t="s">
        <v>98</v>
      </c>
      <c r="E73" s="8">
        <f>'[1]Calendar Fcasts'!E73</f>
        <v>4216586.344362054</v>
      </c>
      <c r="F73" s="8">
        <f>'[1]Calendar Fcasts'!F73</f>
        <v>5766.1154543804341</v>
      </c>
      <c r="G73" s="8">
        <f>'[1]Calendar Fcasts'!G73</f>
        <v>25572.684071409625</v>
      </c>
      <c r="H73" s="8">
        <f>'[1]Calendar Fcasts'!H73</f>
        <v>0</v>
      </c>
      <c r="I73" s="8">
        <f>'[1]Calendar Fcasts'!I73</f>
        <v>0</v>
      </c>
      <c r="J73" s="8">
        <f>'[1]Calendar Fcasts'!J73</f>
        <v>41344.491771298286</v>
      </c>
      <c r="K73" s="8">
        <f>'[1]Calendar Fcasts'!K73</f>
        <v>944504.79074692179</v>
      </c>
      <c r="L73" s="8">
        <f>'[1]Calendar Fcasts'!L73</f>
        <v>128328.65273623724</v>
      </c>
      <c r="M73" s="8">
        <f>'[1]Calendar Fcasts'!M73</f>
        <v>32538.5</v>
      </c>
      <c r="N73" s="8">
        <f>'[1]Calendar Fcasts'!N73</f>
        <v>66447.783841464145</v>
      </c>
      <c r="O73" s="8">
        <f>'[1]Calendar Fcasts'!O73</f>
        <v>1241216.1972032122</v>
      </c>
      <c r="P73" s="8">
        <f>'[1]Calendar Fcasts'!P73</f>
        <v>0</v>
      </c>
      <c r="Q73" s="8">
        <f>'[1]Calendar Fcasts'!Q73</f>
        <v>0</v>
      </c>
      <c r="R73" s="8">
        <f>'[1]Calendar Fcasts'!R73</f>
        <v>0</v>
      </c>
      <c r="S73" s="8">
        <f>'[1]Calendar Fcasts'!S73</f>
        <v>0</v>
      </c>
      <c r="T73" s="8">
        <f>'[1]Calendar Fcasts'!T73</f>
        <v>0</v>
      </c>
      <c r="U73" s="8">
        <f>'[1]Calendar Fcasts'!U73</f>
        <v>1767691.7862577012</v>
      </c>
      <c r="V73" s="8">
        <f>'[1]Calendar Fcasts'!V73</f>
        <v>20626.192349631699</v>
      </c>
      <c r="W73" s="8">
        <f>'[1]Calendar Fcasts'!W73</f>
        <v>0</v>
      </c>
      <c r="X73" s="8">
        <f>'[1]Calendar Fcasts'!X73</f>
        <v>16432.141701095719</v>
      </c>
      <c r="Y73" s="8">
        <f>'[1]Calendar Fcasts'!Y73</f>
        <v>0</v>
      </c>
      <c r="Z73" s="8">
        <f>'[1]Calendar Fcasts'!Z73</f>
        <v>4290469.3361333515</v>
      </c>
      <c r="AA73" s="8">
        <f>'[1]Calendar Fcasts'!AA73</f>
        <v>2871864.0292666503</v>
      </c>
      <c r="AB73" s="8">
        <f>'[1]Calendar Fcasts'!AB73</f>
        <v>1386066.8068667012</v>
      </c>
    </row>
    <row r="74" spans="1:28" x14ac:dyDescent="0.25">
      <c r="A74" s="6">
        <v>2019</v>
      </c>
      <c r="B74" s="6" t="s">
        <v>27</v>
      </c>
      <c r="C74" s="7">
        <v>12</v>
      </c>
      <c r="D74" s="7" t="s">
        <v>99</v>
      </c>
      <c r="E74" s="8">
        <f>'[1]Calendar Fcasts'!E74</f>
        <v>6736665.5415965086</v>
      </c>
      <c r="F74" s="8">
        <f>'[1]Calendar Fcasts'!F74</f>
        <v>5885.5203325027614</v>
      </c>
      <c r="G74" s="8">
        <f>'[1]Calendar Fcasts'!G74</f>
        <v>29345.366654478632</v>
      </c>
      <c r="H74" s="8">
        <f>'[1]Calendar Fcasts'!H74</f>
        <v>0</v>
      </c>
      <c r="I74" s="8">
        <f>'[1]Calendar Fcasts'!I74</f>
        <v>0</v>
      </c>
      <c r="J74" s="8">
        <f>'[1]Calendar Fcasts'!J74</f>
        <v>61641.068392889734</v>
      </c>
      <c r="K74" s="8">
        <f>'[1]Calendar Fcasts'!K74</f>
        <v>1708551.1623011788</v>
      </c>
      <c r="L74" s="8">
        <f>'[1]Calendar Fcasts'!L74</f>
        <v>168612.49734755704</v>
      </c>
      <c r="M74" s="8">
        <f>'[1]Calendar Fcasts'!M74</f>
        <v>33874.1</v>
      </c>
      <c r="N74" s="8">
        <f>'[1]Calendar Fcasts'!N74</f>
        <v>78403.544153774637</v>
      </c>
      <c r="O74" s="8">
        <f>'[1]Calendar Fcasts'!O74</f>
        <v>1396178.206865354</v>
      </c>
      <c r="P74" s="8">
        <f>'[1]Calendar Fcasts'!P74</f>
        <v>0</v>
      </c>
      <c r="Q74" s="8">
        <f>'[1]Calendar Fcasts'!Q74</f>
        <v>0</v>
      </c>
      <c r="R74" s="8">
        <f>'[1]Calendar Fcasts'!R74</f>
        <v>0</v>
      </c>
      <c r="S74" s="8">
        <f>'[1]Calendar Fcasts'!S74</f>
        <v>0</v>
      </c>
      <c r="T74" s="8">
        <f>'[1]Calendar Fcasts'!T74</f>
        <v>0</v>
      </c>
      <c r="U74" s="8">
        <f>'[1]Calendar Fcasts'!U74</f>
        <v>3309048.2361594909</v>
      </c>
      <c r="V74" s="8">
        <f>'[1]Calendar Fcasts'!V74</f>
        <v>20060.489593386046</v>
      </c>
      <c r="W74" s="8">
        <f>'[1]Calendar Fcasts'!W74</f>
        <v>0</v>
      </c>
      <c r="X74" s="8">
        <f>'[1]Calendar Fcasts'!X74</f>
        <v>20580.518188785871</v>
      </c>
      <c r="Y74" s="8">
        <f>'[1]Calendar Fcasts'!Y74</f>
        <v>0</v>
      </c>
      <c r="Z74" s="8">
        <f>'[1]Calendar Fcasts'!Z74</f>
        <v>6832180.7099893978</v>
      </c>
      <c r="AA74" s="8">
        <f>'[1]Calendar Fcasts'!AA74</f>
        <v>5221442.7827952076</v>
      </c>
      <c r="AB74" s="8">
        <f>'[1]Calendar Fcasts'!AB74</f>
        <v>1576863.8271941901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Q73"/>
  <sheetViews>
    <sheetView workbookViewId="0">
      <selection activeCell="C11" sqref="C11"/>
    </sheetView>
  </sheetViews>
  <sheetFormatPr defaultRowHeight="15" x14ac:dyDescent="0.25"/>
  <cols>
    <col min="1" max="1" width="23.85546875" bestFit="1" customWidth="1"/>
    <col min="2" max="69" width="10.5703125" bestFit="1" customWidth="1"/>
  </cols>
  <sheetData>
    <row r="1" spans="1:69" x14ac:dyDescent="0.25">
      <c r="A1" t="s">
        <v>0</v>
      </c>
      <c r="B1">
        <v>2014</v>
      </c>
      <c r="C1">
        <v>2014</v>
      </c>
      <c r="D1">
        <v>2014</v>
      </c>
      <c r="E1">
        <v>2014</v>
      </c>
      <c r="F1">
        <v>2014</v>
      </c>
      <c r="G1">
        <v>2014</v>
      </c>
      <c r="H1">
        <v>2014</v>
      </c>
      <c r="I1">
        <v>2014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2015</v>
      </c>
      <c r="U1">
        <v>2015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2017</v>
      </c>
      <c r="AI1">
        <v>2017</v>
      </c>
      <c r="AJ1">
        <v>2017</v>
      </c>
      <c r="AK1">
        <v>2017</v>
      </c>
      <c r="AL1">
        <v>2017</v>
      </c>
      <c r="AM1">
        <v>2017</v>
      </c>
      <c r="AN1">
        <v>2017</v>
      </c>
      <c r="AO1">
        <v>2017</v>
      </c>
      <c r="AP1">
        <v>2017</v>
      </c>
      <c r="AQ1">
        <v>2017</v>
      </c>
      <c r="AR1">
        <v>2017</v>
      </c>
      <c r="AS1">
        <v>2017</v>
      </c>
      <c r="AT1">
        <v>2018</v>
      </c>
      <c r="AU1">
        <v>2018</v>
      </c>
      <c r="AV1">
        <v>2018</v>
      </c>
      <c r="AW1">
        <v>2018</v>
      </c>
      <c r="AX1">
        <v>2018</v>
      </c>
      <c r="AY1">
        <v>2018</v>
      </c>
      <c r="AZ1">
        <v>2018</v>
      </c>
      <c r="BA1">
        <v>2018</v>
      </c>
      <c r="BB1">
        <v>2018</v>
      </c>
      <c r="BC1">
        <v>2018</v>
      </c>
      <c r="BD1">
        <v>2018</v>
      </c>
      <c r="BE1">
        <v>2018</v>
      </c>
      <c r="BF1">
        <v>2019</v>
      </c>
      <c r="BG1">
        <v>2019</v>
      </c>
      <c r="BH1">
        <v>2019</v>
      </c>
      <c r="BI1">
        <v>2019</v>
      </c>
      <c r="BJ1">
        <v>2019</v>
      </c>
      <c r="BK1">
        <v>2019</v>
      </c>
      <c r="BL1">
        <v>2019</v>
      </c>
      <c r="BM1">
        <v>2019</v>
      </c>
      <c r="BN1">
        <v>2019</v>
      </c>
      <c r="BO1">
        <v>2019</v>
      </c>
      <c r="BP1">
        <v>2019</v>
      </c>
      <c r="BQ1">
        <v>2019</v>
      </c>
    </row>
    <row r="2" spans="1:69" x14ac:dyDescent="0.25">
      <c r="A2" t="s">
        <v>1</v>
      </c>
      <c r="B2" t="s">
        <v>27</v>
      </c>
      <c r="C2" t="s">
        <v>27</v>
      </c>
      <c r="D2" t="s">
        <v>27</v>
      </c>
      <c r="E2" t="s">
        <v>27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  <c r="P2" t="s">
        <v>27</v>
      </c>
      <c r="Q2" t="s">
        <v>27</v>
      </c>
      <c r="R2" t="s">
        <v>27</v>
      </c>
      <c r="S2" t="s">
        <v>27</v>
      </c>
      <c r="T2" t="s">
        <v>27</v>
      </c>
      <c r="U2" t="s">
        <v>27</v>
      </c>
      <c r="V2" t="s">
        <v>27</v>
      </c>
      <c r="W2" t="s">
        <v>27</v>
      </c>
      <c r="X2" t="s">
        <v>27</v>
      </c>
      <c r="Y2" t="s">
        <v>27</v>
      </c>
      <c r="Z2" t="s">
        <v>27</v>
      </c>
      <c r="AA2" t="s">
        <v>27</v>
      </c>
      <c r="AB2" t="s">
        <v>27</v>
      </c>
      <c r="AC2" t="s">
        <v>27</v>
      </c>
      <c r="AD2" t="s">
        <v>27</v>
      </c>
      <c r="AE2" t="s">
        <v>27</v>
      </c>
      <c r="AF2" t="s">
        <v>27</v>
      </c>
      <c r="AG2" t="s">
        <v>27</v>
      </c>
      <c r="AH2" t="s">
        <v>27</v>
      </c>
      <c r="AI2" t="s">
        <v>27</v>
      </c>
      <c r="AJ2" t="s">
        <v>27</v>
      </c>
      <c r="AK2" t="s">
        <v>27</v>
      </c>
      <c r="AL2" t="s">
        <v>27</v>
      </c>
      <c r="AM2" t="s">
        <v>27</v>
      </c>
      <c r="AN2" t="s">
        <v>27</v>
      </c>
      <c r="AO2" t="s">
        <v>27</v>
      </c>
      <c r="AP2" t="s">
        <v>27</v>
      </c>
      <c r="AQ2" t="s">
        <v>27</v>
      </c>
      <c r="AR2" t="s">
        <v>27</v>
      </c>
      <c r="AS2" t="s">
        <v>27</v>
      </c>
      <c r="AT2" t="s">
        <v>27</v>
      </c>
      <c r="AU2" t="s">
        <v>27</v>
      </c>
      <c r="AV2" t="s">
        <v>27</v>
      </c>
      <c r="AW2" t="s">
        <v>27</v>
      </c>
      <c r="AX2" t="s">
        <v>27</v>
      </c>
      <c r="AY2" t="s">
        <v>27</v>
      </c>
      <c r="AZ2" t="s">
        <v>27</v>
      </c>
      <c r="BA2" t="s">
        <v>27</v>
      </c>
      <c r="BB2" t="s">
        <v>27</v>
      </c>
      <c r="BC2" t="s">
        <v>27</v>
      </c>
      <c r="BD2" t="s">
        <v>27</v>
      </c>
      <c r="BE2" t="s">
        <v>27</v>
      </c>
      <c r="BF2" t="s">
        <v>27</v>
      </c>
      <c r="BG2" t="s">
        <v>27</v>
      </c>
      <c r="BH2" t="s">
        <v>27</v>
      </c>
      <c r="BI2" t="s">
        <v>27</v>
      </c>
      <c r="BJ2" t="s">
        <v>27</v>
      </c>
      <c r="BK2" t="s">
        <v>27</v>
      </c>
      <c r="BL2" t="s">
        <v>27</v>
      </c>
      <c r="BM2" t="s">
        <v>27</v>
      </c>
      <c r="BN2" t="s">
        <v>27</v>
      </c>
      <c r="BO2" t="s">
        <v>27</v>
      </c>
      <c r="BP2" t="s">
        <v>27</v>
      </c>
      <c r="BQ2" t="s">
        <v>27</v>
      </c>
    </row>
    <row r="3" spans="1:69" x14ac:dyDescent="0.25">
      <c r="A3" t="s">
        <v>2</v>
      </c>
      <c r="B3">
        <v>5</v>
      </c>
      <c r="C3">
        <v>6</v>
      </c>
      <c r="D3">
        <v>7</v>
      </c>
      <c r="E3">
        <v>8</v>
      </c>
      <c r="F3">
        <v>9</v>
      </c>
      <c r="G3">
        <v>10</v>
      </c>
      <c r="H3">
        <v>11</v>
      </c>
      <c r="I3">
        <v>12</v>
      </c>
      <c r="J3">
        <v>1</v>
      </c>
      <c r="K3">
        <v>2</v>
      </c>
      <c r="L3">
        <v>3</v>
      </c>
      <c r="M3">
        <v>4</v>
      </c>
      <c r="N3">
        <v>5</v>
      </c>
      <c r="O3">
        <v>6</v>
      </c>
      <c r="P3">
        <v>7</v>
      </c>
      <c r="Q3">
        <v>8</v>
      </c>
      <c r="R3">
        <v>9</v>
      </c>
      <c r="S3">
        <v>10</v>
      </c>
      <c r="T3">
        <v>11</v>
      </c>
      <c r="U3">
        <v>12</v>
      </c>
      <c r="V3">
        <v>1</v>
      </c>
      <c r="W3">
        <v>2</v>
      </c>
      <c r="X3">
        <v>3</v>
      </c>
      <c r="Y3">
        <v>4</v>
      </c>
      <c r="Z3">
        <v>5</v>
      </c>
      <c r="AA3">
        <v>6</v>
      </c>
      <c r="AB3">
        <v>7</v>
      </c>
      <c r="AC3">
        <v>8</v>
      </c>
      <c r="AD3">
        <v>9</v>
      </c>
      <c r="AE3">
        <v>10</v>
      </c>
      <c r="AF3">
        <v>11</v>
      </c>
      <c r="AG3">
        <v>12</v>
      </c>
      <c r="AH3">
        <v>1</v>
      </c>
      <c r="AI3">
        <v>2</v>
      </c>
      <c r="AJ3">
        <v>3</v>
      </c>
      <c r="AK3">
        <v>4</v>
      </c>
      <c r="AL3">
        <v>5</v>
      </c>
      <c r="AM3">
        <v>6</v>
      </c>
      <c r="AN3">
        <v>7</v>
      </c>
      <c r="AO3">
        <v>8</v>
      </c>
      <c r="AP3">
        <v>9</v>
      </c>
      <c r="AQ3">
        <v>10</v>
      </c>
      <c r="AR3">
        <v>11</v>
      </c>
      <c r="AS3">
        <v>12</v>
      </c>
      <c r="AT3">
        <v>1</v>
      </c>
      <c r="AU3">
        <v>2</v>
      </c>
      <c r="AV3">
        <v>3</v>
      </c>
      <c r="AW3">
        <v>4</v>
      </c>
      <c r="AX3">
        <v>5</v>
      </c>
      <c r="AY3">
        <v>6</v>
      </c>
      <c r="AZ3">
        <v>7</v>
      </c>
      <c r="BA3">
        <v>8</v>
      </c>
      <c r="BB3">
        <v>9</v>
      </c>
      <c r="BC3">
        <v>10</v>
      </c>
      <c r="BD3">
        <v>11</v>
      </c>
      <c r="BE3">
        <v>12</v>
      </c>
      <c r="BF3">
        <v>1</v>
      </c>
      <c r="BG3">
        <v>2</v>
      </c>
      <c r="BH3">
        <v>3</v>
      </c>
      <c r="BI3">
        <v>4</v>
      </c>
      <c r="BJ3">
        <v>5</v>
      </c>
      <c r="BK3">
        <v>6</v>
      </c>
      <c r="BL3">
        <v>7</v>
      </c>
      <c r="BM3">
        <v>8</v>
      </c>
      <c r="BN3">
        <v>9</v>
      </c>
      <c r="BO3">
        <v>10</v>
      </c>
      <c r="BP3">
        <v>11</v>
      </c>
      <c r="BQ3">
        <v>12</v>
      </c>
    </row>
    <row r="4" spans="1:69" x14ac:dyDescent="0.25">
      <c r="B4" t="s">
        <v>32</v>
      </c>
      <c r="C4" t="s">
        <v>33</v>
      </c>
      <c r="D4" t="s">
        <v>34</v>
      </c>
      <c r="E4" t="s">
        <v>35</v>
      </c>
      <c r="F4" t="s">
        <v>36</v>
      </c>
      <c r="G4" t="s">
        <v>37</v>
      </c>
      <c r="H4" t="s">
        <v>38</v>
      </c>
      <c r="I4" t="s">
        <v>39</v>
      </c>
      <c r="J4" t="s">
        <v>40</v>
      </c>
      <c r="K4" t="s">
        <v>41</v>
      </c>
      <c r="L4" t="s">
        <v>42</v>
      </c>
      <c r="M4" t="s">
        <v>43</v>
      </c>
      <c r="N4" t="s">
        <v>44</v>
      </c>
      <c r="O4" t="s">
        <v>45</v>
      </c>
      <c r="P4" t="s">
        <v>46</v>
      </c>
      <c r="Q4" t="s">
        <v>47</v>
      </c>
      <c r="R4" t="s">
        <v>48</v>
      </c>
      <c r="S4" t="s">
        <v>49</v>
      </c>
      <c r="T4" t="s">
        <v>50</v>
      </c>
      <c r="U4" t="s">
        <v>51</v>
      </c>
      <c r="V4" t="s">
        <v>52</v>
      </c>
      <c r="W4" t="s">
        <v>53</v>
      </c>
      <c r="X4" t="s">
        <v>54</v>
      </c>
      <c r="Y4" t="s">
        <v>55</v>
      </c>
      <c r="Z4" t="s">
        <v>56</v>
      </c>
      <c r="AA4" t="s">
        <v>57</v>
      </c>
      <c r="AB4" t="s">
        <v>58</v>
      </c>
      <c r="AC4" t="s">
        <v>59</v>
      </c>
      <c r="AD4" t="s">
        <v>60</v>
      </c>
      <c r="AE4" t="s">
        <v>61</v>
      </c>
      <c r="AF4" t="s">
        <v>62</v>
      </c>
      <c r="AG4" t="s">
        <v>63</v>
      </c>
      <c r="AH4" t="s">
        <v>64</v>
      </c>
      <c r="AI4" t="s">
        <v>65</v>
      </c>
      <c r="AJ4" t="s">
        <v>66</v>
      </c>
      <c r="AK4" t="s">
        <v>67</v>
      </c>
      <c r="AL4" t="s">
        <v>68</v>
      </c>
      <c r="AM4" t="s">
        <v>69</v>
      </c>
      <c r="AN4" t="s">
        <v>70</v>
      </c>
      <c r="AO4" t="s">
        <v>71</v>
      </c>
      <c r="AP4" t="s">
        <v>72</v>
      </c>
      <c r="AQ4" t="s">
        <v>73</v>
      </c>
      <c r="AR4" t="s">
        <v>74</v>
      </c>
      <c r="AS4" t="s">
        <v>75</v>
      </c>
      <c r="AT4" t="s">
        <v>76</v>
      </c>
      <c r="AU4" t="s">
        <v>77</v>
      </c>
      <c r="AV4" t="s">
        <v>78</v>
      </c>
      <c r="AW4" t="s">
        <v>79</v>
      </c>
      <c r="AX4" t="s">
        <v>80</v>
      </c>
      <c r="AY4" t="s">
        <v>81</v>
      </c>
      <c r="AZ4" t="s">
        <v>82</v>
      </c>
      <c r="BA4" t="s">
        <v>83</v>
      </c>
      <c r="BB4" t="s">
        <v>84</v>
      </c>
      <c r="BC4" t="s">
        <v>85</v>
      </c>
      <c r="BD4" t="s">
        <v>86</v>
      </c>
      <c r="BE4" t="s">
        <v>87</v>
      </c>
      <c r="BF4" t="s">
        <v>88</v>
      </c>
      <c r="BG4" t="s">
        <v>89</v>
      </c>
      <c r="BH4" t="s">
        <v>90</v>
      </c>
      <c r="BI4" t="s">
        <v>91</v>
      </c>
      <c r="BJ4" t="s">
        <v>92</v>
      </c>
      <c r="BK4" t="s">
        <v>93</v>
      </c>
      <c r="BL4" t="s">
        <v>94</v>
      </c>
      <c r="BM4" t="s">
        <v>95</v>
      </c>
      <c r="BN4" t="s">
        <v>96</v>
      </c>
      <c r="BO4" t="s">
        <v>97</v>
      </c>
      <c r="BP4" t="s">
        <v>98</v>
      </c>
      <c r="BQ4" t="s">
        <v>99</v>
      </c>
    </row>
    <row r="5" spans="1:69" x14ac:dyDescent="0.25">
      <c r="A5" s="2"/>
      <c r="B5" s="14">
        <v>41760</v>
      </c>
      <c r="C5" s="14">
        <v>41791</v>
      </c>
      <c r="D5" s="14">
        <v>41821</v>
      </c>
      <c r="E5" s="14">
        <v>41852</v>
      </c>
      <c r="F5" s="14">
        <v>41883</v>
      </c>
      <c r="G5" s="14">
        <v>41913</v>
      </c>
      <c r="H5" s="14">
        <v>41944</v>
      </c>
      <c r="I5" s="14">
        <v>41974</v>
      </c>
      <c r="J5" s="14">
        <v>42005</v>
      </c>
      <c r="K5" s="14">
        <v>42036</v>
      </c>
      <c r="L5" s="14">
        <v>42064</v>
      </c>
      <c r="M5" s="14">
        <v>42095</v>
      </c>
      <c r="N5" s="14">
        <v>42125</v>
      </c>
      <c r="O5" s="14">
        <v>42156</v>
      </c>
      <c r="P5" s="14">
        <v>42186</v>
      </c>
      <c r="Q5" s="14">
        <v>42217</v>
      </c>
      <c r="R5" s="14">
        <v>42248</v>
      </c>
      <c r="S5" s="14">
        <v>42278</v>
      </c>
      <c r="T5" s="14">
        <v>42309</v>
      </c>
      <c r="U5" s="14">
        <v>42339</v>
      </c>
      <c r="V5" s="14">
        <v>42370</v>
      </c>
      <c r="W5" s="14">
        <v>42401</v>
      </c>
      <c r="X5" s="14">
        <v>42430</v>
      </c>
      <c r="Y5" s="14">
        <v>42461</v>
      </c>
      <c r="Z5" s="14">
        <v>42491</v>
      </c>
      <c r="AA5" s="14">
        <v>42522</v>
      </c>
      <c r="AB5" s="14">
        <v>42552</v>
      </c>
      <c r="AC5" s="14">
        <v>42583</v>
      </c>
      <c r="AD5" s="14">
        <v>42614</v>
      </c>
      <c r="AE5" s="14">
        <v>42644</v>
      </c>
      <c r="AF5" s="14">
        <v>42675</v>
      </c>
      <c r="AG5" s="14">
        <v>42705</v>
      </c>
      <c r="AH5" s="14">
        <v>42736</v>
      </c>
      <c r="AI5" s="14">
        <v>42767</v>
      </c>
      <c r="AJ5" s="14">
        <v>42795</v>
      </c>
      <c r="AK5" s="14">
        <v>42826</v>
      </c>
      <c r="AL5" s="14">
        <v>42856</v>
      </c>
      <c r="AM5" s="14">
        <v>42887</v>
      </c>
      <c r="AN5" s="14">
        <v>42917</v>
      </c>
      <c r="AO5" s="14">
        <v>42948</v>
      </c>
      <c r="AP5" s="14">
        <v>42979</v>
      </c>
      <c r="AQ5" s="14">
        <v>43009</v>
      </c>
      <c r="AR5" s="14">
        <v>43040</v>
      </c>
      <c r="AS5" s="14">
        <v>43070</v>
      </c>
      <c r="AT5" s="14">
        <v>43101</v>
      </c>
      <c r="AU5" s="14">
        <v>43132</v>
      </c>
      <c r="AV5" s="14">
        <v>43160</v>
      </c>
      <c r="AW5" s="14">
        <v>43191</v>
      </c>
      <c r="AX5" s="14">
        <v>43221</v>
      </c>
      <c r="AY5" s="14">
        <v>43252</v>
      </c>
      <c r="AZ5" s="14">
        <v>43282</v>
      </c>
      <c r="BA5" s="14">
        <v>43313</v>
      </c>
      <c r="BB5" s="14">
        <v>43344</v>
      </c>
      <c r="BC5" s="14">
        <v>43374</v>
      </c>
      <c r="BD5" s="14">
        <v>43405</v>
      </c>
      <c r="BE5" s="14">
        <v>43435</v>
      </c>
      <c r="BF5" s="14">
        <v>43466</v>
      </c>
      <c r="BG5" s="14">
        <v>43497</v>
      </c>
      <c r="BH5" s="14">
        <v>43525</v>
      </c>
      <c r="BI5" s="14">
        <v>43556</v>
      </c>
      <c r="BJ5" s="14">
        <v>43586</v>
      </c>
      <c r="BK5" s="14">
        <v>43617</v>
      </c>
      <c r="BL5" s="14">
        <v>43647</v>
      </c>
      <c r="BM5" s="14">
        <v>43678</v>
      </c>
      <c r="BN5" s="14">
        <v>43709</v>
      </c>
      <c r="BO5" s="14">
        <v>43739</v>
      </c>
      <c r="BP5" s="14">
        <v>43770</v>
      </c>
      <c r="BQ5" s="14">
        <v>43800</v>
      </c>
    </row>
    <row r="6" spans="1:69" x14ac:dyDescent="0.25">
      <c r="A6" s="12" t="s">
        <v>101</v>
      </c>
      <c r="B6" s="11">
        <f>SUMPRODUCT(CalbyRate!B$7:B$26,'Rev Allocations Usage'!$C$4:$C$23)</f>
        <v>571310.40053412621</v>
      </c>
      <c r="C6" s="11">
        <f>SUMPRODUCT(CalbyRate!C$7:C$26,'Rev Allocations Usage'!$C$4:$C$23)</f>
        <v>579912.40912024456</v>
      </c>
      <c r="D6" s="11">
        <f>SUMPRODUCT(CalbyRate!D$7:D$26,'Rev Allocations Usage'!$C$4:$C$23)</f>
        <v>619499.69670049963</v>
      </c>
      <c r="E6" s="11">
        <f>SUMPRODUCT(CalbyRate!E$7:E$26,'Rev Allocations Usage'!$C$4:$C$23)</f>
        <v>685772.60543557198</v>
      </c>
      <c r="F6" s="11">
        <f>SUMPRODUCT(CalbyRate!F$7:F$26,'Rev Allocations Usage'!$C$4:$C$23)</f>
        <v>698570.54893188877</v>
      </c>
      <c r="G6" s="11">
        <f>SUMPRODUCT(CalbyRate!G$7:G$26,'Rev Allocations Usage'!$C$4:$C$23)</f>
        <v>1055033.5931261191</v>
      </c>
      <c r="H6" s="11">
        <f>SUMPRODUCT(CalbyRate!H$7:H$26,'Rev Allocations Usage'!$C$4:$C$23)</f>
        <v>1317862.1272605648</v>
      </c>
      <c r="I6" s="11">
        <f>SUMPRODUCT(CalbyRate!I$7:I$26,'Rev Allocations Usage'!$C$4:$C$23)</f>
        <v>1499714.2258228809</v>
      </c>
      <c r="J6" s="11">
        <f>SUMPRODUCT(CalbyRate!J$7:J$26,'Rev Allocations Usage'!$C$4:$C$23)</f>
        <v>1459110.521699762</v>
      </c>
      <c r="K6" s="11">
        <f>SUMPRODUCT(CalbyRate!K$7:K$26,'Rev Allocations Usage'!$C$4:$C$23)</f>
        <v>1173055.434522324</v>
      </c>
      <c r="L6" s="11">
        <f>SUMPRODUCT(CalbyRate!L$7:L$26,'Rev Allocations Usage'!$C$4:$C$23)</f>
        <v>1024561.615859612</v>
      </c>
      <c r="M6" s="11">
        <f>SUMPRODUCT(CalbyRate!M$7:M$26,'Rev Allocations Usage'!$C$4:$C$23)</f>
        <v>598207.31502932834</v>
      </c>
      <c r="N6" s="11">
        <f>SUMPRODUCT(CalbyRate!N$7:N$26,'Rev Allocations Usage'!$C$4:$C$23)</f>
        <v>640528.00349450368</v>
      </c>
      <c r="O6" s="11">
        <f>SUMPRODUCT(CalbyRate!O$7:O$26,'Rev Allocations Usage'!$C$4:$C$23)</f>
        <v>642862.97399950353</v>
      </c>
      <c r="P6" s="11">
        <f>SUMPRODUCT(CalbyRate!P$7:P$26,'Rev Allocations Usage'!$C$4:$C$23)</f>
        <v>676424.4722307974</v>
      </c>
      <c r="Q6" s="11">
        <f>SUMPRODUCT(CalbyRate!Q$7:Q$26,'Rev Allocations Usage'!$C$4:$C$23)</f>
        <v>704458.28092809895</v>
      </c>
      <c r="R6" s="11">
        <f>SUMPRODUCT(CalbyRate!R$7:R$26,'Rev Allocations Usage'!$C$4:$C$23)</f>
        <v>709623.70401457243</v>
      </c>
      <c r="S6" s="11">
        <f>SUMPRODUCT(CalbyRate!S$7:S$26,'Rev Allocations Usage'!$C$4:$C$23)</f>
        <v>1048121.7661406656</v>
      </c>
      <c r="T6" s="11">
        <f>SUMPRODUCT(CalbyRate!T$7:T$26,'Rev Allocations Usage'!$C$4:$C$23)</f>
        <v>1261268.9852678648</v>
      </c>
      <c r="U6" s="11">
        <f>SUMPRODUCT(CalbyRate!U$7:U$26,'Rev Allocations Usage'!$C$4:$C$23)</f>
        <v>1420075.2976686594</v>
      </c>
      <c r="V6" s="11">
        <f>SUMPRODUCT(CalbyRate!V$7:V$26,'Rev Allocations Usage'!$C$4:$C$23)</f>
        <v>1472331.2003939594</v>
      </c>
      <c r="W6" s="11">
        <f>SUMPRODUCT(CalbyRate!W$7:W$26,'Rev Allocations Usage'!$C$4:$C$23)</f>
        <v>1185334.8483854213</v>
      </c>
      <c r="X6" s="11">
        <f>SUMPRODUCT(CalbyRate!X$7:X$26,'Rev Allocations Usage'!$C$4:$C$23)</f>
        <v>1036388.5745232778</v>
      </c>
      <c r="Y6" s="11">
        <f>SUMPRODUCT(CalbyRate!Y$7:Y$26,'Rev Allocations Usage'!$C$4:$C$23)</f>
        <v>608502.44111345464</v>
      </c>
      <c r="Z6" s="11">
        <f>SUMPRODUCT(CalbyRate!Z$7:Z$26,'Rev Allocations Usage'!$C$4:$C$23)</f>
        <v>651328.23436516256</v>
      </c>
      <c r="AA6" s="11">
        <f>SUMPRODUCT(CalbyRate!AA$7:AA$26,'Rev Allocations Usage'!$C$4:$C$23)</f>
        <v>646424.96468700597</v>
      </c>
      <c r="AB6" s="11">
        <f>SUMPRODUCT(CalbyRate!AB$7:AB$26,'Rev Allocations Usage'!$C$4:$C$23)</f>
        <v>679788.865562608</v>
      </c>
      <c r="AC6" s="11">
        <f>SUMPRODUCT(CalbyRate!AC$7:AC$26,'Rev Allocations Usage'!$C$4:$C$23)</f>
        <v>705232.67942063336</v>
      </c>
      <c r="AD6" s="11">
        <f>SUMPRODUCT(CalbyRate!AD$7:AD$26,'Rev Allocations Usage'!$C$4:$C$23)</f>
        <v>713986.55403361679</v>
      </c>
      <c r="AE6" s="11">
        <f>SUMPRODUCT(CalbyRate!AE$7:AE$26,'Rev Allocations Usage'!$C$4:$C$23)</f>
        <v>1055436.4612346003</v>
      </c>
      <c r="AF6" s="11">
        <f>SUMPRODUCT(CalbyRate!AF$7:AF$26,'Rev Allocations Usage'!$C$4:$C$23)</f>
        <v>1265038.0169715565</v>
      </c>
      <c r="AG6" s="11">
        <f>SUMPRODUCT(CalbyRate!AG$7:AG$26,'Rev Allocations Usage'!$C$4:$C$23)</f>
        <v>1431994.7660741713</v>
      </c>
      <c r="AH6" s="11">
        <f>SUMPRODUCT(CalbyRate!AH$7:AH$26,'Rev Allocations Usage'!$C$4:$C$23)</f>
        <v>1475877.3808697935</v>
      </c>
      <c r="AI6" s="11">
        <f>SUMPRODUCT(CalbyRate!AI$7:AI$26,'Rev Allocations Usage'!$C$4:$C$23)</f>
        <v>1186817.3993694119</v>
      </c>
      <c r="AJ6" s="11">
        <f>SUMPRODUCT(CalbyRate!AJ$7:AJ$26,'Rev Allocations Usage'!$C$4:$C$23)</f>
        <v>1037499.6528237178</v>
      </c>
      <c r="AK6" s="11">
        <f>SUMPRODUCT(CalbyRate!AK$7:AK$26,'Rev Allocations Usage'!$C$4:$C$23)</f>
        <v>608626.3002688</v>
      </c>
      <c r="AL6" s="11">
        <f>SUMPRODUCT(CalbyRate!AL$7:AL$26,'Rev Allocations Usage'!$C$4:$C$23)</f>
        <v>649904.18090656283</v>
      </c>
      <c r="AM6" s="11">
        <f>SUMPRODUCT(CalbyRate!AM$7:AM$26,'Rev Allocations Usage'!$C$4:$C$23)</f>
        <v>642827.17636007885</v>
      </c>
      <c r="AN6" s="11">
        <f>SUMPRODUCT(CalbyRate!AN$7:AN$26,'Rev Allocations Usage'!$C$4:$C$23)</f>
        <v>675101.31764670461</v>
      </c>
      <c r="AO6" s="11">
        <f>SUMPRODUCT(CalbyRate!AO$7:AO$26,'Rev Allocations Usage'!$C$4:$C$23)</f>
        <v>700281.20004246477</v>
      </c>
      <c r="AP6" s="11">
        <f>SUMPRODUCT(CalbyRate!AP$7:AP$26,'Rev Allocations Usage'!$C$4:$C$23)</f>
        <v>710856.90754776902</v>
      </c>
      <c r="AQ6" s="11">
        <f>SUMPRODUCT(CalbyRate!AQ$7:AQ$26,'Rev Allocations Usage'!$C$4:$C$23)</f>
        <v>1052394.6595824761</v>
      </c>
      <c r="AR6" s="11">
        <f>SUMPRODUCT(CalbyRate!AR$7:AR$26,'Rev Allocations Usage'!$C$4:$C$23)</f>
        <v>1265497.2302113299</v>
      </c>
      <c r="AS6" s="11">
        <f>SUMPRODUCT(CalbyRate!AS$7:AS$26,'Rev Allocations Usage'!$C$4:$C$23)</f>
        <v>1435313.8400486363</v>
      </c>
      <c r="AT6" s="11">
        <f>SUMPRODUCT(CalbyRate!AT$7:AT$26,'Rev Allocations Usage'!$C$4:$C$23)</f>
        <v>1479502.6889770359</v>
      </c>
      <c r="AU6" s="11">
        <f>SUMPRODUCT(CalbyRate!AU$7:AU$26,'Rev Allocations Usage'!$C$4:$C$23)</f>
        <v>1188430.0973241143</v>
      </c>
      <c r="AV6" s="11">
        <f>SUMPRODUCT(CalbyRate!AV$7:AV$26,'Rev Allocations Usage'!$C$4:$C$23)</f>
        <v>1038771.0363152355</v>
      </c>
      <c r="AW6" s="11">
        <f>SUMPRODUCT(CalbyRate!AW$7:AW$26,'Rev Allocations Usage'!$C$4:$C$23)</f>
        <v>608873.61630919599</v>
      </c>
      <c r="AX6" s="11">
        <f>SUMPRODUCT(CalbyRate!AX$7:AX$26,'Rev Allocations Usage'!$C$4:$C$23)</f>
        <v>648446.11186314921</v>
      </c>
      <c r="AY6" s="11">
        <f>SUMPRODUCT(CalbyRate!AY$7:AY$26,'Rev Allocations Usage'!$C$4:$C$23)</f>
        <v>639307.39216473058</v>
      </c>
      <c r="AZ6" s="11">
        <f>SUMPRODUCT(CalbyRate!AZ$7:AZ$26,'Rev Allocations Usage'!$C$4:$C$23)</f>
        <v>670442.34702854813</v>
      </c>
      <c r="BA6" s="11">
        <f>SUMPRODUCT(CalbyRate!BA$7:BA$26,'Rev Allocations Usage'!$C$4:$C$23)</f>
        <v>695384.59589948528</v>
      </c>
      <c r="BB6" s="11">
        <f>SUMPRODUCT(CalbyRate!BB$7:BB$26,'Rev Allocations Usage'!$C$4:$C$23)</f>
        <v>707174.05053901847</v>
      </c>
      <c r="BC6" s="11">
        <f>SUMPRODUCT(CalbyRate!BC$7:BC$26,'Rev Allocations Usage'!$C$4:$C$23)</f>
        <v>1049278.1412981709</v>
      </c>
      <c r="BD6" s="11">
        <f>SUMPRODUCT(CalbyRate!BD$7:BD$26,'Rev Allocations Usage'!$C$4:$C$23)</f>
        <v>1265840.3324642093</v>
      </c>
      <c r="BE6" s="11">
        <f>SUMPRODUCT(CalbyRate!BE$7:BE$26,'Rev Allocations Usage'!$C$4:$C$23)</f>
        <v>1438459.3656796694</v>
      </c>
      <c r="BF6" s="11">
        <f>SUMPRODUCT(CalbyRate!BF$7:BF$26,'Rev Allocations Usage'!$C$4:$C$23)</f>
        <v>1483073.4612914722</v>
      </c>
      <c r="BG6" s="11">
        <f>SUMPRODUCT(CalbyRate!BG$7:BG$26,'Rev Allocations Usage'!$C$4:$C$23)</f>
        <v>1190134.4246916326</v>
      </c>
      <c r="BH6" s="11">
        <f>SUMPRODUCT(CalbyRate!BH$7:BH$26,'Rev Allocations Usage'!$C$4:$C$23)</f>
        <v>1040101.4450271281</v>
      </c>
      <c r="BI6" s="11">
        <f>SUMPRODUCT(CalbyRate!BI$7:BI$26,'Rev Allocations Usage'!$C$4:$C$23)</f>
        <v>609119.42647128389</v>
      </c>
      <c r="BJ6" s="11">
        <f>SUMPRODUCT(CalbyRate!BJ$7:BJ$26,'Rev Allocations Usage'!$C$4:$C$23)</f>
        <v>647094.37612237548</v>
      </c>
      <c r="BK6" s="11">
        <f>SUMPRODUCT(CalbyRate!BK$7:BK$26,'Rev Allocations Usage'!$C$4:$C$23)</f>
        <v>636026.19860077172</v>
      </c>
      <c r="BL6" s="11">
        <f>SUMPRODUCT(CalbyRate!BL$7:BL$26,'Rev Allocations Usage'!$C$4:$C$23)</f>
        <v>666086.09025187336</v>
      </c>
      <c r="BM6" s="11">
        <f>SUMPRODUCT(CalbyRate!BM$7:BM$26,'Rev Allocations Usage'!$C$4:$C$23)</f>
        <v>690836.06764674955</v>
      </c>
      <c r="BN6" s="11">
        <f>SUMPRODUCT(CalbyRate!BN$7:BN$26,'Rev Allocations Usage'!$C$4:$C$23)</f>
        <v>702918.7852431261</v>
      </c>
      <c r="BO6" s="11">
        <f>SUMPRODUCT(CalbyRate!BO$7:BO$26,'Rev Allocations Usage'!$C$4:$C$23)</f>
        <v>1046268.6118596867</v>
      </c>
      <c r="BP6" s="11">
        <f>SUMPRODUCT(CalbyRate!BP$7:BP$26,'Rev Allocations Usage'!$C$4:$C$23)</f>
        <v>1266094.4459682622</v>
      </c>
      <c r="BQ6" s="11">
        <f>SUMPRODUCT(CalbyRate!BQ$7:BQ$26,'Rev Allocations Usage'!$C$4:$C$23)</f>
        <v>1441394.2273700286</v>
      </c>
    </row>
    <row r="7" spans="1:69" x14ac:dyDescent="0.25">
      <c r="A7" s="12" t="s">
        <v>102</v>
      </c>
      <c r="B7" s="11">
        <f>SUMPRODUCT(CalbyRate!B$7:B$26,'Rev Allocations Usage'!$D$4:$D$23)</f>
        <v>91020.5</v>
      </c>
      <c r="C7" s="11">
        <f>SUMPRODUCT(CalbyRate!C$7:C$26,'Rev Allocations Usage'!$D$4:$D$23)</f>
        <v>197972</v>
      </c>
      <c r="D7" s="11">
        <f>SUMPRODUCT(CalbyRate!D$7:D$26,'Rev Allocations Usage'!$D$4:$D$23)</f>
        <v>250674</v>
      </c>
      <c r="E7" s="11">
        <f>SUMPRODUCT(CalbyRate!E$7:E$26,'Rev Allocations Usage'!$D$4:$D$23)</f>
        <v>235318.39999999999</v>
      </c>
      <c r="F7" s="11">
        <f>SUMPRODUCT(CalbyRate!F$7:F$26,'Rev Allocations Usage'!$D$4:$D$23)</f>
        <v>113644.8</v>
      </c>
      <c r="G7" s="11">
        <f>SUMPRODUCT(CalbyRate!G$7:G$26,'Rev Allocations Usage'!$D$4:$D$23)</f>
        <v>374247.7</v>
      </c>
      <c r="H7" s="11">
        <f>SUMPRODUCT(CalbyRate!H$7:H$26,'Rev Allocations Usage'!$D$4:$D$23)</f>
        <v>0</v>
      </c>
      <c r="I7" s="11">
        <f>SUMPRODUCT(CalbyRate!I$7:I$26,'Rev Allocations Usage'!$D$4:$D$23)</f>
        <v>0</v>
      </c>
      <c r="J7" s="11">
        <f>SUMPRODUCT(CalbyRate!J$7:J$26,'Rev Allocations Usage'!$D$4:$D$23)</f>
        <v>0</v>
      </c>
      <c r="K7" s="11">
        <f>SUMPRODUCT(CalbyRate!K$7:K$26,'Rev Allocations Usage'!$D$4:$D$23)</f>
        <v>0</v>
      </c>
      <c r="L7" s="11">
        <f>SUMPRODUCT(CalbyRate!L$7:L$26,'Rev Allocations Usage'!$D$4:$D$23)</f>
        <v>0</v>
      </c>
      <c r="M7" s="11">
        <f>SUMPRODUCT(CalbyRate!M$7:M$26,'Rev Allocations Usage'!$D$4:$D$23)</f>
        <v>300803.80000000005</v>
      </c>
      <c r="N7" s="11">
        <f>SUMPRODUCT(CalbyRate!N$7:N$26,'Rev Allocations Usage'!$D$4:$D$23)</f>
        <v>57645.9</v>
      </c>
      <c r="O7" s="11">
        <f>SUMPRODUCT(CalbyRate!O$7:O$26,'Rev Allocations Usage'!$D$4:$D$23)</f>
        <v>171562.4</v>
      </c>
      <c r="P7" s="11">
        <f>SUMPRODUCT(CalbyRate!P$7:P$26,'Rev Allocations Usage'!$D$4:$D$23)</f>
        <v>253310.50000000006</v>
      </c>
      <c r="Q7" s="11">
        <f>SUMPRODUCT(CalbyRate!Q$7:Q$26,'Rev Allocations Usage'!$D$4:$D$23)</f>
        <v>253741.1</v>
      </c>
      <c r="R7" s="11">
        <f>SUMPRODUCT(CalbyRate!R$7:R$26,'Rev Allocations Usage'!$D$4:$D$23)</f>
        <v>100468.6</v>
      </c>
      <c r="S7" s="11">
        <f>SUMPRODUCT(CalbyRate!S$7:S$26,'Rev Allocations Usage'!$D$4:$D$23)</f>
        <v>255703.3</v>
      </c>
      <c r="T7" s="11">
        <f>SUMPRODUCT(CalbyRate!T$7:T$26,'Rev Allocations Usage'!$D$4:$D$23)</f>
        <v>0</v>
      </c>
      <c r="U7" s="11">
        <f>SUMPRODUCT(CalbyRate!U$7:U$26,'Rev Allocations Usage'!$D$4:$D$23)</f>
        <v>0</v>
      </c>
      <c r="V7" s="11">
        <f>SUMPRODUCT(CalbyRate!V$7:V$26,'Rev Allocations Usage'!$D$4:$D$23)</f>
        <v>0</v>
      </c>
      <c r="W7" s="11">
        <f>SUMPRODUCT(CalbyRate!W$7:W$26,'Rev Allocations Usage'!$D$4:$D$23)</f>
        <v>0</v>
      </c>
      <c r="X7" s="11">
        <f>SUMPRODUCT(CalbyRate!X$7:X$26,'Rev Allocations Usage'!$D$4:$D$23)</f>
        <v>0</v>
      </c>
      <c r="Y7" s="11">
        <f>SUMPRODUCT(CalbyRate!Y$7:Y$26,'Rev Allocations Usage'!$D$4:$D$23)</f>
        <v>235847.6</v>
      </c>
      <c r="Z7" s="11">
        <f>SUMPRODUCT(CalbyRate!Z$7:Z$26,'Rev Allocations Usage'!$D$4:$D$23)</f>
        <v>89857.3</v>
      </c>
      <c r="AA7" s="11">
        <f>SUMPRODUCT(CalbyRate!AA$7:AA$26,'Rev Allocations Usage'!$D$4:$D$23)</f>
        <v>209221.5</v>
      </c>
      <c r="AB7" s="11">
        <f>SUMPRODUCT(CalbyRate!AB$7:AB$26,'Rev Allocations Usage'!$D$4:$D$23)</f>
        <v>260545.00000000006</v>
      </c>
      <c r="AC7" s="11">
        <f>SUMPRODUCT(CalbyRate!AC$7:AC$26,'Rev Allocations Usage'!$D$4:$D$23)</f>
        <v>280899.80000000005</v>
      </c>
      <c r="AD7" s="11">
        <f>SUMPRODUCT(CalbyRate!AD$7:AD$26,'Rev Allocations Usage'!$D$4:$D$23)</f>
        <v>85645.4</v>
      </c>
      <c r="AE7" s="11">
        <f>SUMPRODUCT(CalbyRate!AE$7:AE$26,'Rev Allocations Usage'!$D$4:$D$23)</f>
        <v>84254.799999999988</v>
      </c>
      <c r="AF7" s="11">
        <f>SUMPRODUCT(CalbyRate!AF$7:AF$26,'Rev Allocations Usage'!$D$4:$D$23)</f>
        <v>0</v>
      </c>
      <c r="AG7" s="11">
        <f>SUMPRODUCT(CalbyRate!AG$7:AG$26,'Rev Allocations Usage'!$D$4:$D$23)</f>
        <v>0</v>
      </c>
      <c r="AH7" s="11">
        <f>SUMPRODUCT(CalbyRate!AH$7:AH$26,'Rev Allocations Usage'!$D$4:$D$23)</f>
        <v>0</v>
      </c>
      <c r="AI7" s="11">
        <f>SUMPRODUCT(CalbyRate!AI$7:AI$26,'Rev Allocations Usage'!$D$4:$D$23)</f>
        <v>0</v>
      </c>
      <c r="AJ7" s="11">
        <f>SUMPRODUCT(CalbyRate!AJ$7:AJ$26,'Rev Allocations Usage'!$D$4:$D$23)</f>
        <v>0</v>
      </c>
      <c r="AK7" s="11">
        <f>SUMPRODUCT(CalbyRate!AK$7:AK$26,'Rev Allocations Usage'!$D$4:$D$23)</f>
        <v>178531.20000000001</v>
      </c>
      <c r="AL7" s="11">
        <f>SUMPRODUCT(CalbyRate!AL$7:AL$26,'Rev Allocations Usage'!$D$4:$D$23)</f>
        <v>48528.9</v>
      </c>
      <c r="AM7" s="11">
        <f>SUMPRODUCT(CalbyRate!AM$7:AM$26,'Rev Allocations Usage'!$D$4:$D$23)</f>
        <v>152019.09999999998</v>
      </c>
      <c r="AN7" s="11">
        <f>SUMPRODUCT(CalbyRate!AN$7:AN$26,'Rev Allocations Usage'!$D$4:$D$23)</f>
        <v>257385.49999999994</v>
      </c>
      <c r="AO7" s="11">
        <f>SUMPRODUCT(CalbyRate!AO$7:AO$26,'Rev Allocations Usage'!$D$4:$D$23)</f>
        <v>281258.90000000002</v>
      </c>
      <c r="AP7" s="11">
        <f>SUMPRODUCT(CalbyRate!AP$7:AP$26,'Rev Allocations Usage'!$D$4:$D$23)</f>
        <v>121880</v>
      </c>
      <c r="AQ7" s="11">
        <f>SUMPRODUCT(CalbyRate!AQ$7:AQ$26,'Rev Allocations Usage'!$D$4:$D$23)</f>
        <v>249825.10000000003</v>
      </c>
      <c r="AR7" s="11">
        <f>SUMPRODUCT(CalbyRate!AR$7:AR$26,'Rev Allocations Usage'!$D$4:$D$23)</f>
        <v>0</v>
      </c>
      <c r="AS7" s="11">
        <f>SUMPRODUCT(CalbyRate!AS$7:AS$26,'Rev Allocations Usage'!$D$4:$D$23)</f>
        <v>0</v>
      </c>
      <c r="AT7" s="11">
        <f>SUMPRODUCT(CalbyRate!AT$7:AT$26,'Rev Allocations Usage'!$D$4:$D$23)</f>
        <v>0</v>
      </c>
      <c r="AU7" s="11">
        <f>SUMPRODUCT(CalbyRate!AU$7:AU$26,'Rev Allocations Usage'!$D$4:$D$23)</f>
        <v>0</v>
      </c>
      <c r="AV7" s="11">
        <f>SUMPRODUCT(CalbyRate!AV$7:AV$26,'Rev Allocations Usage'!$D$4:$D$23)</f>
        <v>0</v>
      </c>
      <c r="AW7" s="11">
        <f>SUMPRODUCT(CalbyRate!AW$7:AW$26,'Rev Allocations Usage'!$D$4:$D$23)</f>
        <v>2251.1999999999998</v>
      </c>
      <c r="AX7" s="11">
        <f>SUMPRODUCT(CalbyRate!AX$7:AX$26,'Rev Allocations Usage'!$D$4:$D$23)</f>
        <v>0</v>
      </c>
      <c r="AY7" s="11">
        <f>SUMPRODUCT(CalbyRate!AY$7:AY$26,'Rev Allocations Usage'!$D$4:$D$23)</f>
        <v>116115.4</v>
      </c>
      <c r="AZ7" s="11">
        <f>SUMPRODUCT(CalbyRate!AZ$7:AZ$26,'Rev Allocations Usage'!$D$4:$D$23)</f>
        <v>195477.89999999997</v>
      </c>
      <c r="BA7" s="11">
        <f>SUMPRODUCT(CalbyRate!BA$7:BA$26,'Rev Allocations Usage'!$D$4:$D$23)</f>
        <v>206056.80000000002</v>
      </c>
      <c r="BB7" s="11">
        <f>SUMPRODUCT(CalbyRate!BB$7:BB$26,'Rev Allocations Usage'!$D$4:$D$23)</f>
        <v>57645.9</v>
      </c>
      <c r="BC7" s="11">
        <f>SUMPRODUCT(CalbyRate!BC$7:BC$26,'Rev Allocations Usage'!$D$4:$D$23)</f>
        <v>63680.9</v>
      </c>
      <c r="BD7" s="11">
        <f>SUMPRODUCT(CalbyRate!BD$7:BD$26,'Rev Allocations Usage'!$D$4:$D$23)</f>
        <v>0</v>
      </c>
      <c r="BE7" s="11">
        <f>SUMPRODUCT(CalbyRate!BE$7:BE$26,'Rev Allocations Usage'!$D$4:$D$23)</f>
        <v>0</v>
      </c>
      <c r="BF7" s="11">
        <f>SUMPRODUCT(CalbyRate!BF$7:BF$26,'Rev Allocations Usage'!$D$4:$D$23)</f>
        <v>0</v>
      </c>
      <c r="BG7" s="11">
        <f>SUMPRODUCT(CalbyRate!BG$7:BG$26,'Rev Allocations Usage'!$D$4:$D$23)</f>
        <v>0</v>
      </c>
      <c r="BH7" s="11">
        <f>SUMPRODUCT(CalbyRate!BH$7:BH$26,'Rev Allocations Usage'!$D$4:$D$23)</f>
        <v>0</v>
      </c>
      <c r="BI7" s="11">
        <f>SUMPRODUCT(CalbyRate!BI$7:BI$26,'Rev Allocations Usage'!$D$4:$D$23)</f>
        <v>59220.800000000003</v>
      </c>
      <c r="BJ7" s="11">
        <f>SUMPRODUCT(CalbyRate!BJ$7:BJ$26,'Rev Allocations Usage'!$D$4:$D$23)</f>
        <v>21411.3</v>
      </c>
      <c r="BK7" s="11">
        <f>SUMPRODUCT(CalbyRate!BK$7:BK$26,'Rev Allocations Usage'!$D$4:$D$23)</f>
        <v>109242.1</v>
      </c>
      <c r="BL7" s="11">
        <f>SUMPRODUCT(CalbyRate!BL$7:BL$26,'Rev Allocations Usage'!$D$4:$D$23)</f>
        <v>195492.00000000003</v>
      </c>
      <c r="BM7" s="11">
        <f>SUMPRODUCT(CalbyRate!BM$7:BM$26,'Rev Allocations Usage'!$D$4:$D$23)</f>
        <v>191611.9</v>
      </c>
      <c r="BN7" s="11">
        <f>SUMPRODUCT(CalbyRate!BN$7:BN$26,'Rev Allocations Usage'!$D$4:$D$23)</f>
        <v>80704.3</v>
      </c>
      <c r="BO7" s="11">
        <f>SUMPRODUCT(CalbyRate!BO$7:BO$26,'Rev Allocations Usage'!$D$4:$D$23)</f>
        <v>234149.8</v>
      </c>
      <c r="BP7" s="11">
        <f>SUMPRODUCT(CalbyRate!BP$7:BP$26,'Rev Allocations Usage'!$D$4:$D$23)</f>
        <v>0</v>
      </c>
      <c r="BQ7" s="11">
        <f>SUMPRODUCT(CalbyRate!BQ$7:BQ$26,'Rev Allocations Usage'!$D$4:$D$23)</f>
        <v>0</v>
      </c>
    </row>
    <row r="8" spans="1:69" x14ac:dyDescent="0.25">
      <c r="A8" s="12" t="s">
        <v>103</v>
      </c>
      <c r="B8" s="11">
        <f>SUMPRODUCT(CalbyRate!B$7:B$26,'Rev Allocations Usage'!$E$4:$E$23)</f>
        <v>25839.43120617605</v>
      </c>
      <c r="C8" s="11">
        <f>SUMPRODUCT(CalbyRate!C$7:C$26,'Rev Allocations Usage'!$E$4:$E$23)</f>
        <v>24426.364253758173</v>
      </c>
      <c r="D8" s="11">
        <f>SUMPRODUCT(CalbyRate!D$7:D$26,'Rev Allocations Usage'!$E$4:$E$23)</f>
        <v>25966.954971900144</v>
      </c>
      <c r="E8" s="11">
        <f>SUMPRODUCT(CalbyRate!E$7:E$26,'Rev Allocations Usage'!$E$4:$E$23)</f>
        <v>29081.016042225754</v>
      </c>
      <c r="F8" s="11">
        <f>SUMPRODUCT(CalbyRate!F$7:F$26,'Rev Allocations Usage'!$E$4:$E$23)</f>
        <v>34226.965103082752</v>
      </c>
      <c r="G8" s="11">
        <f>SUMPRODUCT(CalbyRate!G$7:G$26,'Rev Allocations Usage'!$E$4:$E$23)</f>
        <v>40390.896296999948</v>
      </c>
      <c r="H8" s="11">
        <f>SUMPRODUCT(CalbyRate!H$7:H$26,'Rev Allocations Usage'!$E$4:$E$23)</f>
        <v>51768.996980137395</v>
      </c>
      <c r="I8" s="11">
        <f>SUMPRODUCT(CalbyRate!I$7:I$26,'Rev Allocations Usage'!$E$4:$E$23)</f>
        <v>61177.429020373973</v>
      </c>
      <c r="J8" s="11">
        <f>SUMPRODUCT(CalbyRate!J$7:J$26,'Rev Allocations Usage'!$E$4:$E$23)</f>
        <v>47368.58254418162</v>
      </c>
      <c r="K8" s="11">
        <f>SUMPRODUCT(CalbyRate!K$7:K$26,'Rev Allocations Usage'!$E$4:$E$23)</f>
        <v>35901.227652877118</v>
      </c>
      <c r="L8" s="11">
        <f>SUMPRODUCT(CalbyRate!L$7:L$26,'Rev Allocations Usage'!$E$4:$E$23)</f>
        <v>30681.387074965471</v>
      </c>
      <c r="M8" s="11">
        <f>SUMPRODUCT(CalbyRate!M$7:M$26,'Rev Allocations Usage'!$E$4:$E$23)</f>
        <v>26694.28985283065</v>
      </c>
      <c r="N8" s="11">
        <f>SUMPRODUCT(CalbyRate!N$7:N$26,'Rev Allocations Usage'!$E$4:$E$23)</f>
        <v>28171.287922382555</v>
      </c>
      <c r="O8" s="11">
        <f>SUMPRODUCT(CalbyRate!O$7:O$26,'Rev Allocations Usage'!$E$4:$E$23)</f>
        <v>26960.624260021483</v>
      </c>
      <c r="P8" s="11">
        <f>SUMPRODUCT(CalbyRate!P$7:P$26,'Rev Allocations Usage'!$E$4:$E$23)</f>
        <v>28247.797603960793</v>
      </c>
      <c r="Q8" s="11">
        <f>SUMPRODUCT(CalbyRate!Q$7:Q$26,'Rev Allocations Usage'!$E$4:$E$23)</f>
        <v>29902.016323447679</v>
      </c>
      <c r="R8" s="11">
        <f>SUMPRODUCT(CalbyRate!R$7:R$26,'Rev Allocations Usage'!$E$4:$E$23)</f>
        <v>32214.46422156582</v>
      </c>
      <c r="S8" s="11">
        <f>SUMPRODUCT(CalbyRate!S$7:S$26,'Rev Allocations Usage'!$E$4:$E$23)</f>
        <v>37943.351829888888</v>
      </c>
      <c r="T8" s="11">
        <f>SUMPRODUCT(CalbyRate!T$7:T$26,'Rev Allocations Usage'!$E$4:$E$23)</f>
        <v>50011.238676494773</v>
      </c>
      <c r="U8" s="11">
        <f>SUMPRODUCT(CalbyRate!U$7:U$26,'Rev Allocations Usage'!$E$4:$E$23)</f>
        <v>58603.484350563936</v>
      </c>
      <c r="V8" s="11">
        <f>SUMPRODUCT(CalbyRate!V$7:V$26,'Rev Allocations Usage'!$E$4:$E$23)</f>
        <v>47498.203691601128</v>
      </c>
      <c r="W8" s="11">
        <f>SUMPRODUCT(CalbyRate!W$7:W$26,'Rev Allocations Usage'!$E$4:$E$23)</f>
        <v>35953.945918249105</v>
      </c>
      <c r="X8" s="11">
        <f>SUMPRODUCT(CalbyRate!X$7:X$26,'Rev Allocations Usage'!$E$4:$E$23)</f>
        <v>30692.596215020432</v>
      </c>
      <c r="Y8" s="11">
        <f>SUMPRODUCT(CalbyRate!Y$7:Y$26,'Rev Allocations Usage'!$E$4:$E$23)</f>
        <v>26634.226517229712</v>
      </c>
      <c r="Z8" s="11">
        <f>SUMPRODUCT(CalbyRate!Z$7:Z$26,'Rev Allocations Usage'!$E$4:$E$23)</f>
        <v>28060.812891551148</v>
      </c>
      <c r="AA8" s="11">
        <f>SUMPRODUCT(CalbyRate!AA$7:AA$26,'Rev Allocations Usage'!$E$4:$E$23)</f>
        <v>26842.410810470388</v>
      </c>
      <c r="AB8" s="11">
        <f>SUMPRODUCT(CalbyRate!AB$7:AB$26,'Rev Allocations Usage'!$E$4:$E$23)</f>
        <v>28019.298049527024</v>
      </c>
      <c r="AC8" s="11">
        <f>SUMPRODUCT(CalbyRate!AC$7:AC$26,'Rev Allocations Usage'!$E$4:$E$23)</f>
        <v>29727.52074807281</v>
      </c>
      <c r="AD8" s="11">
        <f>SUMPRODUCT(CalbyRate!AD$7:AD$26,'Rev Allocations Usage'!$E$4:$E$23)</f>
        <v>32043.844117115113</v>
      </c>
      <c r="AE8" s="11">
        <f>SUMPRODUCT(CalbyRate!AE$7:AE$26,'Rev Allocations Usage'!$E$4:$E$23)</f>
        <v>37743.264895412685</v>
      </c>
      <c r="AF8" s="11">
        <f>SUMPRODUCT(CalbyRate!AF$7:AF$26,'Rev Allocations Usage'!$E$4:$E$23)</f>
        <v>50126.17427206882</v>
      </c>
      <c r="AG8" s="11">
        <f>SUMPRODUCT(CalbyRate!AG$7:AG$26,'Rev Allocations Usage'!$E$4:$E$23)</f>
        <v>58791.399347782346</v>
      </c>
      <c r="AH8" s="11">
        <f>SUMPRODUCT(CalbyRate!AH$7:AH$26,'Rev Allocations Usage'!$E$4:$E$23)</f>
        <v>47614.346381512907</v>
      </c>
      <c r="AI8" s="11">
        <f>SUMPRODUCT(CalbyRate!AI$7:AI$26,'Rev Allocations Usage'!$E$4:$E$23)</f>
        <v>35998.633866685552</v>
      </c>
      <c r="AJ8" s="11">
        <f>SUMPRODUCT(CalbyRate!AJ$7:AJ$26,'Rev Allocations Usage'!$E$4:$E$23)</f>
        <v>30725.218498420436</v>
      </c>
      <c r="AK8" s="11">
        <f>SUMPRODUCT(CalbyRate!AK$7:AK$26,'Rev Allocations Usage'!$E$4:$E$23)</f>
        <v>26636.721939319224</v>
      </c>
      <c r="AL8" s="11">
        <f>SUMPRODUCT(CalbyRate!AL$7:AL$26,'Rev Allocations Usage'!$E$4:$E$23)</f>
        <v>27989.547699836781</v>
      </c>
      <c r="AM8" s="11">
        <f>SUMPRODUCT(CalbyRate!AM$7:AM$26,'Rev Allocations Usage'!$E$4:$E$23)</f>
        <v>26677.101253690384</v>
      </c>
      <c r="AN8" s="11">
        <f>SUMPRODUCT(CalbyRate!AN$7:AN$26,'Rev Allocations Usage'!$E$4:$E$23)</f>
        <v>27807.697457720191</v>
      </c>
      <c r="AO8" s="11">
        <f>SUMPRODUCT(CalbyRate!AO$7:AO$26,'Rev Allocations Usage'!$E$4:$E$23)</f>
        <v>29499.151118117577</v>
      </c>
      <c r="AP8" s="11">
        <f>SUMPRODUCT(CalbyRate!AP$7:AP$26,'Rev Allocations Usage'!$E$4:$E$23)</f>
        <v>31889.820418437208</v>
      </c>
      <c r="AQ8" s="11">
        <f>SUMPRODUCT(CalbyRate!AQ$7:AQ$26,'Rev Allocations Usage'!$E$4:$E$23)</f>
        <v>37626.674186147771</v>
      </c>
      <c r="AR8" s="11">
        <f>SUMPRODUCT(CalbyRate!AR$7:AR$26,'Rev Allocations Usage'!$E$4:$E$23)</f>
        <v>50140.660471967632</v>
      </c>
      <c r="AS8" s="11">
        <f>SUMPRODUCT(CalbyRate!AS$7:AS$26,'Rev Allocations Usage'!$E$4:$E$23)</f>
        <v>58929.253530111688</v>
      </c>
      <c r="AT8" s="11">
        <f>SUMPRODUCT(CalbyRate!AT$7:AT$26,'Rev Allocations Usage'!$E$4:$E$23)</f>
        <v>47733.124468307935</v>
      </c>
      <c r="AU8" s="11">
        <f>SUMPRODUCT(CalbyRate!AU$7:AU$26,'Rev Allocations Usage'!$E$4:$E$23)</f>
        <v>36047.462894319637</v>
      </c>
      <c r="AV8" s="11">
        <f>SUMPRODUCT(CalbyRate!AV$7:AV$26,'Rev Allocations Usage'!$E$4:$E$23)</f>
        <v>30762.874829259243</v>
      </c>
      <c r="AW8" s="11">
        <f>SUMPRODUCT(CalbyRate!AW$7:AW$26,'Rev Allocations Usage'!$E$4:$E$23)</f>
        <v>26644.972258027447</v>
      </c>
      <c r="AX8" s="11">
        <f>SUMPRODUCT(CalbyRate!AX$7:AX$26,'Rev Allocations Usage'!$E$4:$E$23)</f>
        <v>27916.675687935451</v>
      </c>
      <c r="AY8" s="11">
        <f>SUMPRODUCT(CalbyRate!AY$7:AY$26,'Rev Allocations Usage'!$E$4:$E$23)</f>
        <v>26515.317216882238</v>
      </c>
      <c r="AZ8" s="11">
        <f>SUMPRODUCT(CalbyRate!AZ$7:AZ$26,'Rev Allocations Usage'!$E$4:$E$23)</f>
        <v>27597.404966244179</v>
      </c>
      <c r="BA8" s="11">
        <f>SUMPRODUCT(CalbyRate!BA$7:BA$26,'Rev Allocations Usage'!$E$4:$E$23)</f>
        <v>29273.310639329578</v>
      </c>
      <c r="BB8" s="11">
        <f>SUMPRODUCT(CalbyRate!BB$7:BB$26,'Rev Allocations Usage'!$E$4:$E$23)</f>
        <v>31709.348407116879</v>
      </c>
      <c r="BC8" s="11">
        <f>SUMPRODUCT(CalbyRate!BC$7:BC$26,'Rev Allocations Usage'!$E$4:$E$23)</f>
        <v>37507.336137823848</v>
      </c>
      <c r="BD8" s="11">
        <f>SUMPRODUCT(CalbyRate!BD$7:BD$26,'Rev Allocations Usage'!$E$4:$E$23)</f>
        <v>50150.371245495451</v>
      </c>
      <c r="BE8" s="11">
        <f>SUMPRODUCT(CalbyRate!BE$7:BE$26,'Rev Allocations Usage'!$E$4:$E$23)</f>
        <v>59059.623598335042</v>
      </c>
      <c r="BF8" s="11">
        <f>SUMPRODUCT(CalbyRate!BF$7:BF$26,'Rev Allocations Usage'!$E$4:$E$23)</f>
        <v>47850.030597435907</v>
      </c>
      <c r="BG8" s="11">
        <f>SUMPRODUCT(CalbyRate!BG$7:BG$26,'Rev Allocations Usage'!$E$4:$E$23)</f>
        <v>36099.201653650089</v>
      </c>
      <c r="BH8" s="11">
        <f>SUMPRODUCT(CalbyRate!BH$7:BH$26,'Rev Allocations Usage'!$E$4:$E$23)</f>
        <v>30802.374269427626</v>
      </c>
      <c r="BI8" s="11">
        <f>SUMPRODUCT(CalbyRate!BI$7:BI$26,'Rev Allocations Usage'!$E$4:$E$23)</f>
        <v>26653.134866637723</v>
      </c>
      <c r="BJ8" s="11">
        <f>SUMPRODUCT(CalbyRate!BJ$7:BJ$26,'Rev Allocations Usage'!$E$4:$E$23)</f>
        <v>27848.833683421504</v>
      </c>
      <c r="BK8" s="11">
        <f>SUMPRODUCT(CalbyRate!BK$7:BK$26,'Rev Allocations Usage'!$E$4:$E$23)</f>
        <v>26364.248515271174</v>
      </c>
      <c r="BL8" s="11">
        <f>SUMPRODUCT(CalbyRate!BL$7:BL$26,'Rev Allocations Usage'!$E$4:$E$23)</f>
        <v>27400.548440992392</v>
      </c>
      <c r="BM8" s="11">
        <f>SUMPRODUCT(CalbyRate!BM$7:BM$26,'Rev Allocations Usage'!$E$4:$E$23)</f>
        <v>29063.256452350743</v>
      </c>
      <c r="BN8" s="11">
        <f>SUMPRODUCT(CalbyRate!BN$7:BN$26,'Rev Allocations Usage'!$E$4:$E$23)</f>
        <v>31501.515288985487</v>
      </c>
      <c r="BO8" s="11">
        <f>SUMPRODUCT(CalbyRate!BO$7:BO$26,'Rev Allocations Usage'!$E$4:$E$23)</f>
        <v>37391.948744156638</v>
      </c>
      <c r="BP8" s="11">
        <f>SUMPRODUCT(CalbyRate!BP$7:BP$26,'Rev Allocations Usage'!$E$4:$E$23)</f>
        <v>50156.412245299289</v>
      </c>
      <c r="BQ8" s="11">
        <f>SUMPRODUCT(CalbyRate!BQ$7:BQ$26,'Rev Allocations Usage'!$E$4:$E$23)</f>
        <v>59180.912510965631</v>
      </c>
    </row>
    <row r="9" spans="1:69" x14ac:dyDescent="0.25">
      <c r="A9" s="12" t="s">
        <v>104</v>
      </c>
      <c r="B9" s="11">
        <f>SUMPRODUCT(CalbyRate!B$7:B$26,'Rev Allocations Usage'!$F$4:$F$23)</f>
        <v>22354.068247062434</v>
      </c>
      <c r="C9" s="11">
        <f>SUMPRODUCT(CalbyRate!C$7:C$26,'Rev Allocations Usage'!$F$4:$F$23)</f>
        <v>22399.239501557498</v>
      </c>
      <c r="D9" s="11">
        <f>SUMPRODUCT(CalbyRate!D$7:D$26,'Rev Allocations Usage'!$F$4:$F$23)</f>
        <v>24105.905828770436</v>
      </c>
      <c r="E9" s="11">
        <f>SUMPRODUCT(CalbyRate!E$7:E$26,'Rev Allocations Usage'!$F$4:$F$23)</f>
        <v>26743.85164261789</v>
      </c>
      <c r="F9" s="11">
        <f>SUMPRODUCT(CalbyRate!F$7:F$26,'Rev Allocations Usage'!$F$4:$F$23)</f>
        <v>28817.933947588543</v>
      </c>
      <c r="G9" s="11">
        <f>SUMPRODUCT(CalbyRate!G$7:G$26,'Rev Allocations Usage'!$F$4:$F$23)</f>
        <v>40944.707354699</v>
      </c>
      <c r="H9" s="11">
        <f>SUMPRODUCT(CalbyRate!H$7:H$26,'Rev Allocations Usage'!$F$4:$F$23)</f>
        <v>51215.048888018362</v>
      </c>
      <c r="I9" s="11">
        <f>SUMPRODUCT(CalbyRate!I$7:I$26,'Rev Allocations Usage'!$F$4:$F$23)</f>
        <v>58586.70239783029</v>
      </c>
      <c r="J9" s="11">
        <f>SUMPRODUCT(CalbyRate!J$7:J$26,'Rev Allocations Usage'!$F$4:$F$23)</f>
        <v>52836.841305620299</v>
      </c>
      <c r="K9" s="11">
        <f>SUMPRODUCT(CalbyRate!K$7:K$26,'Rev Allocations Usage'!$F$4:$F$23)</f>
        <v>41575.642998295618</v>
      </c>
      <c r="L9" s="11">
        <f>SUMPRODUCT(CalbyRate!L$7:L$26,'Rev Allocations Usage'!$F$4:$F$23)</f>
        <v>35899.036500488248</v>
      </c>
      <c r="M9" s="11">
        <f>SUMPRODUCT(CalbyRate!M$7:M$26,'Rev Allocations Usage'!$F$4:$F$23)</f>
        <v>23766.534184450633</v>
      </c>
      <c r="N9" s="11">
        <f>SUMPRODUCT(CalbyRate!N$7:N$26,'Rev Allocations Usage'!$F$4:$F$23)</f>
        <v>24912.594304449864</v>
      </c>
      <c r="O9" s="11">
        <f>SUMPRODUCT(CalbyRate!O$7:O$26,'Rev Allocations Usage'!$F$4:$F$23)</f>
        <v>24861.163144132668</v>
      </c>
      <c r="P9" s="11">
        <f>SUMPRODUCT(CalbyRate!P$7:P$26,'Rev Allocations Usage'!$F$4:$F$23)</f>
        <v>26338.509831926367</v>
      </c>
      <c r="Q9" s="11">
        <f>SUMPRODUCT(CalbyRate!Q$7:Q$26,'Rev Allocations Usage'!$F$4:$F$23)</f>
        <v>27454.532653471982</v>
      </c>
      <c r="R9" s="11">
        <f>SUMPRODUCT(CalbyRate!R$7:R$26,'Rev Allocations Usage'!$F$4:$F$23)</f>
        <v>28417.109637275702</v>
      </c>
      <c r="S9" s="11">
        <f>SUMPRODUCT(CalbyRate!S$7:S$26,'Rev Allocations Usage'!$F$4:$F$23)</f>
        <v>39692.730775482327</v>
      </c>
      <c r="T9" s="11">
        <f>SUMPRODUCT(CalbyRate!T$7:T$26,'Rev Allocations Usage'!$F$4:$F$23)</f>
        <v>49069.711330961756</v>
      </c>
      <c r="U9" s="11">
        <f>SUMPRODUCT(CalbyRate!U$7:U$26,'Rev Allocations Usage'!$F$4:$F$23)</f>
        <v>55549.654930811557</v>
      </c>
      <c r="V9" s="11">
        <f>SUMPRODUCT(CalbyRate!V$7:V$26,'Rev Allocations Usage'!$F$4:$F$23)</f>
        <v>53153.994669788379</v>
      </c>
      <c r="W9" s="11">
        <f>SUMPRODUCT(CalbyRate!W$7:W$26,'Rev Allocations Usage'!$F$4:$F$23)</f>
        <v>41847.613445593481</v>
      </c>
      <c r="X9" s="11">
        <f>SUMPRODUCT(CalbyRate!X$7:X$26,'Rev Allocations Usage'!$F$4:$F$23)</f>
        <v>36143.803873049823</v>
      </c>
      <c r="Y9" s="11">
        <f>SUMPRODUCT(CalbyRate!Y$7:Y$26,'Rev Allocations Usage'!$F$4:$F$23)</f>
        <v>23977.374370030448</v>
      </c>
      <c r="Z9" s="11">
        <f>SUMPRODUCT(CalbyRate!Z$7:Z$26,'Rev Allocations Usage'!$F$4:$F$23)</f>
        <v>25096.143228974517</v>
      </c>
      <c r="AA9" s="11">
        <f>SUMPRODUCT(CalbyRate!AA$7:AA$26,'Rev Allocations Usage'!$F$4:$F$23)</f>
        <v>24859.227412217846</v>
      </c>
      <c r="AB9" s="11">
        <f>SUMPRODUCT(CalbyRate!AB$7:AB$26,'Rev Allocations Usage'!$F$4:$F$23)</f>
        <v>26295.589999589312</v>
      </c>
      <c r="AC9" s="11">
        <f>SUMPRODUCT(CalbyRate!AC$7:AC$26,'Rev Allocations Usage'!$F$4:$F$23)</f>
        <v>27357.645635413312</v>
      </c>
      <c r="AD9" s="11">
        <f>SUMPRODUCT(CalbyRate!AD$7:AD$26,'Rev Allocations Usage'!$F$4:$F$23)</f>
        <v>28424.304437987805</v>
      </c>
      <c r="AE9" s="11">
        <f>SUMPRODUCT(CalbyRate!AE$7:AE$26,'Rev Allocations Usage'!$F$4:$F$23)</f>
        <v>39786.346009757268</v>
      </c>
      <c r="AF9" s="11">
        <f>SUMPRODUCT(CalbyRate!AF$7:AF$26,'Rev Allocations Usage'!$F$4:$F$23)</f>
        <v>49155.021872852943</v>
      </c>
      <c r="AG9" s="11">
        <f>SUMPRODUCT(CalbyRate!AG$7:AG$26,'Rev Allocations Usage'!$F$4:$F$23)</f>
        <v>55853.531518173608</v>
      </c>
      <c r="AH9" s="11">
        <f>SUMPRODUCT(CalbyRate!AH$7:AH$26,'Rev Allocations Usage'!$F$4:$F$23)</f>
        <v>53286.758488393709</v>
      </c>
      <c r="AI9" s="11">
        <f>SUMPRODUCT(CalbyRate!AI$7:AI$26,'Rev Allocations Usage'!$F$4:$F$23)</f>
        <v>41901.924971976448</v>
      </c>
      <c r="AJ9" s="11">
        <f>SUMPRODUCT(CalbyRate!AJ$7:AJ$26,'Rev Allocations Usage'!$F$4:$F$23)</f>
        <v>36184.271749667641</v>
      </c>
      <c r="AK9" s="11">
        <f>SUMPRODUCT(CalbyRate!AK$7:AK$26,'Rev Allocations Usage'!$F$4:$F$23)</f>
        <v>23981.530971385102</v>
      </c>
      <c r="AL9" s="11">
        <f>SUMPRODUCT(CalbyRate!AL$7:AL$26,'Rev Allocations Usage'!$F$4:$F$23)</f>
        <v>25034.644891999444</v>
      </c>
      <c r="AM9" s="11">
        <f>SUMPRODUCT(CalbyRate!AM$7:AM$26,'Rev Allocations Usage'!$F$4:$F$23)</f>
        <v>24708.628181216169</v>
      </c>
      <c r="AN9" s="11">
        <f>SUMPRODUCT(CalbyRate!AN$7:AN$26,'Rev Allocations Usage'!$F$4:$F$23)</f>
        <v>26099.526222679677</v>
      </c>
      <c r="AO9" s="11">
        <f>SUMPRODUCT(CalbyRate!AO$7:AO$26,'Rev Allocations Usage'!$F$4:$F$23)</f>
        <v>27150.095613371759</v>
      </c>
      <c r="AP9" s="11">
        <f>SUMPRODUCT(CalbyRate!AP$7:AP$26,'Rev Allocations Usage'!$F$4:$F$23)</f>
        <v>28290.118525548249</v>
      </c>
      <c r="AQ9" s="11">
        <f>SUMPRODUCT(CalbyRate!AQ$7:AQ$26,'Rev Allocations Usage'!$F$4:$F$23)</f>
        <v>39666.636211066259</v>
      </c>
      <c r="AR9" s="11">
        <f>SUMPRODUCT(CalbyRate!AR$7:AR$26,'Rev Allocations Usage'!$F$4:$F$23)</f>
        <v>49172.087589652292</v>
      </c>
      <c r="AS9" s="11">
        <f>SUMPRODUCT(CalbyRate!AS$7:AS$26,'Rev Allocations Usage'!$F$4:$F$23)</f>
        <v>55987.365029163251</v>
      </c>
      <c r="AT9" s="11">
        <f>SUMPRODUCT(CalbyRate!AT$7:AT$26,'Rev Allocations Usage'!$F$4:$F$23)</f>
        <v>53422.499430949341</v>
      </c>
      <c r="AU9" s="11">
        <f>SUMPRODUCT(CalbyRate!AU$7:AU$26,'Rev Allocations Usage'!$F$4:$F$23)</f>
        <v>41961.074135674367</v>
      </c>
      <c r="AV9" s="11">
        <f>SUMPRODUCT(CalbyRate!AV$7:AV$26,'Rev Allocations Usage'!$F$4:$F$23)</f>
        <v>36230.683053611814</v>
      </c>
      <c r="AW9" s="11">
        <f>SUMPRODUCT(CalbyRate!AW$7:AW$26,'Rev Allocations Usage'!$F$4:$F$23)</f>
        <v>23990.879136135049</v>
      </c>
      <c r="AX9" s="11">
        <f>SUMPRODUCT(CalbyRate!AX$7:AX$26,'Rev Allocations Usage'!$F$4:$F$23)</f>
        <v>24971.70900545278</v>
      </c>
      <c r="AY9" s="11">
        <f>SUMPRODUCT(CalbyRate!AY$7:AY$26,'Rev Allocations Usage'!$F$4:$F$23)</f>
        <v>24561.276120203656</v>
      </c>
      <c r="AZ9" s="11">
        <f>SUMPRODUCT(CalbyRate!AZ$7:AZ$26,'Rev Allocations Usage'!$F$4:$F$23)</f>
        <v>25904.664469562649</v>
      </c>
      <c r="BA9" s="11">
        <f>SUMPRODUCT(CalbyRate!BA$7:BA$26,'Rev Allocations Usage'!$F$4:$F$23)</f>
        <v>26944.84606403908</v>
      </c>
      <c r="BB9" s="11">
        <f>SUMPRODUCT(CalbyRate!BB$7:BB$26,'Rev Allocations Usage'!$F$4:$F$23)</f>
        <v>28132.456306595286</v>
      </c>
      <c r="BC9" s="11">
        <f>SUMPRODUCT(CalbyRate!BC$7:BC$26,'Rev Allocations Usage'!$F$4:$F$23)</f>
        <v>39544.02601862749</v>
      </c>
      <c r="BD9" s="11">
        <f>SUMPRODUCT(CalbyRate!BD$7:BD$26,'Rev Allocations Usage'!$F$4:$F$23)</f>
        <v>49184.485811451188</v>
      </c>
      <c r="BE9" s="11">
        <f>SUMPRODUCT(CalbyRate!BE$7:BE$26,'Rev Allocations Usage'!$F$4:$F$23)</f>
        <v>56114.115477073778</v>
      </c>
      <c r="BF9" s="11">
        <f>SUMPRODUCT(CalbyRate!BF$7:BF$26,'Rev Allocations Usage'!$F$4:$F$23)</f>
        <v>53556.173278823844</v>
      </c>
      <c r="BG9" s="11">
        <f>SUMPRODUCT(CalbyRate!BG$7:BG$26,'Rev Allocations Usage'!$F$4:$F$23)</f>
        <v>42023.628407838827</v>
      </c>
      <c r="BH9" s="11">
        <f>SUMPRODUCT(CalbyRate!BH$7:BH$26,'Rev Allocations Usage'!$F$4:$F$23)</f>
        <v>36279.280575306453</v>
      </c>
      <c r="BI9" s="11">
        <f>SUMPRODUCT(CalbyRate!BI$7:BI$26,'Rev Allocations Usage'!$F$4:$F$23)</f>
        <v>24000.159114592305</v>
      </c>
      <c r="BJ9" s="11">
        <f>SUMPRODUCT(CalbyRate!BJ$7:BJ$26,'Rev Allocations Usage'!$F$4:$F$23)</f>
        <v>24913.272386134267</v>
      </c>
      <c r="BK9" s="11">
        <f>SUMPRODUCT(CalbyRate!BK$7:BK$26,'Rev Allocations Usage'!$F$4:$F$23)</f>
        <v>24423.832701466461</v>
      </c>
      <c r="BL9" s="11">
        <f>SUMPRODUCT(CalbyRate!BL$7:BL$26,'Rev Allocations Usage'!$F$4:$F$23)</f>
        <v>25722.389963293106</v>
      </c>
      <c r="BM9" s="11">
        <f>SUMPRODUCT(CalbyRate!BM$7:BM$26,'Rev Allocations Usage'!$F$4:$F$23)</f>
        <v>26754.101251857675</v>
      </c>
      <c r="BN9" s="11">
        <f>SUMPRODUCT(CalbyRate!BN$7:BN$26,'Rev Allocations Usage'!$F$4:$F$23)</f>
        <v>27950.501633894321</v>
      </c>
      <c r="BO9" s="11">
        <f>SUMPRODUCT(CalbyRate!BO$7:BO$26,'Rev Allocations Usage'!$F$4:$F$23)</f>
        <v>39425.576933271943</v>
      </c>
      <c r="BP9" s="11">
        <f>SUMPRODUCT(CalbyRate!BP$7:BP$26,'Rev Allocations Usage'!$F$4:$F$23)</f>
        <v>49193.300218498844</v>
      </c>
      <c r="BQ9" s="11">
        <f>SUMPRODUCT(CalbyRate!BQ$7:BQ$26,'Rev Allocations Usage'!$F$4:$F$23)</f>
        <v>56232.264460887127</v>
      </c>
    </row>
    <row r="10" spans="1:69" x14ac:dyDescent="0.25">
      <c r="A10" s="12" t="s">
        <v>105</v>
      </c>
      <c r="B10" s="11">
        <f>SUMPRODUCT(CalbyRate!B$7:B$26,'Rev Allocations Usage'!$G$4:$G$23)</f>
        <v>71319.167814904489</v>
      </c>
      <c r="C10" s="11">
        <f>SUMPRODUCT(CalbyRate!C$7:C$26,'Rev Allocations Usage'!$G$4:$G$23)</f>
        <v>70207.363679498943</v>
      </c>
      <c r="D10" s="11">
        <f>SUMPRODUCT(CalbyRate!D$7:D$26,'Rev Allocations Usage'!$G$4:$G$23)</f>
        <v>77103.388631916023</v>
      </c>
      <c r="E10" s="11">
        <f>SUMPRODUCT(CalbyRate!E$7:E$26,'Rev Allocations Usage'!$G$4:$G$23)</f>
        <v>80247.022845386178</v>
      </c>
      <c r="F10" s="11">
        <f>SUMPRODUCT(CalbyRate!F$7:F$26,'Rev Allocations Usage'!$G$4:$G$23)</f>
        <v>83719.461266635335</v>
      </c>
      <c r="G10" s="11">
        <f>SUMPRODUCT(CalbyRate!G$7:G$26,'Rev Allocations Usage'!$G$4:$G$23)</f>
        <v>111087.04937651068</v>
      </c>
      <c r="H10" s="11">
        <f>SUMPRODUCT(CalbyRate!H$7:H$26,'Rev Allocations Usage'!$G$4:$G$23)</f>
        <v>136175.03108646613</v>
      </c>
      <c r="I10" s="11">
        <f>SUMPRODUCT(CalbyRate!I$7:I$26,'Rev Allocations Usage'!$G$4:$G$23)</f>
        <v>179267.49644450069</v>
      </c>
      <c r="J10" s="11">
        <f>SUMPRODUCT(CalbyRate!J$7:J$26,'Rev Allocations Usage'!$G$4:$G$23)</f>
        <v>184157.53760693327</v>
      </c>
      <c r="K10" s="11">
        <f>SUMPRODUCT(CalbyRate!K$7:K$26,'Rev Allocations Usage'!$G$4:$G$23)</f>
        <v>166936.76818627003</v>
      </c>
      <c r="L10" s="11">
        <f>SUMPRODUCT(CalbyRate!L$7:L$26,'Rev Allocations Usage'!$G$4:$G$23)</f>
        <v>125349.30163111372</v>
      </c>
      <c r="M10" s="11">
        <f>SUMPRODUCT(CalbyRate!M$7:M$26,'Rev Allocations Usage'!$G$4:$G$23)</f>
        <v>89734.39895824439</v>
      </c>
      <c r="N10" s="11">
        <f>SUMPRODUCT(CalbyRate!N$7:N$26,'Rev Allocations Usage'!$G$4:$G$23)</f>
        <v>87148.765023669461</v>
      </c>
      <c r="O10" s="11">
        <f>SUMPRODUCT(CalbyRate!O$7:O$26,'Rev Allocations Usage'!$G$4:$G$23)</f>
        <v>87225.457962296539</v>
      </c>
      <c r="P10" s="11">
        <f>SUMPRODUCT(CalbyRate!P$7:P$26,'Rev Allocations Usage'!$G$4:$G$23)</f>
        <v>91104.666954579792</v>
      </c>
      <c r="Q10" s="11">
        <f>SUMPRODUCT(CalbyRate!Q$7:Q$26,'Rev Allocations Usage'!$G$4:$G$23)</f>
        <v>93399.762751992515</v>
      </c>
      <c r="R10" s="11">
        <f>SUMPRODUCT(CalbyRate!R$7:R$26,'Rev Allocations Usage'!$G$4:$G$23)</f>
        <v>102299.79978358033</v>
      </c>
      <c r="S10" s="11">
        <f>SUMPRODUCT(CalbyRate!S$7:S$26,'Rev Allocations Usage'!$G$4:$G$23)</f>
        <v>119400.42485523669</v>
      </c>
      <c r="T10" s="11">
        <f>SUMPRODUCT(CalbyRate!T$7:T$26,'Rev Allocations Usage'!$G$4:$G$23)</f>
        <v>141715.6699667488</v>
      </c>
      <c r="U10" s="11">
        <f>SUMPRODUCT(CalbyRate!U$7:U$26,'Rev Allocations Usage'!$G$4:$G$23)</f>
        <v>182451.56035910873</v>
      </c>
      <c r="V10" s="11">
        <f>SUMPRODUCT(CalbyRate!V$7:V$26,'Rev Allocations Usage'!$G$4:$G$23)</f>
        <v>193203.64444053901</v>
      </c>
      <c r="W10" s="11">
        <f>SUMPRODUCT(CalbyRate!W$7:W$26,'Rev Allocations Usage'!$G$4:$G$23)</f>
        <v>174901.38575133556</v>
      </c>
      <c r="X10" s="11">
        <f>SUMPRODUCT(CalbyRate!X$7:X$26,'Rev Allocations Usage'!$G$4:$G$23)</f>
        <v>132268.76921639018</v>
      </c>
      <c r="Y10" s="11">
        <f>SUMPRODUCT(CalbyRate!Y$7:Y$26,'Rev Allocations Usage'!$G$4:$G$23)</f>
        <v>95361.267461168492</v>
      </c>
      <c r="Z10" s="11">
        <f>SUMPRODUCT(CalbyRate!Z$7:Z$26,'Rev Allocations Usage'!$G$4:$G$23)</f>
        <v>93865.148580822119</v>
      </c>
      <c r="AA10" s="11">
        <f>SUMPRODUCT(CalbyRate!AA$7:AA$26,'Rev Allocations Usage'!$G$4:$G$23)</f>
        <v>94878.339103504171</v>
      </c>
      <c r="AB10" s="11">
        <f>SUMPRODUCT(CalbyRate!AB$7:AB$26,'Rev Allocations Usage'!$G$4:$G$23)</f>
        <v>98470.998702261364</v>
      </c>
      <c r="AC10" s="11">
        <f>SUMPRODUCT(CalbyRate!AC$7:AC$26,'Rev Allocations Usage'!$G$4:$G$23)</f>
        <v>101205.73506863852</v>
      </c>
      <c r="AD10" s="11">
        <f>SUMPRODUCT(CalbyRate!AD$7:AD$26,'Rev Allocations Usage'!$G$4:$G$23)</f>
        <v>106044.98085911685</v>
      </c>
      <c r="AE10" s="11">
        <f>SUMPRODUCT(CalbyRate!AE$7:AE$26,'Rev Allocations Usage'!$G$4:$G$23)</f>
        <v>127901.87435412469</v>
      </c>
      <c r="AF10" s="11">
        <f>SUMPRODUCT(CalbyRate!AF$7:AF$26,'Rev Allocations Usage'!$G$4:$G$23)</f>
        <v>150839.2509213633</v>
      </c>
      <c r="AG10" s="11">
        <f>SUMPRODUCT(CalbyRate!AG$7:AG$26,'Rev Allocations Usage'!$G$4:$G$23)</f>
        <v>191896.75865217604</v>
      </c>
      <c r="AH10" s="11">
        <f>SUMPRODUCT(CalbyRate!AH$7:AH$26,'Rev Allocations Usage'!$G$4:$G$23)</f>
        <v>201180.46756817674</v>
      </c>
      <c r="AI10" s="11">
        <f>SUMPRODUCT(CalbyRate!AI$7:AI$26,'Rev Allocations Usage'!$G$4:$G$23)</f>
        <v>181885.51609331334</v>
      </c>
      <c r="AJ10" s="11">
        <f>SUMPRODUCT(CalbyRate!AJ$7:AJ$26,'Rev Allocations Usage'!$G$4:$G$23)</f>
        <v>138445.71354785113</v>
      </c>
      <c r="AK10" s="11">
        <f>SUMPRODUCT(CalbyRate!AK$7:AK$26,'Rev Allocations Usage'!$G$4:$G$23)</f>
        <v>100465.66090349133</v>
      </c>
      <c r="AL10" s="11">
        <f>SUMPRODUCT(CalbyRate!AL$7:AL$26,'Rev Allocations Usage'!$G$4:$G$23)</f>
        <v>99755.746845558577</v>
      </c>
      <c r="AM10" s="11">
        <f>SUMPRODUCT(CalbyRate!AM$7:AM$26,'Rev Allocations Usage'!$G$4:$G$23)</f>
        <v>101251.65871279078</v>
      </c>
      <c r="AN10" s="11">
        <f>SUMPRODUCT(CalbyRate!AN$7:AN$26,'Rev Allocations Usage'!$G$4:$G$23)</f>
        <v>104670.8993683516</v>
      </c>
      <c r="AO10" s="11">
        <f>SUMPRODUCT(CalbyRate!AO$7:AO$26,'Rev Allocations Usage'!$G$4:$G$23)</f>
        <v>107536.26053363032</v>
      </c>
      <c r="AP10" s="11">
        <f>SUMPRODUCT(CalbyRate!AP$7:AP$26,'Rev Allocations Usage'!$G$4:$G$23)</f>
        <v>109110.89049832372</v>
      </c>
      <c r="AQ10" s="11">
        <f>SUMPRODUCT(CalbyRate!AQ$7:AQ$26,'Rev Allocations Usage'!$G$4:$G$23)</f>
        <v>135036.73555178026</v>
      </c>
      <c r="AR10" s="11">
        <f>SUMPRODUCT(CalbyRate!AR$7:AR$26,'Rev Allocations Usage'!$G$4:$G$23)</f>
        <v>158134.97467856013</v>
      </c>
      <c r="AS10" s="11">
        <f>SUMPRODUCT(CalbyRate!AS$7:AS$26,'Rev Allocations Usage'!$G$4:$G$23)</f>
        <v>199655.05822669039</v>
      </c>
      <c r="AT10" s="11">
        <f>SUMPRODUCT(CalbyRate!AT$7:AT$26,'Rev Allocations Usage'!$G$4:$G$23)</f>
        <v>207940.45536273083</v>
      </c>
      <c r="AU10" s="11">
        <f>SUMPRODUCT(CalbyRate!AU$7:AU$26,'Rev Allocations Usage'!$G$4:$G$23)</f>
        <v>187773.433202391</v>
      </c>
      <c r="AV10" s="11">
        <f>SUMPRODUCT(CalbyRate!AV$7:AV$26,'Rev Allocations Usage'!$G$4:$G$23)</f>
        <v>143651.17503506973</v>
      </c>
      <c r="AW10" s="11">
        <f>SUMPRODUCT(CalbyRate!AW$7:AW$26,'Rev Allocations Usage'!$G$4:$G$23)</f>
        <v>104793.45169486152</v>
      </c>
      <c r="AX10" s="11">
        <f>SUMPRODUCT(CalbyRate!AX$7:AX$26,'Rev Allocations Usage'!$G$4:$G$23)</f>
        <v>104671.42671847498</v>
      </c>
      <c r="AY10" s="11">
        <f>SUMPRODUCT(CalbyRate!AY$7:AY$26,'Rev Allocations Usage'!$G$4:$G$23)</f>
        <v>106517.62971961116</v>
      </c>
      <c r="AZ10" s="11">
        <f>SUMPRODUCT(CalbyRate!AZ$7:AZ$26,'Rev Allocations Usage'!$G$4:$G$23)</f>
        <v>109984.82123682187</v>
      </c>
      <c r="BA10" s="11">
        <f>SUMPRODUCT(CalbyRate!BA$7:BA$26,'Rev Allocations Usage'!$G$4:$G$23)</f>
        <v>112997.82228698413</v>
      </c>
      <c r="BB10" s="11">
        <f>SUMPRODUCT(CalbyRate!BB$7:BB$26,'Rev Allocations Usage'!$G$4:$G$23)</f>
        <v>112627.81669113136</v>
      </c>
      <c r="BC10" s="11">
        <f>SUMPRODUCT(CalbyRate!BC$7:BC$26,'Rev Allocations Usage'!$G$4:$G$23)</f>
        <v>141382.43125820582</v>
      </c>
      <c r="BD10" s="11">
        <f>SUMPRODUCT(CalbyRate!BD$7:BD$26,'Rev Allocations Usage'!$G$4:$G$23)</f>
        <v>164729.62954142198</v>
      </c>
      <c r="BE10" s="11">
        <f>SUMPRODUCT(CalbyRate!BE$7:BE$26,'Rev Allocations Usage'!$G$4:$G$23)</f>
        <v>206743.18236176498</v>
      </c>
      <c r="BF10" s="11">
        <f>SUMPRODUCT(CalbyRate!BF$7:BF$26,'Rev Allocations Usage'!$G$4:$G$23)</f>
        <v>214445.77467101632</v>
      </c>
      <c r="BG10" s="11">
        <f>SUMPRODUCT(CalbyRate!BG$7:BG$26,'Rev Allocations Usage'!$G$4:$G$23)</f>
        <v>193424.82605365108</v>
      </c>
      <c r="BH10" s="11">
        <f>SUMPRODUCT(CalbyRate!BH$7:BH$26,'Rev Allocations Usage'!$G$4:$G$23)</f>
        <v>148623.52994074955</v>
      </c>
      <c r="BI10" s="11">
        <f>SUMPRODUCT(CalbyRate!BI$7:BI$26,'Rev Allocations Usage'!$G$4:$G$23)</f>
        <v>109085.91777004855</v>
      </c>
      <c r="BJ10" s="11">
        <f>SUMPRODUCT(CalbyRate!BJ$7:BJ$26,'Rev Allocations Usage'!$G$4:$G$23)</f>
        <v>109516.12834901665</v>
      </c>
      <c r="BK10" s="11">
        <f>SUMPRODUCT(CalbyRate!BK$7:BK$26,'Rev Allocations Usage'!$G$4:$G$23)</f>
        <v>111664.16796595701</v>
      </c>
      <c r="BL10" s="11">
        <f>SUMPRODUCT(CalbyRate!BL$7:BL$26,'Rev Allocations Usage'!$G$4:$G$23)</f>
        <v>115234.73454568881</v>
      </c>
      <c r="BM10" s="11">
        <f>SUMPRODUCT(CalbyRate!BM$7:BM$26,'Rev Allocations Usage'!$G$4:$G$23)</f>
        <v>118372.22445370127</v>
      </c>
      <c r="BN10" s="11">
        <f>SUMPRODUCT(CalbyRate!BN$7:BN$26,'Rev Allocations Usage'!$G$4:$G$23)</f>
        <v>117977.38526586496</v>
      </c>
      <c r="BO10" s="11">
        <f>SUMPRODUCT(CalbyRate!BO$7:BO$26,'Rev Allocations Usage'!$G$4:$G$23)</f>
        <v>147873.9545834951</v>
      </c>
      <c r="BP10" s="11">
        <f>SUMPRODUCT(CalbyRate!BP$7:BP$26,'Rev Allocations Usage'!$G$4:$G$23)</f>
        <v>171462.2213463315</v>
      </c>
      <c r="BQ10" s="11">
        <f>SUMPRODUCT(CalbyRate!BQ$7:BQ$26,'Rev Allocations Usage'!$G$4:$G$23)</f>
        <v>213957.11728268865</v>
      </c>
    </row>
    <row r="11" spans="1:69" x14ac:dyDescent="0.25">
      <c r="A11" s="12" t="s">
        <v>106</v>
      </c>
      <c r="B11" s="11">
        <f>SUMPRODUCT(CalbyRate!B$7:B$26,'Rev Allocations Usage'!$H$4:$H$23)</f>
        <v>30870.200000000004</v>
      </c>
      <c r="C11" s="11">
        <f>SUMPRODUCT(CalbyRate!C$7:C$26,'Rev Allocations Usage'!$H$4:$H$23)</f>
        <v>29494.6</v>
      </c>
      <c r="D11" s="11">
        <f>SUMPRODUCT(CalbyRate!D$7:D$26,'Rev Allocations Usage'!$H$4:$H$23)</f>
        <v>38486.699999999997</v>
      </c>
      <c r="E11" s="11">
        <f>SUMPRODUCT(CalbyRate!E$7:E$26,'Rev Allocations Usage'!$H$4:$H$23)</f>
        <v>29494.6</v>
      </c>
      <c r="F11" s="11">
        <f>SUMPRODUCT(CalbyRate!F$7:F$26,'Rev Allocations Usage'!$H$4:$H$23)</f>
        <v>29494.6</v>
      </c>
      <c r="G11" s="11">
        <f>SUMPRODUCT(CalbyRate!G$7:G$26,'Rev Allocations Usage'!$H$4:$H$23)</f>
        <v>19027.3</v>
      </c>
      <c r="H11" s="11">
        <f>SUMPRODUCT(CalbyRate!H$7:H$26,'Rev Allocations Usage'!$H$4:$H$23)</f>
        <v>19027.3</v>
      </c>
      <c r="I11" s="11">
        <f>SUMPRODUCT(CalbyRate!I$7:I$26,'Rev Allocations Usage'!$H$4:$H$23)</f>
        <v>36918</v>
      </c>
      <c r="J11" s="11">
        <f>SUMPRODUCT(CalbyRate!J$7:J$26,'Rev Allocations Usage'!$H$4:$H$23)</f>
        <v>28119</v>
      </c>
      <c r="K11" s="11">
        <f>SUMPRODUCT(CalbyRate!K$7:K$26,'Rev Allocations Usage'!$H$4:$H$23)</f>
        <v>29494.6</v>
      </c>
      <c r="L11" s="11">
        <f>SUMPRODUCT(CalbyRate!L$7:L$26,'Rev Allocations Usage'!$H$4:$H$23)</f>
        <v>27925.8</v>
      </c>
      <c r="M11" s="11">
        <f>SUMPRODUCT(CalbyRate!M$7:M$26,'Rev Allocations Usage'!$H$4:$H$23)</f>
        <v>31122.9</v>
      </c>
      <c r="N11" s="11">
        <f>SUMPRODUCT(CalbyRate!N$7:N$26,'Rev Allocations Usage'!$H$4:$H$23)</f>
        <v>30870.200000000004</v>
      </c>
      <c r="O11" s="11">
        <f>SUMPRODUCT(CalbyRate!O$7:O$26,'Rev Allocations Usage'!$H$4:$H$23)</f>
        <v>28119</v>
      </c>
      <c r="P11" s="11">
        <f>SUMPRODUCT(CalbyRate!P$7:P$26,'Rev Allocations Usage'!$H$4:$H$23)</f>
        <v>30870.200000000004</v>
      </c>
      <c r="Q11" s="11">
        <f>SUMPRODUCT(CalbyRate!Q$7:Q$26,'Rev Allocations Usage'!$H$4:$H$23)</f>
        <v>29494.6</v>
      </c>
      <c r="R11" s="11">
        <f>SUMPRODUCT(CalbyRate!R$7:R$26,'Rev Allocations Usage'!$H$4:$H$23)</f>
        <v>32498.5</v>
      </c>
      <c r="S11" s="11">
        <f>SUMPRODUCT(CalbyRate!S$7:S$26,'Rev Allocations Usage'!$H$4:$H$23)</f>
        <v>30870.200000000004</v>
      </c>
      <c r="T11" s="11">
        <f>SUMPRODUCT(CalbyRate!T$7:T$26,'Rev Allocations Usage'!$H$4:$H$23)</f>
        <v>41297.5</v>
      </c>
      <c r="U11" s="11">
        <f>SUMPRODUCT(CalbyRate!U$7:U$26,'Rev Allocations Usage'!$H$4:$H$23)</f>
        <v>36918</v>
      </c>
      <c r="V11" s="11">
        <f>SUMPRODUCT(CalbyRate!V$7:V$26,'Rev Allocations Usage'!$H$4:$H$23)</f>
        <v>29494.6</v>
      </c>
      <c r="W11" s="11">
        <f>SUMPRODUCT(CalbyRate!W$7:W$26,'Rev Allocations Usage'!$H$4:$H$23)</f>
        <v>33874.1</v>
      </c>
      <c r="X11" s="11">
        <f>SUMPRODUCT(CalbyRate!X$7:X$26,'Rev Allocations Usage'!$H$4:$H$23)</f>
        <v>29687.7</v>
      </c>
      <c r="Y11" s="11">
        <f>SUMPRODUCT(CalbyRate!Y$7:Y$26,'Rev Allocations Usage'!$H$4:$H$23)</f>
        <v>26490.7</v>
      </c>
      <c r="Z11" s="11">
        <f>SUMPRODUCT(CalbyRate!Z$7:Z$26,'Rev Allocations Usage'!$H$4:$H$23)</f>
        <v>13312.2</v>
      </c>
      <c r="AA11" s="11">
        <f>SUMPRODUCT(CalbyRate!AA$7:AA$26,'Rev Allocations Usage'!$H$4:$H$23)</f>
        <v>41297.5</v>
      </c>
      <c r="AB11" s="11">
        <f>SUMPRODUCT(CalbyRate!AB$7:AB$26,'Rev Allocations Usage'!$H$4:$H$23)</f>
        <v>29494.6</v>
      </c>
      <c r="AC11" s="11">
        <f>SUMPRODUCT(CalbyRate!AC$7:AC$26,'Rev Allocations Usage'!$H$4:$H$23)</f>
        <v>29687.7</v>
      </c>
      <c r="AD11" s="11">
        <f>SUMPRODUCT(CalbyRate!AD$7:AD$26,'Rev Allocations Usage'!$H$4:$H$23)</f>
        <v>30870.200000000004</v>
      </c>
      <c r="AE11" s="11">
        <f>SUMPRODUCT(CalbyRate!AE$7:AE$26,'Rev Allocations Usage'!$H$4:$H$23)</f>
        <v>29494.6</v>
      </c>
      <c r="AF11" s="11">
        <f>SUMPRODUCT(CalbyRate!AF$7:AF$26,'Rev Allocations Usage'!$H$4:$H$23)</f>
        <v>33874.1</v>
      </c>
      <c r="AG11" s="11">
        <f>SUMPRODUCT(CalbyRate!AG$7:AG$26,'Rev Allocations Usage'!$H$4:$H$23)</f>
        <v>28119</v>
      </c>
      <c r="AH11" s="11">
        <f>SUMPRODUCT(CalbyRate!AH$7:AH$26,'Rev Allocations Usage'!$H$4:$H$23)</f>
        <v>29494.6</v>
      </c>
      <c r="AI11" s="11">
        <f>SUMPRODUCT(CalbyRate!AI$7:AI$26,'Rev Allocations Usage'!$H$4:$H$23)</f>
        <v>29494.6</v>
      </c>
      <c r="AJ11" s="11">
        <f>SUMPRODUCT(CalbyRate!AJ$7:AJ$26,'Rev Allocations Usage'!$H$4:$H$23)</f>
        <v>30870.200000000004</v>
      </c>
      <c r="AK11" s="11">
        <f>SUMPRODUCT(CalbyRate!AK$7:AK$26,'Rev Allocations Usage'!$H$4:$H$23)</f>
        <v>27925.8</v>
      </c>
      <c r="AL11" s="11">
        <f>SUMPRODUCT(CalbyRate!AL$7:AL$26,'Rev Allocations Usage'!$H$4:$H$23)</f>
        <v>34067.199999999997</v>
      </c>
      <c r="AM11" s="11">
        <f>SUMPRODUCT(CalbyRate!AM$7:AM$26,'Rev Allocations Usage'!$H$4:$H$23)</f>
        <v>29494.6</v>
      </c>
      <c r="AN11" s="11">
        <f>SUMPRODUCT(CalbyRate!AN$7:AN$26,'Rev Allocations Usage'!$H$4:$H$23)</f>
        <v>29494.6</v>
      </c>
      <c r="AO11" s="11">
        <f>SUMPRODUCT(CalbyRate!AO$7:AO$26,'Rev Allocations Usage'!$H$4:$H$23)</f>
        <v>29494.6</v>
      </c>
      <c r="AP11" s="11">
        <f>SUMPRODUCT(CalbyRate!AP$7:AP$26,'Rev Allocations Usage'!$H$4:$H$23)</f>
        <v>33874.1</v>
      </c>
      <c r="AQ11" s="11">
        <f>SUMPRODUCT(CalbyRate!AQ$7:AQ$26,'Rev Allocations Usage'!$H$4:$H$23)</f>
        <v>29494.6</v>
      </c>
      <c r="AR11" s="11">
        <f>SUMPRODUCT(CalbyRate!AR$7:AR$26,'Rev Allocations Usage'!$H$4:$H$23)</f>
        <v>36918</v>
      </c>
      <c r="AS11" s="11">
        <f>SUMPRODUCT(CalbyRate!AS$7:AS$26,'Rev Allocations Usage'!$H$4:$H$23)</f>
        <v>29494.6</v>
      </c>
      <c r="AT11" s="11">
        <f>SUMPRODUCT(CalbyRate!AT$7:AT$26,'Rev Allocations Usage'!$H$4:$H$23)</f>
        <v>29494.6</v>
      </c>
      <c r="AU11" s="11">
        <f>SUMPRODUCT(CalbyRate!AU$7:AU$26,'Rev Allocations Usage'!$H$4:$H$23)</f>
        <v>29494.6</v>
      </c>
      <c r="AV11" s="11">
        <f>SUMPRODUCT(CalbyRate!AV$7:AV$26,'Rev Allocations Usage'!$H$4:$H$23)</f>
        <v>26683.8</v>
      </c>
      <c r="AW11" s="11">
        <f>SUMPRODUCT(CalbyRate!AW$7:AW$26,'Rev Allocations Usage'!$H$4:$H$23)</f>
        <v>35542.400000000001</v>
      </c>
      <c r="AX11" s="11">
        <f>SUMPRODUCT(CalbyRate!AX$7:AX$26,'Rev Allocations Usage'!$H$4:$H$23)</f>
        <v>23446.800000000003</v>
      </c>
      <c r="AY11" s="11">
        <f>SUMPRODUCT(CalbyRate!AY$7:AY$26,'Rev Allocations Usage'!$H$4:$H$23)</f>
        <v>29494.6</v>
      </c>
      <c r="AZ11" s="11">
        <f>SUMPRODUCT(CalbyRate!AZ$7:AZ$26,'Rev Allocations Usage'!$H$4:$H$23)</f>
        <v>29494.6</v>
      </c>
      <c r="BA11" s="11">
        <f>SUMPRODUCT(CalbyRate!BA$7:BA$26,'Rev Allocations Usage'!$H$4:$H$23)</f>
        <v>29494.6</v>
      </c>
      <c r="BB11" s="11">
        <f>SUMPRODUCT(CalbyRate!BB$7:BB$26,'Rev Allocations Usage'!$H$4:$H$23)</f>
        <v>29494.6</v>
      </c>
      <c r="BC11" s="11">
        <f>SUMPRODUCT(CalbyRate!BC$7:BC$26,'Rev Allocations Usage'!$H$4:$H$23)</f>
        <v>19027.3</v>
      </c>
      <c r="BD11" s="11">
        <f>SUMPRODUCT(CalbyRate!BD$7:BD$26,'Rev Allocations Usage'!$H$4:$H$23)</f>
        <v>41297.5</v>
      </c>
      <c r="BE11" s="11">
        <f>SUMPRODUCT(CalbyRate!BE$7:BE$26,'Rev Allocations Usage'!$H$4:$H$23)</f>
        <v>35442.799999999996</v>
      </c>
      <c r="BF11" s="11">
        <f>SUMPRODUCT(CalbyRate!BF$7:BF$26,'Rev Allocations Usage'!$H$4:$H$23)</f>
        <v>29494.6</v>
      </c>
      <c r="BG11" s="11">
        <f>SUMPRODUCT(CalbyRate!BG$7:BG$26,'Rev Allocations Usage'!$H$4:$H$23)</f>
        <v>28119</v>
      </c>
      <c r="BH11" s="11">
        <f>SUMPRODUCT(CalbyRate!BH$7:BH$26,'Rev Allocations Usage'!$H$4:$H$23)</f>
        <v>29494.6</v>
      </c>
      <c r="BI11" s="11">
        <f>SUMPRODUCT(CalbyRate!BI$7:BI$26,'Rev Allocations Usage'!$H$4:$H$23)</f>
        <v>29494.6</v>
      </c>
      <c r="BJ11" s="11">
        <f>SUMPRODUCT(CalbyRate!BJ$7:BJ$26,'Rev Allocations Usage'!$H$4:$H$23)</f>
        <v>29494.6</v>
      </c>
      <c r="BK11" s="11">
        <f>SUMPRODUCT(CalbyRate!BK$7:BK$26,'Rev Allocations Usage'!$H$4:$H$23)</f>
        <v>27925.8</v>
      </c>
      <c r="BL11" s="11">
        <f>SUMPRODUCT(CalbyRate!BL$7:BL$26,'Rev Allocations Usage'!$H$4:$H$23)</f>
        <v>31063.3</v>
      </c>
      <c r="BM11" s="11">
        <f>SUMPRODUCT(CalbyRate!BM$7:BM$26,'Rev Allocations Usage'!$H$4:$H$23)</f>
        <v>29494.6</v>
      </c>
      <c r="BN11" s="11">
        <f>SUMPRODUCT(CalbyRate!BN$7:BN$26,'Rev Allocations Usage'!$H$4:$H$23)</f>
        <v>38293.599999999999</v>
      </c>
      <c r="BO11" s="11">
        <f>SUMPRODUCT(CalbyRate!BO$7:BO$26,'Rev Allocations Usage'!$H$4:$H$23)</f>
        <v>20735.599999999999</v>
      </c>
      <c r="BP11" s="11">
        <f>SUMPRODUCT(CalbyRate!BP$7:BP$26,'Rev Allocations Usage'!$H$4:$H$23)</f>
        <v>32538.5</v>
      </c>
      <c r="BQ11" s="11">
        <f>SUMPRODUCT(CalbyRate!BQ$7:BQ$26,'Rev Allocations Usage'!$H$4:$H$23)</f>
        <v>33874.1</v>
      </c>
    </row>
    <row r="12" spans="1:69" x14ac:dyDescent="0.25">
      <c r="A12" s="12" t="s">
        <v>107</v>
      </c>
      <c r="B12" s="11">
        <f>SUMPRODUCT(CalbyRate!B$7:B$26,'Rev Allocations Usage'!$I$4:$I$23)</f>
        <v>399543.63817712967</v>
      </c>
      <c r="C12" s="11">
        <f>SUMPRODUCT(CalbyRate!C$7:C$26,'Rev Allocations Usage'!$I$4:$I$23)</f>
        <v>276170.73458027729</v>
      </c>
      <c r="D12" s="11">
        <f>SUMPRODUCT(CalbyRate!D$7:D$26,'Rev Allocations Usage'!$I$4:$I$23)</f>
        <v>243827.2590857615</v>
      </c>
      <c r="E12" s="11">
        <f>SUMPRODUCT(CalbyRate!E$7:E$26,'Rev Allocations Usage'!$I$4:$I$23)</f>
        <v>235396.35085159377</v>
      </c>
      <c r="F12" s="11">
        <f>SUMPRODUCT(CalbyRate!F$7:F$26,'Rev Allocations Usage'!$I$4:$I$23)</f>
        <v>248627.27216318983</v>
      </c>
      <c r="G12" s="11">
        <f>SUMPRODUCT(CalbyRate!G$7:G$26,'Rev Allocations Usage'!$I$4:$I$23)</f>
        <v>445797.9249022826</v>
      </c>
      <c r="H12" s="11">
        <f>SUMPRODUCT(CalbyRate!H$7:H$26,'Rev Allocations Usage'!$I$4:$I$23)</f>
        <v>860002.89986443892</v>
      </c>
      <c r="I12" s="11">
        <f>SUMPRODUCT(CalbyRate!I$7:I$26,'Rev Allocations Usage'!$I$4:$I$23)</f>
        <v>1554290.8653625536</v>
      </c>
      <c r="J12" s="11">
        <f>SUMPRODUCT(CalbyRate!J$7:J$26,'Rev Allocations Usage'!$I$4:$I$23)</f>
        <v>1795118.7535553921</v>
      </c>
      <c r="K12" s="11">
        <f>SUMPRODUCT(CalbyRate!K$7:K$26,'Rev Allocations Usage'!$I$4:$I$23)</f>
        <v>1518867.7842124945</v>
      </c>
      <c r="L12" s="11">
        <f>SUMPRODUCT(CalbyRate!L$7:L$26,'Rev Allocations Usage'!$I$4:$I$23)</f>
        <v>1045261.9756347779</v>
      </c>
      <c r="M12" s="11">
        <f>SUMPRODUCT(CalbyRate!M$7:M$26,'Rev Allocations Usage'!$I$4:$I$23)</f>
        <v>594417.02923712006</v>
      </c>
      <c r="N12" s="11">
        <f>SUMPRODUCT(CalbyRate!N$7:N$26,'Rev Allocations Usage'!$I$4:$I$23)</f>
        <v>368480.55607909372</v>
      </c>
      <c r="O12" s="11">
        <f>SUMPRODUCT(CalbyRate!O$7:O$26,'Rev Allocations Usage'!$I$4:$I$23)</f>
        <v>261082.37206192274</v>
      </c>
      <c r="P12" s="11">
        <f>SUMPRODUCT(CalbyRate!P$7:P$26,'Rev Allocations Usage'!$I$4:$I$23)</f>
        <v>230447.5517209445</v>
      </c>
      <c r="Q12" s="11">
        <f>SUMPRODUCT(CalbyRate!Q$7:Q$26,'Rev Allocations Usage'!$I$4:$I$23)</f>
        <v>230144.69410567623</v>
      </c>
      <c r="R12" s="11">
        <f>SUMPRODUCT(CalbyRate!R$7:R$26,'Rev Allocations Usage'!$I$4:$I$23)</f>
        <v>238768.93225299075</v>
      </c>
      <c r="S12" s="11">
        <f>SUMPRODUCT(CalbyRate!S$7:S$26,'Rev Allocations Usage'!$I$4:$I$23)</f>
        <v>431196.13561950997</v>
      </c>
      <c r="T12" s="11">
        <f>SUMPRODUCT(CalbyRate!T$7:T$26,'Rev Allocations Usage'!$I$4:$I$23)</f>
        <v>832373.39650081389</v>
      </c>
      <c r="U12" s="11">
        <f>SUMPRODUCT(CalbyRate!U$7:U$26,'Rev Allocations Usage'!$I$4:$I$23)</f>
        <v>1499121.9171920989</v>
      </c>
      <c r="V12" s="11">
        <f>SUMPRODUCT(CalbyRate!V$7:V$26,'Rev Allocations Usage'!$I$4:$I$23)</f>
        <v>1791677.0317400547</v>
      </c>
      <c r="W12" s="11">
        <f>SUMPRODUCT(CalbyRate!W$7:W$26,'Rev Allocations Usage'!$I$4:$I$23)</f>
        <v>1515319.4905306934</v>
      </c>
      <c r="X12" s="11">
        <f>SUMPRODUCT(CalbyRate!X$7:X$26,'Rev Allocations Usage'!$I$4:$I$23)</f>
        <v>1041699.9316824732</v>
      </c>
      <c r="Y12" s="11">
        <f>SUMPRODUCT(CalbyRate!Y$7:Y$26,'Rev Allocations Usage'!$I$4:$I$23)</f>
        <v>591609.392086957</v>
      </c>
      <c r="Z12" s="11">
        <f>SUMPRODUCT(CalbyRate!Z$7:Z$26,'Rev Allocations Usage'!$I$4:$I$23)</f>
        <v>367242.99915579706</v>
      </c>
      <c r="AA12" s="11">
        <f>SUMPRODUCT(CalbyRate!AA$7:AA$26,'Rev Allocations Usage'!$I$4:$I$23)</f>
        <v>261086.89035534256</v>
      </c>
      <c r="AB12" s="11">
        <f>SUMPRODUCT(CalbyRate!AB$7:AB$26,'Rev Allocations Usage'!$I$4:$I$23)</f>
        <v>229930.48580471959</v>
      </c>
      <c r="AC12" s="11">
        <f>SUMPRODUCT(CalbyRate!AC$7:AC$26,'Rev Allocations Usage'!$I$4:$I$23)</f>
        <v>230006.11108064049</v>
      </c>
      <c r="AD12" s="11">
        <f>SUMPRODUCT(CalbyRate!AD$7:AD$26,'Rev Allocations Usage'!$I$4:$I$23)</f>
        <v>238460.54978027946</v>
      </c>
      <c r="AE12" s="11">
        <f>SUMPRODUCT(CalbyRate!AE$7:AE$26,'Rev Allocations Usage'!$I$4:$I$23)</f>
        <v>428731.09499488462</v>
      </c>
      <c r="AF12" s="11">
        <f>SUMPRODUCT(CalbyRate!AF$7:AF$26,'Rev Allocations Usage'!$I$4:$I$23)</f>
        <v>831516.7619148572</v>
      </c>
      <c r="AG12" s="11">
        <f>SUMPRODUCT(CalbyRate!AG$7:AG$26,'Rev Allocations Usage'!$I$4:$I$23)</f>
        <v>1497197.7700478535</v>
      </c>
      <c r="AH12" s="11">
        <f>SUMPRODUCT(CalbyRate!AH$7:AH$26,'Rev Allocations Usage'!$I$4:$I$23)</f>
        <v>1782064.8030502023</v>
      </c>
      <c r="AI12" s="11">
        <f>SUMPRODUCT(CalbyRate!AI$7:AI$26,'Rev Allocations Usage'!$I$4:$I$23)</f>
        <v>1506691.9175918878</v>
      </c>
      <c r="AJ12" s="11">
        <f>SUMPRODUCT(CalbyRate!AJ$7:AJ$26,'Rev Allocations Usage'!$I$4:$I$23)</f>
        <v>1034992.8815270797</v>
      </c>
      <c r="AK12" s="11">
        <f>SUMPRODUCT(CalbyRate!AK$7:AK$26,'Rev Allocations Usage'!$I$4:$I$23)</f>
        <v>587612.89720957389</v>
      </c>
      <c r="AL12" s="11">
        <f>SUMPRODUCT(CalbyRate!AL$7:AL$26,'Rev Allocations Usage'!$I$4:$I$23)</f>
        <v>364442.63630625105</v>
      </c>
      <c r="AM12" s="11">
        <f>SUMPRODUCT(CalbyRate!AM$7:AM$26,'Rev Allocations Usage'!$I$4:$I$23)</f>
        <v>258923.19263324828</v>
      </c>
      <c r="AN12" s="11">
        <f>SUMPRODUCT(CalbyRate!AN$7:AN$26,'Rev Allocations Usage'!$I$4:$I$23)</f>
        <v>228048.13159997421</v>
      </c>
      <c r="AO12" s="11">
        <f>SUMPRODUCT(CalbyRate!AO$7:AO$26,'Rev Allocations Usage'!$I$4:$I$23)</f>
        <v>228221.66299670679</v>
      </c>
      <c r="AP12" s="11">
        <f>SUMPRODUCT(CalbyRate!AP$7:AP$26,'Rev Allocations Usage'!$I$4:$I$23)</f>
        <v>237336.20849857864</v>
      </c>
      <c r="AQ12" s="11">
        <f>SUMPRODUCT(CalbyRate!AQ$7:AQ$26,'Rev Allocations Usage'!$I$4:$I$23)</f>
        <v>425946.88409801421</v>
      </c>
      <c r="AR12" s="11">
        <f>SUMPRODUCT(CalbyRate!AR$7:AR$26,'Rev Allocations Usage'!$I$4:$I$23)</f>
        <v>826632.89116673963</v>
      </c>
      <c r="AS12" s="11">
        <f>SUMPRODUCT(CalbyRate!AS$7:AS$26,'Rev Allocations Usage'!$I$4:$I$23)</f>
        <v>1489715.5408772759</v>
      </c>
      <c r="AT12" s="11">
        <f>SUMPRODUCT(CalbyRate!AT$7:AT$26,'Rev Allocations Usage'!$I$4:$I$23)</f>
        <v>1773419.6219632505</v>
      </c>
      <c r="AU12" s="11">
        <f>SUMPRODUCT(CalbyRate!AU$7:AU$26,'Rev Allocations Usage'!$I$4:$I$23)</f>
        <v>1498984.5191694335</v>
      </c>
      <c r="AV12" s="11">
        <f>SUMPRODUCT(CalbyRate!AV$7:AV$26,'Rev Allocations Usage'!$I$4:$I$23)</f>
        <v>1029071.0469892123</v>
      </c>
      <c r="AW12" s="11">
        <f>SUMPRODUCT(CalbyRate!AW$7:AW$26,'Rev Allocations Usage'!$I$4:$I$23)</f>
        <v>584236.96879567718</v>
      </c>
      <c r="AX12" s="11">
        <f>SUMPRODUCT(CalbyRate!AX$7:AX$26,'Rev Allocations Usage'!$I$4:$I$23)</f>
        <v>362040.9878572686</v>
      </c>
      <c r="AY12" s="11">
        <f>SUMPRODUCT(CalbyRate!AY$7:AY$26,'Rev Allocations Usage'!$I$4:$I$23)</f>
        <v>257082.78836130217</v>
      </c>
      <c r="AZ12" s="11">
        <f>SUMPRODUCT(CalbyRate!AZ$7:AZ$26,'Rev Allocations Usage'!$I$4:$I$23)</f>
        <v>226296.63115472079</v>
      </c>
      <c r="BA12" s="11">
        <f>SUMPRODUCT(CalbyRate!BA$7:BA$26,'Rev Allocations Usage'!$I$4:$I$23)</f>
        <v>226338.40179427757</v>
      </c>
      <c r="BB12" s="11">
        <f>SUMPRODUCT(CalbyRate!BB$7:BB$26,'Rev Allocations Usage'!$I$4:$I$23)</f>
        <v>235653.91842720064</v>
      </c>
      <c r="BC12" s="11">
        <f>SUMPRODUCT(CalbyRate!BC$7:BC$26,'Rev Allocations Usage'!$I$4:$I$23)</f>
        <v>422450.53592877695</v>
      </c>
      <c r="BD12" s="11">
        <f>SUMPRODUCT(CalbyRate!BD$7:BD$26,'Rev Allocations Usage'!$I$4:$I$23)</f>
        <v>820912.95173031557</v>
      </c>
      <c r="BE12" s="11">
        <f>SUMPRODUCT(CalbyRate!BE$7:BE$26,'Rev Allocations Usage'!$I$4:$I$23)</f>
        <v>1481215.8938740876</v>
      </c>
      <c r="BF12" s="11">
        <f>SUMPRODUCT(CalbyRate!BF$7:BF$26,'Rev Allocations Usage'!$I$4:$I$23)</f>
        <v>1768393.4412294256</v>
      </c>
      <c r="BG12" s="11">
        <f>SUMPRODUCT(CalbyRate!BG$7:BG$26,'Rev Allocations Usage'!$I$4:$I$23)</f>
        <v>1494273.0897449702</v>
      </c>
      <c r="BH12" s="11">
        <f>SUMPRODUCT(CalbyRate!BH$7:BH$26,'Rev Allocations Usage'!$I$4:$I$23)</f>
        <v>1025369.8788105071</v>
      </c>
      <c r="BI12" s="11">
        <f>SUMPRODUCT(CalbyRate!BI$7:BI$26,'Rev Allocations Usage'!$I$4:$I$23)</f>
        <v>581979.54882612731</v>
      </c>
      <c r="BJ12" s="11">
        <f>SUMPRODUCT(CalbyRate!BJ$7:BJ$26,'Rev Allocations Usage'!$I$4:$I$23)</f>
        <v>360232.54775807285</v>
      </c>
      <c r="BK12" s="11">
        <f>SUMPRODUCT(CalbyRate!BK$7:BK$26,'Rev Allocations Usage'!$I$4:$I$23)</f>
        <v>255607.04341697617</v>
      </c>
      <c r="BL12" s="11">
        <f>SUMPRODUCT(CalbyRate!BL$7:BL$26,'Rev Allocations Usage'!$I$4:$I$23)</f>
        <v>224944.45654617465</v>
      </c>
      <c r="BM12" s="11">
        <f>SUMPRODUCT(CalbyRate!BM$7:BM$26,'Rev Allocations Usage'!$I$4:$I$23)</f>
        <v>225040.14019503398</v>
      </c>
      <c r="BN12" s="11">
        <f>SUMPRODUCT(CalbyRate!BN$7:BN$26,'Rev Allocations Usage'!$I$4:$I$23)</f>
        <v>234444.56737493462</v>
      </c>
      <c r="BO12" s="11">
        <f>SUMPRODUCT(CalbyRate!BO$7:BO$26,'Rev Allocations Usage'!$I$4:$I$23)</f>
        <v>420541.17971284688</v>
      </c>
      <c r="BP12" s="11">
        <f>SUMPRODUCT(CalbyRate!BP$7:BP$26,'Rev Allocations Usage'!$I$4:$I$23)</f>
        <v>817959.39392322383</v>
      </c>
      <c r="BQ12" s="11">
        <f>SUMPRODUCT(CalbyRate!BQ$7:BQ$26,'Rev Allocations Usage'!$I$4:$I$23)</f>
        <v>1477279.6252028849</v>
      </c>
    </row>
    <row r="13" spans="1:69" x14ac:dyDescent="0.25">
      <c r="A13" s="12" t="s">
        <v>108</v>
      </c>
      <c r="B13" s="11">
        <f>SUMPRODUCT(CalbyRate!B$7:B$26,'Rev Allocations Usage'!$J$4:$J$23)</f>
        <v>66613.003902514771</v>
      </c>
      <c r="C13" s="11">
        <f>SUMPRODUCT(CalbyRate!C$7:C$26,'Rev Allocations Usage'!$J$4:$J$23)</f>
        <v>46736.114153452625</v>
      </c>
      <c r="D13" s="11">
        <f>SUMPRODUCT(CalbyRate!D$7:D$26,'Rev Allocations Usage'!$J$4:$J$23)</f>
        <v>41354.452609708642</v>
      </c>
      <c r="E13" s="11">
        <f>SUMPRODUCT(CalbyRate!E$7:E$26,'Rev Allocations Usage'!$J$4:$J$23)</f>
        <v>40134.7939809577</v>
      </c>
      <c r="F13" s="11">
        <f>SUMPRODUCT(CalbyRate!F$7:F$26,'Rev Allocations Usage'!$J$4:$J$23)</f>
        <v>42668.795953197361</v>
      </c>
      <c r="G13" s="11">
        <f>SUMPRODUCT(CalbyRate!G$7:G$26,'Rev Allocations Usage'!$J$4:$J$23)</f>
        <v>75643.079676639172</v>
      </c>
      <c r="H13" s="11">
        <f>SUMPRODUCT(CalbyRate!H$7:H$26,'Rev Allocations Usage'!$J$4:$J$23)</f>
        <v>141918.59817229916</v>
      </c>
      <c r="I13" s="11">
        <f>SUMPRODUCT(CalbyRate!I$7:I$26,'Rev Allocations Usage'!$J$4:$J$23)</f>
        <v>253394.23485628757</v>
      </c>
      <c r="J13" s="11">
        <f>SUMPRODUCT(CalbyRate!J$7:J$26,'Rev Allocations Usage'!$J$4:$J$23)</f>
        <v>294900.00315280561</v>
      </c>
      <c r="K13" s="11">
        <f>SUMPRODUCT(CalbyRate!K$7:K$26,'Rev Allocations Usage'!$J$4:$J$23)</f>
        <v>249442.67427175539</v>
      </c>
      <c r="L13" s="11">
        <f>SUMPRODUCT(CalbyRate!L$7:L$26,'Rev Allocations Usage'!$J$4:$J$23)</f>
        <v>170653.46559808552</v>
      </c>
      <c r="M13" s="11">
        <f>SUMPRODUCT(CalbyRate!M$7:M$26,'Rev Allocations Usage'!$J$4:$J$23)</f>
        <v>97997.351275108565</v>
      </c>
      <c r="N13" s="11">
        <f>SUMPRODUCT(CalbyRate!N$7:N$26,'Rev Allocations Usage'!$J$4:$J$23)</f>
        <v>62136.472575508516</v>
      </c>
      <c r="O13" s="11">
        <f>SUMPRODUCT(CalbyRate!O$7:O$26,'Rev Allocations Usage'!$J$4:$J$23)</f>
        <v>44814.971531689873</v>
      </c>
      <c r="P13" s="11">
        <f>SUMPRODUCT(CalbyRate!P$7:P$26,'Rev Allocations Usage'!$J$4:$J$23)</f>
        <v>39502.404213783026</v>
      </c>
      <c r="Q13" s="11">
        <f>SUMPRODUCT(CalbyRate!Q$7:Q$26,'Rev Allocations Usage'!$J$4:$J$23)</f>
        <v>39180.700649862185</v>
      </c>
      <c r="R13" s="11">
        <f>SUMPRODUCT(CalbyRate!R$7:R$26,'Rev Allocations Usage'!$J$4:$J$23)</f>
        <v>40451.608423125072</v>
      </c>
      <c r="S13" s="11">
        <f>SUMPRODUCT(CalbyRate!S$7:S$26,'Rev Allocations Usage'!$J$4:$J$23)</f>
        <v>72262.063840650182</v>
      </c>
      <c r="T13" s="11">
        <f>SUMPRODUCT(CalbyRate!T$7:T$26,'Rev Allocations Usage'!$J$4:$J$23)</f>
        <v>136810.31244413118</v>
      </c>
      <c r="U13" s="11">
        <f>SUMPRODUCT(CalbyRate!U$7:U$26,'Rev Allocations Usage'!$J$4:$J$23)</f>
        <v>243687.4896348037</v>
      </c>
      <c r="V13" s="11">
        <f>SUMPRODUCT(CalbyRate!V$7:V$26,'Rev Allocations Usage'!$J$4:$J$23)</f>
        <v>293610.71715055383</v>
      </c>
      <c r="W13" s="11">
        <f>SUMPRODUCT(CalbyRate!W$7:W$26,'Rev Allocations Usage'!$J$4:$J$23)</f>
        <v>248170.98098095582</v>
      </c>
      <c r="X13" s="11">
        <f>SUMPRODUCT(CalbyRate!X$7:X$26,'Rev Allocations Usage'!$J$4:$J$23)</f>
        <v>169423.54592536986</v>
      </c>
      <c r="Y13" s="11">
        <f>SUMPRODUCT(CalbyRate!Y$7:Y$26,'Rev Allocations Usage'!$J$4:$J$23)</f>
        <v>96932.648840582988</v>
      </c>
      <c r="Z13" s="11">
        <f>SUMPRODUCT(CalbyRate!Z$7:Z$26,'Rev Allocations Usage'!$J$4:$J$23)</f>
        <v>61280.055169281492</v>
      </c>
      <c r="AA13" s="11">
        <f>SUMPRODUCT(CalbyRate!AA$7:AA$26,'Rev Allocations Usage'!$J$4:$J$23)</f>
        <v>44167.806675675252</v>
      </c>
      <c r="AB13" s="11">
        <f>SUMPRODUCT(CalbyRate!AB$7:AB$26,'Rev Allocations Usage'!$J$4:$J$23)</f>
        <v>38834.494139520291</v>
      </c>
      <c r="AC13" s="11">
        <f>SUMPRODUCT(CalbyRate!AC$7:AC$26,'Rev Allocations Usage'!$J$4:$J$23)</f>
        <v>38768.5242303169</v>
      </c>
      <c r="AD13" s="11">
        <f>SUMPRODUCT(CalbyRate!AD$7:AD$26,'Rev Allocations Usage'!$J$4:$J$23)</f>
        <v>40149.834146210669</v>
      </c>
      <c r="AE13" s="11">
        <f>SUMPRODUCT(CalbyRate!AE$7:AE$26,'Rev Allocations Usage'!$J$4:$J$23)</f>
        <v>71881.351398337516</v>
      </c>
      <c r="AF13" s="11">
        <f>SUMPRODUCT(CalbyRate!AF$7:AF$26,'Rev Allocations Usage'!$J$4:$J$23)</f>
        <v>136857.52535348412</v>
      </c>
      <c r="AG13" s="11">
        <f>SUMPRODUCT(CalbyRate!AG$7:AG$26,'Rev Allocations Usage'!$J$4:$J$23)</f>
        <v>243716.73339739523</v>
      </c>
      <c r="AH13" s="11">
        <f>SUMPRODUCT(CalbyRate!AH$7:AH$26,'Rev Allocations Usage'!$J$4:$J$23)</f>
        <v>292507.51845393638</v>
      </c>
      <c r="AI13" s="11">
        <f>SUMPRODUCT(CalbyRate!AI$7:AI$26,'Rev Allocations Usage'!$J$4:$J$23)</f>
        <v>247212.19498200051</v>
      </c>
      <c r="AJ13" s="11">
        <f>SUMPRODUCT(CalbyRate!AJ$7:AJ$26,'Rev Allocations Usage'!$J$4:$J$23)</f>
        <v>168756.98838323634</v>
      </c>
      <c r="AK13" s="11">
        <f>SUMPRODUCT(CalbyRate!AK$7:AK$26,'Rev Allocations Usage'!$J$4:$J$23)</f>
        <v>96673.81885007277</v>
      </c>
      <c r="AL13" s="11">
        <f>SUMPRODUCT(CalbyRate!AL$7:AL$26,'Rev Allocations Usage'!$J$4:$J$23)</f>
        <v>61210.008441766448</v>
      </c>
      <c r="AM13" s="11">
        <f>SUMPRODUCT(CalbyRate!AM$7:AM$26,'Rev Allocations Usage'!$J$4:$J$23)</f>
        <v>44161.18392945642</v>
      </c>
      <c r="AN13" s="11">
        <f>SUMPRODUCT(CalbyRate!AN$7:AN$26,'Rev Allocations Usage'!$J$4:$J$23)</f>
        <v>38797.552065879157</v>
      </c>
      <c r="AO13" s="11">
        <f>SUMPRODUCT(CalbyRate!AO$7:AO$26,'Rev Allocations Usage'!$J$4:$J$23)</f>
        <v>38614.824454196016</v>
      </c>
      <c r="AP13" s="11">
        <f>SUMPRODUCT(CalbyRate!AP$7:AP$26,'Rev Allocations Usage'!$J$4:$J$23)</f>
        <v>39906.092834441552</v>
      </c>
      <c r="AQ13" s="11">
        <f>SUMPRODUCT(CalbyRate!AQ$7:AQ$26,'Rev Allocations Usage'!$J$4:$J$23)</f>
        <v>71274.395716363026</v>
      </c>
      <c r="AR13" s="11">
        <f>SUMPRODUCT(CalbyRate!AR$7:AR$26,'Rev Allocations Usage'!$J$4:$J$23)</f>
        <v>135881.37719293262</v>
      </c>
      <c r="AS13" s="11">
        <f>SUMPRODUCT(CalbyRate!AS$7:AS$26,'Rev Allocations Usage'!$J$4:$J$23)</f>
        <v>242282.80669024977</v>
      </c>
      <c r="AT13" s="11">
        <f>SUMPRODUCT(CalbyRate!AT$7:AT$26,'Rev Allocations Usage'!$J$4:$J$23)</f>
        <v>290872.78067351307</v>
      </c>
      <c r="AU13" s="11">
        <f>SUMPRODUCT(CalbyRate!AU$7:AU$26,'Rev Allocations Usage'!$J$4:$J$23)</f>
        <v>245806.48719979319</v>
      </c>
      <c r="AV13" s="11">
        <f>SUMPRODUCT(CalbyRate!AV$7:AV$26,'Rev Allocations Usage'!$J$4:$J$23)</f>
        <v>167707.6846000264</v>
      </c>
      <c r="AW13" s="11">
        <f>SUMPRODUCT(CalbyRate!AW$7:AW$26,'Rev Allocations Usage'!$J$4:$J$23)</f>
        <v>96087.000257039545</v>
      </c>
      <c r="AX13" s="11">
        <f>SUMPRODUCT(CalbyRate!AX$7:AX$26,'Rev Allocations Usage'!$J$4:$J$23)</f>
        <v>60844.974464521591</v>
      </c>
      <c r="AY13" s="11">
        <f>SUMPRODUCT(CalbyRate!AY$7:AY$26,'Rev Allocations Usage'!$J$4:$J$23)</f>
        <v>43976.726142746389</v>
      </c>
      <c r="AZ13" s="11">
        <f>SUMPRODUCT(CalbyRate!AZ$7:AZ$26,'Rev Allocations Usage'!$J$4:$J$23)</f>
        <v>38732.824018449923</v>
      </c>
      <c r="BA13" s="11">
        <f>SUMPRODUCT(CalbyRate!BA$7:BA$26,'Rev Allocations Usage'!$J$4:$J$23)</f>
        <v>38645.542012585276</v>
      </c>
      <c r="BB13" s="11">
        <f>SUMPRODUCT(CalbyRate!BB$7:BB$26,'Rev Allocations Usage'!$J$4:$J$23)</f>
        <v>40039.09933073468</v>
      </c>
      <c r="BC13" s="11">
        <f>SUMPRODUCT(CalbyRate!BC$7:BC$26,'Rev Allocations Usage'!$J$4:$J$23)</f>
        <v>71330.500941261314</v>
      </c>
      <c r="BD13" s="11">
        <f>SUMPRODUCT(CalbyRate!BD$7:BD$26,'Rev Allocations Usage'!$J$4:$J$23)</f>
        <v>135645.05211754498</v>
      </c>
      <c r="BE13" s="11">
        <f>SUMPRODUCT(CalbyRate!BE$7:BE$26,'Rev Allocations Usage'!$J$4:$J$23)</f>
        <v>241692.3672419542</v>
      </c>
      <c r="BF13" s="11">
        <f>SUMPRODUCT(CalbyRate!BF$7:BF$26,'Rev Allocations Usage'!$J$4:$J$23)</f>
        <v>290829.75798417599</v>
      </c>
      <c r="BG13" s="11">
        <f>SUMPRODUCT(CalbyRate!BG$7:BG$26,'Rev Allocations Usage'!$J$4:$J$23)</f>
        <v>245673.8526431717</v>
      </c>
      <c r="BH13" s="11">
        <f>SUMPRODUCT(CalbyRate!BH$7:BH$26,'Rev Allocations Usage'!$J$4:$J$23)</f>
        <v>167615.63282755073</v>
      </c>
      <c r="BI13" s="11">
        <f>SUMPRODUCT(CalbyRate!BI$7:BI$26,'Rev Allocations Usage'!$J$4:$J$23)</f>
        <v>96119.170435422595</v>
      </c>
      <c r="BJ13" s="11">
        <f>SUMPRODUCT(CalbyRate!BJ$7:BJ$26,'Rev Allocations Usage'!$J$4:$J$23)</f>
        <v>60980.511447277902</v>
      </c>
      <c r="BK13" s="11">
        <f>SUMPRODUCT(CalbyRate!BK$7:BK$26,'Rev Allocations Usage'!$J$4:$J$23)</f>
        <v>44169.821589392202</v>
      </c>
      <c r="BL13" s="11">
        <f>SUMPRODUCT(CalbyRate!BL$7:BL$26,'Rev Allocations Usage'!$J$4:$J$23)</f>
        <v>38920.956742153205</v>
      </c>
      <c r="BM13" s="11">
        <f>SUMPRODUCT(CalbyRate!BM$7:BM$26,'Rev Allocations Usage'!$J$4:$J$23)</f>
        <v>38789.47081297273</v>
      </c>
      <c r="BN13" s="11">
        <f>SUMPRODUCT(CalbyRate!BN$7:BN$26,'Rev Allocations Usage'!$J$4:$J$23)</f>
        <v>40130.464461953023</v>
      </c>
      <c r="BO13" s="11">
        <f>SUMPRODUCT(CalbyRate!BO$7:BO$26,'Rev Allocations Usage'!$J$4:$J$23)</f>
        <v>71282.699925863199</v>
      </c>
      <c r="BP13" s="11">
        <f>SUMPRODUCT(CalbyRate!BP$7:BP$26,'Rev Allocations Usage'!$J$4:$J$23)</f>
        <v>135373.27617403559</v>
      </c>
      <c r="BQ13" s="11">
        <f>SUMPRODUCT(CalbyRate!BQ$7:BQ$26,'Rev Allocations Usage'!$J$4:$J$23)</f>
        <v>241214.22700245259</v>
      </c>
    </row>
    <row r="14" spans="1:69" x14ac:dyDescent="0.25">
      <c r="A14" s="12" t="s">
        <v>109</v>
      </c>
      <c r="B14" s="11">
        <f>SUMPRODUCT(CalbyRate!B$7:B$26,'Rev Allocations Usage'!$K$4:$K$23)</f>
        <v>872260.85185978212</v>
      </c>
      <c r="C14" s="11">
        <f>SUMPRODUCT(CalbyRate!C$7:C$26,'Rev Allocations Usage'!$K$4:$K$23)</f>
        <v>560416.64611200441</v>
      </c>
      <c r="D14" s="11">
        <f>SUMPRODUCT(CalbyRate!D$7:D$26,'Rev Allocations Usage'!$K$4:$K$23)</f>
        <v>506203.75901603117</v>
      </c>
      <c r="E14" s="11">
        <f>SUMPRODUCT(CalbyRate!E$7:E$26,'Rev Allocations Usage'!$K$4:$K$23)</f>
        <v>500380.41597923409</v>
      </c>
      <c r="F14" s="11">
        <f>SUMPRODUCT(CalbyRate!F$7:F$26,'Rev Allocations Usage'!$K$4:$K$23)</f>
        <v>558558.828600112</v>
      </c>
      <c r="G14" s="11">
        <f>SUMPRODUCT(CalbyRate!G$7:G$26,'Rev Allocations Usage'!$K$4:$K$23)</f>
        <v>942094.42302388989</v>
      </c>
      <c r="H14" s="11">
        <f>SUMPRODUCT(CalbyRate!H$7:H$26,'Rev Allocations Usage'!$K$4:$K$23)</f>
        <v>1954624.3909800539</v>
      </c>
      <c r="I14" s="11">
        <f>SUMPRODUCT(CalbyRate!I$7:I$26,'Rev Allocations Usage'!$K$4:$K$23)</f>
        <v>3600705.4353722543</v>
      </c>
      <c r="J14" s="11">
        <f>SUMPRODUCT(CalbyRate!J$7:J$26,'Rev Allocations Usage'!$K$4:$K$23)</f>
        <v>4119802.5413090247</v>
      </c>
      <c r="K14" s="11">
        <f>SUMPRODUCT(CalbyRate!K$7:K$26,'Rev Allocations Usage'!$K$4:$K$23)</f>
        <v>3589220.9027757565</v>
      </c>
      <c r="L14" s="11">
        <f>SUMPRODUCT(CalbyRate!L$7:L$26,'Rev Allocations Usage'!$K$4:$K$23)</f>
        <v>2535605.6480331789</v>
      </c>
      <c r="M14" s="11">
        <f>SUMPRODUCT(CalbyRate!M$7:M$26,'Rev Allocations Usage'!$K$4:$K$23)</f>
        <v>1307620.5112532256</v>
      </c>
      <c r="N14" s="11">
        <f>SUMPRODUCT(CalbyRate!N$7:N$26,'Rev Allocations Usage'!$K$4:$K$23)</f>
        <v>731121.93487582123</v>
      </c>
      <c r="O14" s="11">
        <f>SUMPRODUCT(CalbyRate!O$7:O$26,'Rev Allocations Usage'!$K$4:$K$23)</f>
        <v>425087.06142485287</v>
      </c>
      <c r="P14" s="11">
        <f>SUMPRODUCT(CalbyRate!P$7:P$26,'Rev Allocations Usage'!$K$4:$K$23)</f>
        <v>380487.52077651385</v>
      </c>
      <c r="Q14" s="11">
        <f>SUMPRODUCT(CalbyRate!Q$7:Q$26,'Rev Allocations Usage'!$K$4:$K$23)</f>
        <v>405125.50607613311</v>
      </c>
      <c r="R14" s="11">
        <f>SUMPRODUCT(CalbyRate!R$7:R$26,'Rev Allocations Usage'!$K$4:$K$23)</f>
        <v>470582.18135785672</v>
      </c>
      <c r="S14" s="11">
        <f>SUMPRODUCT(CalbyRate!S$7:S$26,'Rev Allocations Usage'!$K$4:$K$23)</f>
        <v>851302.62126258819</v>
      </c>
      <c r="T14" s="11">
        <f>SUMPRODUCT(CalbyRate!T$7:T$26,'Rev Allocations Usage'!$K$4:$K$23)</f>
        <v>1841795.3164338637</v>
      </c>
      <c r="U14" s="11">
        <f>SUMPRODUCT(CalbyRate!U$7:U$26,'Rev Allocations Usage'!$K$4:$K$23)</f>
        <v>3427080.3928592647</v>
      </c>
      <c r="V14" s="11">
        <f>SUMPRODUCT(CalbyRate!V$7:V$26,'Rev Allocations Usage'!$K$4:$K$23)</f>
        <v>4095786.5677700038</v>
      </c>
      <c r="W14" s="11">
        <f>SUMPRODUCT(CalbyRate!W$7:W$26,'Rev Allocations Usage'!$K$4:$K$23)</f>
        <v>3568630.5346814594</v>
      </c>
      <c r="X14" s="11">
        <f>SUMPRODUCT(CalbyRate!X$7:X$26,'Rev Allocations Usage'!$K$4:$K$23)</f>
        <v>2518707.6692426819</v>
      </c>
      <c r="Y14" s="11">
        <f>SUMPRODUCT(CalbyRate!Y$7:Y$26,'Rev Allocations Usage'!$K$4:$K$23)</f>
        <v>1294158.9715044836</v>
      </c>
      <c r="Z14" s="11">
        <f>SUMPRODUCT(CalbyRate!Z$7:Z$26,'Rev Allocations Usage'!$K$4:$K$23)</f>
        <v>716218.51499714109</v>
      </c>
      <c r="AA14" s="11">
        <f>SUMPRODUCT(CalbyRate!AA$7:AA$26,'Rev Allocations Usage'!$K$4:$K$23)</f>
        <v>415194.84069071629</v>
      </c>
      <c r="AB14" s="11">
        <f>SUMPRODUCT(CalbyRate!AB$7:AB$26,'Rev Allocations Usage'!$K$4:$K$23)</f>
        <v>371795.38793449721</v>
      </c>
      <c r="AC14" s="11">
        <f>SUMPRODUCT(CalbyRate!AC$7:AC$26,'Rev Allocations Usage'!$K$4:$K$23)</f>
        <v>397949.79005433951</v>
      </c>
      <c r="AD14" s="11">
        <f>SUMPRODUCT(CalbyRate!AD$7:AD$26,'Rev Allocations Usage'!$K$4:$K$23)</f>
        <v>463534.11310292222</v>
      </c>
      <c r="AE14" s="11">
        <f>SUMPRODUCT(CalbyRate!AE$7:AE$26,'Rev Allocations Usage'!$K$4:$K$23)</f>
        <v>837032.24288162298</v>
      </c>
      <c r="AF14" s="11">
        <f>SUMPRODUCT(CalbyRate!AF$7:AF$26,'Rev Allocations Usage'!$K$4:$K$23)</f>
        <v>1826558.0563894617</v>
      </c>
      <c r="AG14" s="11">
        <f>SUMPRODUCT(CalbyRate!AG$7:AG$26,'Rev Allocations Usage'!$K$4:$K$23)</f>
        <v>3402189.4794039023</v>
      </c>
      <c r="AH14" s="11">
        <f>SUMPRODUCT(CalbyRate!AH$7:AH$26,'Rev Allocations Usage'!$K$4:$K$23)</f>
        <v>4061690.2033754108</v>
      </c>
      <c r="AI14" s="11">
        <f>SUMPRODUCT(CalbyRate!AI$7:AI$26,'Rev Allocations Usage'!$K$4:$K$23)</f>
        <v>3541530.6296880571</v>
      </c>
      <c r="AJ14" s="11">
        <f>SUMPRODUCT(CalbyRate!AJ$7:AJ$26,'Rev Allocations Usage'!$K$4:$K$23)</f>
        <v>2498170.3476074953</v>
      </c>
      <c r="AK14" s="11">
        <f>SUMPRODUCT(CalbyRate!AK$7:AK$26,'Rev Allocations Usage'!$K$4:$K$23)</f>
        <v>1281870.0776752741</v>
      </c>
      <c r="AL14" s="11">
        <f>SUMPRODUCT(CalbyRate!AL$7:AL$26,'Rev Allocations Usage'!$K$4:$K$23)</f>
        <v>706854.6154877909</v>
      </c>
      <c r="AM14" s="11">
        <f>SUMPRODUCT(CalbyRate!AM$7:AM$26,'Rev Allocations Usage'!$K$4:$K$23)</f>
        <v>408760.36472675222</v>
      </c>
      <c r="AN14" s="11">
        <f>SUMPRODUCT(CalbyRate!AN$7:AN$26,'Rev Allocations Usage'!$K$4:$K$23)</f>
        <v>366631.73474817991</v>
      </c>
      <c r="AO14" s="11">
        <f>SUMPRODUCT(CalbyRate!AO$7:AO$26,'Rev Allocations Usage'!$K$4:$K$23)</f>
        <v>392732.86295282294</v>
      </c>
      <c r="AP14" s="11">
        <f>SUMPRODUCT(CalbyRate!AP$7:AP$26,'Rev Allocations Usage'!$K$4:$K$23)</f>
        <v>458638.64631796302</v>
      </c>
      <c r="AQ14" s="11">
        <f>SUMPRODUCT(CalbyRate!AQ$7:AQ$26,'Rev Allocations Usage'!$K$4:$K$23)</f>
        <v>825812.27843992866</v>
      </c>
      <c r="AR14" s="11">
        <f>SUMPRODUCT(CalbyRate!AR$7:AR$26,'Rev Allocations Usage'!$K$4:$K$23)</f>
        <v>1806740.2039598969</v>
      </c>
      <c r="AS14" s="11">
        <f>SUMPRODUCT(CalbyRate!AS$7:AS$26,'Rev Allocations Usage'!$K$4:$K$23)</f>
        <v>3371172.252593556</v>
      </c>
      <c r="AT14" s="11">
        <f>SUMPRODUCT(CalbyRate!AT$7:AT$26,'Rev Allocations Usage'!$K$4:$K$23)</f>
        <v>4026057.6558122747</v>
      </c>
      <c r="AU14" s="11">
        <f>SUMPRODUCT(CalbyRate!AU$7:AU$26,'Rev Allocations Usage'!$K$4:$K$23)</f>
        <v>3513014.2261388302</v>
      </c>
      <c r="AV14" s="11">
        <f>SUMPRODUCT(CalbyRate!AV$7:AV$26,'Rev Allocations Usage'!$K$4:$K$23)</f>
        <v>2476642.0408324189</v>
      </c>
      <c r="AW14" s="11">
        <f>SUMPRODUCT(CalbyRate!AW$7:AW$26,'Rev Allocations Usage'!$K$4:$K$23)</f>
        <v>1269166.5442224091</v>
      </c>
      <c r="AX14" s="11">
        <f>SUMPRODUCT(CalbyRate!AX$7:AX$26,'Rev Allocations Usage'!$K$4:$K$23)</f>
        <v>697865.06513670017</v>
      </c>
      <c r="AY14" s="11">
        <f>SUMPRODUCT(CalbyRate!AY$7:AY$26,'Rev Allocations Usage'!$K$4:$K$23)</f>
        <v>402787.72343822505</v>
      </c>
      <c r="AZ14" s="11">
        <f>SUMPRODUCT(CalbyRate!AZ$7:AZ$26,'Rev Allocations Usage'!$K$4:$K$23)</f>
        <v>361815.90609652636</v>
      </c>
      <c r="BA14" s="11">
        <f>SUMPRODUCT(CalbyRate!BA$7:BA$26,'Rev Allocations Usage'!$K$4:$K$23)</f>
        <v>387819.79929742473</v>
      </c>
      <c r="BB14" s="11">
        <f>SUMPRODUCT(CalbyRate!BB$7:BB$26,'Rev Allocations Usage'!$K$4:$K$23)</f>
        <v>453629.43698392558</v>
      </c>
      <c r="BC14" s="11">
        <f>SUMPRODUCT(CalbyRate!BC$7:BC$26,'Rev Allocations Usage'!$K$4:$K$23)</f>
        <v>814784.16104000143</v>
      </c>
      <c r="BD14" s="11">
        <f>SUMPRODUCT(CalbyRate!BD$7:BD$26,'Rev Allocations Usage'!$K$4:$K$23)</f>
        <v>1786636.1557118183</v>
      </c>
      <c r="BE14" s="11">
        <f>SUMPRODUCT(CalbyRate!BE$7:BE$26,'Rev Allocations Usage'!$K$4:$K$23)</f>
        <v>3339255.5754308277</v>
      </c>
      <c r="BF14" s="11">
        <f>SUMPRODUCT(CalbyRate!BF$7:BF$26,'Rev Allocations Usage'!$K$4:$K$23)</f>
        <v>3992789.2927210215</v>
      </c>
      <c r="BG14" s="11">
        <f>SUMPRODUCT(CalbyRate!BG$7:BG$26,'Rev Allocations Usage'!$K$4:$K$23)</f>
        <v>3486547.9160931082</v>
      </c>
      <c r="BH14" s="11">
        <f>SUMPRODUCT(CalbyRate!BH$7:BH$26,'Rev Allocations Usage'!$K$4:$K$23)</f>
        <v>2456622.4627588163</v>
      </c>
      <c r="BI14" s="11">
        <f>SUMPRODUCT(CalbyRate!BI$7:BI$26,'Rev Allocations Usage'!$K$4:$K$23)</f>
        <v>1257248.1471417698</v>
      </c>
      <c r="BJ14" s="11">
        <f>SUMPRODUCT(CalbyRate!BJ$7:BJ$26,'Rev Allocations Usage'!$K$4:$K$23)</f>
        <v>689473.28925575688</v>
      </c>
      <c r="BK14" s="11">
        <f>SUMPRODUCT(CalbyRate!BK$7:BK$26,'Rev Allocations Usage'!$K$4:$K$23)</f>
        <v>397283.72082531446</v>
      </c>
      <c r="BL14" s="11">
        <f>SUMPRODUCT(CalbyRate!BL$7:BL$26,'Rev Allocations Usage'!$K$4:$K$23)</f>
        <v>357397.11004991387</v>
      </c>
      <c r="BM14" s="11">
        <f>SUMPRODUCT(CalbyRate!BM$7:BM$26,'Rev Allocations Usage'!$K$4:$K$23)</f>
        <v>383282.62677650544</v>
      </c>
      <c r="BN14" s="11">
        <f>SUMPRODUCT(CalbyRate!BN$7:BN$26,'Rev Allocations Usage'!$K$4:$K$23)</f>
        <v>448434.35347200674</v>
      </c>
      <c r="BO14" s="11">
        <f>SUMPRODUCT(CalbyRate!BO$7:BO$26,'Rev Allocations Usage'!$K$4:$K$23)</f>
        <v>804375.70740213804</v>
      </c>
      <c r="BP14" s="11">
        <f>SUMPRODUCT(CalbyRate!BP$7:BP$26,'Rev Allocations Usage'!$K$4:$K$23)</f>
        <v>1767691.7862577019</v>
      </c>
      <c r="BQ14" s="11">
        <f>SUMPRODUCT(CalbyRate!BQ$7:BQ$26,'Rev Allocations Usage'!$K$4:$K$23)</f>
        <v>3309048.2361594923</v>
      </c>
    </row>
    <row r="15" spans="1:69" x14ac:dyDescent="0.25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x14ac:dyDescent="0.25">
      <c r="A16" s="7" t="s">
        <v>195</v>
      </c>
      <c r="B16" s="13">
        <f>(B14+B13+B12+B10)</f>
        <v>1409736.6617543313</v>
      </c>
      <c r="C16" s="13">
        <f t="shared" ref="C16:BN16" si="0">(C14+C13+C12+C10)</f>
        <v>953530.85852523311</v>
      </c>
      <c r="D16" s="13">
        <f t="shared" si="0"/>
        <v>868488.85934341734</v>
      </c>
      <c r="E16" s="13">
        <f t="shared" si="0"/>
        <v>856158.58365717169</v>
      </c>
      <c r="F16" s="13">
        <f t="shared" si="0"/>
        <v>933574.35798313457</v>
      </c>
      <c r="G16" s="13">
        <f t="shared" si="0"/>
        <v>1574622.4769793225</v>
      </c>
      <c r="H16" s="13">
        <f t="shared" si="0"/>
        <v>3092720.9201032585</v>
      </c>
      <c r="I16" s="13">
        <f t="shared" si="0"/>
        <v>5587658.0320355967</v>
      </c>
      <c r="J16" s="13">
        <f>(J14+J13+J12+J10)</f>
        <v>6393978.8356241556</v>
      </c>
      <c r="K16" s="13">
        <f t="shared" si="0"/>
        <v>5524468.1294462765</v>
      </c>
      <c r="L16" s="13">
        <f t="shared" si="0"/>
        <v>3876870.3908971557</v>
      </c>
      <c r="M16" s="13">
        <f t="shared" si="0"/>
        <v>2089769.2907236987</v>
      </c>
      <c r="N16" s="13">
        <f t="shared" si="0"/>
        <v>1248887.728554093</v>
      </c>
      <c r="O16" s="13">
        <f t="shared" si="0"/>
        <v>818209.86298076203</v>
      </c>
      <c r="P16" s="13">
        <f t="shared" si="0"/>
        <v>741542.14366582118</v>
      </c>
      <c r="Q16" s="13">
        <f t="shared" si="0"/>
        <v>767850.66358366411</v>
      </c>
      <c r="R16" s="13">
        <f t="shared" si="0"/>
        <v>852102.52181755286</v>
      </c>
      <c r="S16" s="13">
        <f t="shared" si="0"/>
        <v>1474161.245577985</v>
      </c>
      <c r="T16" s="13">
        <f t="shared" si="0"/>
        <v>2952694.6953455578</v>
      </c>
      <c r="U16" s="13">
        <f t="shared" si="0"/>
        <v>5352341.3600452766</v>
      </c>
      <c r="V16" s="13">
        <f t="shared" si="0"/>
        <v>6374277.9611011511</v>
      </c>
      <c r="W16" s="13">
        <f t="shared" si="0"/>
        <v>5507022.3919444447</v>
      </c>
      <c r="X16" s="13">
        <f t="shared" si="0"/>
        <v>3862099.9160669153</v>
      </c>
      <c r="Y16" s="13">
        <f t="shared" si="0"/>
        <v>2078062.279893192</v>
      </c>
      <c r="Z16" s="13">
        <f t="shared" si="0"/>
        <v>1238606.7179030417</v>
      </c>
      <c r="AA16" s="13">
        <f t="shared" si="0"/>
        <v>815327.87682523835</v>
      </c>
      <c r="AB16" s="13">
        <f t="shared" si="0"/>
        <v>739031.36658099841</v>
      </c>
      <c r="AC16" s="13">
        <f t="shared" si="0"/>
        <v>767930.16043393547</v>
      </c>
      <c r="AD16" s="13">
        <f t="shared" si="0"/>
        <v>848189.47788852919</v>
      </c>
      <c r="AE16" s="13">
        <f t="shared" si="0"/>
        <v>1465546.5636289699</v>
      </c>
      <c r="AF16" s="13">
        <f t="shared" si="0"/>
        <v>2945771.5945791663</v>
      </c>
      <c r="AG16" s="13">
        <f t="shared" si="0"/>
        <v>5335000.7415013267</v>
      </c>
      <c r="AH16" s="13">
        <f t="shared" si="0"/>
        <v>6337442.9924477264</v>
      </c>
      <c r="AI16" s="13">
        <f t="shared" si="0"/>
        <v>5477320.258355259</v>
      </c>
      <c r="AJ16" s="13">
        <f t="shared" si="0"/>
        <v>3840365.9310656623</v>
      </c>
      <c r="AK16" s="13">
        <f t="shared" si="0"/>
        <v>2066622.454638412</v>
      </c>
      <c r="AL16" s="13">
        <f t="shared" si="0"/>
        <v>1232263.0070813668</v>
      </c>
      <c r="AM16" s="13">
        <f t="shared" si="0"/>
        <v>813096.40000224765</v>
      </c>
      <c r="AN16" s="13">
        <f t="shared" si="0"/>
        <v>738148.31778238481</v>
      </c>
      <c r="AO16" s="13">
        <f t="shared" si="0"/>
        <v>767105.61093735602</v>
      </c>
      <c r="AP16" s="13">
        <f t="shared" si="0"/>
        <v>844991.83814930695</v>
      </c>
      <c r="AQ16" s="13">
        <f t="shared" si="0"/>
        <v>1458070.2938060861</v>
      </c>
      <c r="AR16" s="13">
        <f t="shared" si="0"/>
        <v>2927389.4469981296</v>
      </c>
      <c r="AS16" s="13">
        <f t="shared" si="0"/>
        <v>5302825.6583877718</v>
      </c>
      <c r="AT16" s="13">
        <f t="shared" si="0"/>
        <v>6298290.513811769</v>
      </c>
      <c r="AU16" s="13">
        <f t="shared" si="0"/>
        <v>5445578.6657104474</v>
      </c>
      <c r="AV16" s="13">
        <f t="shared" si="0"/>
        <v>3817071.9474567273</v>
      </c>
      <c r="AW16" s="13">
        <f t="shared" si="0"/>
        <v>2054283.9649699873</v>
      </c>
      <c r="AX16" s="13">
        <f t="shared" si="0"/>
        <v>1225422.4541769654</v>
      </c>
      <c r="AY16" s="13">
        <f t="shared" si="0"/>
        <v>810364.86766188475</v>
      </c>
      <c r="AZ16" s="13">
        <f t="shared" si="0"/>
        <v>736830.1825065189</v>
      </c>
      <c r="BA16" s="13">
        <f t="shared" si="0"/>
        <v>765801.56539127161</v>
      </c>
      <c r="BB16" s="13">
        <f t="shared" si="0"/>
        <v>841950.2714329923</v>
      </c>
      <c r="BC16" s="13">
        <f t="shared" si="0"/>
        <v>1449947.6291682455</v>
      </c>
      <c r="BD16" s="13">
        <f t="shared" si="0"/>
        <v>2907923.7891011005</v>
      </c>
      <c r="BE16" s="13">
        <f t="shared" si="0"/>
        <v>5268907.0189086339</v>
      </c>
      <c r="BF16" s="13">
        <f t="shared" si="0"/>
        <v>6266458.2666056389</v>
      </c>
      <c r="BG16" s="13">
        <f t="shared" si="0"/>
        <v>5419919.6845349018</v>
      </c>
      <c r="BH16" s="13">
        <f t="shared" si="0"/>
        <v>3798231.5043376237</v>
      </c>
      <c r="BI16" s="13">
        <f t="shared" si="0"/>
        <v>2044432.7841733682</v>
      </c>
      <c r="BJ16" s="13">
        <f t="shared" si="0"/>
        <v>1220202.4768101242</v>
      </c>
      <c r="BK16" s="13">
        <f t="shared" si="0"/>
        <v>808724.75379763986</v>
      </c>
      <c r="BL16" s="13">
        <f t="shared" si="0"/>
        <v>736497.25788393058</v>
      </c>
      <c r="BM16" s="13">
        <f t="shared" si="0"/>
        <v>765484.4622382134</v>
      </c>
      <c r="BN16" s="13">
        <f t="shared" si="0"/>
        <v>840986.77057475923</v>
      </c>
      <c r="BO16" s="13">
        <f>(BO14+BO13+BO12+BO10)</f>
        <v>1444073.5416243433</v>
      </c>
      <c r="BP16" s="13">
        <f>(BP14+BP13+BP12+BP10)</f>
        <v>2892486.6777012926</v>
      </c>
      <c r="BQ16" s="13">
        <f>(BQ14+BQ13+BQ12+BQ10)</f>
        <v>5241499.2056475189</v>
      </c>
    </row>
    <row r="17" spans="1:69" x14ac:dyDescent="0.25">
      <c r="A17" s="7" t="s">
        <v>110</v>
      </c>
      <c r="B17" s="11">
        <f>B11</f>
        <v>30870.200000000004</v>
      </c>
      <c r="C17" s="11">
        <f t="shared" ref="C17:BN17" si="1">C11</f>
        <v>29494.6</v>
      </c>
      <c r="D17" s="11">
        <f t="shared" si="1"/>
        <v>38486.699999999997</v>
      </c>
      <c r="E17" s="11">
        <f t="shared" si="1"/>
        <v>29494.6</v>
      </c>
      <c r="F17" s="11">
        <f t="shared" si="1"/>
        <v>29494.6</v>
      </c>
      <c r="G17" s="11">
        <f t="shared" si="1"/>
        <v>19027.3</v>
      </c>
      <c r="H17" s="11">
        <f t="shared" si="1"/>
        <v>19027.3</v>
      </c>
      <c r="I17" s="11">
        <f t="shared" si="1"/>
        <v>36918</v>
      </c>
      <c r="J17" s="11">
        <f>J11</f>
        <v>28119</v>
      </c>
      <c r="K17" s="11">
        <f t="shared" si="1"/>
        <v>29494.6</v>
      </c>
      <c r="L17" s="11">
        <f t="shared" si="1"/>
        <v>27925.8</v>
      </c>
      <c r="M17" s="11">
        <f t="shared" si="1"/>
        <v>31122.9</v>
      </c>
      <c r="N17" s="11">
        <f t="shared" si="1"/>
        <v>30870.200000000004</v>
      </c>
      <c r="O17" s="11">
        <f t="shared" si="1"/>
        <v>28119</v>
      </c>
      <c r="P17" s="11">
        <f t="shared" si="1"/>
        <v>30870.200000000004</v>
      </c>
      <c r="Q17" s="11">
        <f t="shared" si="1"/>
        <v>29494.6</v>
      </c>
      <c r="R17" s="11">
        <f t="shared" si="1"/>
        <v>32498.5</v>
      </c>
      <c r="S17" s="11">
        <f t="shared" si="1"/>
        <v>30870.200000000004</v>
      </c>
      <c r="T17" s="11">
        <f t="shared" si="1"/>
        <v>41297.5</v>
      </c>
      <c r="U17" s="11">
        <f t="shared" si="1"/>
        <v>36918</v>
      </c>
      <c r="V17" s="11">
        <f t="shared" si="1"/>
        <v>29494.6</v>
      </c>
      <c r="W17" s="11">
        <f t="shared" si="1"/>
        <v>33874.1</v>
      </c>
      <c r="X17" s="11">
        <f t="shared" si="1"/>
        <v>29687.7</v>
      </c>
      <c r="Y17" s="11">
        <f t="shared" si="1"/>
        <v>26490.7</v>
      </c>
      <c r="Z17" s="11">
        <f t="shared" si="1"/>
        <v>13312.2</v>
      </c>
      <c r="AA17" s="11">
        <f t="shared" si="1"/>
        <v>41297.5</v>
      </c>
      <c r="AB17" s="11">
        <f t="shared" si="1"/>
        <v>29494.6</v>
      </c>
      <c r="AC17" s="11">
        <f t="shared" si="1"/>
        <v>29687.7</v>
      </c>
      <c r="AD17" s="11">
        <f t="shared" si="1"/>
        <v>30870.200000000004</v>
      </c>
      <c r="AE17" s="11">
        <f t="shared" si="1"/>
        <v>29494.6</v>
      </c>
      <c r="AF17" s="11">
        <f t="shared" si="1"/>
        <v>33874.1</v>
      </c>
      <c r="AG17" s="11">
        <f t="shared" si="1"/>
        <v>28119</v>
      </c>
      <c r="AH17" s="11">
        <f t="shared" si="1"/>
        <v>29494.6</v>
      </c>
      <c r="AI17" s="11">
        <f t="shared" si="1"/>
        <v>29494.6</v>
      </c>
      <c r="AJ17" s="11">
        <f t="shared" si="1"/>
        <v>30870.200000000004</v>
      </c>
      <c r="AK17" s="11">
        <f t="shared" si="1"/>
        <v>27925.8</v>
      </c>
      <c r="AL17" s="11">
        <f t="shared" si="1"/>
        <v>34067.199999999997</v>
      </c>
      <c r="AM17" s="11">
        <f t="shared" si="1"/>
        <v>29494.6</v>
      </c>
      <c r="AN17" s="11">
        <f t="shared" si="1"/>
        <v>29494.6</v>
      </c>
      <c r="AO17" s="11">
        <f t="shared" si="1"/>
        <v>29494.6</v>
      </c>
      <c r="AP17" s="11">
        <f t="shared" si="1"/>
        <v>33874.1</v>
      </c>
      <c r="AQ17" s="11">
        <f t="shared" si="1"/>
        <v>29494.6</v>
      </c>
      <c r="AR17" s="11">
        <f t="shared" si="1"/>
        <v>36918</v>
      </c>
      <c r="AS17" s="11">
        <f t="shared" si="1"/>
        <v>29494.6</v>
      </c>
      <c r="AT17" s="11">
        <f t="shared" si="1"/>
        <v>29494.6</v>
      </c>
      <c r="AU17" s="11">
        <f t="shared" si="1"/>
        <v>29494.6</v>
      </c>
      <c r="AV17" s="11">
        <f t="shared" si="1"/>
        <v>26683.8</v>
      </c>
      <c r="AW17" s="11">
        <f t="shared" si="1"/>
        <v>35542.400000000001</v>
      </c>
      <c r="AX17" s="11">
        <f t="shared" si="1"/>
        <v>23446.800000000003</v>
      </c>
      <c r="AY17" s="11">
        <f t="shared" si="1"/>
        <v>29494.6</v>
      </c>
      <c r="AZ17" s="11">
        <f t="shared" si="1"/>
        <v>29494.6</v>
      </c>
      <c r="BA17" s="11">
        <f t="shared" si="1"/>
        <v>29494.6</v>
      </c>
      <c r="BB17" s="11">
        <f t="shared" si="1"/>
        <v>29494.6</v>
      </c>
      <c r="BC17" s="11">
        <f t="shared" si="1"/>
        <v>19027.3</v>
      </c>
      <c r="BD17" s="11">
        <f t="shared" si="1"/>
        <v>41297.5</v>
      </c>
      <c r="BE17" s="11">
        <f t="shared" si="1"/>
        <v>35442.799999999996</v>
      </c>
      <c r="BF17" s="11">
        <f t="shared" si="1"/>
        <v>29494.6</v>
      </c>
      <c r="BG17" s="11">
        <f t="shared" si="1"/>
        <v>28119</v>
      </c>
      <c r="BH17" s="11">
        <f t="shared" si="1"/>
        <v>29494.6</v>
      </c>
      <c r="BI17" s="11">
        <f t="shared" si="1"/>
        <v>29494.6</v>
      </c>
      <c r="BJ17" s="11">
        <f t="shared" si="1"/>
        <v>29494.6</v>
      </c>
      <c r="BK17" s="11">
        <f t="shared" si="1"/>
        <v>27925.8</v>
      </c>
      <c r="BL17" s="11">
        <f t="shared" si="1"/>
        <v>31063.3</v>
      </c>
      <c r="BM17" s="11">
        <f t="shared" si="1"/>
        <v>29494.6</v>
      </c>
      <c r="BN17" s="11">
        <f t="shared" si="1"/>
        <v>38293.599999999999</v>
      </c>
      <c r="BO17" s="11">
        <f>BO11</f>
        <v>20735.599999999999</v>
      </c>
      <c r="BP17" s="11">
        <f>BP11</f>
        <v>32538.5</v>
      </c>
      <c r="BQ17" s="11">
        <f>BQ11</f>
        <v>33874.1</v>
      </c>
    </row>
    <row r="18" spans="1:69" x14ac:dyDescent="0.25">
      <c r="A18" s="7" t="s">
        <v>111</v>
      </c>
      <c r="B18" s="11">
        <f>(B6+B8+B9)</f>
        <v>619503.89998736465</v>
      </c>
      <c r="C18" s="11">
        <f t="shared" ref="C18:BN18" si="2">(C6+C8+C9)</f>
        <v>626738.01287556032</v>
      </c>
      <c r="D18" s="11">
        <f t="shared" si="2"/>
        <v>669572.5575011702</v>
      </c>
      <c r="E18" s="11">
        <f t="shared" si="2"/>
        <v>741597.47312041558</v>
      </c>
      <c r="F18" s="11">
        <f t="shared" si="2"/>
        <v>761615.44798256003</v>
      </c>
      <c r="G18" s="11">
        <f t="shared" si="2"/>
        <v>1136369.196777818</v>
      </c>
      <c r="H18" s="11">
        <f t="shared" si="2"/>
        <v>1420846.1731287206</v>
      </c>
      <c r="I18" s="11">
        <f t="shared" si="2"/>
        <v>1619478.3572410853</v>
      </c>
      <c r="J18" s="11">
        <f>(J6+J8+J9)</f>
        <v>1559315.945549564</v>
      </c>
      <c r="K18" s="11">
        <f t="shared" si="2"/>
        <v>1250532.3051734967</v>
      </c>
      <c r="L18" s="11">
        <f t="shared" si="2"/>
        <v>1091142.0394350656</v>
      </c>
      <c r="M18" s="11">
        <f t="shared" si="2"/>
        <v>648668.13906660967</v>
      </c>
      <c r="N18" s="11">
        <f t="shared" si="2"/>
        <v>693611.88572133612</v>
      </c>
      <c r="O18" s="11">
        <f t="shared" si="2"/>
        <v>694684.76140365773</v>
      </c>
      <c r="P18" s="11">
        <f t="shared" si="2"/>
        <v>731010.77966668457</v>
      </c>
      <c r="Q18" s="11">
        <f t="shared" si="2"/>
        <v>761814.82990501868</v>
      </c>
      <c r="R18" s="11">
        <f t="shared" si="2"/>
        <v>770255.27787341399</v>
      </c>
      <c r="S18" s="11">
        <f t="shared" si="2"/>
        <v>1125757.8487460369</v>
      </c>
      <c r="T18" s="11">
        <f t="shared" si="2"/>
        <v>1360349.9352753211</v>
      </c>
      <c r="U18" s="11">
        <f t="shared" si="2"/>
        <v>1534228.4369500349</v>
      </c>
      <c r="V18" s="11">
        <f t="shared" si="2"/>
        <v>1572983.3987553488</v>
      </c>
      <c r="W18" s="11">
        <f t="shared" si="2"/>
        <v>1263136.407749264</v>
      </c>
      <c r="X18" s="11">
        <f t="shared" si="2"/>
        <v>1103224.974611348</v>
      </c>
      <c r="Y18" s="11">
        <f t="shared" si="2"/>
        <v>659114.04200071481</v>
      </c>
      <c r="Z18" s="11">
        <f t="shared" si="2"/>
        <v>704485.19048568828</v>
      </c>
      <c r="AA18" s="11">
        <f t="shared" si="2"/>
        <v>698126.60290969419</v>
      </c>
      <c r="AB18" s="11">
        <f t="shared" si="2"/>
        <v>734103.75361172436</v>
      </c>
      <c r="AC18" s="11">
        <f t="shared" si="2"/>
        <v>762317.84580411948</v>
      </c>
      <c r="AD18" s="11">
        <f t="shared" si="2"/>
        <v>774454.70258871978</v>
      </c>
      <c r="AE18" s="11">
        <f t="shared" si="2"/>
        <v>1132966.0721397703</v>
      </c>
      <c r="AF18" s="11">
        <f t="shared" si="2"/>
        <v>1364319.2131164782</v>
      </c>
      <c r="AG18" s="11">
        <f t="shared" si="2"/>
        <v>1546639.6969401273</v>
      </c>
      <c r="AH18" s="11">
        <f t="shared" si="2"/>
        <v>1576778.4857397</v>
      </c>
      <c r="AI18" s="11">
        <f t="shared" si="2"/>
        <v>1264717.9582080739</v>
      </c>
      <c r="AJ18" s="11">
        <f t="shared" si="2"/>
        <v>1104409.1430718058</v>
      </c>
      <c r="AK18" s="11">
        <f t="shared" si="2"/>
        <v>659244.55317950435</v>
      </c>
      <c r="AL18" s="11">
        <f t="shared" si="2"/>
        <v>702928.37349839904</v>
      </c>
      <c r="AM18" s="11">
        <f t="shared" si="2"/>
        <v>694212.90579498548</v>
      </c>
      <c r="AN18" s="11">
        <f t="shared" si="2"/>
        <v>729008.54132710444</v>
      </c>
      <c r="AO18" s="11">
        <f t="shared" si="2"/>
        <v>756930.4467739542</v>
      </c>
      <c r="AP18" s="11">
        <f t="shared" si="2"/>
        <v>771036.84649175452</v>
      </c>
      <c r="AQ18" s="11">
        <f t="shared" si="2"/>
        <v>1129687.9699796902</v>
      </c>
      <c r="AR18" s="11">
        <f t="shared" si="2"/>
        <v>1364809.9782729498</v>
      </c>
      <c r="AS18" s="11">
        <f t="shared" si="2"/>
        <v>1550230.4586079111</v>
      </c>
      <c r="AT18" s="11">
        <f t="shared" si="2"/>
        <v>1580658.3128762932</v>
      </c>
      <c r="AU18" s="11">
        <f t="shared" si="2"/>
        <v>1266438.6343541082</v>
      </c>
      <c r="AV18" s="11">
        <f t="shared" si="2"/>
        <v>1105764.5941981066</v>
      </c>
      <c r="AW18" s="11">
        <f t="shared" si="2"/>
        <v>659509.4677033585</v>
      </c>
      <c r="AX18" s="11">
        <f t="shared" si="2"/>
        <v>701334.49655653746</v>
      </c>
      <c r="AY18" s="11">
        <f t="shared" si="2"/>
        <v>690383.9855018165</v>
      </c>
      <c r="AZ18" s="11">
        <f t="shared" si="2"/>
        <v>723944.41646435496</v>
      </c>
      <c r="BA18" s="11">
        <f t="shared" si="2"/>
        <v>751602.75260285393</v>
      </c>
      <c r="BB18" s="11">
        <f t="shared" si="2"/>
        <v>767015.85525273054</v>
      </c>
      <c r="BC18" s="11">
        <f t="shared" si="2"/>
        <v>1126329.5034546221</v>
      </c>
      <c r="BD18" s="11">
        <f t="shared" si="2"/>
        <v>1365175.189521156</v>
      </c>
      <c r="BE18" s="11">
        <f t="shared" si="2"/>
        <v>1553633.1047550782</v>
      </c>
      <c r="BF18" s="11">
        <f t="shared" si="2"/>
        <v>1584479.6651677322</v>
      </c>
      <c r="BG18" s="11">
        <f t="shared" si="2"/>
        <v>1268257.2547531214</v>
      </c>
      <c r="BH18" s="11">
        <f t="shared" si="2"/>
        <v>1107183.0998718622</v>
      </c>
      <c r="BI18" s="11">
        <f t="shared" si="2"/>
        <v>659772.72045251401</v>
      </c>
      <c r="BJ18" s="11">
        <f t="shared" si="2"/>
        <v>699856.48219193122</v>
      </c>
      <c r="BK18" s="11">
        <f t="shared" si="2"/>
        <v>686814.27981750946</v>
      </c>
      <c r="BL18" s="11">
        <f t="shared" si="2"/>
        <v>719209.02865615883</v>
      </c>
      <c r="BM18" s="11">
        <f t="shared" si="2"/>
        <v>746653.42535095802</v>
      </c>
      <c r="BN18" s="11">
        <f t="shared" si="2"/>
        <v>762370.80216600583</v>
      </c>
      <c r="BO18" s="11">
        <f>(BO6+BO8+BO9)</f>
        <v>1123086.1375371153</v>
      </c>
      <c r="BP18" s="11">
        <f>(BP6+BP8+BP9)</f>
        <v>1365444.1584320602</v>
      </c>
      <c r="BQ18" s="11">
        <f>(BQ6+BQ8+BQ9)</f>
        <v>1556807.4043418814</v>
      </c>
    </row>
    <row r="19" spans="1:69" x14ac:dyDescent="0.25">
      <c r="A19" s="7" t="s">
        <v>112</v>
      </c>
      <c r="B19" s="11">
        <f>B7</f>
        <v>91020.5</v>
      </c>
      <c r="C19" s="11">
        <f t="shared" ref="C19:BN19" si="3">C7</f>
        <v>197972</v>
      </c>
      <c r="D19" s="11">
        <f t="shared" si="3"/>
        <v>250674</v>
      </c>
      <c r="E19" s="11">
        <f t="shared" si="3"/>
        <v>235318.39999999999</v>
      </c>
      <c r="F19" s="11">
        <f t="shared" si="3"/>
        <v>113644.8</v>
      </c>
      <c r="G19" s="11">
        <f t="shared" si="3"/>
        <v>374247.7</v>
      </c>
      <c r="H19" s="11">
        <f t="shared" si="3"/>
        <v>0</v>
      </c>
      <c r="I19" s="11">
        <f t="shared" si="3"/>
        <v>0</v>
      </c>
      <c r="J19" s="11">
        <f>J7</f>
        <v>0</v>
      </c>
      <c r="K19" s="11">
        <f t="shared" si="3"/>
        <v>0</v>
      </c>
      <c r="L19" s="11">
        <f t="shared" si="3"/>
        <v>0</v>
      </c>
      <c r="M19" s="11">
        <f t="shared" si="3"/>
        <v>300803.80000000005</v>
      </c>
      <c r="N19" s="11">
        <f t="shared" si="3"/>
        <v>57645.9</v>
      </c>
      <c r="O19" s="11">
        <f t="shared" si="3"/>
        <v>171562.4</v>
      </c>
      <c r="P19" s="11">
        <f t="shared" si="3"/>
        <v>253310.50000000006</v>
      </c>
      <c r="Q19" s="11">
        <f t="shared" si="3"/>
        <v>253741.1</v>
      </c>
      <c r="R19" s="11">
        <f t="shared" si="3"/>
        <v>100468.6</v>
      </c>
      <c r="S19" s="11">
        <f t="shared" si="3"/>
        <v>255703.3</v>
      </c>
      <c r="T19" s="11">
        <f t="shared" si="3"/>
        <v>0</v>
      </c>
      <c r="U19" s="11">
        <f t="shared" si="3"/>
        <v>0</v>
      </c>
      <c r="V19" s="11">
        <f t="shared" si="3"/>
        <v>0</v>
      </c>
      <c r="W19" s="11">
        <f t="shared" si="3"/>
        <v>0</v>
      </c>
      <c r="X19" s="11">
        <f t="shared" si="3"/>
        <v>0</v>
      </c>
      <c r="Y19" s="11">
        <f t="shared" si="3"/>
        <v>235847.6</v>
      </c>
      <c r="Z19" s="11">
        <f t="shared" si="3"/>
        <v>89857.3</v>
      </c>
      <c r="AA19" s="11">
        <f t="shared" si="3"/>
        <v>209221.5</v>
      </c>
      <c r="AB19" s="11">
        <f t="shared" si="3"/>
        <v>260545.00000000006</v>
      </c>
      <c r="AC19" s="11">
        <f t="shared" si="3"/>
        <v>280899.80000000005</v>
      </c>
      <c r="AD19" s="11">
        <f t="shared" si="3"/>
        <v>85645.4</v>
      </c>
      <c r="AE19" s="11">
        <f t="shared" si="3"/>
        <v>84254.799999999988</v>
      </c>
      <c r="AF19" s="11">
        <f t="shared" si="3"/>
        <v>0</v>
      </c>
      <c r="AG19" s="11">
        <f t="shared" si="3"/>
        <v>0</v>
      </c>
      <c r="AH19" s="11">
        <f t="shared" si="3"/>
        <v>0</v>
      </c>
      <c r="AI19" s="11">
        <f t="shared" si="3"/>
        <v>0</v>
      </c>
      <c r="AJ19" s="11">
        <f t="shared" si="3"/>
        <v>0</v>
      </c>
      <c r="AK19" s="11">
        <f t="shared" si="3"/>
        <v>178531.20000000001</v>
      </c>
      <c r="AL19" s="11">
        <f t="shared" si="3"/>
        <v>48528.9</v>
      </c>
      <c r="AM19" s="11">
        <f t="shared" si="3"/>
        <v>152019.09999999998</v>
      </c>
      <c r="AN19" s="11">
        <f t="shared" si="3"/>
        <v>257385.49999999994</v>
      </c>
      <c r="AO19" s="11">
        <f t="shared" si="3"/>
        <v>281258.90000000002</v>
      </c>
      <c r="AP19" s="11">
        <f t="shared" si="3"/>
        <v>121880</v>
      </c>
      <c r="AQ19" s="11">
        <f t="shared" si="3"/>
        <v>249825.10000000003</v>
      </c>
      <c r="AR19" s="11">
        <f t="shared" si="3"/>
        <v>0</v>
      </c>
      <c r="AS19" s="11">
        <f t="shared" si="3"/>
        <v>0</v>
      </c>
      <c r="AT19" s="11">
        <f t="shared" si="3"/>
        <v>0</v>
      </c>
      <c r="AU19" s="11">
        <f t="shared" si="3"/>
        <v>0</v>
      </c>
      <c r="AV19" s="11">
        <f t="shared" si="3"/>
        <v>0</v>
      </c>
      <c r="AW19" s="11">
        <f t="shared" si="3"/>
        <v>2251.1999999999998</v>
      </c>
      <c r="AX19" s="11">
        <f t="shared" si="3"/>
        <v>0</v>
      </c>
      <c r="AY19" s="11">
        <f t="shared" si="3"/>
        <v>116115.4</v>
      </c>
      <c r="AZ19" s="11">
        <f t="shared" si="3"/>
        <v>195477.89999999997</v>
      </c>
      <c r="BA19" s="11">
        <f t="shared" si="3"/>
        <v>206056.80000000002</v>
      </c>
      <c r="BB19" s="11">
        <f t="shared" si="3"/>
        <v>57645.9</v>
      </c>
      <c r="BC19" s="11">
        <f t="shared" si="3"/>
        <v>63680.9</v>
      </c>
      <c r="BD19" s="11">
        <f t="shared" si="3"/>
        <v>0</v>
      </c>
      <c r="BE19" s="11">
        <f t="shared" si="3"/>
        <v>0</v>
      </c>
      <c r="BF19" s="11">
        <f t="shared" si="3"/>
        <v>0</v>
      </c>
      <c r="BG19" s="11">
        <f t="shared" si="3"/>
        <v>0</v>
      </c>
      <c r="BH19" s="11">
        <f t="shared" si="3"/>
        <v>0</v>
      </c>
      <c r="BI19" s="11">
        <f t="shared" si="3"/>
        <v>59220.800000000003</v>
      </c>
      <c r="BJ19" s="11">
        <f t="shared" si="3"/>
        <v>21411.3</v>
      </c>
      <c r="BK19" s="11">
        <f t="shared" si="3"/>
        <v>109242.1</v>
      </c>
      <c r="BL19" s="11">
        <f t="shared" si="3"/>
        <v>195492.00000000003</v>
      </c>
      <c r="BM19" s="11">
        <f t="shared" si="3"/>
        <v>191611.9</v>
      </c>
      <c r="BN19" s="11">
        <f t="shared" si="3"/>
        <v>80704.3</v>
      </c>
      <c r="BO19" s="11">
        <f>BO7</f>
        <v>234149.8</v>
      </c>
      <c r="BP19" s="11">
        <f>BP7</f>
        <v>0</v>
      </c>
      <c r="BQ19" s="11">
        <f>BQ7</f>
        <v>0</v>
      </c>
    </row>
    <row r="20" spans="1:69" x14ac:dyDescent="0.25">
      <c r="A20" s="7"/>
    </row>
    <row r="21" spans="1:69" x14ac:dyDescent="0.25">
      <c r="A21" s="7" t="s">
        <v>116</v>
      </c>
      <c r="B21" s="13">
        <f>B18+B16</f>
        <v>2029240.561741696</v>
      </c>
      <c r="C21" s="13">
        <f t="shared" ref="C21:BN21" si="4">C18+C16</f>
        <v>1580268.8714007935</v>
      </c>
      <c r="D21" s="13">
        <f t="shared" si="4"/>
        <v>1538061.4168445875</v>
      </c>
      <c r="E21" s="13">
        <f t="shared" si="4"/>
        <v>1597756.0567775872</v>
      </c>
      <c r="F21" s="13">
        <f t="shared" si="4"/>
        <v>1695189.8059656946</v>
      </c>
      <c r="G21" s="13">
        <f t="shared" si="4"/>
        <v>2710991.6737571405</v>
      </c>
      <c r="H21" s="13">
        <f t="shared" si="4"/>
        <v>4513567.0932319788</v>
      </c>
      <c r="I21" s="13">
        <f t="shared" si="4"/>
        <v>7207136.3892766815</v>
      </c>
      <c r="J21" s="13">
        <f t="shared" si="4"/>
        <v>7953294.7811737191</v>
      </c>
      <c r="K21" s="13">
        <f t="shared" si="4"/>
        <v>6775000.4346197732</v>
      </c>
      <c r="L21" s="13">
        <f t="shared" si="4"/>
        <v>4968012.4303322211</v>
      </c>
      <c r="M21" s="13">
        <f t="shared" si="4"/>
        <v>2738437.4297903082</v>
      </c>
      <c r="N21" s="13">
        <f t="shared" si="4"/>
        <v>1942499.6142754292</v>
      </c>
      <c r="O21" s="13">
        <f t="shared" si="4"/>
        <v>1512894.6243844198</v>
      </c>
      <c r="P21" s="13">
        <f t="shared" si="4"/>
        <v>1472552.9233325059</v>
      </c>
      <c r="Q21" s="13">
        <f t="shared" si="4"/>
        <v>1529665.4934886829</v>
      </c>
      <c r="R21" s="13">
        <f t="shared" si="4"/>
        <v>1622357.799690967</v>
      </c>
      <c r="S21" s="13">
        <f t="shared" si="4"/>
        <v>2599919.0943240216</v>
      </c>
      <c r="T21" s="13">
        <f t="shared" si="4"/>
        <v>4313044.6306208791</v>
      </c>
      <c r="U21" s="13">
        <f t="shared" si="4"/>
        <v>6886569.796995312</v>
      </c>
      <c r="V21" s="13">
        <f t="shared" si="4"/>
        <v>7947261.3598564994</v>
      </c>
      <c r="W21" s="13">
        <f t="shared" si="4"/>
        <v>6770158.7996937092</v>
      </c>
      <c r="X21" s="13">
        <f t="shared" si="4"/>
        <v>4965324.8906782633</v>
      </c>
      <c r="Y21" s="13">
        <f t="shared" si="4"/>
        <v>2737176.3218939067</v>
      </c>
      <c r="Z21" s="13">
        <f t="shared" si="4"/>
        <v>1943091.9083887301</v>
      </c>
      <c r="AA21" s="13">
        <f t="shared" si="4"/>
        <v>1513454.4797349325</v>
      </c>
      <c r="AB21" s="13">
        <f t="shared" si="4"/>
        <v>1473135.1201927229</v>
      </c>
      <c r="AC21" s="13">
        <f t="shared" si="4"/>
        <v>1530248.0062380549</v>
      </c>
      <c r="AD21" s="13">
        <f t="shared" si="4"/>
        <v>1622644.180477249</v>
      </c>
      <c r="AE21" s="13">
        <f t="shared" si="4"/>
        <v>2598512.6357687404</v>
      </c>
      <c r="AF21" s="13">
        <f t="shared" si="4"/>
        <v>4310090.807695644</v>
      </c>
      <c r="AG21" s="13">
        <f t="shared" si="4"/>
        <v>6881640.4384414535</v>
      </c>
      <c r="AH21" s="13">
        <f t="shared" si="4"/>
        <v>7914221.4781874269</v>
      </c>
      <c r="AI21" s="13">
        <f t="shared" si="4"/>
        <v>6742038.2165633328</v>
      </c>
      <c r="AJ21" s="13">
        <f t="shared" si="4"/>
        <v>4944775.0741374679</v>
      </c>
      <c r="AK21" s="13">
        <f t="shared" si="4"/>
        <v>2725867.0078179166</v>
      </c>
      <c r="AL21" s="13">
        <f t="shared" si="4"/>
        <v>1935191.3805797659</v>
      </c>
      <c r="AM21" s="13">
        <f t="shared" si="4"/>
        <v>1507309.3057972332</v>
      </c>
      <c r="AN21" s="13">
        <f t="shared" si="4"/>
        <v>1467156.8591094892</v>
      </c>
      <c r="AO21" s="13">
        <f t="shared" si="4"/>
        <v>1524036.0577113102</v>
      </c>
      <c r="AP21" s="13">
        <f t="shared" si="4"/>
        <v>1616028.6846410614</v>
      </c>
      <c r="AQ21" s="13">
        <f t="shared" si="4"/>
        <v>2587758.2637857762</v>
      </c>
      <c r="AR21" s="13">
        <f t="shared" si="4"/>
        <v>4292199.4252710789</v>
      </c>
      <c r="AS21" s="13">
        <f t="shared" si="4"/>
        <v>6853056.1169956829</v>
      </c>
      <c r="AT21" s="13">
        <f t="shared" si="4"/>
        <v>7878948.8266880624</v>
      </c>
      <c r="AU21" s="13">
        <f t="shared" si="4"/>
        <v>6712017.3000645554</v>
      </c>
      <c r="AV21" s="13">
        <f t="shared" si="4"/>
        <v>4922836.5416548336</v>
      </c>
      <c r="AW21" s="13">
        <f t="shared" si="4"/>
        <v>2713793.4326733458</v>
      </c>
      <c r="AX21" s="13">
        <f t="shared" si="4"/>
        <v>1926756.9507335029</v>
      </c>
      <c r="AY21" s="13">
        <f t="shared" si="4"/>
        <v>1500748.8531637012</v>
      </c>
      <c r="AZ21" s="13">
        <f t="shared" si="4"/>
        <v>1460774.5989708737</v>
      </c>
      <c r="BA21" s="13">
        <f t="shared" si="4"/>
        <v>1517404.3179941257</v>
      </c>
      <c r="BB21" s="13">
        <f t="shared" si="4"/>
        <v>1608966.1266857227</v>
      </c>
      <c r="BC21" s="13">
        <f t="shared" si="4"/>
        <v>2576277.1326228678</v>
      </c>
      <c r="BD21" s="13">
        <f t="shared" si="4"/>
        <v>4273098.9786222568</v>
      </c>
      <c r="BE21" s="13">
        <f t="shared" si="4"/>
        <v>6822540.1236637123</v>
      </c>
      <c r="BF21" s="13">
        <f t="shared" si="4"/>
        <v>7850937.9317733711</v>
      </c>
      <c r="BG21" s="13">
        <f t="shared" si="4"/>
        <v>6688176.9392880229</v>
      </c>
      <c r="BH21" s="13">
        <f t="shared" si="4"/>
        <v>4905414.6042094864</v>
      </c>
      <c r="BI21" s="13">
        <f t="shared" si="4"/>
        <v>2704205.504625882</v>
      </c>
      <c r="BJ21" s="13">
        <f t="shared" si="4"/>
        <v>1920058.9590020555</v>
      </c>
      <c r="BK21" s="13">
        <f t="shared" si="4"/>
        <v>1495539.0336151493</v>
      </c>
      <c r="BL21" s="13">
        <f t="shared" si="4"/>
        <v>1455706.2865400894</v>
      </c>
      <c r="BM21" s="13">
        <f t="shared" si="4"/>
        <v>1512137.8875891715</v>
      </c>
      <c r="BN21" s="13">
        <f t="shared" si="4"/>
        <v>1603357.5727407651</v>
      </c>
      <c r="BO21" s="13">
        <f>BO18+BO16</f>
        <v>2567159.6791614583</v>
      </c>
      <c r="BP21" s="13">
        <f>BP18+BP16</f>
        <v>4257930.8361333525</v>
      </c>
      <c r="BQ21" s="13">
        <f>BQ18+BQ16</f>
        <v>6798306.6099894</v>
      </c>
    </row>
    <row r="22" spans="1:69" x14ac:dyDescent="0.25">
      <c r="A22" s="7"/>
    </row>
    <row r="23" spans="1:69" x14ac:dyDescent="0.25">
      <c r="A23" s="144" t="s">
        <v>196</v>
      </c>
    </row>
    <row r="24" spans="1:69" x14ac:dyDescent="0.25">
      <c r="A24" s="7"/>
    </row>
    <row r="25" spans="1:69" x14ac:dyDescent="0.25">
      <c r="A25" s="7"/>
    </row>
    <row r="26" spans="1:69" x14ac:dyDescent="0.25">
      <c r="A26" s="7"/>
    </row>
    <row r="27" spans="1:69" x14ac:dyDescent="0.25">
      <c r="A27" s="7"/>
    </row>
    <row r="28" spans="1:69" x14ac:dyDescent="0.25">
      <c r="A28" s="7"/>
    </row>
    <row r="29" spans="1:69" x14ac:dyDescent="0.25">
      <c r="A29" s="7"/>
    </row>
    <row r="30" spans="1:69" x14ac:dyDescent="0.25">
      <c r="A30" s="7"/>
    </row>
    <row r="31" spans="1:69" x14ac:dyDescent="0.25">
      <c r="A31" s="7"/>
    </row>
    <row r="32" spans="1:69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Q36"/>
  <sheetViews>
    <sheetView workbookViewId="0"/>
  </sheetViews>
  <sheetFormatPr defaultRowHeight="15" x14ac:dyDescent="0.25"/>
  <cols>
    <col min="1" max="1" width="47.42578125" customWidth="1"/>
    <col min="2" max="2" width="12.5703125" bestFit="1" customWidth="1"/>
    <col min="3" max="5" width="11.28515625" bestFit="1" customWidth="1"/>
    <col min="6" max="6" width="10.5703125" bestFit="1" customWidth="1"/>
    <col min="7" max="7" width="11.28515625" bestFit="1" customWidth="1"/>
    <col min="8" max="9" width="10.5703125" bestFit="1" customWidth="1"/>
    <col min="10" max="10" width="13.28515625" bestFit="1" customWidth="1"/>
    <col min="11" max="12" width="10.5703125" bestFit="1" customWidth="1"/>
    <col min="13" max="13" width="11.28515625" bestFit="1" customWidth="1"/>
    <col min="14" max="15" width="10.5703125" bestFit="1" customWidth="1"/>
    <col min="16" max="17" width="11.28515625" bestFit="1" customWidth="1"/>
    <col min="18" max="18" width="10.5703125" bestFit="1" customWidth="1"/>
    <col min="19" max="19" width="11.28515625" bestFit="1" customWidth="1"/>
    <col min="20" max="24" width="10.5703125" bestFit="1" customWidth="1"/>
    <col min="25" max="25" width="11.28515625" bestFit="1" customWidth="1"/>
    <col min="26" max="26" width="10.5703125" bestFit="1" customWidth="1"/>
    <col min="27" max="29" width="11.28515625" bestFit="1" customWidth="1"/>
    <col min="30" max="36" width="10.5703125" bestFit="1" customWidth="1"/>
    <col min="37" max="37" width="11.28515625" bestFit="1" customWidth="1"/>
    <col min="38" max="39" width="10.5703125" bestFit="1" customWidth="1"/>
    <col min="40" max="41" width="11.28515625" bestFit="1" customWidth="1"/>
    <col min="42" max="42" width="10.5703125" bestFit="1" customWidth="1"/>
    <col min="43" max="43" width="11.28515625" bestFit="1" customWidth="1"/>
    <col min="44" max="51" width="10.5703125" bestFit="1" customWidth="1"/>
    <col min="52" max="53" width="11.28515625" bestFit="1" customWidth="1"/>
    <col min="54" max="63" width="10.5703125" bestFit="1" customWidth="1"/>
    <col min="64" max="65" width="11.28515625" bestFit="1" customWidth="1"/>
    <col min="66" max="66" width="10.5703125" bestFit="1" customWidth="1"/>
    <col min="67" max="67" width="11.28515625" bestFit="1" customWidth="1"/>
    <col min="68" max="69" width="10.5703125" bestFit="1" customWidth="1"/>
  </cols>
  <sheetData>
    <row r="2" spans="1:69" x14ac:dyDescent="0.25">
      <c r="A2" t="s">
        <v>0</v>
      </c>
      <c r="B2">
        <v>2014</v>
      </c>
      <c r="C2">
        <v>2014</v>
      </c>
      <c r="D2">
        <v>2014</v>
      </c>
      <c r="E2">
        <v>2014</v>
      </c>
      <c r="F2">
        <v>2014</v>
      </c>
      <c r="G2">
        <v>2014</v>
      </c>
      <c r="H2">
        <v>2014</v>
      </c>
      <c r="I2">
        <v>2014</v>
      </c>
      <c r="J2">
        <v>2015</v>
      </c>
      <c r="K2">
        <v>2015</v>
      </c>
      <c r="L2">
        <v>2015</v>
      </c>
      <c r="M2">
        <v>2015</v>
      </c>
      <c r="N2">
        <v>2015</v>
      </c>
      <c r="O2">
        <v>2015</v>
      </c>
      <c r="P2">
        <v>2015</v>
      </c>
      <c r="Q2">
        <v>2015</v>
      </c>
      <c r="R2">
        <v>2015</v>
      </c>
      <c r="S2">
        <v>2015</v>
      </c>
      <c r="T2">
        <v>2015</v>
      </c>
      <c r="U2">
        <v>2015</v>
      </c>
      <c r="V2">
        <v>2016</v>
      </c>
      <c r="W2">
        <v>2016</v>
      </c>
      <c r="X2">
        <v>2016</v>
      </c>
      <c r="Y2">
        <v>2016</v>
      </c>
      <c r="Z2">
        <v>2016</v>
      </c>
      <c r="AA2">
        <v>2016</v>
      </c>
      <c r="AB2">
        <v>2016</v>
      </c>
      <c r="AC2">
        <v>2016</v>
      </c>
      <c r="AD2">
        <v>2016</v>
      </c>
      <c r="AE2">
        <v>2016</v>
      </c>
      <c r="AF2">
        <v>2016</v>
      </c>
      <c r="AG2">
        <v>2016</v>
      </c>
      <c r="AH2">
        <v>2017</v>
      </c>
      <c r="AI2">
        <v>2017</v>
      </c>
      <c r="AJ2">
        <v>2017</v>
      </c>
      <c r="AK2">
        <v>2017</v>
      </c>
      <c r="AL2">
        <v>2017</v>
      </c>
      <c r="AM2">
        <v>2017</v>
      </c>
      <c r="AN2">
        <v>2017</v>
      </c>
      <c r="AO2">
        <v>2017</v>
      </c>
      <c r="AP2">
        <v>2017</v>
      </c>
      <c r="AQ2">
        <v>2017</v>
      </c>
      <c r="AR2">
        <v>2017</v>
      </c>
      <c r="AS2">
        <v>2017</v>
      </c>
      <c r="AT2">
        <v>2018</v>
      </c>
      <c r="AU2">
        <v>2018</v>
      </c>
      <c r="AV2">
        <v>2018</v>
      </c>
      <c r="AW2">
        <v>2018</v>
      </c>
      <c r="AX2">
        <v>2018</v>
      </c>
      <c r="AY2">
        <v>2018</v>
      </c>
      <c r="AZ2">
        <v>2018</v>
      </c>
      <c r="BA2">
        <v>2018</v>
      </c>
      <c r="BB2">
        <v>2018</v>
      </c>
      <c r="BC2">
        <v>2018</v>
      </c>
      <c r="BD2">
        <v>2018</v>
      </c>
      <c r="BE2">
        <v>2018</v>
      </c>
      <c r="BF2">
        <v>2019</v>
      </c>
      <c r="BG2">
        <v>2019</v>
      </c>
      <c r="BH2">
        <v>2019</v>
      </c>
      <c r="BI2">
        <v>2019</v>
      </c>
      <c r="BJ2">
        <v>2019</v>
      </c>
      <c r="BK2">
        <v>2019</v>
      </c>
      <c r="BL2">
        <v>2019</v>
      </c>
      <c r="BM2">
        <v>2019</v>
      </c>
      <c r="BN2">
        <v>2019</v>
      </c>
      <c r="BO2">
        <v>2019</v>
      </c>
      <c r="BP2">
        <v>2019</v>
      </c>
      <c r="BQ2">
        <v>2019</v>
      </c>
    </row>
    <row r="3" spans="1:69" x14ac:dyDescent="0.25">
      <c r="A3" t="s">
        <v>1</v>
      </c>
      <c r="B3" t="s">
        <v>27</v>
      </c>
      <c r="C3" t="s">
        <v>27</v>
      </c>
      <c r="D3" t="s">
        <v>27</v>
      </c>
      <c r="E3" t="s">
        <v>27</v>
      </c>
      <c r="F3" t="s">
        <v>27</v>
      </c>
      <c r="G3" t="s">
        <v>27</v>
      </c>
      <c r="H3" t="s">
        <v>27</v>
      </c>
      <c r="I3" t="s">
        <v>27</v>
      </c>
      <c r="J3" t="s">
        <v>27</v>
      </c>
      <c r="K3" t="s">
        <v>27</v>
      </c>
      <c r="L3" t="s">
        <v>27</v>
      </c>
      <c r="M3" t="s">
        <v>27</v>
      </c>
      <c r="N3" t="s">
        <v>27</v>
      </c>
      <c r="O3" t="s">
        <v>27</v>
      </c>
      <c r="P3" t="s">
        <v>27</v>
      </c>
      <c r="Q3" t="s">
        <v>27</v>
      </c>
      <c r="R3" t="s">
        <v>27</v>
      </c>
      <c r="S3" t="s">
        <v>27</v>
      </c>
      <c r="T3" t="s">
        <v>27</v>
      </c>
      <c r="U3" t="s">
        <v>27</v>
      </c>
      <c r="V3" t="s">
        <v>27</v>
      </c>
      <c r="W3" t="s">
        <v>27</v>
      </c>
      <c r="X3" t="s">
        <v>27</v>
      </c>
      <c r="Y3" t="s">
        <v>27</v>
      </c>
      <c r="Z3" t="s">
        <v>27</v>
      </c>
      <c r="AA3" t="s">
        <v>27</v>
      </c>
      <c r="AB3" t="s">
        <v>27</v>
      </c>
      <c r="AC3" t="s">
        <v>27</v>
      </c>
      <c r="AD3" t="s">
        <v>27</v>
      </c>
      <c r="AE3" t="s">
        <v>27</v>
      </c>
      <c r="AF3" t="s">
        <v>27</v>
      </c>
      <c r="AG3" t="s">
        <v>27</v>
      </c>
      <c r="AH3" t="s">
        <v>27</v>
      </c>
      <c r="AI3" t="s">
        <v>27</v>
      </c>
      <c r="AJ3" t="s">
        <v>27</v>
      </c>
      <c r="AK3" t="s">
        <v>27</v>
      </c>
      <c r="AL3" t="s">
        <v>27</v>
      </c>
      <c r="AM3" t="s">
        <v>27</v>
      </c>
      <c r="AN3" t="s">
        <v>27</v>
      </c>
      <c r="AO3" t="s">
        <v>27</v>
      </c>
      <c r="AP3" t="s">
        <v>27</v>
      </c>
      <c r="AQ3" t="s">
        <v>27</v>
      </c>
      <c r="AR3" t="s">
        <v>27</v>
      </c>
      <c r="AS3" t="s">
        <v>27</v>
      </c>
      <c r="AT3" t="s">
        <v>27</v>
      </c>
      <c r="AU3" t="s">
        <v>27</v>
      </c>
      <c r="AV3" t="s">
        <v>27</v>
      </c>
      <c r="AW3" t="s">
        <v>27</v>
      </c>
      <c r="AX3" t="s">
        <v>27</v>
      </c>
      <c r="AY3" t="s">
        <v>27</v>
      </c>
      <c r="AZ3" t="s">
        <v>27</v>
      </c>
      <c r="BA3" t="s">
        <v>27</v>
      </c>
      <c r="BB3" t="s">
        <v>27</v>
      </c>
      <c r="BC3" t="s">
        <v>27</v>
      </c>
      <c r="BD3" t="s">
        <v>27</v>
      </c>
      <c r="BE3" t="s">
        <v>27</v>
      </c>
      <c r="BF3" t="s">
        <v>27</v>
      </c>
      <c r="BG3" t="s">
        <v>27</v>
      </c>
      <c r="BH3" t="s">
        <v>27</v>
      </c>
      <c r="BI3" t="s">
        <v>27</v>
      </c>
      <c r="BJ3" t="s">
        <v>27</v>
      </c>
      <c r="BK3" t="s">
        <v>27</v>
      </c>
      <c r="BL3" t="s">
        <v>27</v>
      </c>
      <c r="BM3" t="s">
        <v>27</v>
      </c>
      <c r="BN3" t="s">
        <v>27</v>
      </c>
      <c r="BO3" t="s">
        <v>27</v>
      </c>
      <c r="BP3" t="s">
        <v>27</v>
      </c>
      <c r="BQ3" t="s">
        <v>27</v>
      </c>
    </row>
    <row r="4" spans="1:69" x14ac:dyDescent="0.25">
      <c r="A4" t="s">
        <v>2</v>
      </c>
      <c r="B4">
        <v>5</v>
      </c>
      <c r="C4">
        <v>6</v>
      </c>
      <c r="D4">
        <v>7</v>
      </c>
      <c r="E4">
        <v>8</v>
      </c>
      <c r="F4">
        <v>9</v>
      </c>
      <c r="G4">
        <v>10</v>
      </c>
      <c r="H4">
        <v>11</v>
      </c>
      <c r="I4">
        <v>12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S4">
        <v>10</v>
      </c>
      <c r="T4">
        <v>11</v>
      </c>
      <c r="U4">
        <v>12</v>
      </c>
      <c r="V4">
        <v>1</v>
      </c>
      <c r="W4">
        <v>2</v>
      </c>
      <c r="X4">
        <v>3</v>
      </c>
      <c r="Y4">
        <v>4</v>
      </c>
      <c r="Z4">
        <v>5</v>
      </c>
      <c r="AA4">
        <v>6</v>
      </c>
      <c r="AB4">
        <v>7</v>
      </c>
      <c r="AC4">
        <v>8</v>
      </c>
      <c r="AD4">
        <v>9</v>
      </c>
      <c r="AE4">
        <v>10</v>
      </c>
      <c r="AF4">
        <v>11</v>
      </c>
      <c r="AG4">
        <v>12</v>
      </c>
      <c r="AH4">
        <v>1</v>
      </c>
      <c r="AI4">
        <v>2</v>
      </c>
      <c r="AJ4">
        <v>3</v>
      </c>
      <c r="AK4">
        <v>4</v>
      </c>
      <c r="AL4">
        <v>5</v>
      </c>
      <c r="AM4">
        <v>6</v>
      </c>
      <c r="AN4">
        <v>7</v>
      </c>
      <c r="AO4">
        <v>8</v>
      </c>
      <c r="AP4">
        <v>9</v>
      </c>
      <c r="AQ4">
        <v>10</v>
      </c>
      <c r="AR4">
        <v>11</v>
      </c>
      <c r="AS4">
        <v>12</v>
      </c>
      <c r="AT4">
        <v>1</v>
      </c>
      <c r="AU4">
        <v>2</v>
      </c>
      <c r="AV4">
        <v>3</v>
      </c>
      <c r="AW4">
        <v>4</v>
      </c>
      <c r="AX4">
        <v>5</v>
      </c>
      <c r="AY4">
        <v>6</v>
      </c>
      <c r="AZ4">
        <v>7</v>
      </c>
      <c r="BA4">
        <v>8</v>
      </c>
      <c r="BB4">
        <v>9</v>
      </c>
      <c r="BC4">
        <v>10</v>
      </c>
      <c r="BD4">
        <v>11</v>
      </c>
      <c r="BE4">
        <v>12</v>
      </c>
      <c r="BF4">
        <v>1</v>
      </c>
      <c r="BG4">
        <v>2</v>
      </c>
      <c r="BH4">
        <v>3</v>
      </c>
      <c r="BI4">
        <v>4</v>
      </c>
      <c r="BJ4">
        <v>5</v>
      </c>
      <c r="BK4">
        <v>6</v>
      </c>
      <c r="BL4">
        <v>7</v>
      </c>
      <c r="BM4">
        <v>8</v>
      </c>
      <c r="BN4">
        <v>9</v>
      </c>
      <c r="BO4">
        <v>10</v>
      </c>
      <c r="BP4">
        <v>11</v>
      </c>
      <c r="BQ4">
        <v>12</v>
      </c>
    </row>
    <row r="5" spans="1:69" x14ac:dyDescent="0.25">
      <c r="A5" t="s">
        <v>3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  <c r="AQ5" t="s">
        <v>73</v>
      </c>
      <c r="AR5" t="s">
        <v>74</v>
      </c>
      <c r="AS5" t="s">
        <v>75</v>
      </c>
      <c r="AT5" t="s">
        <v>76</v>
      </c>
      <c r="AU5" t="s">
        <v>77</v>
      </c>
      <c r="AV5" t="s">
        <v>78</v>
      </c>
      <c r="AW5" t="s">
        <v>79</v>
      </c>
      <c r="AX5" t="s">
        <v>80</v>
      </c>
      <c r="AY5" t="s">
        <v>81</v>
      </c>
      <c r="AZ5" t="s">
        <v>82</v>
      </c>
      <c r="BA5" t="s">
        <v>83</v>
      </c>
      <c r="BB5" t="s">
        <v>84</v>
      </c>
      <c r="BC5" t="s">
        <v>85</v>
      </c>
      <c r="BD5" t="s">
        <v>86</v>
      </c>
      <c r="BE5" t="s">
        <v>87</v>
      </c>
      <c r="BF5" t="s">
        <v>88</v>
      </c>
      <c r="BG5" t="s">
        <v>89</v>
      </c>
      <c r="BH5" t="s">
        <v>90</v>
      </c>
      <c r="BI5" t="s">
        <v>91</v>
      </c>
      <c r="BJ5" t="s">
        <v>92</v>
      </c>
      <c r="BK5" t="s">
        <v>93</v>
      </c>
      <c r="BL5" t="s">
        <v>94</v>
      </c>
      <c r="BM5" t="s">
        <v>95</v>
      </c>
      <c r="BN5" t="s">
        <v>96</v>
      </c>
      <c r="BO5" t="s">
        <v>97</v>
      </c>
      <c r="BP5" t="s">
        <v>98</v>
      </c>
      <c r="BQ5" t="s">
        <v>99</v>
      </c>
    </row>
    <row r="7" spans="1:69" x14ac:dyDescent="0.25">
      <c r="A7" t="s">
        <v>4</v>
      </c>
      <c r="B7" s="94">
        <f>VLOOKUP(B$5,CalSales!$D$3:$AB$74,MATCH(CalbyRate!$A7,CalSales!$D$2:$AB$2,0),0)</f>
        <v>4057.9114881590085</v>
      </c>
      <c r="C7" s="11">
        <f>VLOOKUP(C$5,CalSales!$D$3:$AB$74,MATCH(CalbyRate!$A7,CalSales!$D$2:$AB$2,0),0)</f>
        <v>3581.656866151443</v>
      </c>
      <c r="D7" s="11">
        <f>VLOOKUP(D$5,CalSales!$D$3:$AB$74,MATCH(CalbyRate!$A7,CalSales!$D$2:$AB$2,0),0)</f>
        <v>2758.7383588655239</v>
      </c>
      <c r="E7" s="11">
        <f>VLOOKUP(E$5,CalSales!$D$3:$AB$74,MATCH(CalbyRate!$A7,CalSales!$D$2:$AB$2,0),0)</f>
        <v>2921.9324239948764</v>
      </c>
      <c r="F7" s="11">
        <f>VLOOKUP(F$5,CalSales!$D$3:$AB$74,MATCH(CalbyRate!$A7,CalSales!$D$2:$AB$2,0),0)</f>
        <v>3785.6803029966109</v>
      </c>
      <c r="G7" s="11">
        <f>VLOOKUP(G$5,CalSales!$D$3:$AB$74,MATCH(CalbyRate!$A7,CalSales!$D$2:$AB$2,0),0)</f>
        <v>6350.0876572145298</v>
      </c>
      <c r="H7" s="11">
        <f>VLOOKUP(H$5,CalSales!$D$3:$AB$74,MATCH(CalbyRate!$A7,CalSales!$D$2:$AB$2,0),0)</f>
        <v>6893.7259432880246</v>
      </c>
      <c r="I7" s="11">
        <f>VLOOKUP(I$5,CalSales!$D$3:$AB$74,MATCH(CalbyRate!$A7,CalSales!$D$2:$AB$2,0),0)</f>
        <v>7137.0926246311192</v>
      </c>
      <c r="J7" s="11">
        <f>VLOOKUP(J$5,CalSales!$D$3:$AB$74,MATCH(CalbyRate!$A7,CalSales!$D$2:$AB$2,0),0)</f>
        <v>13956.150657844253</v>
      </c>
      <c r="K7" s="11">
        <f>VLOOKUP(K$5,CalSales!$D$3:$AB$74,MATCH(CalbyRate!$A7,CalSales!$D$2:$AB$2,0),0)</f>
        <v>11165.04049935693</v>
      </c>
      <c r="L7" s="11">
        <f>VLOOKUP(L$5,CalSales!$D$3:$AB$74,MATCH(CalbyRate!$A7,CalSales!$D$2:$AB$2,0),0)</f>
        <v>4902.0452161873791</v>
      </c>
      <c r="M7" s="11">
        <f>VLOOKUP(M$5,CalSales!$D$3:$AB$74,MATCH(CalbyRate!$A7,CalSales!$D$2:$AB$2,0),0)</f>
        <v>4202.6308958068475</v>
      </c>
      <c r="N7" s="11">
        <f>VLOOKUP(N$5,CalSales!$D$3:$AB$74,MATCH(CalbyRate!$A7,CalSales!$D$2:$AB$2,0),0)</f>
        <v>4640.0773634405077</v>
      </c>
      <c r="O7" s="11">
        <f>VLOOKUP(O$5,CalSales!$D$3:$AB$74,MATCH(CalbyRate!$A7,CalSales!$D$2:$AB$2,0),0)</f>
        <v>4078.8692258896217</v>
      </c>
      <c r="P7" s="11">
        <f>VLOOKUP(P$5,CalSales!$D$3:$AB$74,MATCH(CalbyRate!$A7,CalSales!$D$2:$AB$2,0),0)</f>
        <v>2921.7407965011994</v>
      </c>
      <c r="Q7" s="11">
        <f>VLOOKUP(Q$5,CalSales!$D$3:$AB$74,MATCH(CalbyRate!$A7,CalSales!$D$2:$AB$2,0),0)</f>
        <v>2614.3699983958236</v>
      </c>
      <c r="R7" s="11">
        <f>VLOOKUP(R$5,CalSales!$D$3:$AB$74,MATCH(CalbyRate!$A7,CalSales!$D$2:$AB$2,0),0)</f>
        <v>2909.1549604971269</v>
      </c>
      <c r="S7" s="11">
        <f>VLOOKUP(S$5,CalSales!$D$3:$AB$74,MATCH(CalbyRate!$A7,CalSales!$D$2:$AB$2,0),0)</f>
        <v>4771.956650218367</v>
      </c>
      <c r="T7" s="11">
        <f>VLOOKUP(T$5,CalSales!$D$3:$AB$74,MATCH(CalbyRate!$A7,CalSales!$D$2:$AB$2,0),0)</f>
        <v>4966.302089373994</v>
      </c>
      <c r="U7" s="11">
        <f>VLOOKUP(U$5,CalSales!$D$3:$AB$74,MATCH(CalbyRate!$A7,CalSales!$D$2:$AB$2,0),0)</f>
        <v>4804.0187307164115</v>
      </c>
      <c r="V7" s="11">
        <f>VLOOKUP(V$5,CalSales!$D$3:$AB$74,MATCH(CalbyRate!$A7,CalSales!$D$2:$AB$2,0),0)</f>
        <v>11833.038380480426</v>
      </c>
      <c r="W7" s="11">
        <f>VLOOKUP(W$5,CalSales!$D$3:$AB$74,MATCH(CalbyRate!$A7,CalSales!$D$2:$AB$2,0),0)</f>
        <v>9167.4608757508977</v>
      </c>
      <c r="X7" s="11">
        <f>VLOOKUP(X$5,CalSales!$D$3:$AB$74,MATCH(CalbyRate!$A7,CalSales!$D$2:$AB$2,0),0)</f>
        <v>3051.006097726739</v>
      </c>
      <c r="Y7" s="11">
        <f>VLOOKUP(Y$5,CalSales!$D$3:$AB$74,MATCH(CalbyRate!$A7,CalSales!$D$2:$AB$2,0),0)</f>
        <v>2510.9162003637766</v>
      </c>
      <c r="Z7" s="11">
        <f>VLOOKUP(Z$5,CalSales!$D$3:$AB$74,MATCH(CalbyRate!$A7,CalSales!$D$2:$AB$2,0),0)</f>
        <v>2804.0567835057927</v>
      </c>
      <c r="AA7" s="11">
        <f>VLOOKUP(AA$5,CalSales!$D$3:$AB$74,MATCH(CalbyRate!$A7,CalSales!$D$2:$AB$2,0),0)</f>
        <v>2231.1281218487193</v>
      </c>
      <c r="AB7" s="11">
        <f>VLOOKUP(AB$5,CalSales!$D$3:$AB$74,MATCH(CalbyRate!$A7,CalSales!$D$2:$AB$2,0),0)</f>
        <v>1232.5322224227361</v>
      </c>
      <c r="AC7" s="11">
        <f>VLOOKUP(AC$5,CalSales!$D$3:$AB$74,MATCH(CalbyRate!$A7,CalSales!$D$2:$AB$2,0),0)</f>
        <v>1366.3398581155302</v>
      </c>
      <c r="AD7" s="11">
        <f>VLOOKUP(AD$5,CalSales!$D$3:$AB$74,MATCH(CalbyRate!$A7,CalSales!$D$2:$AB$2,0),0)</f>
        <v>2153.3842755359747</v>
      </c>
      <c r="AE7" s="11">
        <f>VLOOKUP(AE$5,CalSales!$D$3:$AB$74,MATCH(CalbyRate!$A7,CalSales!$D$2:$AB$2,0),0)</f>
        <v>4441.1953695478251</v>
      </c>
      <c r="AF7" s="11">
        <f>VLOOKUP(AF$5,CalSales!$D$3:$AB$74,MATCH(CalbyRate!$A7,CalSales!$D$2:$AB$2,0),0)</f>
        <v>5024.3390830531962</v>
      </c>
      <c r="AG7" s="11">
        <f>VLOOKUP(AG$5,CalSales!$D$3:$AB$74,MATCH(CalbyRate!$A7,CalSales!$D$2:$AB$2,0),0)</f>
        <v>5208.9499096529826</v>
      </c>
      <c r="AH7" s="11">
        <f>VLOOKUP(AH$5,CalSales!$D$3:$AB$74,MATCH(CalbyRate!$A7,CalSales!$D$2:$AB$2,0),0)</f>
        <v>12515.950581046511</v>
      </c>
      <c r="AI7" s="11">
        <f>VLOOKUP(AI$5,CalSales!$D$3:$AB$74,MATCH(CalbyRate!$A7,CalSales!$D$2:$AB$2,0),0)</f>
        <v>9861.1847951453055</v>
      </c>
      <c r="AJ7" s="11">
        <f>VLOOKUP(AJ$5,CalSales!$D$3:$AB$74,MATCH(CalbyRate!$A7,CalSales!$D$2:$AB$2,0),0)</f>
        <v>3745.4195290466573</v>
      </c>
      <c r="AK7" s="11">
        <f>VLOOKUP(AK$5,CalSales!$D$3:$AB$74,MATCH(CalbyRate!$A7,CalSales!$D$2:$AB$2,0),0)</f>
        <v>3192.2573233127218</v>
      </c>
      <c r="AL7" s="11">
        <f>VLOOKUP(AL$5,CalSales!$D$3:$AB$74,MATCH(CalbyRate!$A7,CalSales!$D$2:$AB$2,0),0)</f>
        <v>3448.1857574505675</v>
      </c>
      <c r="AM7" s="11">
        <f>VLOOKUP(AM$5,CalSales!$D$3:$AB$74,MATCH(CalbyRate!$A7,CalSales!$D$2:$AB$2,0),0)</f>
        <v>2765.2838344296765</v>
      </c>
      <c r="AN7" s="11">
        <f>VLOOKUP(AN$5,CalSales!$D$3:$AB$74,MATCH(CalbyRate!$A7,CalSales!$D$2:$AB$2,0),0)</f>
        <v>1595.950085341319</v>
      </c>
      <c r="AO7" s="11">
        <f>VLOOKUP(AO$5,CalSales!$D$3:$AB$74,MATCH(CalbyRate!$A7,CalSales!$D$2:$AB$2,0),0)</f>
        <v>1408.3531713814964</v>
      </c>
      <c r="AP7" s="11">
        <f>VLOOKUP(AP$5,CalSales!$D$3:$AB$74,MATCH(CalbyRate!$A7,CalSales!$D$2:$AB$2,0),0)</f>
        <v>1870.0154941890646</v>
      </c>
      <c r="AQ7" s="11">
        <f>VLOOKUP(AQ$5,CalSales!$D$3:$AB$74,MATCH(CalbyRate!$A7,CalSales!$D$2:$AB$2,0),0)</f>
        <v>3755.1842926376939</v>
      </c>
      <c r="AR7" s="11">
        <f>VLOOKUP(AR$5,CalSales!$D$3:$AB$74,MATCH(CalbyRate!$A7,CalSales!$D$2:$AB$2,0),0)</f>
        <v>4254.1089429384028</v>
      </c>
      <c r="AS7" s="11">
        <f>VLOOKUP(AS$5,CalSales!$D$3:$AB$74,MATCH(CalbyRate!$A7,CalSales!$D$2:$AB$2,0),0)</f>
        <v>4318.0648564171161</v>
      </c>
      <c r="AT7" s="11">
        <f>VLOOKUP(AT$5,CalSales!$D$3:$AB$74,MATCH(CalbyRate!$A7,CalSales!$D$2:$AB$2,0),0)</f>
        <v>11629.038260650657</v>
      </c>
      <c r="AU7" s="11">
        <f>VLOOKUP(AU$5,CalSales!$D$3:$AB$74,MATCH(CalbyRate!$A7,CalSales!$D$2:$AB$2,0),0)</f>
        <v>9197.7074205652134</v>
      </c>
      <c r="AV7" s="11">
        <f>VLOOKUP(AV$5,CalSales!$D$3:$AB$74,MATCH(CalbyRate!$A7,CalSales!$D$2:$AB$2,0),0)</f>
        <v>3279.9285439898154</v>
      </c>
      <c r="AW7" s="11">
        <f>VLOOKUP(AW$5,CalSales!$D$3:$AB$74,MATCH(CalbyRate!$A7,CalSales!$D$2:$AB$2,0),0)</f>
        <v>2897.0555970117721</v>
      </c>
      <c r="AX7" s="11">
        <f>VLOOKUP(AX$5,CalSales!$D$3:$AB$74,MATCH(CalbyRate!$A7,CalSales!$D$2:$AB$2,0),0)</f>
        <v>3285.3265491638294</v>
      </c>
      <c r="AY7" s="11">
        <f>VLOOKUP(AY$5,CalSales!$D$3:$AB$74,MATCH(CalbyRate!$A7,CalSales!$D$2:$AB$2,0),0)</f>
        <v>2803.0277404009425</v>
      </c>
      <c r="AZ7" s="11">
        <f>VLOOKUP(AZ$5,CalSales!$D$3:$AB$74,MATCH(CalbyRate!$A7,CalSales!$D$2:$AB$2,0),0)</f>
        <v>1880.862961987448</v>
      </c>
      <c r="BA7" s="11">
        <f>VLOOKUP(BA$5,CalSales!$D$3:$AB$74,MATCH(CalbyRate!$A7,CalSales!$D$2:$AB$2,0),0)</f>
        <v>1958.910469088702</v>
      </c>
      <c r="BB7" s="11">
        <f>VLOOKUP(BB$5,CalSales!$D$3:$AB$74,MATCH(CalbyRate!$A7,CalSales!$D$2:$AB$2,0),0)</f>
        <v>2665.1046985565863</v>
      </c>
      <c r="BC7" s="11">
        <f>VLOOKUP(BC$5,CalSales!$D$3:$AB$74,MATCH(CalbyRate!$A7,CalSales!$D$2:$AB$2,0),0)</f>
        <v>4936.7134322386009</v>
      </c>
      <c r="BD7" s="11">
        <f>VLOOKUP(BD$5,CalSales!$D$3:$AB$74,MATCH(CalbyRate!$A7,CalSales!$D$2:$AB$2,0),0)</f>
        <v>5575.7291398567841</v>
      </c>
      <c r="BE7" s="11">
        <f>VLOOKUP(BE$5,CalSales!$D$3:$AB$74,MATCH(CalbyRate!$A7,CalSales!$D$2:$AB$2,0),0)</f>
        <v>5830.861483921648</v>
      </c>
      <c r="BF7" s="11">
        <f>VLOOKUP(BF$5,CalSales!$D$3:$AB$74,MATCH(CalbyRate!$A7,CalSales!$D$2:$AB$2,0),0)</f>
        <v>13151.022883369333</v>
      </c>
      <c r="BG7" s="11">
        <f>VLOOKUP(BG$5,CalSales!$D$3:$AB$74,MATCH(CalbyRate!$A7,CalSales!$D$2:$AB$2,0),0)</f>
        <v>10424.175384721451</v>
      </c>
      <c r="BH7" s="11">
        <f>VLOOKUP(BH$5,CalSales!$D$3:$AB$74,MATCH(CalbyRate!$A7,CalSales!$D$2:$AB$2,0),0)</f>
        <v>4249.9347440676329</v>
      </c>
      <c r="BI7" s="11">
        <f>VLOOKUP(BI$5,CalSales!$D$3:$AB$74,MATCH(CalbyRate!$A7,CalSales!$D$2:$AB$2,0),0)</f>
        <v>3644.7999302726512</v>
      </c>
      <c r="BJ7" s="11">
        <f>VLOOKUP(BJ$5,CalSales!$D$3:$AB$74,MATCH(CalbyRate!$A7,CalSales!$D$2:$AB$2,0),0)</f>
        <v>4084.9469353850754</v>
      </c>
      <c r="BK7" s="11">
        <f>VLOOKUP(BK$5,CalSales!$D$3:$AB$74,MATCH(CalbyRate!$A7,CalSales!$D$2:$AB$2,0),0)</f>
        <v>3600.7302230881537</v>
      </c>
      <c r="BL7" s="11">
        <f>VLOOKUP(BL$5,CalSales!$D$3:$AB$74,MATCH(CalbyRate!$A7,CalSales!$D$2:$AB$2,0),0)</f>
        <v>2615.6764635911236</v>
      </c>
      <c r="BM7" s="11">
        <f>VLOOKUP(BM$5,CalSales!$D$3:$AB$74,MATCH(CalbyRate!$A7,CalSales!$D$2:$AB$2,0),0)</f>
        <v>2560.7946847742974</v>
      </c>
      <c r="BN7" s="11">
        <f>VLOOKUP(BN$5,CalSales!$D$3:$AB$74,MATCH(CalbyRate!$A7,CalSales!$D$2:$AB$2,0),0)</f>
        <v>3104.7900568809264</v>
      </c>
      <c r="BO7" s="11">
        <f>VLOOKUP(BO$5,CalSales!$D$3:$AB$74,MATCH(CalbyRate!$A7,CalSales!$D$2:$AB$2,0),0)</f>
        <v>5269.0564258437544</v>
      </c>
      <c r="BP7" s="11">
        <f>VLOOKUP(BP$5,CalSales!$D$3:$AB$74,MATCH(CalbyRate!$A7,CalSales!$D$2:$AB$2,0),0)</f>
        <v>5766.1154543804341</v>
      </c>
      <c r="BQ7" s="11">
        <f>VLOOKUP(BQ$5,CalSales!$D$3:$AB$74,MATCH(CalbyRate!$A7,CalSales!$D$2:$AB$2,0),0)</f>
        <v>5885.5203325027614</v>
      </c>
    </row>
    <row r="8" spans="1:69" x14ac:dyDescent="0.25">
      <c r="A8" t="s">
        <v>5</v>
      </c>
      <c r="B8" s="11">
        <f>VLOOKUP(B$5,CalSales!$D$3:$AB$74,MATCH(CalbyRate!$A8,CalSales!$D$2:$AB$2,0),0)</f>
        <v>16314.495086413222</v>
      </c>
      <c r="C8" s="11">
        <f>VLOOKUP(C$5,CalSales!$D$3:$AB$74,MATCH(CalbyRate!$A8,CalSales!$D$2:$AB$2,0),0)</f>
        <v>17164.287236062064</v>
      </c>
      <c r="D8" s="11">
        <f>VLOOKUP(D$5,CalSales!$D$3:$AB$74,MATCH(CalbyRate!$A8,CalSales!$D$2:$AB$2,0),0)</f>
        <v>19288.456657035862</v>
      </c>
      <c r="E8" s="11">
        <f>VLOOKUP(E$5,CalSales!$D$3:$AB$74,MATCH(CalbyRate!$A8,CalSales!$D$2:$AB$2,0),0)</f>
        <v>20067.186076556358</v>
      </c>
      <c r="F8" s="11">
        <f>VLOOKUP(F$5,CalSales!$D$3:$AB$74,MATCH(CalbyRate!$A8,CalSales!$D$2:$AB$2,0),0)</f>
        <v>20959.525230673527</v>
      </c>
      <c r="G8" s="11">
        <f>VLOOKUP(G$5,CalSales!$D$3:$AB$74,MATCH(CalbyRate!$A8,CalSales!$D$2:$AB$2,0),0)</f>
        <v>26295.064008066347</v>
      </c>
      <c r="H8" s="11">
        <f>VLOOKUP(H$5,CalSales!$D$3:$AB$74,MATCH(CalbyRate!$A8,CalSales!$D$2:$AB$2,0),0)</f>
        <v>6284.018108266986</v>
      </c>
      <c r="I8" s="11">
        <f>VLOOKUP(I$5,CalSales!$D$3:$AB$74,MATCH(CalbyRate!$A8,CalSales!$D$2:$AB$2,0),0)</f>
        <v>9957.5212862618719</v>
      </c>
      <c r="J8" s="11">
        <f>VLOOKUP(J$5,CalSales!$D$3:$AB$74,MATCH(CalbyRate!$A8,CalSales!$D$2:$AB$2,0),0)</f>
        <v>18792.981395687872</v>
      </c>
      <c r="K8" s="11">
        <f>VLOOKUP(K$5,CalSales!$D$3:$AB$74,MATCH(CalbyRate!$A8,CalSales!$D$2:$AB$2,0),0)</f>
        <v>17766.958014445481</v>
      </c>
      <c r="L8" s="11">
        <f>VLOOKUP(L$5,CalSales!$D$3:$AB$74,MATCH(CalbyRate!$A8,CalSales!$D$2:$AB$2,0),0)</f>
        <v>15653.253681504402</v>
      </c>
      <c r="M8" s="11">
        <f>VLOOKUP(M$5,CalSales!$D$3:$AB$74,MATCH(CalbyRate!$A8,CalSales!$D$2:$AB$2,0),0)</f>
        <v>16434.168671006097</v>
      </c>
      <c r="N8" s="11">
        <f>VLOOKUP(N$5,CalSales!$D$3:$AB$74,MATCH(CalbyRate!$A8,CalSales!$D$2:$AB$2,0),0)</f>
        <v>18544.550771792878</v>
      </c>
      <c r="O8" s="11">
        <f>VLOOKUP(O$5,CalSales!$D$3:$AB$74,MATCH(CalbyRate!$A8,CalSales!$D$2:$AB$2,0),0)</f>
        <v>21375.466383058669</v>
      </c>
      <c r="P8" s="11">
        <f>VLOOKUP(P$5,CalSales!$D$3:$AB$74,MATCH(CalbyRate!$A8,CalSales!$D$2:$AB$2,0),0)</f>
        <v>22617.327382291347</v>
      </c>
      <c r="Q8" s="11">
        <f>VLOOKUP(Q$5,CalSales!$D$3:$AB$74,MATCH(CalbyRate!$A8,CalSales!$D$2:$AB$2,0),0)</f>
        <v>12980.04562144575</v>
      </c>
      <c r="R8" s="11">
        <f>VLOOKUP(R$5,CalSales!$D$3:$AB$74,MATCH(CalbyRate!$A8,CalSales!$D$2:$AB$2,0),0)</f>
        <v>755.11919751972664</v>
      </c>
      <c r="S8" s="11">
        <f>VLOOKUP(S$5,CalSales!$D$3:$AB$74,MATCH(CalbyRate!$A8,CalSales!$D$2:$AB$2,0),0)</f>
        <v>857.98236511416644</v>
      </c>
      <c r="T8" s="11">
        <f>VLOOKUP(T$5,CalSales!$D$3:$AB$74,MATCH(CalbyRate!$A8,CalSales!$D$2:$AB$2,0),0)</f>
        <v>10675.29027021253</v>
      </c>
      <c r="U8" s="11">
        <f>VLOOKUP(U$5,CalSales!$D$3:$AB$74,MATCH(CalbyRate!$A8,CalSales!$D$2:$AB$2,0),0)</f>
        <v>14168.428899940969</v>
      </c>
      <c r="V8" s="11">
        <f>VLOOKUP(V$5,CalSales!$D$3:$AB$74,MATCH(CalbyRate!$A8,CalSales!$D$2:$AB$2,0),0)</f>
        <v>22940.676904625463</v>
      </c>
      <c r="W8" s="11">
        <f>VLOOKUP(W$5,CalSales!$D$3:$AB$74,MATCH(CalbyRate!$A8,CalSales!$D$2:$AB$2,0),0)</f>
        <v>21506.916498334198</v>
      </c>
      <c r="X8" s="11">
        <f>VLOOKUP(X$5,CalSales!$D$3:$AB$74,MATCH(CalbyRate!$A8,CalSales!$D$2:$AB$2,0),0)</f>
        <v>18965.565658453885</v>
      </c>
      <c r="Y8" s="11">
        <f>VLOOKUP(Y$5,CalSales!$D$3:$AB$74,MATCH(CalbyRate!$A8,CalSales!$D$2:$AB$2,0),0)</f>
        <v>19240.124836243467</v>
      </c>
      <c r="Z8" s="11">
        <f>VLOOKUP(Z$5,CalSales!$D$3:$AB$74,MATCH(CalbyRate!$A8,CalSales!$D$2:$AB$2,0),0)</f>
        <v>21908.745688463023</v>
      </c>
      <c r="AA8" s="11">
        <f>VLOOKUP(AA$5,CalSales!$D$3:$AB$74,MATCH(CalbyRate!$A8,CalSales!$D$2:$AB$2,0),0)</f>
        <v>25167.40731163376</v>
      </c>
      <c r="AB8" s="11">
        <f>VLOOKUP(AB$5,CalSales!$D$3:$AB$74,MATCH(CalbyRate!$A8,CalSales!$D$2:$AB$2,0),0)</f>
        <v>26410.144846477408</v>
      </c>
      <c r="AC8" s="11">
        <f>VLOOKUP(AC$5,CalSales!$D$3:$AB$74,MATCH(CalbyRate!$A8,CalSales!$D$2:$AB$2,0),0)</f>
        <v>16985.902986969642</v>
      </c>
      <c r="AD8" s="11">
        <f>VLOOKUP(AD$5,CalSales!$D$3:$AB$74,MATCH(CalbyRate!$A8,CalSales!$D$2:$AB$2,0),0)</f>
        <v>751.1197978877035</v>
      </c>
      <c r="AE8" s="11">
        <f>VLOOKUP(AE$5,CalSales!$D$3:$AB$74,MATCH(CalbyRate!$A8,CalSales!$D$2:$AB$2,0),0)</f>
        <v>5382.9694781939043</v>
      </c>
      <c r="AF8" s="11">
        <f>VLOOKUP(AF$5,CalSales!$D$3:$AB$74,MATCH(CalbyRate!$A8,CalSales!$D$2:$AB$2,0),0)</f>
        <v>15054.058691483227</v>
      </c>
      <c r="AG8" s="11">
        <f>VLOOKUP(AG$5,CalSales!$D$3:$AB$74,MATCH(CalbyRate!$A8,CalSales!$D$2:$AB$2,0),0)</f>
        <v>18577.677524902178</v>
      </c>
      <c r="AH8" s="11">
        <f>VLOOKUP(AH$5,CalSales!$D$3:$AB$74,MATCH(CalbyRate!$A8,CalSales!$D$2:$AB$2,0),0)</f>
        <v>26565.869713470885</v>
      </c>
      <c r="AI8" s="11">
        <f>VLOOKUP(AI$5,CalSales!$D$3:$AB$74,MATCH(CalbyRate!$A8,CalSales!$D$2:$AB$2,0),0)</f>
        <v>24749.049739784856</v>
      </c>
      <c r="AJ8" s="11">
        <f>VLOOKUP(AJ$5,CalSales!$D$3:$AB$74,MATCH(CalbyRate!$A8,CalSales!$D$2:$AB$2,0),0)</f>
        <v>21851.514184130658</v>
      </c>
      <c r="AK8" s="11">
        <f>VLOOKUP(AK$5,CalSales!$D$3:$AB$74,MATCH(CalbyRate!$A8,CalSales!$D$2:$AB$2,0),0)</f>
        <v>21695.460497529428</v>
      </c>
      <c r="AL8" s="11">
        <f>VLOOKUP(AL$5,CalSales!$D$3:$AB$74,MATCH(CalbyRate!$A8,CalSales!$D$2:$AB$2,0),0)</f>
        <v>24809.570610938827</v>
      </c>
      <c r="AM8" s="11">
        <f>VLOOKUP(AM$5,CalSales!$D$3:$AB$74,MATCH(CalbyRate!$A8,CalSales!$D$2:$AB$2,0),0)</f>
        <v>28374.605833808</v>
      </c>
      <c r="AN8" s="11">
        <f>VLOOKUP(AN$5,CalSales!$D$3:$AB$74,MATCH(CalbyRate!$A8,CalSales!$D$2:$AB$2,0),0)</f>
        <v>29631.557587837811</v>
      </c>
      <c r="AO8" s="11">
        <f>VLOOKUP(AO$5,CalSales!$D$3:$AB$74,MATCH(CalbyRate!$A8,CalSales!$D$2:$AB$2,0),0)</f>
        <v>20367.811273265597</v>
      </c>
      <c r="AP8" s="11">
        <f>VLOOKUP(AP$5,CalSales!$D$3:$AB$74,MATCH(CalbyRate!$A8,CalSales!$D$2:$AB$2,0),0)</f>
        <v>747.50942426966833</v>
      </c>
      <c r="AQ8" s="11">
        <f>VLOOKUP(AQ$5,CalSales!$D$3:$AB$74,MATCH(CalbyRate!$A8,CalSales!$D$2:$AB$2,0),0)</f>
        <v>9356.3945160363746</v>
      </c>
      <c r="AR8" s="11">
        <f>VLOOKUP(AR$5,CalSales!$D$3:$AB$74,MATCH(CalbyRate!$A8,CalSales!$D$2:$AB$2,0),0)</f>
        <v>18905.476917886754</v>
      </c>
      <c r="AS8" s="11">
        <f>VLOOKUP(AS$5,CalSales!$D$3:$AB$74,MATCH(CalbyRate!$A8,CalSales!$D$2:$AB$2,0),0)</f>
        <v>22502.394817458262</v>
      </c>
      <c r="AT8" s="11">
        <f>VLOOKUP(AT$5,CalSales!$D$3:$AB$74,MATCH(CalbyRate!$A8,CalSales!$D$2:$AB$2,0),0)</f>
        <v>29999.623446439058</v>
      </c>
      <c r="AU8" s="11">
        <f>VLOOKUP(AU$5,CalSales!$D$3:$AB$74,MATCH(CalbyRate!$A8,CalSales!$D$2:$AB$2,0),0)</f>
        <v>27812.943638090248</v>
      </c>
      <c r="AV8" s="11">
        <f>VLOOKUP(AV$5,CalSales!$D$3:$AB$74,MATCH(CalbyRate!$A8,CalSales!$D$2:$AB$2,0),0)</f>
        <v>24578.778429546106</v>
      </c>
      <c r="AW8" s="11">
        <f>VLOOKUP(AW$5,CalSales!$D$3:$AB$74,MATCH(CalbyRate!$A8,CalSales!$D$2:$AB$2,0),0)</f>
        <v>24005.560727286131</v>
      </c>
      <c r="AX8" s="11">
        <f>VLOOKUP(AX$5,CalSales!$D$3:$AB$74,MATCH(CalbyRate!$A8,CalSales!$D$2:$AB$2,0),0)</f>
        <v>27512.428931184422</v>
      </c>
      <c r="AY8" s="11">
        <f>VLOOKUP(AY$5,CalSales!$D$3:$AB$74,MATCH(CalbyRate!$A8,CalSales!$D$2:$AB$2,0),0)</f>
        <v>31338.845766296869</v>
      </c>
      <c r="AZ8" s="11">
        <f>VLOOKUP(AZ$5,CalSales!$D$3:$AB$74,MATCH(CalbyRate!$A8,CalSales!$D$2:$AB$2,0),0)</f>
        <v>32598.618368531352</v>
      </c>
      <c r="BA8" s="11">
        <f>VLOOKUP(BA$5,CalSales!$D$3:$AB$74,MATCH(CalbyRate!$A8,CalSales!$D$2:$AB$2,0),0)</f>
        <v>23488.104140781314</v>
      </c>
      <c r="BB8" s="11">
        <f>VLOOKUP(BB$5,CalSales!$D$3:$AB$74,MATCH(CalbyRate!$A8,CalSales!$D$2:$AB$2,0),0)</f>
        <v>1859.7694583125583</v>
      </c>
      <c r="BC8" s="11">
        <f>VLOOKUP(BC$5,CalSales!$D$3:$AB$74,MATCH(CalbyRate!$A8,CalSales!$D$2:$AB$2,0),0)</f>
        <v>12571.682407296088</v>
      </c>
      <c r="BD8" s="11">
        <f>VLOOKUP(BD$5,CalSales!$D$3:$AB$74,MATCH(CalbyRate!$A8,CalSales!$D$2:$AB$2,0),0)</f>
        <v>22048.377910378982</v>
      </c>
      <c r="BE8" s="11">
        <f>VLOOKUP(BE$5,CalSales!$D$3:$AB$74,MATCH(CalbyRate!$A8,CalSales!$D$2:$AB$2,0),0)</f>
        <v>25725.626250127654</v>
      </c>
      <c r="BF8" s="11">
        <f>VLOOKUP(BF$5,CalSales!$D$3:$AB$74,MATCH(CalbyRate!$A8,CalSales!$D$2:$AB$2,0),0)</f>
        <v>33004.074331386102</v>
      </c>
      <c r="BG8" s="11">
        <f>VLOOKUP(BG$5,CalSales!$D$3:$AB$74,MATCH(CalbyRate!$A8,CalSales!$D$2:$AB$2,0),0)</f>
        <v>30487.715968401619</v>
      </c>
      <c r="BH8" s="11">
        <f>VLOOKUP(BH$5,CalSales!$D$3:$AB$74,MATCH(CalbyRate!$A8,CalSales!$D$2:$AB$2,0),0)</f>
        <v>26958.040459394273</v>
      </c>
      <c r="BI8" s="11">
        <f>VLOOKUP(BI$5,CalSales!$D$3:$AB$74,MATCH(CalbyRate!$A8,CalSales!$D$2:$AB$2,0),0)</f>
        <v>26130.435988249548</v>
      </c>
      <c r="BJ8" s="11">
        <f>VLOOKUP(BJ$5,CalSales!$D$3:$AB$74,MATCH(CalbyRate!$A8,CalSales!$D$2:$AB$2,0),0)</f>
        <v>29982.755581049929</v>
      </c>
      <c r="BK8" s="11">
        <f>VLOOKUP(BK$5,CalSales!$D$3:$AB$74,MATCH(CalbyRate!$A8,CalSales!$D$2:$AB$2,0),0)</f>
        <v>34026.240204286034</v>
      </c>
      <c r="BL8" s="11">
        <f>VLOOKUP(BL$5,CalSales!$D$3:$AB$74,MATCH(CalbyRate!$A8,CalSales!$D$2:$AB$2,0),0)</f>
        <v>35419.244412053784</v>
      </c>
      <c r="BM8" s="11">
        <f>VLOOKUP(BM$5,CalSales!$D$3:$AB$74,MATCH(CalbyRate!$A8,CalSales!$D$2:$AB$2,0),0)</f>
        <v>26453.985747226736</v>
      </c>
      <c r="BN8" s="11">
        <f>VLOOKUP(BN$5,CalSales!$D$3:$AB$74,MATCH(CalbyRate!$A8,CalSales!$D$2:$AB$2,0),0)</f>
        <v>4937.5280079533031</v>
      </c>
      <c r="BO8" s="11">
        <f>VLOOKUP(BO$5,CalSales!$D$3:$AB$74,MATCH(CalbyRate!$A8,CalSales!$D$2:$AB$2,0),0)</f>
        <v>16161.623489068352</v>
      </c>
      <c r="BP8" s="11">
        <f>VLOOKUP(BP$5,CalSales!$D$3:$AB$74,MATCH(CalbyRate!$A8,CalSales!$D$2:$AB$2,0),0)</f>
        <v>25572.684071409625</v>
      </c>
      <c r="BQ8" s="11">
        <f>VLOOKUP(BQ$5,CalSales!$D$3:$AB$74,MATCH(CalbyRate!$A8,CalSales!$D$2:$AB$2,0),0)</f>
        <v>29345.366654478632</v>
      </c>
    </row>
    <row r="9" spans="1:69" x14ac:dyDescent="0.25">
      <c r="A9" t="s">
        <v>6</v>
      </c>
      <c r="B9" s="11">
        <f>VLOOKUP(B$5,CalSales!$D$3:$AB$74,MATCH(CalbyRate!$A9,CalSales!$D$2:$AB$2,0),0)</f>
        <v>0</v>
      </c>
      <c r="C9" s="11">
        <f>VLOOKUP(C$5,CalSales!$D$3:$AB$74,MATCH(CalbyRate!$A9,CalSales!$D$2:$AB$2,0),0)</f>
        <v>0</v>
      </c>
      <c r="D9" s="11">
        <f>VLOOKUP(D$5,CalSales!$D$3:$AB$74,MATCH(CalbyRate!$A9,CalSales!$D$2:$AB$2,0),0)</f>
        <v>0</v>
      </c>
      <c r="E9" s="11">
        <f>VLOOKUP(E$5,CalSales!$D$3:$AB$74,MATCH(CalbyRate!$A9,CalSales!$D$2:$AB$2,0),0)</f>
        <v>0</v>
      </c>
      <c r="F9" s="11">
        <f>VLOOKUP(F$5,CalSales!$D$3:$AB$74,MATCH(CalbyRate!$A9,CalSales!$D$2:$AB$2,0),0)</f>
        <v>0</v>
      </c>
      <c r="G9" s="11">
        <f>VLOOKUP(G$5,CalSales!$D$3:$AB$74,MATCH(CalbyRate!$A9,CalSales!$D$2:$AB$2,0),0)</f>
        <v>0</v>
      </c>
      <c r="H9" s="11">
        <f>VLOOKUP(H$5,CalSales!$D$3:$AB$74,MATCH(CalbyRate!$A9,CalSales!$D$2:$AB$2,0),0)</f>
        <v>0</v>
      </c>
      <c r="I9" s="11">
        <f>VLOOKUP(I$5,CalSales!$D$3:$AB$74,MATCH(CalbyRate!$A9,CalSales!$D$2:$AB$2,0),0)</f>
        <v>0</v>
      </c>
      <c r="J9" s="11">
        <f>VLOOKUP(J$5,CalSales!$D$3:$AB$74,MATCH(CalbyRate!$A9,CalSales!$D$2:$AB$2,0),0)</f>
        <v>0</v>
      </c>
      <c r="K9" s="11">
        <f>VLOOKUP(K$5,CalSales!$D$3:$AB$74,MATCH(CalbyRate!$A9,CalSales!$D$2:$AB$2,0),0)</f>
        <v>0</v>
      </c>
      <c r="L9" s="11">
        <f>VLOOKUP(L$5,CalSales!$D$3:$AB$74,MATCH(CalbyRate!$A9,CalSales!$D$2:$AB$2,0),0)</f>
        <v>0</v>
      </c>
      <c r="M9" s="11">
        <f>VLOOKUP(M$5,CalSales!$D$3:$AB$74,MATCH(CalbyRate!$A9,CalSales!$D$2:$AB$2,0),0)</f>
        <v>0</v>
      </c>
      <c r="N9" s="11">
        <f>VLOOKUP(N$5,CalSales!$D$3:$AB$74,MATCH(CalbyRate!$A9,CalSales!$D$2:$AB$2,0),0)</f>
        <v>0</v>
      </c>
      <c r="O9" s="11">
        <f>VLOOKUP(O$5,CalSales!$D$3:$AB$74,MATCH(CalbyRate!$A9,CalSales!$D$2:$AB$2,0),0)</f>
        <v>0</v>
      </c>
      <c r="P9" s="11">
        <f>VLOOKUP(P$5,CalSales!$D$3:$AB$74,MATCH(CalbyRate!$A9,CalSales!$D$2:$AB$2,0),0)</f>
        <v>0</v>
      </c>
      <c r="Q9" s="11">
        <f>VLOOKUP(Q$5,CalSales!$D$3:$AB$74,MATCH(CalbyRate!$A9,CalSales!$D$2:$AB$2,0),0)</f>
        <v>0</v>
      </c>
      <c r="R9" s="11">
        <f>VLOOKUP(R$5,CalSales!$D$3:$AB$74,MATCH(CalbyRate!$A9,CalSales!$D$2:$AB$2,0),0)</f>
        <v>0</v>
      </c>
      <c r="S9" s="11">
        <f>VLOOKUP(S$5,CalSales!$D$3:$AB$74,MATCH(CalbyRate!$A9,CalSales!$D$2:$AB$2,0),0)</f>
        <v>0</v>
      </c>
      <c r="T9" s="11">
        <f>VLOOKUP(T$5,CalSales!$D$3:$AB$74,MATCH(CalbyRate!$A9,CalSales!$D$2:$AB$2,0),0)</f>
        <v>0</v>
      </c>
      <c r="U9" s="11">
        <f>VLOOKUP(U$5,CalSales!$D$3:$AB$74,MATCH(CalbyRate!$A9,CalSales!$D$2:$AB$2,0),0)</f>
        <v>0</v>
      </c>
      <c r="V9" s="11">
        <f>VLOOKUP(V$5,CalSales!$D$3:$AB$74,MATCH(CalbyRate!$A9,CalSales!$D$2:$AB$2,0),0)</f>
        <v>0</v>
      </c>
      <c r="W9" s="11">
        <f>VLOOKUP(W$5,CalSales!$D$3:$AB$74,MATCH(CalbyRate!$A9,CalSales!$D$2:$AB$2,0),0)</f>
        <v>0</v>
      </c>
      <c r="X9" s="11">
        <f>VLOOKUP(X$5,CalSales!$D$3:$AB$74,MATCH(CalbyRate!$A9,CalSales!$D$2:$AB$2,0),0)</f>
        <v>0</v>
      </c>
      <c r="Y9" s="11">
        <f>VLOOKUP(Y$5,CalSales!$D$3:$AB$74,MATCH(CalbyRate!$A9,CalSales!$D$2:$AB$2,0),0)</f>
        <v>0</v>
      </c>
      <c r="Z9" s="11">
        <f>VLOOKUP(Z$5,CalSales!$D$3:$AB$74,MATCH(CalbyRate!$A9,CalSales!$D$2:$AB$2,0),0)</f>
        <v>0</v>
      </c>
      <c r="AA9" s="11">
        <f>VLOOKUP(AA$5,CalSales!$D$3:$AB$74,MATCH(CalbyRate!$A9,CalSales!$D$2:$AB$2,0),0)</f>
        <v>0</v>
      </c>
      <c r="AB9" s="11">
        <f>VLOOKUP(AB$5,CalSales!$D$3:$AB$74,MATCH(CalbyRate!$A9,CalSales!$D$2:$AB$2,0),0)</f>
        <v>0</v>
      </c>
      <c r="AC9" s="11">
        <f>VLOOKUP(AC$5,CalSales!$D$3:$AB$74,MATCH(CalbyRate!$A9,CalSales!$D$2:$AB$2,0),0)</f>
        <v>0</v>
      </c>
      <c r="AD9" s="11">
        <f>VLOOKUP(AD$5,CalSales!$D$3:$AB$74,MATCH(CalbyRate!$A9,CalSales!$D$2:$AB$2,0),0)</f>
        <v>0</v>
      </c>
      <c r="AE9" s="11">
        <f>VLOOKUP(AE$5,CalSales!$D$3:$AB$74,MATCH(CalbyRate!$A9,CalSales!$D$2:$AB$2,0),0)</f>
        <v>0</v>
      </c>
      <c r="AF9" s="11">
        <f>VLOOKUP(AF$5,CalSales!$D$3:$AB$74,MATCH(CalbyRate!$A9,CalSales!$D$2:$AB$2,0),0)</f>
        <v>0</v>
      </c>
      <c r="AG9" s="11">
        <f>VLOOKUP(AG$5,CalSales!$D$3:$AB$74,MATCH(CalbyRate!$A9,CalSales!$D$2:$AB$2,0),0)</f>
        <v>0</v>
      </c>
      <c r="AH9" s="11">
        <f>VLOOKUP(AH$5,CalSales!$D$3:$AB$74,MATCH(CalbyRate!$A9,CalSales!$D$2:$AB$2,0),0)</f>
        <v>0</v>
      </c>
      <c r="AI9" s="11">
        <f>VLOOKUP(AI$5,CalSales!$D$3:$AB$74,MATCH(CalbyRate!$A9,CalSales!$D$2:$AB$2,0),0)</f>
        <v>0</v>
      </c>
      <c r="AJ9" s="11">
        <f>VLOOKUP(AJ$5,CalSales!$D$3:$AB$74,MATCH(CalbyRate!$A9,CalSales!$D$2:$AB$2,0),0)</f>
        <v>0</v>
      </c>
      <c r="AK9" s="11">
        <f>VLOOKUP(AK$5,CalSales!$D$3:$AB$74,MATCH(CalbyRate!$A9,CalSales!$D$2:$AB$2,0),0)</f>
        <v>0</v>
      </c>
      <c r="AL9" s="11">
        <f>VLOOKUP(AL$5,CalSales!$D$3:$AB$74,MATCH(CalbyRate!$A9,CalSales!$D$2:$AB$2,0),0)</f>
        <v>0</v>
      </c>
      <c r="AM9" s="11">
        <f>VLOOKUP(AM$5,CalSales!$D$3:$AB$74,MATCH(CalbyRate!$A9,CalSales!$D$2:$AB$2,0),0)</f>
        <v>0</v>
      </c>
      <c r="AN9" s="11">
        <f>VLOOKUP(AN$5,CalSales!$D$3:$AB$74,MATCH(CalbyRate!$A9,CalSales!$D$2:$AB$2,0),0)</f>
        <v>0</v>
      </c>
      <c r="AO9" s="11">
        <f>VLOOKUP(AO$5,CalSales!$D$3:$AB$74,MATCH(CalbyRate!$A9,CalSales!$D$2:$AB$2,0),0)</f>
        <v>0</v>
      </c>
      <c r="AP9" s="11">
        <f>VLOOKUP(AP$5,CalSales!$D$3:$AB$74,MATCH(CalbyRate!$A9,CalSales!$D$2:$AB$2,0),0)</f>
        <v>0</v>
      </c>
      <c r="AQ9" s="11">
        <f>VLOOKUP(AQ$5,CalSales!$D$3:$AB$74,MATCH(CalbyRate!$A9,CalSales!$D$2:$AB$2,0),0)</f>
        <v>0</v>
      </c>
      <c r="AR9" s="11">
        <f>VLOOKUP(AR$5,CalSales!$D$3:$AB$74,MATCH(CalbyRate!$A9,CalSales!$D$2:$AB$2,0),0)</f>
        <v>0</v>
      </c>
      <c r="AS9" s="11">
        <f>VLOOKUP(AS$5,CalSales!$D$3:$AB$74,MATCH(CalbyRate!$A9,CalSales!$D$2:$AB$2,0),0)</f>
        <v>0</v>
      </c>
      <c r="AT9" s="11">
        <f>VLOOKUP(AT$5,CalSales!$D$3:$AB$74,MATCH(CalbyRate!$A9,CalSales!$D$2:$AB$2,0),0)</f>
        <v>0</v>
      </c>
      <c r="AU9" s="11">
        <f>VLOOKUP(AU$5,CalSales!$D$3:$AB$74,MATCH(CalbyRate!$A9,CalSales!$D$2:$AB$2,0),0)</f>
        <v>0</v>
      </c>
      <c r="AV9" s="11">
        <f>VLOOKUP(AV$5,CalSales!$D$3:$AB$74,MATCH(CalbyRate!$A9,CalSales!$D$2:$AB$2,0),0)</f>
        <v>0</v>
      </c>
      <c r="AW9" s="11">
        <f>VLOOKUP(AW$5,CalSales!$D$3:$AB$74,MATCH(CalbyRate!$A9,CalSales!$D$2:$AB$2,0),0)</f>
        <v>0</v>
      </c>
      <c r="AX9" s="11">
        <f>VLOOKUP(AX$5,CalSales!$D$3:$AB$74,MATCH(CalbyRate!$A9,CalSales!$D$2:$AB$2,0),0)</f>
        <v>0</v>
      </c>
      <c r="AY9" s="11">
        <f>VLOOKUP(AY$5,CalSales!$D$3:$AB$74,MATCH(CalbyRate!$A9,CalSales!$D$2:$AB$2,0),0)</f>
        <v>0</v>
      </c>
      <c r="AZ9" s="11">
        <f>VLOOKUP(AZ$5,CalSales!$D$3:$AB$74,MATCH(CalbyRate!$A9,CalSales!$D$2:$AB$2,0),0)</f>
        <v>0</v>
      </c>
      <c r="BA9" s="11">
        <f>VLOOKUP(BA$5,CalSales!$D$3:$AB$74,MATCH(CalbyRate!$A9,CalSales!$D$2:$AB$2,0),0)</f>
        <v>0</v>
      </c>
      <c r="BB9" s="11">
        <f>VLOOKUP(BB$5,CalSales!$D$3:$AB$74,MATCH(CalbyRate!$A9,CalSales!$D$2:$AB$2,0),0)</f>
        <v>0</v>
      </c>
      <c r="BC9" s="11">
        <f>VLOOKUP(BC$5,CalSales!$D$3:$AB$74,MATCH(CalbyRate!$A9,CalSales!$D$2:$AB$2,0),0)</f>
        <v>0</v>
      </c>
      <c r="BD9" s="11">
        <f>VLOOKUP(BD$5,CalSales!$D$3:$AB$74,MATCH(CalbyRate!$A9,CalSales!$D$2:$AB$2,0),0)</f>
        <v>0</v>
      </c>
      <c r="BE9" s="11">
        <f>VLOOKUP(BE$5,CalSales!$D$3:$AB$74,MATCH(CalbyRate!$A9,CalSales!$D$2:$AB$2,0),0)</f>
        <v>0</v>
      </c>
      <c r="BF9" s="11">
        <f>VLOOKUP(BF$5,CalSales!$D$3:$AB$74,MATCH(CalbyRate!$A9,CalSales!$D$2:$AB$2,0),0)</f>
        <v>0</v>
      </c>
      <c r="BG9" s="11">
        <f>VLOOKUP(BG$5,CalSales!$D$3:$AB$74,MATCH(CalbyRate!$A9,CalSales!$D$2:$AB$2,0),0)</f>
        <v>0</v>
      </c>
      <c r="BH9" s="11">
        <f>VLOOKUP(BH$5,CalSales!$D$3:$AB$74,MATCH(CalbyRate!$A9,CalSales!$D$2:$AB$2,0),0)</f>
        <v>0</v>
      </c>
      <c r="BI9" s="11">
        <f>VLOOKUP(BI$5,CalSales!$D$3:$AB$74,MATCH(CalbyRate!$A9,CalSales!$D$2:$AB$2,0),0)</f>
        <v>0</v>
      </c>
      <c r="BJ9" s="11">
        <f>VLOOKUP(BJ$5,CalSales!$D$3:$AB$74,MATCH(CalbyRate!$A9,CalSales!$D$2:$AB$2,0),0)</f>
        <v>0</v>
      </c>
      <c r="BK9" s="11">
        <f>VLOOKUP(BK$5,CalSales!$D$3:$AB$74,MATCH(CalbyRate!$A9,CalSales!$D$2:$AB$2,0),0)</f>
        <v>0</v>
      </c>
      <c r="BL9" s="11">
        <f>VLOOKUP(BL$5,CalSales!$D$3:$AB$74,MATCH(CalbyRate!$A9,CalSales!$D$2:$AB$2,0),0)</f>
        <v>0</v>
      </c>
      <c r="BM9" s="11">
        <f>VLOOKUP(BM$5,CalSales!$D$3:$AB$74,MATCH(CalbyRate!$A9,CalSales!$D$2:$AB$2,0),0)</f>
        <v>0</v>
      </c>
      <c r="BN9" s="11">
        <f>VLOOKUP(BN$5,CalSales!$D$3:$AB$74,MATCH(CalbyRate!$A9,CalSales!$D$2:$AB$2,0),0)</f>
        <v>0</v>
      </c>
      <c r="BO9" s="11">
        <f>VLOOKUP(BO$5,CalSales!$D$3:$AB$74,MATCH(CalbyRate!$A9,CalSales!$D$2:$AB$2,0),0)</f>
        <v>0</v>
      </c>
      <c r="BP9" s="11">
        <f>VLOOKUP(BP$5,CalSales!$D$3:$AB$74,MATCH(CalbyRate!$A9,CalSales!$D$2:$AB$2,0),0)</f>
        <v>0</v>
      </c>
      <c r="BQ9" s="11">
        <f>VLOOKUP(BQ$5,CalSales!$D$3:$AB$74,MATCH(CalbyRate!$A9,CalSales!$D$2:$AB$2,0),0)</f>
        <v>0</v>
      </c>
    </row>
    <row r="10" spans="1:69" x14ac:dyDescent="0.25">
      <c r="A10" t="s">
        <v>7</v>
      </c>
      <c r="B10" s="11">
        <f>VLOOKUP(B$5,CalSales!$D$3:$AB$74,MATCH(CalbyRate!$A10,CalSales!$D$2:$AB$2,0),0)</f>
        <v>0</v>
      </c>
      <c r="C10" s="11">
        <f>VLOOKUP(C$5,CalSales!$D$3:$AB$74,MATCH(CalbyRate!$A10,CalSales!$D$2:$AB$2,0),0)</f>
        <v>0</v>
      </c>
      <c r="D10" s="11">
        <f>VLOOKUP(D$5,CalSales!$D$3:$AB$74,MATCH(CalbyRate!$A10,CalSales!$D$2:$AB$2,0),0)</f>
        <v>0</v>
      </c>
      <c r="E10" s="11">
        <f>VLOOKUP(E$5,CalSales!$D$3:$AB$74,MATCH(CalbyRate!$A10,CalSales!$D$2:$AB$2,0),0)</f>
        <v>0</v>
      </c>
      <c r="F10" s="11">
        <f>VLOOKUP(F$5,CalSales!$D$3:$AB$74,MATCH(CalbyRate!$A10,CalSales!$D$2:$AB$2,0),0)</f>
        <v>0</v>
      </c>
      <c r="G10" s="11">
        <f>VLOOKUP(G$5,CalSales!$D$3:$AB$74,MATCH(CalbyRate!$A10,CalSales!$D$2:$AB$2,0),0)</f>
        <v>0</v>
      </c>
      <c r="H10" s="11">
        <f>VLOOKUP(H$5,CalSales!$D$3:$AB$74,MATCH(CalbyRate!$A10,CalSales!$D$2:$AB$2,0),0)</f>
        <v>0</v>
      </c>
      <c r="I10" s="11">
        <f>VLOOKUP(I$5,CalSales!$D$3:$AB$74,MATCH(CalbyRate!$A10,CalSales!$D$2:$AB$2,0),0)</f>
        <v>0</v>
      </c>
      <c r="J10" s="11">
        <f>VLOOKUP(J$5,CalSales!$D$3:$AB$74,MATCH(CalbyRate!$A10,CalSales!$D$2:$AB$2,0),0)</f>
        <v>0</v>
      </c>
      <c r="K10" s="11">
        <f>VLOOKUP(K$5,CalSales!$D$3:$AB$74,MATCH(CalbyRate!$A10,CalSales!$D$2:$AB$2,0),0)</f>
        <v>0</v>
      </c>
      <c r="L10" s="11">
        <f>VLOOKUP(L$5,CalSales!$D$3:$AB$74,MATCH(CalbyRate!$A10,CalSales!$D$2:$AB$2,0),0)</f>
        <v>0</v>
      </c>
      <c r="M10" s="11">
        <f>VLOOKUP(M$5,CalSales!$D$3:$AB$74,MATCH(CalbyRate!$A10,CalSales!$D$2:$AB$2,0),0)</f>
        <v>0</v>
      </c>
      <c r="N10" s="11">
        <f>VLOOKUP(N$5,CalSales!$D$3:$AB$74,MATCH(CalbyRate!$A10,CalSales!$D$2:$AB$2,0),0)</f>
        <v>0</v>
      </c>
      <c r="O10" s="11">
        <f>VLOOKUP(O$5,CalSales!$D$3:$AB$74,MATCH(CalbyRate!$A10,CalSales!$D$2:$AB$2,0),0)</f>
        <v>0</v>
      </c>
      <c r="P10" s="11">
        <f>VLOOKUP(P$5,CalSales!$D$3:$AB$74,MATCH(CalbyRate!$A10,CalSales!$D$2:$AB$2,0),0)</f>
        <v>0</v>
      </c>
      <c r="Q10" s="11">
        <f>VLOOKUP(Q$5,CalSales!$D$3:$AB$74,MATCH(CalbyRate!$A10,CalSales!$D$2:$AB$2,0),0)</f>
        <v>0</v>
      </c>
      <c r="R10" s="11">
        <f>VLOOKUP(R$5,CalSales!$D$3:$AB$74,MATCH(CalbyRate!$A10,CalSales!$D$2:$AB$2,0),0)</f>
        <v>0</v>
      </c>
      <c r="S10" s="11">
        <f>VLOOKUP(S$5,CalSales!$D$3:$AB$74,MATCH(CalbyRate!$A10,CalSales!$D$2:$AB$2,0),0)</f>
        <v>0</v>
      </c>
      <c r="T10" s="11">
        <f>VLOOKUP(T$5,CalSales!$D$3:$AB$74,MATCH(CalbyRate!$A10,CalSales!$D$2:$AB$2,0),0)</f>
        <v>0</v>
      </c>
      <c r="U10" s="11">
        <f>VLOOKUP(U$5,CalSales!$D$3:$AB$74,MATCH(CalbyRate!$A10,CalSales!$D$2:$AB$2,0),0)</f>
        <v>0</v>
      </c>
      <c r="V10" s="11">
        <f>VLOOKUP(V$5,CalSales!$D$3:$AB$74,MATCH(CalbyRate!$A10,CalSales!$D$2:$AB$2,0),0)</f>
        <v>0</v>
      </c>
      <c r="W10" s="11">
        <f>VLOOKUP(W$5,CalSales!$D$3:$AB$74,MATCH(CalbyRate!$A10,CalSales!$D$2:$AB$2,0),0)</f>
        <v>0</v>
      </c>
      <c r="X10" s="11">
        <f>VLOOKUP(X$5,CalSales!$D$3:$AB$74,MATCH(CalbyRate!$A10,CalSales!$D$2:$AB$2,0),0)</f>
        <v>0</v>
      </c>
      <c r="Y10" s="11">
        <f>VLOOKUP(Y$5,CalSales!$D$3:$AB$74,MATCH(CalbyRate!$A10,CalSales!$D$2:$AB$2,0),0)</f>
        <v>0</v>
      </c>
      <c r="Z10" s="11">
        <f>VLOOKUP(Z$5,CalSales!$D$3:$AB$74,MATCH(CalbyRate!$A10,CalSales!$D$2:$AB$2,0),0)</f>
        <v>0</v>
      </c>
      <c r="AA10" s="11">
        <f>VLOOKUP(AA$5,CalSales!$D$3:$AB$74,MATCH(CalbyRate!$A10,CalSales!$D$2:$AB$2,0),0)</f>
        <v>0</v>
      </c>
      <c r="AB10" s="11">
        <f>VLOOKUP(AB$5,CalSales!$D$3:$AB$74,MATCH(CalbyRate!$A10,CalSales!$D$2:$AB$2,0),0)</f>
        <v>0</v>
      </c>
      <c r="AC10" s="11">
        <f>VLOOKUP(AC$5,CalSales!$D$3:$AB$74,MATCH(CalbyRate!$A10,CalSales!$D$2:$AB$2,0),0)</f>
        <v>0</v>
      </c>
      <c r="AD10" s="11">
        <f>VLOOKUP(AD$5,CalSales!$D$3:$AB$74,MATCH(CalbyRate!$A10,CalSales!$D$2:$AB$2,0),0)</f>
        <v>0</v>
      </c>
      <c r="AE10" s="11">
        <f>VLOOKUP(AE$5,CalSales!$D$3:$AB$74,MATCH(CalbyRate!$A10,CalSales!$D$2:$AB$2,0),0)</f>
        <v>0</v>
      </c>
      <c r="AF10" s="11">
        <f>VLOOKUP(AF$5,CalSales!$D$3:$AB$74,MATCH(CalbyRate!$A10,CalSales!$D$2:$AB$2,0),0)</f>
        <v>0</v>
      </c>
      <c r="AG10" s="11">
        <f>VLOOKUP(AG$5,CalSales!$D$3:$AB$74,MATCH(CalbyRate!$A10,CalSales!$D$2:$AB$2,0),0)</f>
        <v>0</v>
      </c>
      <c r="AH10" s="11">
        <f>VLOOKUP(AH$5,CalSales!$D$3:$AB$74,MATCH(CalbyRate!$A10,CalSales!$D$2:$AB$2,0),0)</f>
        <v>0</v>
      </c>
      <c r="AI10" s="11">
        <f>VLOOKUP(AI$5,CalSales!$D$3:$AB$74,MATCH(CalbyRate!$A10,CalSales!$D$2:$AB$2,0),0)</f>
        <v>0</v>
      </c>
      <c r="AJ10" s="11">
        <f>VLOOKUP(AJ$5,CalSales!$D$3:$AB$74,MATCH(CalbyRate!$A10,CalSales!$D$2:$AB$2,0),0)</f>
        <v>0</v>
      </c>
      <c r="AK10" s="11">
        <f>VLOOKUP(AK$5,CalSales!$D$3:$AB$74,MATCH(CalbyRate!$A10,CalSales!$D$2:$AB$2,0),0)</f>
        <v>0</v>
      </c>
      <c r="AL10" s="11">
        <f>VLOOKUP(AL$5,CalSales!$D$3:$AB$74,MATCH(CalbyRate!$A10,CalSales!$D$2:$AB$2,0),0)</f>
        <v>0</v>
      </c>
      <c r="AM10" s="11">
        <f>VLOOKUP(AM$5,CalSales!$D$3:$AB$74,MATCH(CalbyRate!$A10,CalSales!$D$2:$AB$2,0),0)</f>
        <v>0</v>
      </c>
      <c r="AN10" s="11">
        <f>VLOOKUP(AN$5,CalSales!$D$3:$AB$74,MATCH(CalbyRate!$A10,CalSales!$D$2:$AB$2,0),0)</f>
        <v>0</v>
      </c>
      <c r="AO10" s="11">
        <f>VLOOKUP(AO$5,CalSales!$D$3:$AB$74,MATCH(CalbyRate!$A10,CalSales!$D$2:$AB$2,0),0)</f>
        <v>0</v>
      </c>
      <c r="AP10" s="11">
        <f>VLOOKUP(AP$5,CalSales!$D$3:$AB$74,MATCH(CalbyRate!$A10,CalSales!$D$2:$AB$2,0),0)</f>
        <v>0</v>
      </c>
      <c r="AQ10" s="11">
        <f>VLOOKUP(AQ$5,CalSales!$D$3:$AB$74,MATCH(CalbyRate!$A10,CalSales!$D$2:$AB$2,0),0)</f>
        <v>0</v>
      </c>
      <c r="AR10" s="11">
        <f>VLOOKUP(AR$5,CalSales!$D$3:$AB$74,MATCH(CalbyRate!$A10,CalSales!$D$2:$AB$2,0),0)</f>
        <v>0</v>
      </c>
      <c r="AS10" s="11">
        <f>VLOOKUP(AS$5,CalSales!$D$3:$AB$74,MATCH(CalbyRate!$A10,CalSales!$D$2:$AB$2,0),0)</f>
        <v>0</v>
      </c>
      <c r="AT10" s="11">
        <f>VLOOKUP(AT$5,CalSales!$D$3:$AB$74,MATCH(CalbyRate!$A10,CalSales!$D$2:$AB$2,0),0)</f>
        <v>0</v>
      </c>
      <c r="AU10" s="11">
        <f>VLOOKUP(AU$5,CalSales!$D$3:$AB$74,MATCH(CalbyRate!$A10,CalSales!$D$2:$AB$2,0),0)</f>
        <v>0</v>
      </c>
      <c r="AV10" s="11">
        <f>VLOOKUP(AV$5,CalSales!$D$3:$AB$74,MATCH(CalbyRate!$A10,CalSales!$D$2:$AB$2,0),0)</f>
        <v>0</v>
      </c>
      <c r="AW10" s="11">
        <f>VLOOKUP(AW$5,CalSales!$D$3:$AB$74,MATCH(CalbyRate!$A10,CalSales!$D$2:$AB$2,0),0)</f>
        <v>0</v>
      </c>
      <c r="AX10" s="11">
        <f>VLOOKUP(AX$5,CalSales!$D$3:$AB$74,MATCH(CalbyRate!$A10,CalSales!$D$2:$AB$2,0),0)</f>
        <v>0</v>
      </c>
      <c r="AY10" s="11">
        <f>VLOOKUP(AY$5,CalSales!$D$3:$AB$74,MATCH(CalbyRate!$A10,CalSales!$D$2:$AB$2,0),0)</f>
        <v>0</v>
      </c>
      <c r="AZ10" s="11">
        <f>VLOOKUP(AZ$5,CalSales!$D$3:$AB$74,MATCH(CalbyRate!$A10,CalSales!$D$2:$AB$2,0),0)</f>
        <v>0</v>
      </c>
      <c r="BA10" s="11">
        <f>VLOOKUP(BA$5,CalSales!$D$3:$AB$74,MATCH(CalbyRate!$A10,CalSales!$D$2:$AB$2,0),0)</f>
        <v>0</v>
      </c>
      <c r="BB10" s="11">
        <f>VLOOKUP(BB$5,CalSales!$D$3:$AB$74,MATCH(CalbyRate!$A10,CalSales!$D$2:$AB$2,0),0)</f>
        <v>0</v>
      </c>
      <c r="BC10" s="11">
        <f>VLOOKUP(BC$5,CalSales!$D$3:$AB$74,MATCH(CalbyRate!$A10,CalSales!$D$2:$AB$2,0),0)</f>
        <v>0</v>
      </c>
      <c r="BD10" s="11">
        <f>VLOOKUP(BD$5,CalSales!$D$3:$AB$74,MATCH(CalbyRate!$A10,CalSales!$D$2:$AB$2,0),0)</f>
        <v>0</v>
      </c>
      <c r="BE10" s="11">
        <f>VLOOKUP(BE$5,CalSales!$D$3:$AB$74,MATCH(CalbyRate!$A10,CalSales!$D$2:$AB$2,0),0)</f>
        <v>0</v>
      </c>
      <c r="BF10" s="11">
        <f>VLOOKUP(BF$5,CalSales!$D$3:$AB$74,MATCH(CalbyRate!$A10,CalSales!$D$2:$AB$2,0),0)</f>
        <v>0</v>
      </c>
      <c r="BG10" s="11">
        <f>VLOOKUP(BG$5,CalSales!$D$3:$AB$74,MATCH(CalbyRate!$A10,CalSales!$D$2:$AB$2,0),0)</f>
        <v>0</v>
      </c>
      <c r="BH10" s="11">
        <f>VLOOKUP(BH$5,CalSales!$D$3:$AB$74,MATCH(CalbyRate!$A10,CalSales!$D$2:$AB$2,0),0)</f>
        <v>0</v>
      </c>
      <c r="BI10" s="11">
        <f>VLOOKUP(BI$5,CalSales!$D$3:$AB$74,MATCH(CalbyRate!$A10,CalSales!$D$2:$AB$2,0),0)</f>
        <v>0</v>
      </c>
      <c r="BJ10" s="11">
        <f>VLOOKUP(BJ$5,CalSales!$D$3:$AB$74,MATCH(CalbyRate!$A10,CalSales!$D$2:$AB$2,0),0)</f>
        <v>0</v>
      </c>
      <c r="BK10" s="11">
        <f>VLOOKUP(BK$5,CalSales!$D$3:$AB$74,MATCH(CalbyRate!$A10,CalSales!$D$2:$AB$2,0),0)</f>
        <v>0</v>
      </c>
      <c r="BL10" s="11">
        <f>VLOOKUP(BL$5,CalSales!$D$3:$AB$74,MATCH(CalbyRate!$A10,CalSales!$D$2:$AB$2,0),0)</f>
        <v>0</v>
      </c>
      <c r="BM10" s="11">
        <f>VLOOKUP(BM$5,CalSales!$D$3:$AB$74,MATCH(CalbyRate!$A10,CalSales!$D$2:$AB$2,0),0)</f>
        <v>0</v>
      </c>
      <c r="BN10" s="11">
        <f>VLOOKUP(BN$5,CalSales!$D$3:$AB$74,MATCH(CalbyRate!$A10,CalSales!$D$2:$AB$2,0),0)</f>
        <v>0</v>
      </c>
      <c r="BO10" s="11">
        <f>VLOOKUP(BO$5,CalSales!$D$3:$AB$74,MATCH(CalbyRate!$A10,CalSales!$D$2:$AB$2,0),0)</f>
        <v>0</v>
      </c>
      <c r="BP10" s="11">
        <f>VLOOKUP(BP$5,CalSales!$D$3:$AB$74,MATCH(CalbyRate!$A10,CalSales!$D$2:$AB$2,0),0)</f>
        <v>0</v>
      </c>
      <c r="BQ10" s="11">
        <f>VLOOKUP(BQ$5,CalSales!$D$3:$AB$74,MATCH(CalbyRate!$A10,CalSales!$D$2:$AB$2,0),0)</f>
        <v>0</v>
      </c>
    </row>
    <row r="11" spans="1:69" x14ac:dyDescent="0.25">
      <c r="A11" t="s">
        <v>8</v>
      </c>
      <c r="B11" s="11">
        <f>VLOOKUP(B$5,CalSales!$D$3:$AB$74,MATCH(CalbyRate!$A11,CalSales!$D$2:$AB$2,0),0)</f>
        <v>52686.353120488595</v>
      </c>
      <c r="C11" s="11">
        <f>VLOOKUP(C$5,CalSales!$D$3:$AB$74,MATCH(CalbyRate!$A11,CalSales!$D$2:$AB$2,0),0)</f>
        <v>42869.13014701043</v>
      </c>
      <c r="D11" s="11">
        <f>VLOOKUP(D$5,CalSales!$D$3:$AB$74,MATCH(CalbyRate!$A11,CalSales!$D$2:$AB$2,0),0)</f>
        <v>42419.936930525662</v>
      </c>
      <c r="E11" s="11">
        <f>VLOOKUP(E$5,CalSales!$D$3:$AB$74,MATCH(CalbyRate!$A11,CalSales!$D$2:$AB$2,0),0)</f>
        <v>43650.647472571349</v>
      </c>
      <c r="F11" s="11">
        <f>VLOOKUP(F$5,CalSales!$D$3:$AB$74,MATCH(CalbyRate!$A11,CalSales!$D$2:$AB$2,0),0)</f>
        <v>40124.922541454784</v>
      </c>
      <c r="G11" s="11">
        <f>VLOOKUP(G$5,CalSales!$D$3:$AB$74,MATCH(CalbyRate!$A11,CalSales!$D$2:$AB$2,0),0)</f>
        <v>20462.671392618118</v>
      </c>
      <c r="H11" s="11">
        <f>VLOOKUP(H$5,CalSales!$D$3:$AB$74,MATCH(CalbyRate!$A11,CalSales!$D$2:$AB$2,0),0)</f>
        <v>37500.672808433817</v>
      </c>
      <c r="I11" s="11">
        <f>VLOOKUP(I$5,CalSales!$D$3:$AB$74,MATCH(CalbyRate!$A11,CalSales!$D$2:$AB$2,0),0)</f>
        <v>55910.266115999759</v>
      </c>
      <c r="J11" s="11">
        <f>VLOOKUP(J$5,CalSales!$D$3:$AB$74,MATCH(CalbyRate!$A11,CalSales!$D$2:$AB$2,0),0)</f>
        <v>61142.447904481494</v>
      </c>
      <c r="K11" s="11">
        <f>VLOOKUP(K$5,CalSales!$D$3:$AB$74,MATCH(CalbyRate!$A11,CalSales!$D$2:$AB$2,0),0)</f>
        <v>57908.406623317496</v>
      </c>
      <c r="L11" s="11">
        <f>VLOOKUP(L$5,CalSales!$D$3:$AB$74,MATCH(CalbyRate!$A11,CalSales!$D$2:$AB$2,0),0)</f>
        <v>59330.123746024779</v>
      </c>
      <c r="M11" s="11">
        <f>VLOOKUP(M$5,CalSales!$D$3:$AB$74,MATCH(CalbyRate!$A11,CalSales!$D$2:$AB$2,0),0)</f>
        <v>37010.397863350649</v>
      </c>
      <c r="N11" s="11">
        <f>VLOOKUP(N$5,CalSales!$D$3:$AB$74,MATCH(CalbyRate!$A11,CalSales!$D$2:$AB$2,0),0)</f>
        <v>55320.67077651302</v>
      </c>
      <c r="O11" s="11">
        <f>VLOOKUP(O$5,CalSales!$D$3:$AB$74,MATCH(CalbyRate!$A11,CalSales!$D$2:$AB$2,0),0)</f>
        <v>45012.586654360952</v>
      </c>
      <c r="P11" s="11">
        <f>VLOOKUP(P$5,CalSales!$D$3:$AB$74,MATCH(CalbyRate!$A11,CalSales!$D$2:$AB$2,0),0)</f>
        <v>44540.933777051949</v>
      </c>
      <c r="Q11" s="11">
        <f>VLOOKUP(Q$5,CalSales!$D$3:$AB$74,MATCH(CalbyRate!$A11,CalSales!$D$2:$AB$2,0),0)</f>
        <v>45833.179846199921</v>
      </c>
      <c r="R11" s="11">
        <f>VLOOKUP(R$5,CalSales!$D$3:$AB$74,MATCH(CalbyRate!$A11,CalSales!$D$2:$AB$2,0),0)</f>
        <v>42131.168668527527</v>
      </c>
      <c r="S11" s="11">
        <f>VLOOKUP(S$5,CalSales!$D$3:$AB$74,MATCH(CalbyRate!$A11,CalSales!$D$2:$AB$2,0),0)</f>
        <v>31049.665907276252</v>
      </c>
      <c r="T11" s="11">
        <f>VLOOKUP(T$5,CalSales!$D$3:$AB$74,MATCH(CalbyRate!$A11,CalSales!$D$2:$AB$2,0),0)</f>
        <v>39375.706448855512</v>
      </c>
      <c r="U11" s="11">
        <f>VLOOKUP(U$5,CalSales!$D$3:$AB$74,MATCH(CalbyRate!$A11,CalSales!$D$2:$AB$2,0),0)</f>
        <v>58705.779421799743</v>
      </c>
      <c r="V11" s="11">
        <f>VLOOKUP(V$5,CalSales!$D$3:$AB$74,MATCH(CalbyRate!$A11,CalSales!$D$2:$AB$2,0),0)</f>
        <v>64199.570299705571</v>
      </c>
      <c r="W11" s="11">
        <f>VLOOKUP(W$5,CalSales!$D$3:$AB$74,MATCH(CalbyRate!$A11,CalSales!$D$2:$AB$2,0),0)</f>
        <v>60803.826954483382</v>
      </c>
      <c r="X11" s="11">
        <f>VLOOKUP(X$5,CalSales!$D$3:$AB$74,MATCH(CalbyRate!$A11,CalSales!$D$2:$AB$2,0),0)</f>
        <v>62296.629933326018</v>
      </c>
      <c r="Y11" s="11">
        <f>VLOOKUP(Y$5,CalSales!$D$3:$AB$74,MATCH(CalbyRate!$A11,CalSales!$D$2:$AB$2,0),0)</f>
        <v>38860.917756518182</v>
      </c>
      <c r="Z11" s="11">
        <f>VLOOKUP(Z$5,CalSales!$D$3:$AB$74,MATCH(CalbyRate!$A11,CalSales!$D$2:$AB$2,0),0)</f>
        <v>58086.704315338669</v>
      </c>
      <c r="AA11" s="11">
        <f>VLOOKUP(AA$5,CalSales!$D$3:$AB$74,MATCH(CalbyRate!$A11,CalSales!$D$2:$AB$2,0),0)</f>
        <v>47263.215987078998</v>
      </c>
      <c r="AB11" s="11">
        <f>VLOOKUP(AB$5,CalSales!$D$3:$AB$74,MATCH(CalbyRate!$A11,CalSales!$D$2:$AB$2,0),0)</f>
        <v>46767.980465904548</v>
      </c>
      <c r="AC11" s="11">
        <f>VLOOKUP(AC$5,CalSales!$D$3:$AB$74,MATCH(CalbyRate!$A11,CalSales!$D$2:$AB$2,0),0)</f>
        <v>48124.838838509917</v>
      </c>
      <c r="AD11" s="11">
        <f>VLOOKUP(AD$5,CalSales!$D$3:$AB$74,MATCH(CalbyRate!$A11,CalSales!$D$2:$AB$2,0),0)</f>
        <v>44237.727101953904</v>
      </c>
      <c r="AE11" s="11">
        <f>VLOOKUP(AE$5,CalSales!$D$3:$AB$74,MATCH(CalbyRate!$A11,CalSales!$D$2:$AB$2,0),0)</f>
        <v>32602.149202640063</v>
      </c>
      <c r="AF11" s="11">
        <f>VLOOKUP(AF$5,CalSales!$D$3:$AB$74,MATCH(CalbyRate!$A11,CalSales!$D$2:$AB$2,0),0)</f>
        <v>41344.491771298286</v>
      </c>
      <c r="AG11" s="11">
        <f>VLOOKUP(AG$5,CalSales!$D$3:$AB$74,MATCH(CalbyRate!$A11,CalSales!$D$2:$AB$2,0),0)</f>
        <v>61641.068392889734</v>
      </c>
      <c r="AH11" s="11">
        <f>VLOOKUP(AH$5,CalSales!$D$3:$AB$74,MATCH(CalbyRate!$A11,CalSales!$D$2:$AB$2,0),0)</f>
        <v>64199.570299705571</v>
      </c>
      <c r="AI11" s="11">
        <f>VLOOKUP(AI$5,CalSales!$D$3:$AB$74,MATCH(CalbyRate!$A11,CalSales!$D$2:$AB$2,0),0)</f>
        <v>60803.826954483382</v>
      </c>
      <c r="AJ11" s="11">
        <f>VLOOKUP(AJ$5,CalSales!$D$3:$AB$74,MATCH(CalbyRate!$A11,CalSales!$D$2:$AB$2,0),0)</f>
        <v>62296.629933326018</v>
      </c>
      <c r="AK11" s="11">
        <f>VLOOKUP(AK$5,CalSales!$D$3:$AB$74,MATCH(CalbyRate!$A11,CalSales!$D$2:$AB$2,0),0)</f>
        <v>38860.917756518182</v>
      </c>
      <c r="AL11" s="11">
        <f>VLOOKUP(AL$5,CalSales!$D$3:$AB$74,MATCH(CalbyRate!$A11,CalSales!$D$2:$AB$2,0),0)</f>
        <v>58086.704315338669</v>
      </c>
      <c r="AM11" s="11">
        <f>VLOOKUP(AM$5,CalSales!$D$3:$AB$74,MATCH(CalbyRate!$A11,CalSales!$D$2:$AB$2,0),0)</f>
        <v>47263.215987078998</v>
      </c>
      <c r="AN11" s="11">
        <f>VLOOKUP(AN$5,CalSales!$D$3:$AB$74,MATCH(CalbyRate!$A11,CalSales!$D$2:$AB$2,0),0)</f>
        <v>46767.980465904548</v>
      </c>
      <c r="AO11" s="11">
        <f>VLOOKUP(AO$5,CalSales!$D$3:$AB$74,MATCH(CalbyRate!$A11,CalSales!$D$2:$AB$2,0),0)</f>
        <v>48124.838838509917</v>
      </c>
      <c r="AP11" s="11">
        <f>VLOOKUP(AP$5,CalSales!$D$3:$AB$74,MATCH(CalbyRate!$A11,CalSales!$D$2:$AB$2,0),0)</f>
        <v>44237.727101953904</v>
      </c>
      <c r="AQ11" s="11">
        <f>VLOOKUP(AQ$5,CalSales!$D$3:$AB$74,MATCH(CalbyRate!$A11,CalSales!$D$2:$AB$2,0),0)</f>
        <v>32602.149202640063</v>
      </c>
      <c r="AR11" s="11">
        <f>VLOOKUP(AR$5,CalSales!$D$3:$AB$74,MATCH(CalbyRate!$A11,CalSales!$D$2:$AB$2,0),0)</f>
        <v>41344.491771298286</v>
      </c>
      <c r="AS11" s="11">
        <f>VLOOKUP(AS$5,CalSales!$D$3:$AB$74,MATCH(CalbyRate!$A11,CalSales!$D$2:$AB$2,0),0)</f>
        <v>61641.068392889734</v>
      </c>
      <c r="AT11" s="11">
        <f>VLOOKUP(AT$5,CalSales!$D$3:$AB$74,MATCH(CalbyRate!$A11,CalSales!$D$2:$AB$2,0),0)</f>
        <v>64199.570299705571</v>
      </c>
      <c r="AU11" s="11">
        <f>VLOOKUP(AU$5,CalSales!$D$3:$AB$74,MATCH(CalbyRate!$A11,CalSales!$D$2:$AB$2,0),0)</f>
        <v>60803.826954483382</v>
      </c>
      <c r="AV11" s="11">
        <f>VLOOKUP(AV$5,CalSales!$D$3:$AB$74,MATCH(CalbyRate!$A11,CalSales!$D$2:$AB$2,0),0)</f>
        <v>62296.629933326018</v>
      </c>
      <c r="AW11" s="11">
        <f>VLOOKUP(AW$5,CalSales!$D$3:$AB$74,MATCH(CalbyRate!$A11,CalSales!$D$2:$AB$2,0),0)</f>
        <v>38860.917756518182</v>
      </c>
      <c r="AX11" s="11">
        <f>VLOOKUP(AX$5,CalSales!$D$3:$AB$74,MATCH(CalbyRate!$A11,CalSales!$D$2:$AB$2,0),0)</f>
        <v>58086.704315338669</v>
      </c>
      <c r="AY11" s="11">
        <f>VLOOKUP(AY$5,CalSales!$D$3:$AB$74,MATCH(CalbyRate!$A11,CalSales!$D$2:$AB$2,0),0)</f>
        <v>47263.215987078998</v>
      </c>
      <c r="AZ11" s="11">
        <f>VLOOKUP(AZ$5,CalSales!$D$3:$AB$74,MATCH(CalbyRate!$A11,CalSales!$D$2:$AB$2,0),0)</f>
        <v>46767.980465904548</v>
      </c>
      <c r="BA11" s="11">
        <f>VLOOKUP(BA$5,CalSales!$D$3:$AB$74,MATCH(CalbyRate!$A11,CalSales!$D$2:$AB$2,0),0)</f>
        <v>48124.838838509917</v>
      </c>
      <c r="BB11" s="11">
        <f>VLOOKUP(BB$5,CalSales!$D$3:$AB$74,MATCH(CalbyRate!$A11,CalSales!$D$2:$AB$2,0),0)</f>
        <v>44237.727101953904</v>
      </c>
      <c r="BC11" s="11">
        <f>VLOOKUP(BC$5,CalSales!$D$3:$AB$74,MATCH(CalbyRate!$A11,CalSales!$D$2:$AB$2,0),0)</f>
        <v>32602.149202640063</v>
      </c>
      <c r="BD11" s="11">
        <f>VLOOKUP(BD$5,CalSales!$D$3:$AB$74,MATCH(CalbyRate!$A11,CalSales!$D$2:$AB$2,0),0)</f>
        <v>41344.491771298286</v>
      </c>
      <c r="BE11" s="11">
        <f>VLOOKUP(BE$5,CalSales!$D$3:$AB$74,MATCH(CalbyRate!$A11,CalSales!$D$2:$AB$2,0),0)</f>
        <v>61641.068392889734</v>
      </c>
      <c r="BF11" s="11">
        <f>VLOOKUP(BF$5,CalSales!$D$3:$AB$74,MATCH(CalbyRate!$A11,CalSales!$D$2:$AB$2,0),0)</f>
        <v>64199.570299705571</v>
      </c>
      <c r="BG11" s="11">
        <f>VLOOKUP(BG$5,CalSales!$D$3:$AB$74,MATCH(CalbyRate!$A11,CalSales!$D$2:$AB$2,0),0)</f>
        <v>60803.826954483382</v>
      </c>
      <c r="BH11" s="11">
        <f>VLOOKUP(BH$5,CalSales!$D$3:$AB$74,MATCH(CalbyRate!$A11,CalSales!$D$2:$AB$2,0),0)</f>
        <v>62296.629933326018</v>
      </c>
      <c r="BI11" s="11">
        <f>VLOOKUP(BI$5,CalSales!$D$3:$AB$74,MATCH(CalbyRate!$A11,CalSales!$D$2:$AB$2,0),0)</f>
        <v>38860.917756518182</v>
      </c>
      <c r="BJ11" s="11">
        <f>VLOOKUP(BJ$5,CalSales!$D$3:$AB$74,MATCH(CalbyRate!$A11,CalSales!$D$2:$AB$2,0),0)</f>
        <v>58086.704315338669</v>
      </c>
      <c r="BK11" s="11">
        <f>VLOOKUP(BK$5,CalSales!$D$3:$AB$74,MATCH(CalbyRate!$A11,CalSales!$D$2:$AB$2,0),0)</f>
        <v>47263.215987078998</v>
      </c>
      <c r="BL11" s="11">
        <f>VLOOKUP(BL$5,CalSales!$D$3:$AB$74,MATCH(CalbyRate!$A11,CalSales!$D$2:$AB$2,0),0)</f>
        <v>46767.980465904548</v>
      </c>
      <c r="BM11" s="11">
        <f>VLOOKUP(BM$5,CalSales!$D$3:$AB$74,MATCH(CalbyRate!$A11,CalSales!$D$2:$AB$2,0),0)</f>
        <v>48124.838838509917</v>
      </c>
      <c r="BN11" s="11">
        <f>VLOOKUP(BN$5,CalSales!$D$3:$AB$74,MATCH(CalbyRate!$A11,CalSales!$D$2:$AB$2,0),0)</f>
        <v>44237.727101953904</v>
      </c>
      <c r="BO11" s="11">
        <f>VLOOKUP(BO$5,CalSales!$D$3:$AB$74,MATCH(CalbyRate!$A11,CalSales!$D$2:$AB$2,0),0)</f>
        <v>32602.149202640063</v>
      </c>
      <c r="BP11" s="11">
        <f>VLOOKUP(BP$5,CalSales!$D$3:$AB$74,MATCH(CalbyRate!$A11,CalSales!$D$2:$AB$2,0),0)</f>
        <v>41344.491771298286</v>
      </c>
      <c r="BQ11" s="11">
        <f>VLOOKUP(BQ$5,CalSales!$D$3:$AB$74,MATCH(CalbyRate!$A11,CalSales!$D$2:$AB$2,0),0)</f>
        <v>61641.068392889734</v>
      </c>
    </row>
    <row r="12" spans="1:69" x14ac:dyDescent="0.25">
      <c r="A12" t="s">
        <v>9</v>
      </c>
      <c r="B12" s="11">
        <f>VLOOKUP(B$5,CalSales!$D$3:$AB$74,MATCH(CalbyRate!$A12,CalSales!$D$2:$AB$2,0),0)</f>
        <v>460763.46437002986</v>
      </c>
      <c r="C12" s="11">
        <f>VLOOKUP(C$5,CalSales!$D$3:$AB$74,MATCH(CalbyRate!$A12,CalSales!$D$2:$AB$2,0),0)</f>
        <v>317989.75360345864</v>
      </c>
      <c r="D12" s="11">
        <f>VLOOKUP(D$5,CalSales!$D$3:$AB$74,MATCH(CalbyRate!$A12,CalSales!$D$2:$AB$2,0),0)</f>
        <v>280881.12895603961</v>
      </c>
      <c r="E12" s="11">
        <f>VLOOKUP(E$5,CalSales!$D$3:$AB$74,MATCH(CalbyRate!$A12,CalSales!$D$2:$AB$2,0),0)</f>
        <v>271007.81705777813</v>
      </c>
      <c r="F12" s="11">
        <f>VLOOKUP(F$5,CalSales!$D$3:$AB$74,MATCH(CalbyRate!$A12,CalSales!$D$2:$AB$2,0),0)</f>
        <v>285888.63716027216</v>
      </c>
      <c r="G12" s="11">
        <f>VLOOKUP(G$5,CalSales!$D$3:$AB$74,MATCH(CalbyRate!$A12,CalSales!$D$2:$AB$2,0),0)</f>
        <v>513018.13071092905</v>
      </c>
      <c r="H12" s="11">
        <f>VLOOKUP(H$5,CalSales!$D$3:$AB$74,MATCH(CalbyRate!$A12,CalSales!$D$2:$AB$2,0),0)</f>
        <v>992784.07452133531</v>
      </c>
      <c r="I12" s="11">
        <f>VLOOKUP(I$5,CalSales!$D$3:$AB$74,MATCH(CalbyRate!$A12,CalSales!$D$2:$AB$2,0),0)</f>
        <v>1797301.3919588553</v>
      </c>
      <c r="J12" s="11">
        <f>VLOOKUP(J$5,CalSales!$D$3:$AB$74,MATCH(CalbyRate!$A12,CalSales!$D$2:$AB$2,0),0)</f>
        <v>2072983.4419051346</v>
      </c>
      <c r="K12" s="11">
        <f>VLOOKUP(K$5,CalSales!$D$3:$AB$74,MATCH(CalbyRate!$A12,CalSales!$D$2:$AB$2,0),0)</f>
        <v>1754236.6089707972</v>
      </c>
      <c r="L12" s="11">
        <f>VLOOKUP(L$5,CalSales!$D$3:$AB$74,MATCH(CalbyRate!$A12,CalSales!$D$2:$AB$2,0),0)</f>
        <v>1208617.3325247581</v>
      </c>
      <c r="M12" s="11">
        <f>VLOOKUP(M$5,CalSales!$D$3:$AB$74,MATCH(CalbyRate!$A12,CalSales!$D$2:$AB$2,0),0)</f>
        <v>686506.52409569896</v>
      </c>
      <c r="N12" s="11">
        <f>VLOOKUP(N$5,CalSales!$D$3:$AB$74,MATCH(CalbyRate!$A12,CalSales!$D$2:$AB$2,0),0)</f>
        <v>424381.5331199459</v>
      </c>
      <c r="O12" s="11">
        <f>VLOOKUP(O$5,CalSales!$D$3:$AB$74,MATCH(CalbyRate!$A12,CalSales!$D$2:$AB$2,0),0)</f>
        <v>300166.80430158263</v>
      </c>
      <c r="P12" s="11">
        <f>VLOOKUP(P$5,CalSales!$D$3:$AB$74,MATCH(CalbyRate!$A12,CalSales!$D$2:$AB$2,0),0)</f>
        <v>265227.53716037993</v>
      </c>
      <c r="Q12" s="11">
        <f>VLOOKUP(Q$5,CalSales!$D$3:$AB$74,MATCH(CalbyRate!$A12,CalSales!$D$2:$AB$2,0),0)</f>
        <v>265023.02392080706</v>
      </c>
      <c r="R12" s="11">
        <f>VLOOKUP(R$5,CalSales!$D$3:$AB$74,MATCH(CalbyRate!$A12,CalSales!$D$2:$AB$2,0),0)</f>
        <v>274875.69438431505</v>
      </c>
      <c r="S12" s="11">
        <f>VLOOKUP(S$5,CalSales!$D$3:$AB$74,MATCH(CalbyRate!$A12,CalSales!$D$2:$AB$2,0),0)</f>
        <v>496871.39070765511</v>
      </c>
      <c r="T12" s="11">
        <f>VLOOKUP(T$5,CalSales!$D$3:$AB$74,MATCH(CalbyRate!$A12,CalSales!$D$2:$AB$2,0),0)</f>
        <v>961723.70639609324</v>
      </c>
      <c r="U12" s="11">
        <f>VLOOKUP(U$5,CalSales!$D$3:$AB$74,MATCH(CalbyRate!$A12,CalSales!$D$2:$AB$2,0),0)</f>
        <v>1734534.6627308277</v>
      </c>
      <c r="V12" s="11">
        <f>VLOOKUP(V$5,CalSales!$D$3:$AB$74,MATCH(CalbyRate!$A12,CalSales!$D$2:$AB$2,0),0)</f>
        <v>2070044.281913142</v>
      </c>
      <c r="W12" s="11">
        <f>VLOOKUP(W$5,CalSales!$D$3:$AB$74,MATCH(CalbyRate!$A12,CalSales!$D$2:$AB$2,0),0)</f>
        <v>1751114.2276273062</v>
      </c>
      <c r="X12" s="11">
        <f>VLOOKUP(X$5,CalSales!$D$3:$AB$74,MATCH(CalbyRate!$A12,CalSales!$D$2:$AB$2,0),0)</f>
        <v>1205408.2878222698</v>
      </c>
      <c r="Y12" s="11">
        <f>VLOOKUP(Y$5,CalSales!$D$3:$AB$74,MATCH(CalbyRate!$A12,CalSales!$D$2:$AB$2,0),0)</f>
        <v>684095.98779681418</v>
      </c>
      <c r="Z12" s="11">
        <f>VLOOKUP(Z$5,CalSales!$D$3:$AB$74,MATCH(CalbyRate!$A12,CalSales!$D$2:$AB$2,0),0)</f>
        <v>423861.26633717341</v>
      </c>
      <c r="AA12" s="11">
        <f>VLOOKUP(AA$5,CalSales!$D$3:$AB$74,MATCH(CalbyRate!$A12,CalSales!$D$2:$AB$2,0),0)</f>
        <v>301089.09420247714</v>
      </c>
      <c r="AB12" s="11">
        <f>VLOOKUP(AB$5,CalSales!$D$3:$AB$74,MATCH(CalbyRate!$A12,CalSales!$D$2:$AB$2,0),0)</f>
        <v>265466.06327639223</v>
      </c>
      <c r="AC12" s="11">
        <f>VLOOKUP(AC$5,CalSales!$D$3:$AB$74,MATCH(CalbyRate!$A12,CalSales!$D$2:$AB$2,0),0)</f>
        <v>265473.23120302515</v>
      </c>
      <c r="AD12" s="11">
        <f>VLOOKUP(AD$5,CalSales!$D$3:$AB$74,MATCH(CalbyRate!$A12,CalSales!$D$2:$AB$2,0),0)</f>
        <v>274877.86182785907</v>
      </c>
      <c r="AE12" s="11">
        <f>VLOOKUP(AE$5,CalSales!$D$3:$AB$74,MATCH(CalbyRate!$A12,CalSales!$D$2:$AB$2,0),0)</f>
        <v>494154.43126744661</v>
      </c>
      <c r="AF12" s="11">
        <f>VLOOKUP(AF$5,CalSales!$D$3:$AB$74,MATCH(CalbyRate!$A12,CalSales!$D$2:$AB$2,0),0)</f>
        <v>960669.21552807547</v>
      </c>
      <c r="AG12" s="11">
        <f>VLOOKUP(AG$5,CalSales!$D$3:$AB$74,MATCH(CalbyRate!$A12,CalSales!$D$2:$AB$2,0),0)</f>
        <v>1732063.6673822741</v>
      </c>
      <c r="AH12" s="11">
        <f>VLOOKUP(AH$5,CalSales!$D$3:$AB$74,MATCH(CalbyRate!$A12,CalSales!$D$2:$AB$2,0),0)</f>
        <v>2058522.7779732265</v>
      </c>
      <c r="AI12" s="11">
        <f>VLOOKUP(AI$5,CalSales!$D$3:$AB$74,MATCH(CalbyRate!$A12,CalSales!$D$2:$AB$2,0),0)</f>
        <v>1740732.733310004</v>
      </c>
      <c r="AJ12" s="11">
        <f>VLOOKUP(AJ$5,CalSales!$D$3:$AB$74,MATCH(CalbyRate!$A12,CalSales!$D$2:$AB$2,0),0)</f>
        <v>1197255.9726641751</v>
      </c>
      <c r="AK12" s="11">
        <f>VLOOKUP(AK$5,CalSales!$D$3:$AB$74,MATCH(CalbyRate!$A12,CalSales!$D$2:$AB$2,0),0)</f>
        <v>679097.03856943781</v>
      </c>
      <c r="AL12" s="11">
        <f>VLOOKUP(AL$5,CalSales!$D$3:$AB$74,MATCH(CalbyRate!$A12,CalSales!$D$2:$AB$2,0),0)</f>
        <v>420265.65769496199</v>
      </c>
      <c r="AM12" s="11">
        <f>VLOOKUP(AM$5,CalSales!$D$3:$AB$74,MATCH(CalbyRate!$A12,CalSales!$D$2:$AB$2,0),0)</f>
        <v>298286.51041581674</v>
      </c>
      <c r="AN12" s="11">
        <f>VLOOKUP(AN$5,CalSales!$D$3:$AB$74,MATCH(CalbyRate!$A12,CalSales!$D$2:$AB$2,0),0)</f>
        <v>263078.01134846057</v>
      </c>
      <c r="AO12" s="11">
        <f>VLOOKUP(AO$5,CalSales!$D$3:$AB$74,MATCH(CalbyRate!$A12,CalSales!$D$2:$AB$2,0),0)</f>
        <v>263362.40925137268</v>
      </c>
      <c r="AP12" s="11">
        <f>VLOOKUP(AP$5,CalSales!$D$3:$AB$74,MATCH(CalbyRate!$A12,CalSales!$D$2:$AB$2,0),0)</f>
        <v>273697.55434089783</v>
      </c>
      <c r="AQ12" s="11">
        <f>VLOOKUP(AQ$5,CalSales!$D$3:$AB$74,MATCH(CalbyRate!$A12,CalSales!$D$2:$AB$2,0),0)</f>
        <v>491254.70768873254</v>
      </c>
      <c r="AR12" s="11">
        <f>VLOOKUP(AR$5,CalSales!$D$3:$AB$74,MATCH(CalbyRate!$A12,CalSales!$D$2:$AB$2,0),0)</f>
        <v>955377.06647367519</v>
      </c>
      <c r="AS12" s="11">
        <f>VLOOKUP(AS$5,CalSales!$D$3:$AB$74,MATCH(CalbyRate!$A12,CalSales!$D$2:$AB$2,0),0)</f>
        <v>1723818.4311354142</v>
      </c>
      <c r="AT12" s="11">
        <f>VLOOKUP(AT$5,CalSales!$D$3:$AB$74,MATCH(CalbyRate!$A12,CalSales!$D$2:$AB$2,0),0)</f>
        <v>2048930.5810182244</v>
      </c>
      <c r="AU12" s="11">
        <f>VLOOKUP(AU$5,CalSales!$D$3:$AB$74,MATCH(CalbyRate!$A12,CalSales!$D$2:$AB$2,0),0)</f>
        <v>1732116.9556418785</v>
      </c>
      <c r="AV12" s="11">
        <f>VLOOKUP(AV$5,CalSales!$D$3:$AB$74,MATCH(CalbyRate!$A12,CalSales!$D$2:$AB$2,0),0)</f>
        <v>1190611.4988851494</v>
      </c>
      <c r="AW12" s="11">
        <f>VLOOKUP(AW$5,CalSales!$D$3:$AB$74,MATCH(CalbyRate!$A12,CalSales!$D$2:$AB$2,0),0)</f>
        <v>675320.23678968602</v>
      </c>
      <c r="AX12" s="11">
        <f>VLOOKUP(AX$5,CalSales!$D$3:$AB$74,MATCH(CalbyRate!$A12,CalSales!$D$2:$AB$2,0),0)</f>
        <v>417549.41504478495</v>
      </c>
      <c r="AY12" s="11">
        <f>VLOOKUP(AY$5,CalSales!$D$3:$AB$74,MATCH(CalbyRate!$A12,CalSales!$D$2:$AB$2,0),0)</f>
        <v>296117.90587171167</v>
      </c>
      <c r="AZ12" s="11">
        <f>VLOOKUP(AZ$5,CalSales!$D$3:$AB$74,MATCH(CalbyRate!$A12,CalSales!$D$2:$AB$2,0),0)</f>
        <v>260885.96519478748</v>
      </c>
      <c r="BA12" s="11">
        <f>VLOOKUP(BA$5,CalSales!$D$3:$AB$74,MATCH(CalbyRate!$A12,CalSales!$D$2:$AB$2,0),0)</f>
        <v>260881.51240896041</v>
      </c>
      <c r="BB12" s="11">
        <f>VLOOKUP(BB$5,CalSales!$D$3:$AB$74,MATCH(CalbyRate!$A12,CalSales!$D$2:$AB$2,0),0)</f>
        <v>271323.99136514385</v>
      </c>
      <c r="BC12" s="11">
        <f>VLOOKUP(BC$5,CalSales!$D$3:$AB$74,MATCH(CalbyRate!$A12,CalSales!$D$2:$AB$2,0),0)</f>
        <v>486576.35374561284</v>
      </c>
      <c r="BD12" s="11">
        <f>VLOOKUP(BD$5,CalSales!$D$3:$AB$74,MATCH(CalbyRate!$A12,CalSales!$D$2:$AB$2,0),0)</f>
        <v>948047.84732118051</v>
      </c>
      <c r="BE12" s="11">
        <f>VLOOKUP(BE$5,CalSales!$D$3:$AB$74,MATCH(CalbyRate!$A12,CalSales!$D$2:$AB$2,0),0)</f>
        <v>1713166.53980242</v>
      </c>
      <c r="BF12" s="11">
        <f>VLOOKUP(BF$5,CalSales!$D$3:$AB$74,MATCH(CalbyRate!$A12,CalSales!$D$2:$AB$2,0),0)</f>
        <v>2042303.2288808168</v>
      </c>
      <c r="BG12" s="11">
        <f>VLOOKUP(BG$5,CalSales!$D$3:$AB$74,MATCH(CalbyRate!$A12,CalSales!$D$2:$AB$2,0),0)</f>
        <v>1726008.7801345505</v>
      </c>
      <c r="BH12" s="11">
        <f>VLOOKUP(BH$5,CalSales!$D$3:$AB$74,MATCH(CalbyRate!$A12,CalSales!$D$2:$AB$2,0),0)</f>
        <v>1185808.0192726625</v>
      </c>
      <c r="BI12" s="11">
        <f>VLOOKUP(BI$5,CalSales!$D$3:$AB$74,MATCH(CalbyRate!$A12,CalSales!$D$2:$AB$2,0),0)</f>
        <v>672306.79380436579</v>
      </c>
      <c r="BJ12" s="11">
        <f>VLOOKUP(BJ$5,CalSales!$D$3:$AB$74,MATCH(CalbyRate!$A12,CalSales!$D$2:$AB$2,0),0)</f>
        <v>415028.54226599971</v>
      </c>
      <c r="BK12" s="11">
        <f>VLOOKUP(BK$5,CalSales!$D$3:$AB$74,MATCH(CalbyRate!$A12,CalSales!$D$2:$AB$2,0),0)</f>
        <v>293983.12029759202</v>
      </c>
      <c r="BL12" s="11">
        <f>VLOOKUP(BL$5,CalSales!$D$3:$AB$74,MATCH(CalbyRate!$A12,CalSales!$D$2:$AB$2,0),0)</f>
        <v>258926.6865380845</v>
      </c>
      <c r="BM12" s="11">
        <f>VLOOKUP(BM$5,CalSales!$D$3:$AB$74,MATCH(CalbyRate!$A12,CalSales!$D$2:$AB$2,0),0)</f>
        <v>259052.23553633894</v>
      </c>
      <c r="BN12" s="11">
        <f>VLOOKUP(BN$5,CalSales!$D$3:$AB$74,MATCH(CalbyRate!$A12,CalSales!$D$2:$AB$2,0),0)</f>
        <v>269680.60145109001</v>
      </c>
      <c r="BO12" s="11">
        <f>VLOOKUP(BO$5,CalSales!$D$3:$AB$74,MATCH(CalbyRate!$A12,CalSales!$D$2:$AB$2,0),0)</f>
        <v>484172.82099457964</v>
      </c>
      <c r="BP12" s="11">
        <f>VLOOKUP(BP$5,CalSales!$D$3:$AB$74,MATCH(CalbyRate!$A12,CalSales!$D$2:$AB$2,0),0)</f>
        <v>944504.79074692179</v>
      </c>
      <c r="BQ12" s="11">
        <f>VLOOKUP(BQ$5,CalSales!$D$3:$AB$74,MATCH(CalbyRate!$A12,CalSales!$D$2:$AB$2,0),0)</f>
        <v>1708551.1623011788</v>
      </c>
    </row>
    <row r="13" spans="1:69" x14ac:dyDescent="0.25">
      <c r="A13" t="s">
        <v>10</v>
      </c>
      <c r="B13" s="11">
        <f>VLOOKUP(B$5,CalSales!$D$3:$AB$74,MATCH(CalbyRate!$A13,CalSales!$D$2:$AB$2,0),0)</f>
        <v>56342.199846125244</v>
      </c>
      <c r="C13" s="11">
        <f>VLOOKUP(C$5,CalSales!$D$3:$AB$74,MATCH(CalbyRate!$A13,CalSales!$D$2:$AB$2,0),0)</f>
        <v>54380.893369673526</v>
      </c>
      <c r="D13" s="11">
        <f>VLOOKUP(D$5,CalSales!$D$3:$AB$74,MATCH(CalbyRate!$A13,CalSales!$D$2:$AB$2,0),0)</f>
        <v>59359.449389315523</v>
      </c>
      <c r="E13" s="11">
        <f>VLOOKUP(E$5,CalSales!$D$3:$AB$74,MATCH(CalbyRate!$A13,CalSales!$D$2:$AB$2,0),0)</f>
        <v>61784.013071398222</v>
      </c>
      <c r="F13" s="11">
        <f>VLOOKUP(F$5,CalSales!$D$3:$AB$74,MATCH(CalbyRate!$A13,CalSales!$D$2:$AB$2,0),0)</f>
        <v>64384.591303059722</v>
      </c>
      <c r="G13" s="11">
        <f>VLOOKUP(G$5,CalSales!$D$3:$AB$74,MATCH(CalbyRate!$A13,CalSales!$D$2:$AB$2,0),0)</f>
        <v>86868.415603105139</v>
      </c>
      <c r="H13" s="11">
        <f>VLOOKUP(H$5,CalSales!$D$3:$AB$74,MATCH(CalbyRate!$A13,CalSales!$D$2:$AB$2,0),0)</f>
        <v>110905.8196020148</v>
      </c>
      <c r="I13" s="11">
        <f>VLOOKUP(I$5,CalSales!$D$3:$AB$74,MATCH(CalbyRate!$A13,CalSales!$D$2:$AB$2,0),0)</f>
        <v>151932.67702592898</v>
      </c>
      <c r="J13" s="11">
        <f>VLOOKUP(J$5,CalSales!$D$3:$AB$74,MATCH(CalbyRate!$A13,CalSales!$D$2:$AB$2,0),0)</f>
        <v>156991.74541870999</v>
      </c>
      <c r="K13" s="11">
        <f>VLOOKUP(K$5,CalSales!$D$3:$AB$74,MATCH(CalbyRate!$A13,CalSales!$D$2:$AB$2,0),0)</f>
        <v>142681.70605870889</v>
      </c>
      <c r="L13" s="11">
        <f>VLOOKUP(L$5,CalSales!$D$3:$AB$74,MATCH(CalbyRate!$A13,CalSales!$D$2:$AB$2,0),0)</f>
        <v>104816.10237168494</v>
      </c>
      <c r="M13" s="11">
        <f>VLOOKUP(M$5,CalSales!$D$3:$AB$74,MATCH(CalbyRate!$A13,CalSales!$D$2:$AB$2,0),0)</f>
        <v>72565.932385790729</v>
      </c>
      <c r="N13" s="11">
        <f>VLOOKUP(N$5,CalSales!$D$3:$AB$74,MATCH(CalbyRate!$A13,CalSales!$D$2:$AB$2,0),0)</f>
        <v>67459.115534957091</v>
      </c>
      <c r="O13" s="11">
        <f>VLOOKUP(O$5,CalSales!$D$3:$AB$74,MATCH(CalbyRate!$A13,CalSales!$D$2:$AB$2,0),0)</f>
        <v>66171.270272841793</v>
      </c>
      <c r="P13" s="11">
        <f>VLOOKUP(P$5,CalSales!$D$3:$AB$74,MATCH(CalbyRate!$A13,CalSales!$D$2:$AB$2,0),0)</f>
        <v>68420.866865868811</v>
      </c>
      <c r="Q13" s="11">
        <f>VLOOKUP(Q$5,CalSales!$D$3:$AB$74,MATCH(CalbyRate!$A13,CalSales!$D$2:$AB$2,0),0)</f>
        <v>70028.049102417135</v>
      </c>
      <c r="R13" s="11">
        <f>VLOOKUP(R$5,CalSales!$D$3:$AB$74,MATCH(CalbyRate!$A13,CalSales!$D$2:$AB$2,0),0)</f>
        <v>69266.238254983298</v>
      </c>
      <c r="S13" s="11">
        <f>VLOOKUP(S$5,CalSales!$D$3:$AB$74,MATCH(CalbyRate!$A13,CalSales!$D$2:$AB$2,0),0)</f>
        <v>90675.839713084497</v>
      </c>
      <c r="T13" s="11">
        <f>VLOOKUP(T$5,CalSales!$D$3:$AB$74,MATCH(CalbyRate!$A13,CalSales!$D$2:$AB$2,0),0)</f>
        <v>112969.06801035567</v>
      </c>
      <c r="U13" s="11">
        <f>VLOOKUP(U$5,CalSales!$D$3:$AB$74,MATCH(CalbyRate!$A13,CalSales!$D$2:$AB$2,0),0)</f>
        <v>151891.06091702287</v>
      </c>
      <c r="V13" s="11">
        <f>VLOOKUP(V$5,CalSales!$D$3:$AB$74,MATCH(CalbyRate!$A13,CalSales!$D$2:$AB$2,0),0)</f>
        <v>162190.65125532463</v>
      </c>
      <c r="W13" s="11">
        <f>VLOOKUP(W$5,CalSales!$D$3:$AB$74,MATCH(CalbyRate!$A13,CalSales!$D$2:$AB$2,0),0)</f>
        <v>147193.05514645894</v>
      </c>
      <c r="X13" s="11">
        <f>VLOOKUP(X$5,CalSales!$D$3:$AB$74,MATCH(CalbyRate!$A13,CalSales!$D$2:$AB$2,0),0)</f>
        <v>108689.17819275591</v>
      </c>
      <c r="Y13" s="11">
        <f>VLOOKUP(Y$5,CalSales!$D$3:$AB$74,MATCH(CalbyRate!$A13,CalSales!$D$2:$AB$2,0),0)</f>
        <v>75622.639148558403</v>
      </c>
      <c r="Z13" s="11">
        <f>VLOOKUP(Z$5,CalSales!$D$3:$AB$74,MATCH(CalbyRate!$A13,CalSales!$D$2:$AB$2,0),0)</f>
        <v>71084.840569697379</v>
      </c>
      <c r="AA13" s="11">
        <f>VLOOKUP(AA$5,CalSales!$D$3:$AB$74,MATCH(CalbyRate!$A13,CalSales!$D$2:$AB$2,0),0)</f>
        <v>70321.386937082483</v>
      </c>
      <c r="AB13" s="11">
        <f>VLOOKUP(AB$5,CalSales!$D$3:$AB$74,MATCH(CalbyRate!$A13,CalSales!$D$2:$AB$2,0),0)</f>
        <v>72275.742175600404</v>
      </c>
      <c r="AC13" s="11">
        <f>VLOOKUP(AC$5,CalSales!$D$3:$AB$74,MATCH(CalbyRate!$A13,CalSales!$D$2:$AB$2,0),0)</f>
        <v>74146.284964678343</v>
      </c>
      <c r="AD13" s="11">
        <f>VLOOKUP(AD$5,CalSales!$D$3:$AB$74,MATCH(CalbyRate!$A13,CalSales!$D$2:$AB$2,0),0)</f>
        <v>73337.428148440449</v>
      </c>
      <c r="AE13" s="11">
        <f>VLOOKUP(AE$5,CalSales!$D$3:$AB$74,MATCH(CalbyRate!$A13,CalSales!$D$2:$AB$2,0),0)</f>
        <v>95011.416879094293</v>
      </c>
      <c r="AF13" s="11">
        <f>VLOOKUP(AF$5,CalSales!$D$3:$AB$74,MATCH(CalbyRate!$A13,CalSales!$D$2:$AB$2,0),0)</f>
        <v>117854.25374514225</v>
      </c>
      <c r="AG13" s="11">
        <f>VLOOKUP(AG$5,CalSales!$D$3:$AB$74,MATCH(CalbyRate!$A13,CalSales!$D$2:$AB$2,0),0)</f>
        <v>157035.08507343437</v>
      </c>
      <c r="AH13" s="11">
        <f>VLOOKUP(AH$5,CalSales!$D$3:$AB$74,MATCH(CalbyRate!$A13,CalSales!$D$2:$AB$2,0),0)</f>
        <v>166637.86291228846</v>
      </c>
      <c r="AI13" s="11">
        <f>VLOOKUP(AI$5,CalSales!$D$3:$AB$74,MATCH(CalbyRate!$A13,CalSales!$D$2:$AB$2,0),0)</f>
        <v>151025.2131635971</v>
      </c>
      <c r="AJ13" s="11">
        <f>VLOOKUP(AJ$5,CalSales!$D$3:$AB$74,MATCH(CalbyRate!$A13,CalSales!$D$2:$AB$2,0),0)</f>
        <v>112057.12937451093</v>
      </c>
      <c r="AK13" s="11">
        <f>VLOOKUP(AK$5,CalSales!$D$3:$AB$74,MATCH(CalbyRate!$A13,CalSales!$D$2:$AB$2,0),0)</f>
        <v>78334.092168383781</v>
      </c>
      <c r="AL13" s="11">
        <f>VLOOKUP(AL$5,CalSales!$D$3:$AB$74,MATCH(CalbyRate!$A13,CalSales!$D$2:$AB$2,0),0)</f>
        <v>74163.02521990033</v>
      </c>
      <c r="AM13" s="11">
        <f>VLOOKUP(AM$5,CalSales!$D$3:$AB$74,MATCH(CalbyRate!$A13,CalSales!$D$2:$AB$2,0),0)</f>
        <v>73594.235572071353</v>
      </c>
      <c r="AN13" s="11">
        <f>VLOOKUP(AN$5,CalSales!$D$3:$AB$74,MATCH(CalbyRate!$A13,CalSales!$D$2:$AB$2,0),0)</f>
        <v>75374.024379841634</v>
      </c>
      <c r="AO13" s="11">
        <f>VLOOKUP(AO$5,CalSales!$D$3:$AB$74,MATCH(CalbyRate!$A13,CalSales!$D$2:$AB$2,0),0)</f>
        <v>77318.3009665758</v>
      </c>
      <c r="AP13" s="11">
        <f>VLOOKUP(AP$5,CalSales!$D$3:$AB$74,MATCH(CalbyRate!$A13,CalSales!$D$2:$AB$2,0),0)</f>
        <v>76663.735749765634</v>
      </c>
      <c r="AQ13" s="11">
        <f>VLOOKUP(AQ$5,CalSales!$D$3:$AB$74,MATCH(CalbyRate!$A13,CalSales!$D$2:$AB$2,0),0)</f>
        <v>98459.176031974988</v>
      </c>
      <c r="AR13" s="11">
        <f>VLOOKUP(AR$5,CalSales!$D$3:$AB$74,MATCH(CalbyRate!$A13,CalSales!$D$2:$AB$2,0),0)</f>
        <v>121495.49603209594</v>
      </c>
      <c r="AS13" s="11">
        <f>VLOOKUP(AS$5,CalSales!$D$3:$AB$74,MATCH(CalbyRate!$A13,CalSales!$D$2:$AB$2,0),0)</f>
        <v>161042.44839077615</v>
      </c>
      <c r="AT13" s="11">
        <f>VLOOKUP(AT$5,CalSales!$D$3:$AB$74,MATCH(CalbyRate!$A13,CalSales!$D$2:$AB$2,0),0)</f>
        <v>170135.04055057664</v>
      </c>
      <c r="AU13" s="11">
        <f>VLOOKUP(AU$5,CalSales!$D$3:$AB$74,MATCH(CalbyRate!$A13,CalSales!$D$2:$AB$2,0),0)</f>
        <v>154003.0257835199</v>
      </c>
      <c r="AV13" s="11">
        <f>VLOOKUP(AV$5,CalSales!$D$3:$AB$74,MATCH(CalbyRate!$A13,CalSales!$D$2:$AB$2,0),0)</f>
        <v>114665.5982484118</v>
      </c>
      <c r="AW13" s="11">
        <f>VLOOKUP(AW$5,CalSales!$D$3:$AB$74,MATCH(CalbyRate!$A13,CalSales!$D$2:$AB$2,0),0)</f>
        <v>80460.60468795817</v>
      </c>
      <c r="AX13" s="11">
        <f>VLOOKUP(AX$5,CalSales!$D$3:$AB$74,MATCH(CalbyRate!$A13,CalSales!$D$2:$AB$2,0),0)</f>
        <v>76495.736445775998</v>
      </c>
      <c r="AY13" s="11">
        <f>VLOOKUP(AY$5,CalSales!$D$3:$AB$74,MATCH(CalbyRate!$A13,CalSales!$D$2:$AB$2,0),0)</f>
        <v>76010.377141614546</v>
      </c>
      <c r="AZ13" s="11">
        <f>VLOOKUP(AZ$5,CalSales!$D$3:$AB$74,MATCH(CalbyRate!$A13,CalSales!$D$2:$AB$2,0),0)</f>
        <v>77826.124886984297</v>
      </c>
      <c r="BA13" s="11">
        <f>VLOOKUP(BA$5,CalSales!$D$3:$AB$74,MATCH(CalbyRate!$A13,CalSales!$D$2:$AB$2,0),0)</f>
        <v>79829.04567660582</v>
      </c>
      <c r="BB13" s="11">
        <f>VLOOKUP(BB$5,CalSales!$D$3:$AB$74,MATCH(CalbyRate!$A13,CalSales!$D$2:$AB$2,0),0)</f>
        <v>79286.62029632846</v>
      </c>
      <c r="BC13" s="11">
        <f>VLOOKUP(BC$5,CalSales!$D$3:$AB$74,MATCH(CalbyRate!$A13,CalSales!$D$2:$AB$2,0),0)</f>
        <v>101739.96469239524</v>
      </c>
      <c r="BD13" s="11">
        <f>VLOOKUP(BD$5,CalSales!$D$3:$AB$74,MATCH(CalbyRate!$A13,CalSales!$D$2:$AB$2,0),0)</f>
        <v>124995.0264626776</v>
      </c>
      <c r="BE13" s="11">
        <f>VLOOKUP(BE$5,CalSales!$D$3:$AB$74,MATCH(CalbyRate!$A13,CalSales!$D$2:$AB$2,0),0)</f>
        <v>164912.60462887416</v>
      </c>
      <c r="BF13" s="11">
        <f>VLOOKUP(BF$5,CalSales!$D$3:$AB$74,MATCH(CalbyRate!$A13,CalSales!$D$2:$AB$2,0),0)</f>
        <v>173644.21941364644</v>
      </c>
      <c r="BG13" s="11">
        <f>VLOOKUP(BG$5,CalSales!$D$3:$AB$74,MATCH(CalbyRate!$A13,CalSales!$D$2:$AB$2,0),0)</f>
        <v>157004.11470947191</v>
      </c>
      <c r="BH13" s="11">
        <f>VLOOKUP(BH$5,CalSales!$D$3:$AB$74,MATCH(CalbyRate!$A13,CalSales!$D$2:$AB$2,0),0)</f>
        <v>117289.90432893134</v>
      </c>
      <c r="BI13" s="11">
        <f>VLOOKUP(BI$5,CalSales!$D$3:$AB$74,MATCH(CalbyRate!$A13,CalSales!$D$2:$AB$2,0),0)</f>
        <v>82668.192176142882</v>
      </c>
      <c r="BJ13" s="11">
        <f>VLOOKUP(BJ$5,CalSales!$D$3:$AB$74,MATCH(CalbyRate!$A13,CalSales!$D$2:$AB$2,0),0)</f>
        <v>78925.408938346009</v>
      </c>
      <c r="BK13" s="11">
        <f>VLOOKUP(BK$5,CalSales!$D$3:$AB$74,MATCH(CalbyRate!$A13,CalSales!$D$2:$AB$2,0),0)</f>
        <v>78531.798160397593</v>
      </c>
      <c r="BL13" s="11">
        <f>VLOOKUP(BL$5,CalSales!$D$3:$AB$74,MATCH(CalbyRate!$A13,CalSales!$D$2:$AB$2,0),0)</f>
        <v>80329.260169836954</v>
      </c>
      <c r="BM13" s="11">
        <f>VLOOKUP(BM$5,CalSales!$D$3:$AB$74,MATCH(CalbyRate!$A13,CalSales!$D$2:$AB$2,0),0)</f>
        <v>82395.906402011955</v>
      </c>
      <c r="BN13" s="11">
        <f>VLOOKUP(BN$5,CalSales!$D$3:$AB$74,MATCH(CalbyRate!$A13,CalSales!$D$2:$AB$2,0),0)</f>
        <v>81862.08445878209</v>
      </c>
      <c r="BO13" s="11">
        <f>VLOOKUP(BO$5,CalSales!$D$3:$AB$74,MATCH(CalbyRate!$A13,CalSales!$D$2:$AB$2,0),0)</f>
        <v>104846.33992841396</v>
      </c>
      <c r="BP13" s="11">
        <f>VLOOKUP(BP$5,CalSales!$D$3:$AB$74,MATCH(CalbyRate!$A13,CalSales!$D$2:$AB$2,0),0)</f>
        <v>128328.65273623724</v>
      </c>
      <c r="BQ13" s="11">
        <f>VLOOKUP(BQ$5,CalSales!$D$3:$AB$74,MATCH(CalbyRate!$A13,CalSales!$D$2:$AB$2,0),0)</f>
        <v>168612.49734755704</v>
      </c>
    </row>
    <row r="14" spans="1:69" x14ac:dyDescent="0.25">
      <c r="A14" t="s">
        <v>11</v>
      </c>
      <c r="B14" s="11">
        <f>VLOOKUP(B$5,CalSales!$D$3:$AB$74,MATCH(CalbyRate!$A14,CalSales!$D$2:$AB$2,0),0)</f>
        <v>30870.200000000004</v>
      </c>
      <c r="C14" s="11">
        <f>VLOOKUP(C$5,CalSales!$D$3:$AB$74,MATCH(CalbyRate!$A14,CalSales!$D$2:$AB$2,0),0)</f>
        <v>29494.6</v>
      </c>
      <c r="D14" s="11">
        <f>VLOOKUP(D$5,CalSales!$D$3:$AB$74,MATCH(CalbyRate!$A14,CalSales!$D$2:$AB$2,0),0)</f>
        <v>38486.699999999997</v>
      </c>
      <c r="E14" s="11">
        <f>VLOOKUP(E$5,CalSales!$D$3:$AB$74,MATCH(CalbyRate!$A14,CalSales!$D$2:$AB$2,0),0)</f>
        <v>29494.6</v>
      </c>
      <c r="F14" s="11">
        <f>VLOOKUP(F$5,CalSales!$D$3:$AB$74,MATCH(CalbyRate!$A14,CalSales!$D$2:$AB$2,0),0)</f>
        <v>29494.6</v>
      </c>
      <c r="G14" s="11">
        <f>VLOOKUP(G$5,CalSales!$D$3:$AB$74,MATCH(CalbyRate!$A14,CalSales!$D$2:$AB$2,0),0)</f>
        <v>19027.3</v>
      </c>
      <c r="H14" s="11">
        <f>VLOOKUP(H$5,CalSales!$D$3:$AB$74,MATCH(CalbyRate!$A14,CalSales!$D$2:$AB$2,0),0)</f>
        <v>19027.3</v>
      </c>
      <c r="I14" s="11">
        <f>VLOOKUP(I$5,CalSales!$D$3:$AB$74,MATCH(CalbyRate!$A14,CalSales!$D$2:$AB$2,0),0)</f>
        <v>36918</v>
      </c>
      <c r="J14" s="11">
        <f>VLOOKUP(J$5,CalSales!$D$3:$AB$74,MATCH(CalbyRate!$A14,CalSales!$D$2:$AB$2,0),0)</f>
        <v>28119</v>
      </c>
      <c r="K14" s="11">
        <f>VLOOKUP(K$5,CalSales!$D$3:$AB$74,MATCH(CalbyRate!$A14,CalSales!$D$2:$AB$2,0),0)</f>
        <v>29494.6</v>
      </c>
      <c r="L14" s="11">
        <f>VLOOKUP(L$5,CalSales!$D$3:$AB$74,MATCH(CalbyRate!$A14,CalSales!$D$2:$AB$2,0),0)</f>
        <v>27925.8</v>
      </c>
      <c r="M14" s="11">
        <f>VLOOKUP(M$5,CalSales!$D$3:$AB$74,MATCH(CalbyRate!$A14,CalSales!$D$2:$AB$2,0),0)</f>
        <v>31122.9</v>
      </c>
      <c r="N14" s="11">
        <f>VLOOKUP(N$5,CalSales!$D$3:$AB$74,MATCH(CalbyRate!$A14,CalSales!$D$2:$AB$2,0),0)</f>
        <v>30870.200000000004</v>
      </c>
      <c r="O14" s="11">
        <f>VLOOKUP(O$5,CalSales!$D$3:$AB$74,MATCH(CalbyRate!$A14,CalSales!$D$2:$AB$2,0),0)</f>
        <v>28119</v>
      </c>
      <c r="P14" s="11">
        <f>VLOOKUP(P$5,CalSales!$D$3:$AB$74,MATCH(CalbyRate!$A14,CalSales!$D$2:$AB$2,0),0)</f>
        <v>30870.200000000004</v>
      </c>
      <c r="Q14" s="11">
        <f>VLOOKUP(Q$5,CalSales!$D$3:$AB$74,MATCH(CalbyRate!$A14,CalSales!$D$2:$AB$2,0),0)</f>
        <v>29494.6</v>
      </c>
      <c r="R14" s="11">
        <f>VLOOKUP(R$5,CalSales!$D$3:$AB$74,MATCH(CalbyRate!$A14,CalSales!$D$2:$AB$2,0),0)</f>
        <v>32498.5</v>
      </c>
      <c r="S14" s="11">
        <f>VLOOKUP(S$5,CalSales!$D$3:$AB$74,MATCH(CalbyRate!$A14,CalSales!$D$2:$AB$2,0),0)</f>
        <v>30870.200000000004</v>
      </c>
      <c r="T14" s="11">
        <f>VLOOKUP(T$5,CalSales!$D$3:$AB$74,MATCH(CalbyRate!$A14,CalSales!$D$2:$AB$2,0),0)</f>
        <v>41297.5</v>
      </c>
      <c r="U14" s="11">
        <f>VLOOKUP(U$5,CalSales!$D$3:$AB$74,MATCH(CalbyRate!$A14,CalSales!$D$2:$AB$2,0),0)</f>
        <v>36918</v>
      </c>
      <c r="V14" s="11">
        <f>VLOOKUP(V$5,CalSales!$D$3:$AB$74,MATCH(CalbyRate!$A14,CalSales!$D$2:$AB$2,0),0)</f>
        <v>29494.6</v>
      </c>
      <c r="W14" s="11">
        <f>VLOOKUP(W$5,CalSales!$D$3:$AB$74,MATCH(CalbyRate!$A14,CalSales!$D$2:$AB$2,0),0)</f>
        <v>33874.1</v>
      </c>
      <c r="X14" s="11">
        <f>VLOOKUP(X$5,CalSales!$D$3:$AB$74,MATCH(CalbyRate!$A14,CalSales!$D$2:$AB$2,0),0)</f>
        <v>29687.7</v>
      </c>
      <c r="Y14" s="11">
        <f>VLOOKUP(Y$5,CalSales!$D$3:$AB$74,MATCH(CalbyRate!$A14,CalSales!$D$2:$AB$2,0),0)</f>
        <v>26490.7</v>
      </c>
      <c r="Z14" s="11">
        <f>VLOOKUP(Z$5,CalSales!$D$3:$AB$74,MATCH(CalbyRate!$A14,CalSales!$D$2:$AB$2,0),0)</f>
        <v>13312.2</v>
      </c>
      <c r="AA14" s="11">
        <f>VLOOKUP(AA$5,CalSales!$D$3:$AB$74,MATCH(CalbyRate!$A14,CalSales!$D$2:$AB$2,0),0)</f>
        <v>41297.5</v>
      </c>
      <c r="AB14" s="11">
        <f>VLOOKUP(AB$5,CalSales!$D$3:$AB$74,MATCH(CalbyRate!$A14,CalSales!$D$2:$AB$2,0),0)</f>
        <v>29494.6</v>
      </c>
      <c r="AC14" s="11">
        <f>VLOOKUP(AC$5,CalSales!$D$3:$AB$74,MATCH(CalbyRate!$A14,CalSales!$D$2:$AB$2,0),0)</f>
        <v>29687.7</v>
      </c>
      <c r="AD14" s="11">
        <f>VLOOKUP(AD$5,CalSales!$D$3:$AB$74,MATCH(CalbyRate!$A14,CalSales!$D$2:$AB$2,0),0)</f>
        <v>30870.200000000004</v>
      </c>
      <c r="AE14" s="11">
        <f>VLOOKUP(AE$5,CalSales!$D$3:$AB$74,MATCH(CalbyRate!$A14,CalSales!$D$2:$AB$2,0),0)</f>
        <v>29494.6</v>
      </c>
      <c r="AF14" s="11">
        <f>VLOOKUP(AF$5,CalSales!$D$3:$AB$74,MATCH(CalbyRate!$A14,CalSales!$D$2:$AB$2,0),0)</f>
        <v>33874.1</v>
      </c>
      <c r="AG14" s="11">
        <f>VLOOKUP(AG$5,CalSales!$D$3:$AB$74,MATCH(CalbyRate!$A14,CalSales!$D$2:$AB$2,0),0)</f>
        <v>28119</v>
      </c>
      <c r="AH14" s="11">
        <f>VLOOKUP(AH$5,CalSales!$D$3:$AB$74,MATCH(CalbyRate!$A14,CalSales!$D$2:$AB$2,0),0)</f>
        <v>29494.6</v>
      </c>
      <c r="AI14" s="11">
        <f>VLOOKUP(AI$5,CalSales!$D$3:$AB$74,MATCH(CalbyRate!$A14,CalSales!$D$2:$AB$2,0),0)</f>
        <v>29494.6</v>
      </c>
      <c r="AJ14" s="11">
        <f>VLOOKUP(AJ$5,CalSales!$D$3:$AB$74,MATCH(CalbyRate!$A14,CalSales!$D$2:$AB$2,0),0)</f>
        <v>30870.200000000004</v>
      </c>
      <c r="AK14" s="11">
        <f>VLOOKUP(AK$5,CalSales!$D$3:$AB$74,MATCH(CalbyRate!$A14,CalSales!$D$2:$AB$2,0),0)</f>
        <v>27925.8</v>
      </c>
      <c r="AL14" s="11">
        <f>VLOOKUP(AL$5,CalSales!$D$3:$AB$74,MATCH(CalbyRate!$A14,CalSales!$D$2:$AB$2,0),0)</f>
        <v>34067.199999999997</v>
      </c>
      <c r="AM14" s="11">
        <f>VLOOKUP(AM$5,CalSales!$D$3:$AB$74,MATCH(CalbyRate!$A14,CalSales!$D$2:$AB$2,0),0)</f>
        <v>29494.6</v>
      </c>
      <c r="AN14" s="11">
        <f>VLOOKUP(AN$5,CalSales!$D$3:$AB$74,MATCH(CalbyRate!$A14,CalSales!$D$2:$AB$2,0),0)</f>
        <v>29494.6</v>
      </c>
      <c r="AO14" s="11">
        <f>VLOOKUP(AO$5,CalSales!$D$3:$AB$74,MATCH(CalbyRate!$A14,CalSales!$D$2:$AB$2,0),0)</f>
        <v>29494.6</v>
      </c>
      <c r="AP14" s="11">
        <f>VLOOKUP(AP$5,CalSales!$D$3:$AB$74,MATCH(CalbyRate!$A14,CalSales!$D$2:$AB$2,0),0)</f>
        <v>33874.1</v>
      </c>
      <c r="AQ14" s="11">
        <f>VLOOKUP(AQ$5,CalSales!$D$3:$AB$74,MATCH(CalbyRate!$A14,CalSales!$D$2:$AB$2,0),0)</f>
        <v>29494.6</v>
      </c>
      <c r="AR14" s="11">
        <f>VLOOKUP(AR$5,CalSales!$D$3:$AB$74,MATCH(CalbyRate!$A14,CalSales!$D$2:$AB$2,0),0)</f>
        <v>36918</v>
      </c>
      <c r="AS14" s="11">
        <f>VLOOKUP(AS$5,CalSales!$D$3:$AB$74,MATCH(CalbyRate!$A14,CalSales!$D$2:$AB$2,0),0)</f>
        <v>29494.6</v>
      </c>
      <c r="AT14" s="11">
        <f>VLOOKUP(AT$5,CalSales!$D$3:$AB$74,MATCH(CalbyRate!$A14,CalSales!$D$2:$AB$2,0),0)</f>
        <v>29494.6</v>
      </c>
      <c r="AU14" s="11">
        <f>VLOOKUP(AU$5,CalSales!$D$3:$AB$74,MATCH(CalbyRate!$A14,CalSales!$D$2:$AB$2,0),0)</f>
        <v>29494.6</v>
      </c>
      <c r="AV14" s="11">
        <f>VLOOKUP(AV$5,CalSales!$D$3:$AB$74,MATCH(CalbyRate!$A14,CalSales!$D$2:$AB$2,0),0)</f>
        <v>26683.8</v>
      </c>
      <c r="AW14" s="11">
        <f>VLOOKUP(AW$5,CalSales!$D$3:$AB$74,MATCH(CalbyRate!$A14,CalSales!$D$2:$AB$2,0),0)</f>
        <v>35542.400000000001</v>
      </c>
      <c r="AX14" s="11">
        <f>VLOOKUP(AX$5,CalSales!$D$3:$AB$74,MATCH(CalbyRate!$A14,CalSales!$D$2:$AB$2,0),0)</f>
        <v>23446.800000000003</v>
      </c>
      <c r="AY14" s="11">
        <f>VLOOKUP(AY$5,CalSales!$D$3:$AB$74,MATCH(CalbyRate!$A14,CalSales!$D$2:$AB$2,0),0)</f>
        <v>29494.6</v>
      </c>
      <c r="AZ14" s="11">
        <f>VLOOKUP(AZ$5,CalSales!$D$3:$AB$74,MATCH(CalbyRate!$A14,CalSales!$D$2:$AB$2,0),0)</f>
        <v>29494.6</v>
      </c>
      <c r="BA14" s="11">
        <f>VLOOKUP(BA$5,CalSales!$D$3:$AB$74,MATCH(CalbyRate!$A14,CalSales!$D$2:$AB$2,0),0)</f>
        <v>29494.6</v>
      </c>
      <c r="BB14" s="11">
        <f>VLOOKUP(BB$5,CalSales!$D$3:$AB$74,MATCH(CalbyRate!$A14,CalSales!$D$2:$AB$2,0),0)</f>
        <v>29494.6</v>
      </c>
      <c r="BC14" s="11">
        <f>VLOOKUP(BC$5,CalSales!$D$3:$AB$74,MATCH(CalbyRate!$A14,CalSales!$D$2:$AB$2,0),0)</f>
        <v>19027.3</v>
      </c>
      <c r="BD14" s="11">
        <f>VLOOKUP(BD$5,CalSales!$D$3:$AB$74,MATCH(CalbyRate!$A14,CalSales!$D$2:$AB$2,0),0)</f>
        <v>41297.5</v>
      </c>
      <c r="BE14" s="11">
        <f>VLOOKUP(BE$5,CalSales!$D$3:$AB$74,MATCH(CalbyRate!$A14,CalSales!$D$2:$AB$2,0),0)</f>
        <v>35442.799999999996</v>
      </c>
      <c r="BF14" s="11">
        <f>VLOOKUP(BF$5,CalSales!$D$3:$AB$74,MATCH(CalbyRate!$A14,CalSales!$D$2:$AB$2,0),0)</f>
        <v>29494.6</v>
      </c>
      <c r="BG14" s="11">
        <f>VLOOKUP(BG$5,CalSales!$D$3:$AB$74,MATCH(CalbyRate!$A14,CalSales!$D$2:$AB$2,0),0)</f>
        <v>28119</v>
      </c>
      <c r="BH14" s="11">
        <f>VLOOKUP(BH$5,CalSales!$D$3:$AB$74,MATCH(CalbyRate!$A14,CalSales!$D$2:$AB$2,0),0)</f>
        <v>29494.6</v>
      </c>
      <c r="BI14" s="11">
        <f>VLOOKUP(BI$5,CalSales!$D$3:$AB$74,MATCH(CalbyRate!$A14,CalSales!$D$2:$AB$2,0),0)</f>
        <v>29494.6</v>
      </c>
      <c r="BJ14" s="11">
        <f>VLOOKUP(BJ$5,CalSales!$D$3:$AB$74,MATCH(CalbyRate!$A14,CalSales!$D$2:$AB$2,0),0)</f>
        <v>29494.6</v>
      </c>
      <c r="BK14" s="11">
        <f>VLOOKUP(BK$5,CalSales!$D$3:$AB$74,MATCH(CalbyRate!$A14,CalSales!$D$2:$AB$2,0),0)</f>
        <v>27925.8</v>
      </c>
      <c r="BL14" s="11">
        <f>VLOOKUP(BL$5,CalSales!$D$3:$AB$74,MATCH(CalbyRate!$A14,CalSales!$D$2:$AB$2,0),0)</f>
        <v>31063.3</v>
      </c>
      <c r="BM14" s="11">
        <f>VLOOKUP(BM$5,CalSales!$D$3:$AB$74,MATCH(CalbyRate!$A14,CalSales!$D$2:$AB$2,0),0)</f>
        <v>29494.6</v>
      </c>
      <c r="BN14" s="11">
        <f>VLOOKUP(BN$5,CalSales!$D$3:$AB$74,MATCH(CalbyRate!$A14,CalSales!$D$2:$AB$2,0),0)</f>
        <v>38293.599999999999</v>
      </c>
      <c r="BO14" s="11">
        <f>VLOOKUP(BO$5,CalSales!$D$3:$AB$74,MATCH(CalbyRate!$A14,CalSales!$D$2:$AB$2,0),0)</f>
        <v>20735.599999999999</v>
      </c>
      <c r="BP14" s="11">
        <f>VLOOKUP(BP$5,CalSales!$D$3:$AB$74,MATCH(CalbyRate!$A14,CalSales!$D$2:$AB$2,0),0)</f>
        <v>32538.5</v>
      </c>
      <c r="BQ14" s="11">
        <f>VLOOKUP(BQ$5,CalSales!$D$3:$AB$74,MATCH(CalbyRate!$A14,CalSales!$D$2:$AB$2,0),0)</f>
        <v>33874.1</v>
      </c>
    </row>
    <row r="15" spans="1:69" x14ac:dyDescent="0.25">
      <c r="A15" t="s">
        <v>12</v>
      </c>
      <c r="B15" s="11">
        <f>VLOOKUP(B$5,CalSales!$D$3:$AB$74,MATCH(CalbyRate!$A15,CalSales!$D$2:$AB$2,0),0)</f>
        <v>34232.371545580114</v>
      </c>
      <c r="C15" s="11">
        <f>VLOOKUP(C$5,CalSales!$D$3:$AB$74,MATCH(CalbyRate!$A15,CalSales!$D$2:$AB$2,0),0)</f>
        <v>32360.32441931104</v>
      </c>
      <c r="D15" s="11">
        <f>VLOOKUP(D$5,CalSales!$D$3:$AB$74,MATCH(CalbyRate!$A15,CalSales!$D$2:$AB$2,0),0)</f>
        <v>34401.316476849162</v>
      </c>
      <c r="E15" s="11">
        <f>VLOOKUP(E$5,CalSales!$D$3:$AB$74,MATCH(CalbyRate!$A15,CalSales!$D$2:$AB$2,0),0)</f>
        <v>38526.859904040917</v>
      </c>
      <c r="F15" s="11">
        <f>VLOOKUP(F$5,CalSales!$D$3:$AB$74,MATCH(CalbyRate!$A15,CalSales!$D$2:$AB$2,0),0)</f>
        <v>45344.271587769515</v>
      </c>
      <c r="G15" s="11">
        <f>VLOOKUP(G$5,CalSales!$D$3:$AB$74,MATCH(CalbyRate!$A15,CalSales!$D$2:$AB$2,0),0)</f>
        <v>53510.317547834253</v>
      </c>
      <c r="H15" s="11">
        <f>VLOOKUP(H$5,CalSales!$D$3:$AB$74,MATCH(CalbyRate!$A15,CalSales!$D$2:$AB$2,0),0)</f>
        <v>68584.154388913143</v>
      </c>
      <c r="I15" s="11">
        <f>VLOOKUP(I$5,CalSales!$D$3:$AB$74,MATCH(CalbyRate!$A15,CalSales!$D$2:$AB$2,0),0)</f>
        <v>81048.551870918789</v>
      </c>
      <c r="J15" s="11">
        <f>VLOOKUP(J$5,CalSales!$D$3:$AB$74,MATCH(CalbyRate!$A15,CalSales!$D$2:$AB$2,0),0)</f>
        <v>62754.435432476981</v>
      </c>
      <c r="K15" s="11">
        <f>VLOOKUP(K$5,CalSales!$D$3:$AB$74,MATCH(CalbyRate!$A15,CalSales!$D$2:$AB$2,0),0)</f>
        <v>47562.353604052907</v>
      </c>
      <c r="L15" s="11">
        <f>VLOOKUP(L$5,CalSales!$D$3:$AB$74,MATCH(CalbyRate!$A15,CalSales!$D$2:$AB$2,0),0)</f>
        <v>40647.049600416096</v>
      </c>
      <c r="M15" s="11">
        <f>VLOOKUP(M$5,CalSales!$D$3:$AB$74,MATCH(CalbyRate!$A15,CalSales!$D$2:$AB$2,0),0)</f>
        <v>35364.897976898676</v>
      </c>
      <c r="N15" s="11">
        <f>VLOOKUP(N$5,CalSales!$D$3:$AB$74,MATCH(CalbyRate!$A15,CalSales!$D$2:$AB$2,0),0)</f>
        <v>37321.641772285337</v>
      </c>
      <c r="O15" s="11">
        <f>VLOOKUP(O$5,CalSales!$D$3:$AB$74,MATCH(CalbyRate!$A15,CalSales!$D$2:$AB$2,0),0)</f>
        <v>35717.74082044197</v>
      </c>
      <c r="P15" s="11">
        <f>VLOOKUP(P$5,CalSales!$D$3:$AB$74,MATCH(CalbyRate!$A15,CalSales!$D$2:$AB$2,0),0)</f>
        <v>37423.002666250919</v>
      </c>
      <c r="Q15" s="11">
        <f>VLOOKUP(Q$5,CalSales!$D$3:$AB$74,MATCH(CalbyRate!$A15,CalSales!$D$2:$AB$2,0),0)</f>
        <v>39614.530388795909</v>
      </c>
      <c r="R15" s="11">
        <f>VLOOKUP(R$5,CalSales!$D$3:$AB$74,MATCH(CalbyRate!$A15,CalSales!$D$2:$AB$2,0),0)</f>
        <v>42678.087593153228</v>
      </c>
      <c r="S15" s="11">
        <f>VLOOKUP(S$5,CalSales!$D$3:$AB$74,MATCH(CalbyRate!$A15,CalSales!$D$2:$AB$2,0),0)</f>
        <v>50267.782876542857</v>
      </c>
      <c r="T15" s="11">
        <f>VLOOKUP(T$5,CalSales!$D$3:$AB$74,MATCH(CalbyRate!$A15,CalSales!$D$2:$AB$2,0),0)</f>
        <v>66255.45625088134</v>
      </c>
      <c r="U15" s="11">
        <f>VLOOKUP(U$5,CalSales!$D$3:$AB$74,MATCH(CalbyRate!$A15,CalSales!$D$2:$AB$2,0),0)</f>
        <v>77638.56077739803</v>
      </c>
      <c r="V15" s="11">
        <f>VLOOKUP(V$5,CalSales!$D$3:$AB$74,MATCH(CalbyRate!$A15,CalSales!$D$2:$AB$2,0),0)</f>
        <v>62926.158998805658</v>
      </c>
      <c r="W15" s="11">
        <f>VLOOKUP(W$5,CalSales!$D$3:$AB$74,MATCH(CalbyRate!$A15,CalSales!$D$2:$AB$2,0),0)</f>
        <v>47632.195359974416</v>
      </c>
      <c r="X15" s="11">
        <f>VLOOKUP(X$5,CalSales!$D$3:$AB$74,MATCH(CalbyRate!$A15,CalSales!$D$2:$AB$2,0),0)</f>
        <v>40661.899596300536</v>
      </c>
      <c r="Y15" s="11">
        <f>VLOOKUP(Y$5,CalSales!$D$3:$AB$74,MATCH(CalbyRate!$A15,CalSales!$D$2:$AB$2,0),0)</f>
        <v>35285.325388626428</v>
      </c>
      <c r="Z15" s="11">
        <f>VLOOKUP(Z$5,CalSales!$D$3:$AB$74,MATCH(CalbyRate!$A15,CalSales!$D$2:$AB$2,0),0)</f>
        <v>37175.283198377321</v>
      </c>
      <c r="AA15" s="11">
        <f>VLOOKUP(AA$5,CalSales!$D$3:$AB$74,MATCH(CalbyRate!$A15,CalSales!$D$2:$AB$2,0),0)</f>
        <v>35561.130301641133</v>
      </c>
      <c r="AB15" s="11">
        <f>VLOOKUP(AB$5,CalSales!$D$3:$AB$74,MATCH(CalbyRate!$A15,CalSales!$D$2:$AB$2,0),0)</f>
        <v>37120.283864781843</v>
      </c>
      <c r="AC15" s="11">
        <f>VLOOKUP(AC$5,CalSales!$D$3:$AB$74,MATCH(CalbyRate!$A15,CalSales!$D$2:$AB$2,0),0)</f>
        <v>39383.356671323963</v>
      </c>
      <c r="AD15" s="11">
        <f>VLOOKUP(AD$5,CalSales!$D$3:$AB$74,MATCH(CalbyRate!$A15,CalSales!$D$2:$AB$2,0),0)</f>
        <v>42452.048143519125</v>
      </c>
      <c r="AE15" s="11">
        <f>VLOOKUP(AE$5,CalSales!$D$3:$AB$74,MATCH(CalbyRate!$A15,CalSales!$D$2:$AB$2,0),0)</f>
        <v>50002.705436263583</v>
      </c>
      <c r="AF15" s="11">
        <f>VLOOKUP(AF$5,CalSales!$D$3:$AB$74,MATCH(CalbyRate!$A15,CalSales!$D$2:$AB$2,0),0)</f>
        <v>66407.724231554341</v>
      </c>
      <c r="AG15" s="11">
        <f>VLOOKUP(AG$5,CalSales!$D$3:$AB$74,MATCH(CalbyRate!$A15,CalSales!$D$2:$AB$2,0),0)</f>
        <v>77887.512697138023</v>
      </c>
      <c r="AH15" s="11">
        <f>VLOOKUP(AH$5,CalSales!$D$3:$AB$74,MATCH(CalbyRate!$A15,CalSales!$D$2:$AB$2,0),0)</f>
        <v>63080.026151748745</v>
      </c>
      <c r="AI15" s="11">
        <f>VLOOKUP(AI$5,CalSales!$D$3:$AB$74,MATCH(CalbyRate!$A15,CalSales!$D$2:$AB$2,0),0)</f>
        <v>47691.398460935881</v>
      </c>
      <c r="AJ15" s="11">
        <f>VLOOKUP(AJ$5,CalSales!$D$3:$AB$74,MATCH(CalbyRate!$A15,CalSales!$D$2:$AB$2,0),0)</f>
        <v>40705.117967366969</v>
      </c>
      <c r="AK15" s="11">
        <f>VLOOKUP(AK$5,CalSales!$D$3:$AB$74,MATCH(CalbyRate!$A15,CalSales!$D$2:$AB$2,0),0)</f>
        <v>35288.631352114928</v>
      </c>
      <c r="AL15" s="11">
        <f>VLOOKUP(AL$5,CalSales!$D$3:$AB$74,MATCH(CalbyRate!$A15,CalSales!$D$2:$AB$2,0),0)</f>
        <v>37080.870264068995</v>
      </c>
      <c r="AM15" s="11">
        <f>VLOOKUP(AM$5,CalSales!$D$3:$AB$74,MATCH(CalbyRate!$A15,CalSales!$D$2:$AB$2,0),0)</f>
        <v>35342.126325796038</v>
      </c>
      <c r="AN15" s="11">
        <f>VLOOKUP(AN$5,CalSales!$D$3:$AB$74,MATCH(CalbyRate!$A15,CalSales!$D$2:$AB$2,0),0)</f>
        <v>36839.953000677342</v>
      </c>
      <c r="AO15" s="11">
        <f>VLOOKUP(AO$5,CalSales!$D$3:$AB$74,MATCH(CalbyRate!$A15,CalSales!$D$2:$AB$2,0),0)</f>
        <v>39080.809995277719</v>
      </c>
      <c r="AP15" s="11">
        <f>VLOOKUP(AP$5,CalSales!$D$3:$AB$74,MATCH(CalbyRate!$A15,CalSales!$D$2:$AB$2,0),0)</f>
        <v>42247.995800497491</v>
      </c>
      <c r="AQ15" s="11">
        <f>VLOOKUP(AQ$5,CalSales!$D$3:$AB$74,MATCH(CalbyRate!$A15,CalSales!$D$2:$AB$2,0),0)</f>
        <v>49848.2447421998</v>
      </c>
      <c r="AR15" s="11">
        <f>VLOOKUP(AR$5,CalSales!$D$3:$AB$74,MATCH(CalbyRate!$A15,CalSales!$D$2:$AB$2,0),0)</f>
        <v>66426.915713489943</v>
      </c>
      <c r="AS15" s="11">
        <f>VLOOKUP(AS$5,CalSales!$D$3:$AB$74,MATCH(CalbyRate!$A15,CalSales!$D$2:$AB$2,0),0)</f>
        <v>78070.14348149841</v>
      </c>
      <c r="AT15" s="11">
        <f>VLOOKUP(AT$5,CalSales!$D$3:$AB$74,MATCH(CalbyRate!$A15,CalSales!$D$2:$AB$2,0),0)</f>
        <v>63237.384708374739</v>
      </c>
      <c r="AU15" s="11">
        <f>VLOOKUP(AU$5,CalSales!$D$3:$AB$74,MATCH(CalbyRate!$A15,CalSales!$D$2:$AB$2,0),0)</f>
        <v>47756.087710588559</v>
      </c>
      <c r="AV15" s="11">
        <f>VLOOKUP(AV$5,CalSales!$D$3:$AB$74,MATCH(CalbyRate!$A15,CalSales!$D$2:$AB$2,0),0)</f>
        <v>40755.005501578991</v>
      </c>
      <c r="AW15" s="11">
        <f>VLOOKUP(AW$5,CalSales!$D$3:$AB$74,MATCH(CalbyRate!$A15,CalSales!$D$2:$AB$2,0),0)</f>
        <v>35299.561467918786</v>
      </c>
      <c r="AX15" s="11">
        <f>VLOOKUP(AX$5,CalSales!$D$3:$AB$74,MATCH(CalbyRate!$A15,CalSales!$D$2:$AB$2,0),0)</f>
        <v>36984.32859615163</v>
      </c>
      <c r="AY15" s="11">
        <f>VLOOKUP(AY$5,CalSales!$D$3:$AB$74,MATCH(CalbyRate!$A15,CalSales!$D$2:$AB$2,0),0)</f>
        <v>35127.792998797864</v>
      </c>
      <c r="AZ15" s="11">
        <f>VLOOKUP(AZ$5,CalSales!$D$3:$AB$74,MATCH(CalbyRate!$A15,CalSales!$D$2:$AB$2,0),0)</f>
        <v>36561.355122728237</v>
      </c>
      <c r="BA15" s="11">
        <f>VLOOKUP(BA$5,CalSales!$D$3:$AB$74,MATCH(CalbyRate!$A15,CalSales!$D$2:$AB$2,0),0)</f>
        <v>38781.613967384714</v>
      </c>
      <c r="BB15" s="11">
        <f>VLOOKUP(BB$5,CalSales!$D$3:$AB$74,MATCH(CalbyRate!$A15,CalSales!$D$2:$AB$2,0),0)</f>
        <v>42008.904432897303</v>
      </c>
      <c r="BC15" s="11">
        <f>VLOOKUP(BC$5,CalSales!$D$3:$AB$74,MATCH(CalbyRate!$A15,CalSales!$D$2:$AB$2,0),0)</f>
        <v>49690.144342188963</v>
      </c>
      <c r="BD15" s="11">
        <f>VLOOKUP(BD$5,CalSales!$D$3:$AB$74,MATCH(CalbyRate!$A15,CalSales!$D$2:$AB$2,0),0)</f>
        <v>66439.780656404007</v>
      </c>
      <c r="BE15" s="11">
        <f>VLOOKUP(BE$5,CalSales!$D$3:$AB$74,MATCH(CalbyRate!$A15,CalSales!$D$2:$AB$2,0),0)</f>
        <v>78242.859226602654</v>
      </c>
      <c r="BF15" s="11">
        <f>VLOOKUP(BF$5,CalSales!$D$3:$AB$74,MATCH(CalbyRate!$A15,CalSales!$D$2:$AB$2,0),0)</f>
        <v>63392.263274250749</v>
      </c>
      <c r="BG15" s="11">
        <f>VLOOKUP(BG$5,CalSales!$D$3:$AB$74,MATCH(CalbyRate!$A15,CalSales!$D$2:$AB$2,0),0)</f>
        <v>47824.631805796198</v>
      </c>
      <c r="BH15" s="11">
        <f>VLOOKUP(BH$5,CalSales!$D$3:$AB$74,MATCH(CalbyRate!$A15,CalSales!$D$2:$AB$2,0),0)</f>
        <v>40807.334807936299</v>
      </c>
      <c r="BI15" s="11">
        <f>VLOOKUP(BI$5,CalSales!$D$3:$AB$74,MATCH(CalbyRate!$A15,CalSales!$D$2:$AB$2,0),0)</f>
        <v>35310.375384390034</v>
      </c>
      <c r="BJ15" s="11">
        <f>VLOOKUP(BJ$5,CalSales!$D$3:$AB$74,MATCH(CalbyRate!$A15,CalSales!$D$2:$AB$2,0),0)</f>
        <v>36894.450739073909</v>
      </c>
      <c r="BK15" s="11">
        <f>VLOOKUP(BK$5,CalSales!$D$3:$AB$74,MATCH(CalbyRate!$A15,CalSales!$D$2:$AB$2,0),0)</f>
        <v>34927.655469407422</v>
      </c>
      <c r="BL15" s="11">
        <f>VLOOKUP(BL$5,CalSales!$D$3:$AB$74,MATCH(CalbyRate!$A15,CalSales!$D$2:$AB$2,0),0)</f>
        <v>36300.557365230372</v>
      </c>
      <c r="BM15" s="11">
        <f>VLOOKUP(BM$5,CalSales!$D$3:$AB$74,MATCH(CalbyRate!$A15,CalSales!$D$2:$AB$2,0),0)</f>
        <v>38503.331797936429</v>
      </c>
      <c r="BN15" s="11">
        <f>VLOOKUP(BN$5,CalSales!$D$3:$AB$74,MATCH(CalbyRate!$A15,CalSales!$D$2:$AB$2,0),0)</f>
        <v>41733.564760650581</v>
      </c>
      <c r="BO15" s="11">
        <f>VLOOKUP(BO$5,CalSales!$D$3:$AB$74,MATCH(CalbyRate!$A15,CalSales!$D$2:$AB$2,0),0)</f>
        <v>49537.27781427763</v>
      </c>
      <c r="BP15" s="11">
        <f>VLOOKUP(BP$5,CalSales!$D$3:$AB$74,MATCH(CalbyRate!$A15,CalSales!$D$2:$AB$2,0),0)</f>
        <v>66447.783841464145</v>
      </c>
      <c r="BQ15" s="11">
        <f>VLOOKUP(BQ$5,CalSales!$D$3:$AB$74,MATCH(CalbyRate!$A15,CalSales!$D$2:$AB$2,0),0)</f>
        <v>78403.544153774637</v>
      </c>
    </row>
    <row r="16" spans="1:69" x14ac:dyDescent="0.25">
      <c r="A16" t="s">
        <v>13</v>
      </c>
      <c r="B16" s="11">
        <f>VLOOKUP(B$5,CalSales!$D$3:$AB$74,MATCH(CalbyRate!$A16,CalSales!$D$2:$AB$2,0),0)</f>
        <v>526679.70589567523</v>
      </c>
      <c r="C16" s="11">
        <f>VLOOKUP(C$5,CalSales!$D$3:$AB$74,MATCH(CalbyRate!$A16,CalSales!$D$2:$AB$2,0),0)</f>
        <v>545698.67970384727</v>
      </c>
      <c r="D16" s="11">
        <f>VLOOKUP(D$5,CalSales!$D$3:$AB$74,MATCH(CalbyRate!$A16,CalSales!$D$2:$AB$2,0),0)</f>
        <v>591204.69420480262</v>
      </c>
      <c r="E16" s="11">
        <f>VLOOKUP(E$5,CalSales!$D$3:$AB$74,MATCH(CalbyRate!$A16,CalSales!$D$2:$AB$2,0),0)</f>
        <v>652562.58024659427</v>
      </c>
      <c r="F16" s="11">
        <f>VLOOKUP(F$5,CalSales!$D$3:$AB$74,MATCH(CalbyRate!$A16,CalSales!$D$2:$AB$2,0),0)</f>
        <v>667751.29688598705</v>
      </c>
      <c r="G16" s="11">
        <f>VLOOKUP(G$5,CalSales!$D$3:$AB$74,MATCH(CalbyRate!$A16,CalSales!$D$2:$AB$2,0),0)</f>
        <v>1049701.2561289892</v>
      </c>
      <c r="H16" s="11">
        <f>VLOOKUP(H$5,CalSales!$D$3:$AB$74,MATCH(CalbyRate!$A16,CalSales!$D$2:$AB$2,0),0)</f>
        <v>1297726.4334919658</v>
      </c>
      <c r="I16" s="11">
        <f>VLOOKUP(I$5,CalSales!$D$3:$AB$74,MATCH(CalbyRate!$A16,CalSales!$D$2:$AB$2,0),0)</f>
        <v>1460534.5774648779</v>
      </c>
      <c r="J16" s="11">
        <f>VLOOKUP(J$5,CalSales!$D$3:$AB$74,MATCH(CalbyRate!$A16,CalSales!$D$2:$AB$2,0),0)</f>
        <v>1412828.2253125894</v>
      </c>
      <c r="K16" s="11">
        <f>VLOOKUP(K$5,CalSales!$D$3:$AB$74,MATCH(CalbyRate!$A16,CalSales!$D$2:$AB$2,0),0)</f>
        <v>1128516.9181600029</v>
      </c>
      <c r="L16" s="11">
        <f>VLOOKUP(L$5,CalSales!$D$3:$AB$74,MATCH(CalbyRate!$A16,CalSales!$D$2:$AB$2,0),0)</f>
        <v>978329.39203737013</v>
      </c>
      <c r="M16" s="11">
        <f>VLOOKUP(M$5,CalSales!$D$3:$AB$74,MATCH(CalbyRate!$A16,CalSales!$D$2:$AB$2,0),0)</f>
        <v>569489.65372230473</v>
      </c>
      <c r="N16" s="11">
        <f>VLOOKUP(N$5,CalSales!$D$3:$AB$74,MATCH(CalbyRate!$A16,CalSales!$D$2:$AB$2,0),0)</f>
        <v>594626.18076179246</v>
      </c>
      <c r="O16" s="11">
        <f>VLOOKUP(O$5,CalSales!$D$3:$AB$74,MATCH(CalbyRate!$A16,CalSales!$D$2:$AB$2,0),0)</f>
        <v>607520.72286274005</v>
      </c>
      <c r="P16" s="11">
        <f>VLOOKUP(P$5,CalSales!$D$3:$AB$74,MATCH(CalbyRate!$A16,CalSales!$D$2:$AB$2,0),0)</f>
        <v>647480.94624297542</v>
      </c>
      <c r="Q16" s="11">
        <f>VLOOKUP(Q$5,CalSales!$D$3:$AB$74,MATCH(CalbyRate!$A16,CalSales!$D$2:$AB$2,0),0)</f>
        <v>669312.76568727498</v>
      </c>
      <c r="R16" s="11">
        <f>VLOOKUP(R$5,CalSales!$D$3:$AB$74,MATCH(CalbyRate!$A16,CalSales!$D$2:$AB$2,0),0)</f>
        <v>677290.32559237664</v>
      </c>
      <c r="S16" s="11">
        <f>VLOOKUP(S$5,CalSales!$D$3:$AB$74,MATCH(CalbyRate!$A16,CalSales!$D$2:$AB$2,0),0)</f>
        <v>1032461.5709692792</v>
      </c>
      <c r="T16" s="11">
        <f>VLOOKUP(T$5,CalSales!$D$3:$AB$74,MATCH(CalbyRate!$A16,CalSales!$D$2:$AB$2,0),0)</f>
        <v>1238332.7129400293</v>
      </c>
      <c r="U16" s="11">
        <f>VLOOKUP(U$5,CalSales!$D$3:$AB$74,MATCH(CalbyRate!$A16,CalSales!$D$2:$AB$2,0),0)</f>
        <v>1377502.419187061</v>
      </c>
      <c r="V16" s="11">
        <f>VLOOKUP(V$5,CalSales!$D$3:$AB$74,MATCH(CalbyRate!$A16,CalSales!$D$2:$AB$2,0),0)</f>
        <v>1423204.4464827876</v>
      </c>
      <c r="W16" s="11">
        <f>VLOOKUP(W$5,CalSales!$D$3:$AB$74,MATCH(CalbyRate!$A16,CalSales!$D$2:$AB$2,0),0)</f>
        <v>1138130.9494271327</v>
      </c>
      <c r="X16" s="11">
        <f>VLOOKUP(X$5,CalSales!$D$3:$AB$74,MATCH(CalbyRate!$A16,CalSales!$D$2:$AB$2,0),0)</f>
        <v>987425.82348303054</v>
      </c>
      <c r="Y16" s="11">
        <f>VLOOKUP(Y$5,CalSales!$D$3:$AB$74,MATCH(CalbyRate!$A16,CalSales!$D$2:$AB$2,0),0)</f>
        <v>578179.52284991194</v>
      </c>
      <c r="Z16" s="11">
        <f>VLOOKUP(Z$5,CalSales!$D$3:$AB$74,MATCH(CalbyRate!$A16,CalSales!$D$2:$AB$2,0),0)</f>
        <v>602904.21017779678</v>
      </c>
      <c r="AA16" s="11">
        <f>VLOOKUP(AA$5,CalSales!$D$3:$AB$74,MATCH(CalbyRate!$A16,CalSales!$D$2:$AB$2,0),0)</f>
        <v>608896.21677348518</v>
      </c>
      <c r="AB16" s="11">
        <f>VLOOKUP(AB$5,CalSales!$D$3:$AB$74,MATCH(CalbyRate!$A16,CalSales!$D$2:$AB$2,0),0)</f>
        <v>648661.70804367075</v>
      </c>
      <c r="AC16" s="11">
        <f>VLOOKUP(AC$5,CalSales!$D$3:$AB$74,MATCH(CalbyRate!$A16,CalSales!$D$2:$AB$2,0),0)</f>
        <v>667795.89691378339</v>
      </c>
      <c r="AD16" s="11">
        <f>VLOOKUP(AD$5,CalSales!$D$3:$AB$74,MATCH(CalbyRate!$A16,CalSales!$D$2:$AB$2,0),0)</f>
        <v>679652.42700447387</v>
      </c>
      <c r="AE16" s="11">
        <f>VLOOKUP(AE$5,CalSales!$D$3:$AB$74,MATCH(CalbyRate!$A16,CalSales!$D$2:$AB$2,0),0)</f>
        <v>1038444.928839085</v>
      </c>
      <c r="AF16" s="11">
        <f>VLOOKUP(AF$5,CalSales!$D$3:$AB$74,MATCH(CalbyRate!$A16,CalSales!$D$2:$AB$2,0),0)</f>
        <v>1240142.6756934605</v>
      </c>
      <c r="AG16" s="11">
        <f>VLOOKUP(AG$5,CalSales!$D$3:$AB$74,MATCH(CalbyRate!$A16,CalSales!$D$2:$AB$2,0),0)</f>
        <v>1386663.4786733666</v>
      </c>
      <c r="AH16" s="11">
        <f>VLOOKUP(AH$5,CalSales!$D$3:$AB$74,MATCH(CalbyRate!$A16,CalSales!$D$2:$AB$2,0),0)</f>
        <v>1426789.7800012047</v>
      </c>
      <c r="AI16" s="11">
        <f>VLOOKUP(AI$5,CalSales!$D$3:$AB$74,MATCH(CalbyRate!$A16,CalSales!$D$2:$AB$2,0),0)</f>
        <v>1139632.2566723533</v>
      </c>
      <c r="AJ16" s="11">
        <f>VLOOKUP(AJ$5,CalSales!$D$3:$AB$74,MATCH(CalbyRate!$A16,CalSales!$D$2:$AB$2,0),0)</f>
        <v>988552.72849554475</v>
      </c>
      <c r="AK16" s="11">
        <f>VLOOKUP(AK$5,CalSales!$D$3:$AB$74,MATCH(CalbyRate!$A16,CalSales!$D$2:$AB$2,0),0)</f>
        <v>578305.75204034825</v>
      </c>
      <c r="AL16" s="11">
        <f>VLOOKUP(AL$5,CalSales!$D$3:$AB$74,MATCH(CalbyRate!$A16,CalSales!$D$2:$AB$2,0),0)</f>
        <v>601457.44456522109</v>
      </c>
      <c r="AM16" s="11">
        <f>VLOOKUP(AM$5,CalSales!$D$3:$AB$74,MATCH(CalbyRate!$A16,CalSales!$D$2:$AB$2,0),0)</f>
        <v>605240.5094274733</v>
      </c>
      <c r="AN16" s="11">
        <f>VLOOKUP(AN$5,CalSales!$D$3:$AB$74,MATCH(CalbyRate!$A16,CalSales!$D$2:$AB$2,0),0)</f>
        <v>643858.08664550935</v>
      </c>
      <c r="AO16" s="11">
        <f>VLOOKUP(AO$5,CalSales!$D$3:$AB$74,MATCH(CalbyRate!$A16,CalSales!$D$2:$AB$2,0),0)</f>
        <v>662764.43812243966</v>
      </c>
      <c r="AP16" s="11">
        <f>VLOOKUP(AP$5,CalSales!$D$3:$AB$74,MATCH(CalbyRate!$A16,CalSales!$D$2:$AB$2,0),0)</f>
        <v>676477.61723961402</v>
      </c>
      <c r="AQ16" s="11">
        <f>VLOOKUP(AQ$5,CalSales!$D$3:$AB$74,MATCH(CalbyRate!$A16,CalSales!$D$2:$AB$2,0),0)</f>
        <v>1035357.5443959108</v>
      </c>
      <c r="AR16" s="11">
        <f>VLOOKUP(AR$5,CalSales!$D$3:$AB$74,MATCH(CalbyRate!$A16,CalSales!$D$2:$AB$2,0),0)</f>
        <v>1240608.9696912337</v>
      </c>
      <c r="AS16" s="11">
        <f>VLOOKUP(AS$5,CalSales!$D$3:$AB$74,MATCH(CalbyRate!$A16,CalSales!$D$2:$AB$2,0),0)</f>
        <v>1390023.1260405798</v>
      </c>
      <c r="AT16" s="11">
        <f>VLOOKUP(AT$5,CalSales!$D$3:$AB$74,MATCH(CalbyRate!$A16,CalSales!$D$2:$AB$2,0),0)</f>
        <v>1430455.1320800467</v>
      </c>
      <c r="AU16" s="11">
        <f>VLOOKUP(AU$5,CalSales!$D$3:$AB$74,MATCH(CalbyRate!$A16,CalSales!$D$2:$AB$2,0),0)</f>
        <v>1141265.3200769008</v>
      </c>
      <c r="AV16" s="11">
        <f>VLOOKUP(AV$5,CalSales!$D$3:$AB$74,MATCH(CalbyRate!$A16,CalSales!$D$2:$AB$2,0),0)</f>
        <v>989842.16337754461</v>
      </c>
      <c r="AW16" s="11">
        <f>VLOOKUP(AW$5,CalSales!$D$3:$AB$74,MATCH(CalbyRate!$A16,CalSales!$D$2:$AB$2,0),0)</f>
        <v>578557.31437386503</v>
      </c>
      <c r="AX16" s="11">
        <f>VLOOKUP(AX$5,CalSales!$D$3:$AB$74,MATCH(CalbyRate!$A16,CalSales!$D$2:$AB$2,0),0)</f>
        <v>599976.13683104038</v>
      </c>
      <c r="AY16" s="11">
        <f>VLOOKUP(AY$5,CalSales!$D$3:$AB$74,MATCH(CalbyRate!$A16,CalSales!$D$2:$AB$2,0),0)</f>
        <v>601664.10100366035</v>
      </c>
      <c r="AZ16" s="11">
        <f>VLOOKUP(AZ$5,CalSales!$D$3:$AB$74,MATCH(CalbyRate!$A16,CalSales!$D$2:$AB$2,0),0)</f>
        <v>639083.78256319452</v>
      </c>
      <c r="BA16" s="11">
        <f>VLOOKUP(BA$5,CalSales!$D$3:$AB$74,MATCH(CalbyRate!$A16,CalSales!$D$2:$AB$2,0),0)</f>
        <v>657788.77328298148</v>
      </c>
      <c r="BB16" s="11">
        <f>VLOOKUP(BB$5,CalSales!$D$3:$AB$74,MATCH(CalbyRate!$A16,CalSales!$D$2:$AB$2,0),0)</f>
        <v>672741.2525183137</v>
      </c>
      <c r="BC16" s="11">
        <f>VLOOKUP(BC$5,CalSales!$D$3:$AB$74,MATCH(CalbyRate!$A16,CalSales!$D$2:$AB$2,0),0)</f>
        <v>1032194.4076923963</v>
      </c>
      <c r="BD16" s="11">
        <f>VLOOKUP(BD$5,CalSales!$D$3:$AB$74,MATCH(CalbyRate!$A16,CalSales!$D$2:$AB$2,0),0)</f>
        <v>1240957.6990230025</v>
      </c>
      <c r="BE16" s="11">
        <f>VLOOKUP(BE$5,CalSales!$D$3:$AB$74,MATCH(CalbyRate!$A16,CalSales!$D$2:$AB$2,0),0)</f>
        <v>1393207.2727854638</v>
      </c>
      <c r="BF16" s="11">
        <f>VLOOKUP(BF$5,CalSales!$D$3:$AB$74,MATCH(CalbyRate!$A16,CalSales!$D$2:$AB$2,0),0)</f>
        <v>1434065.4414618723</v>
      </c>
      <c r="BG16" s="11">
        <f>VLOOKUP(BG$5,CalSales!$D$3:$AB$74,MATCH(CalbyRate!$A16,CalSales!$D$2:$AB$2,0),0)</f>
        <v>1142991.186100634</v>
      </c>
      <c r="BH16" s="11">
        <f>VLOOKUP(BH$5,CalSales!$D$3:$AB$74,MATCH(CalbyRate!$A16,CalSales!$D$2:$AB$2,0),0)</f>
        <v>991191.48833229952</v>
      </c>
      <c r="BI16" s="11">
        <f>VLOOKUP(BI$5,CalSales!$D$3:$AB$74,MATCH(CalbyRate!$A16,CalSales!$D$2:$AB$2,0),0)</f>
        <v>578807.37914679898</v>
      </c>
      <c r="BJ16" s="11">
        <f>VLOOKUP(BJ$5,CalSales!$D$3:$AB$74,MATCH(CalbyRate!$A16,CalSales!$D$2:$AB$2,0),0)</f>
        <v>598602.92792875343</v>
      </c>
      <c r="BK16" s="11">
        <f>VLOOKUP(BK$5,CalSales!$D$3:$AB$74,MATCH(CalbyRate!$A16,CalSales!$D$2:$AB$2,0),0)</f>
        <v>598330.19389513927</v>
      </c>
      <c r="BL16" s="11">
        <f>VLOOKUP(BL$5,CalSales!$D$3:$AB$74,MATCH(CalbyRate!$A16,CalSales!$D$2:$AB$2,0),0)</f>
        <v>634619.69238562626</v>
      </c>
      <c r="BM16" s="11">
        <f>VLOOKUP(BM$5,CalSales!$D$3:$AB$74,MATCH(CalbyRate!$A16,CalSales!$D$2:$AB$2,0),0)</f>
        <v>653166.85961907415</v>
      </c>
      <c r="BN16" s="11">
        <f>VLOOKUP(BN$5,CalSales!$D$3:$AB$74,MATCH(CalbyRate!$A16,CalSales!$D$2:$AB$2,0),0)</f>
        <v>668423.72875979776</v>
      </c>
      <c r="BO16" s="11">
        <f>VLOOKUP(BO$5,CalSales!$D$3:$AB$74,MATCH(CalbyRate!$A16,CalSales!$D$2:$AB$2,0),0)</f>
        <v>1029139.8385830942</v>
      </c>
      <c r="BP16" s="11">
        <f>VLOOKUP(BP$5,CalSales!$D$3:$AB$74,MATCH(CalbyRate!$A16,CalSales!$D$2:$AB$2,0),0)</f>
        <v>1241216.1972032122</v>
      </c>
      <c r="BQ16" s="11">
        <f>VLOOKUP(BQ$5,CalSales!$D$3:$AB$74,MATCH(CalbyRate!$A16,CalSales!$D$2:$AB$2,0),0)</f>
        <v>1396178.206865354</v>
      </c>
    </row>
    <row r="17" spans="1:69" x14ac:dyDescent="0.25">
      <c r="A17" t="s">
        <v>14</v>
      </c>
      <c r="B17" s="11">
        <f>VLOOKUP(B$5,CalSales!$D$3:$AB$74,MATCH(CalbyRate!$A17,CalSales!$D$2:$AB$2,0),0)</f>
        <v>91020.5</v>
      </c>
      <c r="C17" s="11">
        <f>VLOOKUP(C$5,CalSales!$D$3:$AB$74,MATCH(CalbyRate!$A17,CalSales!$D$2:$AB$2,0),0)</f>
        <v>197972</v>
      </c>
      <c r="D17" s="11">
        <f>VLOOKUP(D$5,CalSales!$D$3:$AB$74,MATCH(CalbyRate!$A17,CalSales!$D$2:$AB$2,0),0)</f>
        <v>250674</v>
      </c>
      <c r="E17" s="11">
        <f>VLOOKUP(E$5,CalSales!$D$3:$AB$74,MATCH(CalbyRate!$A17,CalSales!$D$2:$AB$2,0),0)</f>
        <v>235318.39999999999</v>
      </c>
      <c r="F17" s="11">
        <f>VLOOKUP(F$5,CalSales!$D$3:$AB$74,MATCH(CalbyRate!$A17,CalSales!$D$2:$AB$2,0),0)</f>
        <v>113644.8</v>
      </c>
      <c r="G17" s="11">
        <f>VLOOKUP(G$5,CalSales!$D$3:$AB$74,MATCH(CalbyRate!$A17,CalSales!$D$2:$AB$2,0),0)</f>
        <v>374247.7</v>
      </c>
      <c r="H17" s="11">
        <f>VLOOKUP(H$5,CalSales!$D$3:$AB$74,MATCH(CalbyRate!$A17,CalSales!$D$2:$AB$2,0),0)</f>
        <v>0</v>
      </c>
      <c r="I17" s="11">
        <f>VLOOKUP(I$5,CalSales!$D$3:$AB$74,MATCH(CalbyRate!$A17,CalSales!$D$2:$AB$2,0),0)</f>
        <v>0</v>
      </c>
      <c r="J17" s="11">
        <f>VLOOKUP(J$5,CalSales!$D$3:$AB$74,MATCH(CalbyRate!$A17,CalSales!$D$2:$AB$2,0),0)</f>
        <v>0</v>
      </c>
      <c r="K17" s="11">
        <f>VLOOKUP(K$5,CalSales!$D$3:$AB$74,MATCH(CalbyRate!$A17,CalSales!$D$2:$AB$2,0),0)</f>
        <v>0</v>
      </c>
      <c r="L17" s="11">
        <f>VLOOKUP(L$5,CalSales!$D$3:$AB$74,MATCH(CalbyRate!$A17,CalSales!$D$2:$AB$2,0),0)</f>
        <v>0</v>
      </c>
      <c r="M17" s="11">
        <f>VLOOKUP(M$5,CalSales!$D$3:$AB$74,MATCH(CalbyRate!$A17,CalSales!$D$2:$AB$2,0),0)</f>
        <v>300803.80000000005</v>
      </c>
      <c r="N17" s="11">
        <f>VLOOKUP(N$5,CalSales!$D$3:$AB$74,MATCH(CalbyRate!$A17,CalSales!$D$2:$AB$2,0),0)</f>
        <v>57645.9</v>
      </c>
      <c r="O17" s="11">
        <f>VLOOKUP(O$5,CalSales!$D$3:$AB$74,MATCH(CalbyRate!$A17,CalSales!$D$2:$AB$2,0),0)</f>
        <v>171562.4</v>
      </c>
      <c r="P17" s="11">
        <f>VLOOKUP(P$5,CalSales!$D$3:$AB$74,MATCH(CalbyRate!$A17,CalSales!$D$2:$AB$2,0),0)</f>
        <v>253310.50000000006</v>
      </c>
      <c r="Q17" s="11">
        <f>VLOOKUP(Q$5,CalSales!$D$3:$AB$74,MATCH(CalbyRate!$A17,CalSales!$D$2:$AB$2,0),0)</f>
        <v>253741.1</v>
      </c>
      <c r="R17" s="11">
        <f>VLOOKUP(R$5,CalSales!$D$3:$AB$74,MATCH(CalbyRate!$A17,CalSales!$D$2:$AB$2,0),0)</f>
        <v>100468.6</v>
      </c>
      <c r="S17" s="11">
        <f>VLOOKUP(S$5,CalSales!$D$3:$AB$74,MATCH(CalbyRate!$A17,CalSales!$D$2:$AB$2,0),0)</f>
        <v>255703.3</v>
      </c>
      <c r="T17" s="11">
        <f>VLOOKUP(T$5,CalSales!$D$3:$AB$74,MATCH(CalbyRate!$A17,CalSales!$D$2:$AB$2,0),0)</f>
        <v>0</v>
      </c>
      <c r="U17" s="11">
        <f>VLOOKUP(U$5,CalSales!$D$3:$AB$74,MATCH(CalbyRate!$A17,CalSales!$D$2:$AB$2,0),0)</f>
        <v>0</v>
      </c>
      <c r="V17" s="11">
        <f>VLOOKUP(V$5,CalSales!$D$3:$AB$74,MATCH(CalbyRate!$A17,CalSales!$D$2:$AB$2,0),0)</f>
        <v>0</v>
      </c>
      <c r="W17" s="11">
        <f>VLOOKUP(W$5,CalSales!$D$3:$AB$74,MATCH(CalbyRate!$A17,CalSales!$D$2:$AB$2,0),0)</f>
        <v>0</v>
      </c>
      <c r="X17" s="11">
        <f>VLOOKUP(X$5,CalSales!$D$3:$AB$74,MATCH(CalbyRate!$A17,CalSales!$D$2:$AB$2,0),0)</f>
        <v>0</v>
      </c>
      <c r="Y17" s="11">
        <f>VLOOKUP(Y$5,CalSales!$D$3:$AB$74,MATCH(CalbyRate!$A17,CalSales!$D$2:$AB$2,0),0)</f>
        <v>235847.6</v>
      </c>
      <c r="Z17" s="11">
        <f>VLOOKUP(Z$5,CalSales!$D$3:$AB$74,MATCH(CalbyRate!$A17,CalSales!$D$2:$AB$2,0),0)</f>
        <v>89857.3</v>
      </c>
      <c r="AA17" s="11">
        <f>VLOOKUP(AA$5,CalSales!$D$3:$AB$74,MATCH(CalbyRate!$A17,CalSales!$D$2:$AB$2,0),0)</f>
        <v>209221.5</v>
      </c>
      <c r="AB17" s="11">
        <f>VLOOKUP(AB$5,CalSales!$D$3:$AB$74,MATCH(CalbyRate!$A17,CalSales!$D$2:$AB$2,0),0)</f>
        <v>260545.00000000006</v>
      </c>
      <c r="AC17" s="11">
        <f>VLOOKUP(AC$5,CalSales!$D$3:$AB$74,MATCH(CalbyRate!$A17,CalSales!$D$2:$AB$2,0),0)</f>
        <v>280899.80000000005</v>
      </c>
      <c r="AD17" s="11">
        <f>VLOOKUP(AD$5,CalSales!$D$3:$AB$74,MATCH(CalbyRate!$A17,CalSales!$D$2:$AB$2,0),0)</f>
        <v>85645.4</v>
      </c>
      <c r="AE17" s="11">
        <f>VLOOKUP(AE$5,CalSales!$D$3:$AB$74,MATCH(CalbyRate!$A17,CalSales!$D$2:$AB$2,0),0)</f>
        <v>84254.799999999988</v>
      </c>
      <c r="AF17" s="11">
        <f>VLOOKUP(AF$5,CalSales!$D$3:$AB$74,MATCH(CalbyRate!$A17,CalSales!$D$2:$AB$2,0),0)</f>
        <v>0</v>
      </c>
      <c r="AG17" s="11">
        <f>VLOOKUP(AG$5,CalSales!$D$3:$AB$74,MATCH(CalbyRate!$A17,CalSales!$D$2:$AB$2,0),0)</f>
        <v>0</v>
      </c>
      <c r="AH17" s="11">
        <f>VLOOKUP(AH$5,CalSales!$D$3:$AB$74,MATCH(CalbyRate!$A17,CalSales!$D$2:$AB$2,0),0)</f>
        <v>0</v>
      </c>
      <c r="AI17" s="11">
        <f>VLOOKUP(AI$5,CalSales!$D$3:$AB$74,MATCH(CalbyRate!$A17,CalSales!$D$2:$AB$2,0),0)</f>
        <v>0</v>
      </c>
      <c r="AJ17" s="11">
        <f>VLOOKUP(AJ$5,CalSales!$D$3:$AB$74,MATCH(CalbyRate!$A17,CalSales!$D$2:$AB$2,0),0)</f>
        <v>0</v>
      </c>
      <c r="AK17" s="11">
        <f>VLOOKUP(AK$5,CalSales!$D$3:$AB$74,MATCH(CalbyRate!$A17,CalSales!$D$2:$AB$2,0),0)</f>
        <v>178531.20000000001</v>
      </c>
      <c r="AL17" s="11">
        <f>VLOOKUP(AL$5,CalSales!$D$3:$AB$74,MATCH(CalbyRate!$A17,CalSales!$D$2:$AB$2,0),0)</f>
        <v>48528.9</v>
      </c>
      <c r="AM17" s="11">
        <f>VLOOKUP(AM$5,CalSales!$D$3:$AB$74,MATCH(CalbyRate!$A17,CalSales!$D$2:$AB$2,0),0)</f>
        <v>152019.09999999998</v>
      </c>
      <c r="AN17" s="11">
        <f>VLOOKUP(AN$5,CalSales!$D$3:$AB$74,MATCH(CalbyRate!$A17,CalSales!$D$2:$AB$2,0),0)</f>
        <v>257385.49999999994</v>
      </c>
      <c r="AO17" s="11">
        <f>VLOOKUP(AO$5,CalSales!$D$3:$AB$74,MATCH(CalbyRate!$A17,CalSales!$D$2:$AB$2,0),0)</f>
        <v>281258.90000000002</v>
      </c>
      <c r="AP17" s="11">
        <f>VLOOKUP(AP$5,CalSales!$D$3:$AB$74,MATCH(CalbyRate!$A17,CalSales!$D$2:$AB$2,0),0)</f>
        <v>121880</v>
      </c>
      <c r="AQ17" s="11">
        <f>VLOOKUP(AQ$5,CalSales!$D$3:$AB$74,MATCH(CalbyRate!$A17,CalSales!$D$2:$AB$2,0),0)</f>
        <v>249825.10000000003</v>
      </c>
      <c r="AR17" s="11">
        <f>VLOOKUP(AR$5,CalSales!$D$3:$AB$74,MATCH(CalbyRate!$A17,CalSales!$D$2:$AB$2,0),0)</f>
        <v>0</v>
      </c>
      <c r="AS17" s="11">
        <f>VLOOKUP(AS$5,CalSales!$D$3:$AB$74,MATCH(CalbyRate!$A17,CalSales!$D$2:$AB$2,0),0)</f>
        <v>0</v>
      </c>
      <c r="AT17" s="11">
        <f>VLOOKUP(AT$5,CalSales!$D$3:$AB$74,MATCH(CalbyRate!$A17,CalSales!$D$2:$AB$2,0),0)</f>
        <v>0</v>
      </c>
      <c r="AU17" s="11">
        <f>VLOOKUP(AU$5,CalSales!$D$3:$AB$74,MATCH(CalbyRate!$A17,CalSales!$D$2:$AB$2,0),0)</f>
        <v>0</v>
      </c>
      <c r="AV17" s="11">
        <f>VLOOKUP(AV$5,CalSales!$D$3:$AB$74,MATCH(CalbyRate!$A17,CalSales!$D$2:$AB$2,0),0)</f>
        <v>0</v>
      </c>
      <c r="AW17" s="11">
        <f>VLOOKUP(AW$5,CalSales!$D$3:$AB$74,MATCH(CalbyRate!$A17,CalSales!$D$2:$AB$2,0),0)</f>
        <v>2251.1999999999998</v>
      </c>
      <c r="AX17" s="11">
        <f>VLOOKUP(AX$5,CalSales!$D$3:$AB$74,MATCH(CalbyRate!$A17,CalSales!$D$2:$AB$2,0),0)</f>
        <v>0</v>
      </c>
      <c r="AY17" s="11">
        <f>VLOOKUP(AY$5,CalSales!$D$3:$AB$74,MATCH(CalbyRate!$A17,CalSales!$D$2:$AB$2,0),0)</f>
        <v>116115.4</v>
      </c>
      <c r="AZ17" s="11">
        <f>VLOOKUP(AZ$5,CalSales!$D$3:$AB$74,MATCH(CalbyRate!$A17,CalSales!$D$2:$AB$2,0),0)</f>
        <v>195477.89999999997</v>
      </c>
      <c r="BA17" s="11">
        <f>VLOOKUP(BA$5,CalSales!$D$3:$AB$74,MATCH(CalbyRate!$A17,CalSales!$D$2:$AB$2,0),0)</f>
        <v>206056.80000000002</v>
      </c>
      <c r="BB17" s="11">
        <f>VLOOKUP(BB$5,CalSales!$D$3:$AB$74,MATCH(CalbyRate!$A17,CalSales!$D$2:$AB$2,0),0)</f>
        <v>57645.9</v>
      </c>
      <c r="BC17" s="11">
        <f>VLOOKUP(BC$5,CalSales!$D$3:$AB$74,MATCH(CalbyRate!$A17,CalSales!$D$2:$AB$2,0),0)</f>
        <v>63680.9</v>
      </c>
      <c r="BD17" s="11">
        <f>VLOOKUP(BD$5,CalSales!$D$3:$AB$74,MATCH(CalbyRate!$A17,CalSales!$D$2:$AB$2,0),0)</f>
        <v>0</v>
      </c>
      <c r="BE17" s="11">
        <f>VLOOKUP(BE$5,CalSales!$D$3:$AB$74,MATCH(CalbyRate!$A17,CalSales!$D$2:$AB$2,0),0)</f>
        <v>0</v>
      </c>
      <c r="BF17" s="11">
        <f>VLOOKUP(BF$5,CalSales!$D$3:$AB$74,MATCH(CalbyRate!$A17,CalSales!$D$2:$AB$2,0),0)</f>
        <v>0</v>
      </c>
      <c r="BG17" s="11">
        <f>VLOOKUP(BG$5,CalSales!$D$3:$AB$74,MATCH(CalbyRate!$A17,CalSales!$D$2:$AB$2,0),0)</f>
        <v>0</v>
      </c>
      <c r="BH17" s="11">
        <f>VLOOKUP(BH$5,CalSales!$D$3:$AB$74,MATCH(CalbyRate!$A17,CalSales!$D$2:$AB$2,0),0)</f>
        <v>0</v>
      </c>
      <c r="BI17" s="11">
        <f>VLOOKUP(BI$5,CalSales!$D$3:$AB$74,MATCH(CalbyRate!$A17,CalSales!$D$2:$AB$2,0),0)</f>
        <v>59220.800000000003</v>
      </c>
      <c r="BJ17" s="11">
        <f>VLOOKUP(BJ$5,CalSales!$D$3:$AB$74,MATCH(CalbyRate!$A17,CalSales!$D$2:$AB$2,0),0)</f>
        <v>21411.3</v>
      </c>
      <c r="BK17" s="11">
        <f>VLOOKUP(BK$5,CalSales!$D$3:$AB$74,MATCH(CalbyRate!$A17,CalSales!$D$2:$AB$2,0),0)</f>
        <v>109242.1</v>
      </c>
      <c r="BL17" s="11">
        <f>VLOOKUP(BL$5,CalSales!$D$3:$AB$74,MATCH(CalbyRate!$A17,CalSales!$D$2:$AB$2,0),0)</f>
        <v>195492.00000000003</v>
      </c>
      <c r="BM17" s="11">
        <f>VLOOKUP(BM$5,CalSales!$D$3:$AB$74,MATCH(CalbyRate!$A17,CalSales!$D$2:$AB$2,0),0)</f>
        <v>191611.9</v>
      </c>
      <c r="BN17" s="11">
        <f>VLOOKUP(BN$5,CalSales!$D$3:$AB$74,MATCH(CalbyRate!$A17,CalSales!$D$2:$AB$2,0),0)</f>
        <v>80704.3</v>
      </c>
      <c r="BO17" s="11">
        <f>VLOOKUP(BO$5,CalSales!$D$3:$AB$74,MATCH(CalbyRate!$A17,CalSales!$D$2:$AB$2,0),0)</f>
        <v>234149.8</v>
      </c>
      <c r="BP17" s="11">
        <f>VLOOKUP(BP$5,CalSales!$D$3:$AB$74,MATCH(CalbyRate!$A17,CalSales!$D$2:$AB$2,0),0)</f>
        <v>0</v>
      </c>
      <c r="BQ17" s="11">
        <f>VLOOKUP(BQ$5,CalSales!$D$3:$AB$74,MATCH(CalbyRate!$A17,CalSales!$D$2:$AB$2,0),0)</f>
        <v>0</v>
      </c>
    </row>
    <row r="18" spans="1:69" x14ac:dyDescent="0.25">
      <c r="A18" t="s">
        <v>15</v>
      </c>
      <c r="B18" s="11">
        <f>VLOOKUP(B$5,CalSales!$D$3:$AB$74,MATCH(CalbyRate!$A18,CalSales!$D$2:$AB$2,0),0)</f>
        <v>0</v>
      </c>
      <c r="C18" s="11">
        <f>VLOOKUP(C$5,CalSales!$D$3:$AB$74,MATCH(CalbyRate!$A18,CalSales!$D$2:$AB$2,0),0)</f>
        <v>0</v>
      </c>
      <c r="D18" s="11">
        <f>VLOOKUP(D$5,CalSales!$D$3:$AB$74,MATCH(CalbyRate!$A18,CalSales!$D$2:$AB$2,0),0)</f>
        <v>0</v>
      </c>
      <c r="E18" s="11">
        <f>VLOOKUP(E$5,CalSales!$D$3:$AB$74,MATCH(CalbyRate!$A18,CalSales!$D$2:$AB$2,0),0)</f>
        <v>0</v>
      </c>
      <c r="F18" s="11">
        <f>VLOOKUP(F$5,CalSales!$D$3:$AB$74,MATCH(CalbyRate!$A18,CalSales!$D$2:$AB$2,0),0)</f>
        <v>0</v>
      </c>
      <c r="G18" s="11">
        <f>VLOOKUP(G$5,CalSales!$D$3:$AB$74,MATCH(CalbyRate!$A18,CalSales!$D$2:$AB$2,0),0)</f>
        <v>0</v>
      </c>
      <c r="H18" s="11">
        <f>VLOOKUP(H$5,CalSales!$D$3:$AB$74,MATCH(CalbyRate!$A18,CalSales!$D$2:$AB$2,0),0)</f>
        <v>0</v>
      </c>
      <c r="I18" s="11">
        <f>VLOOKUP(I$5,CalSales!$D$3:$AB$74,MATCH(CalbyRate!$A18,CalSales!$D$2:$AB$2,0),0)</f>
        <v>0</v>
      </c>
      <c r="J18" s="11">
        <f>VLOOKUP(J$5,CalSales!$D$3:$AB$74,MATCH(CalbyRate!$A18,CalSales!$D$2:$AB$2,0),0)</f>
        <v>0</v>
      </c>
      <c r="K18" s="11">
        <f>VLOOKUP(K$5,CalSales!$D$3:$AB$74,MATCH(CalbyRate!$A18,CalSales!$D$2:$AB$2,0),0)</f>
        <v>0</v>
      </c>
      <c r="L18" s="11">
        <f>VLOOKUP(L$5,CalSales!$D$3:$AB$74,MATCH(CalbyRate!$A18,CalSales!$D$2:$AB$2,0),0)</f>
        <v>0</v>
      </c>
      <c r="M18" s="11">
        <f>VLOOKUP(M$5,CalSales!$D$3:$AB$74,MATCH(CalbyRate!$A18,CalSales!$D$2:$AB$2,0),0)</f>
        <v>0</v>
      </c>
      <c r="N18" s="11">
        <f>VLOOKUP(N$5,CalSales!$D$3:$AB$74,MATCH(CalbyRate!$A18,CalSales!$D$2:$AB$2,0),0)</f>
        <v>0</v>
      </c>
      <c r="O18" s="11">
        <f>VLOOKUP(O$5,CalSales!$D$3:$AB$74,MATCH(CalbyRate!$A18,CalSales!$D$2:$AB$2,0),0)</f>
        <v>0</v>
      </c>
      <c r="P18" s="11">
        <f>VLOOKUP(P$5,CalSales!$D$3:$AB$74,MATCH(CalbyRate!$A18,CalSales!$D$2:$AB$2,0),0)</f>
        <v>0</v>
      </c>
      <c r="Q18" s="11">
        <f>VLOOKUP(Q$5,CalSales!$D$3:$AB$74,MATCH(CalbyRate!$A18,CalSales!$D$2:$AB$2,0),0)</f>
        <v>0</v>
      </c>
      <c r="R18" s="11">
        <f>VLOOKUP(R$5,CalSales!$D$3:$AB$74,MATCH(CalbyRate!$A18,CalSales!$D$2:$AB$2,0),0)</f>
        <v>0</v>
      </c>
      <c r="S18" s="11">
        <f>VLOOKUP(S$5,CalSales!$D$3:$AB$74,MATCH(CalbyRate!$A18,CalSales!$D$2:$AB$2,0),0)</f>
        <v>0</v>
      </c>
      <c r="T18" s="11">
        <f>VLOOKUP(T$5,CalSales!$D$3:$AB$74,MATCH(CalbyRate!$A18,CalSales!$D$2:$AB$2,0),0)</f>
        <v>0</v>
      </c>
      <c r="U18" s="11">
        <f>VLOOKUP(U$5,CalSales!$D$3:$AB$74,MATCH(CalbyRate!$A18,CalSales!$D$2:$AB$2,0),0)</f>
        <v>0</v>
      </c>
      <c r="V18" s="11">
        <f>VLOOKUP(V$5,CalSales!$D$3:$AB$74,MATCH(CalbyRate!$A18,CalSales!$D$2:$AB$2,0),0)</f>
        <v>0</v>
      </c>
      <c r="W18" s="11">
        <f>VLOOKUP(W$5,CalSales!$D$3:$AB$74,MATCH(CalbyRate!$A18,CalSales!$D$2:$AB$2,0),0)</f>
        <v>0</v>
      </c>
      <c r="X18" s="11">
        <f>VLOOKUP(X$5,CalSales!$D$3:$AB$74,MATCH(CalbyRate!$A18,CalSales!$D$2:$AB$2,0),0)</f>
        <v>0</v>
      </c>
      <c r="Y18" s="11">
        <f>VLOOKUP(Y$5,CalSales!$D$3:$AB$74,MATCH(CalbyRate!$A18,CalSales!$D$2:$AB$2,0),0)</f>
        <v>0</v>
      </c>
      <c r="Z18" s="11">
        <f>VLOOKUP(Z$5,CalSales!$D$3:$AB$74,MATCH(CalbyRate!$A18,CalSales!$D$2:$AB$2,0),0)</f>
        <v>0</v>
      </c>
      <c r="AA18" s="11">
        <f>VLOOKUP(AA$5,CalSales!$D$3:$AB$74,MATCH(CalbyRate!$A18,CalSales!$D$2:$AB$2,0),0)</f>
        <v>0</v>
      </c>
      <c r="AB18" s="11">
        <f>VLOOKUP(AB$5,CalSales!$D$3:$AB$74,MATCH(CalbyRate!$A18,CalSales!$D$2:$AB$2,0),0)</f>
        <v>0</v>
      </c>
      <c r="AC18" s="11">
        <f>VLOOKUP(AC$5,CalSales!$D$3:$AB$74,MATCH(CalbyRate!$A18,CalSales!$D$2:$AB$2,0),0)</f>
        <v>0</v>
      </c>
      <c r="AD18" s="11">
        <f>VLOOKUP(AD$5,CalSales!$D$3:$AB$74,MATCH(CalbyRate!$A18,CalSales!$D$2:$AB$2,0),0)</f>
        <v>0</v>
      </c>
      <c r="AE18" s="11">
        <f>VLOOKUP(AE$5,CalSales!$D$3:$AB$74,MATCH(CalbyRate!$A18,CalSales!$D$2:$AB$2,0),0)</f>
        <v>0</v>
      </c>
      <c r="AF18" s="11">
        <f>VLOOKUP(AF$5,CalSales!$D$3:$AB$74,MATCH(CalbyRate!$A18,CalSales!$D$2:$AB$2,0),0)</f>
        <v>0</v>
      </c>
      <c r="AG18" s="11">
        <f>VLOOKUP(AG$5,CalSales!$D$3:$AB$74,MATCH(CalbyRate!$A18,CalSales!$D$2:$AB$2,0),0)</f>
        <v>0</v>
      </c>
      <c r="AH18" s="11">
        <f>VLOOKUP(AH$5,CalSales!$D$3:$AB$74,MATCH(CalbyRate!$A18,CalSales!$D$2:$AB$2,0),0)</f>
        <v>0</v>
      </c>
      <c r="AI18" s="11">
        <f>VLOOKUP(AI$5,CalSales!$D$3:$AB$74,MATCH(CalbyRate!$A18,CalSales!$D$2:$AB$2,0),0)</f>
        <v>0</v>
      </c>
      <c r="AJ18" s="11">
        <f>VLOOKUP(AJ$5,CalSales!$D$3:$AB$74,MATCH(CalbyRate!$A18,CalSales!$D$2:$AB$2,0),0)</f>
        <v>0</v>
      </c>
      <c r="AK18" s="11">
        <f>VLOOKUP(AK$5,CalSales!$D$3:$AB$74,MATCH(CalbyRate!$A18,CalSales!$D$2:$AB$2,0),0)</f>
        <v>0</v>
      </c>
      <c r="AL18" s="11">
        <f>VLOOKUP(AL$5,CalSales!$D$3:$AB$74,MATCH(CalbyRate!$A18,CalSales!$D$2:$AB$2,0),0)</f>
        <v>0</v>
      </c>
      <c r="AM18" s="11">
        <f>VLOOKUP(AM$5,CalSales!$D$3:$AB$74,MATCH(CalbyRate!$A18,CalSales!$D$2:$AB$2,0),0)</f>
        <v>0</v>
      </c>
      <c r="AN18" s="11">
        <f>VLOOKUP(AN$5,CalSales!$D$3:$AB$74,MATCH(CalbyRate!$A18,CalSales!$D$2:$AB$2,0),0)</f>
        <v>0</v>
      </c>
      <c r="AO18" s="11">
        <f>VLOOKUP(AO$5,CalSales!$D$3:$AB$74,MATCH(CalbyRate!$A18,CalSales!$D$2:$AB$2,0),0)</f>
        <v>0</v>
      </c>
      <c r="AP18" s="11">
        <f>VLOOKUP(AP$5,CalSales!$D$3:$AB$74,MATCH(CalbyRate!$A18,CalSales!$D$2:$AB$2,0),0)</f>
        <v>0</v>
      </c>
      <c r="AQ18" s="11">
        <f>VLOOKUP(AQ$5,CalSales!$D$3:$AB$74,MATCH(CalbyRate!$A18,CalSales!$D$2:$AB$2,0),0)</f>
        <v>0</v>
      </c>
      <c r="AR18" s="11">
        <f>VLOOKUP(AR$5,CalSales!$D$3:$AB$74,MATCH(CalbyRate!$A18,CalSales!$D$2:$AB$2,0),0)</f>
        <v>0</v>
      </c>
      <c r="AS18" s="11">
        <f>VLOOKUP(AS$5,CalSales!$D$3:$AB$74,MATCH(CalbyRate!$A18,CalSales!$D$2:$AB$2,0),0)</f>
        <v>0</v>
      </c>
      <c r="AT18" s="11">
        <f>VLOOKUP(AT$5,CalSales!$D$3:$AB$74,MATCH(CalbyRate!$A18,CalSales!$D$2:$AB$2,0),0)</f>
        <v>0</v>
      </c>
      <c r="AU18" s="11">
        <f>VLOOKUP(AU$5,CalSales!$D$3:$AB$74,MATCH(CalbyRate!$A18,CalSales!$D$2:$AB$2,0),0)</f>
        <v>0</v>
      </c>
      <c r="AV18" s="11">
        <f>VLOOKUP(AV$5,CalSales!$D$3:$AB$74,MATCH(CalbyRate!$A18,CalSales!$D$2:$AB$2,0),0)</f>
        <v>0</v>
      </c>
      <c r="AW18" s="11">
        <f>VLOOKUP(AW$5,CalSales!$D$3:$AB$74,MATCH(CalbyRate!$A18,CalSales!$D$2:$AB$2,0),0)</f>
        <v>0</v>
      </c>
      <c r="AX18" s="11">
        <f>VLOOKUP(AX$5,CalSales!$D$3:$AB$74,MATCH(CalbyRate!$A18,CalSales!$D$2:$AB$2,0),0)</f>
        <v>0</v>
      </c>
      <c r="AY18" s="11">
        <f>VLOOKUP(AY$5,CalSales!$D$3:$AB$74,MATCH(CalbyRate!$A18,CalSales!$D$2:$AB$2,0),0)</f>
        <v>0</v>
      </c>
      <c r="AZ18" s="11">
        <f>VLOOKUP(AZ$5,CalSales!$D$3:$AB$74,MATCH(CalbyRate!$A18,CalSales!$D$2:$AB$2,0),0)</f>
        <v>0</v>
      </c>
      <c r="BA18" s="11">
        <f>VLOOKUP(BA$5,CalSales!$D$3:$AB$74,MATCH(CalbyRate!$A18,CalSales!$D$2:$AB$2,0),0)</f>
        <v>0</v>
      </c>
      <c r="BB18" s="11">
        <f>VLOOKUP(BB$5,CalSales!$D$3:$AB$74,MATCH(CalbyRate!$A18,CalSales!$D$2:$AB$2,0),0)</f>
        <v>0</v>
      </c>
      <c r="BC18" s="11">
        <f>VLOOKUP(BC$5,CalSales!$D$3:$AB$74,MATCH(CalbyRate!$A18,CalSales!$D$2:$AB$2,0),0)</f>
        <v>0</v>
      </c>
      <c r="BD18" s="11">
        <f>VLOOKUP(BD$5,CalSales!$D$3:$AB$74,MATCH(CalbyRate!$A18,CalSales!$D$2:$AB$2,0),0)</f>
        <v>0</v>
      </c>
      <c r="BE18" s="11">
        <f>VLOOKUP(BE$5,CalSales!$D$3:$AB$74,MATCH(CalbyRate!$A18,CalSales!$D$2:$AB$2,0),0)</f>
        <v>0</v>
      </c>
      <c r="BF18" s="11">
        <f>VLOOKUP(BF$5,CalSales!$D$3:$AB$74,MATCH(CalbyRate!$A18,CalSales!$D$2:$AB$2,0),0)</f>
        <v>0</v>
      </c>
      <c r="BG18" s="11">
        <f>VLOOKUP(BG$5,CalSales!$D$3:$AB$74,MATCH(CalbyRate!$A18,CalSales!$D$2:$AB$2,0),0)</f>
        <v>0</v>
      </c>
      <c r="BH18" s="11">
        <f>VLOOKUP(BH$5,CalSales!$D$3:$AB$74,MATCH(CalbyRate!$A18,CalSales!$D$2:$AB$2,0),0)</f>
        <v>0</v>
      </c>
      <c r="BI18" s="11">
        <f>VLOOKUP(BI$5,CalSales!$D$3:$AB$74,MATCH(CalbyRate!$A18,CalSales!$D$2:$AB$2,0),0)</f>
        <v>0</v>
      </c>
      <c r="BJ18" s="11">
        <f>VLOOKUP(BJ$5,CalSales!$D$3:$AB$74,MATCH(CalbyRate!$A18,CalSales!$D$2:$AB$2,0),0)</f>
        <v>0</v>
      </c>
      <c r="BK18" s="11">
        <f>VLOOKUP(BK$5,CalSales!$D$3:$AB$74,MATCH(CalbyRate!$A18,CalSales!$D$2:$AB$2,0),0)</f>
        <v>0</v>
      </c>
      <c r="BL18" s="11">
        <f>VLOOKUP(BL$5,CalSales!$D$3:$AB$74,MATCH(CalbyRate!$A18,CalSales!$D$2:$AB$2,0),0)</f>
        <v>0</v>
      </c>
      <c r="BM18" s="11">
        <f>VLOOKUP(BM$5,CalSales!$D$3:$AB$74,MATCH(CalbyRate!$A18,CalSales!$D$2:$AB$2,0),0)</f>
        <v>0</v>
      </c>
      <c r="BN18" s="11">
        <f>VLOOKUP(BN$5,CalSales!$D$3:$AB$74,MATCH(CalbyRate!$A18,CalSales!$D$2:$AB$2,0),0)</f>
        <v>0</v>
      </c>
      <c r="BO18" s="11">
        <f>VLOOKUP(BO$5,CalSales!$D$3:$AB$74,MATCH(CalbyRate!$A18,CalSales!$D$2:$AB$2,0),0)</f>
        <v>0</v>
      </c>
      <c r="BP18" s="11">
        <f>VLOOKUP(BP$5,CalSales!$D$3:$AB$74,MATCH(CalbyRate!$A18,CalSales!$D$2:$AB$2,0),0)</f>
        <v>0</v>
      </c>
      <c r="BQ18" s="11">
        <f>VLOOKUP(BQ$5,CalSales!$D$3:$AB$74,MATCH(CalbyRate!$A18,CalSales!$D$2:$AB$2,0),0)</f>
        <v>0</v>
      </c>
    </row>
    <row r="19" spans="1:69" x14ac:dyDescent="0.25">
      <c r="A19" t="s">
        <v>16</v>
      </c>
      <c r="B19" s="11">
        <f>VLOOKUP(B$5,CalSales!$D$3:$AB$74,MATCH(CalbyRate!$A19,CalSales!$D$2:$AB$2,0),0)</f>
        <v>0</v>
      </c>
      <c r="C19" s="11">
        <f>VLOOKUP(C$5,CalSales!$D$3:$AB$74,MATCH(CalbyRate!$A19,CalSales!$D$2:$AB$2,0),0)</f>
        <v>0</v>
      </c>
      <c r="D19" s="11">
        <f>VLOOKUP(D$5,CalSales!$D$3:$AB$74,MATCH(CalbyRate!$A19,CalSales!$D$2:$AB$2,0),0)</f>
        <v>0</v>
      </c>
      <c r="E19" s="11">
        <f>VLOOKUP(E$5,CalSales!$D$3:$AB$74,MATCH(CalbyRate!$A19,CalSales!$D$2:$AB$2,0),0)</f>
        <v>0</v>
      </c>
      <c r="F19" s="11">
        <f>VLOOKUP(F$5,CalSales!$D$3:$AB$74,MATCH(CalbyRate!$A19,CalSales!$D$2:$AB$2,0),0)</f>
        <v>0</v>
      </c>
      <c r="G19" s="11">
        <f>VLOOKUP(G$5,CalSales!$D$3:$AB$74,MATCH(CalbyRate!$A19,CalSales!$D$2:$AB$2,0),0)</f>
        <v>0</v>
      </c>
      <c r="H19" s="11">
        <f>VLOOKUP(H$5,CalSales!$D$3:$AB$74,MATCH(CalbyRate!$A19,CalSales!$D$2:$AB$2,0),0)</f>
        <v>0</v>
      </c>
      <c r="I19" s="11">
        <f>VLOOKUP(I$5,CalSales!$D$3:$AB$74,MATCH(CalbyRate!$A19,CalSales!$D$2:$AB$2,0),0)</f>
        <v>0</v>
      </c>
      <c r="J19" s="11">
        <f>VLOOKUP(J$5,CalSales!$D$3:$AB$74,MATCH(CalbyRate!$A19,CalSales!$D$2:$AB$2,0),0)</f>
        <v>0</v>
      </c>
      <c r="K19" s="11">
        <f>VLOOKUP(K$5,CalSales!$D$3:$AB$74,MATCH(CalbyRate!$A19,CalSales!$D$2:$AB$2,0),0)</f>
        <v>0</v>
      </c>
      <c r="L19" s="11">
        <f>VLOOKUP(L$5,CalSales!$D$3:$AB$74,MATCH(CalbyRate!$A19,CalSales!$D$2:$AB$2,0),0)</f>
        <v>0</v>
      </c>
      <c r="M19" s="11">
        <f>VLOOKUP(M$5,CalSales!$D$3:$AB$74,MATCH(CalbyRate!$A19,CalSales!$D$2:$AB$2,0),0)</f>
        <v>0</v>
      </c>
      <c r="N19" s="11">
        <f>VLOOKUP(N$5,CalSales!$D$3:$AB$74,MATCH(CalbyRate!$A19,CalSales!$D$2:$AB$2,0),0)</f>
        <v>0</v>
      </c>
      <c r="O19" s="11">
        <f>VLOOKUP(O$5,CalSales!$D$3:$AB$74,MATCH(CalbyRate!$A19,CalSales!$D$2:$AB$2,0),0)</f>
        <v>0</v>
      </c>
      <c r="P19" s="11">
        <f>VLOOKUP(P$5,CalSales!$D$3:$AB$74,MATCH(CalbyRate!$A19,CalSales!$D$2:$AB$2,0),0)</f>
        <v>0</v>
      </c>
      <c r="Q19" s="11">
        <f>VLOOKUP(Q$5,CalSales!$D$3:$AB$74,MATCH(CalbyRate!$A19,CalSales!$D$2:$AB$2,0),0)</f>
        <v>0</v>
      </c>
      <c r="R19" s="11">
        <f>VLOOKUP(R$5,CalSales!$D$3:$AB$74,MATCH(CalbyRate!$A19,CalSales!$D$2:$AB$2,0),0)</f>
        <v>0</v>
      </c>
      <c r="S19" s="11">
        <f>VLOOKUP(S$5,CalSales!$D$3:$AB$74,MATCH(CalbyRate!$A19,CalSales!$D$2:$AB$2,0),0)</f>
        <v>0</v>
      </c>
      <c r="T19" s="11">
        <f>VLOOKUP(T$5,CalSales!$D$3:$AB$74,MATCH(CalbyRate!$A19,CalSales!$D$2:$AB$2,0),0)</f>
        <v>0</v>
      </c>
      <c r="U19" s="11">
        <f>VLOOKUP(U$5,CalSales!$D$3:$AB$74,MATCH(CalbyRate!$A19,CalSales!$D$2:$AB$2,0),0)</f>
        <v>0</v>
      </c>
      <c r="V19" s="11">
        <f>VLOOKUP(V$5,CalSales!$D$3:$AB$74,MATCH(CalbyRate!$A19,CalSales!$D$2:$AB$2,0),0)</f>
        <v>0</v>
      </c>
      <c r="W19" s="11">
        <f>VLOOKUP(W$5,CalSales!$D$3:$AB$74,MATCH(CalbyRate!$A19,CalSales!$D$2:$AB$2,0),0)</f>
        <v>0</v>
      </c>
      <c r="X19" s="11">
        <f>VLOOKUP(X$5,CalSales!$D$3:$AB$74,MATCH(CalbyRate!$A19,CalSales!$D$2:$AB$2,0),0)</f>
        <v>0</v>
      </c>
      <c r="Y19" s="11">
        <f>VLOOKUP(Y$5,CalSales!$D$3:$AB$74,MATCH(CalbyRate!$A19,CalSales!$D$2:$AB$2,0),0)</f>
        <v>0</v>
      </c>
      <c r="Z19" s="11">
        <f>VLOOKUP(Z$5,CalSales!$D$3:$AB$74,MATCH(CalbyRate!$A19,CalSales!$D$2:$AB$2,0),0)</f>
        <v>0</v>
      </c>
      <c r="AA19" s="11">
        <f>VLOOKUP(AA$5,CalSales!$D$3:$AB$74,MATCH(CalbyRate!$A19,CalSales!$D$2:$AB$2,0),0)</f>
        <v>0</v>
      </c>
      <c r="AB19" s="11">
        <f>VLOOKUP(AB$5,CalSales!$D$3:$AB$74,MATCH(CalbyRate!$A19,CalSales!$D$2:$AB$2,0),0)</f>
        <v>0</v>
      </c>
      <c r="AC19" s="11">
        <f>VLOOKUP(AC$5,CalSales!$D$3:$AB$74,MATCH(CalbyRate!$A19,CalSales!$D$2:$AB$2,0),0)</f>
        <v>0</v>
      </c>
      <c r="AD19" s="11">
        <f>VLOOKUP(AD$5,CalSales!$D$3:$AB$74,MATCH(CalbyRate!$A19,CalSales!$D$2:$AB$2,0),0)</f>
        <v>0</v>
      </c>
      <c r="AE19" s="11">
        <f>VLOOKUP(AE$5,CalSales!$D$3:$AB$74,MATCH(CalbyRate!$A19,CalSales!$D$2:$AB$2,0),0)</f>
        <v>0</v>
      </c>
      <c r="AF19" s="11">
        <f>VLOOKUP(AF$5,CalSales!$D$3:$AB$74,MATCH(CalbyRate!$A19,CalSales!$D$2:$AB$2,0),0)</f>
        <v>0</v>
      </c>
      <c r="AG19" s="11">
        <f>VLOOKUP(AG$5,CalSales!$D$3:$AB$74,MATCH(CalbyRate!$A19,CalSales!$D$2:$AB$2,0),0)</f>
        <v>0</v>
      </c>
      <c r="AH19" s="11">
        <f>VLOOKUP(AH$5,CalSales!$D$3:$AB$74,MATCH(CalbyRate!$A19,CalSales!$D$2:$AB$2,0),0)</f>
        <v>0</v>
      </c>
      <c r="AI19" s="11">
        <f>VLOOKUP(AI$5,CalSales!$D$3:$AB$74,MATCH(CalbyRate!$A19,CalSales!$D$2:$AB$2,0),0)</f>
        <v>0</v>
      </c>
      <c r="AJ19" s="11">
        <f>VLOOKUP(AJ$5,CalSales!$D$3:$AB$74,MATCH(CalbyRate!$A19,CalSales!$D$2:$AB$2,0),0)</f>
        <v>0</v>
      </c>
      <c r="AK19" s="11">
        <f>VLOOKUP(AK$5,CalSales!$D$3:$AB$74,MATCH(CalbyRate!$A19,CalSales!$D$2:$AB$2,0),0)</f>
        <v>0</v>
      </c>
      <c r="AL19" s="11">
        <f>VLOOKUP(AL$5,CalSales!$D$3:$AB$74,MATCH(CalbyRate!$A19,CalSales!$D$2:$AB$2,0),0)</f>
        <v>0</v>
      </c>
      <c r="AM19" s="11">
        <f>VLOOKUP(AM$5,CalSales!$D$3:$AB$74,MATCH(CalbyRate!$A19,CalSales!$D$2:$AB$2,0),0)</f>
        <v>0</v>
      </c>
      <c r="AN19" s="11">
        <f>VLOOKUP(AN$5,CalSales!$D$3:$AB$74,MATCH(CalbyRate!$A19,CalSales!$D$2:$AB$2,0),0)</f>
        <v>0</v>
      </c>
      <c r="AO19" s="11">
        <f>VLOOKUP(AO$5,CalSales!$D$3:$AB$74,MATCH(CalbyRate!$A19,CalSales!$D$2:$AB$2,0),0)</f>
        <v>0</v>
      </c>
      <c r="AP19" s="11">
        <f>VLOOKUP(AP$5,CalSales!$D$3:$AB$74,MATCH(CalbyRate!$A19,CalSales!$D$2:$AB$2,0),0)</f>
        <v>0</v>
      </c>
      <c r="AQ19" s="11">
        <f>VLOOKUP(AQ$5,CalSales!$D$3:$AB$74,MATCH(CalbyRate!$A19,CalSales!$D$2:$AB$2,0),0)</f>
        <v>0</v>
      </c>
      <c r="AR19" s="11">
        <f>VLOOKUP(AR$5,CalSales!$D$3:$AB$74,MATCH(CalbyRate!$A19,CalSales!$D$2:$AB$2,0),0)</f>
        <v>0</v>
      </c>
      <c r="AS19" s="11">
        <f>VLOOKUP(AS$5,CalSales!$D$3:$AB$74,MATCH(CalbyRate!$A19,CalSales!$D$2:$AB$2,0),0)</f>
        <v>0</v>
      </c>
      <c r="AT19" s="11">
        <f>VLOOKUP(AT$5,CalSales!$D$3:$AB$74,MATCH(CalbyRate!$A19,CalSales!$D$2:$AB$2,0),0)</f>
        <v>0</v>
      </c>
      <c r="AU19" s="11">
        <f>VLOOKUP(AU$5,CalSales!$D$3:$AB$74,MATCH(CalbyRate!$A19,CalSales!$D$2:$AB$2,0),0)</f>
        <v>0</v>
      </c>
      <c r="AV19" s="11">
        <f>VLOOKUP(AV$5,CalSales!$D$3:$AB$74,MATCH(CalbyRate!$A19,CalSales!$D$2:$AB$2,0),0)</f>
        <v>0</v>
      </c>
      <c r="AW19" s="11">
        <f>VLOOKUP(AW$5,CalSales!$D$3:$AB$74,MATCH(CalbyRate!$A19,CalSales!$D$2:$AB$2,0),0)</f>
        <v>0</v>
      </c>
      <c r="AX19" s="11">
        <f>VLOOKUP(AX$5,CalSales!$D$3:$AB$74,MATCH(CalbyRate!$A19,CalSales!$D$2:$AB$2,0),0)</f>
        <v>0</v>
      </c>
      <c r="AY19" s="11">
        <f>VLOOKUP(AY$5,CalSales!$D$3:$AB$74,MATCH(CalbyRate!$A19,CalSales!$D$2:$AB$2,0),0)</f>
        <v>0</v>
      </c>
      <c r="AZ19" s="11">
        <f>VLOOKUP(AZ$5,CalSales!$D$3:$AB$74,MATCH(CalbyRate!$A19,CalSales!$D$2:$AB$2,0),0)</f>
        <v>0</v>
      </c>
      <c r="BA19" s="11">
        <f>VLOOKUP(BA$5,CalSales!$D$3:$AB$74,MATCH(CalbyRate!$A19,CalSales!$D$2:$AB$2,0),0)</f>
        <v>0</v>
      </c>
      <c r="BB19" s="11">
        <f>VLOOKUP(BB$5,CalSales!$D$3:$AB$74,MATCH(CalbyRate!$A19,CalSales!$D$2:$AB$2,0),0)</f>
        <v>0</v>
      </c>
      <c r="BC19" s="11">
        <f>VLOOKUP(BC$5,CalSales!$D$3:$AB$74,MATCH(CalbyRate!$A19,CalSales!$D$2:$AB$2,0),0)</f>
        <v>0</v>
      </c>
      <c r="BD19" s="11">
        <f>VLOOKUP(BD$5,CalSales!$D$3:$AB$74,MATCH(CalbyRate!$A19,CalSales!$D$2:$AB$2,0),0)</f>
        <v>0</v>
      </c>
      <c r="BE19" s="11">
        <f>VLOOKUP(BE$5,CalSales!$D$3:$AB$74,MATCH(CalbyRate!$A19,CalSales!$D$2:$AB$2,0),0)</f>
        <v>0</v>
      </c>
      <c r="BF19" s="11">
        <f>VLOOKUP(BF$5,CalSales!$D$3:$AB$74,MATCH(CalbyRate!$A19,CalSales!$D$2:$AB$2,0),0)</f>
        <v>0</v>
      </c>
      <c r="BG19" s="11">
        <f>VLOOKUP(BG$5,CalSales!$D$3:$AB$74,MATCH(CalbyRate!$A19,CalSales!$D$2:$AB$2,0),0)</f>
        <v>0</v>
      </c>
      <c r="BH19" s="11">
        <f>VLOOKUP(BH$5,CalSales!$D$3:$AB$74,MATCH(CalbyRate!$A19,CalSales!$D$2:$AB$2,0),0)</f>
        <v>0</v>
      </c>
      <c r="BI19" s="11">
        <f>VLOOKUP(BI$5,CalSales!$D$3:$AB$74,MATCH(CalbyRate!$A19,CalSales!$D$2:$AB$2,0),0)</f>
        <v>0</v>
      </c>
      <c r="BJ19" s="11">
        <f>VLOOKUP(BJ$5,CalSales!$D$3:$AB$74,MATCH(CalbyRate!$A19,CalSales!$D$2:$AB$2,0),0)</f>
        <v>0</v>
      </c>
      <c r="BK19" s="11">
        <f>VLOOKUP(BK$5,CalSales!$D$3:$AB$74,MATCH(CalbyRate!$A19,CalSales!$D$2:$AB$2,0),0)</f>
        <v>0</v>
      </c>
      <c r="BL19" s="11">
        <f>VLOOKUP(BL$5,CalSales!$D$3:$AB$74,MATCH(CalbyRate!$A19,CalSales!$D$2:$AB$2,0),0)</f>
        <v>0</v>
      </c>
      <c r="BM19" s="11">
        <f>VLOOKUP(BM$5,CalSales!$D$3:$AB$74,MATCH(CalbyRate!$A19,CalSales!$D$2:$AB$2,0),0)</f>
        <v>0</v>
      </c>
      <c r="BN19" s="11">
        <f>VLOOKUP(BN$5,CalSales!$D$3:$AB$74,MATCH(CalbyRate!$A19,CalSales!$D$2:$AB$2,0),0)</f>
        <v>0</v>
      </c>
      <c r="BO19" s="11">
        <f>VLOOKUP(BO$5,CalSales!$D$3:$AB$74,MATCH(CalbyRate!$A19,CalSales!$D$2:$AB$2,0),0)</f>
        <v>0</v>
      </c>
      <c r="BP19" s="11">
        <f>VLOOKUP(BP$5,CalSales!$D$3:$AB$74,MATCH(CalbyRate!$A19,CalSales!$D$2:$AB$2,0),0)</f>
        <v>0</v>
      </c>
      <c r="BQ19" s="11">
        <f>VLOOKUP(BQ$5,CalSales!$D$3:$AB$74,MATCH(CalbyRate!$A19,CalSales!$D$2:$AB$2,0),0)</f>
        <v>0</v>
      </c>
    </row>
    <row r="20" spans="1:69" x14ac:dyDescent="0.25">
      <c r="A20" t="s">
        <v>17</v>
      </c>
      <c r="B20" s="11">
        <f>VLOOKUP(B$5,CalSales!$D$3:$AB$74,MATCH(CalbyRate!$A20,CalSales!$D$2:$AB$2,0),0)</f>
        <v>0</v>
      </c>
      <c r="C20" s="11">
        <f>VLOOKUP(C$5,CalSales!$D$3:$AB$74,MATCH(CalbyRate!$A20,CalSales!$D$2:$AB$2,0),0)</f>
        <v>0</v>
      </c>
      <c r="D20" s="11">
        <f>VLOOKUP(D$5,CalSales!$D$3:$AB$74,MATCH(CalbyRate!$A20,CalSales!$D$2:$AB$2,0),0)</f>
        <v>0</v>
      </c>
      <c r="E20" s="11">
        <f>VLOOKUP(E$5,CalSales!$D$3:$AB$74,MATCH(CalbyRate!$A20,CalSales!$D$2:$AB$2,0),0)</f>
        <v>0</v>
      </c>
      <c r="F20" s="11">
        <f>VLOOKUP(F$5,CalSales!$D$3:$AB$74,MATCH(CalbyRate!$A20,CalSales!$D$2:$AB$2,0),0)</f>
        <v>0</v>
      </c>
      <c r="G20" s="11">
        <f>VLOOKUP(G$5,CalSales!$D$3:$AB$74,MATCH(CalbyRate!$A20,CalSales!$D$2:$AB$2,0),0)</f>
        <v>0</v>
      </c>
      <c r="H20" s="11">
        <f>VLOOKUP(H$5,CalSales!$D$3:$AB$74,MATCH(CalbyRate!$A20,CalSales!$D$2:$AB$2,0),0)</f>
        <v>0</v>
      </c>
      <c r="I20" s="11">
        <f>VLOOKUP(I$5,CalSales!$D$3:$AB$74,MATCH(CalbyRate!$A20,CalSales!$D$2:$AB$2,0),0)</f>
        <v>0</v>
      </c>
      <c r="J20" s="11">
        <f>VLOOKUP(J$5,CalSales!$D$3:$AB$74,MATCH(CalbyRate!$A20,CalSales!$D$2:$AB$2,0),0)</f>
        <v>0</v>
      </c>
      <c r="K20" s="11">
        <f>VLOOKUP(K$5,CalSales!$D$3:$AB$74,MATCH(CalbyRate!$A20,CalSales!$D$2:$AB$2,0),0)</f>
        <v>0</v>
      </c>
      <c r="L20" s="11">
        <f>VLOOKUP(L$5,CalSales!$D$3:$AB$74,MATCH(CalbyRate!$A20,CalSales!$D$2:$AB$2,0),0)</f>
        <v>0</v>
      </c>
      <c r="M20" s="11">
        <f>VLOOKUP(M$5,CalSales!$D$3:$AB$74,MATCH(CalbyRate!$A20,CalSales!$D$2:$AB$2,0),0)</f>
        <v>0</v>
      </c>
      <c r="N20" s="11">
        <f>VLOOKUP(N$5,CalSales!$D$3:$AB$74,MATCH(CalbyRate!$A20,CalSales!$D$2:$AB$2,0),0)</f>
        <v>0</v>
      </c>
      <c r="O20" s="11">
        <f>VLOOKUP(O$5,CalSales!$D$3:$AB$74,MATCH(CalbyRate!$A20,CalSales!$D$2:$AB$2,0),0)</f>
        <v>0</v>
      </c>
      <c r="P20" s="11">
        <f>VLOOKUP(P$5,CalSales!$D$3:$AB$74,MATCH(CalbyRate!$A20,CalSales!$D$2:$AB$2,0),0)</f>
        <v>0</v>
      </c>
      <c r="Q20" s="11">
        <f>VLOOKUP(Q$5,CalSales!$D$3:$AB$74,MATCH(CalbyRate!$A20,CalSales!$D$2:$AB$2,0),0)</f>
        <v>0</v>
      </c>
      <c r="R20" s="11">
        <f>VLOOKUP(R$5,CalSales!$D$3:$AB$74,MATCH(CalbyRate!$A20,CalSales!$D$2:$AB$2,0),0)</f>
        <v>0</v>
      </c>
      <c r="S20" s="11">
        <f>VLOOKUP(S$5,CalSales!$D$3:$AB$74,MATCH(CalbyRate!$A20,CalSales!$D$2:$AB$2,0),0)</f>
        <v>0</v>
      </c>
      <c r="T20" s="11">
        <f>VLOOKUP(T$5,CalSales!$D$3:$AB$74,MATCH(CalbyRate!$A20,CalSales!$D$2:$AB$2,0),0)</f>
        <v>0</v>
      </c>
      <c r="U20" s="11">
        <f>VLOOKUP(U$5,CalSales!$D$3:$AB$74,MATCH(CalbyRate!$A20,CalSales!$D$2:$AB$2,0),0)</f>
        <v>0</v>
      </c>
      <c r="V20" s="11">
        <f>VLOOKUP(V$5,CalSales!$D$3:$AB$74,MATCH(CalbyRate!$A20,CalSales!$D$2:$AB$2,0),0)</f>
        <v>0</v>
      </c>
      <c r="W20" s="11">
        <f>VLOOKUP(W$5,CalSales!$D$3:$AB$74,MATCH(CalbyRate!$A20,CalSales!$D$2:$AB$2,0),0)</f>
        <v>0</v>
      </c>
      <c r="X20" s="11">
        <f>VLOOKUP(X$5,CalSales!$D$3:$AB$74,MATCH(CalbyRate!$A20,CalSales!$D$2:$AB$2,0),0)</f>
        <v>0</v>
      </c>
      <c r="Y20" s="11">
        <f>VLOOKUP(Y$5,CalSales!$D$3:$AB$74,MATCH(CalbyRate!$A20,CalSales!$D$2:$AB$2,0),0)</f>
        <v>0</v>
      </c>
      <c r="Z20" s="11">
        <f>VLOOKUP(Z$5,CalSales!$D$3:$AB$74,MATCH(CalbyRate!$A20,CalSales!$D$2:$AB$2,0),0)</f>
        <v>0</v>
      </c>
      <c r="AA20" s="11">
        <f>VLOOKUP(AA$5,CalSales!$D$3:$AB$74,MATCH(CalbyRate!$A20,CalSales!$D$2:$AB$2,0),0)</f>
        <v>0</v>
      </c>
      <c r="AB20" s="11">
        <f>VLOOKUP(AB$5,CalSales!$D$3:$AB$74,MATCH(CalbyRate!$A20,CalSales!$D$2:$AB$2,0),0)</f>
        <v>0</v>
      </c>
      <c r="AC20" s="11">
        <f>VLOOKUP(AC$5,CalSales!$D$3:$AB$74,MATCH(CalbyRate!$A20,CalSales!$D$2:$AB$2,0),0)</f>
        <v>0</v>
      </c>
      <c r="AD20" s="11">
        <f>VLOOKUP(AD$5,CalSales!$D$3:$AB$74,MATCH(CalbyRate!$A20,CalSales!$D$2:$AB$2,0),0)</f>
        <v>0</v>
      </c>
      <c r="AE20" s="11">
        <f>VLOOKUP(AE$5,CalSales!$D$3:$AB$74,MATCH(CalbyRate!$A20,CalSales!$D$2:$AB$2,0),0)</f>
        <v>0</v>
      </c>
      <c r="AF20" s="11">
        <f>VLOOKUP(AF$5,CalSales!$D$3:$AB$74,MATCH(CalbyRate!$A20,CalSales!$D$2:$AB$2,0),0)</f>
        <v>0</v>
      </c>
      <c r="AG20" s="11">
        <f>VLOOKUP(AG$5,CalSales!$D$3:$AB$74,MATCH(CalbyRate!$A20,CalSales!$D$2:$AB$2,0),0)</f>
        <v>0</v>
      </c>
      <c r="AH20" s="11">
        <f>VLOOKUP(AH$5,CalSales!$D$3:$AB$74,MATCH(CalbyRate!$A20,CalSales!$D$2:$AB$2,0),0)</f>
        <v>0</v>
      </c>
      <c r="AI20" s="11">
        <f>VLOOKUP(AI$5,CalSales!$D$3:$AB$74,MATCH(CalbyRate!$A20,CalSales!$D$2:$AB$2,0),0)</f>
        <v>0</v>
      </c>
      <c r="AJ20" s="11">
        <f>VLOOKUP(AJ$5,CalSales!$D$3:$AB$74,MATCH(CalbyRate!$A20,CalSales!$D$2:$AB$2,0),0)</f>
        <v>0</v>
      </c>
      <c r="AK20" s="11">
        <f>VLOOKUP(AK$5,CalSales!$D$3:$AB$74,MATCH(CalbyRate!$A20,CalSales!$D$2:$AB$2,0),0)</f>
        <v>0</v>
      </c>
      <c r="AL20" s="11">
        <f>VLOOKUP(AL$5,CalSales!$D$3:$AB$74,MATCH(CalbyRate!$A20,CalSales!$D$2:$AB$2,0),0)</f>
        <v>0</v>
      </c>
      <c r="AM20" s="11">
        <f>VLOOKUP(AM$5,CalSales!$D$3:$AB$74,MATCH(CalbyRate!$A20,CalSales!$D$2:$AB$2,0),0)</f>
        <v>0</v>
      </c>
      <c r="AN20" s="11">
        <f>VLOOKUP(AN$5,CalSales!$D$3:$AB$74,MATCH(CalbyRate!$A20,CalSales!$D$2:$AB$2,0),0)</f>
        <v>0</v>
      </c>
      <c r="AO20" s="11">
        <f>VLOOKUP(AO$5,CalSales!$D$3:$AB$74,MATCH(CalbyRate!$A20,CalSales!$D$2:$AB$2,0),0)</f>
        <v>0</v>
      </c>
      <c r="AP20" s="11">
        <f>VLOOKUP(AP$5,CalSales!$D$3:$AB$74,MATCH(CalbyRate!$A20,CalSales!$D$2:$AB$2,0),0)</f>
        <v>0</v>
      </c>
      <c r="AQ20" s="11">
        <f>VLOOKUP(AQ$5,CalSales!$D$3:$AB$74,MATCH(CalbyRate!$A20,CalSales!$D$2:$AB$2,0),0)</f>
        <v>0</v>
      </c>
      <c r="AR20" s="11">
        <f>VLOOKUP(AR$5,CalSales!$D$3:$AB$74,MATCH(CalbyRate!$A20,CalSales!$D$2:$AB$2,0),0)</f>
        <v>0</v>
      </c>
      <c r="AS20" s="11">
        <f>VLOOKUP(AS$5,CalSales!$D$3:$AB$74,MATCH(CalbyRate!$A20,CalSales!$D$2:$AB$2,0),0)</f>
        <v>0</v>
      </c>
      <c r="AT20" s="11">
        <f>VLOOKUP(AT$5,CalSales!$D$3:$AB$74,MATCH(CalbyRate!$A20,CalSales!$D$2:$AB$2,0),0)</f>
        <v>0</v>
      </c>
      <c r="AU20" s="11">
        <f>VLOOKUP(AU$5,CalSales!$D$3:$AB$74,MATCH(CalbyRate!$A20,CalSales!$D$2:$AB$2,0),0)</f>
        <v>0</v>
      </c>
      <c r="AV20" s="11">
        <f>VLOOKUP(AV$5,CalSales!$D$3:$AB$74,MATCH(CalbyRate!$A20,CalSales!$D$2:$AB$2,0),0)</f>
        <v>0</v>
      </c>
      <c r="AW20" s="11">
        <f>VLOOKUP(AW$5,CalSales!$D$3:$AB$74,MATCH(CalbyRate!$A20,CalSales!$D$2:$AB$2,0),0)</f>
        <v>0</v>
      </c>
      <c r="AX20" s="11">
        <f>VLOOKUP(AX$5,CalSales!$D$3:$AB$74,MATCH(CalbyRate!$A20,CalSales!$D$2:$AB$2,0),0)</f>
        <v>0</v>
      </c>
      <c r="AY20" s="11">
        <f>VLOOKUP(AY$5,CalSales!$D$3:$AB$74,MATCH(CalbyRate!$A20,CalSales!$D$2:$AB$2,0),0)</f>
        <v>0</v>
      </c>
      <c r="AZ20" s="11">
        <f>VLOOKUP(AZ$5,CalSales!$D$3:$AB$74,MATCH(CalbyRate!$A20,CalSales!$D$2:$AB$2,0),0)</f>
        <v>0</v>
      </c>
      <c r="BA20" s="11">
        <f>VLOOKUP(BA$5,CalSales!$D$3:$AB$74,MATCH(CalbyRate!$A20,CalSales!$D$2:$AB$2,0),0)</f>
        <v>0</v>
      </c>
      <c r="BB20" s="11">
        <f>VLOOKUP(BB$5,CalSales!$D$3:$AB$74,MATCH(CalbyRate!$A20,CalSales!$D$2:$AB$2,0),0)</f>
        <v>0</v>
      </c>
      <c r="BC20" s="11">
        <f>VLOOKUP(BC$5,CalSales!$D$3:$AB$74,MATCH(CalbyRate!$A20,CalSales!$D$2:$AB$2,0),0)</f>
        <v>0</v>
      </c>
      <c r="BD20" s="11">
        <f>VLOOKUP(BD$5,CalSales!$D$3:$AB$74,MATCH(CalbyRate!$A20,CalSales!$D$2:$AB$2,0),0)</f>
        <v>0</v>
      </c>
      <c r="BE20" s="11">
        <f>VLOOKUP(BE$5,CalSales!$D$3:$AB$74,MATCH(CalbyRate!$A20,CalSales!$D$2:$AB$2,0),0)</f>
        <v>0</v>
      </c>
      <c r="BF20" s="11">
        <f>VLOOKUP(BF$5,CalSales!$D$3:$AB$74,MATCH(CalbyRate!$A20,CalSales!$D$2:$AB$2,0),0)</f>
        <v>0</v>
      </c>
      <c r="BG20" s="11">
        <f>VLOOKUP(BG$5,CalSales!$D$3:$AB$74,MATCH(CalbyRate!$A20,CalSales!$D$2:$AB$2,0),0)</f>
        <v>0</v>
      </c>
      <c r="BH20" s="11">
        <f>VLOOKUP(BH$5,CalSales!$D$3:$AB$74,MATCH(CalbyRate!$A20,CalSales!$D$2:$AB$2,0),0)</f>
        <v>0</v>
      </c>
      <c r="BI20" s="11">
        <f>VLOOKUP(BI$5,CalSales!$D$3:$AB$74,MATCH(CalbyRate!$A20,CalSales!$D$2:$AB$2,0),0)</f>
        <v>0</v>
      </c>
      <c r="BJ20" s="11">
        <f>VLOOKUP(BJ$5,CalSales!$D$3:$AB$74,MATCH(CalbyRate!$A20,CalSales!$D$2:$AB$2,0),0)</f>
        <v>0</v>
      </c>
      <c r="BK20" s="11">
        <f>VLOOKUP(BK$5,CalSales!$D$3:$AB$74,MATCH(CalbyRate!$A20,CalSales!$D$2:$AB$2,0),0)</f>
        <v>0</v>
      </c>
      <c r="BL20" s="11">
        <f>VLOOKUP(BL$5,CalSales!$D$3:$AB$74,MATCH(CalbyRate!$A20,CalSales!$D$2:$AB$2,0),0)</f>
        <v>0</v>
      </c>
      <c r="BM20" s="11">
        <f>VLOOKUP(BM$5,CalSales!$D$3:$AB$74,MATCH(CalbyRate!$A20,CalSales!$D$2:$AB$2,0),0)</f>
        <v>0</v>
      </c>
      <c r="BN20" s="11">
        <f>VLOOKUP(BN$5,CalSales!$D$3:$AB$74,MATCH(CalbyRate!$A20,CalSales!$D$2:$AB$2,0),0)</f>
        <v>0</v>
      </c>
      <c r="BO20" s="11">
        <f>VLOOKUP(BO$5,CalSales!$D$3:$AB$74,MATCH(CalbyRate!$A20,CalSales!$D$2:$AB$2,0),0)</f>
        <v>0</v>
      </c>
      <c r="BP20" s="11">
        <f>VLOOKUP(BP$5,CalSales!$D$3:$AB$74,MATCH(CalbyRate!$A20,CalSales!$D$2:$AB$2,0),0)</f>
        <v>0</v>
      </c>
      <c r="BQ20" s="11">
        <f>VLOOKUP(BQ$5,CalSales!$D$3:$AB$74,MATCH(CalbyRate!$A20,CalSales!$D$2:$AB$2,0),0)</f>
        <v>0</v>
      </c>
    </row>
    <row r="21" spans="1:69" x14ac:dyDescent="0.25">
      <c r="A21" t="s">
        <v>18</v>
      </c>
      <c r="B21" s="11">
        <f>VLOOKUP(B$5,CalSales!$D$3:$AB$74,MATCH(CalbyRate!$A21,CalSales!$D$2:$AB$2,0),0)</f>
        <v>0</v>
      </c>
      <c r="C21" s="11">
        <f>VLOOKUP(C$5,CalSales!$D$3:$AB$74,MATCH(CalbyRate!$A21,CalSales!$D$2:$AB$2,0),0)</f>
        <v>0</v>
      </c>
      <c r="D21" s="11">
        <f>VLOOKUP(D$5,CalSales!$D$3:$AB$74,MATCH(CalbyRate!$A21,CalSales!$D$2:$AB$2,0),0)</f>
        <v>0</v>
      </c>
      <c r="E21" s="11">
        <f>VLOOKUP(E$5,CalSales!$D$3:$AB$74,MATCH(CalbyRate!$A21,CalSales!$D$2:$AB$2,0),0)</f>
        <v>0</v>
      </c>
      <c r="F21" s="11">
        <f>VLOOKUP(F$5,CalSales!$D$3:$AB$74,MATCH(CalbyRate!$A21,CalSales!$D$2:$AB$2,0),0)</f>
        <v>0</v>
      </c>
      <c r="G21" s="11">
        <f>VLOOKUP(G$5,CalSales!$D$3:$AB$74,MATCH(CalbyRate!$A21,CalSales!$D$2:$AB$2,0),0)</f>
        <v>0</v>
      </c>
      <c r="H21" s="11">
        <f>VLOOKUP(H$5,CalSales!$D$3:$AB$74,MATCH(CalbyRate!$A21,CalSales!$D$2:$AB$2,0),0)</f>
        <v>0</v>
      </c>
      <c r="I21" s="11">
        <f>VLOOKUP(I$5,CalSales!$D$3:$AB$74,MATCH(CalbyRate!$A21,CalSales!$D$2:$AB$2,0),0)</f>
        <v>0</v>
      </c>
      <c r="J21" s="11">
        <f>VLOOKUP(J$5,CalSales!$D$3:$AB$74,MATCH(CalbyRate!$A21,CalSales!$D$2:$AB$2,0),0)</f>
        <v>0</v>
      </c>
      <c r="K21" s="11">
        <f>VLOOKUP(K$5,CalSales!$D$3:$AB$74,MATCH(CalbyRate!$A21,CalSales!$D$2:$AB$2,0),0)</f>
        <v>0</v>
      </c>
      <c r="L21" s="11">
        <f>VLOOKUP(L$5,CalSales!$D$3:$AB$74,MATCH(CalbyRate!$A21,CalSales!$D$2:$AB$2,0),0)</f>
        <v>0</v>
      </c>
      <c r="M21" s="11">
        <f>VLOOKUP(M$5,CalSales!$D$3:$AB$74,MATCH(CalbyRate!$A21,CalSales!$D$2:$AB$2,0),0)</f>
        <v>0</v>
      </c>
      <c r="N21" s="11">
        <f>VLOOKUP(N$5,CalSales!$D$3:$AB$74,MATCH(CalbyRate!$A21,CalSales!$D$2:$AB$2,0),0)</f>
        <v>0</v>
      </c>
      <c r="O21" s="11">
        <f>VLOOKUP(O$5,CalSales!$D$3:$AB$74,MATCH(CalbyRate!$A21,CalSales!$D$2:$AB$2,0),0)</f>
        <v>0</v>
      </c>
      <c r="P21" s="11">
        <f>VLOOKUP(P$5,CalSales!$D$3:$AB$74,MATCH(CalbyRate!$A21,CalSales!$D$2:$AB$2,0),0)</f>
        <v>0</v>
      </c>
      <c r="Q21" s="11">
        <f>VLOOKUP(Q$5,CalSales!$D$3:$AB$74,MATCH(CalbyRate!$A21,CalSales!$D$2:$AB$2,0),0)</f>
        <v>0</v>
      </c>
      <c r="R21" s="11">
        <f>VLOOKUP(R$5,CalSales!$D$3:$AB$74,MATCH(CalbyRate!$A21,CalSales!$D$2:$AB$2,0),0)</f>
        <v>0</v>
      </c>
      <c r="S21" s="11">
        <f>VLOOKUP(S$5,CalSales!$D$3:$AB$74,MATCH(CalbyRate!$A21,CalSales!$D$2:$AB$2,0),0)</f>
        <v>0</v>
      </c>
      <c r="T21" s="11">
        <f>VLOOKUP(T$5,CalSales!$D$3:$AB$74,MATCH(CalbyRate!$A21,CalSales!$D$2:$AB$2,0),0)</f>
        <v>0</v>
      </c>
      <c r="U21" s="11">
        <f>VLOOKUP(U$5,CalSales!$D$3:$AB$74,MATCH(CalbyRate!$A21,CalSales!$D$2:$AB$2,0),0)</f>
        <v>0</v>
      </c>
      <c r="V21" s="11">
        <f>VLOOKUP(V$5,CalSales!$D$3:$AB$74,MATCH(CalbyRate!$A21,CalSales!$D$2:$AB$2,0),0)</f>
        <v>0</v>
      </c>
      <c r="W21" s="11">
        <f>VLOOKUP(W$5,CalSales!$D$3:$AB$74,MATCH(CalbyRate!$A21,CalSales!$D$2:$AB$2,0),0)</f>
        <v>0</v>
      </c>
      <c r="X21" s="11">
        <f>VLOOKUP(X$5,CalSales!$D$3:$AB$74,MATCH(CalbyRate!$A21,CalSales!$D$2:$AB$2,0),0)</f>
        <v>0</v>
      </c>
      <c r="Y21" s="11">
        <f>VLOOKUP(Y$5,CalSales!$D$3:$AB$74,MATCH(CalbyRate!$A21,CalSales!$D$2:$AB$2,0),0)</f>
        <v>0</v>
      </c>
      <c r="Z21" s="11">
        <f>VLOOKUP(Z$5,CalSales!$D$3:$AB$74,MATCH(CalbyRate!$A21,CalSales!$D$2:$AB$2,0),0)</f>
        <v>0</v>
      </c>
      <c r="AA21" s="11">
        <f>VLOOKUP(AA$5,CalSales!$D$3:$AB$74,MATCH(CalbyRate!$A21,CalSales!$D$2:$AB$2,0),0)</f>
        <v>0</v>
      </c>
      <c r="AB21" s="11">
        <f>VLOOKUP(AB$5,CalSales!$D$3:$AB$74,MATCH(CalbyRate!$A21,CalSales!$D$2:$AB$2,0),0)</f>
        <v>0</v>
      </c>
      <c r="AC21" s="11">
        <f>VLOOKUP(AC$5,CalSales!$D$3:$AB$74,MATCH(CalbyRate!$A21,CalSales!$D$2:$AB$2,0),0)</f>
        <v>0</v>
      </c>
      <c r="AD21" s="11">
        <f>VLOOKUP(AD$5,CalSales!$D$3:$AB$74,MATCH(CalbyRate!$A21,CalSales!$D$2:$AB$2,0),0)</f>
        <v>0</v>
      </c>
      <c r="AE21" s="11">
        <f>VLOOKUP(AE$5,CalSales!$D$3:$AB$74,MATCH(CalbyRate!$A21,CalSales!$D$2:$AB$2,0),0)</f>
        <v>0</v>
      </c>
      <c r="AF21" s="11">
        <f>VLOOKUP(AF$5,CalSales!$D$3:$AB$74,MATCH(CalbyRate!$A21,CalSales!$D$2:$AB$2,0),0)</f>
        <v>0</v>
      </c>
      <c r="AG21" s="11">
        <f>VLOOKUP(AG$5,CalSales!$D$3:$AB$74,MATCH(CalbyRate!$A21,CalSales!$D$2:$AB$2,0),0)</f>
        <v>0</v>
      </c>
      <c r="AH21" s="11">
        <f>VLOOKUP(AH$5,CalSales!$D$3:$AB$74,MATCH(CalbyRate!$A21,CalSales!$D$2:$AB$2,0),0)</f>
        <v>0</v>
      </c>
      <c r="AI21" s="11">
        <f>VLOOKUP(AI$5,CalSales!$D$3:$AB$74,MATCH(CalbyRate!$A21,CalSales!$D$2:$AB$2,0),0)</f>
        <v>0</v>
      </c>
      <c r="AJ21" s="11">
        <f>VLOOKUP(AJ$5,CalSales!$D$3:$AB$74,MATCH(CalbyRate!$A21,CalSales!$D$2:$AB$2,0),0)</f>
        <v>0</v>
      </c>
      <c r="AK21" s="11">
        <f>VLOOKUP(AK$5,CalSales!$D$3:$AB$74,MATCH(CalbyRate!$A21,CalSales!$D$2:$AB$2,0),0)</f>
        <v>0</v>
      </c>
      <c r="AL21" s="11">
        <f>VLOOKUP(AL$5,CalSales!$D$3:$AB$74,MATCH(CalbyRate!$A21,CalSales!$D$2:$AB$2,0),0)</f>
        <v>0</v>
      </c>
      <c r="AM21" s="11">
        <f>VLOOKUP(AM$5,CalSales!$D$3:$AB$74,MATCH(CalbyRate!$A21,CalSales!$D$2:$AB$2,0),0)</f>
        <v>0</v>
      </c>
      <c r="AN21" s="11">
        <f>VLOOKUP(AN$5,CalSales!$D$3:$AB$74,MATCH(CalbyRate!$A21,CalSales!$D$2:$AB$2,0),0)</f>
        <v>0</v>
      </c>
      <c r="AO21" s="11">
        <f>VLOOKUP(AO$5,CalSales!$D$3:$AB$74,MATCH(CalbyRate!$A21,CalSales!$D$2:$AB$2,0),0)</f>
        <v>0</v>
      </c>
      <c r="AP21" s="11">
        <f>VLOOKUP(AP$5,CalSales!$D$3:$AB$74,MATCH(CalbyRate!$A21,CalSales!$D$2:$AB$2,0),0)</f>
        <v>0</v>
      </c>
      <c r="AQ21" s="11">
        <f>VLOOKUP(AQ$5,CalSales!$D$3:$AB$74,MATCH(CalbyRate!$A21,CalSales!$D$2:$AB$2,0),0)</f>
        <v>0</v>
      </c>
      <c r="AR21" s="11">
        <f>VLOOKUP(AR$5,CalSales!$D$3:$AB$74,MATCH(CalbyRate!$A21,CalSales!$D$2:$AB$2,0),0)</f>
        <v>0</v>
      </c>
      <c r="AS21" s="11">
        <f>VLOOKUP(AS$5,CalSales!$D$3:$AB$74,MATCH(CalbyRate!$A21,CalSales!$D$2:$AB$2,0),0)</f>
        <v>0</v>
      </c>
      <c r="AT21" s="11">
        <f>VLOOKUP(AT$5,CalSales!$D$3:$AB$74,MATCH(CalbyRate!$A21,CalSales!$D$2:$AB$2,0),0)</f>
        <v>0</v>
      </c>
      <c r="AU21" s="11">
        <f>VLOOKUP(AU$5,CalSales!$D$3:$AB$74,MATCH(CalbyRate!$A21,CalSales!$D$2:$AB$2,0),0)</f>
        <v>0</v>
      </c>
      <c r="AV21" s="11">
        <f>VLOOKUP(AV$5,CalSales!$D$3:$AB$74,MATCH(CalbyRate!$A21,CalSales!$D$2:$AB$2,0),0)</f>
        <v>0</v>
      </c>
      <c r="AW21" s="11">
        <f>VLOOKUP(AW$5,CalSales!$D$3:$AB$74,MATCH(CalbyRate!$A21,CalSales!$D$2:$AB$2,0),0)</f>
        <v>0</v>
      </c>
      <c r="AX21" s="11">
        <f>VLOOKUP(AX$5,CalSales!$D$3:$AB$74,MATCH(CalbyRate!$A21,CalSales!$D$2:$AB$2,0),0)</f>
        <v>0</v>
      </c>
      <c r="AY21" s="11">
        <f>VLOOKUP(AY$5,CalSales!$D$3:$AB$74,MATCH(CalbyRate!$A21,CalSales!$D$2:$AB$2,0),0)</f>
        <v>0</v>
      </c>
      <c r="AZ21" s="11">
        <f>VLOOKUP(AZ$5,CalSales!$D$3:$AB$74,MATCH(CalbyRate!$A21,CalSales!$D$2:$AB$2,0),0)</f>
        <v>0</v>
      </c>
      <c r="BA21" s="11">
        <f>VLOOKUP(BA$5,CalSales!$D$3:$AB$74,MATCH(CalbyRate!$A21,CalSales!$D$2:$AB$2,0),0)</f>
        <v>0</v>
      </c>
      <c r="BB21" s="11">
        <f>VLOOKUP(BB$5,CalSales!$D$3:$AB$74,MATCH(CalbyRate!$A21,CalSales!$D$2:$AB$2,0),0)</f>
        <v>0</v>
      </c>
      <c r="BC21" s="11">
        <f>VLOOKUP(BC$5,CalSales!$D$3:$AB$74,MATCH(CalbyRate!$A21,CalSales!$D$2:$AB$2,0),0)</f>
        <v>0</v>
      </c>
      <c r="BD21" s="11">
        <f>VLOOKUP(BD$5,CalSales!$D$3:$AB$74,MATCH(CalbyRate!$A21,CalSales!$D$2:$AB$2,0),0)</f>
        <v>0</v>
      </c>
      <c r="BE21" s="11">
        <f>VLOOKUP(BE$5,CalSales!$D$3:$AB$74,MATCH(CalbyRate!$A21,CalSales!$D$2:$AB$2,0),0)</f>
        <v>0</v>
      </c>
      <c r="BF21" s="11">
        <f>VLOOKUP(BF$5,CalSales!$D$3:$AB$74,MATCH(CalbyRate!$A21,CalSales!$D$2:$AB$2,0),0)</f>
        <v>0</v>
      </c>
      <c r="BG21" s="11">
        <f>VLOOKUP(BG$5,CalSales!$D$3:$AB$74,MATCH(CalbyRate!$A21,CalSales!$D$2:$AB$2,0),0)</f>
        <v>0</v>
      </c>
      <c r="BH21" s="11">
        <f>VLOOKUP(BH$5,CalSales!$D$3:$AB$74,MATCH(CalbyRate!$A21,CalSales!$D$2:$AB$2,0),0)</f>
        <v>0</v>
      </c>
      <c r="BI21" s="11">
        <f>VLOOKUP(BI$5,CalSales!$D$3:$AB$74,MATCH(CalbyRate!$A21,CalSales!$D$2:$AB$2,0),0)</f>
        <v>0</v>
      </c>
      <c r="BJ21" s="11">
        <f>VLOOKUP(BJ$5,CalSales!$D$3:$AB$74,MATCH(CalbyRate!$A21,CalSales!$D$2:$AB$2,0),0)</f>
        <v>0</v>
      </c>
      <c r="BK21" s="11">
        <f>VLOOKUP(BK$5,CalSales!$D$3:$AB$74,MATCH(CalbyRate!$A21,CalSales!$D$2:$AB$2,0),0)</f>
        <v>0</v>
      </c>
      <c r="BL21" s="11">
        <f>VLOOKUP(BL$5,CalSales!$D$3:$AB$74,MATCH(CalbyRate!$A21,CalSales!$D$2:$AB$2,0),0)</f>
        <v>0</v>
      </c>
      <c r="BM21" s="11">
        <f>VLOOKUP(BM$5,CalSales!$D$3:$AB$74,MATCH(CalbyRate!$A21,CalSales!$D$2:$AB$2,0),0)</f>
        <v>0</v>
      </c>
      <c r="BN21" s="11">
        <f>VLOOKUP(BN$5,CalSales!$D$3:$AB$74,MATCH(CalbyRate!$A21,CalSales!$D$2:$AB$2,0),0)</f>
        <v>0</v>
      </c>
      <c r="BO21" s="11">
        <f>VLOOKUP(BO$5,CalSales!$D$3:$AB$74,MATCH(CalbyRate!$A21,CalSales!$D$2:$AB$2,0),0)</f>
        <v>0</v>
      </c>
      <c r="BP21" s="11">
        <f>VLOOKUP(BP$5,CalSales!$D$3:$AB$74,MATCH(CalbyRate!$A21,CalSales!$D$2:$AB$2,0),0)</f>
        <v>0</v>
      </c>
      <c r="BQ21" s="11">
        <f>VLOOKUP(BQ$5,CalSales!$D$3:$AB$74,MATCH(CalbyRate!$A21,CalSales!$D$2:$AB$2,0),0)</f>
        <v>0</v>
      </c>
    </row>
    <row r="22" spans="1:69" x14ac:dyDescent="0.25">
      <c r="A22" t="s">
        <v>19</v>
      </c>
      <c r="B22" s="11">
        <f>VLOOKUP(B$5,CalSales!$D$3:$AB$74,MATCH(CalbyRate!$A22,CalSales!$D$2:$AB$2,0),0)</f>
        <v>872260.85185978177</v>
      </c>
      <c r="C22" s="11">
        <f>VLOOKUP(C$5,CalSales!$D$3:$AB$74,MATCH(CalbyRate!$A22,CalSales!$D$2:$AB$2,0),0)</f>
        <v>560416.64611200418</v>
      </c>
      <c r="D22" s="11">
        <f>VLOOKUP(D$5,CalSales!$D$3:$AB$74,MATCH(CalbyRate!$A22,CalSales!$D$2:$AB$2,0),0)</f>
        <v>506203.75901603093</v>
      </c>
      <c r="E22" s="11">
        <f>VLOOKUP(E$5,CalSales!$D$3:$AB$74,MATCH(CalbyRate!$A22,CalSales!$D$2:$AB$2,0),0)</f>
        <v>500380.41597923386</v>
      </c>
      <c r="F22" s="11">
        <f>VLOOKUP(F$5,CalSales!$D$3:$AB$74,MATCH(CalbyRate!$A22,CalSales!$D$2:$AB$2,0),0)</f>
        <v>558558.82860011177</v>
      </c>
      <c r="G22" s="11">
        <f>VLOOKUP(G$5,CalSales!$D$3:$AB$74,MATCH(CalbyRate!$A22,CalSales!$D$2:$AB$2,0),0)</f>
        <v>942094.42302388942</v>
      </c>
      <c r="H22" s="11">
        <f>VLOOKUP(H$5,CalSales!$D$3:$AB$74,MATCH(CalbyRate!$A22,CalSales!$D$2:$AB$2,0),0)</f>
        <v>1954624.390980053</v>
      </c>
      <c r="I22" s="11">
        <f>VLOOKUP(I$5,CalSales!$D$3:$AB$74,MATCH(CalbyRate!$A22,CalSales!$D$2:$AB$2,0),0)</f>
        <v>3600705.4353722529</v>
      </c>
      <c r="J22" s="11">
        <f>VLOOKUP(J$5,CalSales!$D$3:$AB$74,MATCH(CalbyRate!$A22,CalSales!$D$2:$AB$2,0),0)</f>
        <v>4119802.5413090228</v>
      </c>
      <c r="K22" s="11">
        <f>VLOOKUP(K$5,CalSales!$D$3:$AB$74,MATCH(CalbyRate!$A22,CalSales!$D$2:$AB$2,0),0)</f>
        <v>3589220.9027757552</v>
      </c>
      <c r="L22" s="11">
        <f>VLOOKUP(L$5,CalSales!$D$3:$AB$74,MATCH(CalbyRate!$A22,CalSales!$D$2:$AB$2,0),0)</f>
        <v>2535605.6480331779</v>
      </c>
      <c r="M22" s="11">
        <f>VLOOKUP(M$5,CalSales!$D$3:$AB$74,MATCH(CalbyRate!$A22,CalSales!$D$2:$AB$2,0),0)</f>
        <v>1307620.5112532252</v>
      </c>
      <c r="N22" s="11">
        <f>VLOOKUP(N$5,CalSales!$D$3:$AB$74,MATCH(CalbyRate!$A22,CalSales!$D$2:$AB$2,0),0)</f>
        <v>731121.93487582088</v>
      </c>
      <c r="O22" s="11">
        <f>VLOOKUP(O$5,CalSales!$D$3:$AB$74,MATCH(CalbyRate!$A22,CalSales!$D$2:$AB$2,0),0)</f>
        <v>425087.0614248527</v>
      </c>
      <c r="P22" s="11">
        <f>VLOOKUP(P$5,CalSales!$D$3:$AB$74,MATCH(CalbyRate!$A22,CalSales!$D$2:$AB$2,0),0)</f>
        <v>380487.52077651367</v>
      </c>
      <c r="Q22" s="11">
        <f>VLOOKUP(Q$5,CalSales!$D$3:$AB$74,MATCH(CalbyRate!$A22,CalSales!$D$2:$AB$2,0),0)</f>
        <v>405125.50607613294</v>
      </c>
      <c r="R22" s="11">
        <f>VLOOKUP(R$5,CalSales!$D$3:$AB$74,MATCH(CalbyRate!$A22,CalSales!$D$2:$AB$2,0),0)</f>
        <v>470582.18135785649</v>
      </c>
      <c r="S22" s="11">
        <f>VLOOKUP(S$5,CalSales!$D$3:$AB$74,MATCH(CalbyRate!$A22,CalSales!$D$2:$AB$2,0),0)</f>
        <v>851302.62126258784</v>
      </c>
      <c r="T22" s="11">
        <f>VLOOKUP(T$5,CalSales!$D$3:$AB$74,MATCH(CalbyRate!$A22,CalSales!$D$2:$AB$2,0),0)</f>
        <v>1841795.3164338628</v>
      </c>
      <c r="U22" s="11">
        <f>VLOOKUP(U$5,CalSales!$D$3:$AB$74,MATCH(CalbyRate!$A22,CalSales!$D$2:$AB$2,0),0)</f>
        <v>3427080.3928592633</v>
      </c>
      <c r="V22" s="11">
        <f>VLOOKUP(V$5,CalSales!$D$3:$AB$74,MATCH(CalbyRate!$A22,CalSales!$D$2:$AB$2,0),0)</f>
        <v>4095786.5677700019</v>
      </c>
      <c r="W22" s="11">
        <f>VLOOKUP(W$5,CalSales!$D$3:$AB$74,MATCH(CalbyRate!$A22,CalSales!$D$2:$AB$2,0),0)</f>
        <v>3568630.534681458</v>
      </c>
      <c r="X22" s="11">
        <f>VLOOKUP(X$5,CalSales!$D$3:$AB$74,MATCH(CalbyRate!$A22,CalSales!$D$2:$AB$2,0),0)</f>
        <v>2518707.669242681</v>
      </c>
      <c r="Y22" s="11">
        <f>VLOOKUP(Y$5,CalSales!$D$3:$AB$74,MATCH(CalbyRate!$A22,CalSales!$D$2:$AB$2,0),0)</f>
        <v>1294158.9715044831</v>
      </c>
      <c r="Z22" s="11">
        <f>VLOOKUP(Z$5,CalSales!$D$3:$AB$74,MATCH(CalbyRate!$A22,CalSales!$D$2:$AB$2,0),0)</f>
        <v>716218.51499714074</v>
      </c>
      <c r="AA22" s="11">
        <f>VLOOKUP(AA$5,CalSales!$D$3:$AB$74,MATCH(CalbyRate!$A22,CalSales!$D$2:$AB$2,0),0)</f>
        <v>415194.84069071611</v>
      </c>
      <c r="AB22" s="11">
        <f>VLOOKUP(AB$5,CalSales!$D$3:$AB$74,MATCH(CalbyRate!$A22,CalSales!$D$2:$AB$2,0),0)</f>
        <v>371795.38793449703</v>
      </c>
      <c r="AC22" s="11">
        <f>VLOOKUP(AC$5,CalSales!$D$3:$AB$74,MATCH(CalbyRate!$A22,CalSales!$D$2:$AB$2,0),0)</f>
        <v>397949.79005433933</v>
      </c>
      <c r="AD22" s="11">
        <f>VLOOKUP(AD$5,CalSales!$D$3:$AB$74,MATCH(CalbyRate!$A22,CalSales!$D$2:$AB$2,0),0)</f>
        <v>463534.11310292198</v>
      </c>
      <c r="AE22" s="11">
        <f>VLOOKUP(AE$5,CalSales!$D$3:$AB$74,MATCH(CalbyRate!$A22,CalSales!$D$2:$AB$2,0),0)</f>
        <v>837032.24288162263</v>
      </c>
      <c r="AF22" s="11">
        <f>VLOOKUP(AF$5,CalSales!$D$3:$AB$74,MATCH(CalbyRate!$A22,CalSales!$D$2:$AB$2,0),0)</f>
        <v>1826558.056389461</v>
      </c>
      <c r="AG22" s="11">
        <f>VLOOKUP(AG$5,CalSales!$D$3:$AB$74,MATCH(CalbyRate!$A22,CalSales!$D$2:$AB$2,0),0)</f>
        <v>3402189.4794039009</v>
      </c>
      <c r="AH22" s="11">
        <f>VLOOKUP(AH$5,CalSales!$D$3:$AB$74,MATCH(CalbyRate!$A22,CalSales!$D$2:$AB$2,0),0)</f>
        <v>4061690.2033754089</v>
      </c>
      <c r="AI22" s="11">
        <f>VLOOKUP(AI$5,CalSales!$D$3:$AB$74,MATCH(CalbyRate!$A22,CalSales!$D$2:$AB$2,0),0)</f>
        <v>3541530.6296880557</v>
      </c>
      <c r="AJ22" s="11">
        <f>VLOOKUP(AJ$5,CalSales!$D$3:$AB$74,MATCH(CalbyRate!$A22,CalSales!$D$2:$AB$2,0),0)</f>
        <v>2498170.3476074943</v>
      </c>
      <c r="AK22" s="11">
        <f>VLOOKUP(AK$5,CalSales!$D$3:$AB$74,MATCH(CalbyRate!$A22,CalSales!$D$2:$AB$2,0),0)</f>
        <v>1281870.0776752736</v>
      </c>
      <c r="AL22" s="11">
        <f>VLOOKUP(AL$5,CalSales!$D$3:$AB$74,MATCH(CalbyRate!$A22,CalSales!$D$2:$AB$2,0),0)</f>
        <v>706854.61548779055</v>
      </c>
      <c r="AM22" s="11">
        <f>VLOOKUP(AM$5,CalSales!$D$3:$AB$74,MATCH(CalbyRate!$A22,CalSales!$D$2:$AB$2,0),0)</f>
        <v>408760.36472675204</v>
      </c>
      <c r="AN22" s="11">
        <f>VLOOKUP(AN$5,CalSales!$D$3:$AB$74,MATCH(CalbyRate!$A22,CalSales!$D$2:$AB$2,0),0)</f>
        <v>366631.73474817973</v>
      </c>
      <c r="AO22" s="11">
        <f>VLOOKUP(AO$5,CalSales!$D$3:$AB$74,MATCH(CalbyRate!$A22,CalSales!$D$2:$AB$2,0),0)</f>
        <v>392732.86295282276</v>
      </c>
      <c r="AP22" s="11">
        <f>VLOOKUP(AP$5,CalSales!$D$3:$AB$74,MATCH(CalbyRate!$A22,CalSales!$D$2:$AB$2,0),0)</f>
        <v>458638.64631796285</v>
      </c>
      <c r="AQ22" s="11">
        <f>VLOOKUP(AQ$5,CalSales!$D$3:$AB$74,MATCH(CalbyRate!$A22,CalSales!$D$2:$AB$2,0),0)</f>
        <v>825812.27843992831</v>
      </c>
      <c r="AR22" s="11">
        <f>VLOOKUP(AR$5,CalSales!$D$3:$AB$74,MATCH(CalbyRate!$A22,CalSales!$D$2:$AB$2,0),0)</f>
        <v>1806740.2039598962</v>
      </c>
      <c r="AS22" s="11">
        <f>VLOOKUP(AS$5,CalSales!$D$3:$AB$74,MATCH(CalbyRate!$A22,CalSales!$D$2:$AB$2,0),0)</f>
        <v>3371172.2525935546</v>
      </c>
      <c r="AT22" s="11">
        <f>VLOOKUP(AT$5,CalSales!$D$3:$AB$74,MATCH(CalbyRate!$A22,CalSales!$D$2:$AB$2,0),0)</f>
        <v>4026057.6558122728</v>
      </c>
      <c r="AU22" s="11">
        <f>VLOOKUP(AU$5,CalSales!$D$3:$AB$74,MATCH(CalbyRate!$A22,CalSales!$D$2:$AB$2,0),0)</f>
        <v>3513014.2261388288</v>
      </c>
      <c r="AV22" s="11">
        <f>VLOOKUP(AV$5,CalSales!$D$3:$AB$74,MATCH(CalbyRate!$A22,CalSales!$D$2:$AB$2,0),0)</f>
        <v>2476642.040832418</v>
      </c>
      <c r="AW22" s="11">
        <f>VLOOKUP(AW$5,CalSales!$D$3:$AB$74,MATCH(CalbyRate!$A22,CalSales!$D$2:$AB$2,0),0)</f>
        <v>1269166.5442224087</v>
      </c>
      <c r="AX22" s="11">
        <f>VLOOKUP(AX$5,CalSales!$D$3:$AB$74,MATCH(CalbyRate!$A22,CalSales!$D$2:$AB$2,0),0)</f>
        <v>697865.06513669982</v>
      </c>
      <c r="AY22" s="11">
        <f>VLOOKUP(AY$5,CalSales!$D$3:$AB$74,MATCH(CalbyRate!$A22,CalSales!$D$2:$AB$2,0),0)</f>
        <v>402787.72343822487</v>
      </c>
      <c r="AZ22" s="11">
        <f>VLOOKUP(AZ$5,CalSales!$D$3:$AB$74,MATCH(CalbyRate!$A22,CalSales!$D$2:$AB$2,0),0)</f>
        <v>361815.90609652619</v>
      </c>
      <c r="BA22" s="11">
        <f>VLOOKUP(BA$5,CalSales!$D$3:$AB$74,MATCH(CalbyRate!$A22,CalSales!$D$2:$AB$2,0),0)</f>
        <v>387819.79929742456</v>
      </c>
      <c r="BB22" s="11">
        <f>VLOOKUP(BB$5,CalSales!$D$3:$AB$74,MATCH(CalbyRate!$A22,CalSales!$D$2:$AB$2,0),0)</f>
        <v>453629.43698392541</v>
      </c>
      <c r="BC22" s="11">
        <f>VLOOKUP(BC$5,CalSales!$D$3:$AB$74,MATCH(CalbyRate!$A22,CalSales!$D$2:$AB$2,0),0)</f>
        <v>814784.16104000108</v>
      </c>
      <c r="BD22" s="11">
        <f>VLOOKUP(BD$5,CalSales!$D$3:$AB$74,MATCH(CalbyRate!$A22,CalSales!$D$2:$AB$2,0),0)</f>
        <v>1786636.1557118176</v>
      </c>
      <c r="BE22" s="11">
        <f>VLOOKUP(BE$5,CalSales!$D$3:$AB$74,MATCH(CalbyRate!$A22,CalSales!$D$2:$AB$2,0),0)</f>
        <v>3339255.5754308263</v>
      </c>
      <c r="BF22" s="11">
        <f>VLOOKUP(BF$5,CalSales!$D$3:$AB$74,MATCH(CalbyRate!$A22,CalSales!$D$2:$AB$2,0),0)</f>
        <v>3992789.2927210196</v>
      </c>
      <c r="BG22" s="11">
        <f>VLOOKUP(BG$5,CalSales!$D$3:$AB$74,MATCH(CalbyRate!$A22,CalSales!$D$2:$AB$2,0),0)</f>
        <v>3486547.9160931068</v>
      </c>
      <c r="BH22" s="11">
        <f>VLOOKUP(BH$5,CalSales!$D$3:$AB$74,MATCH(CalbyRate!$A22,CalSales!$D$2:$AB$2,0),0)</f>
        <v>2456622.4627588154</v>
      </c>
      <c r="BI22" s="11">
        <f>VLOOKUP(BI$5,CalSales!$D$3:$AB$74,MATCH(CalbyRate!$A22,CalSales!$D$2:$AB$2,0),0)</f>
        <v>1257248.1471417693</v>
      </c>
      <c r="BJ22" s="11">
        <f>VLOOKUP(BJ$5,CalSales!$D$3:$AB$74,MATCH(CalbyRate!$A22,CalSales!$D$2:$AB$2,0),0)</f>
        <v>689473.28925575654</v>
      </c>
      <c r="BK22" s="11">
        <f>VLOOKUP(BK$5,CalSales!$D$3:$AB$74,MATCH(CalbyRate!$A22,CalSales!$D$2:$AB$2,0),0)</f>
        <v>397283.72082531429</v>
      </c>
      <c r="BL22" s="11">
        <f>VLOOKUP(BL$5,CalSales!$D$3:$AB$74,MATCH(CalbyRate!$A22,CalSales!$D$2:$AB$2,0),0)</f>
        <v>357397.1100499137</v>
      </c>
      <c r="BM22" s="11">
        <f>VLOOKUP(BM$5,CalSales!$D$3:$AB$74,MATCH(CalbyRate!$A22,CalSales!$D$2:$AB$2,0),0)</f>
        <v>383282.62677650526</v>
      </c>
      <c r="BN22" s="11">
        <f>VLOOKUP(BN$5,CalSales!$D$3:$AB$74,MATCH(CalbyRate!$A22,CalSales!$D$2:$AB$2,0),0)</f>
        <v>448434.35347200657</v>
      </c>
      <c r="BO22" s="11">
        <f>VLOOKUP(BO$5,CalSales!$D$3:$AB$74,MATCH(CalbyRate!$A22,CalSales!$D$2:$AB$2,0),0)</f>
        <v>804375.70740213769</v>
      </c>
      <c r="BP22" s="11">
        <f>VLOOKUP(BP$5,CalSales!$D$3:$AB$74,MATCH(CalbyRate!$A22,CalSales!$D$2:$AB$2,0),0)</f>
        <v>1767691.7862577012</v>
      </c>
      <c r="BQ22" s="11">
        <f>VLOOKUP(BQ$5,CalSales!$D$3:$AB$74,MATCH(CalbyRate!$A22,CalSales!$D$2:$AB$2,0),0)</f>
        <v>3309048.2361594909</v>
      </c>
    </row>
    <row r="23" spans="1:69" x14ac:dyDescent="0.25">
      <c r="A23" t="s">
        <v>20</v>
      </c>
      <c r="B23" s="11">
        <f>VLOOKUP(B$5,CalSales!$D$3:$AB$74,MATCH(CalbyRate!$A23,CalSales!$D$2:$AB$2,0),0)</f>
        <v>0</v>
      </c>
      <c r="C23" s="11">
        <f>VLOOKUP(C$5,CalSales!$D$3:$AB$74,MATCH(CalbyRate!$A23,CalSales!$D$2:$AB$2,0),0)</f>
        <v>0</v>
      </c>
      <c r="D23" s="11">
        <f>VLOOKUP(D$5,CalSales!$D$3:$AB$74,MATCH(CalbyRate!$A23,CalSales!$D$2:$AB$2,0),0)</f>
        <v>0</v>
      </c>
      <c r="E23" s="11">
        <f>VLOOKUP(E$5,CalSales!$D$3:$AB$74,MATCH(CalbyRate!$A23,CalSales!$D$2:$AB$2,0),0)</f>
        <v>0</v>
      </c>
      <c r="F23" s="11">
        <f>VLOOKUP(F$5,CalSales!$D$3:$AB$74,MATCH(CalbyRate!$A23,CalSales!$D$2:$AB$2,0),0)</f>
        <v>0</v>
      </c>
      <c r="G23" s="11">
        <f>VLOOKUP(G$5,CalSales!$D$3:$AB$74,MATCH(CalbyRate!$A23,CalSales!$D$2:$AB$2,0),0)</f>
        <v>0</v>
      </c>
      <c r="H23" s="11">
        <f>VLOOKUP(H$5,CalSales!$D$3:$AB$74,MATCH(CalbyRate!$A23,CalSales!$D$2:$AB$2,0),0)</f>
        <v>21229.761800412529</v>
      </c>
      <c r="I23" s="11">
        <f>VLOOKUP(I$5,CalSales!$D$3:$AB$74,MATCH(CalbyRate!$A23,CalSales!$D$2:$AB$2,0),0)</f>
        <v>20625.293701379869</v>
      </c>
      <c r="J23" s="11">
        <f>VLOOKUP(J$5,CalSales!$D$3:$AB$74,MATCH(CalbyRate!$A23,CalSales!$D$2:$AB$2,0),0)</f>
        <v>11454.579307646767</v>
      </c>
      <c r="K23" s="11">
        <f>VLOOKUP(K$5,CalSales!$D$3:$AB$74,MATCH(CalbyRate!$A23,CalSales!$D$2:$AB$2,0),0)</f>
        <v>9399.3753086804845</v>
      </c>
      <c r="L23" s="11">
        <f>VLOOKUP(L$5,CalSales!$D$3:$AB$74,MATCH(CalbyRate!$A23,CalSales!$D$2:$AB$2,0),0)</f>
        <v>7278.1783298310775</v>
      </c>
      <c r="M23" s="11">
        <f>VLOOKUP(M$5,CalSales!$D$3:$AB$74,MATCH(CalbyRate!$A23,CalSales!$D$2:$AB$2,0),0)</f>
        <v>2441.8009029595451</v>
      </c>
      <c r="N23" s="11">
        <f>VLOOKUP(N$5,CalSales!$D$3:$AB$74,MATCH(CalbyRate!$A23,CalSales!$D$2:$AB$2,0),0)</f>
        <v>2743.086830002866</v>
      </c>
      <c r="O23" s="11">
        <f>VLOOKUP(O$5,CalSales!$D$3:$AB$74,MATCH(CalbyRate!$A23,CalSales!$D$2:$AB$2,0),0)</f>
        <v>1333.353628493589</v>
      </c>
      <c r="P23" s="11">
        <f>VLOOKUP(P$5,CalSales!$D$3:$AB$74,MATCH(CalbyRate!$A23,CalSales!$D$2:$AB$2,0),0)</f>
        <v>1870.2850398666315</v>
      </c>
      <c r="Q23" s="11">
        <f>VLOOKUP(Q$5,CalSales!$D$3:$AB$74,MATCH(CalbyRate!$A23,CalSales!$D$2:$AB$2,0),0)</f>
        <v>12081.46766580017</v>
      </c>
      <c r="R23" s="11">
        <f>VLOOKUP(R$5,CalSales!$D$3:$AB$74,MATCH(CalbyRate!$A23,CalSales!$D$2:$AB$2,0),0)</f>
        <v>33714.238308347536</v>
      </c>
      <c r="S23" s="11">
        <f>VLOOKUP(S$5,CalSales!$D$3:$AB$74,MATCH(CalbyRate!$A23,CalSales!$D$2:$AB$2,0),0)</f>
        <v>29681.57378027997</v>
      </c>
      <c r="T23" s="11">
        <f>VLOOKUP(T$5,CalSales!$D$3:$AB$74,MATCH(CalbyRate!$A23,CalSales!$D$2:$AB$2,0),0)</f>
        <v>20566.491549271421</v>
      </c>
      <c r="U23" s="11">
        <f>VLOOKUP(U$5,CalSales!$D$3:$AB$74,MATCH(CalbyRate!$A23,CalSales!$D$2:$AB$2,0),0)</f>
        <v>19864.75939742937</v>
      </c>
      <c r="V23" s="11">
        <f>VLOOKUP(V$5,CalSales!$D$3:$AB$74,MATCH(CalbyRate!$A23,CalSales!$D$2:$AB$2,0),0)</f>
        <v>11485.924043615592</v>
      </c>
      <c r="W23" s="11">
        <f>VLOOKUP(W$5,CalSales!$D$3:$AB$74,MATCH(CalbyRate!$A23,CalSales!$D$2:$AB$2,0),0)</f>
        <v>9413.1775877179862</v>
      </c>
      <c r="X23" s="11">
        <f>VLOOKUP(X$5,CalSales!$D$3:$AB$74,MATCH(CalbyRate!$A23,CalSales!$D$2:$AB$2,0),0)</f>
        <v>7280.8373400004912</v>
      </c>
      <c r="Y23" s="11">
        <f>VLOOKUP(Y$5,CalSales!$D$3:$AB$74,MATCH(CalbyRate!$A23,CalSales!$D$2:$AB$2,0),0)</f>
        <v>2436.3067426760645</v>
      </c>
      <c r="Z23" s="11">
        <f>VLOOKUP(Z$5,CalSales!$D$3:$AB$74,MATCH(CalbyRate!$A23,CalSales!$D$2:$AB$2,0),0)</f>
        <v>2732.3296859577399</v>
      </c>
      <c r="AA23" s="11">
        <f>VLOOKUP(AA$5,CalSales!$D$3:$AB$74,MATCH(CalbyRate!$A23,CalSales!$D$2:$AB$2,0),0)</f>
        <v>1327.5073123854929</v>
      </c>
      <c r="AB23" s="11">
        <f>VLOOKUP(AB$5,CalSales!$D$3:$AB$74,MATCH(CalbyRate!$A23,CalSales!$D$2:$AB$2,0),0)</f>
        <v>1855.1560976296003</v>
      </c>
      <c r="AC23" s="11">
        <f>VLOOKUP(AC$5,CalSales!$D$3:$AB$74,MATCH(CalbyRate!$A23,CalSales!$D$2:$AB$2,0),0)</f>
        <v>12010.965308069077</v>
      </c>
      <c r="AD23" s="11">
        <f>VLOOKUP(AD$5,CalSales!$D$3:$AB$74,MATCH(CalbyRate!$A23,CalSales!$D$2:$AB$2,0),0)</f>
        <v>33535.674827605377</v>
      </c>
      <c r="AE23" s="11">
        <f>VLOOKUP(AE$5,CalSales!$D$3:$AB$74,MATCH(CalbyRate!$A23,CalSales!$D$2:$AB$2,0),0)</f>
        <v>29525.05373601105</v>
      </c>
      <c r="AF23" s="11">
        <f>VLOOKUP(AF$5,CalSales!$D$3:$AB$74,MATCH(CalbyRate!$A23,CalSales!$D$2:$AB$2,0),0)</f>
        <v>20613.757364269026</v>
      </c>
      <c r="AG23" s="11">
        <f>VLOOKUP(AG$5,CalSales!$D$3:$AB$74,MATCH(CalbyRate!$A23,CalSales!$D$2:$AB$2,0),0)</f>
        <v>19928.456739802092</v>
      </c>
      <c r="AH23" s="11">
        <f>VLOOKUP(AH$5,CalSales!$D$3:$AB$74,MATCH(CalbyRate!$A23,CalSales!$D$2:$AB$2,0),0)</f>
        <v>11514.009444975387</v>
      </c>
      <c r="AI23" s="11">
        <f>VLOOKUP(AI$5,CalSales!$D$3:$AB$74,MATCH(CalbyRate!$A23,CalSales!$D$2:$AB$2,0),0)</f>
        <v>9424.877432725807</v>
      </c>
      <c r="AJ23" s="11">
        <f>VLOOKUP(AJ$5,CalSales!$D$3:$AB$74,MATCH(CalbyRate!$A23,CalSales!$D$2:$AB$2,0),0)</f>
        <v>7288.5759339412207</v>
      </c>
      <c r="AK23" s="11">
        <f>VLOOKUP(AK$5,CalSales!$D$3:$AB$74,MATCH(CalbyRate!$A23,CalSales!$D$2:$AB$2,0),0)</f>
        <v>2436.5350058718659</v>
      </c>
      <c r="AL23" s="11">
        <f>VLOOKUP(AL$5,CalSales!$D$3:$AB$74,MATCH(CalbyRate!$A23,CalSales!$D$2:$AB$2,0),0)</f>
        <v>2725.3904714863279</v>
      </c>
      <c r="AM23" s="11">
        <f>VLOOKUP(AM$5,CalSales!$D$3:$AB$74,MATCH(CalbyRate!$A23,CalSales!$D$2:$AB$2,0),0)</f>
        <v>1319.3318304221862</v>
      </c>
      <c r="AN23" s="11">
        <f>VLOOKUP(AN$5,CalSales!$D$3:$AB$74,MATCH(CalbyRate!$A23,CalSales!$D$2:$AB$2,0),0)</f>
        <v>1841.1460347272894</v>
      </c>
      <c r="AO23" s="11">
        <f>VLOOKUP(AO$5,CalSales!$D$3:$AB$74,MATCH(CalbyRate!$A23,CalSales!$D$2:$AB$2,0),0)</f>
        <v>11918.695934983642</v>
      </c>
      <c r="AP23" s="11">
        <f>VLOOKUP(AP$5,CalSales!$D$3:$AB$74,MATCH(CalbyRate!$A23,CalSales!$D$2:$AB$2,0),0)</f>
        <v>33374.480413610319</v>
      </c>
      <c r="AQ23" s="11">
        <f>VLOOKUP(AQ$5,CalSales!$D$3:$AB$74,MATCH(CalbyRate!$A23,CalSales!$D$2:$AB$2,0),0)</f>
        <v>29433.849465111194</v>
      </c>
      <c r="AR23" s="11">
        <f>VLOOKUP(AR$5,CalSales!$D$3:$AB$74,MATCH(CalbyRate!$A23,CalSales!$D$2:$AB$2,0),0)</f>
        <v>20619.714631389063</v>
      </c>
      <c r="AS23" s="11">
        <f>VLOOKUP(AS$5,CalSales!$D$3:$AB$74,MATCH(CalbyRate!$A23,CalSales!$D$2:$AB$2,0),0)</f>
        <v>19975.185022160193</v>
      </c>
      <c r="AT23" s="11">
        <f>VLOOKUP(AT$5,CalSales!$D$3:$AB$74,MATCH(CalbyRate!$A23,CalSales!$D$2:$AB$2,0),0)</f>
        <v>11542.732132928633</v>
      </c>
      <c r="AU23" s="11">
        <f>VLOOKUP(AU$5,CalSales!$D$3:$AB$74,MATCH(CalbyRate!$A23,CalSales!$D$2:$AB$2,0),0)</f>
        <v>9437.6614623174501</v>
      </c>
      <c r="AV23" s="11">
        <f>VLOOKUP(AV$5,CalSales!$D$3:$AB$74,MATCH(CalbyRate!$A23,CalSales!$D$2:$AB$2,0),0)</f>
        <v>7297.5086947196796</v>
      </c>
      <c r="AW23" s="11">
        <f>VLOOKUP(AW$5,CalSales!$D$3:$AB$74,MATCH(CalbyRate!$A23,CalSales!$D$2:$AB$2,0),0)</f>
        <v>2437.2896854599917</v>
      </c>
      <c r="AX23" s="11">
        <f>VLOOKUP(AX$5,CalSales!$D$3:$AB$74,MATCH(CalbyRate!$A23,CalSales!$D$2:$AB$2,0),0)</f>
        <v>2718.2947981655661</v>
      </c>
      <c r="AY23" s="11">
        <f>VLOOKUP(AY$5,CalSales!$D$3:$AB$74,MATCH(CalbyRate!$A23,CalSales!$D$2:$AB$2,0),0)</f>
        <v>1311.3307051355455</v>
      </c>
      <c r="AZ23" s="11">
        <f>VLOOKUP(AZ$5,CalSales!$D$3:$AB$74,MATCH(CalbyRate!$A23,CalSales!$D$2:$AB$2,0),0)</f>
        <v>1827.2225810719601</v>
      </c>
      <c r="BA23" s="11">
        <f>VLOOKUP(BA$5,CalSales!$D$3:$AB$74,MATCH(CalbyRate!$A23,CalSales!$D$2:$AB$2,0),0)</f>
        <v>11827.448428039888</v>
      </c>
      <c r="BB23" s="11">
        <f>VLOOKUP(BB$5,CalSales!$D$3:$AB$74,MATCH(CalbyRate!$A23,CalSales!$D$2:$AB$2,0),0)</f>
        <v>33185.606361389793</v>
      </c>
      <c r="BC23" s="11">
        <f>VLOOKUP(BC$5,CalSales!$D$3:$AB$74,MATCH(CalbyRate!$A23,CalSales!$D$2:$AB$2,0),0)</f>
        <v>29340.496060224836</v>
      </c>
      <c r="BD23" s="11">
        <f>VLOOKUP(BD$5,CalSales!$D$3:$AB$74,MATCH(CalbyRate!$A23,CalSales!$D$2:$AB$2,0),0)</f>
        <v>20623.708064604918</v>
      </c>
      <c r="BE23" s="11">
        <f>VLOOKUP(BE$5,CalSales!$D$3:$AB$74,MATCH(CalbyRate!$A23,CalSales!$D$2:$AB$2,0),0)</f>
        <v>20019.376422493857</v>
      </c>
      <c r="BF23" s="11">
        <f>VLOOKUP(BF$5,CalSales!$D$3:$AB$74,MATCH(CalbyRate!$A23,CalSales!$D$2:$AB$2,0),0)</f>
        <v>11571.002147687836</v>
      </c>
      <c r="BG23" s="11">
        <f>VLOOKUP(BG$5,CalSales!$D$3:$AB$74,MATCH(CalbyRate!$A23,CalSales!$D$2:$AB$2,0),0)</f>
        <v>9451.2072948347832</v>
      </c>
      <c r="BH23" s="11">
        <f>VLOOKUP(BH$5,CalSales!$D$3:$AB$74,MATCH(CalbyRate!$A23,CalSales!$D$2:$AB$2,0),0)</f>
        <v>7306.8786742701977</v>
      </c>
      <c r="BI23" s="11">
        <f>VLOOKUP(BI$5,CalSales!$D$3:$AB$74,MATCH(CalbyRate!$A23,CalSales!$D$2:$AB$2,0),0)</f>
        <v>2438.0363419616237</v>
      </c>
      <c r="BJ23" s="11">
        <f>VLOOKUP(BJ$5,CalSales!$D$3:$AB$74,MATCH(CalbyRate!$A23,CalSales!$D$2:$AB$2,0),0)</f>
        <v>2711.6889053282939</v>
      </c>
      <c r="BK23" s="11">
        <f>VLOOKUP(BK$5,CalSales!$D$3:$AB$74,MATCH(CalbyRate!$A23,CalSales!$D$2:$AB$2,0),0)</f>
        <v>1303.8595130925773</v>
      </c>
      <c r="BL23" s="11">
        <f>VLOOKUP(BL$5,CalSales!$D$3:$AB$74,MATCH(CalbyRate!$A23,CalSales!$D$2:$AB$2,0),0)</f>
        <v>1814.1887219605183</v>
      </c>
      <c r="BM23" s="11">
        <f>VLOOKUP(BM$5,CalSales!$D$3:$AB$74,MATCH(CalbyRate!$A23,CalSales!$D$2:$AB$2,0),0)</f>
        <v>11742.579138939114</v>
      </c>
      <c r="BN23" s="11">
        <f>VLOOKUP(BN$5,CalSales!$D$3:$AB$74,MATCH(CalbyRate!$A23,CalSales!$D$2:$AB$2,0),0)</f>
        <v>32968.097380800944</v>
      </c>
      <c r="BO23" s="11">
        <f>VLOOKUP(BO$5,CalSales!$D$3:$AB$74,MATCH(CalbyRate!$A23,CalSales!$D$2:$AB$2,0),0)</f>
        <v>29250.233095218417</v>
      </c>
      <c r="BP23" s="11">
        <f>VLOOKUP(BP$5,CalSales!$D$3:$AB$74,MATCH(CalbyRate!$A23,CalSales!$D$2:$AB$2,0),0)</f>
        <v>20626.192349631699</v>
      </c>
      <c r="BQ23" s="11">
        <f>VLOOKUP(BQ$5,CalSales!$D$3:$AB$74,MATCH(CalbyRate!$A23,CalSales!$D$2:$AB$2,0),0)</f>
        <v>20060.489593386046</v>
      </c>
    </row>
    <row r="24" spans="1:69" x14ac:dyDescent="0.25">
      <c r="A24" t="s">
        <v>21</v>
      </c>
      <c r="B24" s="11">
        <f>VLOOKUP(B$5,CalSales!$D$3:$AB$74,MATCH(CalbyRate!$A24,CalSales!$D$2:$AB$2,0),0)</f>
        <v>0</v>
      </c>
      <c r="C24" s="11">
        <f>VLOOKUP(C$5,CalSales!$D$3:$AB$74,MATCH(CalbyRate!$A24,CalSales!$D$2:$AB$2,0),0)</f>
        <v>0</v>
      </c>
      <c r="D24" s="11">
        <f>VLOOKUP(D$5,CalSales!$D$3:$AB$74,MATCH(CalbyRate!$A24,CalSales!$D$2:$AB$2,0),0)</f>
        <v>0</v>
      </c>
      <c r="E24" s="11">
        <f>VLOOKUP(E$5,CalSales!$D$3:$AB$74,MATCH(CalbyRate!$A24,CalSales!$D$2:$AB$2,0),0)</f>
        <v>0</v>
      </c>
      <c r="F24" s="11">
        <f>VLOOKUP(F$5,CalSales!$D$3:$AB$74,MATCH(CalbyRate!$A24,CalSales!$D$2:$AB$2,0),0)</f>
        <v>0</v>
      </c>
      <c r="G24" s="11">
        <f>VLOOKUP(G$5,CalSales!$D$3:$AB$74,MATCH(CalbyRate!$A24,CalSales!$D$2:$AB$2,0),0)</f>
        <v>0</v>
      </c>
      <c r="H24" s="11">
        <f>VLOOKUP(H$5,CalSales!$D$3:$AB$74,MATCH(CalbyRate!$A24,CalSales!$D$2:$AB$2,0),0)</f>
        <v>0</v>
      </c>
      <c r="I24" s="11">
        <f>VLOOKUP(I$5,CalSales!$D$3:$AB$74,MATCH(CalbyRate!$A24,CalSales!$D$2:$AB$2,0),0)</f>
        <v>0</v>
      </c>
      <c r="J24" s="11">
        <f>VLOOKUP(J$5,CalSales!$D$3:$AB$74,MATCH(CalbyRate!$A24,CalSales!$D$2:$AB$2,0),0)</f>
        <v>0</v>
      </c>
      <c r="K24" s="11">
        <f>VLOOKUP(K$5,CalSales!$D$3:$AB$74,MATCH(CalbyRate!$A24,CalSales!$D$2:$AB$2,0),0)</f>
        <v>0</v>
      </c>
      <c r="L24" s="11">
        <f>VLOOKUP(L$5,CalSales!$D$3:$AB$74,MATCH(CalbyRate!$A24,CalSales!$D$2:$AB$2,0),0)</f>
        <v>0</v>
      </c>
      <c r="M24" s="11">
        <f>VLOOKUP(M$5,CalSales!$D$3:$AB$74,MATCH(CalbyRate!$A24,CalSales!$D$2:$AB$2,0),0)</f>
        <v>0</v>
      </c>
      <c r="N24" s="11">
        <f>VLOOKUP(N$5,CalSales!$D$3:$AB$74,MATCH(CalbyRate!$A24,CalSales!$D$2:$AB$2,0),0)</f>
        <v>0</v>
      </c>
      <c r="O24" s="11">
        <f>VLOOKUP(O$5,CalSales!$D$3:$AB$74,MATCH(CalbyRate!$A24,CalSales!$D$2:$AB$2,0),0)</f>
        <v>0</v>
      </c>
      <c r="P24" s="11">
        <f>VLOOKUP(P$5,CalSales!$D$3:$AB$74,MATCH(CalbyRate!$A24,CalSales!$D$2:$AB$2,0),0)</f>
        <v>0</v>
      </c>
      <c r="Q24" s="11">
        <f>VLOOKUP(Q$5,CalSales!$D$3:$AB$74,MATCH(CalbyRate!$A24,CalSales!$D$2:$AB$2,0),0)</f>
        <v>0</v>
      </c>
      <c r="R24" s="11">
        <f>VLOOKUP(R$5,CalSales!$D$3:$AB$74,MATCH(CalbyRate!$A24,CalSales!$D$2:$AB$2,0),0)</f>
        <v>0</v>
      </c>
      <c r="S24" s="11">
        <f>VLOOKUP(S$5,CalSales!$D$3:$AB$74,MATCH(CalbyRate!$A24,CalSales!$D$2:$AB$2,0),0)</f>
        <v>0</v>
      </c>
      <c r="T24" s="11">
        <f>VLOOKUP(T$5,CalSales!$D$3:$AB$74,MATCH(CalbyRate!$A24,CalSales!$D$2:$AB$2,0),0)</f>
        <v>0</v>
      </c>
      <c r="U24" s="11">
        <f>VLOOKUP(U$5,CalSales!$D$3:$AB$74,MATCH(CalbyRate!$A24,CalSales!$D$2:$AB$2,0),0)</f>
        <v>0</v>
      </c>
      <c r="V24" s="11">
        <f>VLOOKUP(V$5,CalSales!$D$3:$AB$74,MATCH(CalbyRate!$A24,CalSales!$D$2:$AB$2,0),0)</f>
        <v>0</v>
      </c>
      <c r="W24" s="11">
        <f>VLOOKUP(W$5,CalSales!$D$3:$AB$74,MATCH(CalbyRate!$A24,CalSales!$D$2:$AB$2,0),0)</f>
        <v>0</v>
      </c>
      <c r="X24" s="11">
        <f>VLOOKUP(X$5,CalSales!$D$3:$AB$74,MATCH(CalbyRate!$A24,CalSales!$D$2:$AB$2,0),0)</f>
        <v>0</v>
      </c>
      <c r="Y24" s="11">
        <f>VLOOKUP(Y$5,CalSales!$D$3:$AB$74,MATCH(CalbyRate!$A24,CalSales!$D$2:$AB$2,0),0)</f>
        <v>0</v>
      </c>
      <c r="Z24" s="11">
        <f>VLOOKUP(Z$5,CalSales!$D$3:$AB$74,MATCH(CalbyRate!$A24,CalSales!$D$2:$AB$2,0),0)</f>
        <v>0</v>
      </c>
      <c r="AA24" s="11">
        <f>VLOOKUP(AA$5,CalSales!$D$3:$AB$74,MATCH(CalbyRate!$A24,CalSales!$D$2:$AB$2,0),0)</f>
        <v>0</v>
      </c>
      <c r="AB24" s="11">
        <f>VLOOKUP(AB$5,CalSales!$D$3:$AB$74,MATCH(CalbyRate!$A24,CalSales!$D$2:$AB$2,0),0)</f>
        <v>0</v>
      </c>
      <c r="AC24" s="11">
        <f>VLOOKUP(AC$5,CalSales!$D$3:$AB$74,MATCH(CalbyRate!$A24,CalSales!$D$2:$AB$2,0),0)</f>
        <v>0</v>
      </c>
      <c r="AD24" s="11">
        <f>VLOOKUP(AD$5,CalSales!$D$3:$AB$74,MATCH(CalbyRate!$A24,CalSales!$D$2:$AB$2,0),0)</f>
        <v>0</v>
      </c>
      <c r="AE24" s="11">
        <f>VLOOKUP(AE$5,CalSales!$D$3:$AB$74,MATCH(CalbyRate!$A24,CalSales!$D$2:$AB$2,0),0)</f>
        <v>0</v>
      </c>
      <c r="AF24" s="11">
        <f>VLOOKUP(AF$5,CalSales!$D$3:$AB$74,MATCH(CalbyRate!$A24,CalSales!$D$2:$AB$2,0),0)</f>
        <v>0</v>
      </c>
      <c r="AG24" s="11">
        <f>VLOOKUP(AG$5,CalSales!$D$3:$AB$74,MATCH(CalbyRate!$A24,CalSales!$D$2:$AB$2,0),0)</f>
        <v>0</v>
      </c>
      <c r="AH24" s="11">
        <f>VLOOKUP(AH$5,CalSales!$D$3:$AB$74,MATCH(CalbyRate!$A24,CalSales!$D$2:$AB$2,0),0)</f>
        <v>0</v>
      </c>
      <c r="AI24" s="11">
        <f>VLOOKUP(AI$5,CalSales!$D$3:$AB$74,MATCH(CalbyRate!$A24,CalSales!$D$2:$AB$2,0),0)</f>
        <v>0</v>
      </c>
      <c r="AJ24" s="11">
        <f>VLOOKUP(AJ$5,CalSales!$D$3:$AB$74,MATCH(CalbyRate!$A24,CalSales!$D$2:$AB$2,0),0)</f>
        <v>0</v>
      </c>
      <c r="AK24" s="11">
        <f>VLOOKUP(AK$5,CalSales!$D$3:$AB$74,MATCH(CalbyRate!$A24,CalSales!$D$2:$AB$2,0),0)</f>
        <v>0</v>
      </c>
      <c r="AL24" s="11">
        <f>VLOOKUP(AL$5,CalSales!$D$3:$AB$74,MATCH(CalbyRate!$A24,CalSales!$D$2:$AB$2,0),0)</f>
        <v>0</v>
      </c>
      <c r="AM24" s="11">
        <f>VLOOKUP(AM$5,CalSales!$D$3:$AB$74,MATCH(CalbyRate!$A24,CalSales!$D$2:$AB$2,0),0)</f>
        <v>0</v>
      </c>
      <c r="AN24" s="11">
        <f>VLOOKUP(AN$5,CalSales!$D$3:$AB$74,MATCH(CalbyRate!$A24,CalSales!$D$2:$AB$2,0),0)</f>
        <v>0</v>
      </c>
      <c r="AO24" s="11">
        <f>VLOOKUP(AO$5,CalSales!$D$3:$AB$74,MATCH(CalbyRate!$A24,CalSales!$D$2:$AB$2,0),0)</f>
        <v>0</v>
      </c>
      <c r="AP24" s="11">
        <f>VLOOKUP(AP$5,CalSales!$D$3:$AB$74,MATCH(CalbyRate!$A24,CalSales!$D$2:$AB$2,0),0)</f>
        <v>0</v>
      </c>
      <c r="AQ24" s="11">
        <f>VLOOKUP(AQ$5,CalSales!$D$3:$AB$74,MATCH(CalbyRate!$A24,CalSales!$D$2:$AB$2,0),0)</f>
        <v>0</v>
      </c>
      <c r="AR24" s="11">
        <f>VLOOKUP(AR$5,CalSales!$D$3:$AB$74,MATCH(CalbyRate!$A24,CalSales!$D$2:$AB$2,0),0)</f>
        <v>0</v>
      </c>
      <c r="AS24" s="11">
        <f>VLOOKUP(AS$5,CalSales!$D$3:$AB$74,MATCH(CalbyRate!$A24,CalSales!$D$2:$AB$2,0),0)</f>
        <v>0</v>
      </c>
      <c r="AT24" s="11">
        <f>VLOOKUP(AT$5,CalSales!$D$3:$AB$74,MATCH(CalbyRate!$A24,CalSales!$D$2:$AB$2,0),0)</f>
        <v>0</v>
      </c>
      <c r="AU24" s="11">
        <f>VLOOKUP(AU$5,CalSales!$D$3:$AB$74,MATCH(CalbyRate!$A24,CalSales!$D$2:$AB$2,0),0)</f>
        <v>0</v>
      </c>
      <c r="AV24" s="11">
        <f>VLOOKUP(AV$5,CalSales!$D$3:$AB$74,MATCH(CalbyRate!$A24,CalSales!$D$2:$AB$2,0),0)</f>
        <v>0</v>
      </c>
      <c r="AW24" s="11">
        <f>VLOOKUP(AW$5,CalSales!$D$3:$AB$74,MATCH(CalbyRate!$A24,CalSales!$D$2:$AB$2,0),0)</f>
        <v>0</v>
      </c>
      <c r="AX24" s="11">
        <f>VLOOKUP(AX$5,CalSales!$D$3:$AB$74,MATCH(CalbyRate!$A24,CalSales!$D$2:$AB$2,0),0)</f>
        <v>0</v>
      </c>
      <c r="AY24" s="11">
        <f>VLOOKUP(AY$5,CalSales!$D$3:$AB$74,MATCH(CalbyRate!$A24,CalSales!$D$2:$AB$2,0),0)</f>
        <v>0</v>
      </c>
      <c r="AZ24" s="11">
        <f>VLOOKUP(AZ$5,CalSales!$D$3:$AB$74,MATCH(CalbyRate!$A24,CalSales!$D$2:$AB$2,0),0)</f>
        <v>0</v>
      </c>
      <c r="BA24" s="11">
        <f>VLOOKUP(BA$5,CalSales!$D$3:$AB$74,MATCH(CalbyRate!$A24,CalSales!$D$2:$AB$2,0),0)</f>
        <v>0</v>
      </c>
      <c r="BB24" s="11">
        <f>VLOOKUP(BB$5,CalSales!$D$3:$AB$74,MATCH(CalbyRate!$A24,CalSales!$D$2:$AB$2,0),0)</f>
        <v>0</v>
      </c>
      <c r="BC24" s="11">
        <f>VLOOKUP(BC$5,CalSales!$D$3:$AB$74,MATCH(CalbyRate!$A24,CalSales!$D$2:$AB$2,0),0)</f>
        <v>0</v>
      </c>
      <c r="BD24" s="11">
        <f>VLOOKUP(BD$5,CalSales!$D$3:$AB$74,MATCH(CalbyRate!$A24,CalSales!$D$2:$AB$2,0),0)</f>
        <v>0</v>
      </c>
      <c r="BE24" s="11">
        <f>VLOOKUP(BE$5,CalSales!$D$3:$AB$74,MATCH(CalbyRate!$A24,CalSales!$D$2:$AB$2,0),0)</f>
        <v>0</v>
      </c>
      <c r="BF24" s="11">
        <f>VLOOKUP(BF$5,CalSales!$D$3:$AB$74,MATCH(CalbyRate!$A24,CalSales!$D$2:$AB$2,0),0)</f>
        <v>0</v>
      </c>
      <c r="BG24" s="11">
        <f>VLOOKUP(BG$5,CalSales!$D$3:$AB$74,MATCH(CalbyRate!$A24,CalSales!$D$2:$AB$2,0),0)</f>
        <v>0</v>
      </c>
      <c r="BH24" s="11">
        <f>VLOOKUP(BH$5,CalSales!$D$3:$AB$74,MATCH(CalbyRate!$A24,CalSales!$D$2:$AB$2,0),0)</f>
        <v>0</v>
      </c>
      <c r="BI24" s="11">
        <f>VLOOKUP(BI$5,CalSales!$D$3:$AB$74,MATCH(CalbyRate!$A24,CalSales!$D$2:$AB$2,0),0)</f>
        <v>0</v>
      </c>
      <c r="BJ24" s="11">
        <f>VLOOKUP(BJ$5,CalSales!$D$3:$AB$74,MATCH(CalbyRate!$A24,CalSales!$D$2:$AB$2,0),0)</f>
        <v>0</v>
      </c>
      <c r="BK24" s="11">
        <f>VLOOKUP(BK$5,CalSales!$D$3:$AB$74,MATCH(CalbyRate!$A24,CalSales!$D$2:$AB$2,0),0)</f>
        <v>0</v>
      </c>
      <c r="BL24" s="11">
        <f>VLOOKUP(BL$5,CalSales!$D$3:$AB$74,MATCH(CalbyRate!$A24,CalSales!$D$2:$AB$2,0),0)</f>
        <v>0</v>
      </c>
      <c r="BM24" s="11">
        <f>VLOOKUP(BM$5,CalSales!$D$3:$AB$74,MATCH(CalbyRate!$A24,CalSales!$D$2:$AB$2,0),0)</f>
        <v>0</v>
      </c>
      <c r="BN24" s="11">
        <f>VLOOKUP(BN$5,CalSales!$D$3:$AB$74,MATCH(CalbyRate!$A24,CalSales!$D$2:$AB$2,0),0)</f>
        <v>0</v>
      </c>
      <c r="BO24" s="11">
        <f>VLOOKUP(BO$5,CalSales!$D$3:$AB$74,MATCH(CalbyRate!$A24,CalSales!$D$2:$AB$2,0),0)</f>
        <v>0</v>
      </c>
      <c r="BP24" s="11">
        <f>VLOOKUP(BP$5,CalSales!$D$3:$AB$74,MATCH(CalbyRate!$A24,CalSales!$D$2:$AB$2,0),0)</f>
        <v>0</v>
      </c>
      <c r="BQ24" s="11">
        <f>VLOOKUP(BQ$5,CalSales!$D$3:$AB$74,MATCH(CalbyRate!$A24,CalSales!$D$2:$AB$2,0),0)</f>
        <v>0</v>
      </c>
    </row>
    <row r="25" spans="1:69" x14ac:dyDescent="0.25">
      <c r="A25" t="s">
        <v>22</v>
      </c>
      <c r="B25" s="11">
        <f>VLOOKUP(B$5,CalSales!$D$3:$AB$74,MATCH(CalbyRate!$A25,CalSales!$D$2:$AB$2,0),0)</f>
        <v>5903.2085294423186</v>
      </c>
      <c r="C25" s="11">
        <f>VLOOKUP(C$5,CalSales!$D$3:$AB$74,MATCH(CalbyRate!$A25,CalSales!$D$2:$AB$2,0),0)</f>
        <v>5807.4999432746963</v>
      </c>
      <c r="D25" s="11">
        <f>VLOOKUP(D$5,CalSales!$D$3:$AB$74,MATCH(CalbyRate!$A25,CalSales!$D$2:$AB$2,0),0)</f>
        <v>1543.9368551224488</v>
      </c>
      <c r="E25" s="11">
        <f>VLOOKUP(E$5,CalSales!$D$3:$AB$74,MATCH(CalbyRate!$A25,CalSales!$D$2:$AB$2,0),0)</f>
        <v>6854.6045454190871</v>
      </c>
      <c r="F25" s="11">
        <f>VLOOKUP(F$5,CalSales!$D$3:$AB$74,MATCH(CalbyRate!$A25,CalSales!$D$2:$AB$2,0),0)</f>
        <v>8392.0523533692249</v>
      </c>
      <c r="G25" s="11">
        <f>VLOOKUP(G$5,CalSales!$D$3:$AB$74,MATCH(CalbyRate!$A25,CalSales!$D$2:$AB$2,0),0)</f>
        <v>12691.307684493726</v>
      </c>
      <c r="H25" s="11">
        <f>VLOOKUP(H$5,CalSales!$D$3:$AB$74,MATCH(CalbyRate!$A25,CalSales!$D$2:$AB$2,0),0)</f>
        <v>17034.041587294319</v>
      </c>
      <c r="I25" s="11">
        <f>VLOOKUP(I$5,CalSales!$D$3:$AB$74,MATCH(CalbyRate!$A25,CalSales!$D$2:$AB$2,0),0)</f>
        <v>21983.58185557328</v>
      </c>
      <c r="J25" s="11">
        <f>VLOOKUP(J$5,CalSales!$D$3:$AB$74,MATCH(CalbyRate!$A25,CalSales!$D$2:$AB$2,0),0)</f>
        <v>22588.232530123198</v>
      </c>
      <c r="K25" s="11">
        <f>VLOOKUP(K$5,CalSales!$D$3:$AB$74,MATCH(CalbyRate!$A25,CalSales!$D$2:$AB$2,0),0)</f>
        <v>16542.164604654328</v>
      </c>
      <c r="L25" s="11">
        <f>VLOOKUP(L$5,CalSales!$D$3:$AB$74,MATCH(CalbyRate!$A25,CalSales!$D$2:$AB$2,0),0)</f>
        <v>12833.304791265889</v>
      </c>
      <c r="M25" s="11">
        <f>VLOOKUP(M$5,CalSales!$D$3:$AB$74,MATCH(CalbyRate!$A25,CalSales!$D$2:$AB$2,0),0)</f>
        <v>6800.9120232664036</v>
      </c>
      <c r="N25" s="11">
        <f>VLOOKUP(N$5,CalSales!$D$3:$AB$74,MATCH(CalbyRate!$A25,CalSales!$D$2:$AB$2,0),0)</f>
        <v>6340.8224688777527</v>
      </c>
      <c r="O25" s="11">
        <f>VLOOKUP(O$5,CalSales!$D$3:$AB$74,MATCH(CalbyRate!$A25,CalSales!$D$2:$AB$2,0),0)</f>
        <v>6430.7488101574836</v>
      </c>
      <c r="P25" s="11">
        <f>VLOOKUP(P$5,CalSales!$D$3:$AB$74,MATCH(CalbyRate!$A25,CalSales!$D$2:$AB$2,0),0)</f>
        <v>1562.7626248056308</v>
      </c>
      <c r="Q25" s="11">
        <f>VLOOKUP(Q$5,CalSales!$D$3:$AB$74,MATCH(CalbyRate!$A25,CalSales!$D$2:$AB$2,0),0)</f>
        <v>7052.5551814127566</v>
      </c>
      <c r="R25" s="11">
        <f>VLOOKUP(R$5,CalSales!$D$3:$AB$74,MATCH(CalbyRate!$A25,CalSales!$D$2:$AB$2,0),0)</f>
        <v>8155.5913733898869</v>
      </c>
      <c r="S25" s="11">
        <f>VLOOKUP(S$5,CalSales!$D$3:$AB$74,MATCH(CalbyRate!$A25,CalSales!$D$2:$AB$2,0),0)</f>
        <v>11978.710091983312</v>
      </c>
      <c r="T25" s="11">
        <f>VLOOKUP(T$5,CalSales!$D$3:$AB$74,MATCH(CalbyRate!$A25,CalSales!$D$2:$AB$2,0),0)</f>
        <v>16384.580231942327</v>
      </c>
      <c r="U25" s="11">
        <f>VLOOKUP(U$5,CalSales!$D$3:$AB$74,MATCH(CalbyRate!$A25,CalSales!$D$2:$AB$2,0),0)</f>
        <v>20379.714073849955</v>
      </c>
      <c r="V25" s="11">
        <f>VLOOKUP(V$5,CalSales!$D$3:$AB$74,MATCH(CalbyRate!$A25,CalSales!$D$2:$AB$2,0),0)</f>
        <v>22650.043808009807</v>
      </c>
      <c r="W25" s="11">
        <f>VLOOKUP(W$5,CalSales!$D$3:$AB$74,MATCH(CalbyRate!$A25,CalSales!$D$2:$AB$2,0),0)</f>
        <v>16566.455535089553</v>
      </c>
      <c r="X25" s="11">
        <f>VLOOKUP(X$5,CalSales!$D$3:$AB$74,MATCH(CalbyRate!$A25,CalSales!$D$2:$AB$2,0),0)</f>
        <v>12837.993311717126</v>
      </c>
      <c r="Y25" s="11">
        <f>VLOOKUP(Y$5,CalSales!$D$3:$AB$74,MATCH(CalbyRate!$A25,CalSales!$D$2:$AB$2,0),0)</f>
        <v>6785.6096697107196</v>
      </c>
      <c r="Z25" s="11">
        <f>VLOOKUP(Z$5,CalSales!$D$3:$AB$74,MATCH(CalbyRate!$A25,CalSales!$D$2:$AB$2,0),0)</f>
        <v>6315.9566352788142</v>
      </c>
      <c r="AA25" s="11">
        <f>VLOOKUP(AA$5,CalSales!$D$3:$AB$74,MATCH(CalbyRate!$A25,CalSales!$D$2:$AB$2,0),0)</f>
        <v>6402.5520965831402</v>
      </c>
      <c r="AB25" s="11">
        <f>VLOOKUP(AB$5,CalSales!$D$3:$AB$74,MATCH(CalbyRate!$A25,CalSales!$D$2:$AB$2,0),0)</f>
        <v>1550.1212653460257</v>
      </c>
      <c r="AC25" s="11">
        <f>VLOOKUP(AC$5,CalSales!$D$3:$AB$74,MATCH(CalbyRate!$A25,CalSales!$D$2:$AB$2,0),0)</f>
        <v>7011.3994392403247</v>
      </c>
      <c r="AD25" s="11">
        <f>VLOOKUP(AD$5,CalSales!$D$3:$AB$74,MATCH(CalbyRate!$A25,CalSales!$D$2:$AB$2,0),0)</f>
        <v>8112.3962470511551</v>
      </c>
      <c r="AE25" s="11">
        <f>VLOOKUP(AE$5,CalSales!$D$3:$AB$74,MATCH(CalbyRate!$A25,CalSales!$D$2:$AB$2,0),0)</f>
        <v>11915.542678834638</v>
      </c>
      <c r="AF25" s="11">
        <f>VLOOKUP(AF$5,CalSales!$D$3:$AB$74,MATCH(CalbyRate!$A25,CalSales!$D$2:$AB$2,0),0)</f>
        <v>16422.235197846509</v>
      </c>
      <c r="AG25" s="11">
        <f>VLOOKUP(AG$5,CalSales!$D$3:$AB$74,MATCH(CalbyRate!$A25,CalSales!$D$2:$AB$2,0),0)</f>
        <v>20445.062644091795</v>
      </c>
      <c r="AH25" s="11">
        <f>VLOOKUP(AH$5,CalSales!$D$3:$AB$74,MATCH(CalbyRate!$A25,CalSales!$D$2:$AB$2,0),0)</f>
        <v>22705.427734348625</v>
      </c>
      <c r="AI25" s="11">
        <f>VLOOKUP(AI$5,CalSales!$D$3:$AB$74,MATCH(CalbyRate!$A25,CalSales!$D$2:$AB$2,0),0)</f>
        <v>16587.046346245861</v>
      </c>
      <c r="AJ25" s="11">
        <f>VLOOKUP(AJ$5,CalSales!$D$3:$AB$74,MATCH(CalbyRate!$A25,CalSales!$D$2:$AB$2,0),0)</f>
        <v>12851.6384479307</v>
      </c>
      <c r="AK25" s="11">
        <f>VLOOKUP(AK$5,CalSales!$D$3:$AB$74,MATCH(CalbyRate!$A25,CalSales!$D$2:$AB$2,0),0)</f>
        <v>6786.2454291253835</v>
      </c>
      <c r="AL25" s="11">
        <f>VLOOKUP(AL$5,CalSales!$D$3:$AB$74,MATCH(CalbyRate!$A25,CalSales!$D$2:$AB$2,0),0)</f>
        <v>6299.9161926083771</v>
      </c>
      <c r="AM25" s="11">
        <f>VLOOKUP(AM$5,CalSales!$D$3:$AB$74,MATCH(CalbyRate!$A25,CalSales!$D$2:$AB$2,0),0)</f>
        <v>6363.1218435846195</v>
      </c>
      <c r="AN25" s="11">
        <f>VLOOKUP(AN$5,CalSales!$D$3:$AB$74,MATCH(CalbyRate!$A25,CalSales!$D$2:$AB$2,0),0)</f>
        <v>1538.4148130095045</v>
      </c>
      <c r="AO25" s="11">
        <f>VLOOKUP(AO$5,CalSales!$D$3:$AB$74,MATCH(CalbyRate!$A25,CalSales!$D$2:$AB$2,0),0)</f>
        <v>6957.5372046807397</v>
      </c>
      <c r="AP25" s="11">
        <f>VLOOKUP(AP$5,CalSales!$D$3:$AB$74,MATCH(CalbyRate!$A25,CalSales!$D$2:$AB$2,0),0)</f>
        <v>8073.4027583004035</v>
      </c>
      <c r="AQ25" s="11">
        <f>VLOOKUP(AQ$5,CalSales!$D$3:$AB$74,MATCH(CalbyRate!$A25,CalSales!$D$2:$AB$2,0),0)</f>
        <v>11878.735010604258</v>
      </c>
      <c r="AR25" s="11">
        <f>VLOOKUP(AR$5,CalSales!$D$3:$AB$74,MATCH(CalbyRate!$A25,CalSales!$D$2:$AB$2,0),0)</f>
        <v>16426.981137174931</v>
      </c>
      <c r="AS25" s="11">
        <f>VLOOKUP(AS$5,CalSales!$D$3:$AB$74,MATCH(CalbyRate!$A25,CalSales!$D$2:$AB$2,0),0)</f>
        <v>20493.002264933286</v>
      </c>
      <c r="AT25" s="11">
        <f>VLOOKUP(AT$5,CalSales!$D$3:$AB$74,MATCH(CalbyRate!$A25,CalSales!$D$2:$AB$2,0),0)</f>
        <v>22762.068378841348</v>
      </c>
      <c r="AU25" s="11">
        <f>VLOOKUP(AU$5,CalSales!$D$3:$AB$74,MATCH(CalbyRate!$A25,CalSales!$D$2:$AB$2,0),0)</f>
        <v>16609.545237381793</v>
      </c>
      <c r="AV25" s="11">
        <f>VLOOKUP(AV$5,CalSales!$D$3:$AB$74,MATCH(CalbyRate!$A25,CalSales!$D$2:$AB$2,0),0)</f>
        <v>12867.389208148756</v>
      </c>
      <c r="AW25" s="11">
        <f>VLOOKUP(AW$5,CalSales!$D$3:$AB$74,MATCH(CalbyRate!$A25,CalSales!$D$2:$AB$2,0),0)</f>
        <v>6788.3473652326129</v>
      </c>
      <c r="AX25" s="11">
        <f>VLOOKUP(AX$5,CalSales!$D$3:$AB$74,MATCH(CalbyRate!$A25,CalSales!$D$2:$AB$2,0),0)</f>
        <v>6283.5140851971237</v>
      </c>
      <c r="AY25" s="11">
        <f>VLOOKUP(AY$5,CalSales!$D$3:$AB$74,MATCH(CalbyRate!$A25,CalSales!$D$2:$AB$2,0),0)</f>
        <v>6324.5325107794006</v>
      </c>
      <c r="AZ25" s="11">
        <f>VLOOKUP(AZ$5,CalSales!$D$3:$AB$74,MATCH(CalbyRate!$A25,CalSales!$D$2:$AB$2,0),0)</f>
        <v>1526.7807291576048</v>
      </c>
      <c r="BA25" s="11">
        <f>VLOOKUP(BA$5,CalSales!$D$3:$AB$74,MATCH(CalbyRate!$A25,CalSales!$D$2:$AB$2,0),0)</f>
        <v>6904.2714843486929</v>
      </c>
      <c r="BB25" s="11">
        <f>VLOOKUP(BB$5,CalSales!$D$3:$AB$74,MATCH(CalbyRate!$A25,CalSales!$D$2:$AB$2,0),0)</f>
        <v>8027.7134689011091</v>
      </c>
      <c r="BC25" s="11">
        <f>VLOOKUP(BC$5,CalSales!$D$3:$AB$74,MATCH(CalbyRate!$A25,CalSales!$D$2:$AB$2,0),0)</f>
        <v>11841.06000787323</v>
      </c>
      <c r="BD25" s="11">
        <f>VLOOKUP(BD$5,CalSales!$D$3:$AB$74,MATCH(CalbyRate!$A25,CalSales!$D$2:$AB$2,0),0)</f>
        <v>16430.162561034675</v>
      </c>
      <c r="BE25" s="11">
        <f>VLOOKUP(BE$5,CalSales!$D$3:$AB$74,MATCH(CalbyRate!$A25,CalSales!$D$2:$AB$2,0),0)</f>
        <v>20538.339240091394</v>
      </c>
      <c r="BF25" s="11">
        <f>VLOOKUP(BF$5,CalSales!$D$3:$AB$74,MATCH(CalbyRate!$A25,CalSales!$D$2:$AB$2,0),0)</f>
        <v>22817.816359614815</v>
      </c>
      <c r="BG25" s="11">
        <f>VLOOKUP(BG$5,CalSales!$D$3:$AB$74,MATCH(CalbyRate!$A25,CalSales!$D$2:$AB$2,0),0)</f>
        <v>16633.38484202039</v>
      </c>
      <c r="BH25" s="11">
        <f>VLOOKUP(BH$5,CalSales!$D$3:$AB$74,MATCH(CalbyRate!$A25,CalSales!$D$2:$AB$2,0),0)</f>
        <v>12883.910897781845</v>
      </c>
      <c r="BI25" s="11">
        <f>VLOOKUP(BI$5,CalSales!$D$3:$AB$74,MATCH(CalbyRate!$A25,CalSales!$D$2:$AB$2,0),0)</f>
        <v>6790.4269554125694</v>
      </c>
      <c r="BJ25" s="11">
        <f>VLOOKUP(BJ$5,CalSales!$D$3:$AB$74,MATCH(CalbyRate!$A25,CalSales!$D$2:$AB$2,0),0)</f>
        <v>6268.2441370236165</v>
      </c>
      <c r="BK25" s="11">
        <f>VLOOKUP(BK$5,CalSales!$D$3:$AB$74,MATCH(CalbyRate!$A25,CalSales!$D$2:$AB$2,0),0)</f>
        <v>6288.4990397526199</v>
      </c>
      <c r="BL25" s="11">
        <f>VLOOKUP(BL$5,CalSales!$D$3:$AB$74,MATCH(CalbyRate!$A25,CalSales!$D$2:$AB$2,0),0)</f>
        <v>1515.8899678874427</v>
      </c>
      <c r="BM25" s="11">
        <f>VLOOKUP(BM$5,CalSales!$D$3:$AB$74,MATCH(CalbyRate!$A25,CalSales!$D$2:$AB$2,0),0)</f>
        <v>6854.7290478544237</v>
      </c>
      <c r="BN25" s="11">
        <f>VLOOKUP(BN$5,CalSales!$D$3:$AB$74,MATCH(CalbyRate!$A25,CalSales!$D$2:$AB$2,0),0)</f>
        <v>7975.0972908489393</v>
      </c>
      <c r="BO25" s="11">
        <f>VLOOKUP(BO$5,CalSales!$D$3:$AB$74,MATCH(CalbyRate!$A25,CalSales!$D$2:$AB$2,0),0)</f>
        <v>11804.632226184207</v>
      </c>
      <c r="BP25" s="11">
        <f>VLOOKUP(BP$5,CalSales!$D$3:$AB$74,MATCH(CalbyRate!$A25,CalSales!$D$2:$AB$2,0),0)</f>
        <v>16432.141701095719</v>
      </c>
      <c r="BQ25" s="11">
        <f>VLOOKUP(BQ$5,CalSales!$D$3:$AB$74,MATCH(CalbyRate!$A25,CalSales!$D$2:$AB$2,0),0)</f>
        <v>20580.518188785871</v>
      </c>
    </row>
    <row r="26" spans="1:69" x14ac:dyDescent="0.25">
      <c r="A26" t="s">
        <v>23</v>
      </c>
      <c r="B26" s="11">
        <f>VLOOKUP(B$5,CalSales!$D$3:$AB$74,MATCH(CalbyRate!$A26,CalSales!$D$2:$AB$2,0),0)</f>
        <v>0</v>
      </c>
      <c r="C26" s="11">
        <f>VLOOKUP(C$5,CalSales!$D$3:$AB$74,MATCH(CalbyRate!$A26,CalSales!$D$2:$AB$2,0),0)</f>
        <v>0</v>
      </c>
      <c r="D26" s="11">
        <f>VLOOKUP(D$5,CalSales!$D$3:$AB$74,MATCH(CalbyRate!$A26,CalSales!$D$2:$AB$2,0),0)</f>
        <v>0</v>
      </c>
      <c r="E26" s="11">
        <f>VLOOKUP(E$5,CalSales!$D$3:$AB$74,MATCH(CalbyRate!$A26,CalSales!$D$2:$AB$2,0),0)</f>
        <v>0</v>
      </c>
      <c r="F26" s="11">
        <f>VLOOKUP(F$5,CalSales!$D$3:$AB$74,MATCH(CalbyRate!$A26,CalSales!$D$2:$AB$2,0),0)</f>
        <v>0</v>
      </c>
      <c r="G26" s="11">
        <f>VLOOKUP(G$5,CalSales!$D$3:$AB$74,MATCH(CalbyRate!$A26,CalSales!$D$2:$AB$2,0),0)</f>
        <v>0</v>
      </c>
      <c r="H26" s="11">
        <f>VLOOKUP(H$5,CalSales!$D$3:$AB$74,MATCH(CalbyRate!$A26,CalSales!$D$2:$AB$2,0),0)</f>
        <v>0</v>
      </c>
      <c r="I26" s="11">
        <f>VLOOKUP(I$5,CalSales!$D$3:$AB$74,MATCH(CalbyRate!$A26,CalSales!$D$2:$AB$2,0),0)</f>
        <v>0</v>
      </c>
      <c r="J26" s="11">
        <f>VLOOKUP(J$5,CalSales!$D$3:$AB$74,MATCH(CalbyRate!$A26,CalSales!$D$2:$AB$2,0),0)</f>
        <v>0</v>
      </c>
      <c r="K26" s="11">
        <f>VLOOKUP(K$5,CalSales!$D$3:$AB$74,MATCH(CalbyRate!$A26,CalSales!$D$2:$AB$2,0),0)</f>
        <v>0</v>
      </c>
      <c r="L26" s="11">
        <f>VLOOKUP(L$5,CalSales!$D$3:$AB$74,MATCH(CalbyRate!$A26,CalSales!$D$2:$AB$2,0),0)</f>
        <v>0</v>
      </c>
      <c r="M26" s="11">
        <f>VLOOKUP(M$5,CalSales!$D$3:$AB$74,MATCH(CalbyRate!$A26,CalSales!$D$2:$AB$2,0),0)</f>
        <v>0</v>
      </c>
      <c r="N26" s="11">
        <f>VLOOKUP(N$5,CalSales!$D$3:$AB$74,MATCH(CalbyRate!$A26,CalSales!$D$2:$AB$2,0),0)</f>
        <v>0</v>
      </c>
      <c r="O26" s="11">
        <f>VLOOKUP(O$5,CalSales!$D$3:$AB$74,MATCH(CalbyRate!$A26,CalSales!$D$2:$AB$2,0),0)</f>
        <v>0</v>
      </c>
      <c r="P26" s="11">
        <f>VLOOKUP(P$5,CalSales!$D$3:$AB$74,MATCH(CalbyRate!$A26,CalSales!$D$2:$AB$2,0),0)</f>
        <v>0</v>
      </c>
      <c r="Q26" s="11">
        <f>VLOOKUP(Q$5,CalSales!$D$3:$AB$74,MATCH(CalbyRate!$A26,CalSales!$D$2:$AB$2,0),0)</f>
        <v>0</v>
      </c>
      <c r="R26" s="11">
        <f>VLOOKUP(R$5,CalSales!$D$3:$AB$74,MATCH(CalbyRate!$A26,CalSales!$D$2:$AB$2,0),0)</f>
        <v>0</v>
      </c>
      <c r="S26" s="11">
        <f>VLOOKUP(S$5,CalSales!$D$3:$AB$74,MATCH(CalbyRate!$A26,CalSales!$D$2:$AB$2,0),0)</f>
        <v>0</v>
      </c>
      <c r="T26" s="11">
        <f>VLOOKUP(T$5,CalSales!$D$3:$AB$74,MATCH(CalbyRate!$A26,CalSales!$D$2:$AB$2,0),0)</f>
        <v>0</v>
      </c>
      <c r="U26" s="11">
        <f>VLOOKUP(U$5,CalSales!$D$3:$AB$74,MATCH(CalbyRate!$A26,CalSales!$D$2:$AB$2,0),0)</f>
        <v>0</v>
      </c>
      <c r="V26" s="11">
        <f>VLOOKUP(V$5,CalSales!$D$3:$AB$74,MATCH(CalbyRate!$A26,CalSales!$D$2:$AB$2,0),0)</f>
        <v>0</v>
      </c>
      <c r="W26" s="11">
        <f>VLOOKUP(W$5,CalSales!$D$3:$AB$74,MATCH(CalbyRate!$A26,CalSales!$D$2:$AB$2,0),0)</f>
        <v>0</v>
      </c>
      <c r="X26" s="11">
        <f>VLOOKUP(X$5,CalSales!$D$3:$AB$74,MATCH(CalbyRate!$A26,CalSales!$D$2:$AB$2,0),0)</f>
        <v>0</v>
      </c>
      <c r="Y26" s="11">
        <f>VLOOKUP(Y$5,CalSales!$D$3:$AB$74,MATCH(CalbyRate!$A26,CalSales!$D$2:$AB$2,0),0)</f>
        <v>0</v>
      </c>
      <c r="Z26" s="11">
        <f>VLOOKUP(Z$5,CalSales!$D$3:$AB$74,MATCH(CalbyRate!$A26,CalSales!$D$2:$AB$2,0),0)</f>
        <v>0</v>
      </c>
      <c r="AA26" s="11">
        <f>VLOOKUP(AA$5,CalSales!$D$3:$AB$74,MATCH(CalbyRate!$A26,CalSales!$D$2:$AB$2,0),0)</f>
        <v>0</v>
      </c>
      <c r="AB26" s="11">
        <f>VLOOKUP(AB$5,CalSales!$D$3:$AB$74,MATCH(CalbyRate!$A26,CalSales!$D$2:$AB$2,0),0)</f>
        <v>0</v>
      </c>
      <c r="AC26" s="11">
        <f>VLOOKUP(AC$5,CalSales!$D$3:$AB$74,MATCH(CalbyRate!$A26,CalSales!$D$2:$AB$2,0),0)</f>
        <v>0</v>
      </c>
      <c r="AD26" s="11">
        <f>VLOOKUP(AD$5,CalSales!$D$3:$AB$74,MATCH(CalbyRate!$A26,CalSales!$D$2:$AB$2,0),0)</f>
        <v>0</v>
      </c>
      <c r="AE26" s="11">
        <f>VLOOKUP(AE$5,CalSales!$D$3:$AB$74,MATCH(CalbyRate!$A26,CalSales!$D$2:$AB$2,0),0)</f>
        <v>0</v>
      </c>
      <c r="AF26" s="11">
        <f>VLOOKUP(AF$5,CalSales!$D$3:$AB$74,MATCH(CalbyRate!$A26,CalSales!$D$2:$AB$2,0),0)</f>
        <v>0</v>
      </c>
      <c r="AG26" s="11">
        <f>VLOOKUP(AG$5,CalSales!$D$3:$AB$74,MATCH(CalbyRate!$A26,CalSales!$D$2:$AB$2,0),0)</f>
        <v>0</v>
      </c>
      <c r="AH26" s="11">
        <f>VLOOKUP(AH$5,CalSales!$D$3:$AB$74,MATCH(CalbyRate!$A26,CalSales!$D$2:$AB$2,0),0)</f>
        <v>0</v>
      </c>
      <c r="AI26" s="11">
        <f>VLOOKUP(AI$5,CalSales!$D$3:$AB$74,MATCH(CalbyRate!$A26,CalSales!$D$2:$AB$2,0),0)</f>
        <v>0</v>
      </c>
      <c r="AJ26" s="11">
        <f>VLOOKUP(AJ$5,CalSales!$D$3:$AB$74,MATCH(CalbyRate!$A26,CalSales!$D$2:$AB$2,0),0)</f>
        <v>0</v>
      </c>
      <c r="AK26" s="11">
        <f>VLOOKUP(AK$5,CalSales!$D$3:$AB$74,MATCH(CalbyRate!$A26,CalSales!$D$2:$AB$2,0),0)</f>
        <v>0</v>
      </c>
      <c r="AL26" s="11">
        <f>VLOOKUP(AL$5,CalSales!$D$3:$AB$74,MATCH(CalbyRate!$A26,CalSales!$D$2:$AB$2,0),0)</f>
        <v>0</v>
      </c>
      <c r="AM26" s="11">
        <f>VLOOKUP(AM$5,CalSales!$D$3:$AB$74,MATCH(CalbyRate!$A26,CalSales!$D$2:$AB$2,0),0)</f>
        <v>0</v>
      </c>
      <c r="AN26" s="11">
        <f>VLOOKUP(AN$5,CalSales!$D$3:$AB$74,MATCH(CalbyRate!$A26,CalSales!$D$2:$AB$2,0),0)</f>
        <v>0</v>
      </c>
      <c r="AO26" s="11">
        <f>VLOOKUP(AO$5,CalSales!$D$3:$AB$74,MATCH(CalbyRate!$A26,CalSales!$D$2:$AB$2,0),0)</f>
        <v>0</v>
      </c>
      <c r="AP26" s="11">
        <f>VLOOKUP(AP$5,CalSales!$D$3:$AB$74,MATCH(CalbyRate!$A26,CalSales!$D$2:$AB$2,0),0)</f>
        <v>0</v>
      </c>
      <c r="AQ26" s="11">
        <f>VLOOKUP(AQ$5,CalSales!$D$3:$AB$74,MATCH(CalbyRate!$A26,CalSales!$D$2:$AB$2,0),0)</f>
        <v>0</v>
      </c>
      <c r="AR26" s="11">
        <f>VLOOKUP(AR$5,CalSales!$D$3:$AB$74,MATCH(CalbyRate!$A26,CalSales!$D$2:$AB$2,0),0)</f>
        <v>0</v>
      </c>
      <c r="AS26" s="11">
        <f>VLOOKUP(AS$5,CalSales!$D$3:$AB$74,MATCH(CalbyRate!$A26,CalSales!$D$2:$AB$2,0),0)</f>
        <v>0</v>
      </c>
      <c r="AT26" s="11">
        <f>VLOOKUP(AT$5,CalSales!$D$3:$AB$74,MATCH(CalbyRate!$A26,CalSales!$D$2:$AB$2,0),0)</f>
        <v>0</v>
      </c>
      <c r="AU26" s="11">
        <f>VLOOKUP(AU$5,CalSales!$D$3:$AB$74,MATCH(CalbyRate!$A26,CalSales!$D$2:$AB$2,0),0)</f>
        <v>0</v>
      </c>
      <c r="AV26" s="11">
        <f>VLOOKUP(AV$5,CalSales!$D$3:$AB$74,MATCH(CalbyRate!$A26,CalSales!$D$2:$AB$2,0),0)</f>
        <v>0</v>
      </c>
      <c r="AW26" s="11">
        <f>VLOOKUP(AW$5,CalSales!$D$3:$AB$74,MATCH(CalbyRate!$A26,CalSales!$D$2:$AB$2,0),0)</f>
        <v>0</v>
      </c>
      <c r="AX26" s="11">
        <f>VLOOKUP(AX$5,CalSales!$D$3:$AB$74,MATCH(CalbyRate!$A26,CalSales!$D$2:$AB$2,0),0)</f>
        <v>0</v>
      </c>
      <c r="AY26" s="11">
        <f>VLOOKUP(AY$5,CalSales!$D$3:$AB$74,MATCH(CalbyRate!$A26,CalSales!$D$2:$AB$2,0),0)</f>
        <v>0</v>
      </c>
      <c r="AZ26" s="11">
        <f>VLOOKUP(AZ$5,CalSales!$D$3:$AB$74,MATCH(CalbyRate!$A26,CalSales!$D$2:$AB$2,0),0)</f>
        <v>0</v>
      </c>
      <c r="BA26" s="11">
        <f>VLOOKUP(BA$5,CalSales!$D$3:$AB$74,MATCH(CalbyRate!$A26,CalSales!$D$2:$AB$2,0),0)</f>
        <v>0</v>
      </c>
      <c r="BB26" s="11">
        <f>VLOOKUP(BB$5,CalSales!$D$3:$AB$74,MATCH(CalbyRate!$A26,CalSales!$D$2:$AB$2,0),0)</f>
        <v>0</v>
      </c>
      <c r="BC26" s="11">
        <f>VLOOKUP(BC$5,CalSales!$D$3:$AB$74,MATCH(CalbyRate!$A26,CalSales!$D$2:$AB$2,0),0)</f>
        <v>0</v>
      </c>
      <c r="BD26" s="11">
        <f>VLOOKUP(BD$5,CalSales!$D$3:$AB$74,MATCH(CalbyRate!$A26,CalSales!$D$2:$AB$2,0),0)</f>
        <v>0</v>
      </c>
      <c r="BE26" s="11">
        <f>VLOOKUP(BE$5,CalSales!$D$3:$AB$74,MATCH(CalbyRate!$A26,CalSales!$D$2:$AB$2,0),0)</f>
        <v>0</v>
      </c>
      <c r="BF26" s="11">
        <f>VLOOKUP(BF$5,CalSales!$D$3:$AB$74,MATCH(CalbyRate!$A26,CalSales!$D$2:$AB$2,0),0)</f>
        <v>0</v>
      </c>
      <c r="BG26" s="11">
        <f>VLOOKUP(BG$5,CalSales!$D$3:$AB$74,MATCH(CalbyRate!$A26,CalSales!$D$2:$AB$2,0),0)</f>
        <v>0</v>
      </c>
      <c r="BH26" s="11">
        <f>VLOOKUP(BH$5,CalSales!$D$3:$AB$74,MATCH(CalbyRate!$A26,CalSales!$D$2:$AB$2,0),0)</f>
        <v>0</v>
      </c>
      <c r="BI26" s="11">
        <f>VLOOKUP(BI$5,CalSales!$D$3:$AB$74,MATCH(CalbyRate!$A26,CalSales!$D$2:$AB$2,0),0)</f>
        <v>0</v>
      </c>
      <c r="BJ26" s="11">
        <f>VLOOKUP(BJ$5,CalSales!$D$3:$AB$74,MATCH(CalbyRate!$A26,CalSales!$D$2:$AB$2,0),0)</f>
        <v>0</v>
      </c>
      <c r="BK26" s="11">
        <f>VLOOKUP(BK$5,CalSales!$D$3:$AB$74,MATCH(CalbyRate!$A26,CalSales!$D$2:$AB$2,0),0)</f>
        <v>0</v>
      </c>
      <c r="BL26" s="11">
        <f>VLOOKUP(BL$5,CalSales!$D$3:$AB$74,MATCH(CalbyRate!$A26,CalSales!$D$2:$AB$2,0),0)</f>
        <v>0</v>
      </c>
      <c r="BM26" s="11">
        <f>VLOOKUP(BM$5,CalSales!$D$3:$AB$74,MATCH(CalbyRate!$A26,CalSales!$D$2:$AB$2,0),0)</f>
        <v>0</v>
      </c>
      <c r="BN26" s="11">
        <f>VLOOKUP(BN$5,CalSales!$D$3:$AB$74,MATCH(CalbyRate!$A26,CalSales!$D$2:$AB$2,0),0)</f>
        <v>0</v>
      </c>
      <c r="BO26" s="11">
        <f>VLOOKUP(BO$5,CalSales!$D$3:$AB$74,MATCH(CalbyRate!$A26,CalSales!$D$2:$AB$2,0),0)</f>
        <v>0</v>
      </c>
      <c r="BP26" s="11">
        <f>VLOOKUP(BP$5,CalSales!$D$3:$AB$74,MATCH(CalbyRate!$A26,CalSales!$D$2:$AB$2,0),0)</f>
        <v>0</v>
      </c>
      <c r="BQ26" s="11">
        <f>VLOOKUP(BQ$5,CalSales!$D$3:$AB$74,MATCH(CalbyRate!$A26,CalSales!$D$2:$AB$2,0),0)</f>
        <v>0</v>
      </c>
    </row>
    <row r="27" spans="1:69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 x14ac:dyDescent="0.25">
      <c r="A28" t="s">
        <v>115</v>
      </c>
      <c r="B28" s="11">
        <f>SUM(B7:B26)-B14-B17</f>
        <v>2029240.5617416953</v>
      </c>
      <c r="C28" s="11">
        <f t="shared" ref="C28:BN28" si="0">SUM(C7:C26)-C14-C17</f>
        <v>1580268.8714007933</v>
      </c>
      <c r="D28" s="11">
        <f t="shared" si="0"/>
        <v>1538061.4168445873</v>
      </c>
      <c r="E28" s="11">
        <f t="shared" si="0"/>
        <v>1597756.0567775869</v>
      </c>
      <c r="F28" s="11">
        <f t="shared" si="0"/>
        <v>1695189.8059656941</v>
      </c>
      <c r="G28" s="11">
        <f t="shared" si="0"/>
        <v>2710991.6737571396</v>
      </c>
      <c r="H28" s="11">
        <f t="shared" si="0"/>
        <v>4513567.093231977</v>
      </c>
      <c r="I28" s="11">
        <f t="shared" si="0"/>
        <v>7207136.3892766796</v>
      </c>
      <c r="J28" s="11">
        <f>SUM(J7:J26)-J14-J17</f>
        <v>7953294.7811737172</v>
      </c>
      <c r="K28" s="11">
        <f t="shared" si="0"/>
        <v>6775000.4346197722</v>
      </c>
      <c r="L28" s="11">
        <f t="shared" si="0"/>
        <v>4968012.4303322211</v>
      </c>
      <c r="M28" s="11">
        <f t="shared" si="0"/>
        <v>2738437.4297903078</v>
      </c>
      <c r="N28" s="11">
        <f t="shared" si="0"/>
        <v>1942499.6142754289</v>
      </c>
      <c r="O28" s="11">
        <f t="shared" si="0"/>
        <v>1512894.6243844195</v>
      </c>
      <c r="P28" s="11">
        <f t="shared" si="0"/>
        <v>1472552.9233325054</v>
      </c>
      <c r="Q28" s="11">
        <f t="shared" si="0"/>
        <v>1529665.4934886822</v>
      </c>
      <c r="R28" s="11">
        <f t="shared" si="0"/>
        <v>1622357.7996909665</v>
      </c>
      <c r="S28" s="11">
        <f t="shared" si="0"/>
        <v>2599919.0943240216</v>
      </c>
      <c r="T28" s="11">
        <f t="shared" si="0"/>
        <v>4313044.6306208773</v>
      </c>
      <c r="U28" s="11">
        <f t="shared" si="0"/>
        <v>6886569.7969953092</v>
      </c>
      <c r="V28" s="11">
        <f t="shared" si="0"/>
        <v>7947261.3598564984</v>
      </c>
      <c r="W28" s="11">
        <f t="shared" si="0"/>
        <v>6770158.7996937064</v>
      </c>
      <c r="X28" s="11">
        <f t="shared" si="0"/>
        <v>4965324.8906782614</v>
      </c>
      <c r="Y28" s="11">
        <f t="shared" si="0"/>
        <v>2737176.3218939062</v>
      </c>
      <c r="Z28" s="11">
        <f t="shared" si="0"/>
        <v>1943091.9083887297</v>
      </c>
      <c r="AA28" s="11">
        <f t="shared" si="0"/>
        <v>1513454.4797349323</v>
      </c>
      <c r="AB28" s="11">
        <f t="shared" si="0"/>
        <v>1473135.1201927224</v>
      </c>
      <c r="AC28" s="11">
        <f t="shared" si="0"/>
        <v>1530248.0062380547</v>
      </c>
      <c r="AD28" s="11">
        <f t="shared" si="0"/>
        <v>1622644.1804772487</v>
      </c>
      <c r="AE28" s="11">
        <f t="shared" si="0"/>
        <v>2598512.63576874</v>
      </c>
      <c r="AF28" s="11">
        <f t="shared" si="0"/>
        <v>4310090.8076956449</v>
      </c>
      <c r="AG28" s="11">
        <f t="shared" si="0"/>
        <v>6881640.4384414526</v>
      </c>
      <c r="AH28" s="11">
        <f t="shared" si="0"/>
        <v>7914221.4781874241</v>
      </c>
      <c r="AI28" s="11">
        <f t="shared" si="0"/>
        <v>6742038.216563331</v>
      </c>
      <c r="AJ28" s="11">
        <f t="shared" si="0"/>
        <v>4944775.0741374679</v>
      </c>
      <c r="AK28" s="11">
        <f t="shared" si="0"/>
        <v>2725867.0078179161</v>
      </c>
      <c r="AL28" s="11">
        <f t="shared" si="0"/>
        <v>1935191.3805797657</v>
      </c>
      <c r="AM28" s="11">
        <f t="shared" si="0"/>
        <v>1507309.3057972328</v>
      </c>
      <c r="AN28" s="11">
        <f t="shared" si="0"/>
        <v>1467156.859109489</v>
      </c>
      <c r="AO28" s="11">
        <f t="shared" si="0"/>
        <v>1524036.0577113102</v>
      </c>
      <c r="AP28" s="11">
        <f t="shared" si="0"/>
        <v>1616028.6846410609</v>
      </c>
      <c r="AQ28" s="11">
        <f t="shared" si="0"/>
        <v>2587758.2637857762</v>
      </c>
      <c r="AR28" s="11">
        <f t="shared" si="0"/>
        <v>4292199.425271078</v>
      </c>
      <c r="AS28" s="11">
        <f t="shared" si="0"/>
        <v>6853056.1169956829</v>
      </c>
      <c r="AT28" s="11">
        <f t="shared" si="0"/>
        <v>7878948.8266880605</v>
      </c>
      <c r="AU28" s="11">
        <f t="shared" si="0"/>
        <v>6712017.3000645544</v>
      </c>
      <c r="AV28" s="11">
        <f t="shared" si="0"/>
        <v>4922836.5416548336</v>
      </c>
      <c r="AW28" s="11">
        <f t="shared" si="0"/>
        <v>2713793.4326733453</v>
      </c>
      <c r="AX28" s="11">
        <f t="shared" si="0"/>
        <v>1926756.9507335024</v>
      </c>
      <c r="AY28" s="11">
        <f t="shared" si="0"/>
        <v>1500748.853163701</v>
      </c>
      <c r="AZ28" s="11">
        <f t="shared" si="0"/>
        <v>1460774.5989708735</v>
      </c>
      <c r="BA28" s="11">
        <f t="shared" si="0"/>
        <v>1517404.3179941254</v>
      </c>
      <c r="BB28" s="11">
        <f t="shared" si="0"/>
        <v>1608966.1266857227</v>
      </c>
      <c r="BC28" s="11">
        <f t="shared" si="0"/>
        <v>2576277.1326228674</v>
      </c>
      <c r="BD28" s="11">
        <f t="shared" si="0"/>
        <v>4273098.9786222558</v>
      </c>
      <c r="BE28" s="11">
        <f t="shared" si="0"/>
        <v>6822540.1236637114</v>
      </c>
      <c r="BF28" s="11">
        <f t="shared" si="0"/>
        <v>7850937.9317733701</v>
      </c>
      <c r="BG28" s="11">
        <f t="shared" si="0"/>
        <v>6688176.9392880211</v>
      </c>
      <c r="BH28" s="11">
        <f t="shared" si="0"/>
        <v>4905414.6042094864</v>
      </c>
      <c r="BI28" s="11">
        <f t="shared" si="0"/>
        <v>2704205.5046258816</v>
      </c>
      <c r="BJ28" s="11">
        <f t="shared" si="0"/>
        <v>1920058.9590020552</v>
      </c>
      <c r="BK28" s="11">
        <f t="shared" si="0"/>
        <v>1495539.0336151489</v>
      </c>
      <c r="BL28" s="11">
        <f t="shared" si="0"/>
        <v>1455706.2865400889</v>
      </c>
      <c r="BM28" s="11">
        <f t="shared" si="0"/>
        <v>1512137.8875891711</v>
      </c>
      <c r="BN28" s="11">
        <f t="shared" si="0"/>
        <v>1603357.5727407646</v>
      </c>
      <c r="BO28" s="11">
        <f>SUM(BO7:BO26)-BO14-BO17</f>
        <v>2567159.6791614578</v>
      </c>
      <c r="BP28" s="11">
        <f>SUM(BP7:BP26)-BP14-BP17</f>
        <v>4257930.8361333515</v>
      </c>
      <c r="BQ28" s="11">
        <f>SUM(BQ7:BQ26)-BQ14-BQ17</f>
        <v>6798306.6099893982</v>
      </c>
    </row>
    <row r="29" spans="1:69" x14ac:dyDescent="0.25">
      <c r="A29" t="s">
        <v>25</v>
      </c>
      <c r="B29" s="11">
        <f>SUM(B7,B8,B9,B10,B12,B13,B21,B22,B26)</f>
        <v>1409738.922650509</v>
      </c>
      <c r="C29" s="11">
        <f t="shared" ref="C29:BN29" si="1">SUM(C7,C8,C9,C10,C12,C13,C21,C22,C26)</f>
        <v>953533.23718734982</v>
      </c>
      <c r="D29" s="11">
        <f t="shared" si="1"/>
        <v>868491.53237728751</v>
      </c>
      <c r="E29" s="11">
        <f t="shared" si="1"/>
        <v>856161.36460896139</v>
      </c>
      <c r="F29" s="11">
        <f t="shared" si="1"/>
        <v>933577.26259711385</v>
      </c>
      <c r="G29" s="11">
        <f t="shared" si="1"/>
        <v>1574626.1210032045</v>
      </c>
      <c r="H29" s="11">
        <f t="shared" si="1"/>
        <v>3071492.0291549582</v>
      </c>
      <c r="I29" s="11">
        <f t="shared" si="1"/>
        <v>5567034.1182679301</v>
      </c>
      <c r="J29" s="11">
        <f t="shared" si="1"/>
        <v>6382526.860686399</v>
      </c>
      <c r="K29" s="11">
        <f t="shared" si="1"/>
        <v>5515071.2163190637</v>
      </c>
      <c r="L29" s="11">
        <f t="shared" si="1"/>
        <v>3869594.3818273125</v>
      </c>
      <c r="M29" s="11">
        <f t="shared" si="1"/>
        <v>2087329.7673015278</v>
      </c>
      <c r="N29" s="11">
        <f t="shared" si="1"/>
        <v>1246147.2116659572</v>
      </c>
      <c r="O29" s="11">
        <f t="shared" si="1"/>
        <v>816879.47160822549</v>
      </c>
      <c r="P29" s="11">
        <f t="shared" si="1"/>
        <v>739674.99298155494</v>
      </c>
      <c r="Q29" s="11">
        <f t="shared" si="1"/>
        <v>755770.99471919867</v>
      </c>
      <c r="R29" s="11">
        <f t="shared" si="1"/>
        <v>818388.38815517165</v>
      </c>
      <c r="S29" s="11">
        <f t="shared" si="1"/>
        <v>1444479.7906986601</v>
      </c>
      <c r="T29" s="11">
        <f t="shared" si="1"/>
        <v>2932129.6831998983</v>
      </c>
      <c r="U29" s="11">
        <f t="shared" si="1"/>
        <v>5332478.5641377717</v>
      </c>
      <c r="V29" s="11">
        <f t="shared" si="1"/>
        <v>6362795.2162235742</v>
      </c>
      <c r="W29" s="11">
        <f t="shared" si="1"/>
        <v>5497612.1948293084</v>
      </c>
      <c r="X29" s="11">
        <f t="shared" si="1"/>
        <v>3854821.7070138874</v>
      </c>
      <c r="Y29" s="11">
        <f t="shared" si="1"/>
        <v>2075628.6394864628</v>
      </c>
      <c r="Z29" s="11">
        <f t="shared" si="1"/>
        <v>1235877.4243759804</v>
      </c>
      <c r="AA29" s="11">
        <f t="shared" si="1"/>
        <v>814003.85726375831</v>
      </c>
      <c r="AB29" s="11">
        <f t="shared" si="1"/>
        <v>737179.87045538984</v>
      </c>
      <c r="AC29" s="11">
        <f t="shared" si="1"/>
        <v>755921.54906712798</v>
      </c>
      <c r="AD29" s="11">
        <f t="shared" si="1"/>
        <v>814653.90715264517</v>
      </c>
      <c r="AE29" s="11">
        <f t="shared" si="1"/>
        <v>1436022.2558759053</v>
      </c>
      <c r="AF29" s="11">
        <f t="shared" si="1"/>
        <v>2925159.9234372154</v>
      </c>
      <c r="AG29" s="11">
        <f t="shared" si="1"/>
        <v>5315074.8592941649</v>
      </c>
      <c r="AH29" s="11">
        <f t="shared" si="1"/>
        <v>6325932.6645554416</v>
      </c>
      <c r="AI29" s="11">
        <f t="shared" si="1"/>
        <v>5467898.810696587</v>
      </c>
      <c r="AJ29" s="11">
        <f t="shared" si="1"/>
        <v>3833080.3833593577</v>
      </c>
      <c r="AK29" s="11">
        <f t="shared" si="1"/>
        <v>2064188.9262339375</v>
      </c>
      <c r="AL29" s="11">
        <f t="shared" si="1"/>
        <v>1229541.0547710424</v>
      </c>
      <c r="AM29" s="11">
        <f t="shared" si="1"/>
        <v>811781.00038287777</v>
      </c>
      <c r="AN29" s="11">
        <f t="shared" si="1"/>
        <v>736311.27814966114</v>
      </c>
      <c r="AO29" s="11">
        <f t="shared" si="1"/>
        <v>755189.73761541839</v>
      </c>
      <c r="AP29" s="11">
        <f t="shared" si="1"/>
        <v>811617.46132708504</v>
      </c>
      <c r="AQ29" s="11">
        <f t="shared" si="1"/>
        <v>1428637.74096931</v>
      </c>
      <c r="AR29" s="11">
        <f t="shared" si="1"/>
        <v>2906772.3523264928</v>
      </c>
      <c r="AS29" s="11">
        <f t="shared" si="1"/>
        <v>5282853.59179362</v>
      </c>
      <c r="AT29" s="11">
        <f t="shared" si="1"/>
        <v>6286751.9390881639</v>
      </c>
      <c r="AU29" s="11">
        <f t="shared" si="1"/>
        <v>5436144.8586228825</v>
      </c>
      <c r="AV29" s="11">
        <f t="shared" si="1"/>
        <v>3809777.844939515</v>
      </c>
      <c r="AW29" s="11">
        <f t="shared" si="1"/>
        <v>2051850.0020243507</v>
      </c>
      <c r="AX29" s="11">
        <f t="shared" si="1"/>
        <v>1222707.972107609</v>
      </c>
      <c r="AY29" s="11">
        <f t="shared" si="1"/>
        <v>809057.87995824893</v>
      </c>
      <c r="AZ29" s="11">
        <f t="shared" si="1"/>
        <v>735007.47750881675</v>
      </c>
      <c r="BA29" s="11">
        <f t="shared" si="1"/>
        <v>753977.3719928608</v>
      </c>
      <c r="BB29" s="11">
        <f t="shared" si="1"/>
        <v>808764.9228022669</v>
      </c>
      <c r="BC29" s="11">
        <f t="shared" si="1"/>
        <v>1420608.8753175437</v>
      </c>
      <c r="BD29" s="11">
        <f t="shared" si="1"/>
        <v>2887303.1365459114</v>
      </c>
      <c r="BE29" s="11">
        <f t="shared" si="1"/>
        <v>5248891.2075961698</v>
      </c>
      <c r="BF29" s="11">
        <f t="shared" si="1"/>
        <v>6254891.8382302383</v>
      </c>
      <c r="BG29" s="11">
        <f t="shared" si="1"/>
        <v>5410472.7022902519</v>
      </c>
      <c r="BH29" s="11">
        <f t="shared" si="1"/>
        <v>3790928.3615638711</v>
      </c>
      <c r="BI29" s="11">
        <f t="shared" si="1"/>
        <v>2041998.3690408003</v>
      </c>
      <c r="BJ29" s="11">
        <f t="shared" si="1"/>
        <v>1217494.9429765372</v>
      </c>
      <c r="BK29" s="11">
        <f t="shared" si="1"/>
        <v>807425.60971067811</v>
      </c>
      <c r="BL29" s="11">
        <f t="shared" si="1"/>
        <v>734687.97763347998</v>
      </c>
      <c r="BM29" s="11">
        <f t="shared" si="1"/>
        <v>753745.54914685723</v>
      </c>
      <c r="BN29" s="11">
        <f t="shared" si="1"/>
        <v>808019.35744671291</v>
      </c>
      <c r="BO29" s="11">
        <f>SUM(BO7,BO8,BO9,BO10,BO12,BO13,BO21,BO22,BO26)</f>
        <v>1414825.5482400432</v>
      </c>
      <c r="BP29" s="11">
        <f>SUM(BP7,BP8,BP9,BP10,BP12,BP13,BP21,BP22,BP26)</f>
        <v>2871864.0292666503</v>
      </c>
      <c r="BQ29" s="11">
        <f>SUM(BQ7,BQ8,BQ9,BQ10,BQ12,BQ13,BQ21,BQ22,BQ26)</f>
        <v>5221442.7827952076</v>
      </c>
    </row>
    <row r="30" spans="1:69" x14ac:dyDescent="0.25">
      <c r="A30" t="s">
        <v>114</v>
      </c>
      <c r="B30" s="11">
        <f>B28-B29</f>
        <v>619501.63909118623</v>
      </c>
      <c r="C30" s="11">
        <f t="shared" ref="C30:BN30" si="2">C28-C29</f>
        <v>626735.6342134435</v>
      </c>
      <c r="D30" s="11">
        <f t="shared" si="2"/>
        <v>669569.88446729979</v>
      </c>
      <c r="E30" s="11">
        <f t="shared" si="2"/>
        <v>741594.69216862554</v>
      </c>
      <c r="F30" s="11">
        <f t="shared" si="2"/>
        <v>761612.54336858029</v>
      </c>
      <c r="G30" s="11">
        <f t="shared" si="2"/>
        <v>1136365.5527539351</v>
      </c>
      <c r="H30" s="11">
        <f t="shared" si="2"/>
        <v>1442075.0640770188</v>
      </c>
      <c r="I30" s="11">
        <f t="shared" si="2"/>
        <v>1640102.2710087495</v>
      </c>
      <c r="J30" s="11">
        <f t="shared" si="2"/>
        <v>1570767.9204873182</v>
      </c>
      <c r="K30" s="11">
        <f t="shared" si="2"/>
        <v>1259929.2183007086</v>
      </c>
      <c r="L30" s="11">
        <f t="shared" si="2"/>
        <v>1098418.0485049086</v>
      </c>
      <c r="M30" s="11">
        <f t="shared" si="2"/>
        <v>651107.66248877998</v>
      </c>
      <c r="N30" s="11">
        <f t="shared" si="2"/>
        <v>696352.4026094717</v>
      </c>
      <c r="O30" s="11">
        <f t="shared" si="2"/>
        <v>696015.15277619404</v>
      </c>
      <c r="P30" s="11">
        <f t="shared" si="2"/>
        <v>732877.93035095045</v>
      </c>
      <c r="Q30" s="11">
        <f t="shared" si="2"/>
        <v>773894.49876948353</v>
      </c>
      <c r="R30" s="11">
        <f t="shared" si="2"/>
        <v>803969.41153579485</v>
      </c>
      <c r="S30" s="11">
        <f t="shared" si="2"/>
        <v>1155439.3036253615</v>
      </c>
      <c r="T30" s="11">
        <f t="shared" si="2"/>
        <v>1380914.9474209789</v>
      </c>
      <c r="U30" s="11">
        <f t="shared" si="2"/>
        <v>1554091.2328575375</v>
      </c>
      <c r="V30" s="11">
        <f t="shared" si="2"/>
        <v>1584466.1436329242</v>
      </c>
      <c r="W30" s="11">
        <f t="shared" si="2"/>
        <v>1272546.604864398</v>
      </c>
      <c r="X30" s="11">
        <f t="shared" si="2"/>
        <v>1110503.1836643741</v>
      </c>
      <c r="Y30" s="11">
        <f t="shared" si="2"/>
        <v>661547.68240744341</v>
      </c>
      <c r="Z30" s="11">
        <f t="shared" si="2"/>
        <v>707214.48401274928</v>
      </c>
      <c r="AA30" s="11">
        <f t="shared" si="2"/>
        <v>699450.62247117399</v>
      </c>
      <c r="AB30" s="11">
        <f t="shared" si="2"/>
        <v>735955.24973733258</v>
      </c>
      <c r="AC30" s="11">
        <f t="shared" si="2"/>
        <v>774326.45717092673</v>
      </c>
      <c r="AD30" s="11">
        <f t="shared" si="2"/>
        <v>807990.27332460356</v>
      </c>
      <c r="AE30" s="11">
        <f t="shared" si="2"/>
        <v>1162490.3798928347</v>
      </c>
      <c r="AF30" s="11">
        <f t="shared" si="2"/>
        <v>1384930.8842584295</v>
      </c>
      <c r="AG30" s="11">
        <f t="shared" si="2"/>
        <v>1566565.5791472876</v>
      </c>
      <c r="AH30" s="11">
        <f t="shared" si="2"/>
        <v>1588288.8136319825</v>
      </c>
      <c r="AI30" s="11">
        <f t="shared" si="2"/>
        <v>1274139.405866744</v>
      </c>
      <c r="AJ30" s="11">
        <f t="shared" si="2"/>
        <v>1111694.6907781102</v>
      </c>
      <c r="AK30" s="11">
        <f t="shared" si="2"/>
        <v>661678.08158397861</v>
      </c>
      <c r="AL30" s="11">
        <f t="shared" si="2"/>
        <v>705650.32580872322</v>
      </c>
      <c r="AM30" s="11">
        <f t="shared" si="2"/>
        <v>695528.30541435501</v>
      </c>
      <c r="AN30" s="11">
        <f t="shared" si="2"/>
        <v>730845.58095982787</v>
      </c>
      <c r="AO30" s="11">
        <f t="shared" si="2"/>
        <v>768846.32009589183</v>
      </c>
      <c r="AP30" s="11">
        <f t="shared" si="2"/>
        <v>804411.22331397585</v>
      </c>
      <c r="AQ30" s="11">
        <f t="shared" si="2"/>
        <v>1159120.5228164662</v>
      </c>
      <c r="AR30" s="11">
        <f t="shared" si="2"/>
        <v>1385427.0729445852</v>
      </c>
      <c r="AS30" s="11">
        <f t="shared" si="2"/>
        <v>1570202.5252020629</v>
      </c>
      <c r="AT30" s="11">
        <f t="shared" si="2"/>
        <v>1592196.8875998966</v>
      </c>
      <c r="AU30" s="11">
        <f t="shared" si="2"/>
        <v>1275872.4414416719</v>
      </c>
      <c r="AV30" s="11">
        <f t="shared" si="2"/>
        <v>1113058.6967153186</v>
      </c>
      <c r="AW30" s="11">
        <f t="shared" si="2"/>
        <v>661943.43064899463</v>
      </c>
      <c r="AX30" s="11">
        <f t="shared" si="2"/>
        <v>704048.97862589336</v>
      </c>
      <c r="AY30" s="11">
        <f t="shared" si="2"/>
        <v>691690.97320545209</v>
      </c>
      <c r="AZ30" s="11">
        <f t="shared" si="2"/>
        <v>725767.12146205676</v>
      </c>
      <c r="BA30" s="11">
        <f t="shared" si="2"/>
        <v>763426.94600126462</v>
      </c>
      <c r="BB30" s="11">
        <f t="shared" si="2"/>
        <v>800201.20388345583</v>
      </c>
      <c r="BC30" s="11">
        <f t="shared" si="2"/>
        <v>1155668.2573053236</v>
      </c>
      <c r="BD30" s="11">
        <f t="shared" si="2"/>
        <v>1385795.8420763444</v>
      </c>
      <c r="BE30" s="11">
        <f t="shared" si="2"/>
        <v>1573648.9160675416</v>
      </c>
      <c r="BF30" s="11">
        <f t="shared" si="2"/>
        <v>1596046.0935431318</v>
      </c>
      <c r="BG30" s="11">
        <f t="shared" si="2"/>
        <v>1277704.2369977692</v>
      </c>
      <c r="BH30" s="11">
        <f t="shared" si="2"/>
        <v>1114486.2426456152</v>
      </c>
      <c r="BI30" s="11">
        <f t="shared" si="2"/>
        <v>662207.1355850813</v>
      </c>
      <c r="BJ30" s="11">
        <f t="shared" si="2"/>
        <v>702564.01602551807</v>
      </c>
      <c r="BK30" s="11">
        <f t="shared" si="2"/>
        <v>688113.42390447075</v>
      </c>
      <c r="BL30" s="11">
        <f t="shared" si="2"/>
        <v>721018.30890660896</v>
      </c>
      <c r="BM30" s="11">
        <f t="shared" si="2"/>
        <v>758392.33844231383</v>
      </c>
      <c r="BN30" s="11">
        <f t="shared" si="2"/>
        <v>795338.21529405168</v>
      </c>
      <c r="BO30" s="11">
        <f>BO28-BO29</f>
        <v>1152334.1309214146</v>
      </c>
      <c r="BP30" s="11">
        <f>BP28-BP29</f>
        <v>1386066.8068667012</v>
      </c>
      <c r="BQ30" s="11">
        <f>BQ28-BQ29</f>
        <v>1576863.8271941906</v>
      </c>
    </row>
    <row r="31" spans="1:69" x14ac:dyDescent="0.25">
      <c r="B31" s="13"/>
      <c r="J31" s="11"/>
    </row>
    <row r="32" spans="1:69" x14ac:dyDescent="0.25">
      <c r="A32" s="143" t="s">
        <v>190</v>
      </c>
      <c r="J32" s="13"/>
    </row>
    <row r="33" spans="1:69" x14ac:dyDescent="0.25">
      <c r="A33" t="s">
        <v>191</v>
      </c>
      <c r="B33" s="11">
        <f>SUM(B7,B8,B9,B10,B12,B13,B21,B22,B26)</f>
        <v>1409738.922650509</v>
      </c>
      <c r="C33" s="11">
        <f t="shared" ref="C33:BN33" si="3">SUM(C7,C8,C9,C10,C12,C13,C21,C22,C26)</f>
        <v>953533.23718734982</v>
      </c>
      <c r="D33" s="11">
        <f t="shared" si="3"/>
        <v>868491.53237728751</v>
      </c>
      <c r="E33" s="11">
        <f t="shared" si="3"/>
        <v>856161.36460896139</v>
      </c>
      <c r="F33" s="11">
        <f t="shared" si="3"/>
        <v>933577.26259711385</v>
      </c>
      <c r="G33" s="11">
        <f t="shared" si="3"/>
        <v>1574626.1210032045</v>
      </c>
      <c r="H33" s="11">
        <f t="shared" si="3"/>
        <v>3071492.0291549582</v>
      </c>
      <c r="I33" s="11">
        <f t="shared" si="3"/>
        <v>5567034.1182679301</v>
      </c>
      <c r="J33" s="11">
        <f t="shared" si="3"/>
        <v>6382526.860686399</v>
      </c>
      <c r="K33" s="11">
        <f t="shared" si="3"/>
        <v>5515071.2163190637</v>
      </c>
      <c r="L33" s="11">
        <f t="shared" si="3"/>
        <v>3869594.3818273125</v>
      </c>
      <c r="M33" s="11">
        <f t="shared" si="3"/>
        <v>2087329.7673015278</v>
      </c>
      <c r="N33" s="11">
        <f t="shared" si="3"/>
        <v>1246147.2116659572</v>
      </c>
      <c r="O33" s="11">
        <f t="shared" si="3"/>
        <v>816879.47160822549</v>
      </c>
      <c r="P33" s="11">
        <f t="shared" si="3"/>
        <v>739674.99298155494</v>
      </c>
      <c r="Q33" s="11">
        <f t="shared" si="3"/>
        <v>755770.99471919867</v>
      </c>
      <c r="R33" s="11">
        <f t="shared" si="3"/>
        <v>818388.38815517165</v>
      </c>
      <c r="S33" s="11">
        <f t="shared" si="3"/>
        <v>1444479.7906986601</v>
      </c>
      <c r="T33" s="11">
        <f t="shared" si="3"/>
        <v>2932129.6831998983</v>
      </c>
      <c r="U33" s="11">
        <f t="shared" si="3"/>
        <v>5332478.5641377717</v>
      </c>
      <c r="V33" s="11">
        <f t="shared" si="3"/>
        <v>6362795.2162235742</v>
      </c>
      <c r="W33" s="11">
        <f t="shared" si="3"/>
        <v>5497612.1948293084</v>
      </c>
      <c r="X33" s="11">
        <f t="shared" si="3"/>
        <v>3854821.7070138874</v>
      </c>
      <c r="Y33" s="11">
        <f t="shared" si="3"/>
        <v>2075628.6394864628</v>
      </c>
      <c r="Z33" s="11">
        <f t="shared" si="3"/>
        <v>1235877.4243759804</v>
      </c>
      <c r="AA33" s="11">
        <f t="shared" si="3"/>
        <v>814003.85726375831</v>
      </c>
      <c r="AB33" s="11">
        <f t="shared" si="3"/>
        <v>737179.87045538984</v>
      </c>
      <c r="AC33" s="11">
        <f t="shared" si="3"/>
        <v>755921.54906712798</v>
      </c>
      <c r="AD33" s="11">
        <f t="shared" si="3"/>
        <v>814653.90715264517</v>
      </c>
      <c r="AE33" s="11">
        <f t="shared" si="3"/>
        <v>1436022.2558759053</v>
      </c>
      <c r="AF33" s="11">
        <f t="shared" si="3"/>
        <v>2925159.9234372154</v>
      </c>
      <c r="AG33" s="11">
        <f t="shared" si="3"/>
        <v>5315074.8592941649</v>
      </c>
      <c r="AH33" s="11">
        <f t="shared" si="3"/>
        <v>6325932.6645554416</v>
      </c>
      <c r="AI33" s="11">
        <f t="shared" si="3"/>
        <v>5467898.810696587</v>
      </c>
      <c r="AJ33" s="11">
        <f t="shared" si="3"/>
        <v>3833080.3833593577</v>
      </c>
      <c r="AK33" s="11">
        <f t="shared" si="3"/>
        <v>2064188.9262339375</v>
      </c>
      <c r="AL33" s="11">
        <f t="shared" si="3"/>
        <v>1229541.0547710424</v>
      </c>
      <c r="AM33" s="11">
        <f t="shared" si="3"/>
        <v>811781.00038287777</v>
      </c>
      <c r="AN33" s="11">
        <f t="shared" si="3"/>
        <v>736311.27814966114</v>
      </c>
      <c r="AO33" s="11">
        <f t="shared" si="3"/>
        <v>755189.73761541839</v>
      </c>
      <c r="AP33" s="11">
        <f t="shared" si="3"/>
        <v>811617.46132708504</v>
      </c>
      <c r="AQ33" s="11">
        <f t="shared" si="3"/>
        <v>1428637.74096931</v>
      </c>
      <c r="AR33" s="11">
        <f t="shared" si="3"/>
        <v>2906772.3523264928</v>
      </c>
      <c r="AS33" s="11">
        <f t="shared" si="3"/>
        <v>5282853.59179362</v>
      </c>
      <c r="AT33" s="11">
        <f t="shared" si="3"/>
        <v>6286751.9390881639</v>
      </c>
      <c r="AU33" s="11">
        <f t="shared" si="3"/>
        <v>5436144.8586228825</v>
      </c>
      <c r="AV33" s="11">
        <f t="shared" si="3"/>
        <v>3809777.844939515</v>
      </c>
      <c r="AW33" s="11">
        <f t="shared" si="3"/>
        <v>2051850.0020243507</v>
      </c>
      <c r="AX33" s="11">
        <f t="shared" si="3"/>
        <v>1222707.972107609</v>
      </c>
      <c r="AY33" s="11">
        <f t="shared" si="3"/>
        <v>809057.87995824893</v>
      </c>
      <c r="AZ33" s="11">
        <f t="shared" si="3"/>
        <v>735007.47750881675</v>
      </c>
      <c r="BA33" s="11">
        <f t="shared" si="3"/>
        <v>753977.3719928608</v>
      </c>
      <c r="BB33" s="11">
        <f t="shared" si="3"/>
        <v>808764.9228022669</v>
      </c>
      <c r="BC33" s="11">
        <f t="shared" si="3"/>
        <v>1420608.8753175437</v>
      </c>
      <c r="BD33" s="11">
        <f t="shared" si="3"/>
        <v>2887303.1365459114</v>
      </c>
      <c r="BE33" s="11">
        <f t="shared" si="3"/>
        <v>5248891.2075961698</v>
      </c>
      <c r="BF33" s="11">
        <f t="shared" si="3"/>
        <v>6254891.8382302383</v>
      </c>
      <c r="BG33" s="11">
        <f t="shared" si="3"/>
        <v>5410472.7022902519</v>
      </c>
      <c r="BH33" s="11">
        <f t="shared" si="3"/>
        <v>3790928.3615638711</v>
      </c>
      <c r="BI33" s="11">
        <f t="shared" si="3"/>
        <v>2041998.3690408003</v>
      </c>
      <c r="BJ33" s="11">
        <f t="shared" si="3"/>
        <v>1217494.9429765372</v>
      </c>
      <c r="BK33" s="11">
        <f t="shared" si="3"/>
        <v>807425.60971067811</v>
      </c>
      <c r="BL33" s="11">
        <f t="shared" si="3"/>
        <v>734687.97763347998</v>
      </c>
      <c r="BM33" s="11">
        <f t="shared" si="3"/>
        <v>753745.54914685723</v>
      </c>
      <c r="BN33" s="11">
        <f t="shared" si="3"/>
        <v>808019.35744671291</v>
      </c>
      <c r="BO33" s="11">
        <f t="shared" ref="BO33:BQ33" si="4">SUM(BO7,BO8,BO9,BO10,BO12,BO13,BO21,BO22,BO26)</f>
        <v>1414825.5482400432</v>
      </c>
      <c r="BP33" s="11">
        <f t="shared" si="4"/>
        <v>2871864.0292666503</v>
      </c>
      <c r="BQ33" s="11">
        <f t="shared" si="4"/>
        <v>5221442.7827952076</v>
      </c>
    </row>
    <row r="34" spans="1:69" x14ac:dyDescent="0.25">
      <c r="A34" t="s">
        <v>192</v>
      </c>
      <c r="B34" s="13">
        <f>B14</f>
        <v>30870.200000000004</v>
      </c>
      <c r="C34" s="13">
        <f t="shared" ref="C34:BN34" si="5">C14</f>
        <v>29494.6</v>
      </c>
      <c r="D34" s="13">
        <f t="shared" si="5"/>
        <v>38486.699999999997</v>
      </c>
      <c r="E34" s="13">
        <f t="shared" si="5"/>
        <v>29494.6</v>
      </c>
      <c r="F34" s="13">
        <f t="shared" si="5"/>
        <v>29494.6</v>
      </c>
      <c r="G34" s="13">
        <f t="shared" si="5"/>
        <v>19027.3</v>
      </c>
      <c r="H34" s="13">
        <f t="shared" si="5"/>
        <v>19027.3</v>
      </c>
      <c r="I34" s="13">
        <f t="shared" si="5"/>
        <v>36918</v>
      </c>
      <c r="J34" s="13">
        <f t="shared" si="5"/>
        <v>28119</v>
      </c>
      <c r="K34" s="13">
        <f t="shared" si="5"/>
        <v>29494.6</v>
      </c>
      <c r="L34" s="13">
        <f t="shared" si="5"/>
        <v>27925.8</v>
      </c>
      <c r="M34" s="13">
        <f t="shared" si="5"/>
        <v>31122.9</v>
      </c>
      <c r="N34" s="13">
        <f t="shared" si="5"/>
        <v>30870.200000000004</v>
      </c>
      <c r="O34" s="13">
        <f t="shared" si="5"/>
        <v>28119</v>
      </c>
      <c r="P34" s="13">
        <f t="shared" si="5"/>
        <v>30870.200000000004</v>
      </c>
      <c r="Q34" s="13">
        <f t="shared" si="5"/>
        <v>29494.6</v>
      </c>
      <c r="R34" s="13">
        <f t="shared" si="5"/>
        <v>32498.5</v>
      </c>
      <c r="S34" s="13">
        <f t="shared" si="5"/>
        <v>30870.200000000004</v>
      </c>
      <c r="T34" s="13">
        <f t="shared" si="5"/>
        <v>41297.5</v>
      </c>
      <c r="U34" s="13">
        <f t="shared" si="5"/>
        <v>36918</v>
      </c>
      <c r="V34" s="13">
        <f t="shared" si="5"/>
        <v>29494.6</v>
      </c>
      <c r="W34" s="13">
        <f t="shared" si="5"/>
        <v>33874.1</v>
      </c>
      <c r="X34" s="13">
        <f t="shared" si="5"/>
        <v>29687.7</v>
      </c>
      <c r="Y34" s="13">
        <f t="shared" si="5"/>
        <v>26490.7</v>
      </c>
      <c r="Z34" s="13">
        <f t="shared" si="5"/>
        <v>13312.2</v>
      </c>
      <c r="AA34" s="13">
        <f t="shared" si="5"/>
        <v>41297.5</v>
      </c>
      <c r="AB34" s="13">
        <f t="shared" si="5"/>
        <v>29494.6</v>
      </c>
      <c r="AC34" s="13">
        <f t="shared" si="5"/>
        <v>29687.7</v>
      </c>
      <c r="AD34" s="13">
        <f t="shared" si="5"/>
        <v>30870.200000000004</v>
      </c>
      <c r="AE34" s="13">
        <f t="shared" si="5"/>
        <v>29494.6</v>
      </c>
      <c r="AF34" s="13">
        <f t="shared" si="5"/>
        <v>33874.1</v>
      </c>
      <c r="AG34" s="13">
        <f t="shared" si="5"/>
        <v>28119</v>
      </c>
      <c r="AH34" s="13">
        <f t="shared" si="5"/>
        <v>29494.6</v>
      </c>
      <c r="AI34" s="13">
        <f t="shared" si="5"/>
        <v>29494.6</v>
      </c>
      <c r="AJ34" s="13">
        <f t="shared" si="5"/>
        <v>30870.200000000004</v>
      </c>
      <c r="AK34" s="13">
        <f t="shared" si="5"/>
        <v>27925.8</v>
      </c>
      <c r="AL34" s="13">
        <f t="shared" si="5"/>
        <v>34067.199999999997</v>
      </c>
      <c r="AM34" s="13">
        <f t="shared" si="5"/>
        <v>29494.6</v>
      </c>
      <c r="AN34" s="13">
        <f t="shared" si="5"/>
        <v>29494.6</v>
      </c>
      <c r="AO34" s="13">
        <f t="shared" si="5"/>
        <v>29494.6</v>
      </c>
      <c r="AP34" s="13">
        <f t="shared" si="5"/>
        <v>33874.1</v>
      </c>
      <c r="AQ34" s="13">
        <f t="shared" si="5"/>
        <v>29494.6</v>
      </c>
      <c r="AR34" s="13">
        <f t="shared" si="5"/>
        <v>36918</v>
      </c>
      <c r="AS34" s="13">
        <f t="shared" si="5"/>
        <v>29494.6</v>
      </c>
      <c r="AT34" s="13">
        <f t="shared" si="5"/>
        <v>29494.6</v>
      </c>
      <c r="AU34" s="13">
        <f t="shared" si="5"/>
        <v>29494.6</v>
      </c>
      <c r="AV34" s="13">
        <f t="shared" si="5"/>
        <v>26683.8</v>
      </c>
      <c r="AW34" s="13">
        <f t="shared" si="5"/>
        <v>35542.400000000001</v>
      </c>
      <c r="AX34" s="13">
        <f t="shared" si="5"/>
        <v>23446.800000000003</v>
      </c>
      <c r="AY34" s="13">
        <f t="shared" si="5"/>
        <v>29494.6</v>
      </c>
      <c r="AZ34" s="13">
        <f t="shared" si="5"/>
        <v>29494.6</v>
      </c>
      <c r="BA34" s="13">
        <f t="shared" si="5"/>
        <v>29494.6</v>
      </c>
      <c r="BB34" s="13">
        <f t="shared" si="5"/>
        <v>29494.6</v>
      </c>
      <c r="BC34" s="13">
        <f t="shared" si="5"/>
        <v>19027.3</v>
      </c>
      <c r="BD34" s="13">
        <f t="shared" si="5"/>
        <v>41297.5</v>
      </c>
      <c r="BE34" s="13">
        <f t="shared" si="5"/>
        <v>35442.799999999996</v>
      </c>
      <c r="BF34" s="13">
        <f t="shared" si="5"/>
        <v>29494.6</v>
      </c>
      <c r="BG34" s="13">
        <f t="shared" si="5"/>
        <v>28119</v>
      </c>
      <c r="BH34" s="13">
        <f t="shared" si="5"/>
        <v>29494.6</v>
      </c>
      <c r="BI34" s="13">
        <f t="shared" si="5"/>
        <v>29494.6</v>
      </c>
      <c r="BJ34" s="13">
        <f t="shared" si="5"/>
        <v>29494.6</v>
      </c>
      <c r="BK34" s="13">
        <f t="shared" si="5"/>
        <v>27925.8</v>
      </c>
      <c r="BL34" s="13">
        <f t="shared" si="5"/>
        <v>31063.3</v>
      </c>
      <c r="BM34" s="13">
        <f t="shared" si="5"/>
        <v>29494.6</v>
      </c>
      <c r="BN34" s="13">
        <f t="shared" si="5"/>
        <v>38293.599999999999</v>
      </c>
      <c r="BO34" s="13">
        <f t="shared" ref="BO34:BQ34" si="6">BO14</f>
        <v>20735.599999999999</v>
      </c>
      <c r="BP34" s="13">
        <f t="shared" si="6"/>
        <v>32538.5</v>
      </c>
      <c r="BQ34" s="13">
        <f t="shared" si="6"/>
        <v>33874.1</v>
      </c>
    </row>
    <row r="35" spans="1:69" x14ac:dyDescent="0.25">
      <c r="A35" t="s">
        <v>193</v>
      </c>
      <c r="B35" s="13">
        <f>SUM(B7:B26)-B33-B34-B36</f>
        <v>619501.63909118646</v>
      </c>
      <c r="C35" s="13">
        <f t="shared" ref="C35:BN35" si="7">SUM(C7:C26)-C33-C34-C36</f>
        <v>626735.63421344361</v>
      </c>
      <c r="D35" s="13">
        <f t="shared" si="7"/>
        <v>669569.88446729979</v>
      </c>
      <c r="E35" s="13">
        <f t="shared" si="7"/>
        <v>741594.69216862554</v>
      </c>
      <c r="F35" s="13">
        <f t="shared" si="7"/>
        <v>761612.5433685804</v>
      </c>
      <c r="G35" s="13">
        <f t="shared" si="7"/>
        <v>1136365.5527539351</v>
      </c>
      <c r="H35" s="13">
        <f t="shared" si="7"/>
        <v>1442075.0640770185</v>
      </c>
      <c r="I35" s="13">
        <f t="shared" si="7"/>
        <v>1640102.2710087495</v>
      </c>
      <c r="J35" s="13">
        <f t="shared" si="7"/>
        <v>1570767.9204873182</v>
      </c>
      <c r="K35" s="13">
        <f t="shared" si="7"/>
        <v>1259929.2183007081</v>
      </c>
      <c r="L35" s="13">
        <f t="shared" si="7"/>
        <v>1098418.0485049083</v>
      </c>
      <c r="M35" s="13">
        <f t="shared" si="7"/>
        <v>651107.6624887801</v>
      </c>
      <c r="N35" s="13">
        <f t="shared" si="7"/>
        <v>696352.40260947158</v>
      </c>
      <c r="O35" s="13">
        <f t="shared" si="7"/>
        <v>696015.15277619392</v>
      </c>
      <c r="P35" s="13">
        <f t="shared" si="7"/>
        <v>732877.93035095045</v>
      </c>
      <c r="Q35" s="13">
        <f t="shared" si="7"/>
        <v>773894.49876948376</v>
      </c>
      <c r="R35" s="13">
        <f t="shared" si="7"/>
        <v>803969.41153579496</v>
      </c>
      <c r="S35" s="13">
        <f t="shared" si="7"/>
        <v>1155439.3036253615</v>
      </c>
      <c r="T35" s="13">
        <f t="shared" si="7"/>
        <v>1380914.9474209789</v>
      </c>
      <c r="U35" s="13">
        <f t="shared" si="7"/>
        <v>1554091.2328575375</v>
      </c>
      <c r="V35" s="13">
        <f t="shared" si="7"/>
        <v>1584466.1436329237</v>
      </c>
      <c r="W35" s="13">
        <f t="shared" si="7"/>
        <v>1272546.6048643976</v>
      </c>
      <c r="X35" s="13">
        <f t="shared" si="7"/>
        <v>1110503.1836643743</v>
      </c>
      <c r="Y35" s="13">
        <f t="shared" si="7"/>
        <v>661547.68240744376</v>
      </c>
      <c r="Z35" s="13">
        <f t="shared" si="7"/>
        <v>707214.48401274928</v>
      </c>
      <c r="AA35" s="13">
        <f t="shared" si="7"/>
        <v>699450.62247117399</v>
      </c>
      <c r="AB35" s="13">
        <f t="shared" si="7"/>
        <v>735955.24973733258</v>
      </c>
      <c r="AC35" s="13">
        <f t="shared" si="7"/>
        <v>774326.45717092673</v>
      </c>
      <c r="AD35" s="13">
        <f t="shared" si="7"/>
        <v>807990.27332460345</v>
      </c>
      <c r="AE35" s="13">
        <f t="shared" si="7"/>
        <v>1162490.3798928345</v>
      </c>
      <c r="AF35" s="13">
        <f t="shared" si="7"/>
        <v>1384930.8842584291</v>
      </c>
      <c r="AG35" s="13">
        <f t="shared" si="7"/>
        <v>1566565.5791472876</v>
      </c>
      <c r="AH35" s="13">
        <f t="shared" si="7"/>
        <v>1588288.8136319821</v>
      </c>
      <c r="AI35" s="13">
        <f t="shared" si="7"/>
        <v>1274139.4058667435</v>
      </c>
      <c r="AJ35" s="13">
        <f t="shared" si="7"/>
        <v>1111694.6907781104</v>
      </c>
      <c r="AK35" s="13">
        <f t="shared" si="7"/>
        <v>661678.08158397861</v>
      </c>
      <c r="AL35" s="13">
        <f t="shared" si="7"/>
        <v>705650.32580872311</v>
      </c>
      <c r="AM35" s="13">
        <f t="shared" si="7"/>
        <v>695528.30541435524</v>
      </c>
      <c r="AN35" s="13">
        <f t="shared" si="7"/>
        <v>730845.5809598281</v>
      </c>
      <c r="AO35" s="13">
        <f t="shared" si="7"/>
        <v>768846.32009589172</v>
      </c>
      <c r="AP35" s="13">
        <f t="shared" si="7"/>
        <v>804411.22331397596</v>
      </c>
      <c r="AQ35" s="13">
        <f t="shared" si="7"/>
        <v>1159120.5228164662</v>
      </c>
      <c r="AR35" s="13">
        <f t="shared" si="7"/>
        <v>1385427.0729445852</v>
      </c>
      <c r="AS35" s="13">
        <f t="shared" si="7"/>
        <v>1570202.5252020624</v>
      </c>
      <c r="AT35" s="13">
        <f t="shared" si="7"/>
        <v>1592196.8875998962</v>
      </c>
      <c r="AU35" s="13">
        <f t="shared" si="7"/>
        <v>1275872.4414416715</v>
      </c>
      <c r="AV35" s="13">
        <f t="shared" si="7"/>
        <v>1113058.6967153184</v>
      </c>
      <c r="AW35" s="13">
        <f t="shared" si="7"/>
        <v>661943.43064899475</v>
      </c>
      <c r="AX35" s="13">
        <f t="shared" si="7"/>
        <v>704048.97862589336</v>
      </c>
      <c r="AY35" s="13">
        <f t="shared" si="7"/>
        <v>691690.97320545209</v>
      </c>
      <c r="AZ35" s="13">
        <f t="shared" si="7"/>
        <v>725767.12146205688</v>
      </c>
      <c r="BA35" s="13">
        <f t="shared" si="7"/>
        <v>763426.94600126473</v>
      </c>
      <c r="BB35" s="13">
        <f t="shared" si="7"/>
        <v>800201.20388345583</v>
      </c>
      <c r="BC35" s="13">
        <f t="shared" si="7"/>
        <v>1155668.2573053234</v>
      </c>
      <c r="BD35" s="13">
        <f t="shared" si="7"/>
        <v>1385795.8420763444</v>
      </c>
      <c r="BE35" s="13">
        <f t="shared" si="7"/>
        <v>1573648.9160675413</v>
      </c>
      <c r="BF35" s="13">
        <f t="shared" si="7"/>
        <v>1596046.0935431314</v>
      </c>
      <c r="BG35" s="13">
        <f t="shared" si="7"/>
        <v>1277704.2369977692</v>
      </c>
      <c r="BH35" s="13">
        <f t="shared" si="7"/>
        <v>1114486.2426456148</v>
      </c>
      <c r="BI35" s="13">
        <f t="shared" si="7"/>
        <v>662207.13558508118</v>
      </c>
      <c r="BJ35" s="13">
        <f t="shared" si="7"/>
        <v>702564.01602551818</v>
      </c>
      <c r="BK35" s="13">
        <f t="shared" si="7"/>
        <v>688113.42390447087</v>
      </c>
      <c r="BL35" s="13">
        <f t="shared" si="7"/>
        <v>721018.30890660896</v>
      </c>
      <c r="BM35" s="13">
        <f t="shared" si="7"/>
        <v>758392.33844231383</v>
      </c>
      <c r="BN35" s="13">
        <f t="shared" si="7"/>
        <v>795338.2152940518</v>
      </c>
      <c r="BO35" s="13">
        <f t="shared" ref="BO35:BQ35" si="8">SUM(BO7:BO26)-BO33-BO34-BO36</f>
        <v>1152334.1309214144</v>
      </c>
      <c r="BP35" s="13">
        <f t="shared" si="8"/>
        <v>1386066.8068667012</v>
      </c>
      <c r="BQ35" s="13">
        <f t="shared" si="8"/>
        <v>1576863.8271941901</v>
      </c>
    </row>
    <row r="36" spans="1:69" x14ac:dyDescent="0.25">
      <c r="A36" t="s">
        <v>194</v>
      </c>
      <c r="B36" s="13">
        <f>B17</f>
        <v>91020.5</v>
      </c>
      <c r="C36" s="13">
        <f t="shared" ref="C36:BN36" si="9">C17</f>
        <v>197972</v>
      </c>
      <c r="D36" s="13">
        <f t="shared" si="9"/>
        <v>250674</v>
      </c>
      <c r="E36" s="13">
        <f t="shared" si="9"/>
        <v>235318.39999999999</v>
      </c>
      <c r="F36" s="13">
        <f t="shared" si="9"/>
        <v>113644.8</v>
      </c>
      <c r="G36" s="13">
        <f t="shared" si="9"/>
        <v>374247.7</v>
      </c>
      <c r="H36" s="13">
        <f t="shared" si="9"/>
        <v>0</v>
      </c>
      <c r="I36" s="13">
        <f t="shared" si="9"/>
        <v>0</v>
      </c>
      <c r="J36" s="13">
        <f t="shared" si="9"/>
        <v>0</v>
      </c>
      <c r="K36" s="13">
        <f t="shared" si="9"/>
        <v>0</v>
      </c>
      <c r="L36" s="13">
        <f t="shared" si="9"/>
        <v>0</v>
      </c>
      <c r="M36" s="13">
        <f t="shared" si="9"/>
        <v>300803.80000000005</v>
      </c>
      <c r="N36" s="13">
        <f t="shared" si="9"/>
        <v>57645.9</v>
      </c>
      <c r="O36" s="13">
        <f t="shared" si="9"/>
        <v>171562.4</v>
      </c>
      <c r="P36" s="13">
        <f t="shared" si="9"/>
        <v>253310.50000000006</v>
      </c>
      <c r="Q36" s="13">
        <f t="shared" si="9"/>
        <v>253741.1</v>
      </c>
      <c r="R36" s="13">
        <f t="shared" si="9"/>
        <v>100468.6</v>
      </c>
      <c r="S36" s="13">
        <f t="shared" si="9"/>
        <v>255703.3</v>
      </c>
      <c r="T36" s="13">
        <f t="shared" si="9"/>
        <v>0</v>
      </c>
      <c r="U36" s="13">
        <f t="shared" si="9"/>
        <v>0</v>
      </c>
      <c r="V36" s="13">
        <f t="shared" si="9"/>
        <v>0</v>
      </c>
      <c r="W36" s="13">
        <f t="shared" si="9"/>
        <v>0</v>
      </c>
      <c r="X36" s="13">
        <f t="shared" si="9"/>
        <v>0</v>
      </c>
      <c r="Y36" s="13">
        <f t="shared" si="9"/>
        <v>235847.6</v>
      </c>
      <c r="Z36" s="13">
        <f t="shared" si="9"/>
        <v>89857.3</v>
      </c>
      <c r="AA36" s="13">
        <f t="shared" si="9"/>
        <v>209221.5</v>
      </c>
      <c r="AB36" s="13">
        <f t="shared" si="9"/>
        <v>260545.00000000006</v>
      </c>
      <c r="AC36" s="13">
        <f t="shared" si="9"/>
        <v>280899.80000000005</v>
      </c>
      <c r="AD36" s="13">
        <f t="shared" si="9"/>
        <v>85645.4</v>
      </c>
      <c r="AE36" s="13">
        <f t="shared" si="9"/>
        <v>84254.799999999988</v>
      </c>
      <c r="AF36" s="13">
        <f t="shared" si="9"/>
        <v>0</v>
      </c>
      <c r="AG36" s="13">
        <f t="shared" si="9"/>
        <v>0</v>
      </c>
      <c r="AH36" s="13">
        <f t="shared" si="9"/>
        <v>0</v>
      </c>
      <c r="AI36" s="13">
        <f t="shared" si="9"/>
        <v>0</v>
      </c>
      <c r="AJ36" s="13">
        <f t="shared" si="9"/>
        <v>0</v>
      </c>
      <c r="AK36" s="13">
        <f t="shared" si="9"/>
        <v>178531.20000000001</v>
      </c>
      <c r="AL36" s="13">
        <f t="shared" si="9"/>
        <v>48528.9</v>
      </c>
      <c r="AM36" s="13">
        <f t="shared" si="9"/>
        <v>152019.09999999998</v>
      </c>
      <c r="AN36" s="13">
        <f t="shared" si="9"/>
        <v>257385.49999999994</v>
      </c>
      <c r="AO36" s="13">
        <f t="shared" si="9"/>
        <v>281258.90000000002</v>
      </c>
      <c r="AP36" s="13">
        <f t="shared" si="9"/>
        <v>121880</v>
      </c>
      <c r="AQ36" s="13">
        <f t="shared" si="9"/>
        <v>249825.10000000003</v>
      </c>
      <c r="AR36" s="13">
        <f t="shared" si="9"/>
        <v>0</v>
      </c>
      <c r="AS36" s="13">
        <f t="shared" si="9"/>
        <v>0</v>
      </c>
      <c r="AT36" s="13">
        <f t="shared" si="9"/>
        <v>0</v>
      </c>
      <c r="AU36" s="13">
        <f t="shared" si="9"/>
        <v>0</v>
      </c>
      <c r="AV36" s="13">
        <f t="shared" si="9"/>
        <v>0</v>
      </c>
      <c r="AW36" s="13">
        <f t="shared" si="9"/>
        <v>2251.1999999999998</v>
      </c>
      <c r="AX36" s="13">
        <f t="shared" si="9"/>
        <v>0</v>
      </c>
      <c r="AY36" s="13">
        <f t="shared" si="9"/>
        <v>116115.4</v>
      </c>
      <c r="AZ36" s="13">
        <f t="shared" si="9"/>
        <v>195477.89999999997</v>
      </c>
      <c r="BA36" s="13">
        <f t="shared" si="9"/>
        <v>206056.80000000002</v>
      </c>
      <c r="BB36" s="13">
        <f t="shared" si="9"/>
        <v>57645.9</v>
      </c>
      <c r="BC36" s="13">
        <f t="shared" si="9"/>
        <v>63680.9</v>
      </c>
      <c r="BD36" s="13">
        <f t="shared" si="9"/>
        <v>0</v>
      </c>
      <c r="BE36" s="13">
        <f t="shared" si="9"/>
        <v>0</v>
      </c>
      <c r="BF36" s="13">
        <f t="shared" si="9"/>
        <v>0</v>
      </c>
      <c r="BG36" s="13">
        <f t="shared" si="9"/>
        <v>0</v>
      </c>
      <c r="BH36" s="13">
        <f t="shared" si="9"/>
        <v>0</v>
      </c>
      <c r="BI36" s="13">
        <f t="shared" si="9"/>
        <v>59220.800000000003</v>
      </c>
      <c r="BJ36" s="13">
        <f t="shared" si="9"/>
        <v>21411.3</v>
      </c>
      <c r="BK36" s="13">
        <f t="shared" si="9"/>
        <v>109242.1</v>
      </c>
      <c r="BL36" s="13">
        <f t="shared" si="9"/>
        <v>195492.00000000003</v>
      </c>
      <c r="BM36" s="13">
        <f t="shared" si="9"/>
        <v>191611.9</v>
      </c>
      <c r="BN36" s="13">
        <f t="shared" si="9"/>
        <v>80704.3</v>
      </c>
      <c r="BO36" s="13">
        <f t="shared" ref="BO36:BQ36" si="10">BO17</f>
        <v>234149.8</v>
      </c>
      <c r="BP36" s="13">
        <f t="shared" si="10"/>
        <v>0</v>
      </c>
      <c r="BQ36" s="13">
        <f t="shared" si="1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31"/>
  <sheetViews>
    <sheetView workbookViewId="0"/>
  </sheetViews>
  <sheetFormatPr defaultRowHeight="15" x14ac:dyDescent="0.25"/>
  <cols>
    <col min="1" max="1" width="44.140625" bestFit="1" customWidth="1"/>
    <col min="2" max="2" width="10.5703125" bestFit="1" customWidth="1"/>
    <col min="3" max="5" width="11.28515625" bestFit="1" customWidth="1"/>
    <col min="6" max="6" width="10.5703125" bestFit="1" customWidth="1"/>
    <col min="7" max="7" width="11.28515625" bestFit="1" customWidth="1"/>
    <col min="8" max="12" width="10.5703125" bestFit="1" customWidth="1"/>
    <col min="13" max="13" width="11.28515625" bestFit="1" customWidth="1"/>
    <col min="14" max="15" width="10.5703125" bestFit="1" customWidth="1"/>
    <col min="16" max="17" width="11.28515625" bestFit="1" customWidth="1"/>
    <col min="18" max="18" width="10.5703125" bestFit="1" customWidth="1"/>
    <col min="19" max="19" width="11.28515625" bestFit="1" customWidth="1"/>
    <col min="20" max="24" width="10.5703125" bestFit="1" customWidth="1"/>
    <col min="25" max="25" width="11.28515625" bestFit="1" customWidth="1"/>
    <col min="26" max="26" width="10.5703125" bestFit="1" customWidth="1"/>
    <col min="27" max="29" width="11.28515625" bestFit="1" customWidth="1"/>
    <col min="30" max="36" width="10.5703125" bestFit="1" customWidth="1"/>
    <col min="37" max="37" width="11.28515625" bestFit="1" customWidth="1"/>
    <col min="38" max="39" width="10.5703125" bestFit="1" customWidth="1"/>
    <col min="40" max="41" width="11.28515625" bestFit="1" customWidth="1"/>
    <col min="42" max="42" width="10.5703125" bestFit="1" customWidth="1"/>
    <col min="43" max="43" width="11.28515625" bestFit="1" customWidth="1"/>
    <col min="44" max="51" width="10.5703125" bestFit="1" customWidth="1"/>
    <col min="52" max="53" width="11.28515625" bestFit="1" customWidth="1"/>
    <col min="54" max="63" width="10.5703125" bestFit="1" customWidth="1"/>
    <col min="64" max="65" width="11.28515625" bestFit="1" customWidth="1"/>
    <col min="66" max="66" width="10.5703125" bestFit="1" customWidth="1"/>
    <col min="67" max="67" width="11.28515625" bestFit="1" customWidth="1"/>
    <col min="68" max="69" width="10.5703125" bestFit="1" customWidth="1"/>
  </cols>
  <sheetData>
    <row r="2" spans="1:69" x14ac:dyDescent="0.25">
      <c r="A2" t="s">
        <v>0</v>
      </c>
      <c r="B2">
        <v>2014</v>
      </c>
      <c r="C2">
        <v>2014</v>
      </c>
      <c r="D2">
        <v>2014</v>
      </c>
      <c r="E2">
        <v>2014</v>
      </c>
      <c r="F2">
        <v>2014</v>
      </c>
      <c r="G2">
        <v>2014</v>
      </c>
      <c r="H2">
        <v>2014</v>
      </c>
      <c r="I2">
        <v>2014</v>
      </c>
      <c r="J2">
        <v>2015</v>
      </c>
      <c r="K2">
        <v>2015</v>
      </c>
      <c r="L2">
        <v>2015</v>
      </c>
      <c r="M2">
        <v>2015</v>
      </c>
      <c r="N2">
        <v>2015</v>
      </c>
      <c r="O2">
        <v>2015</v>
      </c>
      <c r="P2">
        <v>2015</v>
      </c>
      <c r="Q2">
        <v>2015</v>
      </c>
      <c r="R2">
        <v>2015</v>
      </c>
      <c r="S2">
        <v>2015</v>
      </c>
      <c r="T2">
        <v>2015</v>
      </c>
      <c r="U2">
        <v>2015</v>
      </c>
      <c r="V2">
        <v>2016</v>
      </c>
      <c r="W2">
        <v>2016</v>
      </c>
      <c r="X2">
        <v>2016</v>
      </c>
      <c r="Y2">
        <v>2016</v>
      </c>
      <c r="Z2">
        <v>2016</v>
      </c>
      <c r="AA2">
        <v>2016</v>
      </c>
      <c r="AB2">
        <v>2016</v>
      </c>
      <c r="AC2">
        <v>2016</v>
      </c>
      <c r="AD2">
        <v>2016</v>
      </c>
      <c r="AE2">
        <v>2016</v>
      </c>
      <c r="AF2">
        <v>2016</v>
      </c>
      <c r="AG2">
        <v>2016</v>
      </c>
      <c r="AH2">
        <v>2017</v>
      </c>
      <c r="AI2">
        <v>2017</v>
      </c>
      <c r="AJ2">
        <v>2017</v>
      </c>
      <c r="AK2">
        <v>2017</v>
      </c>
      <c r="AL2">
        <v>2017</v>
      </c>
      <c r="AM2">
        <v>2017</v>
      </c>
      <c r="AN2">
        <v>2017</v>
      </c>
      <c r="AO2">
        <v>2017</v>
      </c>
      <c r="AP2">
        <v>2017</v>
      </c>
      <c r="AQ2">
        <v>2017</v>
      </c>
      <c r="AR2">
        <v>2017</v>
      </c>
      <c r="AS2">
        <v>2017</v>
      </c>
      <c r="AT2">
        <v>2018</v>
      </c>
      <c r="AU2">
        <v>2018</v>
      </c>
      <c r="AV2">
        <v>2018</v>
      </c>
      <c r="AW2">
        <v>2018</v>
      </c>
      <c r="AX2">
        <v>2018</v>
      </c>
      <c r="AY2">
        <v>2018</v>
      </c>
      <c r="AZ2">
        <v>2018</v>
      </c>
      <c r="BA2">
        <v>2018</v>
      </c>
      <c r="BB2">
        <v>2018</v>
      </c>
      <c r="BC2">
        <v>2018</v>
      </c>
      <c r="BD2">
        <v>2018</v>
      </c>
      <c r="BE2">
        <v>2018</v>
      </c>
      <c r="BF2">
        <v>2019</v>
      </c>
      <c r="BG2">
        <v>2019</v>
      </c>
      <c r="BH2">
        <v>2019</v>
      </c>
      <c r="BI2">
        <v>2019</v>
      </c>
      <c r="BJ2">
        <v>2019</v>
      </c>
      <c r="BK2">
        <v>2019</v>
      </c>
      <c r="BL2">
        <v>2019</v>
      </c>
      <c r="BM2">
        <v>2019</v>
      </c>
      <c r="BN2">
        <v>2019</v>
      </c>
      <c r="BO2">
        <v>2019</v>
      </c>
      <c r="BP2">
        <v>2019</v>
      </c>
      <c r="BQ2">
        <v>2019</v>
      </c>
    </row>
    <row r="3" spans="1:69" x14ac:dyDescent="0.25">
      <c r="A3" t="s">
        <v>1</v>
      </c>
      <c r="B3" t="s">
        <v>189</v>
      </c>
      <c r="C3" t="s">
        <v>189</v>
      </c>
      <c r="D3" t="s">
        <v>189</v>
      </c>
      <c r="E3" t="s">
        <v>189</v>
      </c>
      <c r="F3" t="s">
        <v>189</v>
      </c>
      <c r="G3" t="s">
        <v>189</v>
      </c>
      <c r="H3" t="s">
        <v>189</v>
      </c>
      <c r="I3" t="s">
        <v>189</v>
      </c>
      <c r="J3" t="s">
        <v>189</v>
      </c>
      <c r="K3" t="s">
        <v>189</v>
      </c>
      <c r="L3" t="s">
        <v>189</v>
      </c>
      <c r="M3" t="s">
        <v>189</v>
      </c>
      <c r="N3" t="s">
        <v>189</v>
      </c>
      <c r="O3" t="s">
        <v>189</v>
      </c>
      <c r="P3" t="s">
        <v>189</v>
      </c>
      <c r="Q3" t="s">
        <v>189</v>
      </c>
      <c r="R3" t="s">
        <v>189</v>
      </c>
      <c r="S3" t="s">
        <v>189</v>
      </c>
      <c r="T3" t="s">
        <v>189</v>
      </c>
      <c r="U3" t="s">
        <v>189</v>
      </c>
      <c r="V3" t="s">
        <v>189</v>
      </c>
      <c r="W3" t="s">
        <v>189</v>
      </c>
      <c r="X3" t="s">
        <v>189</v>
      </c>
      <c r="Y3" t="s">
        <v>189</v>
      </c>
      <c r="Z3" t="s">
        <v>189</v>
      </c>
      <c r="AA3" t="s">
        <v>189</v>
      </c>
      <c r="AB3" t="s">
        <v>189</v>
      </c>
      <c r="AC3" t="s">
        <v>189</v>
      </c>
      <c r="AD3" t="s">
        <v>189</v>
      </c>
      <c r="AE3" t="s">
        <v>189</v>
      </c>
      <c r="AF3" t="s">
        <v>189</v>
      </c>
      <c r="AG3" t="s">
        <v>189</v>
      </c>
      <c r="AH3" t="s">
        <v>189</v>
      </c>
      <c r="AI3" t="s">
        <v>189</v>
      </c>
      <c r="AJ3" t="s">
        <v>189</v>
      </c>
      <c r="AK3" t="s">
        <v>189</v>
      </c>
      <c r="AL3" t="s">
        <v>189</v>
      </c>
      <c r="AM3" t="s">
        <v>189</v>
      </c>
      <c r="AN3" t="s">
        <v>189</v>
      </c>
      <c r="AO3" t="s">
        <v>189</v>
      </c>
      <c r="AP3" t="s">
        <v>189</v>
      </c>
      <c r="AQ3" t="s">
        <v>189</v>
      </c>
      <c r="AR3" t="s">
        <v>189</v>
      </c>
      <c r="AS3" t="s">
        <v>189</v>
      </c>
      <c r="AT3" t="s">
        <v>189</v>
      </c>
      <c r="AU3" t="s">
        <v>189</v>
      </c>
      <c r="AV3" t="s">
        <v>189</v>
      </c>
      <c r="AW3" t="s">
        <v>189</v>
      </c>
      <c r="AX3" t="s">
        <v>189</v>
      </c>
      <c r="AY3" t="s">
        <v>189</v>
      </c>
      <c r="AZ3" t="s">
        <v>189</v>
      </c>
      <c r="BA3" t="s">
        <v>189</v>
      </c>
      <c r="BB3" t="s">
        <v>189</v>
      </c>
      <c r="BC3" t="s">
        <v>189</v>
      </c>
      <c r="BD3" t="s">
        <v>189</v>
      </c>
      <c r="BE3" t="s">
        <v>189</v>
      </c>
      <c r="BF3" t="s">
        <v>189</v>
      </c>
      <c r="BG3" t="s">
        <v>189</v>
      </c>
      <c r="BH3" t="s">
        <v>189</v>
      </c>
      <c r="BI3" t="s">
        <v>189</v>
      </c>
      <c r="BJ3" t="s">
        <v>189</v>
      </c>
      <c r="BK3" t="s">
        <v>189</v>
      </c>
      <c r="BL3" t="s">
        <v>189</v>
      </c>
      <c r="BM3" t="s">
        <v>189</v>
      </c>
      <c r="BN3" t="s">
        <v>189</v>
      </c>
      <c r="BO3" t="s">
        <v>189</v>
      </c>
      <c r="BP3" t="s">
        <v>189</v>
      </c>
      <c r="BQ3" t="s">
        <v>189</v>
      </c>
    </row>
    <row r="4" spans="1:69" x14ac:dyDescent="0.25">
      <c r="A4" t="s">
        <v>2</v>
      </c>
      <c r="B4">
        <v>5</v>
      </c>
      <c r="C4">
        <v>6</v>
      </c>
      <c r="D4">
        <v>7</v>
      </c>
      <c r="E4">
        <v>8</v>
      </c>
      <c r="F4">
        <v>9</v>
      </c>
      <c r="G4">
        <v>10</v>
      </c>
      <c r="H4">
        <v>11</v>
      </c>
      <c r="I4">
        <v>12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  <c r="S4">
        <v>10</v>
      </c>
      <c r="T4">
        <v>11</v>
      </c>
      <c r="U4">
        <v>12</v>
      </c>
      <c r="V4">
        <v>1</v>
      </c>
      <c r="W4">
        <v>2</v>
      </c>
      <c r="X4">
        <v>3</v>
      </c>
      <c r="Y4">
        <v>4</v>
      </c>
      <c r="Z4">
        <v>5</v>
      </c>
      <c r="AA4">
        <v>6</v>
      </c>
      <c r="AB4">
        <v>7</v>
      </c>
      <c r="AC4">
        <v>8</v>
      </c>
      <c r="AD4">
        <v>9</v>
      </c>
      <c r="AE4">
        <v>10</v>
      </c>
      <c r="AF4">
        <v>11</v>
      </c>
      <c r="AG4">
        <v>12</v>
      </c>
      <c r="AH4">
        <v>1</v>
      </c>
      <c r="AI4">
        <v>2</v>
      </c>
      <c r="AJ4">
        <v>3</v>
      </c>
      <c r="AK4">
        <v>4</v>
      </c>
      <c r="AL4">
        <v>5</v>
      </c>
      <c r="AM4">
        <v>6</v>
      </c>
      <c r="AN4">
        <v>7</v>
      </c>
      <c r="AO4">
        <v>8</v>
      </c>
      <c r="AP4">
        <v>9</v>
      </c>
      <c r="AQ4">
        <v>10</v>
      </c>
      <c r="AR4">
        <v>11</v>
      </c>
      <c r="AS4">
        <v>12</v>
      </c>
      <c r="AT4">
        <v>1</v>
      </c>
      <c r="AU4">
        <v>2</v>
      </c>
      <c r="AV4">
        <v>3</v>
      </c>
      <c r="AW4">
        <v>4</v>
      </c>
      <c r="AX4">
        <v>5</v>
      </c>
      <c r="AY4">
        <v>6</v>
      </c>
      <c r="AZ4">
        <v>7</v>
      </c>
      <c r="BA4">
        <v>8</v>
      </c>
      <c r="BB4">
        <v>9</v>
      </c>
      <c r="BC4">
        <v>10</v>
      </c>
      <c r="BD4">
        <v>11</v>
      </c>
      <c r="BE4">
        <v>12</v>
      </c>
      <c r="BF4">
        <v>1</v>
      </c>
      <c r="BG4">
        <v>2</v>
      </c>
      <c r="BH4">
        <v>3</v>
      </c>
      <c r="BI4">
        <v>4</v>
      </c>
      <c r="BJ4">
        <v>5</v>
      </c>
      <c r="BK4">
        <v>6</v>
      </c>
      <c r="BL4">
        <v>7</v>
      </c>
      <c r="BM4">
        <v>8</v>
      </c>
      <c r="BN4">
        <v>9</v>
      </c>
      <c r="BO4">
        <v>10</v>
      </c>
      <c r="BP4">
        <v>11</v>
      </c>
      <c r="BQ4">
        <v>12</v>
      </c>
    </row>
    <row r="5" spans="1:69" x14ac:dyDescent="0.25">
      <c r="A5" t="s">
        <v>3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  <c r="AQ5" t="s">
        <v>73</v>
      </c>
      <c r="AR5" t="s">
        <v>74</v>
      </c>
      <c r="AS5" t="s">
        <v>75</v>
      </c>
      <c r="AT5" t="s">
        <v>76</v>
      </c>
      <c r="AU5" t="s">
        <v>77</v>
      </c>
      <c r="AV5" t="s">
        <v>78</v>
      </c>
      <c r="AW5" t="s">
        <v>79</v>
      </c>
      <c r="AX5" t="s">
        <v>80</v>
      </c>
      <c r="AY5" t="s">
        <v>81</v>
      </c>
      <c r="AZ5" t="s">
        <v>82</v>
      </c>
      <c r="BA5" t="s">
        <v>83</v>
      </c>
      <c r="BB5" t="s">
        <v>84</v>
      </c>
      <c r="BC5" t="s">
        <v>85</v>
      </c>
      <c r="BD5" t="s">
        <v>86</v>
      </c>
      <c r="BE5" t="s">
        <v>87</v>
      </c>
      <c r="BF5" t="s">
        <v>88</v>
      </c>
      <c r="BG5" t="s">
        <v>89</v>
      </c>
      <c r="BH5" t="s">
        <v>90</v>
      </c>
      <c r="BI5" t="s">
        <v>91</v>
      </c>
      <c r="BJ5" t="s">
        <v>92</v>
      </c>
      <c r="BK5" t="s">
        <v>93</v>
      </c>
      <c r="BL5" t="s">
        <v>94</v>
      </c>
      <c r="BM5" t="s">
        <v>95</v>
      </c>
      <c r="BN5" t="s">
        <v>96</v>
      </c>
      <c r="BO5" t="s">
        <v>97</v>
      </c>
      <c r="BP5" t="s">
        <v>98</v>
      </c>
      <c r="BQ5" t="s">
        <v>99</v>
      </c>
    </row>
    <row r="7" spans="1:69" x14ac:dyDescent="0.25">
      <c r="A7" t="s">
        <v>4</v>
      </c>
      <c r="B7" s="94">
        <f>VLOOKUP(B$5,CalCusts!$D$3:$Z$74,MATCH(CustbyRate!$A7,CalCusts!$D$2:$Z$2,0),0)</f>
        <v>3</v>
      </c>
      <c r="C7" s="11">
        <f>VLOOKUP(C$5,CalCusts!$D$3:$Z$74,MATCH(CustbyRate!$A7,CalCusts!$D$2:$Z$2,0),0)</f>
        <v>3</v>
      </c>
      <c r="D7" s="11">
        <f>VLOOKUP(D$5,CalCusts!$D$3:$Z$74,MATCH(CustbyRate!$A7,CalCusts!$D$2:$Z$2,0),0)</f>
        <v>3</v>
      </c>
      <c r="E7" s="11">
        <f>VLOOKUP(E$5,CalCusts!$D$3:$Z$74,MATCH(CustbyRate!$A7,CalCusts!$D$2:$Z$2,0),0)</f>
        <v>3</v>
      </c>
      <c r="F7" s="11">
        <f>VLOOKUP(F$5,CalCusts!$D$3:$Z$74,MATCH(CustbyRate!$A7,CalCusts!$D$2:$Z$2,0),0)</f>
        <v>3</v>
      </c>
      <c r="G7" s="11">
        <f>VLOOKUP(G$5,CalCusts!$D$3:$Z$74,MATCH(CustbyRate!$A7,CalCusts!$D$2:$Z$2,0),0)</f>
        <v>3</v>
      </c>
      <c r="H7" s="11">
        <f>VLOOKUP(H$5,CalCusts!$D$3:$Z$74,MATCH(CustbyRate!$A7,CalCusts!$D$2:$Z$2,0),0)</f>
        <v>3</v>
      </c>
      <c r="I7" s="11">
        <f>VLOOKUP(I$5,CalCusts!$D$3:$Z$74,MATCH(CustbyRate!$A7,CalCusts!$D$2:$Z$2,0),0)</f>
        <v>3</v>
      </c>
      <c r="J7" s="11">
        <f>VLOOKUP(J$5,CalCusts!$D$3:$Z$74,MATCH(CustbyRate!$A7,CalCusts!$D$2:$Z$2,0),0)</f>
        <v>3</v>
      </c>
      <c r="K7" s="11">
        <f>VLOOKUP(K$5,CalCusts!$D$3:$Z$74,MATCH(CustbyRate!$A7,CalCusts!$D$2:$Z$2,0),0)</f>
        <v>3</v>
      </c>
      <c r="L7" s="11">
        <f>VLOOKUP(L$5,CalCusts!$D$3:$Z$74,MATCH(CustbyRate!$A7,CalCusts!$D$2:$Z$2,0),0)</f>
        <v>3</v>
      </c>
      <c r="M7" s="11">
        <f>VLOOKUP(M$5,CalCusts!$D$3:$Z$74,MATCH(CustbyRate!$A7,CalCusts!$D$2:$Z$2,0),0)</f>
        <v>3</v>
      </c>
      <c r="N7" s="11">
        <f>VLOOKUP(N$5,CalCusts!$D$3:$Z$74,MATCH(CustbyRate!$A7,CalCusts!$D$2:$Z$2,0),0)</f>
        <v>3</v>
      </c>
      <c r="O7" s="11">
        <f>VLOOKUP(O$5,CalCusts!$D$3:$Z$74,MATCH(CustbyRate!$A7,CalCusts!$D$2:$Z$2,0),0)</f>
        <v>3</v>
      </c>
      <c r="P7" s="11">
        <f>VLOOKUP(P$5,CalCusts!$D$3:$Z$74,MATCH(CustbyRate!$A7,CalCusts!$D$2:$Z$2,0),0)</f>
        <v>3</v>
      </c>
      <c r="Q7" s="11">
        <f>VLOOKUP(Q$5,CalCusts!$D$3:$Z$74,MATCH(CustbyRate!$A7,CalCusts!$D$2:$Z$2,0),0)</f>
        <v>3</v>
      </c>
      <c r="R7" s="11">
        <f>VLOOKUP(R$5,CalCusts!$D$3:$Z$74,MATCH(CustbyRate!$A7,CalCusts!$D$2:$Z$2,0),0)</f>
        <v>3</v>
      </c>
      <c r="S7" s="11">
        <f>VLOOKUP(S$5,CalCusts!$D$3:$Z$74,MATCH(CustbyRate!$A7,CalCusts!$D$2:$Z$2,0),0)</f>
        <v>3</v>
      </c>
      <c r="T7" s="11">
        <f>VLOOKUP(T$5,CalCusts!$D$3:$Z$74,MATCH(CustbyRate!$A7,CalCusts!$D$2:$Z$2,0),0)</f>
        <v>3</v>
      </c>
      <c r="U7" s="11">
        <f>VLOOKUP(U$5,CalCusts!$D$3:$Z$74,MATCH(CustbyRate!$A7,CalCusts!$D$2:$Z$2,0),0)</f>
        <v>3</v>
      </c>
      <c r="V7" s="11">
        <f>VLOOKUP(V$5,CalCusts!$D$3:$Z$74,MATCH(CustbyRate!$A7,CalCusts!$D$2:$Z$2,0),0)</f>
        <v>3</v>
      </c>
      <c r="W7" s="11">
        <f>VLOOKUP(W$5,CalCusts!$D$3:$Z$74,MATCH(CustbyRate!$A7,CalCusts!$D$2:$Z$2,0),0)</f>
        <v>3</v>
      </c>
      <c r="X7" s="11">
        <f>VLOOKUP(X$5,CalCusts!$D$3:$Z$74,MATCH(CustbyRate!$A7,CalCusts!$D$2:$Z$2,0),0)</f>
        <v>3</v>
      </c>
      <c r="Y7" s="11">
        <f>VLOOKUP(Y$5,CalCusts!$D$3:$Z$74,MATCH(CustbyRate!$A7,CalCusts!$D$2:$Z$2,0),0)</f>
        <v>3</v>
      </c>
      <c r="Z7" s="11">
        <f>VLOOKUP(Z$5,CalCusts!$D$3:$Z$74,MATCH(CustbyRate!$A7,CalCusts!$D$2:$Z$2,0),0)</f>
        <v>3</v>
      </c>
      <c r="AA7" s="11">
        <f>VLOOKUP(AA$5,CalCusts!$D$3:$Z$74,MATCH(CustbyRate!$A7,CalCusts!$D$2:$Z$2,0),0)</f>
        <v>3</v>
      </c>
      <c r="AB7" s="11">
        <f>VLOOKUP(AB$5,CalCusts!$D$3:$Z$74,MATCH(CustbyRate!$A7,CalCusts!$D$2:$Z$2,0),0)</f>
        <v>3</v>
      </c>
      <c r="AC7" s="11">
        <f>VLOOKUP(AC$5,CalCusts!$D$3:$Z$74,MATCH(CustbyRate!$A7,CalCusts!$D$2:$Z$2,0),0)</f>
        <v>3</v>
      </c>
      <c r="AD7" s="11">
        <f>VLOOKUP(AD$5,CalCusts!$D$3:$Z$74,MATCH(CustbyRate!$A7,CalCusts!$D$2:$Z$2,0),0)</f>
        <v>3</v>
      </c>
      <c r="AE7" s="11">
        <f>VLOOKUP(AE$5,CalCusts!$D$3:$Z$74,MATCH(CustbyRate!$A7,CalCusts!$D$2:$Z$2,0),0)</f>
        <v>3</v>
      </c>
      <c r="AF7" s="11">
        <f>VLOOKUP(AF$5,CalCusts!$D$3:$Z$74,MATCH(CustbyRate!$A7,CalCusts!$D$2:$Z$2,0),0)</f>
        <v>3</v>
      </c>
      <c r="AG7" s="11">
        <f>VLOOKUP(AG$5,CalCusts!$D$3:$Z$74,MATCH(CustbyRate!$A7,CalCusts!$D$2:$Z$2,0),0)</f>
        <v>3</v>
      </c>
      <c r="AH7" s="11">
        <f>VLOOKUP(AH$5,CalCusts!$D$3:$Z$74,MATCH(CustbyRate!$A7,CalCusts!$D$2:$Z$2,0),0)</f>
        <v>3</v>
      </c>
      <c r="AI7" s="11">
        <f>VLOOKUP(AI$5,CalCusts!$D$3:$Z$74,MATCH(CustbyRate!$A7,CalCusts!$D$2:$Z$2,0),0)</f>
        <v>3</v>
      </c>
      <c r="AJ7" s="11">
        <f>VLOOKUP(AJ$5,CalCusts!$D$3:$Z$74,MATCH(CustbyRate!$A7,CalCusts!$D$2:$Z$2,0),0)</f>
        <v>3</v>
      </c>
      <c r="AK7" s="11">
        <f>VLOOKUP(AK$5,CalCusts!$D$3:$Z$74,MATCH(CustbyRate!$A7,CalCusts!$D$2:$Z$2,0),0)</f>
        <v>3</v>
      </c>
      <c r="AL7" s="11">
        <f>VLOOKUP(AL$5,CalCusts!$D$3:$Z$74,MATCH(CustbyRate!$A7,CalCusts!$D$2:$Z$2,0),0)</f>
        <v>3</v>
      </c>
      <c r="AM7" s="11">
        <f>VLOOKUP(AM$5,CalCusts!$D$3:$Z$74,MATCH(CustbyRate!$A7,CalCusts!$D$2:$Z$2,0),0)</f>
        <v>3</v>
      </c>
      <c r="AN7" s="11">
        <f>VLOOKUP(AN$5,CalCusts!$D$3:$Z$74,MATCH(CustbyRate!$A7,CalCusts!$D$2:$Z$2,0),0)</f>
        <v>3</v>
      </c>
      <c r="AO7" s="11">
        <f>VLOOKUP(AO$5,CalCusts!$D$3:$Z$74,MATCH(CustbyRate!$A7,CalCusts!$D$2:$Z$2,0),0)</f>
        <v>3</v>
      </c>
      <c r="AP7" s="11">
        <f>VLOOKUP(AP$5,CalCusts!$D$3:$Z$74,MATCH(CustbyRate!$A7,CalCusts!$D$2:$Z$2,0),0)</f>
        <v>3</v>
      </c>
      <c r="AQ7" s="11">
        <f>VLOOKUP(AQ$5,CalCusts!$D$3:$Z$74,MATCH(CustbyRate!$A7,CalCusts!$D$2:$Z$2,0),0)</f>
        <v>3</v>
      </c>
      <c r="AR7" s="11">
        <f>VLOOKUP(AR$5,CalCusts!$D$3:$Z$74,MATCH(CustbyRate!$A7,CalCusts!$D$2:$Z$2,0),0)</f>
        <v>3</v>
      </c>
      <c r="AS7" s="11">
        <f>VLOOKUP(AS$5,CalCusts!$D$3:$Z$74,MATCH(CustbyRate!$A7,CalCusts!$D$2:$Z$2,0),0)</f>
        <v>3</v>
      </c>
      <c r="AT7" s="11">
        <f>VLOOKUP(AT$5,CalCusts!$D$3:$Z$74,MATCH(CustbyRate!$A7,CalCusts!$D$2:$Z$2,0),0)</f>
        <v>3</v>
      </c>
      <c r="AU7" s="11">
        <f>VLOOKUP(AU$5,CalCusts!$D$3:$Z$74,MATCH(CustbyRate!$A7,CalCusts!$D$2:$Z$2,0),0)</f>
        <v>3</v>
      </c>
      <c r="AV7" s="11">
        <f>VLOOKUP(AV$5,CalCusts!$D$3:$Z$74,MATCH(CustbyRate!$A7,CalCusts!$D$2:$Z$2,0),0)</f>
        <v>3</v>
      </c>
      <c r="AW7" s="11">
        <f>VLOOKUP(AW$5,CalCusts!$D$3:$Z$74,MATCH(CustbyRate!$A7,CalCusts!$D$2:$Z$2,0),0)</f>
        <v>3</v>
      </c>
      <c r="AX7" s="11">
        <f>VLOOKUP(AX$5,CalCusts!$D$3:$Z$74,MATCH(CustbyRate!$A7,CalCusts!$D$2:$Z$2,0),0)</f>
        <v>3</v>
      </c>
      <c r="AY7" s="11">
        <f>VLOOKUP(AY$5,CalCusts!$D$3:$Z$74,MATCH(CustbyRate!$A7,CalCusts!$D$2:$Z$2,0),0)</f>
        <v>3</v>
      </c>
      <c r="AZ7" s="11">
        <f>VLOOKUP(AZ$5,CalCusts!$D$3:$Z$74,MATCH(CustbyRate!$A7,CalCusts!$D$2:$Z$2,0),0)</f>
        <v>3</v>
      </c>
      <c r="BA7" s="11">
        <f>VLOOKUP(BA$5,CalCusts!$D$3:$Z$74,MATCH(CustbyRate!$A7,CalCusts!$D$2:$Z$2,0),0)</f>
        <v>3</v>
      </c>
      <c r="BB7" s="11">
        <f>VLOOKUP(BB$5,CalCusts!$D$3:$Z$74,MATCH(CustbyRate!$A7,CalCusts!$D$2:$Z$2,0),0)</f>
        <v>3</v>
      </c>
      <c r="BC7" s="11">
        <f>VLOOKUP(BC$5,CalCusts!$D$3:$Z$74,MATCH(CustbyRate!$A7,CalCusts!$D$2:$Z$2,0),0)</f>
        <v>3</v>
      </c>
      <c r="BD7" s="11">
        <f>VLOOKUP(BD$5,CalCusts!$D$3:$Z$74,MATCH(CustbyRate!$A7,CalCusts!$D$2:$Z$2,0),0)</f>
        <v>3</v>
      </c>
      <c r="BE7" s="11">
        <f>VLOOKUP(BE$5,CalCusts!$D$3:$Z$74,MATCH(CustbyRate!$A7,CalCusts!$D$2:$Z$2,0),0)</f>
        <v>3</v>
      </c>
      <c r="BF7" s="11">
        <f>VLOOKUP(BF$5,CalCusts!$D$3:$Z$74,MATCH(CustbyRate!$A7,CalCusts!$D$2:$Z$2,0),0)</f>
        <v>3</v>
      </c>
      <c r="BG7" s="11">
        <f>VLOOKUP(BG$5,CalCusts!$D$3:$Z$74,MATCH(CustbyRate!$A7,CalCusts!$D$2:$Z$2,0),0)</f>
        <v>3</v>
      </c>
      <c r="BH7" s="11">
        <f>VLOOKUP(BH$5,CalCusts!$D$3:$Z$74,MATCH(CustbyRate!$A7,CalCusts!$D$2:$Z$2,0),0)</f>
        <v>3</v>
      </c>
      <c r="BI7" s="11">
        <f>VLOOKUP(BI$5,CalCusts!$D$3:$Z$74,MATCH(CustbyRate!$A7,CalCusts!$D$2:$Z$2,0),0)</f>
        <v>3</v>
      </c>
      <c r="BJ7" s="11">
        <f>VLOOKUP(BJ$5,CalCusts!$D$3:$Z$74,MATCH(CustbyRate!$A7,CalCusts!$D$2:$Z$2,0),0)</f>
        <v>3</v>
      </c>
      <c r="BK7" s="11">
        <f>VLOOKUP(BK$5,CalCusts!$D$3:$Z$74,MATCH(CustbyRate!$A7,CalCusts!$D$2:$Z$2,0),0)</f>
        <v>3</v>
      </c>
      <c r="BL7" s="11">
        <f>VLOOKUP(BL$5,CalCusts!$D$3:$Z$74,MATCH(CustbyRate!$A7,CalCusts!$D$2:$Z$2,0),0)</f>
        <v>3</v>
      </c>
      <c r="BM7" s="11">
        <f>VLOOKUP(BM$5,CalCusts!$D$3:$Z$74,MATCH(CustbyRate!$A7,CalCusts!$D$2:$Z$2,0),0)</f>
        <v>3</v>
      </c>
      <c r="BN7" s="11">
        <f>VLOOKUP(BN$5,CalCusts!$D$3:$Z$74,MATCH(CustbyRate!$A7,CalCusts!$D$2:$Z$2,0),0)</f>
        <v>3</v>
      </c>
      <c r="BO7" s="11">
        <f>VLOOKUP(BO$5,CalCusts!$D$3:$Z$74,MATCH(CustbyRate!$A7,CalCusts!$D$2:$Z$2,0),0)</f>
        <v>3</v>
      </c>
      <c r="BP7" s="11">
        <f>VLOOKUP(BP$5,CalCusts!$D$3:$Z$74,MATCH(CustbyRate!$A7,CalCusts!$D$2:$Z$2,0),0)</f>
        <v>3</v>
      </c>
      <c r="BQ7" s="11">
        <f>VLOOKUP(BQ$5,CalCusts!$D$3:$Z$74,MATCH(CustbyRate!$A7,CalCusts!$D$2:$Z$2,0),0)</f>
        <v>3</v>
      </c>
    </row>
    <row r="8" spans="1:69" x14ac:dyDescent="0.25">
      <c r="A8" t="s">
        <v>5</v>
      </c>
      <c r="B8" s="11">
        <f>VLOOKUP(B$5,CalCusts!$D$3:$Z$74,MATCH(CustbyRate!$A8,CalCusts!$D$2:$Z$2,0),0)</f>
        <v>5</v>
      </c>
      <c r="C8" s="11">
        <f>VLOOKUP(C$5,CalCusts!$D$3:$Z$74,MATCH(CustbyRate!$A8,CalCusts!$D$2:$Z$2,0),0)</f>
        <v>5</v>
      </c>
      <c r="D8" s="11">
        <f>VLOOKUP(D$5,CalCusts!$D$3:$Z$74,MATCH(CustbyRate!$A8,CalCusts!$D$2:$Z$2,0),0)</f>
        <v>5</v>
      </c>
      <c r="E8" s="11">
        <f>VLOOKUP(E$5,CalCusts!$D$3:$Z$74,MATCH(CustbyRate!$A8,CalCusts!$D$2:$Z$2,0),0)</f>
        <v>5</v>
      </c>
      <c r="F8" s="11">
        <f>VLOOKUP(F$5,CalCusts!$D$3:$Z$74,MATCH(CustbyRate!$A8,CalCusts!$D$2:$Z$2,0),0)</f>
        <v>5</v>
      </c>
      <c r="G8" s="11">
        <f>VLOOKUP(G$5,CalCusts!$D$3:$Z$74,MATCH(CustbyRate!$A8,CalCusts!$D$2:$Z$2,0),0)</f>
        <v>5</v>
      </c>
      <c r="H8" s="11">
        <f>VLOOKUP(H$5,CalCusts!$D$3:$Z$74,MATCH(CustbyRate!$A8,CalCusts!$D$2:$Z$2,0),0)</f>
        <v>3</v>
      </c>
      <c r="I8" s="11">
        <f>VLOOKUP(I$5,CalCusts!$D$3:$Z$74,MATCH(CustbyRate!$A8,CalCusts!$D$2:$Z$2,0),0)</f>
        <v>3</v>
      </c>
      <c r="J8" s="11">
        <f>VLOOKUP(J$5,CalCusts!$D$3:$Z$74,MATCH(CustbyRate!$A8,CalCusts!$D$2:$Z$2,0),0)</f>
        <v>3</v>
      </c>
      <c r="K8" s="11">
        <f>VLOOKUP(K$5,CalCusts!$D$3:$Z$74,MATCH(CustbyRate!$A8,CalCusts!$D$2:$Z$2,0),0)</f>
        <v>3</v>
      </c>
      <c r="L8" s="11">
        <f>VLOOKUP(L$5,CalCusts!$D$3:$Z$74,MATCH(CustbyRate!$A8,CalCusts!$D$2:$Z$2,0),0)</f>
        <v>3</v>
      </c>
      <c r="M8" s="11">
        <f>VLOOKUP(M$5,CalCusts!$D$3:$Z$74,MATCH(CustbyRate!$A8,CalCusts!$D$2:$Z$2,0),0)</f>
        <v>3</v>
      </c>
      <c r="N8" s="11">
        <f>VLOOKUP(N$5,CalCusts!$D$3:$Z$74,MATCH(CustbyRate!$A8,CalCusts!$D$2:$Z$2,0),0)</f>
        <v>3</v>
      </c>
      <c r="O8" s="11">
        <f>VLOOKUP(O$5,CalCusts!$D$3:$Z$74,MATCH(CustbyRate!$A8,CalCusts!$D$2:$Z$2,0),0)</f>
        <v>3</v>
      </c>
      <c r="P8" s="11">
        <f>VLOOKUP(P$5,CalCusts!$D$3:$Z$74,MATCH(CustbyRate!$A8,CalCusts!$D$2:$Z$2,0),0)</f>
        <v>3</v>
      </c>
      <c r="Q8" s="11">
        <f>VLOOKUP(Q$5,CalCusts!$D$3:$Z$74,MATCH(CustbyRate!$A8,CalCusts!$D$2:$Z$2,0),0)</f>
        <v>3</v>
      </c>
      <c r="R8" s="11">
        <f>VLOOKUP(R$5,CalCusts!$D$3:$Z$74,MATCH(CustbyRate!$A8,CalCusts!$D$2:$Z$2,0),0)</f>
        <v>3</v>
      </c>
      <c r="S8" s="11">
        <f>VLOOKUP(S$5,CalCusts!$D$3:$Z$74,MATCH(CustbyRate!$A8,CalCusts!$D$2:$Z$2,0),0)</f>
        <v>3</v>
      </c>
      <c r="T8" s="11">
        <f>VLOOKUP(T$5,CalCusts!$D$3:$Z$74,MATCH(CustbyRate!$A8,CalCusts!$D$2:$Z$2,0),0)</f>
        <v>3</v>
      </c>
      <c r="U8" s="11">
        <f>VLOOKUP(U$5,CalCusts!$D$3:$Z$74,MATCH(CustbyRate!$A8,CalCusts!$D$2:$Z$2,0),0)</f>
        <v>3</v>
      </c>
      <c r="V8" s="11">
        <f>VLOOKUP(V$5,CalCusts!$D$3:$Z$74,MATCH(CustbyRate!$A8,CalCusts!$D$2:$Z$2,0),0)</f>
        <v>3</v>
      </c>
      <c r="W8" s="11">
        <f>VLOOKUP(W$5,CalCusts!$D$3:$Z$74,MATCH(CustbyRate!$A8,CalCusts!$D$2:$Z$2,0),0)</f>
        <v>3</v>
      </c>
      <c r="X8" s="11">
        <f>VLOOKUP(X$5,CalCusts!$D$3:$Z$74,MATCH(CustbyRate!$A8,CalCusts!$D$2:$Z$2,0),0)</f>
        <v>3</v>
      </c>
      <c r="Y8" s="11">
        <f>VLOOKUP(Y$5,CalCusts!$D$3:$Z$74,MATCH(CustbyRate!$A8,CalCusts!$D$2:$Z$2,0),0)</f>
        <v>3</v>
      </c>
      <c r="Z8" s="11">
        <f>VLOOKUP(Z$5,CalCusts!$D$3:$Z$74,MATCH(CustbyRate!$A8,CalCusts!$D$2:$Z$2,0),0)</f>
        <v>3</v>
      </c>
      <c r="AA8" s="11">
        <f>VLOOKUP(AA$5,CalCusts!$D$3:$Z$74,MATCH(CustbyRate!$A8,CalCusts!$D$2:$Z$2,0),0)</f>
        <v>3</v>
      </c>
      <c r="AB8" s="11">
        <f>VLOOKUP(AB$5,CalCusts!$D$3:$Z$74,MATCH(CustbyRate!$A8,CalCusts!$D$2:$Z$2,0),0)</f>
        <v>3</v>
      </c>
      <c r="AC8" s="11">
        <f>VLOOKUP(AC$5,CalCusts!$D$3:$Z$74,MATCH(CustbyRate!$A8,CalCusts!$D$2:$Z$2,0),0)</f>
        <v>3</v>
      </c>
      <c r="AD8" s="11">
        <f>VLOOKUP(AD$5,CalCusts!$D$3:$Z$74,MATCH(CustbyRate!$A8,CalCusts!$D$2:$Z$2,0),0)</f>
        <v>3</v>
      </c>
      <c r="AE8" s="11">
        <f>VLOOKUP(AE$5,CalCusts!$D$3:$Z$74,MATCH(CustbyRate!$A8,CalCusts!$D$2:$Z$2,0),0)</f>
        <v>3</v>
      </c>
      <c r="AF8" s="11">
        <f>VLOOKUP(AF$5,CalCusts!$D$3:$Z$74,MATCH(CustbyRate!$A8,CalCusts!$D$2:$Z$2,0),0)</f>
        <v>3</v>
      </c>
      <c r="AG8" s="11">
        <f>VLOOKUP(AG$5,CalCusts!$D$3:$Z$74,MATCH(CustbyRate!$A8,CalCusts!$D$2:$Z$2,0),0)</f>
        <v>3</v>
      </c>
      <c r="AH8" s="11">
        <f>VLOOKUP(AH$5,CalCusts!$D$3:$Z$74,MATCH(CustbyRate!$A8,CalCusts!$D$2:$Z$2,0),0)</f>
        <v>3</v>
      </c>
      <c r="AI8" s="11">
        <f>VLOOKUP(AI$5,CalCusts!$D$3:$Z$74,MATCH(CustbyRate!$A8,CalCusts!$D$2:$Z$2,0),0)</f>
        <v>3</v>
      </c>
      <c r="AJ8" s="11">
        <f>VLOOKUP(AJ$5,CalCusts!$D$3:$Z$74,MATCH(CustbyRate!$A8,CalCusts!$D$2:$Z$2,0),0)</f>
        <v>3</v>
      </c>
      <c r="AK8" s="11">
        <f>VLOOKUP(AK$5,CalCusts!$D$3:$Z$74,MATCH(CustbyRate!$A8,CalCusts!$D$2:$Z$2,0),0)</f>
        <v>3</v>
      </c>
      <c r="AL8" s="11">
        <f>VLOOKUP(AL$5,CalCusts!$D$3:$Z$74,MATCH(CustbyRate!$A8,CalCusts!$D$2:$Z$2,0),0)</f>
        <v>3</v>
      </c>
      <c r="AM8" s="11">
        <f>VLOOKUP(AM$5,CalCusts!$D$3:$Z$74,MATCH(CustbyRate!$A8,CalCusts!$D$2:$Z$2,0),0)</f>
        <v>3</v>
      </c>
      <c r="AN8" s="11">
        <f>VLOOKUP(AN$5,CalCusts!$D$3:$Z$74,MATCH(CustbyRate!$A8,CalCusts!$D$2:$Z$2,0),0)</f>
        <v>3</v>
      </c>
      <c r="AO8" s="11">
        <f>VLOOKUP(AO$5,CalCusts!$D$3:$Z$74,MATCH(CustbyRate!$A8,CalCusts!$D$2:$Z$2,0),0)</f>
        <v>3</v>
      </c>
      <c r="AP8" s="11">
        <f>VLOOKUP(AP$5,CalCusts!$D$3:$Z$74,MATCH(CustbyRate!$A8,CalCusts!$D$2:$Z$2,0),0)</f>
        <v>3</v>
      </c>
      <c r="AQ8" s="11">
        <f>VLOOKUP(AQ$5,CalCusts!$D$3:$Z$74,MATCH(CustbyRate!$A8,CalCusts!$D$2:$Z$2,0),0)</f>
        <v>3</v>
      </c>
      <c r="AR8" s="11">
        <f>VLOOKUP(AR$5,CalCusts!$D$3:$Z$74,MATCH(CustbyRate!$A8,CalCusts!$D$2:$Z$2,0),0)</f>
        <v>3</v>
      </c>
      <c r="AS8" s="11">
        <f>VLOOKUP(AS$5,CalCusts!$D$3:$Z$74,MATCH(CustbyRate!$A8,CalCusts!$D$2:$Z$2,0),0)</f>
        <v>3</v>
      </c>
      <c r="AT8" s="11">
        <f>VLOOKUP(AT$5,CalCusts!$D$3:$Z$74,MATCH(CustbyRate!$A8,CalCusts!$D$2:$Z$2,0),0)</f>
        <v>3</v>
      </c>
      <c r="AU8" s="11">
        <f>VLOOKUP(AU$5,CalCusts!$D$3:$Z$74,MATCH(CustbyRate!$A8,CalCusts!$D$2:$Z$2,0),0)</f>
        <v>3</v>
      </c>
      <c r="AV8" s="11">
        <f>VLOOKUP(AV$5,CalCusts!$D$3:$Z$74,MATCH(CustbyRate!$A8,CalCusts!$D$2:$Z$2,0),0)</f>
        <v>3</v>
      </c>
      <c r="AW8" s="11">
        <f>VLOOKUP(AW$5,CalCusts!$D$3:$Z$74,MATCH(CustbyRate!$A8,CalCusts!$D$2:$Z$2,0),0)</f>
        <v>3</v>
      </c>
      <c r="AX8" s="11">
        <f>VLOOKUP(AX$5,CalCusts!$D$3:$Z$74,MATCH(CustbyRate!$A8,CalCusts!$D$2:$Z$2,0),0)</f>
        <v>3</v>
      </c>
      <c r="AY8" s="11">
        <f>VLOOKUP(AY$5,CalCusts!$D$3:$Z$74,MATCH(CustbyRate!$A8,CalCusts!$D$2:$Z$2,0),0)</f>
        <v>3</v>
      </c>
      <c r="AZ8" s="11">
        <f>VLOOKUP(AZ$5,CalCusts!$D$3:$Z$74,MATCH(CustbyRate!$A8,CalCusts!$D$2:$Z$2,0),0)</f>
        <v>3</v>
      </c>
      <c r="BA8" s="11">
        <f>VLOOKUP(BA$5,CalCusts!$D$3:$Z$74,MATCH(CustbyRate!$A8,CalCusts!$D$2:$Z$2,0),0)</f>
        <v>3</v>
      </c>
      <c r="BB8" s="11">
        <f>VLOOKUP(BB$5,CalCusts!$D$3:$Z$74,MATCH(CustbyRate!$A8,CalCusts!$D$2:$Z$2,0),0)</f>
        <v>3</v>
      </c>
      <c r="BC8" s="11">
        <f>VLOOKUP(BC$5,CalCusts!$D$3:$Z$74,MATCH(CustbyRate!$A8,CalCusts!$D$2:$Z$2,0),0)</f>
        <v>3</v>
      </c>
      <c r="BD8" s="11">
        <f>VLOOKUP(BD$5,CalCusts!$D$3:$Z$74,MATCH(CustbyRate!$A8,CalCusts!$D$2:$Z$2,0),0)</f>
        <v>3</v>
      </c>
      <c r="BE8" s="11">
        <f>VLOOKUP(BE$5,CalCusts!$D$3:$Z$74,MATCH(CustbyRate!$A8,CalCusts!$D$2:$Z$2,0),0)</f>
        <v>3</v>
      </c>
      <c r="BF8" s="11">
        <f>VLOOKUP(BF$5,CalCusts!$D$3:$Z$74,MATCH(CustbyRate!$A8,CalCusts!$D$2:$Z$2,0),0)</f>
        <v>3</v>
      </c>
      <c r="BG8" s="11">
        <f>VLOOKUP(BG$5,CalCusts!$D$3:$Z$74,MATCH(CustbyRate!$A8,CalCusts!$D$2:$Z$2,0),0)</f>
        <v>3</v>
      </c>
      <c r="BH8" s="11">
        <f>VLOOKUP(BH$5,CalCusts!$D$3:$Z$74,MATCH(CustbyRate!$A8,CalCusts!$D$2:$Z$2,0),0)</f>
        <v>3</v>
      </c>
      <c r="BI8" s="11">
        <f>VLOOKUP(BI$5,CalCusts!$D$3:$Z$74,MATCH(CustbyRate!$A8,CalCusts!$D$2:$Z$2,0),0)</f>
        <v>3</v>
      </c>
      <c r="BJ8" s="11">
        <f>VLOOKUP(BJ$5,CalCusts!$D$3:$Z$74,MATCH(CustbyRate!$A8,CalCusts!$D$2:$Z$2,0),0)</f>
        <v>3</v>
      </c>
      <c r="BK8" s="11">
        <f>VLOOKUP(BK$5,CalCusts!$D$3:$Z$74,MATCH(CustbyRate!$A8,CalCusts!$D$2:$Z$2,0),0)</f>
        <v>3</v>
      </c>
      <c r="BL8" s="11">
        <f>VLOOKUP(BL$5,CalCusts!$D$3:$Z$74,MATCH(CustbyRate!$A8,CalCusts!$D$2:$Z$2,0),0)</f>
        <v>3</v>
      </c>
      <c r="BM8" s="11">
        <f>VLOOKUP(BM$5,CalCusts!$D$3:$Z$74,MATCH(CustbyRate!$A8,CalCusts!$D$2:$Z$2,0),0)</f>
        <v>3</v>
      </c>
      <c r="BN8" s="11">
        <f>VLOOKUP(BN$5,CalCusts!$D$3:$Z$74,MATCH(CustbyRate!$A8,CalCusts!$D$2:$Z$2,0),0)</f>
        <v>3</v>
      </c>
      <c r="BO8" s="11">
        <f>VLOOKUP(BO$5,CalCusts!$D$3:$Z$74,MATCH(CustbyRate!$A8,CalCusts!$D$2:$Z$2,0),0)</f>
        <v>3</v>
      </c>
      <c r="BP8" s="11">
        <f>VLOOKUP(BP$5,CalCusts!$D$3:$Z$74,MATCH(CustbyRate!$A8,CalCusts!$D$2:$Z$2,0),0)</f>
        <v>3</v>
      </c>
      <c r="BQ8" s="11">
        <f>VLOOKUP(BQ$5,CalCusts!$D$3:$Z$74,MATCH(CustbyRate!$A8,CalCusts!$D$2:$Z$2,0),0)</f>
        <v>3</v>
      </c>
    </row>
    <row r="9" spans="1:69" x14ac:dyDescent="0.25">
      <c r="A9" t="s">
        <v>6</v>
      </c>
      <c r="B9" s="11">
        <f>VLOOKUP(B$5,CalCusts!$D$3:$Z$74,MATCH(CustbyRate!$A9,CalCusts!$D$2:$Z$2,0),0)</f>
        <v>0</v>
      </c>
      <c r="C9" s="11">
        <f>VLOOKUP(C$5,CalCusts!$D$3:$Z$74,MATCH(CustbyRate!$A9,CalCusts!$D$2:$Z$2,0),0)</f>
        <v>0</v>
      </c>
      <c r="D9" s="11">
        <f>VLOOKUP(D$5,CalCusts!$D$3:$Z$74,MATCH(CustbyRate!$A9,CalCusts!$D$2:$Z$2,0),0)</f>
        <v>0</v>
      </c>
      <c r="E9" s="11">
        <f>VLOOKUP(E$5,CalCusts!$D$3:$Z$74,MATCH(CustbyRate!$A9,CalCusts!$D$2:$Z$2,0),0)</f>
        <v>0</v>
      </c>
      <c r="F9" s="11">
        <f>VLOOKUP(F$5,CalCusts!$D$3:$Z$74,MATCH(CustbyRate!$A9,CalCusts!$D$2:$Z$2,0),0)</f>
        <v>0</v>
      </c>
      <c r="G9" s="11">
        <f>VLOOKUP(G$5,CalCusts!$D$3:$Z$74,MATCH(CustbyRate!$A9,CalCusts!$D$2:$Z$2,0),0)</f>
        <v>0</v>
      </c>
      <c r="H9" s="11">
        <f>VLOOKUP(H$5,CalCusts!$D$3:$Z$74,MATCH(CustbyRate!$A9,CalCusts!$D$2:$Z$2,0),0)</f>
        <v>0</v>
      </c>
      <c r="I9" s="11">
        <f>VLOOKUP(I$5,CalCusts!$D$3:$Z$74,MATCH(CustbyRate!$A9,CalCusts!$D$2:$Z$2,0),0)</f>
        <v>0</v>
      </c>
      <c r="J9" s="11">
        <f>VLOOKUP(J$5,CalCusts!$D$3:$Z$74,MATCH(CustbyRate!$A9,CalCusts!$D$2:$Z$2,0),0)</f>
        <v>0</v>
      </c>
      <c r="K9" s="11">
        <f>VLOOKUP(K$5,CalCusts!$D$3:$Z$74,MATCH(CustbyRate!$A9,CalCusts!$D$2:$Z$2,0),0)</f>
        <v>0</v>
      </c>
      <c r="L9" s="11">
        <f>VLOOKUP(L$5,CalCusts!$D$3:$Z$74,MATCH(CustbyRate!$A9,CalCusts!$D$2:$Z$2,0),0)</f>
        <v>0</v>
      </c>
      <c r="M9" s="11">
        <f>VLOOKUP(M$5,CalCusts!$D$3:$Z$74,MATCH(CustbyRate!$A9,CalCusts!$D$2:$Z$2,0),0)</f>
        <v>0</v>
      </c>
      <c r="N9" s="11">
        <f>VLOOKUP(N$5,CalCusts!$D$3:$Z$74,MATCH(CustbyRate!$A9,CalCusts!$D$2:$Z$2,0),0)</f>
        <v>0</v>
      </c>
      <c r="O9" s="11">
        <f>VLOOKUP(O$5,CalCusts!$D$3:$Z$74,MATCH(CustbyRate!$A9,CalCusts!$D$2:$Z$2,0),0)</f>
        <v>0</v>
      </c>
      <c r="P9" s="11">
        <f>VLOOKUP(P$5,CalCusts!$D$3:$Z$74,MATCH(CustbyRate!$A9,CalCusts!$D$2:$Z$2,0),0)</f>
        <v>0</v>
      </c>
      <c r="Q9" s="11">
        <f>VLOOKUP(Q$5,CalCusts!$D$3:$Z$74,MATCH(CustbyRate!$A9,CalCusts!$D$2:$Z$2,0),0)</f>
        <v>0</v>
      </c>
      <c r="R9" s="11">
        <f>VLOOKUP(R$5,CalCusts!$D$3:$Z$74,MATCH(CustbyRate!$A9,CalCusts!$D$2:$Z$2,0),0)</f>
        <v>0</v>
      </c>
      <c r="S9" s="11">
        <f>VLOOKUP(S$5,CalCusts!$D$3:$Z$74,MATCH(CustbyRate!$A9,CalCusts!$D$2:$Z$2,0),0)</f>
        <v>0</v>
      </c>
      <c r="T9" s="11">
        <f>VLOOKUP(T$5,CalCusts!$D$3:$Z$74,MATCH(CustbyRate!$A9,CalCusts!$D$2:$Z$2,0),0)</f>
        <v>0</v>
      </c>
      <c r="U9" s="11">
        <f>VLOOKUP(U$5,CalCusts!$D$3:$Z$74,MATCH(CustbyRate!$A9,CalCusts!$D$2:$Z$2,0),0)</f>
        <v>0</v>
      </c>
      <c r="V9" s="11">
        <f>VLOOKUP(V$5,CalCusts!$D$3:$Z$74,MATCH(CustbyRate!$A9,CalCusts!$D$2:$Z$2,0),0)</f>
        <v>0</v>
      </c>
      <c r="W9" s="11">
        <f>VLOOKUP(W$5,CalCusts!$D$3:$Z$74,MATCH(CustbyRate!$A9,CalCusts!$D$2:$Z$2,0),0)</f>
        <v>0</v>
      </c>
      <c r="X9" s="11">
        <f>VLOOKUP(X$5,CalCusts!$D$3:$Z$74,MATCH(CustbyRate!$A9,CalCusts!$D$2:$Z$2,0),0)</f>
        <v>0</v>
      </c>
      <c r="Y9" s="11">
        <f>VLOOKUP(Y$5,CalCusts!$D$3:$Z$74,MATCH(CustbyRate!$A9,CalCusts!$D$2:$Z$2,0),0)</f>
        <v>0</v>
      </c>
      <c r="Z9" s="11">
        <f>VLOOKUP(Z$5,CalCusts!$D$3:$Z$74,MATCH(CustbyRate!$A9,CalCusts!$D$2:$Z$2,0),0)</f>
        <v>0</v>
      </c>
      <c r="AA9" s="11">
        <f>VLOOKUP(AA$5,CalCusts!$D$3:$Z$74,MATCH(CustbyRate!$A9,CalCusts!$D$2:$Z$2,0),0)</f>
        <v>0</v>
      </c>
      <c r="AB9" s="11">
        <f>VLOOKUP(AB$5,CalCusts!$D$3:$Z$74,MATCH(CustbyRate!$A9,CalCusts!$D$2:$Z$2,0),0)</f>
        <v>0</v>
      </c>
      <c r="AC9" s="11">
        <f>VLOOKUP(AC$5,CalCusts!$D$3:$Z$74,MATCH(CustbyRate!$A9,CalCusts!$D$2:$Z$2,0),0)</f>
        <v>0</v>
      </c>
      <c r="AD9" s="11">
        <f>VLOOKUP(AD$5,CalCusts!$D$3:$Z$74,MATCH(CustbyRate!$A9,CalCusts!$D$2:$Z$2,0),0)</f>
        <v>0</v>
      </c>
      <c r="AE9" s="11">
        <f>VLOOKUP(AE$5,CalCusts!$D$3:$Z$74,MATCH(CustbyRate!$A9,CalCusts!$D$2:$Z$2,0),0)</f>
        <v>0</v>
      </c>
      <c r="AF9" s="11">
        <f>VLOOKUP(AF$5,CalCusts!$D$3:$Z$74,MATCH(CustbyRate!$A9,CalCusts!$D$2:$Z$2,0),0)</f>
        <v>0</v>
      </c>
      <c r="AG9" s="11">
        <f>VLOOKUP(AG$5,CalCusts!$D$3:$Z$74,MATCH(CustbyRate!$A9,CalCusts!$D$2:$Z$2,0),0)</f>
        <v>0</v>
      </c>
      <c r="AH9" s="11">
        <f>VLOOKUP(AH$5,CalCusts!$D$3:$Z$74,MATCH(CustbyRate!$A9,CalCusts!$D$2:$Z$2,0),0)</f>
        <v>0</v>
      </c>
      <c r="AI9" s="11">
        <f>VLOOKUP(AI$5,CalCusts!$D$3:$Z$74,MATCH(CustbyRate!$A9,CalCusts!$D$2:$Z$2,0),0)</f>
        <v>0</v>
      </c>
      <c r="AJ9" s="11">
        <f>VLOOKUP(AJ$5,CalCusts!$D$3:$Z$74,MATCH(CustbyRate!$A9,CalCusts!$D$2:$Z$2,0),0)</f>
        <v>0</v>
      </c>
      <c r="AK9" s="11">
        <f>VLOOKUP(AK$5,CalCusts!$D$3:$Z$74,MATCH(CustbyRate!$A9,CalCusts!$D$2:$Z$2,0),0)</f>
        <v>0</v>
      </c>
      <c r="AL9" s="11">
        <f>VLOOKUP(AL$5,CalCusts!$D$3:$Z$74,MATCH(CustbyRate!$A9,CalCusts!$D$2:$Z$2,0),0)</f>
        <v>0</v>
      </c>
      <c r="AM9" s="11">
        <f>VLOOKUP(AM$5,CalCusts!$D$3:$Z$74,MATCH(CustbyRate!$A9,CalCusts!$D$2:$Z$2,0),0)</f>
        <v>0</v>
      </c>
      <c r="AN9" s="11">
        <f>VLOOKUP(AN$5,CalCusts!$D$3:$Z$74,MATCH(CustbyRate!$A9,CalCusts!$D$2:$Z$2,0),0)</f>
        <v>0</v>
      </c>
      <c r="AO9" s="11">
        <f>VLOOKUP(AO$5,CalCusts!$D$3:$Z$74,MATCH(CustbyRate!$A9,CalCusts!$D$2:$Z$2,0),0)</f>
        <v>0</v>
      </c>
      <c r="AP9" s="11">
        <f>VLOOKUP(AP$5,CalCusts!$D$3:$Z$74,MATCH(CustbyRate!$A9,CalCusts!$D$2:$Z$2,0),0)</f>
        <v>0</v>
      </c>
      <c r="AQ9" s="11">
        <f>VLOOKUP(AQ$5,CalCusts!$D$3:$Z$74,MATCH(CustbyRate!$A9,CalCusts!$D$2:$Z$2,0),0)</f>
        <v>0</v>
      </c>
      <c r="AR9" s="11">
        <f>VLOOKUP(AR$5,CalCusts!$D$3:$Z$74,MATCH(CustbyRate!$A9,CalCusts!$D$2:$Z$2,0),0)</f>
        <v>0</v>
      </c>
      <c r="AS9" s="11">
        <f>VLOOKUP(AS$5,CalCusts!$D$3:$Z$74,MATCH(CustbyRate!$A9,CalCusts!$D$2:$Z$2,0),0)</f>
        <v>0</v>
      </c>
      <c r="AT9" s="11">
        <f>VLOOKUP(AT$5,CalCusts!$D$3:$Z$74,MATCH(CustbyRate!$A9,CalCusts!$D$2:$Z$2,0),0)</f>
        <v>0</v>
      </c>
      <c r="AU9" s="11">
        <f>VLOOKUP(AU$5,CalCusts!$D$3:$Z$74,MATCH(CustbyRate!$A9,CalCusts!$D$2:$Z$2,0),0)</f>
        <v>0</v>
      </c>
      <c r="AV9" s="11">
        <f>VLOOKUP(AV$5,CalCusts!$D$3:$Z$74,MATCH(CustbyRate!$A9,CalCusts!$D$2:$Z$2,0),0)</f>
        <v>0</v>
      </c>
      <c r="AW9" s="11">
        <f>VLOOKUP(AW$5,CalCusts!$D$3:$Z$74,MATCH(CustbyRate!$A9,CalCusts!$D$2:$Z$2,0),0)</f>
        <v>0</v>
      </c>
      <c r="AX9" s="11">
        <f>VLOOKUP(AX$5,CalCusts!$D$3:$Z$74,MATCH(CustbyRate!$A9,CalCusts!$D$2:$Z$2,0),0)</f>
        <v>0</v>
      </c>
      <c r="AY9" s="11">
        <f>VLOOKUP(AY$5,CalCusts!$D$3:$Z$74,MATCH(CustbyRate!$A9,CalCusts!$D$2:$Z$2,0),0)</f>
        <v>0</v>
      </c>
      <c r="AZ9" s="11">
        <f>VLOOKUP(AZ$5,CalCusts!$D$3:$Z$74,MATCH(CustbyRate!$A9,CalCusts!$D$2:$Z$2,0),0)</f>
        <v>0</v>
      </c>
      <c r="BA9" s="11">
        <f>VLOOKUP(BA$5,CalCusts!$D$3:$Z$74,MATCH(CustbyRate!$A9,CalCusts!$D$2:$Z$2,0),0)</f>
        <v>0</v>
      </c>
      <c r="BB9" s="11">
        <f>VLOOKUP(BB$5,CalCusts!$D$3:$Z$74,MATCH(CustbyRate!$A9,CalCusts!$D$2:$Z$2,0),0)</f>
        <v>0</v>
      </c>
      <c r="BC9" s="11">
        <f>VLOOKUP(BC$5,CalCusts!$D$3:$Z$74,MATCH(CustbyRate!$A9,CalCusts!$D$2:$Z$2,0),0)</f>
        <v>0</v>
      </c>
      <c r="BD9" s="11">
        <f>VLOOKUP(BD$5,CalCusts!$D$3:$Z$74,MATCH(CustbyRate!$A9,CalCusts!$D$2:$Z$2,0),0)</f>
        <v>0</v>
      </c>
      <c r="BE9" s="11">
        <f>VLOOKUP(BE$5,CalCusts!$D$3:$Z$74,MATCH(CustbyRate!$A9,CalCusts!$D$2:$Z$2,0),0)</f>
        <v>0</v>
      </c>
      <c r="BF9" s="11">
        <f>VLOOKUP(BF$5,CalCusts!$D$3:$Z$74,MATCH(CustbyRate!$A9,CalCusts!$D$2:$Z$2,0),0)</f>
        <v>0</v>
      </c>
      <c r="BG9" s="11">
        <f>VLOOKUP(BG$5,CalCusts!$D$3:$Z$74,MATCH(CustbyRate!$A9,CalCusts!$D$2:$Z$2,0),0)</f>
        <v>0</v>
      </c>
      <c r="BH9" s="11">
        <f>VLOOKUP(BH$5,CalCusts!$D$3:$Z$74,MATCH(CustbyRate!$A9,CalCusts!$D$2:$Z$2,0),0)</f>
        <v>0</v>
      </c>
      <c r="BI9" s="11">
        <f>VLOOKUP(BI$5,CalCusts!$D$3:$Z$74,MATCH(CustbyRate!$A9,CalCusts!$D$2:$Z$2,0),0)</f>
        <v>0</v>
      </c>
      <c r="BJ9" s="11">
        <f>VLOOKUP(BJ$5,CalCusts!$D$3:$Z$74,MATCH(CustbyRate!$A9,CalCusts!$D$2:$Z$2,0),0)</f>
        <v>0</v>
      </c>
      <c r="BK9" s="11">
        <f>VLOOKUP(BK$5,CalCusts!$D$3:$Z$74,MATCH(CustbyRate!$A9,CalCusts!$D$2:$Z$2,0),0)</f>
        <v>0</v>
      </c>
      <c r="BL9" s="11">
        <f>VLOOKUP(BL$5,CalCusts!$D$3:$Z$74,MATCH(CustbyRate!$A9,CalCusts!$D$2:$Z$2,0),0)</f>
        <v>0</v>
      </c>
      <c r="BM9" s="11">
        <f>VLOOKUP(BM$5,CalCusts!$D$3:$Z$74,MATCH(CustbyRate!$A9,CalCusts!$D$2:$Z$2,0),0)</f>
        <v>0</v>
      </c>
      <c r="BN9" s="11">
        <f>VLOOKUP(BN$5,CalCusts!$D$3:$Z$74,MATCH(CustbyRate!$A9,CalCusts!$D$2:$Z$2,0),0)</f>
        <v>0</v>
      </c>
      <c r="BO9" s="11">
        <f>VLOOKUP(BO$5,CalCusts!$D$3:$Z$74,MATCH(CustbyRate!$A9,CalCusts!$D$2:$Z$2,0),0)</f>
        <v>0</v>
      </c>
      <c r="BP9" s="11">
        <f>VLOOKUP(BP$5,CalCusts!$D$3:$Z$74,MATCH(CustbyRate!$A9,CalCusts!$D$2:$Z$2,0),0)</f>
        <v>0</v>
      </c>
      <c r="BQ9" s="11">
        <f>VLOOKUP(BQ$5,CalCusts!$D$3:$Z$74,MATCH(CustbyRate!$A9,CalCusts!$D$2:$Z$2,0),0)</f>
        <v>0</v>
      </c>
    </row>
    <row r="10" spans="1:69" x14ac:dyDescent="0.25">
      <c r="A10" t="s">
        <v>7</v>
      </c>
      <c r="B10" s="11">
        <f>VLOOKUP(B$5,CalCusts!$D$3:$Z$74,MATCH(CustbyRate!$A10,CalCusts!$D$2:$Z$2,0),0)</f>
        <v>0</v>
      </c>
      <c r="C10" s="11">
        <f>VLOOKUP(C$5,CalCusts!$D$3:$Z$74,MATCH(CustbyRate!$A10,CalCusts!$D$2:$Z$2,0),0)</f>
        <v>0</v>
      </c>
      <c r="D10" s="11">
        <f>VLOOKUP(D$5,CalCusts!$D$3:$Z$74,MATCH(CustbyRate!$A10,CalCusts!$D$2:$Z$2,0),0)</f>
        <v>0</v>
      </c>
      <c r="E10" s="11">
        <f>VLOOKUP(E$5,CalCusts!$D$3:$Z$74,MATCH(CustbyRate!$A10,CalCusts!$D$2:$Z$2,0),0)</f>
        <v>0</v>
      </c>
      <c r="F10" s="11">
        <f>VLOOKUP(F$5,CalCusts!$D$3:$Z$74,MATCH(CustbyRate!$A10,CalCusts!$D$2:$Z$2,0),0)</f>
        <v>0</v>
      </c>
      <c r="G10" s="11">
        <f>VLOOKUP(G$5,CalCusts!$D$3:$Z$74,MATCH(CustbyRate!$A10,CalCusts!$D$2:$Z$2,0),0)</f>
        <v>0</v>
      </c>
      <c r="H10" s="11">
        <f>VLOOKUP(H$5,CalCusts!$D$3:$Z$74,MATCH(CustbyRate!$A10,CalCusts!$D$2:$Z$2,0),0)</f>
        <v>0</v>
      </c>
      <c r="I10" s="11">
        <f>VLOOKUP(I$5,CalCusts!$D$3:$Z$74,MATCH(CustbyRate!$A10,CalCusts!$D$2:$Z$2,0),0)</f>
        <v>0</v>
      </c>
      <c r="J10" s="11">
        <f>VLOOKUP(J$5,CalCusts!$D$3:$Z$74,MATCH(CustbyRate!$A10,CalCusts!$D$2:$Z$2,0),0)</f>
        <v>0</v>
      </c>
      <c r="K10" s="11">
        <f>VLOOKUP(K$5,CalCusts!$D$3:$Z$74,MATCH(CustbyRate!$A10,CalCusts!$D$2:$Z$2,0),0)</f>
        <v>0</v>
      </c>
      <c r="L10" s="11">
        <f>VLOOKUP(L$5,CalCusts!$D$3:$Z$74,MATCH(CustbyRate!$A10,CalCusts!$D$2:$Z$2,0),0)</f>
        <v>0</v>
      </c>
      <c r="M10" s="11">
        <f>VLOOKUP(M$5,CalCusts!$D$3:$Z$74,MATCH(CustbyRate!$A10,CalCusts!$D$2:$Z$2,0),0)</f>
        <v>0</v>
      </c>
      <c r="N10" s="11">
        <f>VLOOKUP(N$5,CalCusts!$D$3:$Z$74,MATCH(CustbyRate!$A10,CalCusts!$D$2:$Z$2,0),0)</f>
        <v>0</v>
      </c>
      <c r="O10" s="11">
        <f>VLOOKUP(O$5,CalCusts!$D$3:$Z$74,MATCH(CustbyRate!$A10,CalCusts!$D$2:$Z$2,0),0)</f>
        <v>0</v>
      </c>
      <c r="P10" s="11">
        <f>VLOOKUP(P$5,CalCusts!$D$3:$Z$74,MATCH(CustbyRate!$A10,CalCusts!$D$2:$Z$2,0),0)</f>
        <v>0</v>
      </c>
      <c r="Q10" s="11">
        <f>VLOOKUP(Q$5,CalCusts!$D$3:$Z$74,MATCH(CustbyRate!$A10,CalCusts!$D$2:$Z$2,0),0)</f>
        <v>0</v>
      </c>
      <c r="R10" s="11">
        <f>VLOOKUP(R$5,CalCusts!$D$3:$Z$74,MATCH(CustbyRate!$A10,CalCusts!$D$2:$Z$2,0),0)</f>
        <v>0</v>
      </c>
      <c r="S10" s="11">
        <f>VLOOKUP(S$5,CalCusts!$D$3:$Z$74,MATCH(CustbyRate!$A10,CalCusts!$D$2:$Z$2,0),0)</f>
        <v>0</v>
      </c>
      <c r="T10" s="11">
        <f>VLOOKUP(T$5,CalCusts!$D$3:$Z$74,MATCH(CustbyRate!$A10,CalCusts!$D$2:$Z$2,0),0)</f>
        <v>0</v>
      </c>
      <c r="U10" s="11">
        <f>VLOOKUP(U$5,CalCusts!$D$3:$Z$74,MATCH(CustbyRate!$A10,CalCusts!$D$2:$Z$2,0),0)</f>
        <v>0</v>
      </c>
      <c r="V10" s="11">
        <f>VLOOKUP(V$5,CalCusts!$D$3:$Z$74,MATCH(CustbyRate!$A10,CalCusts!$D$2:$Z$2,0),0)</f>
        <v>0</v>
      </c>
      <c r="W10" s="11">
        <f>VLOOKUP(W$5,CalCusts!$D$3:$Z$74,MATCH(CustbyRate!$A10,CalCusts!$D$2:$Z$2,0),0)</f>
        <v>0</v>
      </c>
      <c r="X10" s="11">
        <f>VLOOKUP(X$5,CalCusts!$D$3:$Z$74,MATCH(CustbyRate!$A10,CalCusts!$D$2:$Z$2,0),0)</f>
        <v>0</v>
      </c>
      <c r="Y10" s="11">
        <f>VLOOKUP(Y$5,CalCusts!$D$3:$Z$74,MATCH(CustbyRate!$A10,CalCusts!$D$2:$Z$2,0),0)</f>
        <v>0</v>
      </c>
      <c r="Z10" s="11">
        <f>VLOOKUP(Z$5,CalCusts!$D$3:$Z$74,MATCH(CustbyRate!$A10,CalCusts!$D$2:$Z$2,0),0)</f>
        <v>0</v>
      </c>
      <c r="AA10" s="11">
        <f>VLOOKUP(AA$5,CalCusts!$D$3:$Z$74,MATCH(CustbyRate!$A10,CalCusts!$D$2:$Z$2,0),0)</f>
        <v>0</v>
      </c>
      <c r="AB10" s="11">
        <f>VLOOKUP(AB$5,CalCusts!$D$3:$Z$74,MATCH(CustbyRate!$A10,CalCusts!$D$2:$Z$2,0),0)</f>
        <v>0</v>
      </c>
      <c r="AC10" s="11">
        <f>VLOOKUP(AC$5,CalCusts!$D$3:$Z$74,MATCH(CustbyRate!$A10,CalCusts!$D$2:$Z$2,0),0)</f>
        <v>0</v>
      </c>
      <c r="AD10" s="11">
        <f>VLOOKUP(AD$5,CalCusts!$D$3:$Z$74,MATCH(CustbyRate!$A10,CalCusts!$D$2:$Z$2,0),0)</f>
        <v>0</v>
      </c>
      <c r="AE10" s="11">
        <f>VLOOKUP(AE$5,CalCusts!$D$3:$Z$74,MATCH(CustbyRate!$A10,CalCusts!$D$2:$Z$2,0),0)</f>
        <v>0</v>
      </c>
      <c r="AF10" s="11">
        <f>VLOOKUP(AF$5,CalCusts!$D$3:$Z$74,MATCH(CustbyRate!$A10,CalCusts!$D$2:$Z$2,0),0)</f>
        <v>0</v>
      </c>
      <c r="AG10" s="11">
        <f>VLOOKUP(AG$5,CalCusts!$D$3:$Z$74,MATCH(CustbyRate!$A10,CalCusts!$D$2:$Z$2,0),0)</f>
        <v>0</v>
      </c>
      <c r="AH10" s="11">
        <f>VLOOKUP(AH$5,CalCusts!$D$3:$Z$74,MATCH(CustbyRate!$A10,CalCusts!$D$2:$Z$2,0),0)</f>
        <v>0</v>
      </c>
      <c r="AI10" s="11">
        <f>VLOOKUP(AI$5,CalCusts!$D$3:$Z$74,MATCH(CustbyRate!$A10,CalCusts!$D$2:$Z$2,0),0)</f>
        <v>0</v>
      </c>
      <c r="AJ10" s="11">
        <f>VLOOKUP(AJ$5,CalCusts!$D$3:$Z$74,MATCH(CustbyRate!$A10,CalCusts!$D$2:$Z$2,0),0)</f>
        <v>0</v>
      </c>
      <c r="AK10" s="11">
        <f>VLOOKUP(AK$5,CalCusts!$D$3:$Z$74,MATCH(CustbyRate!$A10,CalCusts!$D$2:$Z$2,0),0)</f>
        <v>0</v>
      </c>
      <c r="AL10" s="11">
        <f>VLOOKUP(AL$5,CalCusts!$D$3:$Z$74,MATCH(CustbyRate!$A10,CalCusts!$D$2:$Z$2,0),0)</f>
        <v>0</v>
      </c>
      <c r="AM10" s="11">
        <f>VLOOKUP(AM$5,CalCusts!$D$3:$Z$74,MATCH(CustbyRate!$A10,CalCusts!$D$2:$Z$2,0),0)</f>
        <v>0</v>
      </c>
      <c r="AN10" s="11">
        <f>VLOOKUP(AN$5,CalCusts!$D$3:$Z$74,MATCH(CustbyRate!$A10,CalCusts!$D$2:$Z$2,0),0)</f>
        <v>0</v>
      </c>
      <c r="AO10" s="11">
        <f>VLOOKUP(AO$5,CalCusts!$D$3:$Z$74,MATCH(CustbyRate!$A10,CalCusts!$D$2:$Z$2,0),0)</f>
        <v>0</v>
      </c>
      <c r="AP10" s="11">
        <f>VLOOKUP(AP$5,CalCusts!$D$3:$Z$74,MATCH(CustbyRate!$A10,CalCusts!$D$2:$Z$2,0),0)</f>
        <v>0</v>
      </c>
      <c r="AQ10" s="11">
        <f>VLOOKUP(AQ$5,CalCusts!$D$3:$Z$74,MATCH(CustbyRate!$A10,CalCusts!$D$2:$Z$2,0),0)</f>
        <v>0</v>
      </c>
      <c r="AR10" s="11">
        <f>VLOOKUP(AR$5,CalCusts!$D$3:$Z$74,MATCH(CustbyRate!$A10,CalCusts!$D$2:$Z$2,0),0)</f>
        <v>0</v>
      </c>
      <c r="AS10" s="11">
        <f>VLOOKUP(AS$5,CalCusts!$D$3:$Z$74,MATCH(CustbyRate!$A10,CalCusts!$D$2:$Z$2,0),0)</f>
        <v>0</v>
      </c>
      <c r="AT10" s="11">
        <f>VLOOKUP(AT$5,CalCusts!$D$3:$Z$74,MATCH(CustbyRate!$A10,CalCusts!$D$2:$Z$2,0),0)</f>
        <v>0</v>
      </c>
      <c r="AU10" s="11">
        <f>VLOOKUP(AU$5,CalCusts!$D$3:$Z$74,MATCH(CustbyRate!$A10,CalCusts!$D$2:$Z$2,0),0)</f>
        <v>0</v>
      </c>
      <c r="AV10" s="11">
        <f>VLOOKUP(AV$5,CalCusts!$D$3:$Z$74,MATCH(CustbyRate!$A10,CalCusts!$D$2:$Z$2,0),0)</f>
        <v>0</v>
      </c>
      <c r="AW10" s="11">
        <f>VLOOKUP(AW$5,CalCusts!$D$3:$Z$74,MATCH(CustbyRate!$A10,CalCusts!$D$2:$Z$2,0),0)</f>
        <v>0</v>
      </c>
      <c r="AX10" s="11">
        <f>VLOOKUP(AX$5,CalCusts!$D$3:$Z$74,MATCH(CustbyRate!$A10,CalCusts!$D$2:$Z$2,0),0)</f>
        <v>0</v>
      </c>
      <c r="AY10" s="11">
        <f>VLOOKUP(AY$5,CalCusts!$D$3:$Z$74,MATCH(CustbyRate!$A10,CalCusts!$D$2:$Z$2,0),0)</f>
        <v>0</v>
      </c>
      <c r="AZ10" s="11">
        <f>VLOOKUP(AZ$5,CalCusts!$D$3:$Z$74,MATCH(CustbyRate!$A10,CalCusts!$D$2:$Z$2,0),0)</f>
        <v>0</v>
      </c>
      <c r="BA10" s="11">
        <f>VLOOKUP(BA$5,CalCusts!$D$3:$Z$74,MATCH(CustbyRate!$A10,CalCusts!$D$2:$Z$2,0),0)</f>
        <v>0</v>
      </c>
      <c r="BB10" s="11">
        <f>VLOOKUP(BB$5,CalCusts!$D$3:$Z$74,MATCH(CustbyRate!$A10,CalCusts!$D$2:$Z$2,0),0)</f>
        <v>0</v>
      </c>
      <c r="BC10" s="11">
        <f>VLOOKUP(BC$5,CalCusts!$D$3:$Z$74,MATCH(CustbyRate!$A10,CalCusts!$D$2:$Z$2,0),0)</f>
        <v>0</v>
      </c>
      <c r="BD10" s="11">
        <f>VLOOKUP(BD$5,CalCusts!$D$3:$Z$74,MATCH(CustbyRate!$A10,CalCusts!$D$2:$Z$2,0),0)</f>
        <v>0</v>
      </c>
      <c r="BE10" s="11">
        <f>VLOOKUP(BE$5,CalCusts!$D$3:$Z$74,MATCH(CustbyRate!$A10,CalCusts!$D$2:$Z$2,0),0)</f>
        <v>0</v>
      </c>
      <c r="BF10" s="11">
        <f>VLOOKUP(BF$5,CalCusts!$D$3:$Z$74,MATCH(CustbyRate!$A10,CalCusts!$D$2:$Z$2,0),0)</f>
        <v>0</v>
      </c>
      <c r="BG10" s="11">
        <f>VLOOKUP(BG$5,CalCusts!$D$3:$Z$74,MATCH(CustbyRate!$A10,CalCusts!$D$2:$Z$2,0),0)</f>
        <v>0</v>
      </c>
      <c r="BH10" s="11">
        <f>VLOOKUP(BH$5,CalCusts!$D$3:$Z$74,MATCH(CustbyRate!$A10,CalCusts!$D$2:$Z$2,0),0)</f>
        <v>0</v>
      </c>
      <c r="BI10" s="11">
        <f>VLOOKUP(BI$5,CalCusts!$D$3:$Z$74,MATCH(CustbyRate!$A10,CalCusts!$D$2:$Z$2,0),0)</f>
        <v>0</v>
      </c>
      <c r="BJ10" s="11">
        <f>VLOOKUP(BJ$5,CalCusts!$D$3:$Z$74,MATCH(CustbyRate!$A10,CalCusts!$D$2:$Z$2,0),0)</f>
        <v>0</v>
      </c>
      <c r="BK10" s="11">
        <f>VLOOKUP(BK$5,CalCusts!$D$3:$Z$74,MATCH(CustbyRate!$A10,CalCusts!$D$2:$Z$2,0),0)</f>
        <v>0</v>
      </c>
      <c r="BL10" s="11">
        <f>VLOOKUP(BL$5,CalCusts!$D$3:$Z$74,MATCH(CustbyRate!$A10,CalCusts!$D$2:$Z$2,0),0)</f>
        <v>0</v>
      </c>
      <c r="BM10" s="11">
        <f>VLOOKUP(BM$5,CalCusts!$D$3:$Z$74,MATCH(CustbyRate!$A10,CalCusts!$D$2:$Z$2,0),0)</f>
        <v>0</v>
      </c>
      <c r="BN10" s="11">
        <f>VLOOKUP(BN$5,CalCusts!$D$3:$Z$74,MATCH(CustbyRate!$A10,CalCusts!$D$2:$Z$2,0),0)</f>
        <v>0</v>
      </c>
      <c r="BO10" s="11">
        <f>VLOOKUP(BO$5,CalCusts!$D$3:$Z$74,MATCH(CustbyRate!$A10,CalCusts!$D$2:$Z$2,0),0)</f>
        <v>0</v>
      </c>
      <c r="BP10" s="11">
        <f>VLOOKUP(BP$5,CalCusts!$D$3:$Z$74,MATCH(CustbyRate!$A10,CalCusts!$D$2:$Z$2,0),0)</f>
        <v>0</v>
      </c>
      <c r="BQ10" s="11">
        <f>VLOOKUP(BQ$5,CalCusts!$D$3:$Z$74,MATCH(CustbyRate!$A10,CalCusts!$D$2:$Z$2,0),0)</f>
        <v>0</v>
      </c>
    </row>
    <row r="11" spans="1:69" x14ac:dyDescent="0.25">
      <c r="A11" t="s">
        <v>8</v>
      </c>
      <c r="B11" s="11">
        <f>VLOOKUP(B$5,CalCusts!$D$3:$Z$74,MATCH(CustbyRate!$A11,CalCusts!$D$2:$Z$2,0),0)</f>
        <v>1</v>
      </c>
      <c r="C11" s="11">
        <f>VLOOKUP(C$5,CalCusts!$D$3:$Z$74,MATCH(CustbyRate!$A11,CalCusts!$D$2:$Z$2,0),0)</f>
        <v>1</v>
      </c>
      <c r="D11" s="11">
        <f>VLOOKUP(D$5,CalCusts!$D$3:$Z$74,MATCH(CustbyRate!$A11,CalCusts!$D$2:$Z$2,0),0)</f>
        <v>1</v>
      </c>
      <c r="E11" s="11">
        <f>VLOOKUP(E$5,CalCusts!$D$3:$Z$74,MATCH(CustbyRate!$A11,CalCusts!$D$2:$Z$2,0),0)</f>
        <v>1</v>
      </c>
      <c r="F11" s="11">
        <f>VLOOKUP(F$5,CalCusts!$D$3:$Z$74,MATCH(CustbyRate!$A11,CalCusts!$D$2:$Z$2,0),0)</f>
        <v>1</v>
      </c>
      <c r="G11" s="11">
        <f>VLOOKUP(G$5,CalCusts!$D$3:$Z$74,MATCH(CustbyRate!$A11,CalCusts!$D$2:$Z$2,0),0)</f>
        <v>1</v>
      </c>
      <c r="H11" s="11">
        <f>VLOOKUP(H$5,CalCusts!$D$3:$Z$74,MATCH(CustbyRate!$A11,CalCusts!$D$2:$Z$2,0),0)</f>
        <v>1</v>
      </c>
      <c r="I11" s="11">
        <f>VLOOKUP(I$5,CalCusts!$D$3:$Z$74,MATCH(CustbyRate!$A11,CalCusts!$D$2:$Z$2,0),0)</f>
        <v>1</v>
      </c>
      <c r="J11" s="11">
        <f>VLOOKUP(J$5,CalCusts!$D$3:$Z$74,MATCH(CustbyRate!$A11,CalCusts!$D$2:$Z$2,0),0)</f>
        <v>1</v>
      </c>
      <c r="K11" s="11">
        <f>VLOOKUP(K$5,CalCusts!$D$3:$Z$74,MATCH(CustbyRate!$A11,CalCusts!$D$2:$Z$2,0),0)</f>
        <v>1</v>
      </c>
      <c r="L11" s="11">
        <f>VLOOKUP(L$5,CalCusts!$D$3:$Z$74,MATCH(CustbyRate!$A11,CalCusts!$D$2:$Z$2,0),0)</f>
        <v>1</v>
      </c>
      <c r="M11" s="11">
        <f>VLOOKUP(M$5,CalCusts!$D$3:$Z$74,MATCH(CustbyRate!$A11,CalCusts!$D$2:$Z$2,0),0)</f>
        <v>1</v>
      </c>
      <c r="N11" s="11">
        <f>VLOOKUP(N$5,CalCusts!$D$3:$Z$74,MATCH(CustbyRate!$A11,CalCusts!$D$2:$Z$2,0),0)</f>
        <v>1</v>
      </c>
      <c r="O11" s="11">
        <f>VLOOKUP(O$5,CalCusts!$D$3:$Z$74,MATCH(CustbyRate!$A11,CalCusts!$D$2:$Z$2,0),0)</f>
        <v>1</v>
      </c>
      <c r="P11" s="11">
        <f>VLOOKUP(P$5,CalCusts!$D$3:$Z$74,MATCH(CustbyRate!$A11,CalCusts!$D$2:$Z$2,0),0)</f>
        <v>1</v>
      </c>
      <c r="Q11" s="11">
        <f>VLOOKUP(Q$5,CalCusts!$D$3:$Z$74,MATCH(CustbyRate!$A11,CalCusts!$D$2:$Z$2,0),0)</f>
        <v>1</v>
      </c>
      <c r="R11" s="11">
        <f>VLOOKUP(R$5,CalCusts!$D$3:$Z$74,MATCH(CustbyRate!$A11,CalCusts!$D$2:$Z$2,0),0)</f>
        <v>1</v>
      </c>
      <c r="S11" s="11">
        <f>VLOOKUP(S$5,CalCusts!$D$3:$Z$74,MATCH(CustbyRate!$A11,CalCusts!$D$2:$Z$2,0),0)</f>
        <v>1</v>
      </c>
      <c r="T11" s="11">
        <f>VLOOKUP(T$5,CalCusts!$D$3:$Z$74,MATCH(CustbyRate!$A11,CalCusts!$D$2:$Z$2,0),0)</f>
        <v>1</v>
      </c>
      <c r="U11" s="11">
        <f>VLOOKUP(U$5,CalCusts!$D$3:$Z$74,MATCH(CustbyRate!$A11,CalCusts!$D$2:$Z$2,0),0)</f>
        <v>1</v>
      </c>
      <c r="V11" s="11">
        <f>VLOOKUP(V$5,CalCusts!$D$3:$Z$74,MATCH(CustbyRate!$A11,CalCusts!$D$2:$Z$2,0),0)</f>
        <v>1</v>
      </c>
      <c r="W11" s="11">
        <f>VLOOKUP(W$5,CalCusts!$D$3:$Z$74,MATCH(CustbyRate!$A11,CalCusts!$D$2:$Z$2,0),0)</f>
        <v>1</v>
      </c>
      <c r="X11" s="11">
        <f>VLOOKUP(X$5,CalCusts!$D$3:$Z$74,MATCH(CustbyRate!$A11,CalCusts!$D$2:$Z$2,0),0)</f>
        <v>1</v>
      </c>
      <c r="Y11" s="11">
        <f>VLOOKUP(Y$5,CalCusts!$D$3:$Z$74,MATCH(CustbyRate!$A11,CalCusts!$D$2:$Z$2,0),0)</f>
        <v>1</v>
      </c>
      <c r="Z11" s="11">
        <f>VLOOKUP(Z$5,CalCusts!$D$3:$Z$74,MATCH(CustbyRate!$A11,CalCusts!$D$2:$Z$2,0),0)</f>
        <v>1</v>
      </c>
      <c r="AA11" s="11">
        <f>VLOOKUP(AA$5,CalCusts!$D$3:$Z$74,MATCH(CustbyRate!$A11,CalCusts!$D$2:$Z$2,0),0)</f>
        <v>1</v>
      </c>
      <c r="AB11" s="11">
        <f>VLOOKUP(AB$5,CalCusts!$D$3:$Z$74,MATCH(CustbyRate!$A11,CalCusts!$D$2:$Z$2,0),0)</f>
        <v>1</v>
      </c>
      <c r="AC11" s="11">
        <f>VLOOKUP(AC$5,CalCusts!$D$3:$Z$74,MATCH(CustbyRate!$A11,CalCusts!$D$2:$Z$2,0),0)</f>
        <v>1</v>
      </c>
      <c r="AD11" s="11">
        <f>VLOOKUP(AD$5,CalCusts!$D$3:$Z$74,MATCH(CustbyRate!$A11,CalCusts!$D$2:$Z$2,0),0)</f>
        <v>1</v>
      </c>
      <c r="AE11" s="11">
        <f>VLOOKUP(AE$5,CalCusts!$D$3:$Z$74,MATCH(CustbyRate!$A11,CalCusts!$D$2:$Z$2,0),0)</f>
        <v>1</v>
      </c>
      <c r="AF11" s="11">
        <f>VLOOKUP(AF$5,CalCusts!$D$3:$Z$74,MATCH(CustbyRate!$A11,CalCusts!$D$2:$Z$2,0),0)</f>
        <v>1</v>
      </c>
      <c r="AG11" s="11">
        <f>VLOOKUP(AG$5,CalCusts!$D$3:$Z$74,MATCH(CustbyRate!$A11,CalCusts!$D$2:$Z$2,0),0)</f>
        <v>1</v>
      </c>
      <c r="AH11" s="11">
        <f>VLOOKUP(AH$5,CalCusts!$D$3:$Z$74,MATCH(CustbyRate!$A11,CalCusts!$D$2:$Z$2,0),0)</f>
        <v>1</v>
      </c>
      <c r="AI11" s="11">
        <f>VLOOKUP(AI$5,CalCusts!$D$3:$Z$74,MATCH(CustbyRate!$A11,CalCusts!$D$2:$Z$2,0),0)</f>
        <v>1</v>
      </c>
      <c r="AJ11" s="11">
        <f>VLOOKUP(AJ$5,CalCusts!$D$3:$Z$74,MATCH(CustbyRate!$A11,CalCusts!$D$2:$Z$2,0),0)</f>
        <v>1</v>
      </c>
      <c r="AK11" s="11">
        <f>VLOOKUP(AK$5,CalCusts!$D$3:$Z$74,MATCH(CustbyRate!$A11,CalCusts!$D$2:$Z$2,0),0)</f>
        <v>1</v>
      </c>
      <c r="AL11" s="11">
        <f>VLOOKUP(AL$5,CalCusts!$D$3:$Z$74,MATCH(CustbyRate!$A11,CalCusts!$D$2:$Z$2,0),0)</f>
        <v>1</v>
      </c>
      <c r="AM11" s="11">
        <f>VLOOKUP(AM$5,CalCusts!$D$3:$Z$74,MATCH(CustbyRate!$A11,CalCusts!$D$2:$Z$2,0),0)</f>
        <v>1</v>
      </c>
      <c r="AN11" s="11">
        <f>VLOOKUP(AN$5,CalCusts!$D$3:$Z$74,MATCH(CustbyRate!$A11,CalCusts!$D$2:$Z$2,0),0)</f>
        <v>1</v>
      </c>
      <c r="AO11" s="11">
        <f>VLOOKUP(AO$5,CalCusts!$D$3:$Z$74,MATCH(CustbyRate!$A11,CalCusts!$D$2:$Z$2,0),0)</f>
        <v>1</v>
      </c>
      <c r="AP11" s="11">
        <f>VLOOKUP(AP$5,CalCusts!$D$3:$Z$74,MATCH(CustbyRate!$A11,CalCusts!$D$2:$Z$2,0),0)</f>
        <v>1</v>
      </c>
      <c r="AQ11" s="11">
        <f>VLOOKUP(AQ$5,CalCusts!$D$3:$Z$74,MATCH(CustbyRate!$A11,CalCusts!$D$2:$Z$2,0),0)</f>
        <v>1</v>
      </c>
      <c r="AR11" s="11">
        <f>VLOOKUP(AR$5,CalCusts!$D$3:$Z$74,MATCH(CustbyRate!$A11,CalCusts!$D$2:$Z$2,0),0)</f>
        <v>1</v>
      </c>
      <c r="AS11" s="11">
        <f>VLOOKUP(AS$5,CalCusts!$D$3:$Z$74,MATCH(CustbyRate!$A11,CalCusts!$D$2:$Z$2,0),0)</f>
        <v>1</v>
      </c>
      <c r="AT11" s="11">
        <f>VLOOKUP(AT$5,CalCusts!$D$3:$Z$74,MATCH(CustbyRate!$A11,CalCusts!$D$2:$Z$2,0),0)</f>
        <v>1</v>
      </c>
      <c r="AU11" s="11">
        <f>VLOOKUP(AU$5,CalCusts!$D$3:$Z$74,MATCH(CustbyRate!$A11,CalCusts!$D$2:$Z$2,0),0)</f>
        <v>1</v>
      </c>
      <c r="AV11" s="11">
        <f>VLOOKUP(AV$5,CalCusts!$D$3:$Z$74,MATCH(CustbyRate!$A11,CalCusts!$D$2:$Z$2,0),0)</f>
        <v>1</v>
      </c>
      <c r="AW11" s="11">
        <f>VLOOKUP(AW$5,CalCusts!$D$3:$Z$74,MATCH(CustbyRate!$A11,CalCusts!$D$2:$Z$2,0),0)</f>
        <v>1</v>
      </c>
      <c r="AX11" s="11">
        <f>VLOOKUP(AX$5,CalCusts!$D$3:$Z$74,MATCH(CustbyRate!$A11,CalCusts!$D$2:$Z$2,0),0)</f>
        <v>1</v>
      </c>
      <c r="AY11" s="11">
        <f>VLOOKUP(AY$5,CalCusts!$D$3:$Z$74,MATCH(CustbyRate!$A11,CalCusts!$D$2:$Z$2,0),0)</f>
        <v>1</v>
      </c>
      <c r="AZ11" s="11">
        <f>VLOOKUP(AZ$5,CalCusts!$D$3:$Z$74,MATCH(CustbyRate!$A11,CalCusts!$D$2:$Z$2,0),0)</f>
        <v>1</v>
      </c>
      <c r="BA11" s="11">
        <f>VLOOKUP(BA$5,CalCusts!$D$3:$Z$74,MATCH(CustbyRate!$A11,CalCusts!$D$2:$Z$2,0),0)</f>
        <v>1</v>
      </c>
      <c r="BB11" s="11">
        <f>VLOOKUP(BB$5,CalCusts!$D$3:$Z$74,MATCH(CustbyRate!$A11,CalCusts!$D$2:$Z$2,0),0)</f>
        <v>1</v>
      </c>
      <c r="BC11" s="11">
        <f>VLOOKUP(BC$5,CalCusts!$D$3:$Z$74,MATCH(CustbyRate!$A11,CalCusts!$D$2:$Z$2,0),0)</f>
        <v>1</v>
      </c>
      <c r="BD11" s="11">
        <f>VLOOKUP(BD$5,CalCusts!$D$3:$Z$74,MATCH(CustbyRate!$A11,CalCusts!$D$2:$Z$2,0),0)</f>
        <v>1</v>
      </c>
      <c r="BE11" s="11">
        <f>VLOOKUP(BE$5,CalCusts!$D$3:$Z$74,MATCH(CustbyRate!$A11,CalCusts!$D$2:$Z$2,0),0)</f>
        <v>1</v>
      </c>
      <c r="BF11" s="11">
        <f>VLOOKUP(BF$5,CalCusts!$D$3:$Z$74,MATCH(CustbyRate!$A11,CalCusts!$D$2:$Z$2,0),0)</f>
        <v>1</v>
      </c>
      <c r="BG11" s="11">
        <f>VLOOKUP(BG$5,CalCusts!$D$3:$Z$74,MATCH(CustbyRate!$A11,CalCusts!$D$2:$Z$2,0),0)</f>
        <v>1</v>
      </c>
      <c r="BH11" s="11">
        <f>VLOOKUP(BH$5,CalCusts!$D$3:$Z$74,MATCH(CustbyRate!$A11,CalCusts!$D$2:$Z$2,0),0)</f>
        <v>1</v>
      </c>
      <c r="BI11" s="11">
        <f>VLOOKUP(BI$5,CalCusts!$D$3:$Z$74,MATCH(CustbyRate!$A11,CalCusts!$D$2:$Z$2,0),0)</f>
        <v>1</v>
      </c>
      <c r="BJ11" s="11">
        <f>VLOOKUP(BJ$5,CalCusts!$D$3:$Z$74,MATCH(CustbyRate!$A11,CalCusts!$D$2:$Z$2,0),0)</f>
        <v>1</v>
      </c>
      <c r="BK11" s="11">
        <f>VLOOKUP(BK$5,CalCusts!$D$3:$Z$74,MATCH(CustbyRate!$A11,CalCusts!$D$2:$Z$2,0),0)</f>
        <v>1</v>
      </c>
      <c r="BL11" s="11">
        <f>VLOOKUP(BL$5,CalCusts!$D$3:$Z$74,MATCH(CustbyRate!$A11,CalCusts!$D$2:$Z$2,0),0)</f>
        <v>1</v>
      </c>
      <c r="BM11" s="11">
        <f>VLOOKUP(BM$5,CalCusts!$D$3:$Z$74,MATCH(CustbyRate!$A11,CalCusts!$D$2:$Z$2,0),0)</f>
        <v>1</v>
      </c>
      <c r="BN11" s="11">
        <f>VLOOKUP(BN$5,CalCusts!$D$3:$Z$74,MATCH(CustbyRate!$A11,CalCusts!$D$2:$Z$2,0),0)</f>
        <v>1</v>
      </c>
      <c r="BO11" s="11">
        <f>VLOOKUP(BO$5,CalCusts!$D$3:$Z$74,MATCH(CustbyRate!$A11,CalCusts!$D$2:$Z$2,0),0)</f>
        <v>1</v>
      </c>
      <c r="BP11" s="11">
        <f>VLOOKUP(BP$5,CalCusts!$D$3:$Z$74,MATCH(CustbyRate!$A11,CalCusts!$D$2:$Z$2,0),0)</f>
        <v>1</v>
      </c>
      <c r="BQ11" s="11">
        <f>VLOOKUP(BQ$5,CalCusts!$D$3:$Z$74,MATCH(CustbyRate!$A11,CalCusts!$D$2:$Z$2,0),0)</f>
        <v>1</v>
      </c>
    </row>
    <row r="12" spans="1:69" x14ac:dyDescent="0.25">
      <c r="A12" t="s">
        <v>9</v>
      </c>
      <c r="B12" s="11">
        <f>VLOOKUP(B$5,CalCusts!$D$3:$Z$74,MATCH(CustbyRate!$A12,CalCusts!$D$2:$Z$2,0),0)</f>
        <v>23843</v>
      </c>
      <c r="C12" s="11">
        <f>VLOOKUP(C$5,CalCusts!$D$3:$Z$74,MATCH(CustbyRate!$A12,CalCusts!$D$2:$Z$2,0),0)</f>
        <v>23527</v>
      </c>
      <c r="D12" s="11">
        <f>VLOOKUP(D$5,CalCusts!$D$3:$Z$74,MATCH(CustbyRate!$A12,CalCusts!$D$2:$Z$2,0),0)</f>
        <v>23396</v>
      </c>
      <c r="E12" s="11">
        <f>VLOOKUP(E$5,CalCusts!$D$3:$Z$74,MATCH(CustbyRate!$A12,CalCusts!$D$2:$Z$2,0),0)</f>
        <v>23290</v>
      </c>
      <c r="F12" s="11">
        <f>VLOOKUP(F$5,CalCusts!$D$3:$Z$74,MATCH(CustbyRate!$A12,CalCusts!$D$2:$Z$2,0),0)</f>
        <v>23271</v>
      </c>
      <c r="G12" s="11">
        <f>VLOOKUP(G$5,CalCusts!$D$3:$Z$74,MATCH(CustbyRate!$A12,CalCusts!$D$2:$Z$2,0),0)</f>
        <v>23251</v>
      </c>
      <c r="H12" s="11">
        <f>VLOOKUP(H$5,CalCusts!$D$3:$Z$74,MATCH(CustbyRate!$A12,CalCusts!$D$2:$Z$2,0),0)</f>
        <v>23519</v>
      </c>
      <c r="I12" s="11">
        <f>VLOOKUP(I$5,CalCusts!$D$3:$Z$74,MATCH(CustbyRate!$A12,CalCusts!$D$2:$Z$2,0),0)</f>
        <v>23763</v>
      </c>
      <c r="J12" s="11">
        <f>VLOOKUP(J$5,CalCusts!$D$3:$Z$74,MATCH(CustbyRate!$A12,CalCusts!$D$2:$Z$2,0),0)</f>
        <v>23897</v>
      </c>
      <c r="K12" s="11">
        <f>VLOOKUP(K$5,CalCusts!$D$3:$Z$74,MATCH(CustbyRate!$A12,CalCusts!$D$2:$Z$2,0),0)</f>
        <v>23935</v>
      </c>
      <c r="L12" s="11">
        <f>VLOOKUP(L$5,CalCusts!$D$3:$Z$74,MATCH(CustbyRate!$A12,CalCusts!$D$2:$Z$2,0),0)</f>
        <v>23985</v>
      </c>
      <c r="M12" s="11">
        <f>VLOOKUP(M$5,CalCusts!$D$3:$Z$74,MATCH(CustbyRate!$A12,CalCusts!$D$2:$Z$2,0),0)</f>
        <v>24080</v>
      </c>
      <c r="N12" s="11">
        <f>VLOOKUP(N$5,CalCusts!$D$3:$Z$74,MATCH(CustbyRate!$A12,CalCusts!$D$2:$Z$2,0),0)</f>
        <v>23887</v>
      </c>
      <c r="O12" s="11">
        <f>VLOOKUP(O$5,CalCusts!$D$3:$Z$74,MATCH(CustbyRate!$A12,CalCusts!$D$2:$Z$2,0),0)</f>
        <v>23570</v>
      </c>
      <c r="P12" s="11">
        <f>VLOOKUP(P$5,CalCusts!$D$3:$Z$74,MATCH(CustbyRate!$A12,CalCusts!$D$2:$Z$2,0),0)</f>
        <v>23439</v>
      </c>
      <c r="Q12" s="11">
        <f>VLOOKUP(Q$5,CalCusts!$D$3:$Z$74,MATCH(CustbyRate!$A12,CalCusts!$D$2:$Z$2,0),0)</f>
        <v>23333</v>
      </c>
      <c r="R12" s="11">
        <f>VLOOKUP(R$5,CalCusts!$D$3:$Z$74,MATCH(CustbyRate!$A12,CalCusts!$D$2:$Z$2,0),0)</f>
        <v>23314</v>
      </c>
      <c r="S12" s="11">
        <f>VLOOKUP(S$5,CalCusts!$D$3:$Z$74,MATCH(CustbyRate!$A12,CalCusts!$D$2:$Z$2,0),0)</f>
        <v>23294</v>
      </c>
      <c r="T12" s="11">
        <f>VLOOKUP(T$5,CalCusts!$D$3:$Z$74,MATCH(CustbyRate!$A12,CalCusts!$D$2:$Z$2,0),0)</f>
        <v>23562</v>
      </c>
      <c r="U12" s="11">
        <f>VLOOKUP(U$5,CalCusts!$D$3:$Z$74,MATCH(CustbyRate!$A12,CalCusts!$D$2:$Z$2,0),0)</f>
        <v>23806</v>
      </c>
      <c r="V12" s="11">
        <f>VLOOKUP(V$5,CalCusts!$D$3:$Z$74,MATCH(CustbyRate!$A12,CalCusts!$D$2:$Z$2,0),0)</f>
        <v>23941</v>
      </c>
      <c r="W12" s="11">
        <f>VLOOKUP(W$5,CalCusts!$D$3:$Z$74,MATCH(CustbyRate!$A12,CalCusts!$D$2:$Z$2,0),0)</f>
        <v>23979</v>
      </c>
      <c r="X12" s="11">
        <f>VLOOKUP(X$5,CalCusts!$D$3:$Z$74,MATCH(CustbyRate!$A12,CalCusts!$D$2:$Z$2,0),0)</f>
        <v>24029</v>
      </c>
      <c r="Y12" s="11">
        <f>VLOOKUP(Y$5,CalCusts!$D$3:$Z$74,MATCH(CustbyRate!$A12,CalCusts!$D$2:$Z$2,0),0)</f>
        <v>24124</v>
      </c>
      <c r="Z12" s="11">
        <f>VLOOKUP(Z$5,CalCusts!$D$3:$Z$74,MATCH(CustbyRate!$A12,CalCusts!$D$2:$Z$2,0),0)</f>
        <v>23931</v>
      </c>
      <c r="AA12" s="11">
        <f>VLOOKUP(AA$5,CalCusts!$D$3:$Z$74,MATCH(CustbyRate!$A12,CalCusts!$D$2:$Z$2,0),0)</f>
        <v>23613</v>
      </c>
      <c r="AB12" s="11">
        <f>VLOOKUP(AB$5,CalCusts!$D$3:$Z$74,MATCH(CustbyRate!$A12,CalCusts!$D$2:$Z$2,0),0)</f>
        <v>23482</v>
      </c>
      <c r="AC12" s="11">
        <f>VLOOKUP(AC$5,CalCusts!$D$3:$Z$74,MATCH(CustbyRate!$A12,CalCusts!$D$2:$Z$2,0),0)</f>
        <v>23376</v>
      </c>
      <c r="AD12" s="11">
        <f>VLOOKUP(AD$5,CalCusts!$D$3:$Z$74,MATCH(CustbyRate!$A12,CalCusts!$D$2:$Z$2,0),0)</f>
        <v>23357</v>
      </c>
      <c r="AE12" s="11">
        <f>VLOOKUP(AE$5,CalCusts!$D$3:$Z$74,MATCH(CustbyRate!$A12,CalCusts!$D$2:$Z$2,0),0)</f>
        <v>23336</v>
      </c>
      <c r="AF12" s="11">
        <f>VLOOKUP(AF$5,CalCusts!$D$3:$Z$74,MATCH(CustbyRate!$A12,CalCusts!$D$2:$Z$2,0),0)</f>
        <v>23605</v>
      </c>
      <c r="AG12" s="11">
        <f>VLOOKUP(AG$5,CalCusts!$D$3:$Z$74,MATCH(CustbyRate!$A12,CalCusts!$D$2:$Z$2,0),0)</f>
        <v>23849</v>
      </c>
      <c r="AH12" s="11">
        <f>VLOOKUP(AH$5,CalCusts!$D$3:$Z$74,MATCH(CustbyRate!$A12,CalCusts!$D$2:$Z$2,0),0)</f>
        <v>23985</v>
      </c>
      <c r="AI12" s="11">
        <f>VLOOKUP(AI$5,CalCusts!$D$3:$Z$74,MATCH(CustbyRate!$A12,CalCusts!$D$2:$Z$2,0),0)</f>
        <v>24023</v>
      </c>
      <c r="AJ12" s="11">
        <f>VLOOKUP(AJ$5,CalCusts!$D$3:$Z$74,MATCH(CustbyRate!$A12,CalCusts!$D$2:$Z$2,0),0)</f>
        <v>24073</v>
      </c>
      <c r="AK12" s="11">
        <f>VLOOKUP(AK$5,CalCusts!$D$3:$Z$74,MATCH(CustbyRate!$A12,CalCusts!$D$2:$Z$2,0),0)</f>
        <v>24168</v>
      </c>
      <c r="AL12" s="11">
        <f>VLOOKUP(AL$5,CalCusts!$D$3:$Z$74,MATCH(CustbyRate!$A12,CalCusts!$D$2:$Z$2,0),0)</f>
        <v>23975</v>
      </c>
      <c r="AM12" s="11">
        <f>VLOOKUP(AM$5,CalCusts!$D$3:$Z$74,MATCH(CustbyRate!$A12,CalCusts!$D$2:$Z$2,0),0)</f>
        <v>23656</v>
      </c>
      <c r="AN12" s="11">
        <f>VLOOKUP(AN$5,CalCusts!$D$3:$Z$74,MATCH(CustbyRate!$A12,CalCusts!$D$2:$Z$2,0),0)</f>
        <v>23525</v>
      </c>
      <c r="AO12" s="11">
        <f>VLOOKUP(AO$5,CalCusts!$D$3:$Z$74,MATCH(CustbyRate!$A12,CalCusts!$D$2:$Z$2,0),0)</f>
        <v>23419</v>
      </c>
      <c r="AP12" s="11">
        <f>VLOOKUP(AP$5,CalCusts!$D$3:$Z$74,MATCH(CustbyRate!$A12,CalCusts!$D$2:$Z$2,0),0)</f>
        <v>23400</v>
      </c>
      <c r="AQ12" s="11">
        <f>VLOOKUP(AQ$5,CalCusts!$D$3:$Z$74,MATCH(CustbyRate!$A12,CalCusts!$D$2:$Z$2,0),0)</f>
        <v>23378</v>
      </c>
      <c r="AR12" s="11">
        <f>VLOOKUP(AR$5,CalCusts!$D$3:$Z$74,MATCH(CustbyRate!$A12,CalCusts!$D$2:$Z$2,0),0)</f>
        <v>23648</v>
      </c>
      <c r="AS12" s="11">
        <f>VLOOKUP(AS$5,CalCusts!$D$3:$Z$74,MATCH(CustbyRate!$A12,CalCusts!$D$2:$Z$2,0),0)</f>
        <v>23892</v>
      </c>
      <c r="AT12" s="11">
        <f>VLOOKUP(AT$5,CalCusts!$D$3:$Z$74,MATCH(CustbyRate!$A12,CalCusts!$D$2:$Z$2,0),0)</f>
        <v>24029</v>
      </c>
      <c r="AU12" s="11">
        <f>VLOOKUP(AU$5,CalCusts!$D$3:$Z$74,MATCH(CustbyRate!$A12,CalCusts!$D$2:$Z$2,0),0)</f>
        <v>24067</v>
      </c>
      <c r="AV12" s="11">
        <f>VLOOKUP(AV$5,CalCusts!$D$3:$Z$74,MATCH(CustbyRate!$A12,CalCusts!$D$2:$Z$2,0),0)</f>
        <v>24117</v>
      </c>
      <c r="AW12" s="11">
        <f>VLOOKUP(AW$5,CalCusts!$D$3:$Z$74,MATCH(CustbyRate!$A12,CalCusts!$D$2:$Z$2,0),0)</f>
        <v>24212</v>
      </c>
      <c r="AX12" s="11">
        <f>VLOOKUP(AX$5,CalCusts!$D$3:$Z$74,MATCH(CustbyRate!$A12,CalCusts!$D$2:$Z$2,0),0)</f>
        <v>24019</v>
      </c>
      <c r="AY12" s="11">
        <f>VLOOKUP(AY$5,CalCusts!$D$3:$Z$74,MATCH(CustbyRate!$A12,CalCusts!$D$2:$Z$2,0),0)</f>
        <v>23699</v>
      </c>
      <c r="AZ12" s="11">
        <f>VLOOKUP(AZ$5,CalCusts!$D$3:$Z$74,MATCH(CustbyRate!$A12,CalCusts!$D$2:$Z$2,0),0)</f>
        <v>23568</v>
      </c>
      <c r="BA12" s="11">
        <f>VLOOKUP(BA$5,CalCusts!$D$3:$Z$74,MATCH(CustbyRate!$A12,CalCusts!$D$2:$Z$2,0),0)</f>
        <v>23462</v>
      </c>
      <c r="BB12" s="11">
        <f>VLOOKUP(BB$5,CalCusts!$D$3:$Z$74,MATCH(CustbyRate!$A12,CalCusts!$D$2:$Z$2,0),0)</f>
        <v>23443</v>
      </c>
      <c r="BC12" s="11">
        <f>VLOOKUP(BC$5,CalCusts!$D$3:$Z$74,MATCH(CustbyRate!$A12,CalCusts!$D$2:$Z$2,0),0)</f>
        <v>23420</v>
      </c>
      <c r="BD12" s="11">
        <f>VLOOKUP(BD$5,CalCusts!$D$3:$Z$74,MATCH(CustbyRate!$A12,CalCusts!$D$2:$Z$2,0),0)</f>
        <v>23691</v>
      </c>
      <c r="BE12" s="11">
        <f>VLOOKUP(BE$5,CalCusts!$D$3:$Z$74,MATCH(CustbyRate!$A12,CalCusts!$D$2:$Z$2,0),0)</f>
        <v>23935</v>
      </c>
      <c r="BF12" s="11">
        <f>VLOOKUP(BF$5,CalCusts!$D$3:$Z$74,MATCH(CustbyRate!$A12,CalCusts!$D$2:$Z$2,0),0)</f>
        <v>24073</v>
      </c>
      <c r="BG12" s="11">
        <f>VLOOKUP(BG$5,CalCusts!$D$3:$Z$74,MATCH(CustbyRate!$A12,CalCusts!$D$2:$Z$2,0),0)</f>
        <v>24111</v>
      </c>
      <c r="BH12" s="11">
        <f>VLOOKUP(BH$5,CalCusts!$D$3:$Z$74,MATCH(CustbyRate!$A12,CalCusts!$D$2:$Z$2,0),0)</f>
        <v>24161</v>
      </c>
      <c r="BI12" s="11">
        <f>VLOOKUP(BI$5,CalCusts!$D$3:$Z$74,MATCH(CustbyRate!$A12,CalCusts!$D$2:$Z$2,0),0)</f>
        <v>24256</v>
      </c>
      <c r="BJ12" s="11">
        <f>VLOOKUP(BJ$5,CalCusts!$D$3:$Z$74,MATCH(CustbyRate!$A12,CalCusts!$D$2:$Z$2,0),0)</f>
        <v>24063</v>
      </c>
      <c r="BK12" s="11">
        <f>VLOOKUP(BK$5,CalCusts!$D$3:$Z$74,MATCH(CustbyRate!$A12,CalCusts!$D$2:$Z$2,0),0)</f>
        <v>23742</v>
      </c>
      <c r="BL12" s="11">
        <f>VLOOKUP(BL$5,CalCusts!$D$3:$Z$74,MATCH(CustbyRate!$A12,CalCusts!$D$2:$Z$2,0),0)</f>
        <v>23611</v>
      </c>
      <c r="BM12" s="11">
        <f>VLOOKUP(BM$5,CalCusts!$D$3:$Z$74,MATCH(CustbyRate!$A12,CalCusts!$D$2:$Z$2,0),0)</f>
        <v>23505</v>
      </c>
      <c r="BN12" s="11">
        <f>VLOOKUP(BN$5,CalCusts!$D$3:$Z$74,MATCH(CustbyRate!$A12,CalCusts!$D$2:$Z$2,0),0)</f>
        <v>23486</v>
      </c>
      <c r="BO12" s="11">
        <f>VLOOKUP(BO$5,CalCusts!$D$3:$Z$74,MATCH(CustbyRate!$A12,CalCusts!$D$2:$Z$2,0),0)</f>
        <v>23463</v>
      </c>
      <c r="BP12" s="11">
        <f>VLOOKUP(BP$5,CalCusts!$D$3:$Z$74,MATCH(CustbyRate!$A12,CalCusts!$D$2:$Z$2,0),0)</f>
        <v>23734</v>
      </c>
      <c r="BQ12" s="11">
        <f>VLOOKUP(BQ$5,CalCusts!$D$3:$Z$74,MATCH(CustbyRate!$A12,CalCusts!$D$2:$Z$2,0),0)</f>
        <v>23978</v>
      </c>
    </row>
    <row r="13" spans="1:69" x14ac:dyDescent="0.25">
      <c r="A13" t="s">
        <v>10</v>
      </c>
      <c r="B13" s="11">
        <f>VLOOKUP(B$5,CalCusts!$D$3:$Z$74,MATCH(CustbyRate!$A13,CalCusts!$D$2:$Z$2,0),0)</f>
        <v>245</v>
      </c>
      <c r="C13" s="11">
        <f>VLOOKUP(C$5,CalCusts!$D$3:$Z$74,MATCH(CustbyRate!$A13,CalCusts!$D$2:$Z$2,0),0)</f>
        <v>245</v>
      </c>
      <c r="D13" s="11">
        <f>VLOOKUP(D$5,CalCusts!$D$3:$Z$74,MATCH(CustbyRate!$A13,CalCusts!$D$2:$Z$2,0),0)</f>
        <v>246</v>
      </c>
      <c r="E13" s="11">
        <f>VLOOKUP(E$5,CalCusts!$D$3:$Z$74,MATCH(CustbyRate!$A13,CalCusts!$D$2:$Z$2,0),0)</f>
        <v>246</v>
      </c>
      <c r="F13" s="11">
        <f>VLOOKUP(F$5,CalCusts!$D$3:$Z$74,MATCH(CustbyRate!$A13,CalCusts!$D$2:$Z$2,0),0)</f>
        <v>246</v>
      </c>
      <c r="G13" s="11">
        <f>VLOOKUP(G$5,CalCusts!$D$3:$Z$74,MATCH(CustbyRate!$A13,CalCusts!$D$2:$Z$2,0),0)</f>
        <v>247</v>
      </c>
      <c r="H13" s="11">
        <f>VLOOKUP(H$5,CalCusts!$D$3:$Z$74,MATCH(CustbyRate!$A13,CalCusts!$D$2:$Z$2,0),0)</f>
        <v>247</v>
      </c>
      <c r="I13" s="11">
        <f>VLOOKUP(I$5,CalCusts!$D$3:$Z$74,MATCH(CustbyRate!$A13,CalCusts!$D$2:$Z$2,0),0)</f>
        <v>247</v>
      </c>
      <c r="J13" s="11">
        <f>VLOOKUP(J$5,CalCusts!$D$3:$Z$74,MATCH(CustbyRate!$A13,CalCusts!$D$2:$Z$2,0),0)</f>
        <v>248</v>
      </c>
      <c r="K13" s="11">
        <f>VLOOKUP(K$5,CalCusts!$D$3:$Z$74,MATCH(CustbyRate!$A13,CalCusts!$D$2:$Z$2,0),0)</f>
        <v>248</v>
      </c>
      <c r="L13" s="11">
        <f>VLOOKUP(L$5,CalCusts!$D$3:$Z$74,MATCH(CustbyRate!$A13,CalCusts!$D$2:$Z$2,0),0)</f>
        <v>248</v>
      </c>
      <c r="M13" s="11">
        <f>VLOOKUP(M$5,CalCusts!$D$3:$Z$74,MATCH(CustbyRate!$A13,CalCusts!$D$2:$Z$2,0),0)</f>
        <v>249</v>
      </c>
      <c r="N13" s="11">
        <f>VLOOKUP(N$5,CalCusts!$D$3:$Z$74,MATCH(CustbyRate!$A13,CalCusts!$D$2:$Z$2,0),0)</f>
        <v>249</v>
      </c>
      <c r="O13" s="11">
        <f>VLOOKUP(O$5,CalCusts!$D$3:$Z$74,MATCH(CustbyRate!$A13,CalCusts!$D$2:$Z$2,0),0)</f>
        <v>249</v>
      </c>
      <c r="P13" s="11">
        <f>VLOOKUP(P$5,CalCusts!$D$3:$Z$74,MATCH(CustbyRate!$A13,CalCusts!$D$2:$Z$2,0),0)</f>
        <v>250</v>
      </c>
      <c r="Q13" s="11">
        <f>VLOOKUP(Q$5,CalCusts!$D$3:$Z$74,MATCH(CustbyRate!$A13,CalCusts!$D$2:$Z$2,0),0)</f>
        <v>250</v>
      </c>
      <c r="R13" s="11">
        <f>VLOOKUP(R$5,CalCusts!$D$3:$Z$74,MATCH(CustbyRate!$A13,CalCusts!$D$2:$Z$2,0),0)</f>
        <v>250</v>
      </c>
      <c r="S13" s="11">
        <f>VLOOKUP(S$5,CalCusts!$D$3:$Z$74,MATCH(CustbyRate!$A13,CalCusts!$D$2:$Z$2,0),0)</f>
        <v>251</v>
      </c>
      <c r="T13" s="11">
        <f>VLOOKUP(T$5,CalCusts!$D$3:$Z$74,MATCH(CustbyRate!$A13,CalCusts!$D$2:$Z$2,0),0)</f>
        <v>251</v>
      </c>
      <c r="U13" s="11">
        <f>VLOOKUP(U$5,CalCusts!$D$3:$Z$74,MATCH(CustbyRate!$A13,CalCusts!$D$2:$Z$2,0),0)</f>
        <v>251</v>
      </c>
      <c r="V13" s="11">
        <f>VLOOKUP(V$5,CalCusts!$D$3:$Z$74,MATCH(CustbyRate!$A13,CalCusts!$D$2:$Z$2,0),0)</f>
        <v>252</v>
      </c>
      <c r="W13" s="11">
        <f>VLOOKUP(W$5,CalCusts!$D$3:$Z$74,MATCH(CustbyRate!$A13,CalCusts!$D$2:$Z$2,0),0)</f>
        <v>252</v>
      </c>
      <c r="X13" s="11">
        <f>VLOOKUP(X$5,CalCusts!$D$3:$Z$74,MATCH(CustbyRate!$A13,CalCusts!$D$2:$Z$2,0),0)</f>
        <v>252</v>
      </c>
      <c r="Y13" s="11">
        <f>VLOOKUP(Y$5,CalCusts!$D$3:$Z$74,MATCH(CustbyRate!$A13,CalCusts!$D$2:$Z$2,0),0)</f>
        <v>253</v>
      </c>
      <c r="Z13" s="11">
        <f>VLOOKUP(Z$5,CalCusts!$D$3:$Z$74,MATCH(CustbyRate!$A13,CalCusts!$D$2:$Z$2,0),0)</f>
        <v>253</v>
      </c>
      <c r="AA13" s="11">
        <f>VLOOKUP(AA$5,CalCusts!$D$3:$Z$74,MATCH(CustbyRate!$A13,CalCusts!$D$2:$Z$2,0),0)</f>
        <v>253</v>
      </c>
      <c r="AB13" s="11">
        <f>VLOOKUP(AB$5,CalCusts!$D$3:$Z$74,MATCH(CustbyRate!$A13,CalCusts!$D$2:$Z$2,0),0)</f>
        <v>254</v>
      </c>
      <c r="AC13" s="11">
        <f>VLOOKUP(AC$5,CalCusts!$D$3:$Z$74,MATCH(CustbyRate!$A13,CalCusts!$D$2:$Z$2,0),0)</f>
        <v>254</v>
      </c>
      <c r="AD13" s="11">
        <f>VLOOKUP(AD$5,CalCusts!$D$3:$Z$74,MATCH(CustbyRate!$A13,CalCusts!$D$2:$Z$2,0),0)</f>
        <v>254</v>
      </c>
      <c r="AE13" s="11">
        <f>VLOOKUP(AE$5,CalCusts!$D$3:$Z$74,MATCH(CustbyRate!$A13,CalCusts!$D$2:$Z$2,0),0)</f>
        <v>255</v>
      </c>
      <c r="AF13" s="11">
        <f>VLOOKUP(AF$5,CalCusts!$D$3:$Z$74,MATCH(CustbyRate!$A13,CalCusts!$D$2:$Z$2,0),0)</f>
        <v>255</v>
      </c>
      <c r="AG13" s="11">
        <f>VLOOKUP(AG$5,CalCusts!$D$3:$Z$74,MATCH(CustbyRate!$A13,CalCusts!$D$2:$Z$2,0),0)</f>
        <v>255</v>
      </c>
      <c r="AH13" s="11">
        <f>VLOOKUP(AH$5,CalCusts!$D$3:$Z$74,MATCH(CustbyRate!$A13,CalCusts!$D$2:$Z$2,0),0)</f>
        <v>255</v>
      </c>
      <c r="AI13" s="11">
        <f>VLOOKUP(AI$5,CalCusts!$D$3:$Z$74,MATCH(CustbyRate!$A13,CalCusts!$D$2:$Z$2,0),0)</f>
        <v>255</v>
      </c>
      <c r="AJ13" s="11">
        <f>VLOOKUP(AJ$5,CalCusts!$D$3:$Z$74,MATCH(CustbyRate!$A13,CalCusts!$D$2:$Z$2,0),0)</f>
        <v>255</v>
      </c>
      <c r="AK13" s="11">
        <f>VLOOKUP(AK$5,CalCusts!$D$3:$Z$74,MATCH(CustbyRate!$A13,CalCusts!$D$2:$Z$2,0),0)</f>
        <v>255</v>
      </c>
      <c r="AL13" s="11">
        <f>VLOOKUP(AL$5,CalCusts!$D$3:$Z$74,MATCH(CustbyRate!$A13,CalCusts!$D$2:$Z$2,0),0)</f>
        <v>255</v>
      </c>
      <c r="AM13" s="11">
        <f>VLOOKUP(AM$5,CalCusts!$D$3:$Z$74,MATCH(CustbyRate!$A13,CalCusts!$D$2:$Z$2,0),0)</f>
        <v>255</v>
      </c>
      <c r="AN13" s="11">
        <f>VLOOKUP(AN$5,CalCusts!$D$3:$Z$74,MATCH(CustbyRate!$A13,CalCusts!$D$2:$Z$2,0),0)</f>
        <v>255</v>
      </c>
      <c r="AO13" s="11">
        <f>VLOOKUP(AO$5,CalCusts!$D$3:$Z$74,MATCH(CustbyRate!$A13,CalCusts!$D$2:$Z$2,0),0)</f>
        <v>255</v>
      </c>
      <c r="AP13" s="11">
        <f>VLOOKUP(AP$5,CalCusts!$D$3:$Z$74,MATCH(CustbyRate!$A13,CalCusts!$D$2:$Z$2,0),0)</f>
        <v>255</v>
      </c>
      <c r="AQ13" s="11">
        <f>VLOOKUP(AQ$5,CalCusts!$D$3:$Z$74,MATCH(CustbyRate!$A13,CalCusts!$D$2:$Z$2,0),0)</f>
        <v>255</v>
      </c>
      <c r="AR13" s="11">
        <f>VLOOKUP(AR$5,CalCusts!$D$3:$Z$74,MATCH(CustbyRate!$A13,CalCusts!$D$2:$Z$2,0),0)</f>
        <v>255</v>
      </c>
      <c r="AS13" s="11">
        <f>VLOOKUP(AS$5,CalCusts!$D$3:$Z$74,MATCH(CustbyRate!$A13,CalCusts!$D$2:$Z$2,0),0)</f>
        <v>255</v>
      </c>
      <c r="AT13" s="11">
        <f>VLOOKUP(AT$5,CalCusts!$D$3:$Z$74,MATCH(CustbyRate!$A13,CalCusts!$D$2:$Z$2,0),0)</f>
        <v>255</v>
      </c>
      <c r="AU13" s="11">
        <f>VLOOKUP(AU$5,CalCusts!$D$3:$Z$74,MATCH(CustbyRate!$A13,CalCusts!$D$2:$Z$2,0),0)</f>
        <v>255</v>
      </c>
      <c r="AV13" s="11">
        <f>VLOOKUP(AV$5,CalCusts!$D$3:$Z$74,MATCH(CustbyRate!$A13,CalCusts!$D$2:$Z$2,0),0)</f>
        <v>255</v>
      </c>
      <c r="AW13" s="11">
        <f>VLOOKUP(AW$5,CalCusts!$D$3:$Z$74,MATCH(CustbyRate!$A13,CalCusts!$D$2:$Z$2,0),0)</f>
        <v>255</v>
      </c>
      <c r="AX13" s="11">
        <f>VLOOKUP(AX$5,CalCusts!$D$3:$Z$74,MATCH(CustbyRate!$A13,CalCusts!$D$2:$Z$2,0),0)</f>
        <v>255</v>
      </c>
      <c r="AY13" s="11">
        <f>VLOOKUP(AY$5,CalCusts!$D$3:$Z$74,MATCH(CustbyRate!$A13,CalCusts!$D$2:$Z$2,0),0)</f>
        <v>255</v>
      </c>
      <c r="AZ13" s="11">
        <f>VLOOKUP(AZ$5,CalCusts!$D$3:$Z$74,MATCH(CustbyRate!$A13,CalCusts!$D$2:$Z$2,0),0)</f>
        <v>255</v>
      </c>
      <c r="BA13" s="11">
        <f>VLOOKUP(BA$5,CalCusts!$D$3:$Z$74,MATCH(CustbyRate!$A13,CalCusts!$D$2:$Z$2,0),0)</f>
        <v>255</v>
      </c>
      <c r="BB13" s="11">
        <f>VLOOKUP(BB$5,CalCusts!$D$3:$Z$74,MATCH(CustbyRate!$A13,CalCusts!$D$2:$Z$2,0),0)</f>
        <v>255</v>
      </c>
      <c r="BC13" s="11">
        <f>VLOOKUP(BC$5,CalCusts!$D$3:$Z$74,MATCH(CustbyRate!$A13,CalCusts!$D$2:$Z$2,0),0)</f>
        <v>255</v>
      </c>
      <c r="BD13" s="11">
        <f>VLOOKUP(BD$5,CalCusts!$D$3:$Z$74,MATCH(CustbyRate!$A13,CalCusts!$D$2:$Z$2,0),0)</f>
        <v>255</v>
      </c>
      <c r="BE13" s="11">
        <f>VLOOKUP(BE$5,CalCusts!$D$3:$Z$74,MATCH(CustbyRate!$A13,CalCusts!$D$2:$Z$2,0),0)</f>
        <v>255</v>
      </c>
      <c r="BF13" s="11">
        <f>VLOOKUP(BF$5,CalCusts!$D$3:$Z$74,MATCH(CustbyRate!$A13,CalCusts!$D$2:$Z$2,0),0)</f>
        <v>255</v>
      </c>
      <c r="BG13" s="11">
        <f>VLOOKUP(BG$5,CalCusts!$D$3:$Z$74,MATCH(CustbyRate!$A13,CalCusts!$D$2:$Z$2,0),0)</f>
        <v>255</v>
      </c>
      <c r="BH13" s="11">
        <f>VLOOKUP(BH$5,CalCusts!$D$3:$Z$74,MATCH(CustbyRate!$A13,CalCusts!$D$2:$Z$2,0),0)</f>
        <v>255</v>
      </c>
      <c r="BI13" s="11">
        <f>VLOOKUP(BI$5,CalCusts!$D$3:$Z$74,MATCH(CustbyRate!$A13,CalCusts!$D$2:$Z$2,0),0)</f>
        <v>255</v>
      </c>
      <c r="BJ13" s="11">
        <f>VLOOKUP(BJ$5,CalCusts!$D$3:$Z$74,MATCH(CustbyRate!$A13,CalCusts!$D$2:$Z$2,0),0)</f>
        <v>255</v>
      </c>
      <c r="BK13" s="11">
        <f>VLOOKUP(BK$5,CalCusts!$D$3:$Z$74,MATCH(CustbyRate!$A13,CalCusts!$D$2:$Z$2,0),0)</f>
        <v>255</v>
      </c>
      <c r="BL13" s="11">
        <f>VLOOKUP(BL$5,CalCusts!$D$3:$Z$74,MATCH(CustbyRate!$A13,CalCusts!$D$2:$Z$2,0),0)</f>
        <v>255</v>
      </c>
      <c r="BM13" s="11">
        <f>VLOOKUP(BM$5,CalCusts!$D$3:$Z$74,MATCH(CustbyRate!$A13,CalCusts!$D$2:$Z$2,0),0)</f>
        <v>255</v>
      </c>
      <c r="BN13" s="11">
        <f>VLOOKUP(BN$5,CalCusts!$D$3:$Z$74,MATCH(CustbyRate!$A13,CalCusts!$D$2:$Z$2,0),0)</f>
        <v>255</v>
      </c>
      <c r="BO13" s="11">
        <f>VLOOKUP(BO$5,CalCusts!$D$3:$Z$74,MATCH(CustbyRate!$A13,CalCusts!$D$2:$Z$2,0),0)</f>
        <v>255</v>
      </c>
      <c r="BP13" s="11">
        <f>VLOOKUP(BP$5,CalCusts!$D$3:$Z$74,MATCH(CustbyRate!$A13,CalCusts!$D$2:$Z$2,0),0)</f>
        <v>255</v>
      </c>
      <c r="BQ13" s="11">
        <f>VLOOKUP(BQ$5,CalCusts!$D$3:$Z$74,MATCH(CustbyRate!$A13,CalCusts!$D$2:$Z$2,0),0)</f>
        <v>255</v>
      </c>
    </row>
    <row r="14" spans="1:69" x14ac:dyDescent="0.25">
      <c r="A14" t="s">
        <v>11</v>
      </c>
      <c r="B14" s="11">
        <f>VLOOKUP(B$5,CalCusts!$D$3:$Z$74,MATCH(CustbyRate!$A14,CalCusts!$D$2:$Z$2,0),0)</f>
        <v>2</v>
      </c>
      <c r="C14" s="11">
        <f>VLOOKUP(C$5,CalCusts!$D$3:$Z$74,MATCH(CustbyRate!$A14,CalCusts!$D$2:$Z$2,0),0)</f>
        <v>2</v>
      </c>
      <c r="D14" s="11">
        <f>VLOOKUP(D$5,CalCusts!$D$3:$Z$74,MATCH(CustbyRate!$A14,CalCusts!$D$2:$Z$2,0),0)</f>
        <v>2</v>
      </c>
      <c r="E14" s="11">
        <f>VLOOKUP(E$5,CalCusts!$D$3:$Z$74,MATCH(CustbyRate!$A14,CalCusts!$D$2:$Z$2,0),0)</f>
        <v>2</v>
      </c>
      <c r="F14" s="11">
        <f>VLOOKUP(F$5,CalCusts!$D$3:$Z$74,MATCH(CustbyRate!$A14,CalCusts!$D$2:$Z$2,0),0)</f>
        <v>1</v>
      </c>
      <c r="G14" s="11">
        <f>VLOOKUP(G$5,CalCusts!$D$3:$Z$74,MATCH(CustbyRate!$A14,CalCusts!$D$2:$Z$2,0),0)</f>
        <v>1</v>
      </c>
      <c r="H14" s="11">
        <f>VLOOKUP(H$5,CalCusts!$D$3:$Z$74,MATCH(CustbyRate!$A14,CalCusts!$D$2:$Z$2,0),0)</f>
        <v>1</v>
      </c>
      <c r="I14" s="11">
        <f>VLOOKUP(I$5,CalCusts!$D$3:$Z$74,MATCH(CustbyRate!$A14,CalCusts!$D$2:$Z$2,0),0)</f>
        <v>1</v>
      </c>
      <c r="J14" s="11">
        <f>VLOOKUP(J$5,CalCusts!$D$3:$Z$74,MATCH(CustbyRate!$A14,CalCusts!$D$2:$Z$2,0),0)</f>
        <v>1</v>
      </c>
      <c r="K14" s="11">
        <f>VLOOKUP(K$5,CalCusts!$D$3:$Z$74,MATCH(CustbyRate!$A14,CalCusts!$D$2:$Z$2,0),0)</f>
        <v>1</v>
      </c>
      <c r="L14" s="11">
        <f>VLOOKUP(L$5,CalCusts!$D$3:$Z$74,MATCH(CustbyRate!$A14,CalCusts!$D$2:$Z$2,0),0)</f>
        <v>1</v>
      </c>
      <c r="M14" s="11">
        <f>VLOOKUP(M$5,CalCusts!$D$3:$Z$74,MATCH(CustbyRate!$A14,CalCusts!$D$2:$Z$2,0),0)</f>
        <v>1</v>
      </c>
      <c r="N14" s="11">
        <f>VLOOKUP(N$5,CalCusts!$D$3:$Z$74,MATCH(CustbyRate!$A14,CalCusts!$D$2:$Z$2,0),0)</f>
        <v>1</v>
      </c>
      <c r="O14" s="11">
        <f>VLOOKUP(O$5,CalCusts!$D$3:$Z$74,MATCH(CustbyRate!$A14,CalCusts!$D$2:$Z$2,0),0)</f>
        <v>1</v>
      </c>
      <c r="P14" s="11">
        <f>VLOOKUP(P$5,CalCusts!$D$3:$Z$74,MATCH(CustbyRate!$A14,CalCusts!$D$2:$Z$2,0),0)</f>
        <v>1</v>
      </c>
      <c r="Q14" s="11">
        <f>VLOOKUP(Q$5,CalCusts!$D$3:$Z$74,MATCH(CustbyRate!$A14,CalCusts!$D$2:$Z$2,0),0)</f>
        <v>1</v>
      </c>
      <c r="R14" s="11">
        <f>VLOOKUP(R$5,CalCusts!$D$3:$Z$74,MATCH(CustbyRate!$A14,CalCusts!$D$2:$Z$2,0),0)</f>
        <v>1</v>
      </c>
      <c r="S14" s="11">
        <f>VLOOKUP(S$5,CalCusts!$D$3:$Z$74,MATCH(CustbyRate!$A14,CalCusts!$D$2:$Z$2,0),0)</f>
        <v>1</v>
      </c>
      <c r="T14" s="11">
        <f>VLOOKUP(T$5,CalCusts!$D$3:$Z$74,MATCH(CustbyRate!$A14,CalCusts!$D$2:$Z$2,0),0)</f>
        <v>1</v>
      </c>
      <c r="U14" s="11">
        <f>VLOOKUP(U$5,CalCusts!$D$3:$Z$74,MATCH(CustbyRate!$A14,CalCusts!$D$2:$Z$2,0),0)</f>
        <v>1</v>
      </c>
      <c r="V14" s="11">
        <f>VLOOKUP(V$5,CalCusts!$D$3:$Z$74,MATCH(CustbyRate!$A14,CalCusts!$D$2:$Z$2,0),0)</f>
        <v>1</v>
      </c>
      <c r="W14" s="11">
        <f>VLOOKUP(W$5,CalCusts!$D$3:$Z$74,MATCH(CustbyRate!$A14,CalCusts!$D$2:$Z$2,0),0)</f>
        <v>1</v>
      </c>
      <c r="X14" s="11">
        <f>VLOOKUP(X$5,CalCusts!$D$3:$Z$74,MATCH(CustbyRate!$A14,CalCusts!$D$2:$Z$2,0),0)</f>
        <v>1</v>
      </c>
      <c r="Y14" s="11">
        <f>VLOOKUP(Y$5,CalCusts!$D$3:$Z$74,MATCH(CustbyRate!$A14,CalCusts!$D$2:$Z$2,0),0)</f>
        <v>1</v>
      </c>
      <c r="Z14" s="11">
        <f>VLOOKUP(Z$5,CalCusts!$D$3:$Z$74,MATCH(CustbyRate!$A14,CalCusts!$D$2:$Z$2,0),0)</f>
        <v>1</v>
      </c>
      <c r="AA14" s="11">
        <f>VLOOKUP(AA$5,CalCusts!$D$3:$Z$74,MATCH(CustbyRate!$A14,CalCusts!$D$2:$Z$2,0),0)</f>
        <v>1</v>
      </c>
      <c r="AB14" s="11">
        <f>VLOOKUP(AB$5,CalCusts!$D$3:$Z$74,MATCH(CustbyRate!$A14,CalCusts!$D$2:$Z$2,0),0)</f>
        <v>1</v>
      </c>
      <c r="AC14" s="11">
        <f>VLOOKUP(AC$5,CalCusts!$D$3:$Z$74,MATCH(CustbyRate!$A14,CalCusts!$D$2:$Z$2,0),0)</f>
        <v>1</v>
      </c>
      <c r="AD14" s="11">
        <f>VLOOKUP(AD$5,CalCusts!$D$3:$Z$74,MATCH(CustbyRate!$A14,CalCusts!$D$2:$Z$2,0),0)</f>
        <v>1</v>
      </c>
      <c r="AE14" s="11">
        <f>VLOOKUP(AE$5,CalCusts!$D$3:$Z$74,MATCH(CustbyRate!$A14,CalCusts!$D$2:$Z$2,0),0)</f>
        <v>1</v>
      </c>
      <c r="AF14" s="11">
        <f>VLOOKUP(AF$5,CalCusts!$D$3:$Z$74,MATCH(CustbyRate!$A14,CalCusts!$D$2:$Z$2,0),0)</f>
        <v>1</v>
      </c>
      <c r="AG14" s="11">
        <f>VLOOKUP(AG$5,CalCusts!$D$3:$Z$74,MATCH(CustbyRate!$A14,CalCusts!$D$2:$Z$2,0),0)</f>
        <v>1</v>
      </c>
      <c r="AH14" s="11">
        <f>VLOOKUP(AH$5,CalCusts!$D$3:$Z$74,MATCH(CustbyRate!$A14,CalCusts!$D$2:$Z$2,0),0)</f>
        <v>1</v>
      </c>
      <c r="AI14" s="11">
        <f>VLOOKUP(AI$5,CalCusts!$D$3:$Z$74,MATCH(CustbyRate!$A14,CalCusts!$D$2:$Z$2,0),0)</f>
        <v>1</v>
      </c>
      <c r="AJ14" s="11">
        <f>VLOOKUP(AJ$5,CalCusts!$D$3:$Z$74,MATCH(CustbyRate!$A14,CalCusts!$D$2:$Z$2,0),0)</f>
        <v>1</v>
      </c>
      <c r="AK14" s="11">
        <f>VLOOKUP(AK$5,CalCusts!$D$3:$Z$74,MATCH(CustbyRate!$A14,CalCusts!$D$2:$Z$2,0),0)</f>
        <v>1</v>
      </c>
      <c r="AL14" s="11">
        <f>VLOOKUP(AL$5,CalCusts!$D$3:$Z$74,MATCH(CustbyRate!$A14,CalCusts!$D$2:$Z$2,0),0)</f>
        <v>1</v>
      </c>
      <c r="AM14" s="11">
        <f>VLOOKUP(AM$5,CalCusts!$D$3:$Z$74,MATCH(CustbyRate!$A14,CalCusts!$D$2:$Z$2,0),0)</f>
        <v>1</v>
      </c>
      <c r="AN14" s="11">
        <f>VLOOKUP(AN$5,CalCusts!$D$3:$Z$74,MATCH(CustbyRate!$A14,CalCusts!$D$2:$Z$2,0),0)</f>
        <v>1</v>
      </c>
      <c r="AO14" s="11">
        <f>VLOOKUP(AO$5,CalCusts!$D$3:$Z$74,MATCH(CustbyRate!$A14,CalCusts!$D$2:$Z$2,0),0)</f>
        <v>1</v>
      </c>
      <c r="AP14" s="11">
        <f>VLOOKUP(AP$5,CalCusts!$D$3:$Z$74,MATCH(CustbyRate!$A14,CalCusts!$D$2:$Z$2,0),0)</f>
        <v>1</v>
      </c>
      <c r="AQ14" s="11">
        <f>VLOOKUP(AQ$5,CalCusts!$D$3:$Z$74,MATCH(CustbyRate!$A14,CalCusts!$D$2:$Z$2,0),0)</f>
        <v>1</v>
      </c>
      <c r="AR14" s="11">
        <f>VLOOKUP(AR$5,CalCusts!$D$3:$Z$74,MATCH(CustbyRate!$A14,CalCusts!$D$2:$Z$2,0),0)</f>
        <v>1</v>
      </c>
      <c r="AS14" s="11">
        <f>VLOOKUP(AS$5,CalCusts!$D$3:$Z$74,MATCH(CustbyRate!$A14,CalCusts!$D$2:$Z$2,0),0)</f>
        <v>1</v>
      </c>
      <c r="AT14" s="11">
        <f>VLOOKUP(AT$5,CalCusts!$D$3:$Z$74,MATCH(CustbyRate!$A14,CalCusts!$D$2:$Z$2,0),0)</f>
        <v>1</v>
      </c>
      <c r="AU14" s="11">
        <f>VLOOKUP(AU$5,CalCusts!$D$3:$Z$74,MATCH(CustbyRate!$A14,CalCusts!$D$2:$Z$2,0),0)</f>
        <v>1</v>
      </c>
      <c r="AV14" s="11">
        <f>VLOOKUP(AV$5,CalCusts!$D$3:$Z$74,MATCH(CustbyRate!$A14,CalCusts!$D$2:$Z$2,0),0)</f>
        <v>1</v>
      </c>
      <c r="AW14" s="11">
        <f>VLOOKUP(AW$5,CalCusts!$D$3:$Z$74,MATCH(CustbyRate!$A14,CalCusts!$D$2:$Z$2,0),0)</f>
        <v>1</v>
      </c>
      <c r="AX14" s="11">
        <f>VLOOKUP(AX$5,CalCusts!$D$3:$Z$74,MATCH(CustbyRate!$A14,CalCusts!$D$2:$Z$2,0),0)</f>
        <v>1</v>
      </c>
      <c r="AY14" s="11">
        <f>VLOOKUP(AY$5,CalCusts!$D$3:$Z$74,MATCH(CustbyRate!$A14,CalCusts!$D$2:$Z$2,0),0)</f>
        <v>1</v>
      </c>
      <c r="AZ14" s="11">
        <f>VLOOKUP(AZ$5,CalCusts!$D$3:$Z$74,MATCH(CustbyRate!$A14,CalCusts!$D$2:$Z$2,0),0)</f>
        <v>1</v>
      </c>
      <c r="BA14" s="11">
        <f>VLOOKUP(BA$5,CalCusts!$D$3:$Z$74,MATCH(CustbyRate!$A14,CalCusts!$D$2:$Z$2,0),0)</f>
        <v>1</v>
      </c>
      <c r="BB14" s="11">
        <f>VLOOKUP(BB$5,CalCusts!$D$3:$Z$74,MATCH(CustbyRate!$A14,CalCusts!$D$2:$Z$2,0),0)</f>
        <v>1</v>
      </c>
      <c r="BC14" s="11">
        <f>VLOOKUP(BC$5,CalCusts!$D$3:$Z$74,MATCH(CustbyRate!$A14,CalCusts!$D$2:$Z$2,0),0)</f>
        <v>1</v>
      </c>
      <c r="BD14" s="11">
        <f>VLOOKUP(BD$5,CalCusts!$D$3:$Z$74,MATCH(CustbyRate!$A14,CalCusts!$D$2:$Z$2,0),0)</f>
        <v>1</v>
      </c>
      <c r="BE14" s="11">
        <f>VLOOKUP(BE$5,CalCusts!$D$3:$Z$74,MATCH(CustbyRate!$A14,CalCusts!$D$2:$Z$2,0),0)</f>
        <v>1</v>
      </c>
      <c r="BF14" s="11">
        <f>VLOOKUP(BF$5,CalCusts!$D$3:$Z$74,MATCH(CustbyRate!$A14,CalCusts!$D$2:$Z$2,0),0)</f>
        <v>1</v>
      </c>
      <c r="BG14" s="11">
        <f>VLOOKUP(BG$5,CalCusts!$D$3:$Z$74,MATCH(CustbyRate!$A14,CalCusts!$D$2:$Z$2,0),0)</f>
        <v>1</v>
      </c>
      <c r="BH14" s="11">
        <f>VLOOKUP(BH$5,CalCusts!$D$3:$Z$74,MATCH(CustbyRate!$A14,CalCusts!$D$2:$Z$2,0),0)</f>
        <v>1</v>
      </c>
      <c r="BI14" s="11">
        <f>VLOOKUP(BI$5,CalCusts!$D$3:$Z$74,MATCH(CustbyRate!$A14,CalCusts!$D$2:$Z$2,0),0)</f>
        <v>1</v>
      </c>
      <c r="BJ14" s="11">
        <f>VLOOKUP(BJ$5,CalCusts!$D$3:$Z$74,MATCH(CustbyRate!$A14,CalCusts!$D$2:$Z$2,0),0)</f>
        <v>1</v>
      </c>
      <c r="BK14" s="11">
        <f>VLOOKUP(BK$5,CalCusts!$D$3:$Z$74,MATCH(CustbyRate!$A14,CalCusts!$D$2:$Z$2,0),0)</f>
        <v>1</v>
      </c>
      <c r="BL14" s="11">
        <f>VLOOKUP(BL$5,CalCusts!$D$3:$Z$74,MATCH(CustbyRate!$A14,CalCusts!$D$2:$Z$2,0),0)</f>
        <v>1</v>
      </c>
      <c r="BM14" s="11">
        <f>VLOOKUP(BM$5,CalCusts!$D$3:$Z$74,MATCH(CustbyRate!$A14,CalCusts!$D$2:$Z$2,0),0)</f>
        <v>1</v>
      </c>
      <c r="BN14" s="11">
        <f>VLOOKUP(BN$5,CalCusts!$D$3:$Z$74,MATCH(CustbyRate!$A14,CalCusts!$D$2:$Z$2,0),0)</f>
        <v>1</v>
      </c>
      <c r="BO14" s="11">
        <f>VLOOKUP(BO$5,CalCusts!$D$3:$Z$74,MATCH(CustbyRate!$A14,CalCusts!$D$2:$Z$2,0),0)</f>
        <v>1</v>
      </c>
      <c r="BP14" s="11">
        <f>VLOOKUP(BP$5,CalCusts!$D$3:$Z$74,MATCH(CustbyRate!$A14,CalCusts!$D$2:$Z$2,0),0)</f>
        <v>1</v>
      </c>
      <c r="BQ14" s="11">
        <f>VLOOKUP(BQ$5,CalCusts!$D$3:$Z$74,MATCH(CustbyRate!$A14,CalCusts!$D$2:$Z$2,0),0)</f>
        <v>1</v>
      </c>
    </row>
    <row r="15" spans="1:69" x14ac:dyDescent="0.25">
      <c r="A15" t="s">
        <v>12</v>
      </c>
      <c r="B15" s="11">
        <f>VLOOKUP(B$5,CalCusts!$D$3:$Z$74,MATCH(CustbyRate!$A15,CalCusts!$D$2:$Z$2,0),0)</f>
        <v>10</v>
      </c>
      <c r="C15" s="11">
        <f>VLOOKUP(C$5,CalCusts!$D$3:$Z$74,MATCH(CustbyRate!$A15,CalCusts!$D$2:$Z$2,0),0)</f>
        <v>10</v>
      </c>
      <c r="D15" s="11">
        <f>VLOOKUP(D$5,CalCusts!$D$3:$Z$74,MATCH(CustbyRate!$A15,CalCusts!$D$2:$Z$2,0),0)</f>
        <v>10</v>
      </c>
      <c r="E15" s="11">
        <f>VLOOKUP(E$5,CalCusts!$D$3:$Z$74,MATCH(CustbyRate!$A15,CalCusts!$D$2:$Z$2,0),0)</f>
        <v>10</v>
      </c>
      <c r="F15" s="11">
        <f>VLOOKUP(F$5,CalCusts!$D$3:$Z$74,MATCH(CustbyRate!$A15,CalCusts!$D$2:$Z$2,0),0)</f>
        <v>10</v>
      </c>
      <c r="G15" s="11">
        <f>VLOOKUP(G$5,CalCusts!$D$3:$Z$74,MATCH(CustbyRate!$A15,CalCusts!$D$2:$Z$2,0),0)</f>
        <v>10</v>
      </c>
      <c r="H15" s="11">
        <f>VLOOKUP(H$5,CalCusts!$D$3:$Z$74,MATCH(CustbyRate!$A15,CalCusts!$D$2:$Z$2,0),0)</f>
        <v>10</v>
      </c>
      <c r="I15" s="11">
        <f>VLOOKUP(I$5,CalCusts!$D$3:$Z$74,MATCH(CustbyRate!$A15,CalCusts!$D$2:$Z$2,0),0)</f>
        <v>10</v>
      </c>
      <c r="J15" s="11">
        <f>VLOOKUP(J$5,CalCusts!$D$3:$Z$74,MATCH(CustbyRate!$A15,CalCusts!$D$2:$Z$2,0),0)</f>
        <v>10</v>
      </c>
      <c r="K15" s="11">
        <f>VLOOKUP(K$5,CalCusts!$D$3:$Z$74,MATCH(CustbyRate!$A15,CalCusts!$D$2:$Z$2,0),0)</f>
        <v>10</v>
      </c>
      <c r="L15" s="11">
        <f>VLOOKUP(L$5,CalCusts!$D$3:$Z$74,MATCH(CustbyRate!$A15,CalCusts!$D$2:$Z$2,0),0)</f>
        <v>10</v>
      </c>
      <c r="M15" s="11">
        <f>VLOOKUP(M$5,CalCusts!$D$3:$Z$74,MATCH(CustbyRate!$A15,CalCusts!$D$2:$Z$2,0),0)</f>
        <v>10</v>
      </c>
      <c r="N15" s="11">
        <f>VLOOKUP(N$5,CalCusts!$D$3:$Z$74,MATCH(CustbyRate!$A15,CalCusts!$D$2:$Z$2,0),0)</f>
        <v>10</v>
      </c>
      <c r="O15" s="11">
        <f>VLOOKUP(O$5,CalCusts!$D$3:$Z$74,MATCH(CustbyRate!$A15,CalCusts!$D$2:$Z$2,0),0)</f>
        <v>10</v>
      </c>
      <c r="P15" s="11">
        <f>VLOOKUP(P$5,CalCusts!$D$3:$Z$74,MATCH(CustbyRate!$A15,CalCusts!$D$2:$Z$2,0),0)</f>
        <v>10</v>
      </c>
      <c r="Q15" s="11">
        <f>VLOOKUP(Q$5,CalCusts!$D$3:$Z$74,MATCH(CustbyRate!$A15,CalCusts!$D$2:$Z$2,0),0)</f>
        <v>10</v>
      </c>
      <c r="R15" s="11">
        <f>VLOOKUP(R$5,CalCusts!$D$3:$Z$74,MATCH(CustbyRate!$A15,CalCusts!$D$2:$Z$2,0),0)</f>
        <v>10</v>
      </c>
      <c r="S15" s="11">
        <f>VLOOKUP(S$5,CalCusts!$D$3:$Z$74,MATCH(CustbyRate!$A15,CalCusts!$D$2:$Z$2,0),0)</f>
        <v>10</v>
      </c>
      <c r="T15" s="11">
        <f>VLOOKUP(T$5,CalCusts!$D$3:$Z$74,MATCH(CustbyRate!$A15,CalCusts!$D$2:$Z$2,0),0)</f>
        <v>10</v>
      </c>
      <c r="U15" s="11">
        <f>VLOOKUP(U$5,CalCusts!$D$3:$Z$74,MATCH(CustbyRate!$A15,CalCusts!$D$2:$Z$2,0),0)</f>
        <v>10</v>
      </c>
      <c r="V15" s="11">
        <f>VLOOKUP(V$5,CalCusts!$D$3:$Z$74,MATCH(CustbyRate!$A15,CalCusts!$D$2:$Z$2,0),0)</f>
        <v>10</v>
      </c>
      <c r="W15" s="11">
        <f>VLOOKUP(W$5,CalCusts!$D$3:$Z$74,MATCH(CustbyRate!$A15,CalCusts!$D$2:$Z$2,0),0)</f>
        <v>10</v>
      </c>
      <c r="X15" s="11">
        <f>VLOOKUP(X$5,CalCusts!$D$3:$Z$74,MATCH(CustbyRate!$A15,CalCusts!$D$2:$Z$2,0),0)</f>
        <v>10</v>
      </c>
      <c r="Y15" s="11">
        <f>VLOOKUP(Y$5,CalCusts!$D$3:$Z$74,MATCH(CustbyRate!$A15,CalCusts!$D$2:$Z$2,0),0)</f>
        <v>10</v>
      </c>
      <c r="Z15" s="11">
        <f>VLOOKUP(Z$5,CalCusts!$D$3:$Z$74,MATCH(CustbyRate!$A15,CalCusts!$D$2:$Z$2,0),0)</f>
        <v>10</v>
      </c>
      <c r="AA15" s="11">
        <f>VLOOKUP(AA$5,CalCusts!$D$3:$Z$74,MATCH(CustbyRate!$A15,CalCusts!$D$2:$Z$2,0),0)</f>
        <v>10</v>
      </c>
      <c r="AB15" s="11">
        <f>VLOOKUP(AB$5,CalCusts!$D$3:$Z$74,MATCH(CustbyRate!$A15,CalCusts!$D$2:$Z$2,0),0)</f>
        <v>10</v>
      </c>
      <c r="AC15" s="11">
        <f>VLOOKUP(AC$5,CalCusts!$D$3:$Z$74,MATCH(CustbyRate!$A15,CalCusts!$D$2:$Z$2,0),0)</f>
        <v>10</v>
      </c>
      <c r="AD15" s="11">
        <f>VLOOKUP(AD$5,CalCusts!$D$3:$Z$74,MATCH(CustbyRate!$A15,CalCusts!$D$2:$Z$2,0),0)</f>
        <v>10</v>
      </c>
      <c r="AE15" s="11">
        <f>VLOOKUP(AE$5,CalCusts!$D$3:$Z$74,MATCH(CustbyRate!$A15,CalCusts!$D$2:$Z$2,0),0)</f>
        <v>10</v>
      </c>
      <c r="AF15" s="11">
        <f>VLOOKUP(AF$5,CalCusts!$D$3:$Z$74,MATCH(CustbyRate!$A15,CalCusts!$D$2:$Z$2,0),0)</f>
        <v>10</v>
      </c>
      <c r="AG15" s="11">
        <f>VLOOKUP(AG$5,CalCusts!$D$3:$Z$74,MATCH(CustbyRate!$A15,CalCusts!$D$2:$Z$2,0),0)</f>
        <v>10</v>
      </c>
      <c r="AH15" s="11">
        <f>VLOOKUP(AH$5,CalCusts!$D$3:$Z$74,MATCH(CustbyRate!$A15,CalCusts!$D$2:$Z$2,0),0)</f>
        <v>10</v>
      </c>
      <c r="AI15" s="11">
        <f>VLOOKUP(AI$5,CalCusts!$D$3:$Z$74,MATCH(CustbyRate!$A15,CalCusts!$D$2:$Z$2,0),0)</f>
        <v>10</v>
      </c>
      <c r="AJ15" s="11">
        <f>VLOOKUP(AJ$5,CalCusts!$D$3:$Z$74,MATCH(CustbyRate!$A15,CalCusts!$D$2:$Z$2,0),0)</f>
        <v>10</v>
      </c>
      <c r="AK15" s="11">
        <f>VLOOKUP(AK$5,CalCusts!$D$3:$Z$74,MATCH(CustbyRate!$A15,CalCusts!$D$2:$Z$2,0),0)</f>
        <v>10</v>
      </c>
      <c r="AL15" s="11">
        <f>VLOOKUP(AL$5,CalCusts!$D$3:$Z$74,MATCH(CustbyRate!$A15,CalCusts!$D$2:$Z$2,0),0)</f>
        <v>10</v>
      </c>
      <c r="AM15" s="11">
        <f>VLOOKUP(AM$5,CalCusts!$D$3:$Z$74,MATCH(CustbyRate!$A15,CalCusts!$D$2:$Z$2,0),0)</f>
        <v>10</v>
      </c>
      <c r="AN15" s="11">
        <f>VLOOKUP(AN$5,CalCusts!$D$3:$Z$74,MATCH(CustbyRate!$A15,CalCusts!$D$2:$Z$2,0),0)</f>
        <v>10</v>
      </c>
      <c r="AO15" s="11">
        <f>VLOOKUP(AO$5,CalCusts!$D$3:$Z$74,MATCH(CustbyRate!$A15,CalCusts!$D$2:$Z$2,0),0)</f>
        <v>10</v>
      </c>
      <c r="AP15" s="11">
        <f>VLOOKUP(AP$5,CalCusts!$D$3:$Z$74,MATCH(CustbyRate!$A15,CalCusts!$D$2:$Z$2,0),0)</f>
        <v>10</v>
      </c>
      <c r="AQ15" s="11">
        <f>VLOOKUP(AQ$5,CalCusts!$D$3:$Z$74,MATCH(CustbyRate!$A15,CalCusts!$D$2:$Z$2,0),0)</f>
        <v>10</v>
      </c>
      <c r="AR15" s="11">
        <f>VLOOKUP(AR$5,CalCusts!$D$3:$Z$74,MATCH(CustbyRate!$A15,CalCusts!$D$2:$Z$2,0),0)</f>
        <v>10</v>
      </c>
      <c r="AS15" s="11">
        <f>VLOOKUP(AS$5,CalCusts!$D$3:$Z$74,MATCH(CustbyRate!$A15,CalCusts!$D$2:$Z$2,0),0)</f>
        <v>10</v>
      </c>
      <c r="AT15" s="11">
        <f>VLOOKUP(AT$5,CalCusts!$D$3:$Z$74,MATCH(CustbyRate!$A15,CalCusts!$D$2:$Z$2,0),0)</f>
        <v>10</v>
      </c>
      <c r="AU15" s="11">
        <f>VLOOKUP(AU$5,CalCusts!$D$3:$Z$74,MATCH(CustbyRate!$A15,CalCusts!$D$2:$Z$2,0),0)</f>
        <v>10</v>
      </c>
      <c r="AV15" s="11">
        <f>VLOOKUP(AV$5,CalCusts!$D$3:$Z$74,MATCH(CustbyRate!$A15,CalCusts!$D$2:$Z$2,0),0)</f>
        <v>10</v>
      </c>
      <c r="AW15" s="11">
        <f>VLOOKUP(AW$5,CalCusts!$D$3:$Z$74,MATCH(CustbyRate!$A15,CalCusts!$D$2:$Z$2,0),0)</f>
        <v>10</v>
      </c>
      <c r="AX15" s="11">
        <f>VLOOKUP(AX$5,CalCusts!$D$3:$Z$74,MATCH(CustbyRate!$A15,CalCusts!$D$2:$Z$2,0),0)</f>
        <v>10</v>
      </c>
      <c r="AY15" s="11">
        <f>VLOOKUP(AY$5,CalCusts!$D$3:$Z$74,MATCH(CustbyRate!$A15,CalCusts!$D$2:$Z$2,0),0)</f>
        <v>10</v>
      </c>
      <c r="AZ15" s="11">
        <f>VLOOKUP(AZ$5,CalCusts!$D$3:$Z$74,MATCH(CustbyRate!$A15,CalCusts!$D$2:$Z$2,0),0)</f>
        <v>10</v>
      </c>
      <c r="BA15" s="11">
        <f>VLOOKUP(BA$5,CalCusts!$D$3:$Z$74,MATCH(CustbyRate!$A15,CalCusts!$D$2:$Z$2,0),0)</f>
        <v>10</v>
      </c>
      <c r="BB15" s="11">
        <f>VLOOKUP(BB$5,CalCusts!$D$3:$Z$74,MATCH(CustbyRate!$A15,CalCusts!$D$2:$Z$2,0),0)</f>
        <v>10</v>
      </c>
      <c r="BC15" s="11">
        <f>VLOOKUP(BC$5,CalCusts!$D$3:$Z$74,MATCH(CustbyRate!$A15,CalCusts!$D$2:$Z$2,0),0)</f>
        <v>10</v>
      </c>
      <c r="BD15" s="11">
        <f>VLOOKUP(BD$5,CalCusts!$D$3:$Z$74,MATCH(CustbyRate!$A15,CalCusts!$D$2:$Z$2,0),0)</f>
        <v>10</v>
      </c>
      <c r="BE15" s="11">
        <f>VLOOKUP(BE$5,CalCusts!$D$3:$Z$74,MATCH(CustbyRate!$A15,CalCusts!$D$2:$Z$2,0),0)</f>
        <v>10</v>
      </c>
      <c r="BF15" s="11">
        <f>VLOOKUP(BF$5,CalCusts!$D$3:$Z$74,MATCH(CustbyRate!$A15,CalCusts!$D$2:$Z$2,0),0)</f>
        <v>10</v>
      </c>
      <c r="BG15" s="11">
        <f>VLOOKUP(BG$5,CalCusts!$D$3:$Z$74,MATCH(CustbyRate!$A15,CalCusts!$D$2:$Z$2,0),0)</f>
        <v>10</v>
      </c>
      <c r="BH15" s="11">
        <f>VLOOKUP(BH$5,CalCusts!$D$3:$Z$74,MATCH(CustbyRate!$A15,CalCusts!$D$2:$Z$2,0),0)</f>
        <v>10</v>
      </c>
      <c r="BI15" s="11">
        <f>VLOOKUP(BI$5,CalCusts!$D$3:$Z$74,MATCH(CustbyRate!$A15,CalCusts!$D$2:$Z$2,0),0)</f>
        <v>10</v>
      </c>
      <c r="BJ15" s="11">
        <f>VLOOKUP(BJ$5,CalCusts!$D$3:$Z$74,MATCH(CustbyRate!$A15,CalCusts!$D$2:$Z$2,0),0)</f>
        <v>10</v>
      </c>
      <c r="BK15" s="11">
        <f>VLOOKUP(BK$5,CalCusts!$D$3:$Z$74,MATCH(CustbyRate!$A15,CalCusts!$D$2:$Z$2,0),0)</f>
        <v>10</v>
      </c>
      <c r="BL15" s="11">
        <f>VLOOKUP(BL$5,CalCusts!$D$3:$Z$74,MATCH(CustbyRate!$A15,CalCusts!$D$2:$Z$2,0),0)</f>
        <v>10</v>
      </c>
      <c r="BM15" s="11">
        <f>VLOOKUP(BM$5,CalCusts!$D$3:$Z$74,MATCH(CustbyRate!$A15,CalCusts!$D$2:$Z$2,0),0)</f>
        <v>10</v>
      </c>
      <c r="BN15" s="11">
        <f>VLOOKUP(BN$5,CalCusts!$D$3:$Z$74,MATCH(CustbyRate!$A15,CalCusts!$D$2:$Z$2,0),0)</f>
        <v>10</v>
      </c>
      <c r="BO15" s="11">
        <f>VLOOKUP(BO$5,CalCusts!$D$3:$Z$74,MATCH(CustbyRate!$A15,CalCusts!$D$2:$Z$2,0),0)</f>
        <v>10</v>
      </c>
      <c r="BP15" s="11">
        <f>VLOOKUP(BP$5,CalCusts!$D$3:$Z$74,MATCH(CustbyRate!$A15,CalCusts!$D$2:$Z$2,0),0)</f>
        <v>10</v>
      </c>
      <c r="BQ15" s="11">
        <f>VLOOKUP(BQ$5,CalCusts!$D$3:$Z$74,MATCH(CustbyRate!$A15,CalCusts!$D$2:$Z$2,0),0)</f>
        <v>10</v>
      </c>
    </row>
    <row r="16" spans="1:69" x14ac:dyDescent="0.25">
      <c r="A16" t="s">
        <v>13</v>
      </c>
      <c r="B16" s="11">
        <f>VLOOKUP(B$5,CalCusts!$D$3:$Z$74,MATCH(CustbyRate!$A16,CalCusts!$D$2:$Z$2,0),0)</f>
        <v>68</v>
      </c>
      <c r="C16" s="11">
        <f>VLOOKUP(C$5,CalCusts!$D$3:$Z$74,MATCH(CustbyRate!$A16,CalCusts!$D$2:$Z$2,0),0)</f>
        <v>68</v>
      </c>
      <c r="D16" s="11">
        <f>VLOOKUP(D$5,CalCusts!$D$3:$Z$74,MATCH(CustbyRate!$A16,CalCusts!$D$2:$Z$2,0),0)</f>
        <v>68</v>
      </c>
      <c r="E16" s="11">
        <f>VLOOKUP(E$5,CalCusts!$D$3:$Z$74,MATCH(CustbyRate!$A16,CalCusts!$D$2:$Z$2,0),0)</f>
        <v>68</v>
      </c>
      <c r="F16" s="11">
        <f>VLOOKUP(F$5,CalCusts!$D$3:$Z$74,MATCH(CustbyRate!$A16,CalCusts!$D$2:$Z$2,0),0)</f>
        <v>68</v>
      </c>
      <c r="G16" s="11">
        <f>VLOOKUP(G$5,CalCusts!$D$3:$Z$74,MATCH(CustbyRate!$A16,CalCusts!$D$2:$Z$2,0),0)</f>
        <v>68</v>
      </c>
      <c r="H16" s="11">
        <f>VLOOKUP(H$5,CalCusts!$D$3:$Z$74,MATCH(CustbyRate!$A16,CalCusts!$D$2:$Z$2,0),0)</f>
        <v>69</v>
      </c>
      <c r="I16" s="11">
        <f>VLOOKUP(I$5,CalCusts!$D$3:$Z$74,MATCH(CustbyRate!$A16,CalCusts!$D$2:$Z$2,0),0)</f>
        <v>69</v>
      </c>
      <c r="J16" s="11">
        <f>VLOOKUP(J$5,CalCusts!$D$3:$Z$74,MATCH(CustbyRate!$A16,CalCusts!$D$2:$Z$2,0),0)</f>
        <v>69</v>
      </c>
      <c r="K16" s="11">
        <f>VLOOKUP(K$5,CalCusts!$D$3:$Z$74,MATCH(CustbyRate!$A16,CalCusts!$D$2:$Z$2,0),0)</f>
        <v>69</v>
      </c>
      <c r="L16" s="11">
        <f>VLOOKUP(L$5,CalCusts!$D$3:$Z$74,MATCH(CustbyRate!$A16,CalCusts!$D$2:$Z$2,0),0)</f>
        <v>69</v>
      </c>
      <c r="M16" s="11">
        <f>VLOOKUP(M$5,CalCusts!$D$3:$Z$74,MATCH(CustbyRate!$A16,CalCusts!$D$2:$Z$2,0),0)</f>
        <v>69</v>
      </c>
      <c r="N16" s="11">
        <f>VLOOKUP(N$5,CalCusts!$D$3:$Z$74,MATCH(CustbyRate!$A16,CalCusts!$D$2:$Z$2,0),0)</f>
        <v>69</v>
      </c>
      <c r="O16" s="11">
        <f>VLOOKUP(O$5,CalCusts!$D$3:$Z$74,MATCH(CustbyRate!$A16,CalCusts!$D$2:$Z$2,0),0)</f>
        <v>69</v>
      </c>
      <c r="P16" s="11">
        <f>VLOOKUP(P$5,CalCusts!$D$3:$Z$74,MATCH(CustbyRate!$A16,CalCusts!$D$2:$Z$2,0),0)</f>
        <v>69</v>
      </c>
      <c r="Q16" s="11">
        <f>VLOOKUP(Q$5,CalCusts!$D$3:$Z$74,MATCH(CustbyRate!$A16,CalCusts!$D$2:$Z$2,0),0)</f>
        <v>69</v>
      </c>
      <c r="R16" s="11">
        <f>VLOOKUP(R$5,CalCusts!$D$3:$Z$74,MATCH(CustbyRate!$A16,CalCusts!$D$2:$Z$2,0),0)</f>
        <v>69</v>
      </c>
      <c r="S16" s="11">
        <f>VLOOKUP(S$5,CalCusts!$D$3:$Z$74,MATCH(CustbyRate!$A16,CalCusts!$D$2:$Z$2,0),0)</f>
        <v>69</v>
      </c>
      <c r="T16" s="11">
        <f>VLOOKUP(T$5,CalCusts!$D$3:$Z$74,MATCH(CustbyRate!$A16,CalCusts!$D$2:$Z$2,0),0)</f>
        <v>69</v>
      </c>
      <c r="U16" s="11">
        <f>VLOOKUP(U$5,CalCusts!$D$3:$Z$74,MATCH(CustbyRate!$A16,CalCusts!$D$2:$Z$2,0),0)</f>
        <v>69</v>
      </c>
      <c r="V16" s="11">
        <f>VLOOKUP(V$5,CalCusts!$D$3:$Z$74,MATCH(CustbyRate!$A16,CalCusts!$D$2:$Z$2,0),0)</f>
        <v>69</v>
      </c>
      <c r="W16" s="11">
        <f>VLOOKUP(W$5,CalCusts!$D$3:$Z$74,MATCH(CustbyRate!$A16,CalCusts!$D$2:$Z$2,0),0)</f>
        <v>69</v>
      </c>
      <c r="X16" s="11">
        <f>VLOOKUP(X$5,CalCusts!$D$3:$Z$74,MATCH(CustbyRate!$A16,CalCusts!$D$2:$Z$2,0),0)</f>
        <v>69</v>
      </c>
      <c r="Y16" s="11">
        <f>VLOOKUP(Y$5,CalCusts!$D$3:$Z$74,MATCH(CustbyRate!$A16,CalCusts!$D$2:$Z$2,0),0)</f>
        <v>69</v>
      </c>
      <c r="Z16" s="11">
        <f>VLOOKUP(Z$5,CalCusts!$D$3:$Z$74,MATCH(CustbyRate!$A16,CalCusts!$D$2:$Z$2,0),0)</f>
        <v>69</v>
      </c>
      <c r="AA16" s="11">
        <f>VLOOKUP(AA$5,CalCusts!$D$3:$Z$74,MATCH(CustbyRate!$A16,CalCusts!$D$2:$Z$2,0),0)</f>
        <v>69</v>
      </c>
      <c r="AB16" s="11">
        <f>VLOOKUP(AB$5,CalCusts!$D$3:$Z$74,MATCH(CustbyRate!$A16,CalCusts!$D$2:$Z$2,0),0)</f>
        <v>69</v>
      </c>
      <c r="AC16" s="11">
        <f>VLOOKUP(AC$5,CalCusts!$D$3:$Z$74,MATCH(CustbyRate!$A16,CalCusts!$D$2:$Z$2,0),0)</f>
        <v>69</v>
      </c>
      <c r="AD16" s="11">
        <f>VLOOKUP(AD$5,CalCusts!$D$3:$Z$74,MATCH(CustbyRate!$A16,CalCusts!$D$2:$Z$2,0),0)</f>
        <v>69</v>
      </c>
      <c r="AE16" s="11">
        <f>VLOOKUP(AE$5,CalCusts!$D$3:$Z$74,MATCH(CustbyRate!$A16,CalCusts!$D$2:$Z$2,0),0)</f>
        <v>69</v>
      </c>
      <c r="AF16" s="11">
        <f>VLOOKUP(AF$5,CalCusts!$D$3:$Z$74,MATCH(CustbyRate!$A16,CalCusts!$D$2:$Z$2,0),0)</f>
        <v>69</v>
      </c>
      <c r="AG16" s="11">
        <f>VLOOKUP(AG$5,CalCusts!$D$3:$Z$74,MATCH(CustbyRate!$A16,CalCusts!$D$2:$Z$2,0),0)</f>
        <v>69</v>
      </c>
      <c r="AH16" s="11">
        <f>VLOOKUP(AH$5,CalCusts!$D$3:$Z$74,MATCH(CustbyRate!$A16,CalCusts!$D$2:$Z$2,0),0)</f>
        <v>69</v>
      </c>
      <c r="AI16" s="11">
        <f>VLOOKUP(AI$5,CalCusts!$D$3:$Z$74,MATCH(CustbyRate!$A16,CalCusts!$D$2:$Z$2,0),0)</f>
        <v>69</v>
      </c>
      <c r="AJ16" s="11">
        <f>VLOOKUP(AJ$5,CalCusts!$D$3:$Z$74,MATCH(CustbyRate!$A16,CalCusts!$D$2:$Z$2,0),0)</f>
        <v>69</v>
      </c>
      <c r="AK16" s="11">
        <f>VLOOKUP(AK$5,CalCusts!$D$3:$Z$74,MATCH(CustbyRate!$A16,CalCusts!$D$2:$Z$2,0),0)</f>
        <v>69</v>
      </c>
      <c r="AL16" s="11">
        <f>VLOOKUP(AL$5,CalCusts!$D$3:$Z$74,MATCH(CustbyRate!$A16,CalCusts!$D$2:$Z$2,0),0)</f>
        <v>69</v>
      </c>
      <c r="AM16" s="11">
        <f>VLOOKUP(AM$5,CalCusts!$D$3:$Z$74,MATCH(CustbyRate!$A16,CalCusts!$D$2:$Z$2,0),0)</f>
        <v>69</v>
      </c>
      <c r="AN16" s="11">
        <f>VLOOKUP(AN$5,CalCusts!$D$3:$Z$74,MATCH(CustbyRate!$A16,CalCusts!$D$2:$Z$2,0),0)</f>
        <v>69</v>
      </c>
      <c r="AO16" s="11">
        <f>VLOOKUP(AO$5,CalCusts!$D$3:$Z$74,MATCH(CustbyRate!$A16,CalCusts!$D$2:$Z$2,0),0)</f>
        <v>69</v>
      </c>
      <c r="AP16" s="11">
        <f>VLOOKUP(AP$5,CalCusts!$D$3:$Z$74,MATCH(CustbyRate!$A16,CalCusts!$D$2:$Z$2,0),0)</f>
        <v>69</v>
      </c>
      <c r="AQ16" s="11">
        <f>VLOOKUP(AQ$5,CalCusts!$D$3:$Z$74,MATCH(CustbyRate!$A16,CalCusts!$D$2:$Z$2,0),0)</f>
        <v>69</v>
      </c>
      <c r="AR16" s="11">
        <f>VLOOKUP(AR$5,CalCusts!$D$3:$Z$74,MATCH(CustbyRate!$A16,CalCusts!$D$2:$Z$2,0),0)</f>
        <v>69</v>
      </c>
      <c r="AS16" s="11">
        <f>VLOOKUP(AS$5,CalCusts!$D$3:$Z$74,MATCH(CustbyRate!$A16,CalCusts!$D$2:$Z$2,0),0)</f>
        <v>69</v>
      </c>
      <c r="AT16" s="11">
        <f>VLOOKUP(AT$5,CalCusts!$D$3:$Z$74,MATCH(CustbyRate!$A16,CalCusts!$D$2:$Z$2,0),0)</f>
        <v>69</v>
      </c>
      <c r="AU16" s="11">
        <f>VLOOKUP(AU$5,CalCusts!$D$3:$Z$74,MATCH(CustbyRate!$A16,CalCusts!$D$2:$Z$2,0),0)</f>
        <v>69</v>
      </c>
      <c r="AV16" s="11">
        <f>VLOOKUP(AV$5,CalCusts!$D$3:$Z$74,MATCH(CustbyRate!$A16,CalCusts!$D$2:$Z$2,0),0)</f>
        <v>69</v>
      </c>
      <c r="AW16" s="11">
        <f>VLOOKUP(AW$5,CalCusts!$D$3:$Z$74,MATCH(CustbyRate!$A16,CalCusts!$D$2:$Z$2,0),0)</f>
        <v>69</v>
      </c>
      <c r="AX16" s="11">
        <f>VLOOKUP(AX$5,CalCusts!$D$3:$Z$74,MATCH(CustbyRate!$A16,CalCusts!$D$2:$Z$2,0),0)</f>
        <v>69</v>
      </c>
      <c r="AY16" s="11">
        <f>VLOOKUP(AY$5,CalCusts!$D$3:$Z$74,MATCH(CustbyRate!$A16,CalCusts!$D$2:$Z$2,0),0)</f>
        <v>69</v>
      </c>
      <c r="AZ16" s="11">
        <f>VLOOKUP(AZ$5,CalCusts!$D$3:$Z$74,MATCH(CustbyRate!$A16,CalCusts!$D$2:$Z$2,0),0)</f>
        <v>69</v>
      </c>
      <c r="BA16" s="11">
        <f>VLOOKUP(BA$5,CalCusts!$D$3:$Z$74,MATCH(CustbyRate!$A16,CalCusts!$D$2:$Z$2,0),0)</f>
        <v>69</v>
      </c>
      <c r="BB16" s="11">
        <f>VLOOKUP(BB$5,CalCusts!$D$3:$Z$74,MATCH(CustbyRate!$A16,CalCusts!$D$2:$Z$2,0),0)</f>
        <v>69</v>
      </c>
      <c r="BC16" s="11">
        <f>VLOOKUP(BC$5,CalCusts!$D$3:$Z$74,MATCH(CustbyRate!$A16,CalCusts!$D$2:$Z$2,0),0)</f>
        <v>69</v>
      </c>
      <c r="BD16" s="11">
        <f>VLOOKUP(BD$5,CalCusts!$D$3:$Z$74,MATCH(CustbyRate!$A16,CalCusts!$D$2:$Z$2,0),0)</f>
        <v>69</v>
      </c>
      <c r="BE16" s="11">
        <f>VLOOKUP(BE$5,CalCusts!$D$3:$Z$74,MATCH(CustbyRate!$A16,CalCusts!$D$2:$Z$2,0),0)</f>
        <v>69</v>
      </c>
      <c r="BF16" s="11">
        <f>VLOOKUP(BF$5,CalCusts!$D$3:$Z$74,MATCH(CustbyRate!$A16,CalCusts!$D$2:$Z$2,0),0)</f>
        <v>69</v>
      </c>
      <c r="BG16" s="11">
        <f>VLOOKUP(BG$5,CalCusts!$D$3:$Z$74,MATCH(CustbyRate!$A16,CalCusts!$D$2:$Z$2,0),0)</f>
        <v>69</v>
      </c>
      <c r="BH16" s="11">
        <f>VLOOKUP(BH$5,CalCusts!$D$3:$Z$74,MATCH(CustbyRate!$A16,CalCusts!$D$2:$Z$2,0),0)</f>
        <v>69</v>
      </c>
      <c r="BI16" s="11">
        <f>VLOOKUP(BI$5,CalCusts!$D$3:$Z$74,MATCH(CustbyRate!$A16,CalCusts!$D$2:$Z$2,0),0)</f>
        <v>69</v>
      </c>
      <c r="BJ16" s="11">
        <f>VLOOKUP(BJ$5,CalCusts!$D$3:$Z$74,MATCH(CustbyRate!$A16,CalCusts!$D$2:$Z$2,0),0)</f>
        <v>69</v>
      </c>
      <c r="BK16" s="11">
        <f>VLOOKUP(BK$5,CalCusts!$D$3:$Z$74,MATCH(CustbyRate!$A16,CalCusts!$D$2:$Z$2,0),0)</f>
        <v>69</v>
      </c>
      <c r="BL16" s="11">
        <f>VLOOKUP(BL$5,CalCusts!$D$3:$Z$74,MATCH(CustbyRate!$A16,CalCusts!$D$2:$Z$2,0),0)</f>
        <v>69</v>
      </c>
      <c r="BM16" s="11">
        <f>VLOOKUP(BM$5,CalCusts!$D$3:$Z$74,MATCH(CustbyRate!$A16,CalCusts!$D$2:$Z$2,0),0)</f>
        <v>69</v>
      </c>
      <c r="BN16" s="11">
        <f>VLOOKUP(BN$5,CalCusts!$D$3:$Z$74,MATCH(CustbyRate!$A16,CalCusts!$D$2:$Z$2,0),0)</f>
        <v>69</v>
      </c>
      <c r="BO16" s="11">
        <f>VLOOKUP(BO$5,CalCusts!$D$3:$Z$74,MATCH(CustbyRate!$A16,CalCusts!$D$2:$Z$2,0),0)</f>
        <v>69</v>
      </c>
      <c r="BP16" s="11">
        <f>VLOOKUP(BP$5,CalCusts!$D$3:$Z$74,MATCH(CustbyRate!$A16,CalCusts!$D$2:$Z$2,0),0)</f>
        <v>69</v>
      </c>
      <c r="BQ16" s="11">
        <f>VLOOKUP(BQ$5,CalCusts!$D$3:$Z$74,MATCH(CustbyRate!$A16,CalCusts!$D$2:$Z$2,0),0)</f>
        <v>69</v>
      </c>
    </row>
    <row r="17" spans="1:69" x14ac:dyDescent="0.25">
      <c r="A17" t="s">
        <v>14</v>
      </c>
      <c r="B17" s="11">
        <f>VLOOKUP(B$5,CalCusts!$D$3:$Z$74,MATCH(CustbyRate!$A17,CalCusts!$D$2:$Z$2,0),0)</f>
        <v>1</v>
      </c>
      <c r="C17" s="11">
        <f>VLOOKUP(C$5,CalCusts!$D$3:$Z$74,MATCH(CustbyRate!$A17,CalCusts!$D$2:$Z$2,0),0)</f>
        <v>1</v>
      </c>
      <c r="D17" s="11">
        <f>VLOOKUP(D$5,CalCusts!$D$3:$Z$74,MATCH(CustbyRate!$A17,CalCusts!$D$2:$Z$2,0),0)</f>
        <v>1</v>
      </c>
      <c r="E17" s="11">
        <f>VLOOKUP(E$5,CalCusts!$D$3:$Z$74,MATCH(CustbyRate!$A17,CalCusts!$D$2:$Z$2,0),0)</f>
        <v>1</v>
      </c>
      <c r="F17" s="11">
        <f>VLOOKUP(F$5,CalCusts!$D$3:$Z$74,MATCH(CustbyRate!$A17,CalCusts!$D$2:$Z$2,0),0)</f>
        <v>1</v>
      </c>
      <c r="G17" s="11">
        <f>VLOOKUP(G$5,CalCusts!$D$3:$Z$74,MATCH(CustbyRate!$A17,CalCusts!$D$2:$Z$2,0),0)</f>
        <v>1</v>
      </c>
      <c r="H17" s="11">
        <f>VLOOKUP(H$5,CalCusts!$D$3:$Z$74,MATCH(CustbyRate!$A17,CalCusts!$D$2:$Z$2,0),0)</f>
        <v>1</v>
      </c>
      <c r="I17" s="11">
        <f>VLOOKUP(I$5,CalCusts!$D$3:$Z$74,MATCH(CustbyRate!$A17,CalCusts!$D$2:$Z$2,0),0)</f>
        <v>1</v>
      </c>
      <c r="J17" s="11">
        <f>VLOOKUP(J$5,CalCusts!$D$3:$Z$74,MATCH(CustbyRate!$A17,CalCusts!$D$2:$Z$2,0),0)</f>
        <v>1</v>
      </c>
      <c r="K17" s="11">
        <f>VLOOKUP(K$5,CalCusts!$D$3:$Z$74,MATCH(CustbyRate!$A17,CalCusts!$D$2:$Z$2,0),0)</f>
        <v>1</v>
      </c>
      <c r="L17" s="11">
        <f>VLOOKUP(L$5,CalCusts!$D$3:$Z$74,MATCH(CustbyRate!$A17,CalCusts!$D$2:$Z$2,0),0)</f>
        <v>1</v>
      </c>
      <c r="M17" s="11">
        <f>VLOOKUP(M$5,CalCusts!$D$3:$Z$74,MATCH(CustbyRate!$A17,CalCusts!$D$2:$Z$2,0),0)</f>
        <v>1</v>
      </c>
      <c r="N17" s="11">
        <f>VLOOKUP(N$5,CalCusts!$D$3:$Z$74,MATCH(CustbyRate!$A17,CalCusts!$D$2:$Z$2,0),0)</f>
        <v>1</v>
      </c>
      <c r="O17" s="11">
        <f>VLOOKUP(O$5,CalCusts!$D$3:$Z$74,MATCH(CustbyRate!$A17,CalCusts!$D$2:$Z$2,0),0)</f>
        <v>1</v>
      </c>
      <c r="P17" s="11">
        <f>VLOOKUP(P$5,CalCusts!$D$3:$Z$74,MATCH(CustbyRate!$A17,CalCusts!$D$2:$Z$2,0),0)</f>
        <v>1</v>
      </c>
      <c r="Q17" s="11">
        <f>VLOOKUP(Q$5,CalCusts!$D$3:$Z$74,MATCH(CustbyRate!$A17,CalCusts!$D$2:$Z$2,0),0)</f>
        <v>1</v>
      </c>
      <c r="R17" s="11">
        <f>VLOOKUP(R$5,CalCusts!$D$3:$Z$74,MATCH(CustbyRate!$A17,CalCusts!$D$2:$Z$2,0),0)</f>
        <v>1</v>
      </c>
      <c r="S17" s="11">
        <f>VLOOKUP(S$5,CalCusts!$D$3:$Z$74,MATCH(CustbyRate!$A17,CalCusts!$D$2:$Z$2,0),0)</f>
        <v>1</v>
      </c>
      <c r="T17" s="11">
        <f>VLOOKUP(T$5,CalCusts!$D$3:$Z$74,MATCH(CustbyRate!$A17,CalCusts!$D$2:$Z$2,0),0)</f>
        <v>1</v>
      </c>
      <c r="U17" s="11">
        <f>VLOOKUP(U$5,CalCusts!$D$3:$Z$74,MATCH(CustbyRate!$A17,CalCusts!$D$2:$Z$2,0),0)</f>
        <v>1</v>
      </c>
      <c r="V17" s="11">
        <f>VLOOKUP(V$5,CalCusts!$D$3:$Z$74,MATCH(CustbyRate!$A17,CalCusts!$D$2:$Z$2,0),0)</f>
        <v>1</v>
      </c>
      <c r="W17" s="11">
        <f>VLOOKUP(W$5,CalCusts!$D$3:$Z$74,MATCH(CustbyRate!$A17,CalCusts!$D$2:$Z$2,0),0)</f>
        <v>1</v>
      </c>
      <c r="X17" s="11">
        <f>VLOOKUP(X$5,CalCusts!$D$3:$Z$74,MATCH(CustbyRate!$A17,CalCusts!$D$2:$Z$2,0),0)</f>
        <v>1</v>
      </c>
      <c r="Y17" s="11">
        <f>VLOOKUP(Y$5,CalCusts!$D$3:$Z$74,MATCH(CustbyRate!$A17,CalCusts!$D$2:$Z$2,0),0)</f>
        <v>1</v>
      </c>
      <c r="Z17" s="11">
        <f>VLOOKUP(Z$5,CalCusts!$D$3:$Z$74,MATCH(CustbyRate!$A17,CalCusts!$D$2:$Z$2,0),0)</f>
        <v>1</v>
      </c>
      <c r="AA17" s="11">
        <f>VLOOKUP(AA$5,CalCusts!$D$3:$Z$74,MATCH(CustbyRate!$A17,CalCusts!$D$2:$Z$2,0),0)</f>
        <v>1</v>
      </c>
      <c r="AB17" s="11">
        <f>VLOOKUP(AB$5,CalCusts!$D$3:$Z$74,MATCH(CustbyRate!$A17,CalCusts!$D$2:$Z$2,0),0)</f>
        <v>1</v>
      </c>
      <c r="AC17" s="11">
        <f>VLOOKUP(AC$5,CalCusts!$D$3:$Z$74,MATCH(CustbyRate!$A17,CalCusts!$D$2:$Z$2,0),0)</f>
        <v>1</v>
      </c>
      <c r="AD17" s="11">
        <f>VLOOKUP(AD$5,CalCusts!$D$3:$Z$74,MATCH(CustbyRate!$A17,CalCusts!$D$2:$Z$2,0),0)</f>
        <v>1</v>
      </c>
      <c r="AE17" s="11">
        <f>VLOOKUP(AE$5,CalCusts!$D$3:$Z$74,MATCH(CustbyRate!$A17,CalCusts!$D$2:$Z$2,0),0)</f>
        <v>1</v>
      </c>
      <c r="AF17" s="11">
        <f>VLOOKUP(AF$5,CalCusts!$D$3:$Z$74,MATCH(CustbyRate!$A17,CalCusts!$D$2:$Z$2,0),0)</f>
        <v>1</v>
      </c>
      <c r="AG17" s="11">
        <f>VLOOKUP(AG$5,CalCusts!$D$3:$Z$74,MATCH(CustbyRate!$A17,CalCusts!$D$2:$Z$2,0),0)</f>
        <v>1</v>
      </c>
      <c r="AH17" s="11">
        <f>VLOOKUP(AH$5,CalCusts!$D$3:$Z$74,MATCH(CustbyRate!$A17,CalCusts!$D$2:$Z$2,0),0)</f>
        <v>1</v>
      </c>
      <c r="AI17" s="11">
        <f>VLOOKUP(AI$5,CalCusts!$D$3:$Z$74,MATCH(CustbyRate!$A17,CalCusts!$D$2:$Z$2,0),0)</f>
        <v>1</v>
      </c>
      <c r="AJ17" s="11">
        <f>VLOOKUP(AJ$5,CalCusts!$D$3:$Z$74,MATCH(CustbyRate!$A17,CalCusts!$D$2:$Z$2,0),0)</f>
        <v>1</v>
      </c>
      <c r="AK17" s="11">
        <f>VLOOKUP(AK$5,CalCusts!$D$3:$Z$74,MATCH(CustbyRate!$A17,CalCusts!$D$2:$Z$2,0),0)</f>
        <v>1</v>
      </c>
      <c r="AL17" s="11">
        <f>VLOOKUP(AL$5,CalCusts!$D$3:$Z$74,MATCH(CustbyRate!$A17,CalCusts!$D$2:$Z$2,0),0)</f>
        <v>1</v>
      </c>
      <c r="AM17" s="11">
        <f>VLOOKUP(AM$5,CalCusts!$D$3:$Z$74,MATCH(CustbyRate!$A17,CalCusts!$D$2:$Z$2,0),0)</f>
        <v>1</v>
      </c>
      <c r="AN17" s="11">
        <f>VLOOKUP(AN$5,CalCusts!$D$3:$Z$74,MATCH(CustbyRate!$A17,CalCusts!$D$2:$Z$2,0),0)</f>
        <v>1</v>
      </c>
      <c r="AO17" s="11">
        <f>VLOOKUP(AO$5,CalCusts!$D$3:$Z$74,MATCH(CustbyRate!$A17,CalCusts!$D$2:$Z$2,0),0)</f>
        <v>1</v>
      </c>
      <c r="AP17" s="11">
        <f>VLOOKUP(AP$5,CalCusts!$D$3:$Z$74,MATCH(CustbyRate!$A17,CalCusts!$D$2:$Z$2,0),0)</f>
        <v>1</v>
      </c>
      <c r="AQ17" s="11">
        <f>VLOOKUP(AQ$5,CalCusts!$D$3:$Z$74,MATCH(CustbyRate!$A17,CalCusts!$D$2:$Z$2,0),0)</f>
        <v>1</v>
      </c>
      <c r="AR17" s="11">
        <f>VLOOKUP(AR$5,CalCusts!$D$3:$Z$74,MATCH(CustbyRate!$A17,CalCusts!$D$2:$Z$2,0),0)</f>
        <v>1</v>
      </c>
      <c r="AS17" s="11">
        <f>VLOOKUP(AS$5,CalCusts!$D$3:$Z$74,MATCH(CustbyRate!$A17,CalCusts!$D$2:$Z$2,0),0)</f>
        <v>1</v>
      </c>
      <c r="AT17" s="11">
        <f>VLOOKUP(AT$5,CalCusts!$D$3:$Z$74,MATCH(CustbyRate!$A17,CalCusts!$D$2:$Z$2,0),0)</f>
        <v>1</v>
      </c>
      <c r="AU17" s="11">
        <f>VLOOKUP(AU$5,CalCusts!$D$3:$Z$74,MATCH(CustbyRate!$A17,CalCusts!$D$2:$Z$2,0),0)</f>
        <v>1</v>
      </c>
      <c r="AV17" s="11">
        <f>VLOOKUP(AV$5,CalCusts!$D$3:$Z$74,MATCH(CustbyRate!$A17,CalCusts!$D$2:$Z$2,0),0)</f>
        <v>1</v>
      </c>
      <c r="AW17" s="11">
        <f>VLOOKUP(AW$5,CalCusts!$D$3:$Z$74,MATCH(CustbyRate!$A17,CalCusts!$D$2:$Z$2,0),0)</f>
        <v>1</v>
      </c>
      <c r="AX17" s="11">
        <f>VLOOKUP(AX$5,CalCusts!$D$3:$Z$74,MATCH(CustbyRate!$A17,CalCusts!$D$2:$Z$2,0),0)</f>
        <v>1</v>
      </c>
      <c r="AY17" s="11">
        <f>VLOOKUP(AY$5,CalCusts!$D$3:$Z$74,MATCH(CustbyRate!$A17,CalCusts!$D$2:$Z$2,0),0)</f>
        <v>1</v>
      </c>
      <c r="AZ17" s="11">
        <f>VLOOKUP(AZ$5,CalCusts!$D$3:$Z$74,MATCH(CustbyRate!$A17,CalCusts!$D$2:$Z$2,0),0)</f>
        <v>1</v>
      </c>
      <c r="BA17" s="11">
        <f>VLOOKUP(BA$5,CalCusts!$D$3:$Z$74,MATCH(CustbyRate!$A17,CalCusts!$D$2:$Z$2,0),0)</f>
        <v>1</v>
      </c>
      <c r="BB17" s="11">
        <f>VLOOKUP(BB$5,CalCusts!$D$3:$Z$74,MATCH(CustbyRate!$A17,CalCusts!$D$2:$Z$2,0),0)</f>
        <v>1</v>
      </c>
      <c r="BC17" s="11">
        <f>VLOOKUP(BC$5,CalCusts!$D$3:$Z$74,MATCH(CustbyRate!$A17,CalCusts!$D$2:$Z$2,0),0)</f>
        <v>1</v>
      </c>
      <c r="BD17" s="11">
        <f>VLOOKUP(BD$5,CalCusts!$D$3:$Z$74,MATCH(CustbyRate!$A17,CalCusts!$D$2:$Z$2,0),0)</f>
        <v>1</v>
      </c>
      <c r="BE17" s="11">
        <f>VLOOKUP(BE$5,CalCusts!$D$3:$Z$74,MATCH(CustbyRate!$A17,CalCusts!$D$2:$Z$2,0),0)</f>
        <v>1</v>
      </c>
      <c r="BF17" s="11">
        <f>VLOOKUP(BF$5,CalCusts!$D$3:$Z$74,MATCH(CustbyRate!$A17,CalCusts!$D$2:$Z$2,0),0)</f>
        <v>1</v>
      </c>
      <c r="BG17" s="11">
        <f>VLOOKUP(BG$5,CalCusts!$D$3:$Z$74,MATCH(CustbyRate!$A17,CalCusts!$D$2:$Z$2,0),0)</f>
        <v>1</v>
      </c>
      <c r="BH17" s="11">
        <f>VLOOKUP(BH$5,CalCusts!$D$3:$Z$74,MATCH(CustbyRate!$A17,CalCusts!$D$2:$Z$2,0),0)</f>
        <v>1</v>
      </c>
      <c r="BI17" s="11">
        <f>VLOOKUP(BI$5,CalCusts!$D$3:$Z$74,MATCH(CustbyRate!$A17,CalCusts!$D$2:$Z$2,0),0)</f>
        <v>1</v>
      </c>
      <c r="BJ17" s="11">
        <f>VLOOKUP(BJ$5,CalCusts!$D$3:$Z$74,MATCH(CustbyRate!$A17,CalCusts!$D$2:$Z$2,0),0)</f>
        <v>1</v>
      </c>
      <c r="BK17" s="11">
        <f>VLOOKUP(BK$5,CalCusts!$D$3:$Z$74,MATCH(CustbyRate!$A17,CalCusts!$D$2:$Z$2,0),0)</f>
        <v>1</v>
      </c>
      <c r="BL17" s="11">
        <f>VLOOKUP(BL$5,CalCusts!$D$3:$Z$74,MATCH(CustbyRate!$A17,CalCusts!$D$2:$Z$2,0),0)</f>
        <v>1</v>
      </c>
      <c r="BM17" s="11">
        <f>VLOOKUP(BM$5,CalCusts!$D$3:$Z$74,MATCH(CustbyRate!$A17,CalCusts!$D$2:$Z$2,0),0)</f>
        <v>1</v>
      </c>
      <c r="BN17" s="11">
        <f>VLOOKUP(BN$5,CalCusts!$D$3:$Z$74,MATCH(CustbyRate!$A17,CalCusts!$D$2:$Z$2,0),0)</f>
        <v>1</v>
      </c>
      <c r="BO17" s="11">
        <f>VLOOKUP(BO$5,CalCusts!$D$3:$Z$74,MATCH(CustbyRate!$A17,CalCusts!$D$2:$Z$2,0),0)</f>
        <v>1</v>
      </c>
      <c r="BP17" s="11">
        <f>VLOOKUP(BP$5,CalCusts!$D$3:$Z$74,MATCH(CustbyRate!$A17,CalCusts!$D$2:$Z$2,0),0)</f>
        <v>1</v>
      </c>
      <c r="BQ17" s="11">
        <f>VLOOKUP(BQ$5,CalCusts!$D$3:$Z$74,MATCH(CustbyRate!$A17,CalCusts!$D$2:$Z$2,0),0)</f>
        <v>1</v>
      </c>
    </row>
    <row r="18" spans="1:69" x14ac:dyDescent="0.25">
      <c r="A18" t="s">
        <v>15</v>
      </c>
      <c r="B18" s="11">
        <f>VLOOKUP(B$5,CalCusts!$D$3:$Z$74,MATCH(CustbyRate!$A18,CalCusts!$D$2:$Z$2,0),0)</f>
        <v>0</v>
      </c>
      <c r="C18" s="11">
        <f>VLOOKUP(C$5,CalCusts!$D$3:$Z$74,MATCH(CustbyRate!$A18,CalCusts!$D$2:$Z$2,0),0)</f>
        <v>0</v>
      </c>
      <c r="D18" s="11">
        <f>VLOOKUP(D$5,CalCusts!$D$3:$Z$74,MATCH(CustbyRate!$A18,CalCusts!$D$2:$Z$2,0),0)</f>
        <v>0</v>
      </c>
      <c r="E18" s="11">
        <f>VLOOKUP(E$5,CalCusts!$D$3:$Z$74,MATCH(CustbyRate!$A18,CalCusts!$D$2:$Z$2,0),0)</f>
        <v>0</v>
      </c>
      <c r="F18" s="11">
        <f>VLOOKUP(F$5,CalCusts!$D$3:$Z$74,MATCH(CustbyRate!$A18,CalCusts!$D$2:$Z$2,0),0)</f>
        <v>0</v>
      </c>
      <c r="G18" s="11">
        <f>VLOOKUP(G$5,CalCusts!$D$3:$Z$74,MATCH(CustbyRate!$A18,CalCusts!$D$2:$Z$2,0),0)</f>
        <v>0</v>
      </c>
      <c r="H18" s="11">
        <f>VLOOKUP(H$5,CalCusts!$D$3:$Z$74,MATCH(CustbyRate!$A18,CalCusts!$D$2:$Z$2,0),0)</f>
        <v>0</v>
      </c>
      <c r="I18" s="11">
        <f>VLOOKUP(I$5,CalCusts!$D$3:$Z$74,MATCH(CustbyRate!$A18,CalCusts!$D$2:$Z$2,0),0)</f>
        <v>0</v>
      </c>
      <c r="J18" s="11">
        <f>VLOOKUP(J$5,CalCusts!$D$3:$Z$74,MATCH(CustbyRate!$A18,CalCusts!$D$2:$Z$2,0),0)</f>
        <v>0</v>
      </c>
      <c r="K18" s="11">
        <f>VLOOKUP(K$5,CalCusts!$D$3:$Z$74,MATCH(CustbyRate!$A18,CalCusts!$D$2:$Z$2,0),0)</f>
        <v>0</v>
      </c>
      <c r="L18" s="11">
        <f>VLOOKUP(L$5,CalCusts!$D$3:$Z$74,MATCH(CustbyRate!$A18,CalCusts!$D$2:$Z$2,0),0)</f>
        <v>0</v>
      </c>
      <c r="M18" s="11">
        <f>VLOOKUP(M$5,CalCusts!$D$3:$Z$74,MATCH(CustbyRate!$A18,CalCusts!$D$2:$Z$2,0),0)</f>
        <v>0</v>
      </c>
      <c r="N18" s="11">
        <f>VLOOKUP(N$5,CalCusts!$D$3:$Z$74,MATCH(CustbyRate!$A18,CalCusts!$D$2:$Z$2,0),0)</f>
        <v>0</v>
      </c>
      <c r="O18" s="11">
        <f>VLOOKUP(O$5,CalCusts!$D$3:$Z$74,MATCH(CustbyRate!$A18,CalCusts!$D$2:$Z$2,0),0)</f>
        <v>0</v>
      </c>
      <c r="P18" s="11">
        <f>VLOOKUP(P$5,CalCusts!$D$3:$Z$74,MATCH(CustbyRate!$A18,CalCusts!$D$2:$Z$2,0),0)</f>
        <v>0</v>
      </c>
      <c r="Q18" s="11">
        <f>VLOOKUP(Q$5,CalCusts!$D$3:$Z$74,MATCH(CustbyRate!$A18,CalCusts!$D$2:$Z$2,0),0)</f>
        <v>0</v>
      </c>
      <c r="R18" s="11">
        <f>VLOOKUP(R$5,CalCusts!$D$3:$Z$74,MATCH(CustbyRate!$A18,CalCusts!$D$2:$Z$2,0),0)</f>
        <v>0</v>
      </c>
      <c r="S18" s="11">
        <f>VLOOKUP(S$5,CalCusts!$D$3:$Z$74,MATCH(CustbyRate!$A18,CalCusts!$D$2:$Z$2,0),0)</f>
        <v>0</v>
      </c>
      <c r="T18" s="11">
        <f>VLOOKUP(T$5,CalCusts!$D$3:$Z$74,MATCH(CustbyRate!$A18,CalCusts!$D$2:$Z$2,0),0)</f>
        <v>0</v>
      </c>
      <c r="U18" s="11">
        <f>VLOOKUP(U$5,CalCusts!$D$3:$Z$74,MATCH(CustbyRate!$A18,CalCusts!$D$2:$Z$2,0),0)</f>
        <v>0</v>
      </c>
      <c r="V18" s="11">
        <f>VLOOKUP(V$5,CalCusts!$D$3:$Z$74,MATCH(CustbyRate!$A18,CalCusts!$D$2:$Z$2,0),0)</f>
        <v>0</v>
      </c>
      <c r="W18" s="11">
        <f>VLOOKUP(W$5,CalCusts!$D$3:$Z$74,MATCH(CustbyRate!$A18,CalCusts!$D$2:$Z$2,0),0)</f>
        <v>0</v>
      </c>
      <c r="X18" s="11">
        <f>VLOOKUP(X$5,CalCusts!$D$3:$Z$74,MATCH(CustbyRate!$A18,CalCusts!$D$2:$Z$2,0),0)</f>
        <v>0</v>
      </c>
      <c r="Y18" s="11">
        <f>VLOOKUP(Y$5,CalCusts!$D$3:$Z$74,MATCH(CustbyRate!$A18,CalCusts!$D$2:$Z$2,0),0)</f>
        <v>0</v>
      </c>
      <c r="Z18" s="11">
        <f>VLOOKUP(Z$5,CalCusts!$D$3:$Z$74,MATCH(CustbyRate!$A18,CalCusts!$D$2:$Z$2,0),0)</f>
        <v>0</v>
      </c>
      <c r="AA18" s="11">
        <f>VLOOKUP(AA$5,CalCusts!$D$3:$Z$74,MATCH(CustbyRate!$A18,CalCusts!$D$2:$Z$2,0),0)</f>
        <v>0</v>
      </c>
      <c r="AB18" s="11">
        <f>VLOOKUP(AB$5,CalCusts!$D$3:$Z$74,MATCH(CustbyRate!$A18,CalCusts!$D$2:$Z$2,0),0)</f>
        <v>0</v>
      </c>
      <c r="AC18" s="11">
        <f>VLOOKUP(AC$5,CalCusts!$D$3:$Z$74,MATCH(CustbyRate!$A18,CalCusts!$D$2:$Z$2,0),0)</f>
        <v>0</v>
      </c>
      <c r="AD18" s="11">
        <f>VLOOKUP(AD$5,CalCusts!$D$3:$Z$74,MATCH(CustbyRate!$A18,CalCusts!$D$2:$Z$2,0),0)</f>
        <v>0</v>
      </c>
      <c r="AE18" s="11">
        <f>VLOOKUP(AE$5,CalCusts!$D$3:$Z$74,MATCH(CustbyRate!$A18,CalCusts!$D$2:$Z$2,0),0)</f>
        <v>0</v>
      </c>
      <c r="AF18" s="11">
        <f>VLOOKUP(AF$5,CalCusts!$D$3:$Z$74,MATCH(CustbyRate!$A18,CalCusts!$D$2:$Z$2,0),0)</f>
        <v>0</v>
      </c>
      <c r="AG18" s="11">
        <f>VLOOKUP(AG$5,CalCusts!$D$3:$Z$74,MATCH(CustbyRate!$A18,CalCusts!$D$2:$Z$2,0),0)</f>
        <v>0</v>
      </c>
      <c r="AH18" s="11">
        <f>VLOOKUP(AH$5,CalCusts!$D$3:$Z$74,MATCH(CustbyRate!$A18,CalCusts!$D$2:$Z$2,0),0)</f>
        <v>0</v>
      </c>
      <c r="AI18" s="11">
        <f>VLOOKUP(AI$5,CalCusts!$D$3:$Z$74,MATCH(CustbyRate!$A18,CalCusts!$D$2:$Z$2,0),0)</f>
        <v>0</v>
      </c>
      <c r="AJ18" s="11">
        <f>VLOOKUP(AJ$5,CalCusts!$D$3:$Z$74,MATCH(CustbyRate!$A18,CalCusts!$D$2:$Z$2,0),0)</f>
        <v>0</v>
      </c>
      <c r="AK18" s="11">
        <f>VLOOKUP(AK$5,CalCusts!$D$3:$Z$74,MATCH(CustbyRate!$A18,CalCusts!$D$2:$Z$2,0),0)</f>
        <v>0</v>
      </c>
      <c r="AL18" s="11">
        <f>VLOOKUP(AL$5,CalCusts!$D$3:$Z$74,MATCH(CustbyRate!$A18,CalCusts!$D$2:$Z$2,0),0)</f>
        <v>0</v>
      </c>
      <c r="AM18" s="11">
        <f>VLOOKUP(AM$5,CalCusts!$D$3:$Z$74,MATCH(CustbyRate!$A18,CalCusts!$D$2:$Z$2,0),0)</f>
        <v>0</v>
      </c>
      <c r="AN18" s="11">
        <f>VLOOKUP(AN$5,CalCusts!$D$3:$Z$74,MATCH(CustbyRate!$A18,CalCusts!$D$2:$Z$2,0),0)</f>
        <v>0</v>
      </c>
      <c r="AO18" s="11">
        <f>VLOOKUP(AO$5,CalCusts!$D$3:$Z$74,MATCH(CustbyRate!$A18,CalCusts!$D$2:$Z$2,0),0)</f>
        <v>0</v>
      </c>
      <c r="AP18" s="11">
        <f>VLOOKUP(AP$5,CalCusts!$D$3:$Z$74,MATCH(CustbyRate!$A18,CalCusts!$D$2:$Z$2,0),0)</f>
        <v>0</v>
      </c>
      <c r="AQ18" s="11">
        <f>VLOOKUP(AQ$5,CalCusts!$D$3:$Z$74,MATCH(CustbyRate!$A18,CalCusts!$D$2:$Z$2,0),0)</f>
        <v>0</v>
      </c>
      <c r="AR18" s="11">
        <f>VLOOKUP(AR$5,CalCusts!$D$3:$Z$74,MATCH(CustbyRate!$A18,CalCusts!$D$2:$Z$2,0),0)</f>
        <v>0</v>
      </c>
      <c r="AS18" s="11">
        <f>VLOOKUP(AS$5,CalCusts!$D$3:$Z$74,MATCH(CustbyRate!$A18,CalCusts!$D$2:$Z$2,0),0)</f>
        <v>0</v>
      </c>
      <c r="AT18" s="11">
        <f>VLOOKUP(AT$5,CalCusts!$D$3:$Z$74,MATCH(CustbyRate!$A18,CalCusts!$D$2:$Z$2,0),0)</f>
        <v>0</v>
      </c>
      <c r="AU18" s="11">
        <f>VLOOKUP(AU$5,CalCusts!$D$3:$Z$74,MATCH(CustbyRate!$A18,CalCusts!$D$2:$Z$2,0),0)</f>
        <v>0</v>
      </c>
      <c r="AV18" s="11">
        <f>VLOOKUP(AV$5,CalCusts!$D$3:$Z$74,MATCH(CustbyRate!$A18,CalCusts!$D$2:$Z$2,0),0)</f>
        <v>0</v>
      </c>
      <c r="AW18" s="11">
        <f>VLOOKUP(AW$5,CalCusts!$D$3:$Z$74,MATCH(CustbyRate!$A18,CalCusts!$D$2:$Z$2,0),0)</f>
        <v>0</v>
      </c>
      <c r="AX18" s="11">
        <f>VLOOKUP(AX$5,CalCusts!$D$3:$Z$74,MATCH(CustbyRate!$A18,CalCusts!$D$2:$Z$2,0),0)</f>
        <v>0</v>
      </c>
      <c r="AY18" s="11">
        <f>VLOOKUP(AY$5,CalCusts!$D$3:$Z$74,MATCH(CustbyRate!$A18,CalCusts!$D$2:$Z$2,0),0)</f>
        <v>0</v>
      </c>
      <c r="AZ18" s="11">
        <f>VLOOKUP(AZ$5,CalCusts!$D$3:$Z$74,MATCH(CustbyRate!$A18,CalCusts!$D$2:$Z$2,0),0)</f>
        <v>0</v>
      </c>
      <c r="BA18" s="11">
        <f>VLOOKUP(BA$5,CalCusts!$D$3:$Z$74,MATCH(CustbyRate!$A18,CalCusts!$D$2:$Z$2,0),0)</f>
        <v>0</v>
      </c>
      <c r="BB18" s="11">
        <f>VLOOKUP(BB$5,CalCusts!$D$3:$Z$74,MATCH(CustbyRate!$A18,CalCusts!$D$2:$Z$2,0),0)</f>
        <v>0</v>
      </c>
      <c r="BC18" s="11">
        <f>VLOOKUP(BC$5,CalCusts!$D$3:$Z$74,MATCH(CustbyRate!$A18,CalCusts!$D$2:$Z$2,0),0)</f>
        <v>0</v>
      </c>
      <c r="BD18" s="11">
        <f>VLOOKUP(BD$5,CalCusts!$D$3:$Z$74,MATCH(CustbyRate!$A18,CalCusts!$D$2:$Z$2,0),0)</f>
        <v>0</v>
      </c>
      <c r="BE18" s="11">
        <f>VLOOKUP(BE$5,CalCusts!$D$3:$Z$74,MATCH(CustbyRate!$A18,CalCusts!$D$2:$Z$2,0),0)</f>
        <v>0</v>
      </c>
      <c r="BF18" s="11">
        <f>VLOOKUP(BF$5,CalCusts!$D$3:$Z$74,MATCH(CustbyRate!$A18,CalCusts!$D$2:$Z$2,0),0)</f>
        <v>0</v>
      </c>
      <c r="BG18" s="11">
        <f>VLOOKUP(BG$5,CalCusts!$D$3:$Z$74,MATCH(CustbyRate!$A18,CalCusts!$D$2:$Z$2,0),0)</f>
        <v>0</v>
      </c>
      <c r="BH18" s="11">
        <f>VLOOKUP(BH$5,CalCusts!$D$3:$Z$74,MATCH(CustbyRate!$A18,CalCusts!$D$2:$Z$2,0),0)</f>
        <v>0</v>
      </c>
      <c r="BI18" s="11">
        <f>VLOOKUP(BI$5,CalCusts!$D$3:$Z$74,MATCH(CustbyRate!$A18,CalCusts!$D$2:$Z$2,0),0)</f>
        <v>0</v>
      </c>
      <c r="BJ18" s="11">
        <f>VLOOKUP(BJ$5,CalCusts!$D$3:$Z$74,MATCH(CustbyRate!$A18,CalCusts!$D$2:$Z$2,0),0)</f>
        <v>0</v>
      </c>
      <c r="BK18" s="11">
        <f>VLOOKUP(BK$5,CalCusts!$D$3:$Z$74,MATCH(CustbyRate!$A18,CalCusts!$D$2:$Z$2,0),0)</f>
        <v>0</v>
      </c>
      <c r="BL18" s="11">
        <f>VLOOKUP(BL$5,CalCusts!$D$3:$Z$74,MATCH(CustbyRate!$A18,CalCusts!$D$2:$Z$2,0),0)</f>
        <v>0</v>
      </c>
      <c r="BM18" s="11">
        <f>VLOOKUP(BM$5,CalCusts!$D$3:$Z$74,MATCH(CustbyRate!$A18,CalCusts!$D$2:$Z$2,0),0)</f>
        <v>0</v>
      </c>
      <c r="BN18" s="11">
        <f>VLOOKUP(BN$5,CalCusts!$D$3:$Z$74,MATCH(CustbyRate!$A18,CalCusts!$D$2:$Z$2,0),0)</f>
        <v>0</v>
      </c>
      <c r="BO18" s="11">
        <f>VLOOKUP(BO$5,CalCusts!$D$3:$Z$74,MATCH(CustbyRate!$A18,CalCusts!$D$2:$Z$2,0),0)</f>
        <v>0</v>
      </c>
      <c r="BP18" s="11">
        <f>VLOOKUP(BP$5,CalCusts!$D$3:$Z$74,MATCH(CustbyRate!$A18,CalCusts!$D$2:$Z$2,0),0)</f>
        <v>0</v>
      </c>
      <c r="BQ18" s="11">
        <f>VLOOKUP(BQ$5,CalCusts!$D$3:$Z$74,MATCH(CustbyRate!$A18,CalCusts!$D$2:$Z$2,0),0)</f>
        <v>0</v>
      </c>
    </row>
    <row r="19" spans="1:69" x14ac:dyDescent="0.25">
      <c r="A19" t="s">
        <v>16</v>
      </c>
      <c r="B19" s="11">
        <f>VLOOKUP(B$5,CalCusts!$D$3:$Z$74,MATCH(CustbyRate!$A19,CalCusts!$D$2:$Z$2,0),0)</f>
        <v>0</v>
      </c>
      <c r="C19" s="11">
        <f>VLOOKUP(C$5,CalCusts!$D$3:$Z$74,MATCH(CustbyRate!$A19,CalCusts!$D$2:$Z$2,0),0)</f>
        <v>0</v>
      </c>
      <c r="D19" s="11">
        <f>VLOOKUP(D$5,CalCusts!$D$3:$Z$74,MATCH(CustbyRate!$A19,CalCusts!$D$2:$Z$2,0),0)</f>
        <v>0</v>
      </c>
      <c r="E19" s="11">
        <f>VLOOKUP(E$5,CalCusts!$D$3:$Z$74,MATCH(CustbyRate!$A19,CalCusts!$D$2:$Z$2,0),0)</f>
        <v>0</v>
      </c>
      <c r="F19" s="11">
        <f>VLOOKUP(F$5,CalCusts!$D$3:$Z$74,MATCH(CustbyRate!$A19,CalCusts!$D$2:$Z$2,0),0)</f>
        <v>0</v>
      </c>
      <c r="G19" s="11">
        <f>VLOOKUP(G$5,CalCusts!$D$3:$Z$74,MATCH(CustbyRate!$A19,CalCusts!$D$2:$Z$2,0),0)</f>
        <v>0</v>
      </c>
      <c r="H19" s="11">
        <f>VLOOKUP(H$5,CalCusts!$D$3:$Z$74,MATCH(CustbyRate!$A19,CalCusts!$D$2:$Z$2,0),0)</f>
        <v>0</v>
      </c>
      <c r="I19" s="11">
        <f>VLOOKUP(I$5,CalCusts!$D$3:$Z$74,MATCH(CustbyRate!$A19,CalCusts!$D$2:$Z$2,0),0)</f>
        <v>0</v>
      </c>
      <c r="J19" s="11">
        <f>VLOOKUP(J$5,CalCusts!$D$3:$Z$74,MATCH(CustbyRate!$A19,CalCusts!$D$2:$Z$2,0),0)</f>
        <v>0</v>
      </c>
      <c r="K19" s="11">
        <f>VLOOKUP(K$5,CalCusts!$D$3:$Z$74,MATCH(CustbyRate!$A19,CalCusts!$D$2:$Z$2,0),0)</f>
        <v>0</v>
      </c>
      <c r="L19" s="11">
        <f>VLOOKUP(L$5,CalCusts!$D$3:$Z$74,MATCH(CustbyRate!$A19,CalCusts!$D$2:$Z$2,0),0)</f>
        <v>0</v>
      </c>
      <c r="M19" s="11">
        <f>VLOOKUP(M$5,CalCusts!$D$3:$Z$74,MATCH(CustbyRate!$A19,CalCusts!$D$2:$Z$2,0),0)</f>
        <v>0</v>
      </c>
      <c r="N19" s="11">
        <f>VLOOKUP(N$5,CalCusts!$D$3:$Z$74,MATCH(CustbyRate!$A19,CalCusts!$D$2:$Z$2,0),0)</f>
        <v>0</v>
      </c>
      <c r="O19" s="11">
        <f>VLOOKUP(O$5,CalCusts!$D$3:$Z$74,MATCH(CustbyRate!$A19,CalCusts!$D$2:$Z$2,0),0)</f>
        <v>0</v>
      </c>
      <c r="P19" s="11">
        <f>VLOOKUP(P$5,CalCusts!$D$3:$Z$74,MATCH(CustbyRate!$A19,CalCusts!$D$2:$Z$2,0),0)</f>
        <v>0</v>
      </c>
      <c r="Q19" s="11">
        <f>VLOOKUP(Q$5,CalCusts!$D$3:$Z$74,MATCH(CustbyRate!$A19,CalCusts!$D$2:$Z$2,0),0)</f>
        <v>0</v>
      </c>
      <c r="R19" s="11">
        <f>VLOOKUP(R$5,CalCusts!$D$3:$Z$74,MATCH(CustbyRate!$A19,CalCusts!$D$2:$Z$2,0),0)</f>
        <v>0</v>
      </c>
      <c r="S19" s="11">
        <f>VLOOKUP(S$5,CalCusts!$D$3:$Z$74,MATCH(CustbyRate!$A19,CalCusts!$D$2:$Z$2,0),0)</f>
        <v>0</v>
      </c>
      <c r="T19" s="11">
        <f>VLOOKUP(T$5,CalCusts!$D$3:$Z$74,MATCH(CustbyRate!$A19,CalCusts!$D$2:$Z$2,0),0)</f>
        <v>0</v>
      </c>
      <c r="U19" s="11">
        <f>VLOOKUP(U$5,CalCusts!$D$3:$Z$74,MATCH(CustbyRate!$A19,CalCusts!$D$2:$Z$2,0),0)</f>
        <v>0</v>
      </c>
      <c r="V19" s="11">
        <f>VLOOKUP(V$5,CalCusts!$D$3:$Z$74,MATCH(CustbyRate!$A19,CalCusts!$D$2:$Z$2,0),0)</f>
        <v>0</v>
      </c>
      <c r="W19" s="11">
        <f>VLOOKUP(W$5,CalCusts!$D$3:$Z$74,MATCH(CustbyRate!$A19,CalCusts!$D$2:$Z$2,0),0)</f>
        <v>0</v>
      </c>
      <c r="X19" s="11">
        <f>VLOOKUP(X$5,CalCusts!$D$3:$Z$74,MATCH(CustbyRate!$A19,CalCusts!$D$2:$Z$2,0),0)</f>
        <v>0</v>
      </c>
      <c r="Y19" s="11">
        <f>VLOOKUP(Y$5,CalCusts!$D$3:$Z$74,MATCH(CustbyRate!$A19,CalCusts!$D$2:$Z$2,0),0)</f>
        <v>0</v>
      </c>
      <c r="Z19" s="11">
        <f>VLOOKUP(Z$5,CalCusts!$D$3:$Z$74,MATCH(CustbyRate!$A19,CalCusts!$D$2:$Z$2,0),0)</f>
        <v>0</v>
      </c>
      <c r="AA19" s="11">
        <f>VLOOKUP(AA$5,CalCusts!$D$3:$Z$74,MATCH(CustbyRate!$A19,CalCusts!$D$2:$Z$2,0),0)</f>
        <v>0</v>
      </c>
      <c r="AB19" s="11">
        <f>VLOOKUP(AB$5,CalCusts!$D$3:$Z$74,MATCH(CustbyRate!$A19,CalCusts!$D$2:$Z$2,0),0)</f>
        <v>0</v>
      </c>
      <c r="AC19" s="11">
        <f>VLOOKUP(AC$5,CalCusts!$D$3:$Z$74,MATCH(CustbyRate!$A19,CalCusts!$D$2:$Z$2,0),0)</f>
        <v>0</v>
      </c>
      <c r="AD19" s="11">
        <f>VLOOKUP(AD$5,CalCusts!$D$3:$Z$74,MATCH(CustbyRate!$A19,CalCusts!$D$2:$Z$2,0),0)</f>
        <v>0</v>
      </c>
      <c r="AE19" s="11">
        <f>VLOOKUP(AE$5,CalCusts!$D$3:$Z$74,MATCH(CustbyRate!$A19,CalCusts!$D$2:$Z$2,0),0)</f>
        <v>0</v>
      </c>
      <c r="AF19" s="11">
        <f>VLOOKUP(AF$5,CalCusts!$D$3:$Z$74,MATCH(CustbyRate!$A19,CalCusts!$D$2:$Z$2,0),0)</f>
        <v>0</v>
      </c>
      <c r="AG19" s="11">
        <f>VLOOKUP(AG$5,CalCusts!$D$3:$Z$74,MATCH(CustbyRate!$A19,CalCusts!$D$2:$Z$2,0),0)</f>
        <v>0</v>
      </c>
      <c r="AH19" s="11">
        <f>VLOOKUP(AH$5,CalCusts!$D$3:$Z$74,MATCH(CustbyRate!$A19,CalCusts!$D$2:$Z$2,0),0)</f>
        <v>0</v>
      </c>
      <c r="AI19" s="11">
        <f>VLOOKUP(AI$5,CalCusts!$D$3:$Z$74,MATCH(CustbyRate!$A19,CalCusts!$D$2:$Z$2,0),0)</f>
        <v>0</v>
      </c>
      <c r="AJ19" s="11">
        <f>VLOOKUP(AJ$5,CalCusts!$D$3:$Z$74,MATCH(CustbyRate!$A19,CalCusts!$D$2:$Z$2,0),0)</f>
        <v>0</v>
      </c>
      <c r="AK19" s="11">
        <f>VLOOKUP(AK$5,CalCusts!$D$3:$Z$74,MATCH(CustbyRate!$A19,CalCusts!$D$2:$Z$2,0),0)</f>
        <v>0</v>
      </c>
      <c r="AL19" s="11">
        <f>VLOOKUP(AL$5,CalCusts!$D$3:$Z$74,MATCH(CustbyRate!$A19,CalCusts!$D$2:$Z$2,0),0)</f>
        <v>0</v>
      </c>
      <c r="AM19" s="11">
        <f>VLOOKUP(AM$5,CalCusts!$D$3:$Z$74,MATCH(CustbyRate!$A19,CalCusts!$D$2:$Z$2,0),0)</f>
        <v>0</v>
      </c>
      <c r="AN19" s="11">
        <f>VLOOKUP(AN$5,CalCusts!$D$3:$Z$74,MATCH(CustbyRate!$A19,CalCusts!$D$2:$Z$2,0),0)</f>
        <v>0</v>
      </c>
      <c r="AO19" s="11">
        <f>VLOOKUP(AO$5,CalCusts!$D$3:$Z$74,MATCH(CustbyRate!$A19,CalCusts!$D$2:$Z$2,0),0)</f>
        <v>0</v>
      </c>
      <c r="AP19" s="11">
        <f>VLOOKUP(AP$5,CalCusts!$D$3:$Z$74,MATCH(CustbyRate!$A19,CalCusts!$D$2:$Z$2,0),0)</f>
        <v>0</v>
      </c>
      <c r="AQ19" s="11">
        <f>VLOOKUP(AQ$5,CalCusts!$D$3:$Z$74,MATCH(CustbyRate!$A19,CalCusts!$D$2:$Z$2,0),0)</f>
        <v>0</v>
      </c>
      <c r="AR19" s="11">
        <f>VLOOKUP(AR$5,CalCusts!$D$3:$Z$74,MATCH(CustbyRate!$A19,CalCusts!$D$2:$Z$2,0),0)</f>
        <v>0</v>
      </c>
      <c r="AS19" s="11">
        <f>VLOOKUP(AS$5,CalCusts!$D$3:$Z$74,MATCH(CustbyRate!$A19,CalCusts!$D$2:$Z$2,0),0)</f>
        <v>0</v>
      </c>
      <c r="AT19" s="11">
        <f>VLOOKUP(AT$5,CalCusts!$D$3:$Z$74,MATCH(CustbyRate!$A19,CalCusts!$D$2:$Z$2,0),0)</f>
        <v>0</v>
      </c>
      <c r="AU19" s="11">
        <f>VLOOKUP(AU$5,CalCusts!$D$3:$Z$74,MATCH(CustbyRate!$A19,CalCusts!$D$2:$Z$2,0),0)</f>
        <v>0</v>
      </c>
      <c r="AV19" s="11">
        <f>VLOOKUP(AV$5,CalCusts!$D$3:$Z$74,MATCH(CustbyRate!$A19,CalCusts!$D$2:$Z$2,0),0)</f>
        <v>0</v>
      </c>
      <c r="AW19" s="11">
        <f>VLOOKUP(AW$5,CalCusts!$D$3:$Z$74,MATCH(CustbyRate!$A19,CalCusts!$D$2:$Z$2,0),0)</f>
        <v>0</v>
      </c>
      <c r="AX19" s="11">
        <f>VLOOKUP(AX$5,CalCusts!$D$3:$Z$74,MATCH(CustbyRate!$A19,CalCusts!$D$2:$Z$2,0),0)</f>
        <v>0</v>
      </c>
      <c r="AY19" s="11">
        <f>VLOOKUP(AY$5,CalCusts!$D$3:$Z$74,MATCH(CustbyRate!$A19,CalCusts!$D$2:$Z$2,0),0)</f>
        <v>0</v>
      </c>
      <c r="AZ19" s="11">
        <f>VLOOKUP(AZ$5,CalCusts!$D$3:$Z$74,MATCH(CustbyRate!$A19,CalCusts!$D$2:$Z$2,0),0)</f>
        <v>0</v>
      </c>
      <c r="BA19" s="11">
        <f>VLOOKUP(BA$5,CalCusts!$D$3:$Z$74,MATCH(CustbyRate!$A19,CalCusts!$D$2:$Z$2,0),0)</f>
        <v>0</v>
      </c>
      <c r="BB19" s="11">
        <f>VLOOKUP(BB$5,CalCusts!$D$3:$Z$74,MATCH(CustbyRate!$A19,CalCusts!$D$2:$Z$2,0),0)</f>
        <v>0</v>
      </c>
      <c r="BC19" s="11">
        <f>VLOOKUP(BC$5,CalCusts!$D$3:$Z$74,MATCH(CustbyRate!$A19,CalCusts!$D$2:$Z$2,0),0)</f>
        <v>0</v>
      </c>
      <c r="BD19" s="11">
        <f>VLOOKUP(BD$5,CalCusts!$D$3:$Z$74,MATCH(CustbyRate!$A19,CalCusts!$D$2:$Z$2,0),0)</f>
        <v>0</v>
      </c>
      <c r="BE19" s="11">
        <f>VLOOKUP(BE$5,CalCusts!$D$3:$Z$74,MATCH(CustbyRate!$A19,CalCusts!$D$2:$Z$2,0),0)</f>
        <v>0</v>
      </c>
      <c r="BF19" s="11">
        <f>VLOOKUP(BF$5,CalCusts!$D$3:$Z$74,MATCH(CustbyRate!$A19,CalCusts!$D$2:$Z$2,0),0)</f>
        <v>0</v>
      </c>
      <c r="BG19" s="11">
        <f>VLOOKUP(BG$5,CalCusts!$D$3:$Z$74,MATCH(CustbyRate!$A19,CalCusts!$D$2:$Z$2,0),0)</f>
        <v>0</v>
      </c>
      <c r="BH19" s="11">
        <f>VLOOKUP(BH$5,CalCusts!$D$3:$Z$74,MATCH(CustbyRate!$A19,CalCusts!$D$2:$Z$2,0),0)</f>
        <v>0</v>
      </c>
      <c r="BI19" s="11">
        <f>VLOOKUP(BI$5,CalCusts!$D$3:$Z$74,MATCH(CustbyRate!$A19,CalCusts!$D$2:$Z$2,0),0)</f>
        <v>0</v>
      </c>
      <c r="BJ19" s="11">
        <f>VLOOKUP(BJ$5,CalCusts!$D$3:$Z$74,MATCH(CustbyRate!$A19,CalCusts!$D$2:$Z$2,0),0)</f>
        <v>0</v>
      </c>
      <c r="BK19" s="11">
        <f>VLOOKUP(BK$5,CalCusts!$D$3:$Z$74,MATCH(CustbyRate!$A19,CalCusts!$D$2:$Z$2,0),0)</f>
        <v>0</v>
      </c>
      <c r="BL19" s="11">
        <f>VLOOKUP(BL$5,CalCusts!$D$3:$Z$74,MATCH(CustbyRate!$A19,CalCusts!$D$2:$Z$2,0),0)</f>
        <v>0</v>
      </c>
      <c r="BM19" s="11">
        <f>VLOOKUP(BM$5,CalCusts!$D$3:$Z$74,MATCH(CustbyRate!$A19,CalCusts!$D$2:$Z$2,0),0)</f>
        <v>0</v>
      </c>
      <c r="BN19" s="11">
        <f>VLOOKUP(BN$5,CalCusts!$D$3:$Z$74,MATCH(CustbyRate!$A19,CalCusts!$D$2:$Z$2,0),0)</f>
        <v>0</v>
      </c>
      <c r="BO19" s="11">
        <f>VLOOKUP(BO$5,CalCusts!$D$3:$Z$74,MATCH(CustbyRate!$A19,CalCusts!$D$2:$Z$2,0),0)</f>
        <v>0</v>
      </c>
      <c r="BP19" s="11">
        <f>VLOOKUP(BP$5,CalCusts!$D$3:$Z$74,MATCH(CustbyRate!$A19,CalCusts!$D$2:$Z$2,0),0)</f>
        <v>0</v>
      </c>
      <c r="BQ19" s="11">
        <f>VLOOKUP(BQ$5,CalCusts!$D$3:$Z$74,MATCH(CustbyRate!$A19,CalCusts!$D$2:$Z$2,0),0)</f>
        <v>0</v>
      </c>
    </row>
    <row r="20" spans="1:69" x14ac:dyDescent="0.25">
      <c r="A20" t="s">
        <v>17</v>
      </c>
      <c r="B20" s="11">
        <f>VLOOKUP(B$5,CalCusts!$D$3:$Z$74,MATCH(CustbyRate!$A20,CalCusts!$D$2:$Z$2,0),0)</f>
        <v>0</v>
      </c>
      <c r="C20" s="11">
        <f>VLOOKUP(C$5,CalCusts!$D$3:$Z$74,MATCH(CustbyRate!$A20,CalCusts!$D$2:$Z$2,0),0)</f>
        <v>0</v>
      </c>
      <c r="D20" s="11">
        <f>VLOOKUP(D$5,CalCusts!$D$3:$Z$74,MATCH(CustbyRate!$A20,CalCusts!$D$2:$Z$2,0),0)</f>
        <v>0</v>
      </c>
      <c r="E20" s="11">
        <f>VLOOKUP(E$5,CalCusts!$D$3:$Z$74,MATCH(CustbyRate!$A20,CalCusts!$D$2:$Z$2,0),0)</f>
        <v>0</v>
      </c>
      <c r="F20" s="11">
        <f>VLOOKUP(F$5,CalCusts!$D$3:$Z$74,MATCH(CustbyRate!$A20,CalCusts!$D$2:$Z$2,0),0)</f>
        <v>0</v>
      </c>
      <c r="G20" s="11">
        <f>VLOOKUP(G$5,CalCusts!$D$3:$Z$74,MATCH(CustbyRate!$A20,CalCusts!$D$2:$Z$2,0),0)</f>
        <v>0</v>
      </c>
      <c r="H20" s="11">
        <f>VLOOKUP(H$5,CalCusts!$D$3:$Z$74,MATCH(CustbyRate!$A20,CalCusts!$D$2:$Z$2,0),0)</f>
        <v>0</v>
      </c>
      <c r="I20" s="11">
        <f>VLOOKUP(I$5,CalCusts!$D$3:$Z$74,MATCH(CustbyRate!$A20,CalCusts!$D$2:$Z$2,0),0)</f>
        <v>0</v>
      </c>
      <c r="J20" s="11">
        <f>VLOOKUP(J$5,CalCusts!$D$3:$Z$74,MATCH(CustbyRate!$A20,CalCusts!$D$2:$Z$2,0),0)</f>
        <v>0</v>
      </c>
      <c r="K20" s="11">
        <f>VLOOKUP(K$5,CalCusts!$D$3:$Z$74,MATCH(CustbyRate!$A20,CalCusts!$D$2:$Z$2,0),0)</f>
        <v>0</v>
      </c>
      <c r="L20" s="11">
        <f>VLOOKUP(L$5,CalCusts!$D$3:$Z$74,MATCH(CustbyRate!$A20,CalCusts!$D$2:$Z$2,0),0)</f>
        <v>0</v>
      </c>
      <c r="M20" s="11">
        <f>VLOOKUP(M$5,CalCusts!$D$3:$Z$74,MATCH(CustbyRate!$A20,CalCusts!$D$2:$Z$2,0),0)</f>
        <v>0</v>
      </c>
      <c r="N20" s="11">
        <f>VLOOKUP(N$5,CalCusts!$D$3:$Z$74,MATCH(CustbyRate!$A20,CalCusts!$D$2:$Z$2,0),0)</f>
        <v>0</v>
      </c>
      <c r="O20" s="11">
        <f>VLOOKUP(O$5,CalCusts!$D$3:$Z$74,MATCH(CustbyRate!$A20,CalCusts!$D$2:$Z$2,0),0)</f>
        <v>0</v>
      </c>
      <c r="P20" s="11">
        <f>VLOOKUP(P$5,CalCusts!$D$3:$Z$74,MATCH(CustbyRate!$A20,CalCusts!$D$2:$Z$2,0),0)</f>
        <v>0</v>
      </c>
      <c r="Q20" s="11">
        <f>VLOOKUP(Q$5,CalCusts!$D$3:$Z$74,MATCH(CustbyRate!$A20,CalCusts!$D$2:$Z$2,0),0)</f>
        <v>0</v>
      </c>
      <c r="R20" s="11">
        <f>VLOOKUP(R$5,CalCusts!$D$3:$Z$74,MATCH(CustbyRate!$A20,CalCusts!$D$2:$Z$2,0),0)</f>
        <v>0</v>
      </c>
      <c r="S20" s="11">
        <f>VLOOKUP(S$5,CalCusts!$D$3:$Z$74,MATCH(CustbyRate!$A20,CalCusts!$D$2:$Z$2,0),0)</f>
        <v>0</v>
      </c>
      <c r="T20" s="11">
        <f>VLOOKUP(T$5,CalCusts!$D$3:$Z$74,MATCH(CustbyRate!$A20,CalCusts!$D$2:$Z$2,0),0)</f>
        <v>0</v>
      </c>
      <c r="U20" s="11">
        <f>VLOOKUP(U$5,CalCusts!$D$3:$Z$74,MATCH(CustbyRate!$A20,CalCusts!$D$2:$Z$2,0),0)</f>
        <v>0</v>
      </c>
      <c r="V20" s="11">
        <f>VLOOKUP(V$5,CalCusts!$D$3:$Z$74,MATCH(CustbyRate!$A20,CalCusts!$D$2:$Z$2,0),0)</f>
        <v>0</v>
      </c>
      <c r="W20" s="11">
        <f>VLOOKUP(W$5,CalCusts!$D$3:$Z$74,MATCH(CustbyRate!$A20,CalCusts!$D$2:$Z$2,0),0)</f>
        <v>0</v>
      </c>
      <c r="X20" s="11">
        <f>VLOOKUP(X$5,CalCusts!$D$3:$Z$74,MATCH(CustbyRate!$A20,CalCusts!$D$2:$Z$2,0),0)</f>
        <v>0</v>
      </c>
      <c r="Y20" s="11">
        <f>VLOOKUP(Y$5,CalCusts!$D$3:$Z$74,MATCH(CustbyRate!$A20,CalCusts!$D$2:$Z$2,0),0)</f>
        <v>0</v>
      </c>
      <c r="Z20" s="11">
        <f>VLOOKUP(Z$5,CalCusts!$D$3:$Z$74,MATCH(CustbyRate!$A20,CalCusts!$D$2:$Z$2,0),0)</f>
        <v>0</v>
      </c>
      <c r="AA20" s="11">
        <f>VLOOKUP(AA$5,CalCusts!$D$3:$Z$74,MATCH(CustbyRate!$A20,CalCusts!$D$2:$Z$2,0),0)</f>
        <v>0</v>
      </c>
      <c r="AB20" s="11">
        <f>VLOOKUP(AB$5,CalCusts!$D$3:$Z$74,MATCH(CustbyRate!$A20,CalCusts!$D$2:$Z$2,0),0)</f>
        <v>0</v>
      </c>
      <c r="AC20" s="11">
        <f>VLOOKUP(AC$5,CalCusts!$D$3:$Z$74,MATCH(CustbyRate!$A20,CalCusts!$D$2:$Z$2,0),0)</f>
        <v>0</v>
      </c>
      <c r="AD20" s="11">
        <f>VLOOKUP(AD$5,CalCusts!$D$3:$Z$74,MATCH(CustbyRate!$A20,CalCusts!$D$2:$Z$2,0),0)</f>
        <v>0</v>
      </c>
      <c r="AE20" s="11">
        <f>VLOOKUP(AE$5,CalCusts!$D$3:$Z$74,MATCH(CustbyRate!$A20,CalCusts!$D$2:$Z$2,0),0)</f>
        <v>0</v>
      </c>
      <c r="AF20" s="11">
        <f>VLOOKUP(AF$5,CalCusts!$D$3:$Z$74,MATCH(CustbyRate!$A20,CalCusts!$D$2:$Z$2,0),0)</f>
        <v>0</v>
      </c>
      <c r="AG20" s="11">
        <f>VLOOKUP(AG$5,CalCusts!$D$3:$Z$74,MATCH(CustbyRate!$A20,CalCusts!$D$2:$Z$2,0),0)</f>
        <v>0</v>
      </c>
      <c r="AH20" s="11">
        <f>VLOOKUP(AH$5,CalCusts!$D$3:$Z$74,MATCH(CustbyRate!$A20,CalCusts!$D$2:$Z$2,0),0)</f>
        <v>0</v>
      </c>
      <c r="AI20" s="11">
        <f>VLOOKUP(AI$5,CalCusts!$D$3:$Z$74,MATCH(CustbyRate!$A20,CalCusts!$D$2:$Z$2,0),0)</f>
        <v>0</v>
      </c>
      <c r="AJ20" s="11">
        <f>VLOOKUP(AJ$5,CalCusts!$D$3:$Z$74,MATCH(CustbyRate!$A20,CalCusts!$D$2:$Z$2,0),0)</f>
        <v>0</v>
      </c>
      <c r="AK20" s="11">
        <f>VLOOKUP(AK$5,CalCusts!$D$3:$Z$74,MATCH(CustbyRate!$A20,CalCusts!$D$2:$Z$2,0),0)</f>
        <v>0</v>
      </c>
      <c r="AL20" s="11">
        <f>VLOOKUP(AL$5,CalCusts!$D$3:$Z$74,MATCH(CustbyRate!$A20,CalCusts!$D$2:$Z$2,0),0)</f>
        <v>0</v>
      </c>
      <c r="AM20" s="11">
        <f>VLOOKUP(AM$5,CalCusts!$D$3:$Z$74,MATCH(CustbyRate!$A20,CalCusts!$D$2:$Z$2,0),0)</f>
        <v>0</v>
      </c>
      <c r="AN20" s="11">
        <f>VLOOKUP(AN$5,CalCusts!$D$3:$Z$74,MATCH(CustbyRate!$A20,CalCusts!$D$2:$Z$2,0),0)</f>
        <v>0</v>
      </c>
      <c r="AO20" s="11">
        <f>VLOOKUP(AO$5,CalCusts!$D$3:$Z$74,MATCH(CustbyRate!$A20,CalCusts!$D$2:$Z$2,0),0)</f>
        <v>0</v>
      </c>
      <c r="AP20" s="11">
        <f>VLOOKUP(AP$5,CalCusts!$D$3:$Z$74,MATCH(CustbyRate!$A20,CalCusts!$D$2:$Z$2,0),0)</f>
        <v>0</v>
      </c>
      <c r="AQ20" s="11">
        <f>VLOOKUP(AQ$5,CalCusts!$D$3:$Z$74,MATCH(CustbyRate!$A20,CalCusts!$D$2:$Z$2,0),0)</f>
        <v>0</v>
      </c>
      <c r="AR20" s="11">
        <f>VLOOKUP(AR$5,CalCusts!$D$3:$Z$74,MATCH(CustbyRate!$A20,CalCusts!$D$2:$Z$2,0),0)</f>
        <v>0</v>
      </c>
      <c r="AS20" s="11">
        <f>VLOOKUP(AS$5,CalCusts!$D$3:$Z$74,MATCH(CustbyRate!$A20,CalCusts!$D$2:$Z$2,0),0)</f>
        <v>0</v>
      </c>
      <c r="AT20" s="11">
        <f>VLOOKUP(AT$5,CalCusts!$D$3:$Z$74,MATCH(CustbyRate!$A20,CalCusts!$D$2:$Z$2,0),0)</f>
        <v>0</v>
      </c>
      <c r="AU20" s="11">
        <f>VLOOKUP(AU$5,CalCusts!$D$3:$Z$74,MATCH(CustbyRate!$A20,CalCusts!$D$2:$Z$2,0),0)</f>
        <v>0</v>
      </c>
      <c r="AV20" s="11">
        <f>VLOOKUP(AV$5,CalCusts!$D$3:$Z$74,MATCH(CustbyRate!$A20,CalCusts!$D$2:$Z$2,0),0)</f>
        <v>0</v>
      </c>
      <c r="AW20" s="11">
        <f>VLOOKUP(AW$5,CalCusts!$D$3:$Z$74,MATCH(CustbyRate!$A20,CalCusts!$D$2:$Z$2,0),0)</f>
        <v>0</v>
      </c>
      <c r="AX20" s="11">
        <f>VLOOKUP(AX$5,CalCusts!$D$3:$Z$74,MATCH(CustbyRate!$A20,CalCusts!$D$2:$Z$2,0),0)</f>
        <v>0</v>
      </c>
      <c r="AY20" s="11">
        <f>VLOOKUP(AY$5,CalCusts!$D$3:$Z$74,MATCH(CustbyRate!$A20,CalCusts!$D$2:$Z$2,0),0)</f>
        <v>0</v>
      </c>
      <c r="AZ20" s="11">
        <f>VLOOKUP(AZ$5,CalCusts!$D$3:$Z$74,MATCH(CustbyRate!$A20,CalCusts!$D$2:$Z$2,0),0)</f>
        <v>0</v>
      </c>
      <c r="BA20" s="11">
        <f>VLOOKUP(BA$5,CalCusts!$D$3:$Z$74,MATCH(CustbyRate!$A20,CalCusts!$D$2:$Z$2,0),0)</f>
        <v>0</v>
      </c>
      <c r="BB20" s="11">
        <f>VLOOKUP(BB$5,CalCusts!$D$3:$Z$74,MATCH(CustbyRate!$A20,CalCusts!$D$2:$Z$2,0),0)</f>
        <v>0</v>
      </c>
      <c r="BC20" s="11">
        <f>VLOOKUP(BC$5,CalCusts!$D$3:$Z$74,MATCH(CustbyRate!$A20,CalCusts!$D$2:$Z$2,0),0)</f>
        <v>0</v>
      </c>
      <c r="BD20" s="11">
        <f>VLOOKUP(BD$5,CalCusts!$D$3:$Z$74,MATCH(CustbyRate!$A20,CalCusts!$D$2:$Z$2,0),0)</f>
        <v>0</v>
      </c>
      <c r="BE20" s="11">
        <f>VLOOKUP(BE$5,CalCusts!$D$3:$Z$74,MATCH(CustbyRate!$A20,CalCusts!$D$2:$Z$2,0),0)</f>
        <v>0</v>
      </c>
      <c r="BF20" s="11">
        <f>VLOOKUP(BF$5,CalCusts!$D$3:$Z$74,MATCH(CustbyRate!$A20,CalCusts!$D$2:$Z$2,0),0)</f>
        <v>0</v>
      </c>
      <c r="BG20" s="11">
        <f>VLOOKUP(BG$5,CalCusts!$D$3:$Z$74,MATCH(CustbyRate!$A20,CalCusts!$D$2:$Z$2,0),0)</f>
        <v>0</v>
      </c>
      <c r="BH20" s="11">
        <f>VLOOKUP(BH$5,CalCusts!$D$3:$Z$74,MATCH(CustbyRate!$A20,CalCusts!$D$2:$Z$2,0),0)</f>
        <v>0</v>
      </c>
      <c r="BI20" s="11">
        <f>VLOOKUP(BI$5,CalCusts!$D$3:$Z$74,MATCH(CustbyRate!$A20,CalCusts!$D$2:$Z$2,0),0)</f>
        <v>0</v>
      </c>
      <c r="BJ20" s="11">
        <f>VLOOKUP(BJ$5,CalCusts!$D$3:$Z$74,MATCH(CustbyRate!$A20,CalCusts!$D$2:$Z$2,0),0)</f>
        <v>0</v>
      </c>
      <c r="BK20" s="11">
        <f>VLOOKUP(BK$5,CalCusts!$D$3:$Z$74,MATCH(CustbyRate!$A20,CalCusts!$D$2:$Z$2,0),0)</f>
        <v>0</v>
      </c>
      <c r="BL20" s="11">
        <f>VLOOKUP(BL$5,CalCusts!$D$3:$Z$74,MATCH(CustbyRate!$A20,CalCusts!$D$2:$Z$2,0),0)</f>
        <v>0</v>
      </c>
      <c r="BM20" s="11">
        <f>VLOOKUP(BM$5,CalCusts!$D$3:$Z$74,MATCH(CustbyRate!$A20,CalCusts!$D$2:$Z$2,0),0)</f>
        <v>0</v>
      </c>
      <c r="BN20" s="11">
        <f>VLOOKUP(BN$5,CalCusts!$D$3:$Z$74,MATCH(CustbyRate!$A20,CalCusts!$D$2:$Z$2,0),0)</f>
        <v>0</v>
      </c>
      <c r="BO20" s="11">
        <f>VLOOKUP(BO$5,CalCusts!$D$3:$Z$74,MATCH(CustbyRate!$A20,CalCusts!$D$2:$Z$2,0),0)</f>
        <v>0</v>
      </c>
      <c r="BP20" s="11">
        <f>VLOOKUP(BP$5,CalCusts!$D$3:$Z$74,MATCH(CustbyRate!$A20,CalCusts!$D$2:$Z$2,0),0)</f>
        <v>0</v>
      </c>
      <c r="BQ20" s="11">
        <f>VLOOKUP(BQ$5,CalCusts!$D$3:$Z$74,MATCH(CustbyRate!$A20,CalCusts!$D$2:$Z$2,0),0)</f>
        <v>0</v>
      </c>
    </row>
    <row r="21" spans="1:69" x14ac:dyDescent="0.25">
      <c r="A21" t="s">
        <v>18</v>
      </c>
      <c r="B21" s="11">
        <f>VLOOKUP(B$5,CalCusts!$D$3:$Z$74,MATCH(CustbyRate!$A21,CalCusts!$D$2:$Z$2,0),0)</f>
        <v>0</v>
      </c>
      <c r="C21" s="11">
        <f>VLOOKUP(C$5,CalCusts!$D$3:$Z$74,MATCH(CustbyRate!$A21,CalCusts!$D$2:$Z$2,0),0)</f>
        <v>0</v>
      </c>
      <c r="D21" s="11">
        <f>VLOOKUP(D$5,CalCusts!$D$3:$Z$74,MATCH(CustbyRate!$A21,CalCusts!$D$2:$Z$2,0),0)</f>
        <v>0</v>
      </c>
      <c r="E21" s="11">
        <f>VLOOKUP(E$5,CalCusts!$D$3:$Z$74,MATCH(CustbyRate!$A21,CalCusts!$D$2:$Z$2,0),0)</f>
        <v>0</v>
      </c>
      <c r="F21" s="11">
        <f>VLOOKUP(F$5,CalCusts!$D$3:$Z$74,MATCH(CustbyRate!$A21,CalCusts!$D$2:$Z$2,0),0)</f>
        <v>0</v>
      </c>
      <c r="G21" s="11">
        <f>VLOOKUP(G$5,CalCusts!$D$3:$Z$74,MATCH(CustbyRate!$A21,CalCusts!$D$2:$Z$2,0),0)</f>
        <v>0</v>
      </c>
      <c r="H21" s="11">
        <f>VLOOKUP(H$5,CalCusts!$D$3:$Z$74,MATCH(CustbyRate!$A21,CalCusts!$D$2:$Z$2,0),0)</f>
        <v>0</v>
      </c>
      <c r="I21" s="11">
        <f>VLOOKUP(I$5,CalCusts!$D$3:$Z$74,MATCH(CustbyRate!$A21,CalCusts!$D$2:$Z$2,0),0)</f>
        <v>0</v>
      </c>
      <c r="J21" s="11">
        <f>VLOOKUP(J$5,CalCusts!$D$3:$Z$74,MATCH(CustbyRate!$A21,CalCusts!$D$2:$Z$2,0),0)</f>
        <v>0</v>
      </c>
      <c r="K21" s="11">
        <f>VLOOKUP(K$5,CalCusts!$D$3:$Z$74,MATCH(CustbyRate!$A21,CalCusts!$D$2:$Z$2,0),0)</f>
        <v>0</v>
      </c>
      <c r="L21" s="11">
        <f>VLOOKUP(L$5,CalCusts!$D$3:$Z$74,MATCH(CustbyRate!$A21,CalCusts!$D$2:$Z$2,0),0)</f>
        <v>0</v>
      </c>
      <c r="M21" s="11">
        <f>VLOOKUP(M$5,CalCusts!$D$3:$Z$74,MATCH(CustbyRate!$A21,CalCusts!$D$2:$Z$2,0),0)</f>
        <v>0</v>
      </c>
      <c r="N21" s="11">
        <f>VLOOKUP(N$5,CalCusts!$D$3:$Z$74,MATCH(CustbyRate!$A21,CalCusts!$D$2:$Z$2,0),0)</f>
        <v>0</v>
      </c>
      <c r="O21" s="11">
        <f>VLOOKUP(O$5,CalCusts!$D$3:$Z$74,MATCH(CustbyRate!$A21,CalCusts!$D$2:$Z$2,0),0)</f>
        <v>0</v>
      </c>
      <c r="P21" s="11">
        <f>VLOOKUP(P$5,CalCusts!$D$3:$Z$74,MATCH(CustbyRate!$A21,CalCusts!$D$2:$Z$2,0),0)</f>
        <v>0</v>
      </c>
      <c r="Q21" s="11">
        <f>VLOOKUP(Q$5,CalCusts!$D$3:$Z$74,MATCH(CustbyRate!$A21,CalCusts!$D$2:$Z$2,0),0)</f>
        <v>0</v>
      </c>
      <c r="R21" s="11">
        <f>VLOOKUP(R$5,CalCusts!$D$3:$Z$74,MATCH(CustbyRate!$A21,CalCusts!$D$2:$Z$2,0),0)</f>
        <v>0</v>
      </c>
      <c r="S21" s="11">
        <f>VLOOKUP(S$5,CalCusts!$D$3:$Z$74,MATCH(CustbyRate!$A21,CalCusts!$D$2:$Z$2,0),0)</f>
        <v>0</v>
      </c>
      <c r="T21" s="11">
        <f>VLOOKUP(T$5,CalCusts!$D$3:$Z$74,MATCH(CustbyRate!$A21,CalCusts!$D$2:$Z$2,0),0)</f>
        <v>0</v>
      </c>
      <c r="U21" s="11">
        <f>VLOOKUP(U$5,CalCusts!$D$3:$Z$74,MATCH(CustbyRate!$A21,CalCusts!$D$2:$Z$2,0),0)</f>
        <v>0</v>
      </c>
      <c r="V21" s="11">
        <f>VLOOKUP(V$5,CalCusts!$D$3:$Z$74,MATCH(CustbyRate!$A21,CalCusts!$D$2:$Z$2,0),0)</f>
        <v>0</v>
      </c>
      <c r="W21" s="11">
        <f>VLOOKUP(W$5,CalCusts!$D$3:$Z$74,MATCH(CustbyRate!$A21,CalCusts!$D$2:$Z$2,0),0)</f>
        <v>0</v>
      </c>
      <c r="X21" s="11">
        <f>VLOOKUP(X$5,CalCusts!$D$3:$Z$74,MATCH(CustbyRate!$A21,CalCusts!$D$2:$Z$2,0),0)</f>
        <v>0</v>
      </c>
      <c r="Y21" s="11">
        <f>VLOOKUP(Y$5,CalCusts!$D$3:$Z$74,MATCH(CustbyRate!$A21,CalCusts!$D$2:$Z$2,0),0)</f>
        <v>0</v>
      </c>
      <c r="Z21" s="11">
        <f>VLOOKUP(Z$5,CalCusts!$D$3:$Z$74,MATCH(CustbyRate!$A21,CalCusts!$D$2:$Z$2,0),0)</f>
        <v>0</v>
      </c>
      <c r="AA21" s="11">
        <f>VLOOKUP(AA$5,CalCusts!$D$3:$Z$74,MATCH(CustbyRate!$A21,CalCusts!$D$2:$Z$2,0),0)</f>
        <v>0</v>
      </c>
      <c r="AB21" s="11">
        <f>VLOOKUP(AB$5,CalCusts!$D$3:$Z$74,MATCH(CustbyRate!$A21,CalCusts!$D$2:$Z$2,0),0)</f>
        <v>0</v>
      </c>
      <c r="AC21" s="11">
        <f>VLOOKUP(AC$5,CalCusts!$D$3:$Z$74,MATCH(CustbyRate!$A21,CalCusts!$D$2:$Z$2,0),0)</f>
        <v>0</v>
      </c>
      <c r="AD21" s="11">
        <f>VLOOKUP(AD$5,CalCusts!$D$3:$Z$74,MATCH(CustbyRate!$A21,CalCusts!$D$2:$Z$2,0),0)</f>
        <v>0</v>
      </c>
      <c r="AE21" s="11">
        <f>VLOOKUP(AE$5,CalCusts!$D$3:$Z$74,MATCH(CustbyRate!$A21,CalCusts!$D$2:$Z$2,0),0)</f>
        <v>0</v>
      </c>
      <c r="AF21" s="11">
        <f>VLOOKUP(AF$5,CalCusts!$D$3:$Z$74,MATCH(CustbyRate!$A21,CalCusts!$D$2:$Z$2,0),0)</f>
        <v>0</v>
      </c>
      <c r="AG21" s="11">
        <f>VLOOKUP(AG$5,CalCusts!$D$3:$Z$74,MATCH(CustbyRate!$A21,CalCusts!$D$2:$Z$2,0),0)</f>
        <v>0</v>
      </c>
      <c r="AH21" s="11">
        <f>VLOOKUP(AH$5,CalCusts!$D$3:$Z$74,MATCH(CustbyRate!$A21,CalCusts!$D$2:$Z$2,0),0)</f>
        <v>0</v>
      </c>
      <c r="AI21" s="11">
        <f>VLOOKUP(AI$5,CalCusts!$D$3:$Z$74,MATCH(CustbyRate!$A21,CalCusts!$D$2:$Z$2,0),0)</f>
        <v>0</v>
      </c>
      <c r="AJ21" s="11">
        <f>VLOOKUP(AJ$5,CalCusts!$D$3:$Z$74,MATCH(CustbyRate!$A21,CalCusts!$D$2:$Z$2,0),0)</f>
        <v>0</v>
      </c>
      <c r="AK21" s="11">
        <f>VLOOKUP(AK$5,CalCusts!$D$3:$Z$74,MATCH(CustbyRate!$A21,CalCusts!$D$2:$Z$2,0),0)</f>
        <v>0</v>
      </c>
      <c r="AL21" s="11">
        <f>VLOOKUP(AL$5,CalCusts!$D$3:$Z$74,MATCH(CustbyRate!$A21,CalCusts!$D$2:$Z$2,0),0)</f>
        <v>0</v>
      </c>
      <c r="AM21" s="11">
        <f>VLOOKUP(AM$5,CalCusts!$D$3:$Z$74,MATCH(CustbyRate!$A21,CalCusts!$D$2:$Z$2,0),0)</f>
        <v>0</v>
      </c>
      <c r="AN21" s="11">
        <f>VLOOKUP(AN$5,CalCusts!$D$3:$Z$74,MATCH(CustbyRate!$A21,CalCusts!$D$2:$Z$2,0),0)</f>
        <v>0</v>
      </c>
      <c r="AO21" s="11">
        <f>VLOOKUP(AO$5,CalCusts!$D$3:$Z$74,MATCH(CustbyRate!$A21,CalCusts!$D$2:$Z$2,0),0)</f>
        <v>0</v>
      </c>
      <c r="AP21" s="11">
        <f>VLOOKUP(AP$5,CalCusts!$D$3:$Z$74,MATCH(CustbyRate!$A21,CalCusts!$D$2:$Z$2,0),0)</f>
        <v>0</v>
      </c>
      <c r="AQ21" s="11">
        <f>VLOOKUP(AQ$5,CalCusts!$D$3:$Z$74,MATCH(CustbyRate!$A21,CalCusts!$D$2:$Z$2,0),0)</f>
        <v>0</v>
      </c>
      <c r="AR21" s="11">
        <f>VLOOKUP(AR$5,CalCusts!$D$3:$Z$74,MATCH(CustbyRate!$A21,CalCusts!$D$2:$Z$2,0),0)</f>
        <v>0</v>
      </c>
      <c r="AS21" s="11">
        <f>VLOOKUP(AS$5,CalCusts!$D$3:$Z$74,MATCH(CustbyRate!$A21,CalCusts!$D$2:$Z$2,0),0)</f>
        <v>0</v>
      </c>
      <c r="AT21" s="11">
        <f>VLOOKUP(AT$5,CalCusts!$D$3:$Z$74,MATCH(CustbyRate!$A21,CalCusts!$D$2:$Z$2,0),0)</f>
        <v>0</v>
      </c>
      <c r="AU21" s="11">
        <f>VLOOKUP(AU$5,CalCusts!$D$3:$Z$74,MATCH(CustbyRate!$A21,CalCusts!$D$2:$Z$2,0),0)</f>
        <v>0</v>
      </c>
      <c r="AV21" s="11">
        <f>VLOOKUP(AV$5,CalCusts!$D$3:$Z$74,MATCH(CustbyRate!$A21,CalCusts!$D$2:$Z$2,0),0)</f>
        <v>0</v>
      </c>
      <c r="AW21" s="11">
        <f>VLOOKUP(AW$5,CalCusts!$D$3:$Z$74,MATCH(CustbyRate!$A21,CalCusts!$D$2:$Z$2,0),0)</f>
        <v>0</v>
      </c>
      <c r="AX21" s="11">
        <f>VLOOKUP(AX$5,CalCusts!$D$3:$Z$74,MATCH(CustbyRate!$A21,CalCusts!$D$2:$Z$2,0),0)</f>
        <v>0</v>
      </c>
      <c r="AY21" s="11">
        <f>VLOOKUP(AY$5,CalCusts!$D$3:$Z$74,MATCH(CustbyRate!$A21,CalCusts!$D$2:$Z$2,0),0)</f>
        <v>0</v>
      </c>
      <c r="AZ21" s="11">
        <f>VLOOKUP(AZ$5,CalCusts!$D$3:$Z$74,MATCH(CustbyRate!$A21,CalCusts!$D$2:$Z$2,0),0)</f>
        <v>0</v>
      </c>
      <c r="BA21" s="11">
        <f>VLOOKUP(BA$5,CalCusts!$D$3:$Z$74,MATCH(CustbyRate!$A21,CalCusts!$D$2:$Z$2,0),0)</f>
        <v>0</v>
      </c>
      <c r="BB21" s="11">
        <f>VLOOKUP(BB$5,CalCusts!$D$3:$Z$74,MATCH(CustbyRate!$A21,CalCusts!$D$2:$Z$2,0),0)</f>
        <v>0</v>
      </c>
      <c r="BC21" s="11">
        <f>VLOOKUP(BC$5,CalCusts!$D$3:$Z$74,MATCH(CustbyRate!$A21,CalCusts!$D$2:$Z$2,0),0)</f>
        <v>0</v>
      </c>
      <c r="BD21" s="11">
        <f>VLOOKUP(BD$5,CalCusts!$D$3:$Z$74,MATCH(CustbyRate!$A21,CalCusts!$D$2:$Z$2,0),0)</f>
        <v>0</v>
      </c>
      <c r="BE21" s="11">
        <f>VLOOKUP(BE$5,CalCusts!$D$3:$Z$74,MATCH(CustbyRate!$A21,CalCusts!$D$2:$Z$2,0),0)</f>
        <v>0</v>
      </c>
      <c r="BF21" s="11">
        <f>VLOOKUP(BF$5,CalCusts!$D$3:$Z$74,MATCH(CustbyRate!$A21,CalCusts!$D$2:$Z$2,0),0)</f>
        <v>0</v>
      </c>
      <c r="BG21" s="11">
        <f>VLOOKUP(BG$5,CalCusts!$D$3:$Z$74,MATCH(CustbyRate!$A21,CalCusts!$D$2:$Z$2,0),0)</f>
        <v>0</v>
      </c>
      <c r="BH21" s="11">
        <f>VLOOKUP(BH$5,CalCusts!$D$3:$Z$74,MATCH(CustbyRate!$A21,CalCusts!$D$2:$Z$2,0),0)</f>
        <v>0</v>
      </c>
      <c r="BI21" s="11">
        <f>VLOOKUP(BI$5,CalCusts!$D$3:$Z$74,MATCH(CustbyRate!$A21,CalCusts!$D$2:$Z$2,0),0)</f>
        <v>0</v>
      </c>
      <c r="BJ21" s="11">
        <f>VLOOKUP(BJ$5,CalCusts!$D$3:$Z$74,MATCH(CustbyRate!$A21,CalCusts!$D$2:$Z$2,0),0)</f>
        <v>0</v>
      </c>
      <c r="BK21" s="11">
        <f>VLOOKUP(BK$5,CalCusts!$D$3:$Z$74,MATCH(CustbyRate!$A21,CalCusts!$D$2:$Z$2,0),0)</f>
        <v>0</v>
      </c>
      <c r="BL21" s="11">
        <f>VLOOKUP(BL$5,CalCusts!$D$3:$Z$74,MATCH(CustbyRate!$A21,CalCusts!$D$2:$Z$2,0),0)</f>
        <v>0</v>
      </c>
      <c r="BM21" s="11">
        <f>VLOOKUP(BM$5,CalCusts!$D$3:$Z$74,MATCH(CustbyRate!$A21,CalCusts!$D$2:$Z$2,0),0)</f>
        <v>0</v>
      </c>
      <c r="BN21" s="11">
        <f>VLOOKUP(BN$5,CalCusts!$D$3:$Z$74,MATCH(CustbyRate!$A21,CalCusts!$D$2:$Z$2,0),0)</f>
        <v>0</v>
      </c>
      <c r="BO21" s="11">
        <f>VLOOKUP(BO$5,CalCusts!$D$3:$Z$74,MATCH(CustbyRate!$A21,CalCusts!$D$2:$Z$2,0),0)</f>
        <v>0</v>
      </c>
      <c r="BP21" s="11">
        <f>VLOOKUP(BP$5,CalCusts!$D$3:$Z$74,MATCH(CustbyRate!$A21,CalCusts!$D$2:$Z$2,0),0)</f>
        <v>0</v>
      </c>
      <c r="BQ21" s="11">
        <f>VLOOKUP(BQ$5,CalCusts!$D$3:$Z$74,MATCH(CustbyRate!$A21,CalCusts!$D$2:$Z$2,0),0)</f>
        <v>0</v>
      </c>
    </row>
    <row r="22" spans="1:69" x14ac:dyDescent="0.25">
      <c r="A22" t="s">
        <v>19</v>
      </c>
      <c r="B22" s="11">
        <f>VLOOKUP(B$5,CalCusts!$D$3:$Z$74,MATCH(CustbyRate!$A22,CalCusts!$D$2:$Z$2,0),0)</f>
        <v>293725</v>
      </c>
      <c r="C22" s="11">
        <f>VLOOKUP(C$5,CalCusts!$D$3:$Z$74,MATCH(CustbyRate!$A22,CalCusts!$D$2:$Z$2,0),0)</f>
        <v>293771</v>
      </c>
      <c r="D22" s="11">
        <f>VLOOKUP(D$5,CalCusts!$D$3:$Z$74,MATCH(CustbyRate!$A22,CalCusts!$D$2:$Z$2,0),0)</f>
        <v>293817</v>
      </c>
      <c r="E22" s="11">
        <f>VLOOKUP(E$5,CalCusts!$D$3:$Z$74,MATCH(CustbyRate!$A22,CalCusts!$D$2:$Z$2,0),0)</f>
        <v>293863</v>
      </c>
      <c r="F22" s="11">
        <f>VLOOKUP(F$5,CalCusts!$D$3:$Z$74,MATCH(CustbyRate!$A22,CalCusts!$D$2:$Z$2,0),0)</f>
        <v>293908</v>
      </c>
      <c r="G22" s="11">
        <f>VLOOKUP(G$5,CalCusts!$D$3:$Z$74,MATCH(CustbyRate!$A22,CalCusts!$D$2:$Z$2,0),0)</f>
        <v>293954</v>
      </c>
      <c r="H22" s="11">
        <f>VLOOKUP(H$5,CalCusts!$D$3:$Z$74,MATCH(CustbyRate!$A22,CalCusts!$D$2:$Z$2,0),0)</f>
        <v>294000</v>
      </c>
      <c r="I22" s="11">
        <f>VLOOKUP(I$5,CalCusts!$D$3:$Z$74,MATCH(CustbyRate!$A22,CalCusts!$D$2:$Z$2,0),0)</f>
        <v>294046</v>
      </c>
      <c r="J22" s="11">
        <f>VLOOKUP(J$5,CalCusts!$D$3:$Z$74,MATCH(CustbyRate!$A22,CalCusts!$D$2:$Z$2,0),0)</f>
        <v>294091</v>
      </c>
      <c r="K22" s="11">
        <f>VLOOKUP(K$5,CalCusts!$D$3:$Z$74,MATCH(CustbyRate!$A22,CalCusts!$D$2:$Z$2,0),0)</f>
        <v>294137</v>
      </c>
      <c r="L22" s="11">
        <f>VLOOKUP(L$5,CalCusts!$D$3:$Z$74,MATCH(CustbyRate!$A22,CalCusts!$D$2:$Z$2,0),0)</f>
        <v>294183</v>
      </c>
      <c r="M22" s="11">
        <f>VLOOKUP(M$5,CalCusts!$D$3:$Z$74,MATCH(CustbyRate!$A22,CalCusts!$D$2:$Z$2,0),0)</f>
        <v>294229</v>
      </c>
      <c r="N22" s="11">
        <f>VLOOKUP(N$5,CalCusts!$D$3:$Z$74,MATCH(CustbyRate!$A22,CalCusts!$D$2:$Z$2,0),0)</f>
        <v>294274</v>
      </c>
      <c r="O22" s="11">
        <f>VLOOKUP(O$5,CalCusts!$D$3:$Z$74,MATCH(CustbyRate!$A22,CalCusts!$D$2:$Z$2,0),0)</f>
        <v>294320</v>
      </c>
      <c r="P22" s="11">
        <f>VLOOKUP(P$5,CalCusts!$D$3:$Z$74,MATCH(CustbyRate!$A22,CalCusts!$D$2:$Z$2,0),0)</f>
        <v>294366</v>
      </c>
      <c r="Q22" s="11">
        <f>VLOOKUP(Q$5,CalCusts!$D$3:$Z$74,MATCH(CustbyRate!$A22,CalCusts!$D$2:$Z$2,0),0)</f>
        <v>294412</v>
      </c>
      <c r="R22" s="11">
        <f>VLOOKUP(R$5,CalCusts!$D$3:$Z$74,MATCH(CustbyRate!$A22,CalCusts!$D$2:$Z$2,0),0)</f>
        <v>294457</v>
      </c>
      <c r="S22" s="11">
        <f>VLOOKUP(S$5,CalCusts!$D$3:$Z$74,MATCH(CustbyRate!$A22,CalCusts!$D$2:$Z$2,0),0)</f>
        <v>294503</v>
      </c>
      <c r="T22" s="11">
        <f>VLOOKUP(T$5,CalCusts!$D$3:$Z$74,MATCH(CustbyRate!$A22,CalCusts!$D$2:$Z$2,0),0)</f>
        <v>294549</v>
      </c>
      <c r="U22" s="11">
        <f>VLOOKUP(U$5,CalCusts!$D$3:$Z$74,MATCH(CustbyRate!$A22,CalCusts!$D$2:$Z$2,0),0)</f>
        <v>294594</v>
      </c>
      <c r="V22" s="11">
        <f>VLOOKUP(V$5,CalCusts!$D$3:$Z$74,MATCH(CustbyRate!$A22,CalCusts!$D$2:$Z$2,0),0)</f>
        <v>294639</v>
      </c>
      <c r="W22" s="11">
        <f>VLOOKUP(W$5,CalCusts!$D$3:$Z$74,MATCH(CustbyRate!$A22,CalCusts!$D$2:$Z$2,0),0)</f>
        <v>294684</v>
      </c>
      <c r="X22" s="11">
        <f>VLOOKUP(X$5,CalCusts!$D$3:$Z$74,MATCH(CustbyRate!$A22,CalCusts!$D$2:$Z$2,0),0)</f>
        <v>294729</v>
      </c>
      <c r="Y22" s="11">
        <f>VLOOKUP(Y$5,CalCusts!$D$3:$Z$74,MATCH(CustbyRate!$A22,CalCusts!$D$2:$Z$2,0),0)</f>
        <v>294774</v>
      </c>
      <c r="Z22" s="11">
        <f>VLOOKUP(Z$5,CalCusts!$D$3:$Z$74,MATCH(CustbyRate!$A22,CalCusts!$D$2:$Z$2,0),0)</f>
        <v>294819</v>
      </c>
      <c r="AA22" s="11">
        <f>VLOOKUP(AA$5,CalCusts!$D$3:$Z$74,MATCH(CustbyRate!$A22,CalCusts!$D$2:$Z$2,0),0)</f>
        <v>294864</v>
      </c>
      <c r="AB22" s="11">
        <f>VLOOKUP(AB$5,CalCusts!$D$3:$Z$74,MATCH(CustbyRate!$A22,CalCusts!$D$2:$Z$2,0),0)</f>
        <v>294908</v>
      </c>
      <c r="AC22" s="11">
        <f>VLOOKUP(AC$5,CalCusts!$D$3:$Z$74,MATCH(CustbyRate!$A22,CalCusts!$D$2:$Z$2,0),0)</f>
        <v>294953</v>
      </c>
      <c r="AD22" s="11">
        <f>VLOOKUP(AD$5,CalCusts!$D$3:$Z$74,MATCH(CustbyRate!$A22,CalCusts!$D$2:$Z$2,0),0)</f>
        <v>294998</v>
      </c>
      <c r="AE22" s="11">
        <f>VLOOKUP(AE$5,CalCusts!$D$3:$Z$74,MATCH(CustbyRate!$A22,CalCusts!$D$2:$Z$2,0),0)</f>
        <v>295043</v>
      </c>
      <c r="AF22" s="11">
        <f>VLOOKUP(AF$5,CalCusts!$D$3:$Z$74,MATCH(CustbyRate!$A22,CalCusts!$D$2:$Z$2,0),0)</f>
        <v>295088</v>
      </c>
      <c r="AG22" s="11">
        <f>VLOOKUP(AG$5,CalCusts!$D$3:$Z$74,MATCH(CustbyRate!$A22,CalCusts!$D$2:$Z$2,0),0)</f>
        <v>295133</v>
      </c>
      <c r="AH22" s="11">
        <f>VLOOKUP(AH$5,CalCusts!$D$3:$Z$74,MATCH(CustbyRate!$A22,CalCusts!$D$2:$Z$2,0),0)</f>
        <v>295178</v>
      </c>
      <c r="AI22" s="11">
        <f>VLOOKUP(AI$5,CalCusts!$D$3:$Z$74,MATCH(CustbyRate!$A22,CalCusts!$D$2:$Z$2,0),0)</f>
        <v>295222</v>
      </c>
      <c r="AJ22" s="11">
        <f>VLOOKUP(AJ$5,CalCusts!$D$3:$Z$74,MATCH(CustbyRate!$A22,CalCusts!$D$2:$Z$2,0),0)</f>
        <v>295267</v>
      </c>
      <c r="AK22" s="11">
        <f>VLOOKUP(AK$5,CalCusts!$D$3:$Z$74,MATCH(CustbyRate!$A22,CalCusts!$D$2:$Z$2,0),0)</f>
        <v>295312</v>
      </c>
      <c r="AL22" s="11">
        <f>VLOOKUP(AL$5,CalCusts!$D$3:$Z$74,MATCH(CustbyRate!$A22,CalCusts!$D$2:$Z$2,0),0)</f>
        <v>295357</v>
      </c>
      <c r="AM22" s="11">
        <f>VLOOKUP(AM$5,CalCusts!$D$3:$Z$74,MATCH(CustbyRate!$A22,CalCusts!$D$2:$Z$2,0),0)</f>
        <v>295402</v>
      </c>
      <c r="AN22" s="11">
        <f>VLOOKUP(AN$5,CalCusts!$D$3:$Z$74,MATCH(CustbyRate!$A22,CalCusts!$D$2:$Z$2,0),0)</f>
        <v>295447</v>
      </c>
      <c r="AO22" s="11">
        <f>VLOOKUP(AO$5,CalCusts!$D$3:$Z$74,MATCH(CustbyRate!$A22,CalCusts!$D$2:$Z$2,0),0)</f>
        <v>295492</v>
      </c>
      <c r="AP22" s="11">
        <f>VLOOKUP(AP$5,CalCusts!$D$3:$Z$74,MATCH(CustbyRate!$A22,CalCusts!$D$2:$Z$2,0),0)</f>
        <v>295536</v>
      </c>
      <c r="AQ22" s="11">
        <f>VLOOKUP(AQ$5,CalCusts!$D$3:$Z$74,MATCH(CustbyRate!$A22,CalCusts!$D$2:$Z$2,0),0)</f>
        <v>295581</v>
      </c>
      <c r="AR22" s="11">
        <f>VLOOKUP(AR$5,CalCusts!$D$3:$Z$74,MATCH(CustbyRate!$A22,CalCusts!$D$2:$Z$2,0),0)</f>
        <v>295626</v>
      </c>
      <c r="AS22" s="11">
        <f>VLOOKUP(AS$5,CalCusts!$D$3:$Z$74,MATCH(CustbyRate!$A22,CalCusts!$D$2:$Z$2,0),0)</f>
        <v>295671</v>
      </c>
      <c r="AT22" s="11">
        <f>VLOOKUP(AT$5,CalCusts!$D$3:$Z$74,MATCH(CustbyRate!$A22,CalCusts!$D$2:$Z$2,0),0)</f>
        <v>295716</v>
      </c>
      <c r="AU22" s="11">
        <f>VLOOKUP(AU$5,CalCusts!$D$3:$Z$74,MATCH(CustbyRate!$A22,CalCusts!$D$2:$Z$2,0),0)</f>
        <v>295761</v>
      </c>
      <c r="AV22" s="11">
        <f>VLOOKUP(AV$5,CalCusts!$D$3:$Z$74,MATCH(CustbyRate!$A22,CalCusts!$D$2:$Z$2,0),0)</f>
        <v>295806</v>
      </c>
      <c r="AW22" s="11">
        <f>VLOOKUP(AW$5,CalCusts!$D$3:$Z$74,MATCH(CustbyRate!$A22,CalCusts!$D$2:$Z$2,0),0)</f>
        <v>295850</v>
      </c>
      <c r="AX22" s="11">
        <f>VLOOKUP(AX$5,CalCusts!$D$3:$Z$74,MATCH(CustbyRate!$A22,CalCusts!$D$2:$Z$2,0),0)</f>
        <v>295895</v>
      </c>
      <c r="AY22" s="11">
        <f>VLOOKUP(AY$5,CalCusts!$D$3:$Z$74,MATCH(CustbyRate!$A22,CalCusts!$D$2:$Z$2,0),0)</f>
        <v>295940</v>
      </c>
      <c r="AZ22" s="11">
        <f>VLOOKUP(AZ$5,CalCusts!$D$3:$Z$74,MATCH(CustbyRate!$A22,CalCusts!$D$2:$Z$2,0),0)</f>
        <v>295985</v>
      </c>
      <c r="BA22" s="11">
        <f>VLOOKUP(BA$5,CalCusts!$D$3:$Z$74,MATCH(CustbyRate!$A22,CalCusts!$D$2:$Z$2,0),0)</f>
        <v>296030</v>
      </c>
      <c r="BB22" s="11">
        <f>VLOOKUP(BB$5,CalCusts!$D$3:$Z$74,MATCH(CustbyRate!$A22,CalCusts!$D$2:$Z$2,0),0)</f>
        <v>296075</v>
      </c>
      <c r="BC22" s="11">
        <f>VLOOKUP(BC$5,CalCusts!$D$3:$Z$74,MATCH(CustbyRate!$A22,CalCusts!$D$2:$Z$2,0),0)</f>
        <v>296120</v>
      </c>
      <c r="BD22" s="11">
        <f>VLOOKUP(BD$5,CalCusts!$D$3:$Z$74,MATCH(CustbyRate!$A22,CalCusts!$D$2:$Z$2,0),0)</f>
        <v>296164</v>
      </c>
      <c r="BE22" s="11">
        <f>VLOOKUP(BE$5,CalCusts!$D$3:$Z$74,MATCH(CustbyRate!$A22,CalCusts!$D$2:$Z$2,0),0)</f>
        <v>296209</v>
      </c>
      <c r="BF22" s="11">
        <f>VLOOKUP(BF$5,CalCusts!$D$3:$Z$74,MATCH(CustbyRate!$A22,CalCusts!$D$2:$Z$2,0),0)</f>
        <v>296254</v>
      </c>
      <c r="BG22" s="11">
        <f>VLOOKUP(BG$5,CalCusts!$D$3:$Z$74,MATCH(CustbyRate!$A22,CalCusts!$D$2:$Z$2,0),0)</f>
        <v>296299</v>
      </c>
      <c r="BH22" s="11">
        <f>VLOOKUP(BH$5,CalCusts!$D$3:$Z$74,MATCH(CustbyRate!$A22,CalCusts!$D$2:$Z$2,0),0)</f>
        <v>296344</v>
      </c>
      <c r="BI22" s="11">
        <f>VLOOKUP(BI$5,CalCusts!$D$3:$Z$74,MATCH(CustbyRate!$A22,CalCusts!$D$2:$Z$2,0),0)</f>
        <v>296389</v>
      </c>
      <c r="BJ22" s="11">
        <f>VLOOKUP(BJ$5,CalCusts!$D$3:$Z$74,MATCH(CustbyRate!$A22,CalCusts!$D$2:$Z$2,0),0)</f>
        <v>296434</v>
      </c>
      <c r="BK22" s="11">
        <f>VLOOKUP(BK$5,CalCusts!$D$3:$Z$74,MATCH(CustbyRate!$A22,CalCusts!$D$2:$Z$2,0),0)</f>
        <v>296478</v>
      </c>
      <c r="BL22" s="11">
        <f>VLOOKUP(BL$5,CalCusts!$D$3:$Z$74,MATCH(CustbyRate!$A22,CalCusts!$D$2:$Z$2,0),0)</f>
        <v>296523</v>
      </c>
      <c r="BM22" s="11">
        <f>VLOOKUP(BM$5,CalCusts!$D$3:$Z$74,MATCH(CustbyRate!$A22,CalCusts!$D$2:$Z$2,0),0)</f>
        <v>296568</v>
      </c>
      <c r="BN22" s="11">
        <f>VLOOKUP(BN$5,CalCusts!$D$3:$Z$74,MATCH(CustbyRate!$A22,CalCusts!$D$2:$Z$2,0),0)</f>
        <v>296613</v>
      </c>
      <c r="BO22" s="11">
        <f>VLOOKUP(BO$5,CalCusts!$D$3:$Z$74,MATCH(CustbyRate!$A22,CalCusts!$D$2:$Z$2,0),0)</f>
        <v>296658</v>
      </c>
      <c r="BP22" s="11">
        <f>VLOOKUP(BP$5,CalCusts!$D$3:$Z$74,MATCH(CustbyRate!$A22,CalCusts!$D$2:$Z$2,0),0)</f>
        <v>296703</v>
      </c>
      <c r="BQ22" s="11">
        <f>VLOOKUP(BQ$5,CalCusts!$D$3:$Z$74,MATCH(CustbyRate!$A22,CalCusts!$D$2:$Z$2,0),0)</f>
        <v>296747</v>
      </c>
    </row>
    <row r="23" spans="1:69" x14ac:dyDescent="0.25">
      <c r="A23" t="s">
        <v>20</v>
      </c>
      <c r="B23" s="11">
        <f>VLOOKUP(B$5,CalCusts!$D$3:$Z$74,MATCH(CustbyRate!$A23,CalCusts!$D$2:$Z$2,0),0)</f>
        <v>0</v>
      </c>
      <c r="C23" s="11">
        <f>VLOOKUP(C$5,CalCusts!$D$3:$Z$74,MATCH(CustbyRate!$A23,CalCusts!$D$2:$Z$2,0),0)</f>
        <v>0</v>
      </c>
      <c r="D23" s="11">
        <f>VLOOKUP(D$5,CalCusts!$D$3:$Z$74,MATCH(CustbyRate!$A23,CalCusts!$D$2:$Z$2,0),0)</f>
        <v>0</v>
      </c>
      <c r="E23" s="11">
        <f>VLOOKUP(E$5,CalCusts!$D$3:$Z$74,MATCH(CustbyRate!$A23,CalCusts!$D$2:$Z$2,0),0)</f>
        <v>0</v>
      </c>
      <c r="F23" s="11">
        <f>VLOOKUP(F$5,CalCusts!$D$3:$Z$74,MATCH(CustbyRate!$A23,CalCusts!$D$2:$Z$2,0),0)</f>
        <v>0</v>
      </c>
      <c r="G23" s="11">
        <f>VLOOKUP(G$5,CalCusts!$D$3:$Z$74,MATCH(CustbyRate!$A23,CalCusts!$D$2:$Z$2,0),0)</f>
        <v>0</v>
      </c>
      <c r="H23" s="11">
        <f>VLOOKUP(H$5,CalCusts!$D$3:$Z$74,MATCH(CustbyRate!$A23,CalCusts!$D$2:$Z$2,0),0)</f>
        <v>2</v>
      </c>
      <c r="I23" s="11">
        <f>VLOOKUP(I$5,CalCusts!$D$3:$Z$74,MATCH(CustbyRate!$A23,CalCusts!$D$2:$Z$2,0),0)</f>
        <v>2</v>
      </c>
      <c r="J23" s="11">
        <f>VLOOKUP(J$5,CalCusts!$D$3:$Z$74,MATCH(CustbyRate!$A23,CalCusts!$D$2:$Z$2,0),0)</f>
        <v>2</v>
      </c>
      <c r="K23" s="11">
        <f>VLOOKUP(K$5,CalCusts!$D$3:$Z$74,MATCH(CustbyRate!$A23,CalCusts!$D$2:$Z$2,0),0)</f>
        <v>2</v>
      </c>
      <c r="L23" s="11">
        <f>VLOOKUP(L$5,CalCusts!$D$3:$Z$74,MATCH(CustbyRate!$A23,CalCusts!$D$2:$Z$2,0),0)</f>
        <v>2</v>
      </c>
      <c r="M23" s="11">
        <f>VLOOKUP(M$5,CalCusts!$D$3:$Z$74,MATCH(CustbyRate!$A23,CalCusts!$D$2:$Z$2,0),0)</f>
        <v>2</v>
      </c>
      <c r="N23" s="11">
        <f>VLOOKUP(N$5,CalCusts!$D$3:$Z$74,MATCH(CustbyRate!$A23,CalCusts!$D$2:$Z$2,0),0)</f>
        <v>2</v>
      </c>
      <c r="O23" s="11">
        <f>VLOOKUP(O$5,CalCusts!$D$3:$Z$74,MATCH(CustbyRate!$A23,CalCusts!$D$2:$Z$2,0),0)</f>
        <v>2</v>
      </c>
      <c r="P23" s="11">
        <f>VLOOKUP(P$5,CalCusts!$D$3:$Z$74,MATCH(CustbyRate!$A23,CalCusts!$D$2:$Z$2,0),0)</f>
        <v>2</v>
      </c>
      <c r="Q23" s="11">
        <f>VLOOKUP(Q$5,CalCusts!$D$3:$Z$74,MATCH(CustbyRate!$A23,CalCusts!$D$2:$Z$2,0),0)</f>
        <v>2</v>
      </c>
      <c r="R23" s="11">
        <f>VLOOKUP(R$5,CalCusts!$D$3:$Z$74,MATCH(CustbyRate!$A23,CalCusts!$D$2:$Z$2,0),0)</f>
        <v>2</v>
      </c>
      <c r="S23" s="11">
        <f>VLOOKUP(S$5,CalCusts!$D$3:$Z$74,MATCH(CustbyRate!$A23,CalCusts!$D$2:$Z$2,0),0)</f>
        <v>2</v>
      </c>
      <c r="T23" s="11">
        <f>VLOOKUP(T$5,CalCusts!$D$3:$Z$74,MATCH(CustbyRate!$A23,CalCusts!$D$2:$Z$2,0),0)</f>
        <v>2</v>
      </c>
      <c r="U23" s="11">
        <f>VLOOKUP(U$5,CalCusts!$D$3:$Z$74,MATCH(CustbyRate!$A23,CalCusts!$D$2:$Z$2,0),0)</f>
        <v>2</v>
      </c>
      <c r="V23" s="11">
        <f>VLOOKUP(V$5,CalCusts!$D$3:$Z$74,MATCH(CustbyRate!$A23,CalCusts!$D$2:$Z$2,0),0)</f>
        <v>2</v>
      </c>
      <c r="W23" s="11">
        <f>VLOOKUP(W$5,CalCusts!$D$3:$Z$74,MATCH(CustbyRate!$A23,CalCusts!$D$2:$Z$2,0),0)</f>
        <v>2</v>
      </c>
      <c r="X23" s="11">
        <f>VLOOKUP(X$5,CalCusts!$D$3:$Z$74,MATCH(CustbyRate!$A23,CalCusts!$D$2:$Z$2,0),0)</f>
        <v>2</v>
      </c>
      <c r="Y23" s="11">
        <f>VLOOKUP(Y$5,CalCusts!$D$3:$Z$74,MATCH(CustbyRate!$A23,CalCusts!$D$2:$Z$2,0),0)</f>
        <v>2</v>
      </c>
      <c r="Z23" s="11">
        <f>VLOOKUP(Z$5,CalCusts!$D$3:$Z$74,MATCH(CustbyRate!$A23,CalCusts!$D$2:$Z$2,0),0)</f>
        <v>2</v>
      </c>
      <c r="AA23" s="11">
        <f>VLOOKUP(AA$5,CalCusts!$D$3:$Z$74,MATCH(CustbyRate!$A23,CalCusts!$D$2:$Z$2,0),0)</f>
        <v>2</v>
      </c>
      <c r="AB23" s="11">
        <f>VLOOKUP(AB$5,CalCusts!$D$3:$Z$74,MATCH(CustbyRate!$A23,CalCusts!$D$2:$Z$2,0),0)</f>
        <v>2</v>
      </c>
      <c r="AC23" s="11">
        <f>VLOOKUP(AC$5,CalCusts!$D$3:$Z$74,MATCH(CustbyRate!$A23,CalCusts!$D$2:$Z$2,0),0)</f>
        <v>2</v>
      </c>
      <c r="AD23" s="11">
        <f>VLOOKUP(AD$5,CalCusts!$D$3:$Z$74,MATCH(CustbyRate!$A23,CalCusts!$D$2:$Z$2,0),0)</f>
        <v>2</v>
      </c>
      <c r="AE23" s="11">
        <f>VLOOKUP(AE$5,CalCusts!$D$3:$Z$74,MATCH(CustbyRate!$A23,CalCusts!$D$2:$Z$2,0),0)</f>
        <v>2</v>
      </c>
      <c r="AF23" s="11">
        <f>VLOOKUP(AF$5,CalCusts!$D$3:$Z$74,MATCH(CustbyRate!$A23,CalCusts!$D$2:$Z$2,0),0)</f>
        <v>2</v>
      </c>
      <c r="AG23" s="11">
        <f>VLOOKUP(AG$5,CalCusts!$D$3:$Z$74,MATCH(CustbyRate!$A23,CalCusts!$D$2:$Z$2,0),0)</f>
        <v>2</v>
      </c>
      <c r="AH23" s="11">
        <f>VLOOKUP(AH$5,CalCusts!$D$3:$Z$74,MATCH(CustbyRate!$A23,CalCusts!$D$2:$Z$2,0),0)</f>
        <v>2</v>
      </c>
      <c r="AI23" s="11">
        <f>VLOOKUP(AI$5,CalCusts!$D$3:$Z$74,MATCH(CustbyRate!$A23,CalCusts!$D$2:$Z$2,0),0)</f>
        <v>2</v>
      </c>
      <c r="AJ23" s="11">
        <f>VLOOKUP(AJ$5,CalCusts!$D$3:$Z$74,MATCH(CustbyRate!$A23,CalCusts!$D$2:$Z$2,0),0)</f>
        <v>2</v>
      </c>
      <c r="AK23" s="11">
        <f>VLOOKUP(AK$5,CalCusts!$D$3:$Z$74,MATCH(CustbyRate!$A23,CalCusts!$D$2:$Z$2,0),0)</f>
        <v>2</v>
      </c>
      <c r="AL23" s="11">
        <f>VLOOKUP(AL$5,CalCusts!$D$3:$Z$74,MATCH(CustbyRate!$A23,CalCusts!$D$2:$Z$2,0),0)</f>
        <v>2</v>
      </c>
      <c r="AM23" s="11">
        <f>VLOOKUP(AM$5,CalCusts!$D$3:$Z$74,MATCH(CustbyRate!$A23,CalCusts!$D$2:$Z$2,0),0)</f>
        <v>2</v>
      </c>
      <c r="AN23" s="11">
        <f>VLOOKUP(AN$5,CalCusts!$D$3:$Z$74,MATCH(CustbyRate!$A23,CalCusts!$D$2:$Z$2,0),0)</f>
        <v>2</v>
      </c>
      <c r="AO23" s="11">
        <f>VLOOKUP(AO$5,CalCusts!$D$3:$Z$74,MATCH(CustbyRate!$A23,CalCusts!$D$2:$Z$2,0),0)</f>
        <v>2</v>
      </c>
      <c r="AP23" s="11">
        <f>VLOOKUP(AP$5,CalCusts!$D$3:$Z$74,MATCH(CustbyRate!$A23,CalCusts!$D$2:$Z$2,0),0)</f>
        <v>2</v>
      </c>
      <c r="AQ23" s="11">
        <f>VLOOKUP(AQ$5,CalCusts!$D$3:$Z$74,MATCH(CustbyRate!$A23,CalCusts!$D$2:$Z$2,0),0)</f>
        <v>2</v>
      </c>
      <c r="AR23" s="11">
        <f>VLOOKUP(AR$5,CalCusts!$D$3:$Z$74,MATCH(CustbyRate!$A23,CalCusts!$D$2:$Z$2,0),0)</f>
        <v>2</v>
      </c>
      <c r="AS23" s="11">
        <f>VLOOKUP(AS$5,CalCusts!$D$3:$Z$74,MATCH(CustbyRate!$A23,CalCusts!$D$2:$Z$2,0),0)</f>
        <v>2</v>
      </c>
      <c r="AT23" s="11">
        <f>VLOOKUP(AT$5,CalCusts!$D$3:$Z$74,MATCH(CustbyRate!$A23,CalCusts!$D$2:$Z$2,0),0)</f>
        <v>2</v>
      </c>
      <c r="AU23" s="11">
        <f>VLOOKUP(AU$5,CalCusts!$D$3:$Z$74,MATCH(CustbyRate!$A23,CalCusts!$D$2:$Z$2,0),0)</f>
        <v>2</v>
      </c>
      <c r="AV23" s="11">
        <f>VLOOKUP(AV$5,CalCusts!$D$3:$Z$74,MATCH(CustbyRate!$A23,CalCusts!$D$2:$Z$2,0),0)</f>
        <v>2</v>
      </c>
      <c r="AW23" s="11">
        <f>VLOOKUP(AW$5,CalCusts!$D$3:$Z$74,MATCH(CustbyRate!$A23,CalCusts!$D$2:$Z$2,0),0)</f>
        <v>2</v>
      </c>
      <c r="AX23" s="11">
        <f>VLOOKUP(AX$5,CalCusts!$D$3:$Z$74,MATCH(CustbyRate!$A23,CalCusts!$D$2:$Z$2,0),0)</f>
        <v>2</v>
      </c>
      <c r="AY23" s="11">
        <f>VLOOKUP(AY$5,CalCusts!$D$3:$Z$74,MATCH(CustbyRate!$A23,CalCusts!$D$2:$Z$2,0),0)</f>
        <v>2</v>
      </c>
      <c r="AZ23" s="11">
        <f>VLOOKUP(AZ$5,CalCusts!$D$3:$Z$74,MATCH(CustbyRate!$A23,CalCusts!$D$2:$Z$2,0),0)</f>
        <v>2</v>
      </c>
      <c r="BA23" s="11">
        <f>VLOOKUP(BA$5,CalCusts!$D$3:$Z$74,MATCH(CustbyRate!$A23,CalCusts!$D$2:$Z$2,0),0)</f>
        <v>2</v>
      </c>
      <c r="BB23" s="11">
        <f>VLOOKUP(BB$5,CalCusts!$D$3:$Z$74,MATCH(CustbyRate!$A23,CalCusts!$D$2:$Z$2,0),0)</f>
        <v>2</v>
      </c>
      <c r="BC23" s="11">
        <f>VLOOKUP(BC$5,CalCusts!$D$3:$Z$74,MATCH(CustbyRate!$A23,CalCusts!$D$2:$Z$2,0),0)</f>
        <v>2</v>
      </c>
      <c r="BD23" s="11">
        <f>VLOOKUP(BD$5,CalCusts!$D$3:$Z$74,MATCH(CustbyRate!$A23,CalCusts!$D$2:$Z$2,0),0)</f>
        <v>2</v>
      </c>
      <c r="BE23" s="11">
        <f>VLOOKUP(BE$5,CalCusts!$D$3:$Z$74,MATCH(CustbyRate!$A23,CalCusts!$D$2:$Z$2,0),0)</f>
        <v>2</v>
      </c>
      <c r="BF23" s="11">
        <f>VLOOKUP(BF$5,CalCusts!$D$3:$Z$74,MATCH(CustbyRate!$A23,CalCusts!$D$2:$Z$2,0),0)</f>
        <v>2</v>
      </c>
      <c r="BG23" s="11">
        <f>VLOOKUP(BG$5,CalCusts!$D$3:$Z$74,MATCH(CustbyRate!$A23,CalCusts!$D$2:$Z$2,0),0)</f>
        <v>2</v>
      </c>
      <c r="BH23" s="11">
        <f>VLOOKUP(BH$5,CalCusts!$D$3:$Z$74,MATCH(CustbyRate!$A23,CalCusts!$D$2:$Z$2,0),0)</f>
        <v>2</v>
      </c>
      <c r="BI23" s="11">
        <f>VLOOKUP(BI$5,CalCusts!$D$3:$Z$74,MATCH(CustbyRate!$A23,CalCusts!$D$2:$Z$2,0),0)</f>
        <v>2</v>
      </c>
      <c r="BJ23" s="11">
        <f>VLOOKUP(BJ$5,CalCusts!$D$3:$Z$74,MATCH(CustbyRate!$A23,CalCusts!$D$2:$Z$2,0),0)</f>
        <v>2</v>
      </c>
      <c r="BK23" s="11">
        <f>VLOOKUP(BK$5,CalCusts!$D$3:$Z$74,MATCH(CustbyRate!$A23,CalCusts!$D$2:$Z$2,0),0)</f>
        <v>2</v>
      </c>
      <c r="BL23" s="11">
        <f>VLOOKUP(BL$5,CalCusts!$D$3:$Z$74,MATCH(CustbyRate!$A23,CalCusts!$D$2:$Z$2,0),0)</f>
        <v>2</v>
      </c>
      <c r="BM23" s="11">
        <f>VLOOKUP(BM$5,CalCusts!$D$3:$Z$74,MATCH(CustbyRate!$A23,CalCusts!$D$2:$Z$2,0),0)</f>
        <v>2</v>
      </c>
      <c r="BN23" s="11">
        <f>VLOOKUP(BN$5,CalCusts!$D$3:$Z$74,MATCH(CustbyRate!$A23,CalCusts!$D$2:$Z$2,0),0)</f>
        <v>2</v>
      </c>
      <c r="BO23" s="11">
        <f>VLOOKUP(BO$5,CalCusts!$D$3:$Z$74,MATCH(CustbyRate!$A23,CalCusts!$D$2:$Z$2,0),0)</f>
        <v>2</v>
      </c>
      <c r="BP23" s="11">
        <f>VLOOKUP(BP$5,CalCusts!$D$3:$Z$74,MATCH(CustbyRate!$A23,CalCusts!$D$2:$Z$2,0),0)</f>
        <v>2</v>
      </c>
      <c r="BQ23" s="11">
        <f>VLOOKUP(BQ$5,CalCusts!$D$3:$Z$74,MATCH(CustbyRate!$A23,CalCusts!$D$2:$Z$2,0),0)</f>
        <v>2</v>
      </c>
    </row>
    <row r="24" spans="1:69" x14ac:dyDescent="0.25">
      <c r="A24" t="s">
        <v>21</v>
      </c>
      <c r="B24" s="11">
        <f>VLOOKUP(B$5,CalCusts!$D$3:$Z$74,MATCH(CustbyRate!$A24,CalCusts!$D$2:$Z$2,0),0)</f>
        <v>0</v>
      </c>
      <c r="C24" s="11">
        <f>VLOOKUP(C$5,CalCusts!$D$3:$Z$74,MATCH(CustbyRate!$A24,CalCusts!$D$2:$Z$2,0),0)</f>
        <v>0</v>
      </c>
      <c r="D24" s="11">
        <f>VLOOKUP(D$5,CalCusts!$D$3:$Z$74,MATCH(CustbyRate!$A24,CalCusts!$D$2:$Z$2,0),0)</f>
        <v>0</v>
      </c>
      <c r="E24" s="11">
        <f>VLOOKUP(E$5,CalCusts!$D$3:$Z$74,MATCH(CustbyRate!$A24,CalCusts!$D$2:$Z$2,0),0)</f>
        <v>0</v>
      </c>
      <c r="F24" s="11">
        <f>VLOOKUP(F$5,CalCusts!$D$3:$Z$74,MATCH(CustbyRate!$A24,CalCusts!$D$2:$Z$2,0),0)</f>
        <v>0</v>
      </c>
      <c r="G24" s="11">
        <f>VLOOKUP(G$5,CalCusts!$D$3:$Z$74,MATCH(CustbyRate!$A24,CalCusts!$D$2:$Z$2,0),0)</f>
        <v>0</v>
      </c>
      <c r="H24" s="11">
        <f>VLOOKUP(H$5,CalCusts!$D$3:$Z$74,MATCH(CustbyRate!$A24,CalCusts!$D$2:$Z$2,0),0)</f>
        <v>0</v>
      </c>
      <c r="I24" s="11">
        <f>VLOOKUP(I$5,CalCusts!$D$3:$Z$74,MATCH(CustbyRate!$A24,CalCusts!$D$2:$Z$2,0),0)</f>
        <v>0</v>
      </c>
      <c r="J24" s="11">
        <f>VLOOKUP(J$5,CalCusts!$D$3:$Z$74,MATCH(CustbyRate!$A24,CalCusts!$D$2:$Z$2,0),0)</f>
        <v>0</v>
      </c>
      <c r="K24" s="11">
        <f>VLOOKUP(K$5,CalCusts!$D$3:$Z$74,MATCH(CustbyRate!$A24,CalCusts!$D$2:$Z$2,0),0)</f>
        <v>0</v>
      </c>
      <c r="L24" s="11">
        <f>VLOOKUP(L$5,CalCusts!$D$3:$Z$74,MATCH(CustbyRate!$A24,CalCusts!$D$2:$Z$2,0),0)</f>
        <v>0</v>
      </c>
      <c r="M24" s="11">
        <f>VLOOKUP(M$5,CalCusts!$D$3:$Z$74,MATCH(CustbyRate!$A24,CalCusts!$D$2:$Z$2,0),0)</f>
        <v>0</v>
      </c>
      <c r="N24" s="11">
        <f>VLOOKUP(N$5,CalCusts!$D$3:$Z$74,MATCH(CustbyRate!$A24,CalCusts!$D$2:$Z$2,0),0)</f>
        <v>0</v>
      </c>
      <c r="O24" s="11">
        <f>VLOOKUP(O$5,CalCusts!$D$3:$Z$74,MATCH(CustbyRate!$A24,CalCusts!$D$2:$Z$2,0),0)</f>
        <v>0</v>
      </c>
      <c r="P24" s="11">
        <f>VLOOKUP(P$5,CalCusts!$D$3:$Z$74,MATCH(CustbyRate!$A24,CalCusts!$D$2:$Z$2,0),0)</f>
        <v>0</v>
      </c>
      <c r="Q24" s="11">
        <f>VLOOKUP(Q$5,CalCusts!$D$3:$Z$74,MATCH(CustbyRate!$A24,CalCusts!$D$2:$Z$2,0),0)</f>
        <v>0</v>
      </c>
      <c r="R24" s="11">
        <f>VLOOKUP(R$5,CalCusts!$D$3:$Z$74,MATCH(CustbyRate!$A24,CalCusts!$D$2:$Z$2,0),0)</f>
        <v>0</v>
      </c>
      <c r="S24" s="11">
        <f>VLOOKUP(S$5,CalCusts!$D$3:$Z$74,MATCH(CustbyRate!$A24,CalCusts!$D$2:$Z$2,0),0)</f>
        <v>0</v>
      </c>
      <c r="T24" s="11">
        <f>VLOOKUP(T$5,CalCusts!$D$3:$Z$74,MATCH(CustbyRate!$A24,CalCusts!$D$2:$Z$2,0),0)</f>
        <v>0</v>
      </c>
      <c r="U24" s="11">
        <f>VLOOKUP(U$5,CalCusts!$D$3:$Z$74,MATCH(CustbyRate!$A24,CalCusts!$D$2:$Z$2,0),0)</f>
        <v>0</v>
      </c>
      <c r="V24" s="11">
        <f>VLOOKUP(V$5,CalCusts!$D$3:$Z$74,MATCH(CustbyRate!$A24,CalCusts!$D$2:$Z$2,0),0)</f>
        <v>0</v>
      </c>
      <c r="W24" s="11">
        <f>VLOOKUP(W$5,CalCusts!$D$3:$Z$74,MATCH(CustbyRate!$A24,CalCusts!$D$2:$Z$2,0),0)</f>
        <v>0</v>
      </c>
      <c r="X24" s="11">
        <f>VLOOKUP(X$5,CalCusts!$D$3:$Z$74,MATCH(CustbyRate!$A24,CalCusts!$D$2:$Z$2,0),0)</f>
        <v>0</v>
      </c>
      <c r="Y24" s="11">
        <f>VLOOKUP(Y$5,CalCusts!$D$3:$Z$74,MATCH(CustbyRate!$A24,CalCusts!$D$2:$Z$2,0),0)</f>
        <v>0</v>
      </c>
      <c r="Z24" s="11">
        <f>VLOOKUP(Z$5,CalCusts!$D$3:$Z$74,MATCH(CustbyRate!$A24,CalCusts!$D$2:$Z$2,0),0)</f>
        <v>0</v>
      </c>
      <c r="AA24" s="11">
        <f>VLOOKUP(AA$5,CalCusts!$D$3:$Z$74,MATCH(CustbyRate!$A24,CalCusts!$D$2:$Z$2,0),0)</f>
        <v>0</v>
      </c>
      <c r="AB24" s="11">
        <f>VLOOKUP(AB$5,CalCusts!$D$3:$Z$74,MATCH(CustbyRate!$A24,CalCusts!$D$2:$Z$2,0),0)</f>
        <v>0</v>
      </c>
      <c r="AC24" s="11">
        <f>VLOOKUP(AC$5,CalCusts!$D$3:$Z$74,MATCH(CustbyRate!$A24,CalCusts!$D$2:$Z$2,0),0)</f>
        <v>0</v>
      </c>
      <c r="AD24" s="11">
        <f>VLOOKUP(AD$5,CalCusts!$D$3:$Z$74,MATCH(CustbyRate!$A24,CalCusts!$D$2:$Z$2,0),0)</f>
        <v>0</v>
      </c>
      <c r="AE24" s="11">
        <f>VLOOKUP(AE$5,CalCusts!$D$3:$Z$74,MATCH(CustbyRate!$A24,CalCusts!$D$2:$Z$2,0),0)</f>
        <v>0</v>
      </c>
      <c r="AF24" s="11">
        <f>VLOOKUP(AF$5,CalCusts!$D$3:$Z$74,MATCH(CustbyRate!$A24,CalCusts!$D$2:$Z$2,0),0)</f>
        <v>0</v>
      </c>
      <c r="AG24" s="11">
        <f>VLOOKUP(AG$5,CalCusts!$D$3:$Z$74,MATCH(CustbyRate!$A24,CalCusts!$D$2:$Z$2,0),0)</f>
        <v>0</v>
      </c>
      <c r="AH24" s="11">
        <f>VLOOKUP(AH$5,CalCusts!$D$3:$Z$74,MATCH(CustbyRate!$A24,CalCusts!$D$2:$Z$2,0),0)</f>
        <v>0</v>
      </c>
      <c r="AI24" s="11">
        <f>VLOOKUP(AI$5,CalCusts!$D$3:$Z$74,MATCH(CustbyRate!$A24,CalCusts!$D$2:$Z$2,0),0)</f>
        <v>0</v>
      </c>
      <c r="AJ24" s="11">
        <f>VLOOKUP(AJ$5,CalCusts!$D$3:$Z$74,MATCH(CustbyRate!$A24,CalCusts!$D$2:$Z$2,0),0)</f>
        <v>0</v>
      </c>
      <c r="AK24" s="11">
        <f>VLOOKUP(AK$5,CalCusts!$D$3:$Z$74,MATCH(CustbyRate!$A24,CalCusts!$D$2:$Z$2,0),0)</f>
        <v>0</v>
      </c>
      <c r="AL24" s="11">
        <f>VLOOKUP(AL$5,CalCusts!$D$3:$Z$74,MATCH(CustbyRate!$A24,CalCusts!$D$2:$Z$2,0),0)</f>
        <v>0</v>
      </c>
      <c r="AM24" s="11">
        <f>VLOOKUP(AM$5,CalCusts!$D$3:$Z$74,MATCH(CustbyRate!$A24,CalCusts!$D$2:$Z$2,0),0)</f>
        <v>0</v>
      </c>
      <c r="AN24" s="11">
        <f>VLOOKUP(AN$5,CalCusts!$D$3:$Z$74,MATCH(CustbyRate!$A24,CalCusts!$D$2:$Z$2,0),0)</f>
        <v>0</v>
      </c>
      <c r="AO24" s="11">
        <f>VLOOKUP(AO$5,CalCusts!$D$3:$Z$74,MATCH(CustbyRate!$A24,CalCusts!$D$2:$Z$2,0),0)</f>
        <v>0</v>
      </c>
      <c r="AP24" s="11">
        <f>VLOOKUP(AP$5,CalCusts!$D$3:$Z$74,MATCH(CustbyRate!$A24,CalCusts!$D$2:$Z$2,0),0)</f>
        <v>0</v>
      </c>
      <c r="AQ24" s="11">
        <f>VLOOKUP(AQ$5,CalCusts!$D$3:$Z$74,MATCH(CustbyRate!$A24,CalCusts!$D$2:$Z$2,0),0)</f>
        <v>0</v>
      </c>
      <c r="AR24" s="11">
        <f>VLOOKUP(AR$5,CalCusts!$D$3:$Z$74,MATCH(CustbyRate!$A24,CalCusts!$D$2:$Z$2,0),0)</f>
        <v>0</v>
      </c>
      <c r="AS24" s="11">
        <f>VLOOKUP(AS$5,CalCusts!$D$3:$Z$74,MATCH(CustbyRate!$A24,CalCusts!$D$2:$Z$2,0),0)</f>
        <v>0</v>
      </c>
      <c r="AT24" s="11">
        <f>VLOOKUP(AT$5,CalCusts!$D$3:$Z$74,MATCH(CustbyRate!$A24,CalCusts!$D$2:$Z$2,0),0)</f>
        <v>0</v>
      </c>
      <c r="AU24" s="11">
        <f>VLOOKUP(AU$5,CalCusts!$D$3:$Z$74,MATCH(CustbyRate!$A24,CalCusts!$D$2:$Z$2,0),0)</f>
        <v>0</v>
      </c>
      <c r="AV24" s="11">
        <f>VLOOKUP(AV$5,CalCusts!$D$3:$Z$74,MATCH(CustbyRate!$A24,CalCusts!$D$2:$Z$2,0),0)</f>
        <v>0</v>
      </c>
      <c r="AW24" s="11">
        <f>VLOOKUP(AW$5,CalCusts!$D$3:$Z$74,MATCH(CustbyRate!$A24,CalCusts!$D$2:$Z$2,0),0)</f>
        <v>0</v>
      </c>
      <c r="AX24" s="11">
        <f>VLOOKUP(AX$5,CalCusts!$D$3:$Z$74,MATCH(CustbyRate!$A24,CalCusts!$D$2:$Z$2,0),0)</f>
        <v>0</v>
      </c>
      <c r="AY24" s="11">
        <f>VLOOKUP(AY$5,CalCusts!$D$3:$Z$74,MATCH(CustbyRate!$A24,CalCusts!$D$2:$Z$2,0),0)</f>
        <v>0</v>
      </c>
      <c r="AZ24" s="11">
        <f>VLOOKUP(AZ$5,CalCusts!$D$3:$Z$74,MATCH(CustbyRate!$A24,CalCusts!$D$2:$Z$2,0),0)</f>
        <v>0</v>
      </c>
      <c r="BA24" s="11">
        <f>VLOOKUP(BA$5,CalCusts!$D$3:$Z$74,MATCH(CustbyRate!$A24,CalCusts!$D$2:$Z$2,0),0)</f>
        <v>0</v>
      </c>
      <c r="BB24" s="11">
        <f>VLOOKUP(BB$5,CalCusts!$D$3:$Z$74,MATCH(CustbyRate!$A24,CalCusts!$D$2:$Z$2,0),0)</f>
        <v>0</v>
      </c>
      <c r="BC24" s="11">
        <f>VLOOKUP(BC$5,CalCusts!$D$3:$Z$74,MATCH(CustbyRate!$A24,CalCusts!$D$2:$Z$2,0),0)</f>
        <v>0</v>
      </c>
      <c r="BD24" s="11">
        <f>VLOOKUP(BD$5,CalCusts!$D$3:$Z$74,MATCH(CustbyRate!$A24,CalCusts!$D$2:$Z$2,0),0)</f>
        <v>0</v>
      </c>
      <c r="BE24" s="11">
        <f>VLOOKUP(BE$5,CalCusts!$D$3:$Z$74,MATCH(CustbyRate!$A24,CalCusts!$D$2:$Z$2,0),0)</f>
        <v>0</v>
      </c>
      <c r="BF24" s="11">
        <f>VLOOKUP(BF$5,CalCusts!$D$3:$Z$74,MATCH(CustbyRate!$A24,CalCusts!$D$2:$Z$2,0),0)</f>
        <v>0</v>
      </c>
      <c r="BG24" s="11">
        <f>VLOOKUP(BG$5,CalCusts!$D$3:$Z$74,MATCH(CustbyRate!$A24,CalCusts!$D$2:$Z$2,0),0)</f>
        <v>0</v>
      </c>
      <c r="BH24" s="11">
        <f>VLOOKUP(BH$5,CalCusts!$D$3:$Z$74,MATCH(CustbyRate!$A24,CalCusts!$D$2:$Z$2,0),0)</f>
        <v>0</v>
      </c>
      <c r="BI24" s="11">
        <f>VLOOKUP(BI$5,CalCusts!$D$3:$Z$74,MATCH(CustbyRate!$A24,CalCusts!$D$2:$Z$2,0),0)</f>
        <v>0</v>
      </c>
      <c r="BJ24" s="11">
        <f>VLOOKUP(BJ$5,CalCusts!$D$3:$Z$74,MATCH(CustbyRate!$A24,CalCusts!$D$2:$Z$2,0),0)</f>
        <v>0</v>
      </c>
      <c r="BK24" s="11">
        <f>VLOOKUP(BK$5,CalCusts!$D$3:$Z$74,MATCH(CustbyRate!$A24,CalCusts!$D$2:$Z$2,0),0)</f>
        <v>0</v>
      </c>
      <c r="BL24" s="11">
        <f>VLOOKUP(BL$5,CalCusts!$D$3:$Z$74,MATCH(CustbyRate!$A24,CalCusts!$D$2:$Z$2,0),0)</f>
        <v>0</v>
      </c>
      <c r="BM24" s="11">
        <f>VLOOKUP(BM$5,CalCusts!$D$3:$Z$74,MATCH(CustbyRate!$A24,CalCusts!$D$2:$Z$2,0),0)</f>
        <v>0</v>
      </c>
      <c r="BN24" s="11">
        <f>VLOOKUP(BN$5,CalCusts!$D$3:$Z$74,MATCH(CustbyRate!$A24,CalCusts!$D$2:$Z$2,0),0)</f>
        <v>0</v>
      </c>
      <c r="BO24" s="11">
        <f>VLOOKUP(BO$5,CalCusts!$D$3:$Z$74,MATCH(CustbyRate!$A24,CalCusts!$D$2:$Z$2,0),0)</f>
        <v>0</v>
      </c>
      <c r="BP24" s="11">
        <f>VLOOKUP(BP$5,CalCusts!$D$3:$Z$74,MATCH(CustbyRate!$A24,CalCusts!$D$2:$Z$2,0),0)</f>
        <v>0</v>
      </c>
      <c r="BQ24" s="11">
        <f>VLOOKUP(BQ$5,CalCusts!$D$3:$Z$74,MATCH(CustbyRate!$A24,CalCusts!$D$2:$Z$2,0),0)</f>
        <v>0</v>
      </c>
    </row>
    <row r="25" spans="1:69" x14ac:dyDescent="0.25">
      <c r="A25" t="s">
        <v>22</v>
      </c>
      <c r="B25" s="11">
        <f>VLOOKUP(B$5,CalCusts!$D$3:$Z$74,MATCH(CustbyRate!$A25,CalCusts!$D$2:$Z$2,0),0)</f>
        <v>2</v>
      </c>
      <c r="C25" s="11">
        <f>VLOOKUP(C$5,CalCusts!$D$3:$Z$74,MATCH(CustbyRate!$A25,CalCusts!$D$2:$Z$2,0),0)</f>
        <v>2</v>
      </c>
      <c r="D25" s="11">
        <f>VLOOKUP(D$5,CalCusts!$D$3:$Z$74,MATCH(CustbyRate!$A25,CalCusts!$D$2:$Z$2,0),0)</f>
        <v>2</v>
      </c>
      <c r="E25" s="11">
        <f>VLOOKUP(E$5,CalCusts!$D$3:$Z$74,MATCH(CustbyRate!$A25,CalCusts!$D$2:$Z$2,0),0)</f>
        <v>2</v>
      </c>
      <c r="F25" s="11">
        <f>VLOOKUP(F$5,CalCusts!$D$3:$Z$74,MATCH(CustbyRate!$A25,CalCusts!$D$2:$Z$2,0),0)</f>
        <v>2</v>
      </c>
      <c r="G25" s="11">
        <f>VLOOKUP(G$5,CalCusts!$D$3:$Z$74,MATCH(CustbyRate!$A25,CalCusts!$D$2:$Z$2,0),0)</f>
        <v>2</v>
      </c>
      <c r="H25" s="11">
        <f>VLOOKUP(H$5,CalCusts!$D$3:$Z$74,MATCH(CustbyRate!$A25,CalCusts!$D$2:$Z$2,0),0)</f>
        <v>2</v>
      </c>
      <c r="I25" s="11">
        <f>VLOOKUP(I$5,CalCusts!$D$3:$Z$74,MATCH(CustbyRate!$A25,CalCusts!$D$2:$Z$2,0),0)</f>
        <v>2</v>
      </c>
      <c r="J25" s="11">
        <f>VLOOKUP(J$5,CalCusts!$D$3:$Z$74,MATCH(CustbyRate!$A25,CalCusts!$D$2:$Z$2,0),0)</f>
        <v>2</v>
      </c>
      <c r="K25" s="11">
        <f>VLOOKUP(K$5,CalCusts!$D$3:$Z$74,MATCH(CustbyRate!$A25,CalCusts!$D$2:$Z$2,0),0)</f>
        <v>2</v>
      </c>
      <c r="L25" s="11">
        <f>VLOOKUP(L$5,CalCusts!$D$3:$Z$74,MATCH(CustbyRate!$A25,CalCusts!$D$2:$Z$2,0),0)</f>
        <v>2</v>
      </c>
      <c r="M25" s="11">
        <f>VLOOKUP(M$5,CalCusts!$D$3:$Z$74,MATCH(CustbyRate!$A25,CalCusts!$D$2:$Z$2,0),0)</f>
        <v>2</v>
      </c>
      <c r="N25" s="11">
        <f>VLOOKUP(N$5,CalCusts!$D$3:$Z$74,MATCH(CustbyRate!$A25,CalCusts!$D$2:$Z$2,0),0)</f>
        <v>2</v>
      </c>
      <c r="O25" s="11">
        <f>VLOOKUP(O$5,CalCusts!$D$3:$Z$74,MATCH(CustbyRate!$A25,CalCusts!$D$2:$Z$2,0),0)</f>
        <v>2</v>
      </c>
      <c r="P25" s="11">
        <f>VLOOKUP(P$5,CalCusts!$D$3:$Z$74,MATCH(CustbyRate!$A25,CalCusts!$D$2:$Z$2,0),0)</f>
        <v>2</v>
      </c>
      <c r="Q25" s="11">
        <f>VLOOKUP(Q$5,CalCusts!$D$3:$Z$74,MATCH(CustbyRate!$A25,CalCusts!$D$2:$Z$2,0),0)</f>
        <v>2</v>
      </c>
      <c r="R25" s="11">
        <f>VLOOKUP(R$5,CalCusts!$D$3:$Z$74,MATCH(CustbyRate!$A25,CalCusts!$D$2:$Z$2,0),0)</f>
        <v>2</v>
      </c>
      <c r="S25" s="11">
        <f>VLOOKUP(S$5,CalCusts!$D$3:$Z$74,MATCH(CustbyRate!$A25,CalCusts!$D$2:$Z$2,0),0)</f>
        <v>2</v>
      </c>
      <c r="T25" s="11">
        <f>VLOOKUP(T$5,CalCusts!$D$3:$Z$74,MATCH(CustbyRate!$A25,CalCusts!$D$2:$Z$2,0),0)</f>
        <v>2</v>
      </c>
      <c r="U25" s="11">
        <f>VLOOKUP(U$5,CalCusts!$D$3:$Z$74,MATCH(CustbyRate!$A25,CalCusts!$D$2:$Z$2,0),0)</f>
        <v>2</v>
      </c>
      <c r="V25" s="11">
        <f>VLOOKUP(V$5,CalCusts!$D$3:$Z$74,MATCH(CustbyRate!$A25,CalCusts!$D$2:$Z$2,0),0)</f>
        <v>2</v>
      </c>
      <c r="W25" s="11">
        <f>VLOOKUP(W$5,CalCusts!$D$3:$Z$74,MATCH(CustbyRate!$A25,CalCusts!$D$2:$Z$2,0),0)</f>
        <v>2</v>
      </c>
      <c r="X25" s="11">
        <f>VLOOKUP(X$5,CalCusts!$D$3:$Z$74,MATCH(CustbyRate!$A25,CalCusts!$D$2:$Z$2,0),0)</f>
        <v>2</v>
      </c>
      <c r="Y25" s="11">
        <f>VLOOKUP(Y$5,CalCusts!$D$3:$Z$74,MATCH(CustbyRate!$A25,CalCusts!$D$2:$Z$2,0),0)</f>
        <v>2</v>
      </c>
      <c r="Z25" s="11">
        <f>VLOOKUP(Z$5,CalCusts!$D$3:$Z$74,MATCH(CustbyRate!$A25,CalCusts!$D$2:$Z$2,0),0)</f>
        <v>2</v>
      </c>
      <c r="AA25" s="11">
        <f>VLOOKUP(AA$5,CalCusts!$D$3:$Z$74,MATCH(CustbyRate!$A25,CalCusts!$D$2:$Z$2,0),0)</f>
        <v>2</v>
      </c>
      <c r="AB25" s="11">
        <f>VLOOKUP(AB$5,CalCusts!$D$3:$Z$74,MATCH(CustbyRate!$A25,CalCusts!$D$2:$Z$2,0),0)</f>
        <v>2</v>
      </c>
      <c r="AC25" s="11">
        <f>VLOOKUP(AC$5,CalCusts!$D$3:$Z$74,MATCH(CustbyRate!$A25,CalCusts!$D$2:$Z$2,0),0)</f>
        <v>2</v>
      </c>
      <c r="AD25" s="11">
        <f>VLOOKUP(AD$5,CalCusts!$D$3:$Z$74,MATCH(CustbyRate!$A25,CalCusts!$D$2:$Z$2,0),0)</f>
        <v>2</v>
      </c>
      <c r="AE25" s="11">
        <f>VLOOKUP(AE$5,CalCusts!$D$3:$Z$74,MATCH(CustbyRate!$A25,CalCusts!$D$2:$Z$2,0),0)</f>
        <v>2</v>
      </c>
      <c r="AF25" s="11">
        <f>VLOOKUP(AF$5,CalCusts!$D$3:$Z$74,MATCH(CustbyRate!$A25,CalCusts!$D$2:$Z$2,0),0)</f>
        <v>2</v>
      </c>
      <c r="AG25" s="11">
        <f>VLOOKUP(AG$5,CalCusts!$D$3:$Z$74,MATCH(CustbyRate!$A25,CalCusts!$D$2:$Z$2,0),0)</f>
        <v>2</v>
      </c>
      <c r="AH25" s="11">
        <f>VLOOKUP(AH$5,CalCusts!$D$3:$Z$74,MATCH(CustbyRate!$A25,CalCusts!$D$2:$Z$2,0),0)</f>
        <v>2</v>
      </c>
      <c r="AI25" s="11">
        <f>VLOOKUP(AI$5,CalCusts!$D$3:$Z$74,MATCH(CustbyRate!$A25,CalCusts!$D$2:$Z$2,0),0)</f>
        <v>2</v>
      </c>
      <c r="AJ25" s="11">
        <f>VLOOKUP(AJ$5,CalCusts!$D$3:$Z$74,MATCH(CustbyRate!$A25,CalCusts!$D$2:$Z$2,0),0)</f>
        <v>2</v>
      </c>
      <c r="AK25" s="11">
        <f>VLOOKUP(AK$5,CalCusts!$D$3:$Z$74,MATCH(CustbyRate!$A25,CalCusts!$D$2:$Z$2,0),0)</f>
        <v>2</v>
      </c>
      <c r="AL25" s="11">
        <f>VLOOKUP(AL$5,CalCusts!$D$3:$Z$74,MATCH(CustbyRate!$A25,CalCusts!$D$2:$Z$2,0),0)</f>
        <v>2</v>
      </c>
      <c r="AM25" s="11">
        <f>VLOOKUP(AM$5,CalCusts!$D$3:$Z$74,MATCH(CustbyRate!$A25,CalCusts!$D$2:$Z$2,0),0)</f>
        <v>2</v>
      </c>
      <c r="AN25" s="11">
        <f>VLOOKUP(AN$5,CalCusts!$D$3:$Z$74,MATCH(CustbyRate!$A25,CalCusts!$D$2:$Z$2,0),0)</f>
        <v>2</v>
      </c>
      <c r="AO25" s="11">
        <f>VLOOKUP(AO$5,CalCusts!$D$3:$Z$74,MATCH(CustbyRate!$A25,CalCusts!$D$2:$Z$2,0),0)</f>
        <v>2</v>
      </c>
      <c r="AP25" s="11">
        <f>VLOOKUP(AP$5,CalCusts!$D$3:$Z$74,MATCH(CustbyRate!$A25,CalCusts!$D$2:$Z$2,0),0)</f>
        <v>2</v>
      </c>
      <c r="AQ25" s="11">
        <f>VLOOKUP(AQ$5,CalCusts!$D$3:$Z$74,MATCH(CustbyRate!$A25,CalCusts!$D$2:$Z$2,0),0)</f>
        <v>2</v>
      </c>
      <c r="AR25" s="11">
        <f>VLOOKUP(AR$5,CalCusts!$D$3:$Z$74,MATCH(CustbyRate!$A25,CalCusts!$D$2:$Z$2,0),0)</f>
        <v>2</v>
      </c>
      <c r="AS25" s="11">
        <f>VLOOKUP(AS$5,CalCusts!$D$3:$Z$74,MATCH(CustbyRate!$A25,CalCusts!$D$2:$Z$2,0),0)</f>
        <v>2</v>
      </c>
      <c r="AT25" s="11">
        <f>VLOOKUP(AT$5,CalCusts!$D$3:$Z$74,MATCH(CustbyRate!$A25,CalCusts!$D$2:$Z$2,0),0)</f>
        <v>2</v>
      </c>
      <c r="AU25" s="11">
        <f>VLOOKUP(AU$5,CalCusts!$D$3:$Z$74,MATCH(CustbyRate!$A25,CalCusts!$D$2:$Z$2,0),0)</f>
        <v>2</v>
      </c>
      <c r="AV25" s="11">
        <f>VLOOKUP(AV$5,CalCusts!$D$3:$Z$74,MATCH(CustbyRate!$A25,CalCusts!$D$2:$Z$2,0),0)</f>
        <v>2</v>
      </c>
      <c r="AW25" s="11">
        <f>VLOOKUP(AW$5,CalCusts!$D$3:$Z$74,MATCH(CustbyRate!$A25,CalCusts!$D$2:$Z$2,0),0)</f>
        <v>2</v>
      </c>
      <c r="AX25" s="11">
        <f>VLOOKUP(AX$5,CalCusts!$D$3:$Z$74,MATCH(CustbyRate!$A25,CalCusts!$D$2:$Z$2,0),0)</f>
        <v>2</v>
      </c>
      <c r="AY25" s="11">
        <f>VLOOKUP(AY$5,CalCusts!$D$3:$Z$74,MATCH(CustbyRate!$A25,CalCusts!$D$2:$Z$2,0),0)</f>
        <v>2</v>
      </c>
      <c r="AZ25" s="11">
        <f>VLOOKUP(AZ$5,CalCusts!$D$3:$Z$74,MATCH(CustbyRate!$A25,CalCusts!$D$2:$Z$2,0),0)</f>
        <v>2</v>
      </c>
      <c r="BA25" s="11">
        <f>VLOOKUP(BA$5,CalCusts!$D$3:$Z$74,MATCH(CustbyRate!$A25,CalCusts!$D$2:$Z$2,0),0)</f>
        <v>2</v>
      </c>
      <c r="BB25" s="11">
        <f>VLOOKUP(BB$5,CalCusts!$D$3:$Z$74,MATCH(CustbyRate!$A25,CalCusts!$D$2:$Z$2,0),0)</f>
        <v>2</v>
      </c>
      <c r="BC25" s="11">
        <f>VLOOKUP(BC$5,CalCusts!$D$3:$Z$74,MATCH(CustbyRate!$A25,CalCusts!$D$2:$Z$2,0),0)</f>
        <v>2</v>
      </c>
      <c r="BD25" s="11">
        <f>VLOOKUP(BD$5,CalCusts!$D$3:$Z$74,MATCH(CustbyRate!$A25,CalCusts!$D$2:$Z$2,0),0)</f>
        <v>2</v>
      </c>
      <c r="BE25" s="11">
        <f>VLOOKUP(BE$5,CalCusts!$D$3:$Z$74,MATCH(CustbyRate!$A25,CalCusts!$D$2:$Z$2,0),0)</f>
        <v>2</v>
      </c>
      <c r="BF25" s="11">
        <f>VLOOKUP(BF$5,CalCusts!$D$3:$Z$74,MATCH(CustbyRate!$A25,CalCusts!$D$2:$Z$2,0),0)</f>
        <v>2</v>
      </c>
      <c r="BG25" s="11">
        <f>VLOOKUP(BG$5,CalCusts!$D$3:$Z$74,MATCH(CustbyRate!$A25,CalCusts!$D$2:$Z$2,0),0)</f>
        <v>2</v>
      </c>
      <c r="BH25" s="11">
        <f>VLOOKUP(BH$5,CalCusts!$D$3:$Z$74,MATCH(CustbyRate!$A25,CalCusts!$D$2:$Z$2,0),0)</f>
        <v>2</v>
      </c>
      <c r="BI25" s="11">
        <f>VLOOKUP(BI$5,CalCusts!$D$3:$Z$74,MATCH(CustbyRate!$A25,CalCusts!$D$2:$Z$2,0),0)</f>
        <v>2</v>
      </c>
      <c r="BJ25" s="11">
        <f>VLOOKUP(BJ$5,CalCusts!$D$3:$Z$74,MATCH(CustbyRate!$A25,CalCusts!$D$2:$Z$2,0),0)</f>
        <v>2</v>
      </c>
      <c r="BK25" s="11">
        <f>VLOOKUP(BK$5,CalCusts!$D$3:$Z$74,MATCH(CustbyRate!$A25,CalCusts!$D$2:$Z$2,0),0)</f>
        <v>2</v>
      </c>
      <c r="BL25" s="11">
        <f>VLOOKUP(BL$5,CalCusts!$D$3:$Z$74,MATCH(CustbyRate!$A25,CalCusts!$D$2:$Z$2,0),0)</f>
        <v>2</v>
      </c>
      <c r="BM25" s="11">
        <f>VLOOKUP(BM$5,CalCusts!$D$3:$Z$74,MATCH(CustbyRate!$A25,CalCusts!$D$2:$Z$2,0),0)</f>
        <v>2</v>
      </c>
      <c r="BN25" s="11">
        <f>VLOOKUP(BN$5,CalCusts!$D$3:$Z$74,MATCH(CustbyRate!$A25,CalCusts!$D$2:$Z$2,0),0)</f>
        <v>2</v>
      </c>
      <c r="BO25" s="11">
        <f>VLOOKUP(BO$5,CalCusts!$D$3:$Z$74,MATCH(CustbyRate!$A25,CalCusts!$D$2:$Z$2,0),0)</f>
        <v>2</v>
      </c>
      <c r="BP25" s="11">
        <f>VLOOKUP(BP$5,CalCusts!$D$3:$Z$74,MATCH(CustbyRate!$A25,CalCusts!$D$2:$Z$2,0),0)</f>
        <v>2</v>
      </c>
      <c r="BQ25" s="11">
        <f>VLOOKUP(BQ$5,CalCusts!$D$3:$Z$74,MATCH(CustbyRate!$A25,CalCusts!$D$2:$Z$2,0),0)</f>
        <v>2</v>
      </c>
    </row>
    <row r="26" spans="1:69" x14ac:dyDescent="0.25">
      <c r="A26" t="s">
        <v>23</v>
      </c>
      <c r="B26" s="11">
        <f>VLOOKUP(B$5,CalCusts!$D$3:$Z$74,MATCH(CustbyRate!$A26,CalCusts!$D$2:$Z$2,0),0)</f>
        <v>0</v>
      </c>
      <c r="C26" s="11">
        <f>VLOOKUP(C$5,CalCusts!$D$3:$Z$74,MATCH(CustbyRate!$A26,CalCusts!$D$2:$Z$2,0),0)</f>
        <v>0</v>
      </c>
      <c r="D26" s="11">
        <f>VLOOKUP(D$5,CalCusts!$D$3:$Z$74,MATCH(CustbyRate!$A26,CalCusts!$D$2:$Z$2,0),0)</f>
        <v>0</v>
      </c>
      <c r="E26" s="11">
        <f>VLOOKUP(E$5,CalCusts!$D$3:$Z$74,MATCH(CustbyRate!$A26,CalCusts!$D$2:$Z$2,0),0)</f>
        <v>0</v>
      </c>
      <c r="F26" s="11">
        <f>VLOOKUP(F$5,CalCusts!$D$3:$Z$74,MATCH(CustbyRate!$A26,CalCusts!$D$2:$Z$2,0),0)</f>
        <v>0</v>
      </c>
      <c r="G26" s="11">
        <f>VLOOKUP(G$5,CalCusts!$D$3:$Z$74,MATCH(CustbyRate!$A26,CalCusts!$D$2:$Z$2,0),0)</f>
        <v>0</v>
      </c>
      <c r="H26" s="11">
        <f>VLOOKUP(H$5,CalCusts!$D$3:$Z$74,MATCH(CustbyRate!$A26,CalCusts!$D$2:$Z$2,0),0)</f>
        <v>0</v>
      </c>
      <c r="I26" s="11">
        <f>VLOOKUP(I$5,CalCusts!$D$3:$Z$74,MATCH(CustbyRate!$A26,CalCusts!$D$2:$Z$2,0),0)</f>
        <v>0</v>
      </c>
      <c r="J26" s="11">
        <f>VLOOKUP(J$5,CalCusts!$D$3:$Z$74,MATCH(CustbyRate!$A26,CalCusts!$D$2:$Z$2,0),0)</f>
        <v>0</v>
      </c>
      <c r="K26" s="11">
        <f>VLOOKUP(K$5,CalCusts!$D$3:$Z$74,MATCH(CustbyRate!$A26,CalCusts!$D$2:$Z$2,0),0)</f>
        <v>0</v>
      </c>
      <c r="L26" s="11">
        <f>VLOOKUP(L$5,CalCusts!$D$3:$Z$74,MATCH(CustbyRate!$A26,CalCusts!$D$2:$Z$2,0),0)</f>
        <v>0</v>
      </c>
      <c r="M26" s="11">
        <f>VLOOKUP(M$5,CalCusts!$D$3:$Z$74,MATCH(CustbyRate!$A26,CalCusts!$D$2:$Z$2,0),0)</f>
        <v>0</v>
      </c>
      <c r="N26" s="11">
        <f>VLOOKUP(N$5,CalCusts!$D$3:$Z$74,MATCH(CustbyRate!$A26,CalCusts!$D$2:$Z$2,0),0)</f>
        <v>0</v>
      </c>
      <c r="O26" s="11">
        <f>VLOOKUP(O$5,CalCusts!$D$3:$Z$74,MATCH(CustbyRate!$A26,CalCusts!$D$2:$Z$2,0),0)</f>
        <v>0</v>
      </c>
      <c r="P26" s="11">
        <f>VLOOKUP(P$5,CalCusts!$D$3:$Z$74,MATCH(CustbyRate!$A26,CalCusts!$D$2:$Z$2,0),0)</f>
        <v>0</v>
      </c>
      <c r="Q26" s="11">
        <f>VLOOKUP(Q$5,CalCusts!$D$3:$Z$74,MATCH(CustbyRate!$A26,CalCusts!$D$2:$Z$2,0),0)</f>
        <v>0</v>
      </c>
      <c r="R26" s="11">
        <f>VLOOKUP(R$5,CalCusts!$D$3:$Z$74,MATCH(CustbyRate!$A26,CalCusts!$D$2:$Z$2,0),0)</f>
        <v>0</v>
      </c>
      <c r="S26" s="11">
        <f>VLOOKUP(S$5,CalCusts!$D$3:$Z$74,MATCH(CustbyRate!$A26,CalCusts!$D$2:$Z$2,0),0)</f>
        <v>0</v>
      </c>
      <c r="T26" s="11">
        <f>VLOOKUP(T$5,CalCusts!$D$3:$Z$74,MATCH(CustbyRate!$A26,CalCusts!$D$2:$Z$2,0),0)</f>
        <v>0</v>
      </c>
      <c r="U26" s="11">
        <f>VLOOKUP(U$5,CalCusts!$D$3:$Z$74,MATCH(CustbyRate!$A26,CalCusts!$D$2:$Z$2,0),0)</f>
        <v>0</v>
      </c>
      <c r="V26" s="11">
        <f>VLOOKUP(V$5,CalCusts!$D$3:$Z$74,MATCH(CustbyRate!$A26,CalCusts!$D$2:$Z$2,0),0)</f>
        <v>0</v>
      </c>
      <c r="W26" s="11">
        <f>VLOOKUP(W$5,CalCusts!$D$3:$Z$74,MATCH(CustbyRate!$A26,CalCusts!$D$2:$Z$2,0),0)</f>
        <v>0</v>
      </c>
      <c r="X26" s="11">
        <f>VLOOKUP(X$5,CalCusts!$D$3:$Z$74,MATCH(CustbyRate!$A26,CalCusts!$D$2:$Z$2,0),0)</f>
        <v>0</v>
      </c>
      <c r="Y26" s="11">
        <f>VLOOKUP(Y$5,CalCusts!$D$3:$Z$74,MATCH(CustbyRate!$A26,CalCusts!$D$2:$Z$2,0),0)</f>
        <v>0</v>
      </c>
      <c r="Z26" s="11">
        <f>VLOOKUP(Z$5,CalCusts!$D$3:$Z$74,MATCH(CustbyRate!$A26,CalCusts!$D$2:$Z$2,0),0)</f>
        <v>0</v>
      </c>
      <c r="AA26" s="11">
        <f>VLOOKUP(AA$5,CalCusts!$D$3:$Z$74,MATCH(CustbyRate!$A26,CalCusts!$D$2:$Z$2,0),0)</f>
        <v>0</v>
      </c>
      <c r="AB26" s="11">
        <f>VLOOKUP(AB$5,CalCusts!$D$3:$Z$74,MATCH(CustbyRate!$A26,CalCusts!$D$2:$Z$2,0),0)</f>
        <v>0</v>
      </c>
      <c r="AC26" s="11">
        <f>VLOOKUP(AC$5,CalCusts!$D$3:$Z$74,MATCH(CustbyRate!$A26,CalCusts!$D$2:$Z$2,0),0)</f>
        <v>0</v>
      </c>
      <c r="AD26" s="11">
        <f>VLOOKUP(AD$5,CalCusts!$D$3:$Z$74,MATCH(CustbyRate!$A26,CalCusts!$D$2:$Z$2,0),0)</f>
        <v>0</v>
      </c>
      <c r="AE26" s="11">
        <f>VLOOKUP(AE$5,CalCusts!$D$3:$Z$74,MATCH(CustbyRate!$A26,CalCusts!$D$2:$Z$2,0),0)</f>
        <v>0</v>
      </c>
      <c r="AF26" s="11">
        <f>VLOOKUP(AF$5,CalCusts!$D$3:$Z$74,MATCH(CustbyRate!$A26,CalCusts!$D$2:$Z$2,0),0)</f>
        <v>0</v>
      </c>
      <c r="AG26" s="11">
        <f>VLOOKUP(AG$5,CalCusts!$D$3:$Z$74,MATCH(CustbyRate!$A26,CalCusts!$D$2:$Z$2,0),0)</f>
        <v>0</v>
      </c>
      <c r="AH26" s="11">
        <f>VLOOKUP(AH$5,CalCusts!$D$3:$Z$74,MATCH(CustbyRate!$A26,CalCusts!$D$2:$Z$2,0),0)</f>
        <v>0</v>
      </c>
      <c r="AI26" s="11">
        <f>VLOOKUP(AI$5,CalCusts!$D$3:$Z$74,MATCH(CustbyRate!$A26,CalCusts!$D$2:$Z$2,0),0)</f>
        <v>0</v>
      </c>
      <c r="AJ26" s="11">
        <f>VLOOKUP(AJ$5,CalCusts!$D$3:$Z$74,MATCH(CustbyRate!$A26,CalCusts!$D$2:$Z$2,0),0)</f>
        <v>0</v>
      </c>
      <c r="AK26" s="11">
        <f>VLOOKUP(AK$5,CalCusts!$D$3:$Z$74,MATCH(CustbyRate!$A26,CalCusts!$D$2:$Z$2,0),0)</f>
        <v>0</v>
      </c>
      <c r="AL26" s="11">
        <f>VLOOKUP(AL$5,CalCusts!$D$3:$Z$74,MATCH(CustbyRate!$A26,CalCusts!$D$2:$Z$2,0),0)</f>
        <v>0</v>
      </c>
      <c r="AM26" s="11">
        <f>VLOOKUP(AM$5,CalCusts!$D$3:$Z$74,MATCH(CustbyRate!$A26,CalCusts!$D$2:$Z$2,0),0)</f>
        <v>0</v>
      </c>
      <c r="AN26" s="11">
        <f>VLOOKUP(AN$5,CalCusts!$D$3:$Z$74,MATCH(CustbyRate!$A26,CalCusts!$D$2:$Z$2,0),0)</f>
        <v>0</v>
      </c>
      <c r="AO26" s="11">
        <f>VLOOKUP(AO$5,CalCusts!$D$3:$Z$74,MATCH(CustbyRate!$A26,CalCusts!$D$2:$Z$2,0),0)</f>
        <v>0</v>
      </c>
      <c r="AP26" s="11">
        <f>VLOOKUP(AP$5,CalCusts!$D$3:$Z$74,MATCH(CustbyRate!$A26,CalCusts!$D$2:$Z$2,0),0)</f>
        <v>0</v>
      </c>
      <c r="AQ26" s="11">
        <f>VLOOKUP(AQ$5,CalCusts!$D$3:$Z$74,MATCH(CustbyRate!$A26,CalCusts!$D$2:$Z$2,0),0)</f>
        <v>0</v>
      </c>
      <c r="AR26" s="11">
        <f>VLOOKUP(AR$5,CalCusts!$D$3:$Z$74,MATCH(CustbyRate!$A26,CalCusts!$D$2:$Z$2,0),0)</f>
        <v>0</v>
      </c>
      <c r="AS26" s="11">
        <f>VLOOKUP(AS$5,CalCusts!$D$3:$Z$74,MATCH(CustbyRate!$A26,CalCusts!$D$2:$Z$2,0),0)</f>
        <v>0</v>
      </c>
      <c r="AT26" s="11">
        <f>VLOOKUP(AT$5,CalCusts!$D$3:$Z$74,MATCH(CustbyRate!$A26,CalCusts!$D$2:$Z$2,0),0)</f>
        <v>0</v>
      </c>
      <c r="AU26" s="11">
        <f>VLOOKUP(AU$5,CalCusts!$D$3:$Z$74,MATCH(CustbyRate!$A26,CalCusts!$D$2:$Z$2,0),0)</f>
        <v>0</v>
      </c>
      <c r="AV26" s="11">
        <f>VLOOKUP(AV$5,CalCusts!$D$3:$Z$74,MATCH(CustbyRate!$A26,CalCusts!$D$2:$Z$2,0),0)</f>
        <v>0</v>
      </c>
      <c r="AW26" s="11">
        <f>VLOOKUP(AW$5,CalCusts!$D$3:$Z$74,MATCH(CustbyRate!$A26,CalCusts!$D$2:$Z$2,0),0)</f>
        <v>0</v>
      </c>
      <c r="AX26" s="11">
        <f>VLOOKUP(AX$5,CalCusts!$D$3:$Z$74,MATCH(CustbyRate!$A26,CalCusts!$D$2:$Z$2,0),0)</f>
        <v>0</v>
      </c>
      <c r="AY26" s="11">
        <f>VLOOKUP(AY$5,CalCusts!$D$3:$Z$74,MATCH(CustbyRate!$A26,CalCusts!$D$2:$Z$2,0),0)</f>
        <v>0</v>
      </c>
      <c r="AZ26" s="11">
        <f>VLOOKUP(AZ$5,CalCusts!$D$3:$Z$74,MATCH(CustbyRate!$A26,CalCusts!$D$2:$Z$2,0),0)</f>
        <v>0</v>
      </c>
      <c r="BA26" s="11">
        <f>VLOOKUP(BA$5,CalCusts!$D$3:$Z$74,MATCH(CustbyRate!$A26,CalCusts!$D$2:$Z$2,0),0)</f>
        <v>0</v>
      </c>
      <c r="BB26" s="11">
        <f>VLOOKUP(BB$5,CalCusts!$D$3:$Z$74,MATCH(CustbyRate!$A26,CalCusts!$D$2:$Z$2,0),0)</f>
        <v>0</v>
      </c>
      <c r="BC26" s="11">
        <f>VLOOKUP(BC$5,CalCusts!$D$3:$Z$74,MATCH(CustbyRate!$A26,CalCusts!$D$2:$Z$2,0),0)</f>
        <v>0</v>
      </c>
      <c r="BD26" s="11">
        <f>VLOOKUP(BD$5,CalCusts!$D$3:$Z$74,MATCH(CustbyRate!$A26,CalCusts!$D$2:$Z$2,0),0)</f>
        <v>0</v>
      </c>
      <c r="BE26" s="11">
        <f>VLOOKUP(BE$5,CalCusts!$D$3:$Z$74,MATCH(CustbyRate!$A26,CalCusts!$D$2:$Z$2,0),0)</f>
        <v>0</v>
      </c>
      <c r="BF26" s="11">
        <f>VLOOKUP(BF$5,CalCusts!$D$3:$Z$74,MATCH(CustbyRate!$A26,CalCusts!$D$2:$Z$2,0),0)</f>
        <v>0</v>
      </c>
      <c r="BG26" s="11">
        <f>VLOOKUP(BG$5,CalCusts!$D$3:$Z$74,MATCH(CustbyRate!$A26,CalCusts!$D$2:$Z$2,0),0)</f>
        <v>0</v>
      </c>
      <c r="BH26" s="11">
        <f>VLOOKUP(BH$5,CalCusts!$D$3:$Z$74,MATCH(CustbyRate!$A26,CalCusts!$D$2:$Z$2,0),0)</f>
        <v>0</v>
      </c>
      <c r="BI26" s="11">
        <f>VLOOKUP(BI$5,CalCusts!$D$3:$Z$74,MATCH(CustbyRate!$A26,CalCusts!$D$2:$Z$2,0),0)</f>
        <v>0</v>
      </c>
      <c r="BJ26" s="11">
        <f>VLOOKUP(BJ$5,CalCusts!$D$3:$Z$74,MATCH(CustbyRate!$A26,CalCusts!$D$2:$Z$2,0),0)</f>
        <v>0</v>
      </c>
      <c r="BK26" s="11">
        <f>VLOOKUP(BK$5,CalCusts!$D$3:$Z$74,MATCH(CustbyRate!$A26,CalCusts!$D$2:$Z$2,0),0)</f>
        <v>0</v>
      </c>
      <c r="BL26" s="11">
        <f>VLOOKUP(BL$5,CalCusts!$D$3:$Z$74,MATCH(CustbyRate!$A26,CalCusts!$D$2:$Z$2,0),0)</f>
        <v>0</v>
      </c>
      <c r="BM26" s="11">
        <f>VLOOKUP(BM$5,CalCusts!$D$3:$Z$74,MATCH(CustbyRate!$A26,CalCusts!$D$2:$Z$2,0),0)</f>
        <v>0</v>
      </c>
      <c r="BN26" s="11">
        <f>VLOOKUP(BN$5,CalCusts!$D$3:$Z$74,MATCH(CustbyRate!$A26,CalCusts!$D$2:$Z$2,0),0)</f>
        <v>0</v>
      </c>
      <c r="BO26" s="11">
        <f>VLOOKUP(BO$5,CalCusts!$D$3:$Z$74,MATCH(CustbyRate!$A26,CalCusts!$D$2:$Z$2,0),0)</f>
        <v>0</v>
      </c>
      <c r="BP26" s="11">
        <f>VLOOKUP(BP$5,CalCusts!$D$3:$Z$74,MATCH(CustbyRate!$A26,CalCusts!$D$2:$Z$2,0),0)</f>
        <v>0</v>
      </c>
      <c r="BQ26" s="11">
        <f>VLOOKUP(BQ$5,CalCusts!$D$3:$Z$74,MATCH(CustbyRate!$A26,CalCusts!$D$2:$Z$2,0),0)</f>
        <v>0</v>
      </c>
    </row>
    <row r="27" spans="1:69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 x14ac:dyDescent="0.25">
      <c r="A28" t="s">
        <v>115</v>
      </c>
      <c r="B28" s="11">
        <f>SUM(B7:B26)-B14-B17</f>
        <v>317902</v>
      </c>
      <c r="C28" s="11">
        <f t="shared" ref="C28:BN28" si="0">SUM(C7:C26)-C14-C17</f>
        <v>317632</v>
      </c>
      <c r="D28" s="11">
        <f t="shared" si="0"/>
        <v>317548</v>
      </c>
      <c r="E28" s="11">
        <f t="shared" si="0"/>
        <v>317488</v>
      </c>
      <c r="F28" s="11">
        <f t="shared" si="0"/>
        <v>317514</v>
      </c>
      <c r="G28" s="11">
        <f t="shared" si="0"/>
        <v>317541</v>
      </c>
      <c r="H28" s="11">
        <f t="shared" si="0"/>
        <v>317856</v>
      </c>
      <c r="I28" s="11">
        <f t="shared" si="0"/>
        <v>318146</v>
      </c>
      <c r="J28" s="11">
        <f t="shared" si="0"/>
        <v>318326</v>
      </c>
      <c r="K28" s="11">
        <f t="shared" si="0"/>
        <v>318410</v>
      </c>
      <c r="L28" s="11">
        <f t="shared" si="0"/>
        <v>318506</v>
      </c>
      <c r="M28" s="11">
        <f t="shared" si="0"/>
        <v>318648</v>
      </c>
      <c r="N28" s="11">
        <f t="shared" si="0"/>
        <v>318500</v>
      </c>
      <c r="O28" s="11">
        <f t="shared" si="0"/>
        <v>318229</v>
      </c>
      <c r="P28" s="11">
        <f t="shared" si="0"/>
        <v>318145</v>
      </c>
      <c r="Q28" s="11">
        <f t="shared" si="0"/>
        <v>318085</v>
      </c>
      <c r="R28" s="11">
        <f t="shared" si="0"/>
        <v>318111</v>
      </c>
      <c r="S28" s="11">
        <f t="shared" si="0"/>
        <v>318138</v>
      </c>
      <c r="T28" s="11">
        <f t="shared" si="0"/>
        <v>318452</v>
      </c>
      <c r="U28" s="11">
        <f t="shared" si="0"/>
        <v>318741</v>
      </c>
      <c r="V28" s="11">
        <f t="shared" si="0"/>
        <v>318922</v>
      </c>
      <c r="W28" s="11">
        <f t="shared" si="0"/>
        <v>319005</v>
      </c>
      <c r="X28" s="11">
        <f t="shared" si="0"/>
        <v>319100</v>
      </c>
      <c r="Y28" s="11">
        <f t="shared" si="0"/>
        <v>319241</v>
      </c>
      <c r="Z28" s="11">
        <f t="shared" si="0"/>
        <v>319093</v>
      </c>
      <c r="AA28" s="11">
        <f t="shared" si="0"/>
        <v>318820</v>
      </c>
      <c r="AB28" s="11">
        <f t="shared" si="0"/>
        <v>318734</v>
      </c>
      <c r="AC28" s="11">
        <f t="shared" si="0"/>
        <v>318673</v>
      </c>
      <c r="AD28" s="11">
        <f t="shared" si="0"/>
        <v>318699</v>
      </c>
      <c r="AE28" s="11">
        <f t="shared" si="0"/>
        <v>318724</v>
      </c>
      <c r="AF28" s="11">
        <f t="shared" si="0"/>
        <v>319038</v>
      </c>
      <c r="AG28" s="11">
        <f t="shared" si="0"/>
        <v>319327</v>
      </c>
      <c r="AH28" s="11">
        <f t="shared" si="0"/>
        <v>319508</v>
      </c>
      <c r="AI28" s="11">
        <f t="shared" si="0"/>
        <v>319590</v>
      </c>
      <c r="AJ28" s="11">
        <f t="shared" si="0"/>
        <v>319685</v>
      </c>
      <c r="AK28" s="11">
        <f t="shared" si="0"/>
        <v>319825</v>
      </c>
      <c r="AL28" s="11">
        <f t="shared" si="0"/>
        <v>319677</v>
      </c>
      <c r="AM28" s="11">
        <f t="shared" si="0"/>
        <v>319403</v>
      </c>
      <c r="AN28" s="11">
        <f t="shared" si="0"/>
        <v>319317</v>
      </c>
      <c r="AO28" s="11">
        <f t="shared" si="0"/>
        <v>319256</v>
      </c>
      <c r="AP28" s="11">
        <f t="shared" si="0"/>
        <v>319281</v>
      </c>
      <c r="AQ28" s="11">
        <f t="shared" si="0"/>
        <v>319304</v>
      </c>
      <c r="AR28" s="11">
        <f t="shared" si="0"/>
        <v>319619</v>
      </c>
      <c r="AS28" s="11">
        <f t="shared" si="0"/>
        <v>319908</v>
      </c>
      <c r="AT28" s="11">
        <f t="shared" si="0"/>
        <v>320090</v>
      </c>
      <c r="AU28" s="11">
        <f t="shared" si="0"/>
        <v>320173</v>
      </c>
      <c r="AV28" s="11">
        <f t="shared" si="0"/>
        <v>320268</v>
      </c>
      <c r="AW28" s="11">
        <f t="shared" si="0"/>
        <v>320407</v>
      </c>
      <c r="AX28" s="11">
        <f t="shared" si="0"/>
        <v>320259</v>
      </c>
      <c r="AY28" s="11">
        <f t="shared" si="0"/>
        <v>319984</v>
      </c>
      <c r="AZ28" s="11">
        <f t="shared" si="0"/>
        <v>319898</v>
      </c>
      <c r="BA28" s="11">
        <f t="shared" si="0"/>
        <v>319837</v>
      </c>
      <c r="BB28" s="11">
        <f t="shared" si="0"/>
        <v>319863</v>
      </c>
      <c r="BC28" s="11">
        <f t="shared" si="0"/>
        <v>319885</v>
      </c>
      <c r="BD28" s="11">
        <f t="shared" si="0"/>
        <v>320200</v>
      </c>
      <c r="BE28" s="11">
        <f t="shared" si="0"/>
        <v>320489</v>
      </c>
      <c r="BF28" s="11">
        <f t="shared" si="0"/>
        <v>320672</v>
      </c>
      <c r="BG28" s="11">
        <f t="shared" si="0"/>
        <v>320755</v>
      </c>
      <c r="BH28" s="11">
        <f t="shared" si="0"/>
        <v>320850</v>
      </c>
      <c r="BI28" s="11">
        <f t="shared" si="0"/>
        <v>320990</v>
      </c>
      <c r="BJ28" s="11">
        <f t="shared" si="0"/>
        <v>320842</v>
      </c>
      <c r="BK28" s="11">
        <f t="shared" si="0"/>
        <v>320565</v>
      </c>
      <c r="BL28" s="11">
        <f t="shared" si="0"/>
        <v>320479</v>
      </c>
      <c r="BM28" s="11">
        <f t="shared" si="0"/>
        <v>320418</v>
      </c>
      <c r="BN28" s="11">
        <f t="shared" si="0"/>
        <v>320444</v>
      </c>
      <c r="BO28" s="11">
        <f>SUM(BO7:BO26)-BO14-BO17</f>
        <v>320466</v>
      </c>
      <c r="BP28" s="11">
        <f>SUM(BP7:BP26)-BP14-BP17</f>
        <v>320782</v>
      </c>
      <c r="BQ28" s="11">
        <f>SUM(BQ7:BQ26)-BQ14-BQ17</f>
        <v>321070</v>
      </c>
    </row>
    <row r="29" spans="1:69" x14ac:dyDescent="0.25">
      <c r="A29" t="s">
        <v>25</v>
      </c>
      <c r="B29" s="11">
        <f>SUM(B7,B8,B9,B10,B12,B13,B21,B22,B26)</f>
        <v>317821</v>
      </c>
      <c r="C29" s="11">
        <f t="shared" ref="C29:BN29" si="1">SUM(C7,C8,C9,C10,C12,C13,C21,C22,C26)</f>
        <v>317551</v>
      </c>
      <c r="D29" s="11">
        <f t="shared" si="1"/>
        <v>317467</v>
      </c>
      <c r="E29" s="11">
        <f t="shared" si="1"/>
        <v>317407</v>
      </c>
      <c r="F29" s="11">
        <f t="shared" si="1"/>
        <v>317433</v>
      </c>
      <c r="G29" s="11">
        <f t="shared" si="1"/>
        <v>317460</v>
      </c>
      <c r="H29" s="11">
        <f t="shared" si="1"/>
        <v>317772</v>
      </c>
      <c r="I29" s="11">
        <f t="shared" si="1"/>
        <v>318062</v>
      </c>
      <c r="J29" s="11">
        <f t="shared" si="1"/>
        <v>318242</v>
      </c>
      <c r="K29" s="11">
        <f t="shared" si="1"/>
        <v>318326</v>
      </c>
      <c r="L29" s="11">
        <f t="shared" si="1"/>
        <v>318422</v>
      </c>
      <c r="M29" s="11">
        <f t="shared" si="1"/>
        <v>318564</v>
      </c>
      <c r="N29" s="11">
        <f t="shared" si="1"/>
        <v>318416</v>
      </c>
      <c r="O29" s="11">
        <f t="shared" si="1"/>
        <v>318145</v>
      </c>
      <c r="P29" s="11">
        <f t="shared" si="1"/>
        <v>318061</v>
      </c>
      <c r="Q29" s="11">
        <f t="shared" si="1"/>
        <v>318001</v>
      </c>
      <c r="R29" s="11">
        <f t="shared" si="1"/>
        <v>318027</v>
      </c>
      <c r="S29" s="11">
        <f t="shared" si="1"/>
        <v>318054</v>
      </c>
      <c r="T29" s="11">
        <f t="shared" si="1"/>
        <v>318368</v>
      </c>
      <c r="U29" s="11">
        <f t="shared" si="1"/>
        <v>318657</v>
      </c>
      <c r="V29" s="11">
        <f t="shared" si="1"/>
        <v>318838</v>
      </c>
      <c r="W29" s="11">
        <f t="shared" si="1"/>
        <v>318921</v>
      </c>
      <c r="X29" s="11">
        <f t="shared" si="1"/>
        <v>319016</v>
      </c>
      <c r="Y29" s="11">
        <f t="shared" si="1"/>
        <v>319157</v>
      </c>
      <c r="Z29" s="11">
        <f t="shared" si="1"/>
        <v>319009</v>
      </c>
      <c r="AA29" s="11">
        <f t="shared" si="1"/>
        <v>318736</v>
      </c>
      <c r="AB29" s="11">
        <f t="shared" si="1"/>
        <v>318650</v>
      </c>
      <c r="AC29" s="11">
        <f t="shared" si="1"/>
        <v>318589</v>
      </c>
      <c r="AD29" s="11">
        <f t="shared" si="1"/>
        <v>318615</v>
      </c>
      <c r="AE29" s="11">
        <f t="shared" si="1"/>
        <v>318640</v>
      </c>
      <c r="AF29" s="11">
        <f t="shared" si="1"/>
        <v>318954</v>
      </c>
      <c r="AG29" s="11">
        <f t="shared" si="1"/>
        <v>319243</v>
      </c>
      <c r="AH29" s="11">
        <f t="shared" si="1"/>
        <v>319424</v>
      </c>
      <c r="AI29" s="11">
        <f t="shared" si="1"/>
        <v>319506</v>
      </c>
      <c r="AJ29" s="11">
        <f t="shared" si="1"/>
        <v>319601</v>
      </c>
      <c r="AK29" s="11">
        <f t="shared" si="1"/>
        <v>319741</v>
      </c>
      <c r="AL29" s="11">
        <f t="shared" si="1"/>
        <v>319593</v>
      </c>
      <c r="AM29" s="11">
        <f t="shared" si="1"/>
        <v>319319</v>
      </c>
      <c r="AN29" s="11">
        <f t="shared" si="1"/>
        <v>319233</v>
      </c>
      <c r="AO29" s="11">
        <f t="shared" si="1"/>
        <v>319172</v>
      </c>
      <c r="AP29" s="11">
        <f t="shared" si="1"/>
        <v>319197</v>
      </c>
      <c r="AQ29" s="11">
        <f t="shared" si="1"/>
        <v>319220</v>
      </c>
      <c r="AR29" s="11">
        <f t="shared" si="1"/>
        <v>319535</v>
      </c>
      <c r="AS29" s="11">
        <f t="shared" si="1"/>
        <v>319824</v>
      </c>
      <c r="AT29" s="11">
        <f t="shared" si="1"/>
        <v>320006</v>
      </c>
      <c r="AU29" s="11">
        <f t="shared" si="1"/>
        <v>320089</v>
      </c>
      <c r="AV29" s="11">
        <f t="shared" si="1"/>
        <v>320184</v>
      </c>
      <c r="AW29" s="11">
        <f t="shared" si="1"/>
        <v>320323</v>
      </c>
      <c r="AX29" s="11">
        <f t="shared" si="1"/>
        <v>320175</v>
      </c>
      <c r="AY29" s="11">
        <f t="shared" si="1"/>
        <v>319900</v>
      </c>
      <c r="AZ29" s="11">
        <f t="shared" si="1"/>
        <v>319814</v>
      </c>
      <c r="BA29" s="11">
        <f t="shared" si="1"/>
        <v>319753</v>
      </c>
      <c r="BB29" s="11">
        <f t="shared" si="1"/>
        <v>319779</v>
      </c>
      <c r="BC29" s="11">
        <f t="shared" si="1"/>
        <v>319801</v>
      </c>
      <c r="BD29" s="11">
        <f t="shared" si="1"/>
        <v>320116</v>
      </c>
      <c r="BE29" s="11">
        <f t="shared" si="1"/>
        <v>320405</v>
      </c>
      <c r="BF29" s="11">
        <f t="shared" si="1"/>
        <v>320588</v>
      </c>
      <c r="BG29" s="11">
        <f t="shared" si="1"/>
        <v>320671</v>
      </c>
      <c r="BH29" s="11">
        <f t="shared" si="1"/>
        <v>320766</v>
      </c>
      <c r="BI29" s="11">
        <f t="shared" si="1"/>
        <v>320906</v>
      </c>
      <c r="BJ29" s="11">
        <f t="shared" si="1"/>
        <v>320758</v>
      </c>
      <c r="BK29" s="11">
        <f t="shared" si="1"/>
        <v>320481</v>
      </c>
      <c r="BL29" s="11">
        <f t="shared" si="1"/>
        <v>320395</v>
      </c>
      <c r="BM29" s="11">
        <f t="shared" si="1"/>
        <v>320334</v>
      </c>
      <c r="BN29" s="11">
        <f t="shared" si="1"/>
        <v>320360</v>
      </c>
      <c r="BO29" s="11">
        <f>SUM(BO7,BO8,BO9,BO10,BO12,BO13,BO21,BO22,BO26)</f>
        <v>320382</v>
      </c>
      <c r="BP29" s="11">
        <f>SUM(BP7,BP8,BP9,BP10,BP12,BP13,BP21,BP22,BP26)</f>
        <v>320698</v>
      </c>
      <c r="BQ29" s="11">
        <f>SUM(BQ7,BQ8,BQ9,BQ10,BQ12,BQ13,BQ21,BQ22,BQ26)</f>
        <v>320986</v>
      </c>
    </row>
    <row r="30" spans="1:69" x14ac:dyDescent="0.25">
      <c r="A30" t="s">
        <v>114</v>
      </c>
      <c r="B30" s="11">
        <f>B28-B29</f>
        <v>81</v>
      </c>
      <c r="C30" s="11">
        <f t="shared" ref="C30:BN30" si="2">C28-C29</f>
        <v>81</v>
      </c>
      <c r="D30" s="11">
        <f t="shared" si="2"/>
        <v>81</v>
      </c>
      <c r="E30" s="11">
        <f t="shared" si="2"/>
        <v>81</v>
      </c>
      <c r="F30" s="11">
        <f t="shared" si="2"/>
        <v>81</v>
      </c>
      <c r="G30" s="11">
        <f t="shared" si="2"/>
        <v>81</v>
      </c>
      <c r="H30" s="11">
        <f t="shared" si="2"/>
        <v>84</v>
      </c>
      <c r="I30" s="11">
        <f t="shared" si="2"/>
        <v>84</v>
      </c>
      <c r="J30" s="11">
        <f t="shared" si="2"/>
        <v>84</v>
      </c>
      <c r="K30" s="11">
        <f t="shared" si="2"/>
        <v>84</v>
      </c>
      <c r="L30" s="11">
        <f t="shared" si="2"/>
        <v>84</v>
      </c>
      <c r="M30" s="11">
        <f t="shared" si="2"/>
        <v>84</v>
      </c>
      <c r="N30" s="11">
        <f t="shared" si="2"/>
        <v>84</v>
      </c>
      <c r="O30" s="11">
        <f t="shared" si="2"/>
        <v>84</v>
      </c>
      <c r="P30" s="11">
        <f t="shared" si="2"/>
        <v>84</v>
      </c>
      <c r="Q30" s="11">
        <f t="shared" si="2"/>
        <v>84</v>
      </c>
      <c r="R30" s="11">
        <f t="shared" si="2"/>
        <v>84</v>
      </c>
      <c r="S30" s="11">
        <f t="shared" si="2"/>
        <v>84</v>
      </c>
      <c r="T30" s="11">
        <f t="shared" si="2"/>
        <v>84</v>
      </c>
      <c r="U30" s="11">
        <f t="shared" si="2"/>
        <v>84</v>
      </c>
      <c r="V30" s="11">
        <f t="shared" si="2"/>
        <v>84</v>
      </c>
      <c r="W30" s="11">
        <f t="shared" si="2"/>
        <v>84</v>
      </c>
      <c r="X30" s="11">
        <f t="shared" si="2"/>
        <v>84</v>
      </c>
      <c r="Y30" s="11">
        <f t="shared" si="2"/>
        <v>84</v>
      </c>
      <c r="Z30" s="11">
        <f t="shared" si="2"/>
        <v>84</v>
      </c>
      <c r="AA30" s="11">
        <f t="shared" si="2"/>
        <v>84</v>
      </c>
      <c r="AB30" s="11">
        <f t="shared" si="2"/>
        <v>84</v>
      </c>
      <c r="AC30" s="11">
        <f t="shared" si="2"/>
        <v>84</v>
      </c>
      <c r="AD30" s="11">
        <f t="shared" si="2"/>
        <v>84</v>
      </c>
      <c r="AE30" s="11">
        <f t="shared" si="2"/>
        <v>84</v>
      </c>
      <c r="AF30" s="11">
        <f t="shared" si="2"/>
        <v>84</v>
      </c>
      <c r="AG30" s="11">
        <f t="shared" si="2"/>
        <v>84</v>
      </c>
      <c r="AH30" s="11">
        <f t="shared" si="2"/>
        <v>84</v>
      </c>
      <c r="AI30" s="11">
        <f t="shared" si="2"/>
        <v>84</v>
      </c>
      <c r="AJ30" s="11">
        <f t="shared" si="2"/>
        <v>84</v>
      </c>
      <c r="AK30" s="11">
        <f t="shared" si="2"/>
        <v>84</v>
      </c>
      <c r="AL30" s="11">
        <f t="shared" si="2"/>
        <v>84</v>
      </c>
      <c r="AM30" s="11">
        <f t="shared" si="2"/>
        <v>84</v>
      </c>
      <c r="AN30" s="11">
        <f t="shared" si="2"/>
        <v>84</v>
      </c>
      <c r="AO30" s="11">
        <f t="shared" si="2"/>
        <v>84</v>
      </c>
      <c r="AP30" s="11">
        <f t="shared" si="2"/>
        <v>84</v>
      </c>
      <c r="AQ30" s="11">
        <f t="shared" si="2"/>
        <v>84</v>
      </c>
      <c r="AR30" s="11">
        <f t="shared" si="2"/>
        <v>84</v>
      </c>
      <c r="AS30" s="11">
        <f t="shared" si="2"/>
        <v>84</v>
      </c>
      <c r="AT30" s="11">
        <f t="shared" si="2"/>
        <v>84</v>
      </c>
      <c r="AU30" s="11">
        <f t="shared" si="2"/>
        <v>84</v>
      </c>
      <c r="AV30" s="11">
        <f t="shared" si="2"/>
        <v>84</v>
      </c>
      <c r="AW30" s="11">
        <f t="shared" si="2"/>
        <v>84</v>
      </c>
      <c r="AX30" s="11">
        <f t="shared" si="2"/>
        <v>84</v>
      </c>
      <c r="AY30" s="11">
        <f t="shared" si="2"/>
        <v>84</v>
      </c>
      <c r="AZ30" s="11">
        <f t="shared" si="2"/>
        <v>84</v>
      </c>
      <c r="BA30" s="11">
        <f t="shared" si="2"/>
        <v>84</v>
      </c>
      <c r="BB30" s="11">
        <f t="shared" si="2"/>
        <v>84</v>
      </c>
      <c r="BC30" s="11">
        <f t="shared" si="2"/>
        <v>84</v>
      </c>
      <c r="BD30" s="11">
        <f t="shared" si="2"/>
        <v>84</v>
      </c>
      <c r="BE30" s="11">
        <f t="shared" si="2"/>
        <v>84</v>
      </c>
      <c r="BF30" s="11">
        <f t="shared" si="2"/>
        <v>84</v>
      </c>
      <c r="BG30" s="11">
        <f t="shared" si="2"/>
        <v>84</v>
      </c>
      <c r="BH30" s="11">
        <f t="shared" si="2"/>
        <v>84</v>
      </c>
      <c r="BI30" s="11">
        <f t="shared" si="2"/>
        <v>84</v>
      </c>
      <c r="BJ30" s="11">
        <f t="shared" si="2"/>
        <v>84</v>
      </c>
      <c r="BK30" s="11">
        <f t="shared" si="2"/>
        <v>84</v>
      </c>
      <c r="BL30" s="11">
        <f t="shared" si="2"/>
        <v>84</v>
      </c>
      <c r="BM30" s="11">
        <f t="shared" si="2"/>
        <v>84</v>
      </c>
      <c r="BN30" s="11">
        <f t="shared" si="2"/>
        <v>84</v>
      </c>
      <c r="BO30" s="11">
        <f>BO28-BO29</f>
        <v>84</v>
      </c>
      <c r="BP30" s="11">
        <f>BP28-BP29</f>
        <v>84</v>
      </c>
      <c r="BQ30" s="11">
        <f>BQ28-BQ29</f>
        <v>84</v>
      </c>
    </row>
    <row r="31" spans="1:69" x14ac:dyDescent="0.25">
      <c r="B31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BT57"/>
  <sheetViews>
    <sheetView showGridLine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RowHeight="12.75" x14ac:dyDescent="0.2"/>
  <cols>
    <col min="1" max="1" width="27.5703125" style="39" customWidth="1"/>
    <col min="2" max="2" width="37.28515625" style="39" bestFit="1" customWidth="1"/>
    <col min="3" max="3" width="40.85546875" style="39" customWidth="1"/>
    <col min="4" max="71" width="9.7109375" style="39" bestFit="1" customWidth="1"/>
    <col min="72" max="16384" width="9.140625" style="39"/>
  </cols>
  <sheetData>
    <row r="1" spans="1:71" x14ac:dyDescent="0.2">
      <c r="A1" s="38" t="s">
        <v>152</v>
      </c>
    </row>
    <row r="2" spans="1:71" x14ac:dyDescent="0.2">
      <c r="A2" s="38" t="s">
        <v>177</v>
      </c>
    </row>
    <row r="3" spans="1:71" x14ac:dyDescent="0.2">
      <c r="A3" s="40"/>
      <c r="B3" s="41"/>
      <c r="C3" s="91"/>
      <c r="D3" s="106">
        <v>2014</v>
      </c>
      <c r="E3" s="101"/>
      <c r="F3" s="101"/>
      <c r="G3" s="101"/>
      <c r="H3" s="101"/>
      <c r="I3" s="101"/>
      <c r="J3" s="101"/>
      <c r="K3" s="107"/>
      <c r="L3" s="108">
        <f>D3+1</f>
        <v>2015</v>
      </c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8">
        <f>L3+1</f>
        <v>2016</v>
      </c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8">
        <f>X3+1</f>
        <v>2017</v>
      </c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8">
        <f>AJ3+1</f>
        <v>2018</v>
      </c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8">
        <f>AV3+1</f>
        <v>2019</v>
      </c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7"/>
    </row>
    <row r="4" spans="1:71" x14ac:dyDescent="0.2">
      <c r="A4" s="81" t="s">
        <v>153</v>
      </c>
      <c r="B4" s="43" t="s">
        <v>154</v>
      </c>
      <c r="C4" s="43" t="s">
        <v>182</v>
      </c>
      <c r="D4" s="42">
        <v>5</v>
      </c>
      <c r="E4" s="43">
        <v>6</v>
      </c>
      <c r="F4" s="43">
        <v>7</v>
      </c>
      <c r="G4" s="43">
        <v>8</v>
      </c>
      <c r="H4" s="43">
        <v>9</v>
      </c>
      <c r="I4" s="43">
        <v>10</v>
      </c>
      <c r="J4" s="43">
        <v>11</v>
      </c>
      <c r="K4" s="104">
        <v>12</v>
      </c>
      <c r="L4" s="43">
        <v>1</v>
      </c>
      <c r="M4" s="43">
        <v>2</v>
      </c>
      <c r="N4" s="43">
        <v>3</v>
      </c>
      <c r="O4" s="43">
        <v>4</v>
      </c>
      <c r="P4" s="43">
        <v>5</v>
      </c>
      <c r="Q4" s="43">
        <v>6</v>
      </c>
      <c r="R4" s="43">
        <v>7</v>
      </c>
      <c r="S4" s="43">
        <v>8</v>
      </c>
      <c r="T4" s="43">
        <v>9</v>
      </c>
      <c r="U4" s="43">
        <v>10</v>
      </c>
      <c r="V4" s="43">
        <v>11</v>
      </c>
      <c r="W4" s="43">
        <v>12</v>
      </c>
      <c r="X4" s="103">
        <v>1</v>
      </c>
      <c r="Y4" s="43">
        <v>2</v>
      </c>
      <c r="Z4" s="43">
        <v>3</v>
      </c>
      <c r="AA4" s="43">
        <v>4</v>
      </c>
      <c r="AB4" s="43">
        <v>5</v>
      </c>
      <c r="AC4" s="43">
        <v>6</v>
      </c>
      <c r="AD4" s="43">
        <v>7</v>
      </c>
      <c r="AE4" s="43">
        <v>8</v>
      </c>
      <c r="AF4" s="43">
        <v>9</v>
      </c>
      <c r="AG4" s="43">
        <v>10</v>
      </c>
      <c r="AH4" s="43">
        <v>11</v>
      </c>
      <c r="AI4" s="43">
        <v>12</v>
      </c>
      <c r="AJ4" s="103">
        <v>1</v>
      </c>
      <c r="AK4" s="43">
        <v>2</v>
      </c>
      <c r="AL4" s="43">
        <v>3</v>
      </c>
      <c r="AM4" s="43">
        <v>4</v>
      </c>
      <c r="AN4" s="43">
        <v>5</v>
      </c>
      <c r="AO4" s="43">
        <v>6</v>
      </c>
      <c r="AP4" s="43">
        <v>7</v>
      </c>
      <c r="AQ4" s="43">
        <v>8</v>
      </c>
      <c r="AR4" s="43">
        <v>9</v>
      </c>
      <c r="AS4" s="43">
        <v>10</v>
      </c>
      <c r="AT4" s="43">
        <v>11</v>
      </c>
      <c r="AU4" s="43">
        <v>12</v>
      </c>
      <c r="AV4" s="103">
        <v>1</v>
      </c>
      <c r="AW4" s="43">
        <v>2</v>
      </c>
      <c r="AX4" s="43">
        <v>3</v>
      </c>
      <c r="AY4" s="43">
        <v>4</v>
      </c>
      <c r="AZ4" s="43">
        <v>5</v>
      </c>
      <c r="BA4" s="43">
        <v>6</v>
      </c>
      <c r="BB4" s="43">
        <v>7</v>
      </c>
      <c r="BC4" s="43">
        <v>8</v>
      </c>
      <c r="BD4" s="43">
        <v>9</v>
      </c>
      <c r="BE4" s="43">
        <v>10</v>
      </c>
      <c r="BF4" s="43">
        <v>11</v>
      </c>
      <c r="BG4" s="43">
        <v>12</v>
      </c>
      <c r="BH4" s="103">
        <v>1</v>
      </c>
      <c r="BI4" s="43">
        <v>2</v>
      </c>
      <c r="BJ4" s="43">
        <v>3</v>
      </c>
      <c r="BK4" s="43">
        <v>4</v>
      </c>
      <c r="BL4" s="43">
        <v>5</v>
      </c>
      <c r="BM4" s="43">
        <v>6</v>
      </c>
      <c r="BN4" s="43">
        <v>7</v>
      </c>
      <c r="BO4" s="43">
        <v>8</v>
      </c>
      <c r="BP4" s="43">
        <v>9</v>
      </c>
      <c r="BQ4" s="43">
        <v>10</v>
      </c>
      <c r="BR4" s="43">
        <v>11</v>
      </c>
      <c r="BS4" s="104">
        <v>12</v>
      </c>
    </row>
    <row r="5" spans="1:71" ht="15" x14ac:dyDescent="0.25">
      <c r="A5" s="81" t="s">
        <v>109</v>
      </c>
      <c r="B5" s="90" t="s">
        <v>149</v>
      </c>
      <c r="C5" s="105" t="s">
        <v>19</v>
      </c>
      <c r="D5" s="57">
        <f>VLOOKUP($C5,CalbyRate!$A$7:$BQ$26,COLUMN()-2,0)*VLOOKUP('Calendar Volumes'!$C5,'Rev Allocations Usage'!$B$4:$K$23,MATCH('Calendar Volumes'!$A5,'Rev Allocations Usage'!$B$3:$K$3,0),0)</f>
        <v>872260.85185978212</v>
      </c>
      <c r="E5" s="58">
        <f>VLOOKUP($C5,CalbyRate!$A$7:$BQ$26,COLUMN()-2,0)*VLOOKUP('Calendar Volumes'!$C5,'Rev Allocations Usage'!$B$4:$K$23,MATCH('Calendar Volumes'!$A5,'Rev Allocations Usage'!$B$3:$K$3,0),0)</f>
        <v>560416.64611200441</v>
      </c>
      <c r="F5" s="58">
        <f>VLOOKUP($C5,CalbyRate!$A$7:$BQ$26,COLUMN()-2,0)*VLOOKUP('Calendar Volumes'!$C5,'Rev Allocations Usage'!$B$4:$K$23,MATCH('Calendar Volumes'!$A5,'Rev Allocations Usage'!$B$3:$K$3,0),0)</f>
        <v>506203.75901603117</v>
      </c>
      <c r="G5" s="58">
        <f>VLOOKUP($C5,CalbyRate!$A$7:$BQ$26,COLUMN()-2,0)*VLOOKUP('Calendar Volumes'!$C5,'Rev Allocations Usage'!$B$4:$K$23,MATCH('Calendar Volumes'!$A5,'Rev Allocations Usage'!$B$3:$K$3,0),0)</f>
        <v>500380.41597923409</v>
      </c>
      <c r="H5" s="58">
        <f>VLOOKUP($C5,CalbyRate!$A$7:$BQ$26,COLUMN()-2,0)*VLOOKUP('Calendar Volumes'!$C5,'Rev Allocations Usage'!$B$4:$K$23,MATCH('Calendar Volumes'!$A5,'Rev Allocations Usage'!$B$3:$K$3,0),0)</f>
        <v>558558.828600112</v>
      </c>
      <c r="I5" s="58">
        <f>VLOOKUP($C5,CalbyRate!$A$7:$BQ$26,COLUMN()-2,0)*VLOOKUP('Calendar Volumes'!$C5,'Rev Allocations Usage'!$B$4:$K$23,MATCH('Calendar Volumes'!$A5,'Rev Allocations Usage'!$B$3:$K$3,0),0)</f>
        <v>942094.42302388989</v>
      </c>
      <c r="J5" s="58">
        <f>VLOOKUP($C5,CalbyRate!$A$7:$BQ$26,COLUMN()-2,0)*VLOOKUP('Calendar Volumes'!$C5,'Rev Allocations Usage'!$B$4:$K$23,MATCH('Calendar Volumes'!$A5,'Rev Allocations Usage'!$B$3:$K$3,0),0)</f>
        <v>1954624.3909800539</v>
      </c>
      <c r="K5" s="59">
        <f>VLOOKUP($C5,CalbyRate!$A$7:$BQ$26,COLUMN()-2,0)*VLOOKUP('Calendar Volumes'!$C5,'Rev Allocations Usage'!$B$4:$K$23,MATCH('Calendar Volumes'!$A5,'Rev Allocations Usage'!$B$3:$K$3,0),0)</f>
        <v>3600705.4353722543</v>
      </c>
      <c r="L5" s="58">
        <f>VLOOKUP($C5,CalbyRate!$A$7:$BQ$26,COLUMN()-2,0)*VLOOKUP('Calendar Volumes'!$C5,'Rev Allocations Usage'!$B$4:$K$23,MATCH('Calendar Volumes'!$A5,'Rev Allocations Usage'!$B$3:$K$3,0),0)</f>
        <v>4119802.5413090247</v>
      </c>
      <c r="M5" s="58">
        <f>VLOOKUP($C5,CalbyRate!$A$7:$BQ$26,COLUMN()-2,0)*VLOOKUP('Calendar Volumes'!$C5,'Rev Allocations Usage'!$B$4:$K$23,MATCH('Calendar Volumes'!$A5,'Rev Allocations Usage'!$B$3:$K$3,0),0)</f>
        <v>3589220.9027757565</v>
      </c>
      <c r="N5" s="58">
        <f>VLOOKUP($C5,CalbyRate!$A$7:$BQ$26,COLUMN()-2,0)*VLOOKUP('Calendar Volumes'!$C5,'Rev Allocations Usage'!$B$4:$K$23,MATCH('Calendar Volumes'!$A5,'Rev Allocations Usage'!$B$3:$K$3,0),0)</f>
        <v>2535605.6480331789</v>
      </c>
      <c r="O5" s="58">
        <f>VLOOKUP($C5,CalbyRate!$A$7:$BQ$26,COLUMN()-2,0)*VLOOKUP('Calendar Volumes'!$C5,'Rev Allocations Usage'!$B$4:$K$23,MATCH('Calendar Volumes'!$A5,'Rev Allocations Usage'!$B$3:$K$3,0),0)</f>
        <v>1307620.5112532256</v>
      </c>
      <c r="P5" s="58">
        <f>VLOOKUP($C5,CalbyRate!$A$7:$BQ$26,COLUMN()-2,0)*VLOOKUP('Calendar Volumes'!$C5,'Rev Allocations Usage'!$B$4:$K$23,MATCH('Calendar Volumes'!$A5,'Rev Allocations Usage'!$B$3:$K$3,0),0)</f>
        <v>731121.93487582123</v>
      </c>
      <c r="Q5" s="58">
        <f>VLOOKUP($C5,CalbyRate!$A$7:$BQ$26,COLUMN()-2,0)*VLOOKUP('Calendar Volumes'!$C5,'Rev Allocations Usage'!$B$4:$K$23,MATCH('Calendar Volumes'!$A5,'Rev Allocations Usage'!$B$3:$K$3,0),0)</f>
        <v>425087.06142485287</v>
      </c>
      <c r="R5" s="58">
        <f>VLOOKUP($C5,CalbyRate!$A$7:$BQ$26,COLUMN()-2,0)*VLOOKUP('Calendar Volumes'!$C5,'Rev Allocations Usage'!$B$4:$K$23,MATCH('Calendar Volumes'!$A5,'Rev Allocations Usage'!$B$3:$K$3,0),0)</f>
        <v>380487.52077651385</v>
      </c>
      <c r="S5" s="58">
        <f>VLOOKUP($C5,CalbyRate!$A$7:$BQ$26,COLUMN()-2,0)*VLOOKUP('Calendar Volumes'!$C5,'Rev Allocations Usage'!$B$4:$K$23,MATCH('Calendar Volumes'!$A5,'Rev Allocations Usage'!$B$3:$K$3,0),0)</f>
        <v>405125.50607613311</v>
      </c>
      <c r="T5" s="58">
        <f>VLOOKUP($C5,CalbyRate!$A$7:$BQ$26,COLUMN()-2,0)*VLOOKUP('Calendar Volumes'!$C5,'Rev Allocations Usage'!$B$4:$K$23,MATCH('Calendar Volumes'!$A5,'Rev Allocations Usage'!$B$3:$K$3,0),0)</f>
        <v>470582.18135785672</v>
      </c>
      <c r="U5" s="58">
        <f>VLOOKUP($C5,CalbyRate!$A$7:$BQ$26,COLUMN()-2,0)*VLOOKUP('Calendar Volumes'!$C5,'Rev Allocations Usage'!$B$4:$K$23,MATCH('Calendar Volumes'!$A5,'Rev Allocations Usage'!$B$3:$K$3,0),0)</f>
        <v>851302.62126258819</v>
      </c>
      <c r="V5" s="58">
        <f>VLOOKUP($C5,CalbyRate!$A$7:$BQ$26,COLUMN()-2,0)*VLOOKUP('Calendar Volumes'!$C5,'Rev Allocations Usage'!$B$4:$K$23,MATCH('Calendar Volumes'!$A5,'Rev Allocations Usage'!$B$3:$K$3,0),0)</f>
        <v>1841795.3164338637</v>
      </c>
      <c r="W5" s="58">
        <f>VLOOKUP($C5,CalbyRate!$A$7:$BQ$26,COLUMN()-2,0)*VLOOKUP('Calendar Volumes'!$C5,'Rev Allocations Usage'!$B$4:$K$23,MATCH('Calendar Volumes'!$A5,'Rev Allocations Usage'!$B$3:$K$3,0),0)</f>
        <v>3427080.3928592647</v>
      </c>
      <c r="X5" s="58">
        <f>VLOOKUP($C5,CalbyRate!$A$7:$BQ$26,COLUMN()-2,0)*VLOOKUP('Calendar Volumes'!$C5,'Rev Allocations Usage'!$B$4:$K$23,MATCH('Calendar Volumes'!$A5,'Rev Allocations Usage'!$B$3:$K$3,0),0)</f>
        <v>4095786.5677700038</v>
      </c>
      <c r="Y5" s="58">
        <f>VLOOKUP($C5,CalbyRate!$A$7:$BQ$26,COLUMN()-2,0)*VLOOKUP('Calendar Volumes'!$C5,'Rev Allocations Usage'!$B$4:$K$23,MATCH('Calendar Volumes'!$A5,'Rev Allocations Usage'!$B$3:$K$3,0),0)</f>
        <v>3568630.5346814594</v>
      </c>
      <c r="Z5" s="58">
        <f>VLOOKUP($C5,CalbyRate!$A$7:$BQ$26,COLUMN()-2,0)*VLOOKUP('Calendar Volumes'!$C5,'Rev Allocations Usage'!$B$4:$K$23,MATCH('Calendar Volumes'!$A5,'Rev Allocations Usage'!$B$3:$K$3,0),0)</f>
        <v>2518707.6692426819</v>
      </c>
      <c r="AA5" s="58">
        <f>VLOOKUP($C5,CalbyRate!$A$7:$BQ$26,COLUMN()-2,0)*VLOOKUP('Calendar Volumes'!$C5,'Rev Allocations Usage'!$B$4:$K$23,MATCH('Calendar Volumes'!$A5,'Rev Allocations Usage'!$B$3:$K$3,0),0)</f>
        <v>1294158.9715044836</v>
      </c>
      <c r="AB5" s="58">
        <f>VLOOKUP($C5,CalbyRate!$A$7:$BQ$26,COLUMN()-2,0)*VLOOKUP('Calendar Volumes'!$C5,'Rev Allocations Usage'!$B$4:$K$23,MATCH('Calendar Volumes'!$A5,'Rev Allocations Usage'!$B$3:$K$3,0),0)</f>
        <v>716218.51499714109</v>
      </c>
      <c r="AC5" s="58">
        <f>VLOOKUP($C5,CalbyRate!$A$7:$BQ$26,COLUMN()-2,0)*VLOOKUP('Calendar Volumes'!$C5,'Rev Allocations Usage'!$B$4:$K$23,MATCH('Calendar Volumes'!$A5,'Rev Allocations Usage'!$B$3:$K$3,0),0)</f>
        <v>415194.84069071629</v>
      </c>
      <c r="AD5" s="58">
        <f>VLOOKUP($C5,CalbyRate!$A$7:$BQ$26,COLUMN()-2,0)*VLOOKUP('Calendar Volumes'!$C5,'Rev Allocations Usage'!$B$4:$K$23,MATCH('Calendar Volumes'!$A5,'Rev Allocations Usage'!$B$3:$K$3,0),0)</f>
        <v>371795.38793449721</v>
      </c>
      <c r="AE5" s="58">
        <f>VLOOKUP($C5,CalbyRate!$A$7:$BQ$26,COLUMN()-2,0)*VLOOKUP('Calendar Volumes'!$C5,'Rev Allocations Usage'!$B$4:$K$23,MATCH('Calendar Volumes'!$A5,'Rev Allocations Usage'!$B$3:$K$3,0),0)</f>
        <v>397949.79005433951</v>
      </c>
      <c r="AF5" s="58">
        <f>VLOOKUP($C5,CalbyRate!$A$7:$BQ$26,COLUMN()-2,0)*VLOOKUP('Calendar Volumes'!$C5,'Rev Allocations Usage'!$B$4:$K$23,MATCH('Calendar Volumes'!$A5,'Rev Allocations Usage'!$B$3:$K$3,0),0)</f>
        <v>463534.11310292222</v>
      </c>
      <c r="AG5" s="58">
        <f>VLOOKUP($C5,CalbyRate!$A$7:$BQ$26,COLUMN()-2,0)*VLOOKUP('Calendar Volumes'!$C5,'Rev Allocations Usage'!$B$4:$K$23,MATCH('Calendar Volumes'!$A5,'Rev Allocations Usage'!$B$3:$K$3,0),0)</f>
        <v>837032.24288162298</v>
      </c>
      <c r="AH5" s="58">
        <f>VLOOKUP($C5,CalbyRate!$A$7:$BQ$26,COLUMN()-2,0)*VLOOKUP('Calendar Volumes'!$C5,'Rev Allocations Usage'!$B$4:$K$23,MATCH('Calendar Volumes'!$A5,'Rev Allocations Usage'!$B$3:$K$3,0),0)</f>
        <v>1826558.0563894617</v>
      </c>
      <c r="AI5" s="58">
        <f>VLOOKUP($C5,CalbyRate!$A$7:$BQ$26,COLUMN()-2,0)*VLOOKUP('Calendar Volumes'!$C5,'Rev Allocations Usage'!$B$4:$K$23,MATCH('Calendar Volumes'!$A5,'Rev Allocations Usage'!$B$3:$K$3,0),0)</f>
        <v>3402189.4794039023</v>
      </c>
      <c r="AJ5" s="58">
        <f>VLOOKUP($C5,CalbyRate!$A$7:$BQ$26,COLUMN()-2,0)*VLOOKUP('Calendar Volumes'!$C5,'Rev Allocations Usage'!$B$4:$K$23,MATCH('Calendar Volumes'!$A5,'Rev Allocations Usage'!$B$3:$K$3,0),0)</f>
        <v>4061690.2033754108</v>
      </c>
      <c r="AK5" s="58">
        <f>VLOOKUP($C5,CalbyRate!$A$7:$BQ$26,COLUMN()-2,0)*VLOOKUP('Calendar Volumes'!$C5,'Rev Allocations Usage'!$B$4:$K$23,MATCH('Calendar Volumes'!$A5,'Rev Allocations Usage'!$B$3:$K$3,0),0)</f>
        <v>3541530.6296880571</v>
      </c>
      <c r="AL5" s="58">
        <f>VLOOKUP($C5,CalbyRate!$A$7:$BQ$26,COLUMN()-2,0)*VLOOKUP('Calendar Volumes'!$C5,'Rev Allocations Usage'!$B$4:$K$23,MATCH('Calendar Volumes'!$A5,'Rev Allocations Usage'!$B$3:$K$3,0),0)</f>
        <v>2498170.3476074953</v>
      </c>
      <c r="AM5" s="58">
        <f>VLOOKUP($C5,CalbyRate!$A$7:$BQ$26,COLUMN()-2,0)*VLOOKUP('Calendar Volumes'!$C5,'Rev Allocations Usage'!$B$4:$K$23,MATCH('Calendar Volumes'!$A5,'Rev Allocations Usage'!$B$3:$K$3,0),0)</f>
        <v>1281870.0776752741</v>
      </c>
      <c r="AN5" s="58">
        <f>VLOOKUP($C5,CalbyRate!$A$7:$BQ$26,COLUMN()-2,0)*VLOOKUP('Calendar Volumes'!$C5,'Rev Allocations Usage'!$B$4:$K$23,MATCH('Calendar Volumes'!$A5,'Rev Allocations Usage'!$B$3:$K$3,0),0)</f>
        <v>706854.6154877909</v>
      </c>
      <c r="AO5" s="58">
        <f>VLOOKUP($C5,CalbyRate!$A$7:$BQ$26,COLUMN()-2,0)*VLOOKUP('Calendar Volumes'!$C5,'Rev Allocations Usage'!$B$4:$K$23,MATCH('Calendar Volumes'!$A5,'Rev Allocations Usage'!$B$3:$K$3,0),0)</f>
        <v>408760.36472675222</v>
      </c>
      <c r="AP5" s="58">
        <f>VLOOKUP($C5,CalbyRate!$A$7:$BQ$26,COLUMN()-2,0)*VLOOKUP('Calendar Volumes'!$C5,'Rev Allocations Usage'!$B$4:$K$23,MATCH('Calendar Volumes'!$A5,'Rev Allocations Usage'!$B$3:$K$3,0),0)</f>
        <v>366631.73474817991</v>
      </c>
      <c r="AQ5" s="58">
        <f>VLOOKUP($C5,CalbyRate!$A$7:$BQ$26,COLUMN()-2,0)*VLOOKUP('Calendar Volumes'!$C5,'Rev Allocations Usage'!$B$4:$K$23,MATCH('Calendar Volumes'!$A5,'Rev Allocations Usage'!$B$3:$K$3,0),0)</f>
        <v>392732.86295282294</v>
      </c>
      <c r="AR5" s="58">
        <f>VLOOKUP($C5,CalbyRate!$A$7:$BQ$26,COLUMN()-2,0)*VLOOKUP('Calendar Volumes'!$C5,'Rev Allocations Usage'!$B$4:$K$23,MATCH('Calendar Volumes'!$A5,'Rev Allocations Usage'!$B$3:$K$3,0),0)</f>
        <v>458638.64631796302</v>
      </c>
      <c r="AS5" s="58">
        <f>VLOOKUP($C5,CalbyRate!$A$7:$BQ$26,COLUMN()-2,0)*VLOOKUP('Calendar Volumes'!$C5,'Rev Allocations Usage'!$B$4:$K$23,MATCH('Calendar Volumes'!$A5,'Rev Allocations Usage'!$B$3:$K$3,0),0)</f>
        <v>825812.27843992866</v>
      </c>
      <c r="AT5" s="58">
        <f>VLOOKUP($C5,CalbyRate!$A$7:$BQ$26,COLUMN()-2,0)*VLOOKUP('Calendar Volumes'!$C5,'Rev Allocations Usage'!$B$4:$K$23,MATCH('Calendar Volumes'!$A5,'Rev Allocations Usage'!$B$3:$K$3,0),0)</f>
        <v>1806740.2039598969</v>
      </c>
      <c r="AU5" s="58">
        <f>VLOOKUP($C5,CalbyRate!$A$7:$BQ$26,COLUMN()-2,0)*VLOOKUP('Calendar Volumes'!$C5,'Rev Allocations Usage'!$B$4:$K$23,MATCH('Calendar Volumes'!$A5,'Rev Allocations Usage'!$B$3:$K$3,0),0)</f>
        <v>3371172.252593556</v>
      </c>
      <c r="AV5" s="58">
        <f>VLOOKUP($C5,CalbyRate!$A$7:$BQ$26,COLUMN()-2,0)*VLOOKUP('Calendar Volumes'!$C5,'Rev Allocations Usage'!$B$4:$K$23,MATCH('Calendar Volumes'!$A5,'Rev Allocations Usage'!$B$3:$K$3,0),0)</f>
        <v>4026057.6558122747</v>
      </c>
      <c r="AW5" s="58">
        <f>VLOOKUP($C5,CalbyRate!$A$7:$BQ$26,COLUMN()-2,0)*VLOOKUP('Calendar Volumes'!$C5,'Rev Allocations Usage'!$B$4:$K$23,MATCH('Calendar Volumes'!$A5,'Rev Allocations Usage'!$B$3:$K$3,0),0)</f>
        <v>3513014.2261388302</v>
      </c>
      <c r="AX5" s="58">
        <f>VLOOKUP($C5,CalbyRate!$A$7:$BQ$26,COLUMN()-2,0)*VLOOKUP('Calendar Volumes'!$C5,'Rev Allocations Usage'!$B$4:$K$23,MATCH('Calendar Volumes'!$A5,'Rev Allocations Usage'!$B$3:$K$3,0),0)</f>
        <v>2476642.0408324189</v>
      </c>
      <c r="AY5" s="58">
        <f>VLOOKUP($C5,CalbyRate!$A$7:$BQ$26,COLUMN()-2,0)*VLOOKUP('Calendar Volumes'!$C5,'Rev Allocations Usage'!$B$4:$K$23,MATCH('Calendar Volumes'!$A5,'Rev Allocations Usage'!$B$3:$K$3,0),0)</f>
        <v>1269166.5442224091</v>
      </c>
      <c r="AZ5" s="58">
        <f>VLOOKUP($C5,CalbyRate!$A$7:$BQ$26,COLUMN()-2,0)*VLOOKUP('Calendar Volumes'!$C5,'Rev Allocations Usage'!$B$4:$K$23,MATCH('Calendar Volumes'!$A5,'Rev Allocations Usage'!$B$3:$K$3,0),0)</f>
        <v>697865.06513670017</v>
      </c>
      <c r="BA5" s="58">
        <f>VLOOKUP($C5,CalbyRate!$A$7:$BQ$26,COLUMN()-2,0)*VLOOKUP('Calendar Volumes'!$C5,'Rev Allocations Usage'!$B$4:$K$23,MATCH('Calendar Volumes'!$A5,'Rev Allocations Usage'!$B$3:$K$3,0),0)</f>
        <v>402787.72343822505</v>
      </c>
      <c r="BB5" s="58">
        <f>VLOOKUP($C5,CalbyRate!$A$7:$BQ$26,COLUMN()-2,0)*VLOOKUP('Calendar Volumes'!$C5,'Rev Allocations Usage'!$B$4:$K$23,MATCH('Calendar Volumes'!$A5,'Rev Allocations Usage'!$B$3:$K$3,0),0)</f>
        <v>361815.90609652636</v>
      </c>
      <c r="BC5" s="58">
        <f>VLOOKUP($C5,CalbyRate!$A$7:$BQ$26,COLUMN()-2,0)*VLOOKUP('Calendar Volumes'!$C5,'Rev Allocations Usage'!$B$4:$K$23,MATCH('Calendar Volumes'!$A5,'Rev Allocations Usage'!$B$3:$K$3,0),0)</f>
        <v>387819.79929742473</v>
      </c>
      <c r="BD5" s="58">
        <f>VLOOKUP($C5,CalbyRate!$A$7:$BQ$26,COLUMN()-2,0)*VLOOKUP('Calendar Volumes'!$C5,'Rev Allocations Usage'!$B$4:$K$23,MATCH('Calendar Volumes'!$A5,'Rev Allocations Usage'!$B$3:$K$3,0),0)</f>
        <v>453629.43698392558</v>
      </c>
      <c r="BE5" s="58">
        <f>VLOOKUP($C5,CalbyRate!$A$7:$BQ$26,COLUMN()-2,0)*VLOOKUP('Calendar Volumes'!$C5,'Rev Allocations Usage'!$B$4:$K$23,MATCH('Calendar Volumes'!$A5,'Rev Allocations Usage'!$B$3:$K$3,0),0)</f>
        <v>814784.16104000143</v>
      </c>
      <c r="BF5" s="58">
        <f>VLOOKUP($C5,CalbyRate!$A$7:$BQ$26,COLUMN()-2,0)*VLOOKUP('Calendar Volumes'!$C5,'Rev Allocations Usage'!$B$4:$K$23,MATCH('Calendar Volumes'!$A5,'Rev Allocations Usage'!$B$3:$K$3,0),0)</f>
        <v>1786636.1557118183</v>
      </c>
      <c r="BG5" s="58">
        <f>VLOOKUP($C5,CalbyRate!$A$7:$BQ$26,COLUMN()-2,0)*VLOOKUP('Calendar Volumes'!$C5,'Rev Allocations Usage'!$B$4:$K$23,MATCH('Calendar Volumes'!$A5,'Rev Allocations Usage'!$B$3:$K$3,0),0)</f>
        <v>3339255.5754308277</v>
      </c>
      <c r="BH5" s="58">
        <f>VLOOKUP($C5,CalbyRate!$A$7:$BQ$26,COLUMN()-2,0)*VLOOKUP('Calendar Volumes'!$C5,'Rev Allocations Usage'!$B$4:$K$23,MATCH('Calendar Volumes'!$A5,'Rev Allocations Usage'!$B$3:$K$3,0),0)</f>
        <v>3992789.2927210215</v>
      </c>
      <c r="BI5" s="58">
        <f>VLOOKUP($C5,CalbyRate!$A$7:$BQ$26,COLUMN()-2,0)*VLOOKUP('Calendar Volumes'!$C5,'Rev Allocations Usage'!$B$4:$K$23,MATCH('Calendar Volumes'!$A5,'Rev Allocations Usage'!$B$3:$K$3,0),0)</f>
        <v>3486547.9160931082</v>
      </c>
      <c r="BJ5" s="58">
        <f>VLOOKUP($C5,CalbyRate!$A$7:$BQ$26,COLUMN()-2,0)*VLOOKUP('Calendar Volumes'!$C5,'Rev Allocations Usage'!$B$4:$K$23,MATCH('Calendar Volumes'!$A5,'Rev Allocations Usage'!$B$3:$K$3,0),0)</f>
        <v>2456622.4627588163</v>
      </c>
      <c r="BK5" s="58">
        <f>VLOOKUP($C5,CalbyRate!$A$7:$BQ$26,COLUMN()-2,0)*VLOOKUP('Calendar Volumes'!$C5,'Rev Allocations Usage'!$B$4:$K$23,MATCH('Calendar Volumes'!$A5,'Rev Allocations Usage'!$B$3:$K$3,0),0)</f>
        <v>1257248.1471417698</v>
      </c>
      <c r="BL5" s="58">
        <f>VLOOKUP($C5,CalbyRate!$A$7:$BQ$26,COLUMN()-2,0)*VLOOKUP('Calendar Volumes'!$C5,'Rev Allocations Usage'!$B$4:$K$23,MATCH('Calendar Volumes'!$A5,'Rev Allocations Usage'!$B$3:$K$3,0),0)</f>
        <v>689473.28925575688</v>
      </c>
      <c r="BM5" s="58">
        <f>VLOOKUP($C5,CalbyRate!$A$7:$BQ$26,COLUMN()-2,0)*VLOOKUP('Calendar Volumes'!$C5,'Rev Allocations Usage'!$B$4:$K$23,MATCH('Calendar Volumes'!$A5,'Rev Allocations Usage'!$B$3:$K$3,0),0)</f>
        <v>397283.72082531446</v>
      </c>
      <c r="BN5" s="58">
        <f>VLOOKUP($C5,CalbyRate!$A$7:$BQ$26,COLUMN()-2,0)*VLOOKUP('Calendar Volumes'!$C5,'Rev Allocations Usage'!$B$4:$K$23,MATCH('Calendar Volumes'!$A5,'Rev Allocations Usage'!$B$3:$K$3,0),0)</f>
        <v>357397.11004991387</v>
      </c>
      <c r="BO5" s="58">
        <f>VLOOKUP($C5,CalbyRate!$A$7:$BQ$26,COLUMN()-2,0)*VLOOKUP('Calendar Volumes'!$C5,'Rev Allocations Usage'!$B$4:$K$23,MATCH('Calendar Volumes'!$A5,'Rev Allocations Usage'!$B$3:$K$3,0),0)</f>
        <v>383282.62677650544</v>
      </c>
      <c r="BP5" s="58">
        <f>VLOOKUP($C5,CalbyRate!$A$7:$BQ$26,COLUMN()-2,0)*VLOOKUP('Calendar Volumes'!$C5,'Rev Allocations Usage'!$B$4:$K$23,MATCH('Calendar Volumes'!$A5,'Rev Allocations Usage'!$B$3:$K$3,0),0)</f>
        <v>448434.35347200674</v>
      </c>
      <c r="BQ5" s="58">
        <f>VLOOKUP($C5,CalbyRate!$A$7:$BQ$26,COLUMN()-2,0)*VLOOKUP('Calendar Volumes'!$C5,'Rev Allocations Usage'!$B$4:$K$23,MATCH('Calendar Volumes'!$A5,'Rev Allocations Usage'!$B$3:$K$3,0),0)</f>
        <v>804375.70740213804</v>
      </c>
      <c r="BR5" s="58">
        <f>VLOOKUP($C5,CalbyRate!$A$7:$BQ$26,COLUMN()-2,0)*VLOOKUP('Calendar Volumes'!$C5,'Rev Allocations Usage'!$B$4:$K$23,MATCH('Calendar Volumes'!$A5,'Rev Allocations Usage'!$B$3:$K$3,0),0)</f>
        <v>1767691.7862577019</v>
      </c>
      <c r="BS5" s="59">
        <f>VLOOKUP($C5,CalbyRate!$A$7:$BQ$26,COLUMN()-2,0)*VLOOKUP('Calendar Volumes'!$C5,'Rev Allocations Usage'!$B$4:$K$23,MATCH('Calendar Volumes'!$A5,'Rev Allocations Usage'!$B$3:$K$3,0),0)</f>
        <v>3309048.2361594923</v>
      </c>
    </row>
    <row r="6" spans="1:71" ht="15" x14ac:dyDescent="0.25">
      <c r="A6" s="84" t="str">
        <f>A5</f>
        <v>Residential Customers</v>
      </c>
      <c r="B6" s="90" t="s">
        <v>129</v>
      </c>
      <c r="C6" s="105" t="s">
        <v>9</v>
      </c>
      <c r="D6" s="49">
        <f>VLOOKUP($C6,CalbyRate!$A$7:$BQ$26,COLUMN()-2,0)*VLOOKUP('Calendar Volumes'!$C6,'Rev Allocations Usage'!$B$4:$K$23,MATCH('Calendar Volumes'!$A6,'Rev Allocations Usage'!$B$3:$K$3,0),0)</f>
        <v>0</v>
      </c>
      <c r="E6" s="50">
        <f>VLOOKUP($C6,CalbyRate!$A$7:$BQ$26,COLUMN()-2,0)*VLOOKUP('Calendar Volumes'!$C6,'Rev Allocations Usage'!$B$4:$K$23,MATCH('Calendar Volumes'!$A6,'Rev Allocations Usage'!$B$3:$K$3,0),0)</f>
        <v>0</v>
      </c>
      <c r="F6" s="50">
        <f>VLOOKUP($C6,CalbyRate!$A$7:$BQ$26,COLUMN()-2,0)*VLOOKUP('Calendar Volumes'!$C6,'Rev Allocations Usage'!$B$4:$K$23,MATCH('Calendar Volumes'!$A6,'Rev Allocations Usage'!$B$3:$K$3,0),0)</f>
        <v>0</v>
      </c>
      <c r="G6" s="50">
        <f>VLOOKUP($C6,CalbyRate!$A$7:$BQ$26,COLUMN()-2,0)*VLOOKUP('Calendar Volumes'!$C6,'Rev Allocations Usage'!$B$4:$K$23,MATCH('Calendar Volumes'!$A6,'Rev Allocations Usage'!$B$3:$K$3,0),0)</f>
        <v>0</v>
      </c>
      <c r="H6" s="50">
        <f>VLOOKUP($C6,CalbyRate!$A$7:$BQ$26,COLUMN()-2,0)*VLOOKUP('Calendar Volumes'!$C6,'Rev Allocations Usage'!$B$4:$K$23,MATCH('Calendar Volumes'!$A6,'Rev Allocations Usage'!$B$3:$K$3,0),0)</f>
        <v>0</v>
      </c>
      <c r="I6" s="50">
        <f>VLOOKUP($C6,CalbyRate!$A$7:$BQ$26,COLUMN()-2,0)*VLOOKUP('Calendar Volumes'!$C6,'Rev Allocations Usage'!$B$4:$K$23,MATCH('Calendar Volumes'!$A6,'Rev Allocations Usage'!$B$3:$K$3,0),0)</f>
        <v>0</v>
      </c>
      <c r="J6" s="50">
        <f>VLOOKUP($C6,CalbyRate!$A$7:$BQ$26,COLUMN()-2,0)*VLOOKUP('Calendar Volumes'!$C6,'Rev Allocations Usage'!$B$4:$K$23,MATCH('Calendar Volumes'!$A6,'Rev Allocations Usage'!$B$3:$K$3,0),0)</f>
        <v>0</v>
      </c>
      <c r="K6" s="51">
        <f>VLOOKUP($C6,CalbyRate!$A$7:$BQ$26,COLUMN()-2,0)*VLOOKUP('Calendar Volumes'!$C6,'Rev Allocations Usage'!$B$4:$K$23,MATCH('Calendar Volumes'!$A6,'Rev Allocations Usage'!$B$3:$K$3,0),0)</f>
        <v>0</v>
      </c>
      <c r="L6" s="50">
        <f>VLOOKUP($C6,CalbyRate!$A$7:$BQ$26,COLUMN()-2,0)*VLOOKUP('Calendar Volumes'!$C6,'Rev Allocations Usage'!$B$4:$K$23,MATCH('Calendar Volumes'!$A6,'Rev Allocations Usage'!$B$3:$K$3,0),0)</f>
        <v>0</v>
      </c>
      <c r="M6" s="50">
        <f>VLOOKUP($C6,CalbyRate!$A$7:$BQ$26,COLUMN()-2,0)*VLOOKUP('Calendar Volumes'!$C6,'Rev Allocations Usage'!$B$4:$K$23,MATCH('Calendar Volumes'!$A6,'Rev Allocations Usage'!$B$3:$K$3,0),0)</f>
        <v>0</v>
      </c>
      <c r="N6" s="50">
        <f>VLOOKUP($C6,CalbyRate!$A$7:$BQ$26,COLUMN()-2,0)*VLOOKUP('Calendar Volumes'!$C6,'Rev Allocations Usage'!$B$4:$K$23,MATCH('Calendar Volumes'!$A6,'Rev Allocations Usage'!$B$3:$K$3,0),0)</f>
        <v>0</v>
      </c>
      <c r="O6" s="50">
        <f>VLOOKUP($C6,CalbyRate!$A$7:$BQ$26,COLUMN()-2,0)*VLOOKUP('Calendar Volumes'!$C6,'Rev Allocations Usage'!$B$4:$K$23,MATCH('Calendar Volumes'!$A6,'Rev Allocations Usage'!$B$3:$K$3,0),0)</f>
        <v>0</v>
      </c>
      <c r="P6" s="50">
        <f>VLOOKUP($C6,CalbyRate!$A$7:$BQ$26,COLUMN()-2,0)*VLOOKUP('Calendar Volumes'!$C6,'Rev Allocations Usage'!$B$4:$K$23,MATCH('Calendar Volumes'!$A6,'Rev Allocations Usage'!$B$3:$K$3,0),0)</f>
        <v>0</v>
      </c>
      <c r="Q6" s="50">
        <f>VLOOKUP($C6,CalbyRate!$A$7:$BQ$26,COLUMN()-2,0)*VLOOKUP('Calendar Volumes'!$C6,'Rev Allocations Usage'!$B$4:$K$23,MATCH('Calendar Volumes'!$A6,'Rev Allocations Usage'!$B$3:$K$3,0),0)</f>
        <v>0</v>
      </c>
      <c r="R6" s="50">
        <f>VLOOKUP($C6,CalbyRate!$A$7:$BQ$26,COLUMN()-2,0)*VLOOKUP('Calendar Volumes'!$C6,'Rev Allocations Usage'!$B$4:$K$23,MATCH('Calendar Volumes'!$A6,'Rev Allocations Usage'!$B$3:$K$3,0),0)</f>
        <v>0</v>
      </c>
      <c r="S6" s="50">
        <f>VLOOKUP($C6,CalbyRate!$A$7:$BQ$26,COLUMN()-2,0)*VLOOKUP('Calendar Volumes'!$C6,'Rev Allocations Usage'!$B$4:$K$23,MATCH('Calendar Volumes'!$A6,'Rev Allocations Usage'!$B$3:$K$3,0),0)</f>
        <v>0</v>
      </c>
      <c r="T6" s="50">
        <f>VLOOKUP($C6,CalbyRate!$A$7:$BQ$26,COLUMN()-2,0)*VLOOKUP('Calendar Volumes'!$C6,'Rev Allocations Usage'!$B$4:$K$23,MATCH('Calendar Volumes'!$A6,'Rev Allocations Usage'!$B$3:$K$3,0),0)</f>
        <v>0</v>
      </c>
      <c r="U6" s="50">
        <f>VLOOKUP($C6,CalbyRate!$A$7:$BQ$26,COLUMN()-2,0)*VLOOKUP('Calendar Volumes'!$C6,'Rev Allocations Usage'!$B$4:$K$23,MATCH('Calendar Volumes'!$A6,'Rev Allocations Usage'!$B$3:$K$3,0),0)</f>
        <v>0</v>
      </c>
      <c r="V6" s="50">
        <f>VLOOKUP($C6,CalbyRate!$A$7:$BQ$26,COLUMN()-2,0)*VLOOKUP('Calendar Volumes'!$C6,'Rev Allocations Usage'!$B$4:$K$23,MATCH('Calendar Volumes'!$A6,'Rev Allocations Usage'!$B$3:$K$3,0),0)</f>
        <v>0</v>
      </c>
      <c r="W6" s="50">
        <f>VLOOKUP($C6,CalbyRate!$A$7:$BQ$26,COLUMN()-2,0)*VLOOKUP('Calendar Volumes'!$C6,'Rev Allocations Usage'!$B$4:$K$23,MATCH('Calendar Volumes'!$A6,'Rev Allocations Usage'!$B$3:$K$3,0),0)</f>
        <v>0</v>
      </c>
      <c r="X6" s="50">
        <f>VLOOKUP($C6,CalbyRate!$A$7:$BQ$26,COLUMN()-2,0)*VLOOKUP('Calendar Volumes'!$C6,'Rev Allocations Usage'!$B$4:$K$23,MATCH('Calendar Volumes'!$A6,'Rev Allocations Usage'!$B$3:$K$3,0),0)</f>
        <v>0</v>
      </c>
      <c r="Y6" s="50">
        <f>VLOOKUP($C6,CalbyRate!$A$7:$BQ$26,COLUMN()-2,0)*VLOOKUP('Calendar Volumes'!$C6,'Rev Allocations Usage'!$B$4:$K$23,MATCH('Calendar Volumes'!$A6,'Rev Allocations Usage'!$B$3:$K$3,0),0)</f>
        <v>0</v>
      </c>
      <c r="Z6" s="50">
        <f>VLOOKUP($C6,CalbyRate!$A$7:$BQ$26,COLUMN()-2,0)*VLOOKUP('Calendar Volumes'!$C6,'Rev Allocations Usage'!$B$4:$K$23,MATCH('Calendar Volumes'!$A6,'Rev Allocations Usage'!$B$3:$K$3,0),0)</f>
        <v>0</v>
      </c>
      <c r="AA6" s="50">
        <f>VLOOKUP($C6,CalbyRate!$A$7:$BQ$26,COLUMN()-2,0)*VLOOKUP('Calendar Volumes'!$C6,'Rev Allocations Usage'!$B$4:$K$23,MATCH('Calendar Volumes'!$A6,'Rev Allocations Usage'!$B$3:$K$3,0),0)</f>
        <v>0</v>
      </c>
      <c r="AB6" s="50">
        <f>VLOOKUP($C6,CalbyRate!$A$7:$BQ$26,COLUMN()-2,0)*VLOOKUP('Calendar Volumes'!$C6,'Rev Allocations Usage'!$B$4:$K$23,MATCH('Calendar Volumes'!$A6,'Rev Allocations Usage'!$B$3:$K$3,0),0)</f>
        <v>0</v>
      </c>
      <c r="AC6" s="50">
        <f>VLOOKUP($C6,CalbyRate!$A$7:$BQ$26,COLUMN()-2,0)*VLOOKUP('Calendar Volumes'!$C6,'Rev Allocations Usage'!$B$4:$K$23,MATCH('Calendar Volumes'!$A6,'Rev Allocations Usage'!$B$3:$K$3,0),0)</f>
        <v>0</v>
      </c>
      <c r="AD6" s="50">
        <f>VLOOKUP($C6,CalbyRate!$A$7:$BQ$26,COLUMN()-2,0)*VLOOKUP('Calendar Volumes'!$C6,'Rev Allocations Usage'!$B$4:$K$23,MATCH('Calendar Volumes'!$A6,'Rev Allocations Usage'!$B$3:$K$3,0),0)</f>
        <v>0</v>
      </c>
      <c r="AE6" s="50">
        <f>VLOOKUP($C6,CalbyRate!$A$7:$BQ$26,COLUMN()-2,0)*VLOOKUP('Calendar Volumes'!$C6,'Rev Allocations Usage'!$B$4:$K$23,MATCH('Calendar Volumes'!$A6,'Rev Allocations Usage'!$B$3:$K$3,0),0)</f>
        <v>0</v>
      </c>
      <c r="AF6" s="50">
        <f>VLOOKUP($C6,CalbyRate!$A$7:$BQ$26,COLUMN()-2,0)*VLOOKUP('Calendar Volumes'!$C6,'Rev Allocations Usage'!$B$4:$K$23,MATCH('Calendar Volumes'!$A6,'Rev Allocations Usage'!$B$3:$K$3,0),0)</f>
        <v>0</v>
      </c>
      <c r="AG6" s="50">
        <f>VLOOKUP($C6,CalbyRate!$A$7:$BQ$26,COLUMN()-2,0)*VLOOKUP('Calendar Volumes'!$C6,'Rev Allocations Usage'!$B$4:$K$23,MATCH('Calendar Volumes'!$A6,'Rev Allocations Usage'!$B$3:$K$3,0),0)</f>
        <v>0</v>
      </c>
      <c r="AH6" s="50">
        <f>VLOOKUP($C6,CalbyRate!$A$7:$BQ$26,COLUMN()-2,0)*VLOOKUP('Calendar Volumes'!$C6,'Rev Allocations Usage'!$B$4:$K$23,MATCH('Calendar Volumes'!$A6,'Rev Allocations Usage'!$B$3:$K$3,0),0)</f>
        <v>0</v>
      </c>
      <c r="AI6" s="50">
        <f>VLOOKUP($C6,CalbyRate!$A$7:$BQ$26,COLUMN()-2,0)*VLOOKUP('Calendar Volumes'!$C6,'Rev Allocations Usage'!$B$4:$K$23,MATCH('Calendar Volumes'!$A6,'Rev Allocations Usage'!$B$3:$K$3,0),0)</f>
        <v>0</v>
      </c>
      <c r="AJ6" s="50">
        <f>VLOOKUP($C6,CalbyRate!$A$7:$BQ$26,COLUMN()-2,0)*VLOOKUP('Calendar Volumes'!$C6,'Rev Allocations Usage'!$B$4:$K$23,MATCH('Calendar Volumes'!$A6,'Rev Allocations Usage'!$B$3:$K$3,0),0)</f>
        <v>0</v>
      </c>
      <c r="AK6" s="50">
        <f>VLOOKUP($C6,CalbyRate!$A$7:$BQ$26,COLUMN()-2,0)*VLOOKUP('Calendar Volumes'!$C6,'Rev Allocations Usage'!$B$4:$K$23,MATCH('Calendar Volumes'!$A6,'Rev Allocations Usage'!$B$3:$K$3,0),0)</f>
        <v>0</v>
      </c>
      <c r="AL6" s="50">
        <f>VLOOKUP($C6,CalbyRate!$A$7:$BQ$26,COLUMN()-2,0)*VLOOKUP('Calendar Volumes'!$C6,'Rev Allocations Usage'!$B$4:$K$23,MATCH('Calendar Volumes'!$A6,'Rev Allocations Usage'!$B$3:$K$3,0),0)</f>
        <v>0</v>
      </c>
      <c r="AM6" s="50">
        <f>VLOOKUP($C6,CalbyRate!$A$7:$BQ$26,COLUMN()-2,0)*VLOOKUP('Calendar Volumes'!$C6,'Rev Allocations Usage'!$B$4:$K$23,MATCH('Calendar Volumes'!$A6,'Rev Allocations Usage'!$B$3:$K$3,0),0)</f>
        <v>0</v>
      </c>
      <c r="AN6" s="50">
        <f>VLOOKUP($C6,CalbyRate!$A$7:$BQ$26,COLUMN()-2,0)*VLOOKUP('Calendar Volumes'!$C6,'Rev Allocations Usage'!$B$4:$K$23,MATCH('Calendar Volumes'!$A6,'Rev Allocations Usage'!$B$3:$K$3,0),0)</f>
        <v>0</v>
      </c>
      <c r="AO6" s="50">
        <f>VLOOKUP($C6,CalbyRate!$A$7:$BQ$26,COLUMN()-2,0)*VLOOKUP('Calendar Volumes'!$C6,'Rev Allocations Usage'!$B$4:$K$23,MATCH('Calendar Volumes'!$A6,'Rev Allocations Usage'!$B$3:$K$3,0),0)</f>
        <v>0</v>
      </c>
      <c r="AP6" s="50">
        <f>VLOOKUP($C6,CalbyRate!$A$7:$BQ$26,COLUMN()-2,0)*VLOOKUP('Calendar Volumes'!$C6,'Rev Allocations Usage'!$B$4:$K$23,MATCH('Calendar Volumes'!$A6,'Rev Allocations Usage'!$B$3:$K$3,0),0)</f>
        <v>0</v>
      </c>
      <c r="AQ6" s="50">
        <f>VLOOKUP($C6,CalbyRate!$A$7:$BQ$26,COLUMN()-2,0)*VLOOKUP('Calendar Volumes'!$C6,'Rev Allocations Usage'!$B$4:$K$23,MATCH('Calendar Volumes'!$A6,'Rev Allocations Usage'!$B$3:$K$3,0),0)</f>
        <v>0</v>
      </c>
      <c r="AR6" s="50">
        <f>VLOOKUP($C6,CalbyRate!$A$7:$BQ$26,COLUMN()-2,0)*VLOOKUP('Calendar Volumes'!$C6,'Rev Allocations Usage'!$B$4:$K$23,MATCH('Calendar Volumes'!$A6,'Rev Allocations Usage'!$B$3:$K$3,0),0)</f>
        <v>0</v>
      </c>
      <c r="AS6" s="50">
        <f>VLOOKUP($C6,CalbyRate!$A$7:$BQ$26,COLUMN()-2,0)*VLOOKUP('Calendar Volumes'!$C6,'Rev Allocations Usage'!$B$4:$K$23,MATCH('Calendar Volumes'!$A6,'Rev Allocations Usage'!$B$3:$K$3,0),0)</f>
        <v>0</v>
      </c>
      <c r="AT6" s="50">
        <f>VLOOKUP($C6,CalbyRate!$A$7:$BQ$26,COLUMN()-2,0)*VLOOKUP('Calendar Volumes'!$C6,'Rev Allocations Usage'!$B$4:$K$23,MATCH('Calendar Volumes'!$A6,'Rev Allocations Usage'!$B$3:$K$3,0),0)</f>
        <v>0</v>
      </c>
      <c r="AU6" s="50">
        <f>VLOOKUP($C6,CalbyRate!$A$7:$BQ$26,COLUMN()-2,0)*VLOOKUP('Calendar Volumes'!$C6,'Rev Allocations Usage'!$B$4:$K$23,MATCH('Calendar Volumes'!$A6,'Rev Allocations Usage'!$B$3:$K$3,0),0)</f>
        <v>0</v>
      </c>
      <c r="AV6" s="50">
        <f>VLOOKUP($C6,CalbyRate!$A$7:$BQ$26,COLUMN()-2,0)*VLOOKUP('Calendar Volumes'!$C6,'Rev Allocations Usage'!$B$4:$K$23,MATCH('Calendar Volumes'!$A6,'Rev Allocations Usage'!$B$3:$K$3,0),0)</f>
        <v>0</v>
      </c>
      <c r="AW6" s="50">
        <f>VLOOKUP($C6,CalbyRate!$A$7:$BQ$26,COLUMN()-2,0)*VLOOKUP('Calendar Volumes'!$C6,'Rev Allocations Usage'!$B$4:$K$23,MATCH('Calendar Volumes'!$A6,'Rev Allocations Usage'!$B$3:$K$3,0),0)</f>
        <v>0</v>
      </c>
      <c r="AX6" s="50">
        <f>VLOOKUP($C6,CalbyRate!$A$7:$BQ$26,COLUMN()-2,0)*VLOOKUP('Calendar Volumes'!$C6,'Rev Allocations Usage'!$B$4:$K$23,MATCH('Calendar Volumes'!$A6,'Rev Allocations Usage'!$B$3:$K$3,0),0)</f>
        <v>0</v>
      </c>
      <c r="AY6" s="50">
        <f>VLOOKUP($C6,CalbyRate!$A$7:$BQ$26,COLUMN()-2,0)*VLOOKUP('Calendar Volumes'!$C6,'Rev Allocations Usage'!$B$4:$K$23,MATCH('Calendar Volumes'!$A6,'Rev Allocations Usage'!$B$3:$K$3,0),0)</f>
        <v>0</v>
      </c>
      <c r="AZ6" s="50">
        <f>VLOOKUP($C6,CalbyRate!$A$7:$BQ$26,COLUMN()-2,0)*VLOOKUP('Calendar Volumes'!$C6,'Rev Allocations Usage'!$B$4:$K$23,MATCH('Calendar Volumes'!$A6,'Rev Allocations Usage'!$B$3:$K$3,0),0)</f>
        <v>0</v>
      </c>
      <c r="BA6" s="50">
        <f>VLOOKUP($C6,CalbyRate!$A$7:$BQ$26,COLUMN()-2,0)*VLOOKUP('Calendar Volumes'!$C6,'Rev Allocations Usage'!$B$4:$K$23,MATCH('Calendar Volumes'!$A6,'Rev Allocations Usage'!$B$3:$K$3,0),0)</f>
        <v>0</v>
      </c>
      <c r="BB6" s="50">
        <f>VLOOKUP($C6,CalbyRate!$A$7:$BQ$26,COLUMN()-2,0)*VLOOKUP('Calendar Volumes'!$C6,'Rev Allocations Usage'!$B$4:$K$23,MATCH('Calendar Volumes'!$A6,'Rev Allocations Usage'!$B$3:$K$3,0),0)</f>
        <v>0</v>
      </c>
      <c r="BC6" s="50">
        <f>VLOOKUP($C6,CalbyRate!$A$7:$BQ$26,COLUMN()-2,0)*VLOOKUP('Calendar Volumes'!$C6,'Rev Allocations Usage'!$B$4:$K$23,MATCH('Calendar Volumes'!$A6,'Rev Allocations Usage'!$B$3:$K$3,0),0)</f>
        <v>0</v>
      </c>
      <c r="BD6" s="50">
        <f>VLOOKUP($C6,CalbyRate!$A$7:$BQ$26,COLUMN()-2,0)*VLOOKUP('Calendar Volumes'!$C6,'Rev Allocations Usage'!$B$4:$K$23,MATCH('Calendar Volumes'!$A6,'Rev Allocations Usage'!$B$3:$K$3,0),0)</f>
        <v>0</v>
      </c>
      <c r="BE6" s="50">
        <f>VLOOKUP($C6,CalbyRate!$A$7:$BQ$26,COLUMN()-2,0)*VLOOKUP('Calendar Volumes'!$C6,'Rev Allocations Usage'!$B$4:$K$23,MATCH('Calendar Volumes'!$A6,'Rev Allocations Usage'!$B$3:$K$3,0),0)</f>
        <v>0</v>
      </c>
      <c r="BF6" s="50">
        <f>VLOOKUP($C6,CalbyRate!$A$7:$BQ$26,COLUMN()-2,0)*VLOOKUP('Calendar Volumes'!$C6,'Rev Allocations Usage'!$B$4:$K$23,MATCH('Calendar Volumes'!$A6,'Rev Allocations Usage'!$B$3:$K$3,0),0)</f>
        <v>0</v>
      </c>
      <c r="BG6" s="50">
        <f>VLOOKUP($C6,CalbyRate!$A$7:$BQ$26,COLUMN()-2,0)*VLOOKUP('Calendar Volumes'!$C6,'Rev Allocations Usage'!$B$4:$K$23,MATCH('Calendar Volumes'!$A6,'Rev Allocations Usage'!$B$3:$K$3,0),0)</f>
        <v>0</v>
      </c>
      <c r="BH6" s="50">
        <f>VLOOKUP($C6,CalbyRate!$A$7:$BQ$26,COLUMN()-2,0)*VLOOKUP('Calendar Volumes'!$C6,'Rev Allocations Usage'!$B$4:$K$23,MATCH('Calendar Volumes'!$A6,'Rev Allocations Usage'!$B$3:$K$3,0),0)</f>
        <v>0</v>
      </c>
      <c r="BI6" s="50">
        <f>VLOOKUP($C6,CalbyRate!$A$7:$BQ$26,COLUMN()-2,0)*VLOOKUP('Calendar Volumes'!$C6,'Rev Allocations Usage'!$B$4:$K$23,MATCH('Calendar Volumes'!$A6,'Rev Allocations Usage'!$B$3:$K$3,0),0)</f>
        <v>0</v>
      </c>
      <c r="BJ6" s="50">
        <f>VLOOKUP($C6,CalbyRate!$A$7:$BQ$26,COLUMN()-2,0)*VLOOKUP('Calendar Volumes'!$C6,'Rev Allocations Usage'!$B$4:$K$23,MATCH('Calendar Volumes'!$A6,'Rev Allocations Usage'!$B$3:$K$3,0),0)</f>
        <v>0</v>
      </c>
      <c r="BK6" s="50">
        <f>VLOOKUP($C6,CalbyRate!$A$7:$BQ$26,COLUMN()-2,0)*VLOOKUP('Calendar Volumes'!$C6,'Rev Allocations Usage'!$B$4:$K$23,MATCH('Calendar Volumes'!$A6,'Rev Allocations Usage'!$B$3:$K$3,0),0)</f>
        <v>0</v>
      </c>
      <c r="BL6" s="50">
        <f>VLOOKUP($C6,CalbyRate!$A$7:$BQ$26,COLUMN()-2,0)*VLOOKUP('Calendar Volumes'!$C6,'Rev Allocations Usage'!$B$4:$K$23,MATCH('Calendar Volumes'!$A6,'Rev Allocations Usage'!$B$3:$K$3,0),0)</f>
        <v>0</v>
      </c>
      <c r="BM6" s="50">
        <f>VLOOKUP($C6,CalbyRate!$A$7:$BQ$26,COLUMN()-2,0)*VLOOKUP('Calendar Volumes'!$C6,'Rev Allocations Usage'!$B$4:$K$23,MATCH('Calendar Volumes'!$A6,'Rev Allocations Usage'!$B$3:$K$3,0),0)</f>
        <v>0</v>
      </c>
      <c r="BN6" s="50">
        <f>VLOOKUP($C6,CalbyRate!$A$7:$BQ$26,COLUMN()-2,0)*VLOOKUP('Calendar Volumes'!$C6,'Rev Allocations Usage'!$B$4:$K$23,MATCH('Calendar Volumes'!$A6,'Rev Allocations Usage'!$B$3:$K$3,0),0)</f>
        <v>0</v>
      </c>
      <c r="BO6" s="50">
        <f>VLOOKUP($C6,CalbyRate!$A$7:$BQ$26,COLUMN()-2,0)*VLOOKUP('Calendar Volumes'!$C6,'Rev Allocations Usage'!$B$4:$K$23,MATCH('Calendar Volumes'!$A6,'Rev Allocations Usage'!$B$3:$K$3,0),0)</f>
        <v>0</v>
      </c>
      <c r="BP6" s="50">
        <f>VLOOKUP($C6,CalbyRate!$A$7:$BQ$26,COLUMN()-2,0)*VLOOKUP('Calendar Volumes'!$C6,'Rev Allocations Usage'!$B$4:$K$23,MATCH('Calendar Volumes'!$A6,'Rev Allocations Usage'!$B$3:$K$3,0),0)</f>
        <v>0</v>
      </c>
      <c r="BQ6" s="50">
        <f>VLOOKUP($C6,CalbyRate!$A$7:$BQ$26,COLUMN()-2,0)*VLOOKUP('Calendar Volumes'!$C6,'Rev Allocations Usage'!$B$4:$K$23,MATCH('Calendar Volumes'!$A6,'Rev Allocations Usage'!$B$3:$K$3,0),0)</f>
        <v>0</v>
      </c>
      <c r="BR6" s="50">
        <f>VLOOKUP($C6,CalbyRate!$A$7:$BQ$26,COLUMN()-2,0)*VLOOKUP('Calendar Volumes'!$C6,'Rev Allocations Usage'!$B$4:$K$23,MATCH('Calendar Volumes'!$A6,'Rev Allocations Usage'!$B$3:$K$3,0),0)</f>
        <v>0</v>
      </c>
      <c r="BS6" s="51">
        <f>VLOOKUP($C6,CalbyRate!$A$7:$BQ$26,COLUMN()-2,0)*VLOOKUP('Calendar Volumes'!$C6,'Rev Allocations Usage'!$B$4:$K$23,MATCH('Calendar Volumes'!$A6,'Rev Allocations Usage'!$B$3:$K$3,0),0)</f>
        <v>0</v>
      </c>
    </row>
    <row r="7" spans="1:71" x14ac:dyDescent="0.2">
      <c r="A7" s="130" t="s">
        <v>155</v>
      </c>
      <c r="B7" s="44"/>
      <c r="C7" s="92"/>
      <c r="D7" s="54">
        <f>SUM(D5:D6)</f>
        <v>872260.85185978212</v>
      </c>
      <c r="E7" s="55">
        <f t="shared" ref="E7:BP7" si="0">SUM(E5:E6)</f>
        <v>560416.64611200441</v>
      </c>
      <c r="F7" s="55">
        <f t="shared" si="0"/>
        <v>506203.75901603117</v>
      </c>
      <c r="G7" s="55">
        <f t="shared" si="0"/>
        <v>500380.41597923409</v>
      </c>
      <c r="H7" s="55">
        <f t="shared" si="0"/>
        <v>558558.828600112</v>
      </c>
      <c r="I7" s="55">
        <f t="shared" si="0"/>
        <v>942094.42302388989</v>
      </c>
      <c r="J7" s="55">
        <f t="shared" si="0"/>
        <v>1954624.3909800539</v>
      </c>
      <c r="K7" s="56">
        <f t="shared" si="0"/>
        <v>3600705.4353722543</v>
      </c>
      <c r="L7" s="55">
        <f t="shared" si="0"/>
        <v>4119802.5413090247</v>
      </c>
      <c r="M7" s="55">
        <f t="shared" si="0"/>
        <v>3589220.9027757565</v>
      </c>
      <c r="N7" s="55">
        <f t="shared" si="0"/>
        <v>2535605.6480331789</v>
      </c>
      <c r="O7" s="55">
        <f t="shared" si="0"/>
        <v>1307620.5112532256</v>
      </c>
      <c r="P7" s="55">
        <f t="shared" si="0"/>
        <v>731121.93487582123</v>
      </c>
      <c r="Q7" s="55">
        <f t="shared" si="0"/>
        <v>425087.06142485287</v>
      </c>
      <c r="R7" s="55">
        <f t="shared" si="0"/>
        <v>380487.52077651385</v>
      </c>
      <c r="S7" s="55">
        <f t="shared" si="0"/>
        <v>405125.50607613311</v>
      </c>
      <c r="T7" s="55">
        <f t="shared" si="0"/>
        <v>470582.18135785672</v>
      </c>
      <c r="U7" s="55">
        <f t="shared" si="0"/>
        <v>851302.62126258819</v>
      </c>
      <c r="V7" s="55">
        <f t="shared" si="0"/>
        <v>1841795.3164338637</v>
      </c>
      <c r="W7" s="55">
        <f t="shared" si="0"/>
        <v>3427080.3928592647</v>
      </c>
      <c r="X7" s="55">
        <f t="shared" si="0"/>
        <v>4095786.5677700038</v>
      </c>
      <c r="Y7" s="55">
        <f t="shared" si="0"/>
        <v>3568630.5346814594</v>
      </c>
      <c r="Z7" s="55">
        <f t="shared" si="0"/>
        <v>2518707.6692426819</v>
      </c>
      <c r="AA7" s="55">
        <f t="shared" si="0"/>
        <v>1294158.9715044836</v>
      </c>
      <c r="AB7" s="55">
        <f t="shared" si="0"/>
        <v>716218.51499714109</v>
      </c>
      <c r="AC7" s="55">
        <f t="shared" si="0"/>
        <v>415194.84069071629</v>
      </c>
      <c r="AD7" s="55">
        <f t="shared" si="0"/>
        <v>371795.38793449721</v>
      </c>
      <c r="AE7" s="55">
        <f t="shared" si="0"/>
        <v>397949.79005433951</v>
      </c>
      <c r="AF7" s="55">
        <f t="shared" si="0"/>
        <v>463534.11310292222</v>
      </c>
      <c r="AG7" s="55">
        <f t="shared" si="0"/>
        <v>837032.24288162298</v>
      </c>
      <c r="AH7" s="55">
        <f t="shared" si="0"/>
        <v>1826558.0563894617</v>
      </c>
      <c r="AI7" s="55">
        <f t="shared" si="0"/>
        <v>3402189.4794039023</v>
      </c>
      <c r="AJ7" s="55">
        <f t="shared" si="0"/>
        <v>4061690.2033754108</v>
      </c>
      <c r="AK7" s="55">
        <f t="shared" si="0"/>
        <v>3541530.6296880571</v>
      </c>
      <c r="AL7" s="55">
        <f t="shared" si="0"/>
        <v>2498170.3476074953</v>
      </c>
      <c r="AM7" s="55">
        <f t="shared" si="0"/>
        <v>1281870.0776752741</v>
      </c>
      <c r="AN7" s="55">
        <f t="shared" si="0"/>
        <v>706854.6154877909</v>
      </c>
      <c r="AO7" s="55">
        <f t="shared" si="0"/>
        <v>408760.36472675222</v>
      </c>
      <c r="AP7" s="55">
        <f t="shared" si="0"/>
        <v>366631.73474817991</v>
      </c>
      <c r="AQ7" s="55">
        <f t="shared" si="0"/>
        <v>392732.86295282294</v>
      </c>
      <c r="AR7" s="55">
        <f t="shared" si="0"/>
        <v>458638.64631796302</v>
      </c>
      <c r="AS7" s="55">
        <f t="shared" si="0"/>
        <v>825812.27843992866</v>
      </c>
      <c r="AT7" s="55">
        <f t="shared" si="0"/>
        <v>1806740.2039598969</v>
      </c>
      <c r="AU7" s="55">
        <f t="shared" si="0"/>
        <v>3371172.252593556</v>
      </c>
      <c r="AV7" s="55">
        <f t="shared" si="0"/>
        <v>4026057.6558122747</v>
      </c>
      <c r="AW7" s="55">
        <f t="shared" si="0"/>
        <v>3513014.2261388302</v>
      </c>
      <c r="AX7" s="55">
        <f t="shared" si="0"/>
        <v>2476642.0408324189</v>
      </c>
      <c r="AY7" s="55">
        <f t="shared" si="0"/>
        <v>1269166.5442224091</v>
      </c>
      <c r="AZ7" s="55">
        <f t="shared" si="0"/>
        <v>697865.06513670017</v>
      </c>
      <c r="BA7" s="55">
        <f t="shared" si="0"/>
        <v>402787.72343822505</v>
      </c>
      <c r="BB7" s="55">
        <f t="shared" si="0"/>
        <v>361815.90609652636</v>
      </c>
      <c r="BC7" s="55">
        <f t="shared" si="0"/>
        <v>387819.79929742473</v>
      </c>
      <c r="BD7" s="55">
        <f t="shared" si="0"/>
        <v>453629.43698392558</v>
      </c>
      <c r="BE7" s="55">
        <f t="shared" si="0"/>
        <v>814784.16104000143</v>
      </c>
      <c r="BF7" s="55">
        <f t="shared" si="0"/>
        <v>1786636.1557118183</v>
      </c>
      <c r="BG7" s="55">
        <f t="shared" si="0"/>
        <v>3339255.5754308277</v>
      </c>
      <c r="BH7" s="55">
        <f t="shared" si="0"/>
        <v>3992789.2927210215</v>
      </c>
      <c r="BI7" s="55">
        <f t="shared" si="0"/>
        <v>3486547.9160931082</v>
      </c>
      <c r="BJ7" s="55">
        <f t="shared" si="0"/>
        <v>2456622.4627588163</v>
      </c>
      <c r="BK7" s="55">
        <f t="shared" si="0"/>
        <v>1257248.1471417698</v>
      </c>
      <c r="BL7" s="55">
        <f t="shared" si="0"/>
        <v>689473.28925575688</v>
      </c>
      <c r="BM7" s="55">
        <f t="shared" si="0"/>
        <v>397283.72082531446</v>
      </c>
      <c r="BN7" s="55">
        <f t="shared" si="0"/>
        <v>357397.11004991387</v>
      </c>
      <c r="BO7" s="55">
        <f t="shared" si="0"/>
        <v>383282.62677650544</v>
      </c>
      <c r="BP7" s="55">
        <f t="shared" si="0"/>
        <v>448434.35347200674</v>
      </c>
      <c r="BQ7" s="55">
        <f t="shared" ref="BQ7:BS7" si="1">SUM(BQ5:BQ6)</f>
        <v>804375.70740213804</v>
      </c>
      <c r="BR7" s="55">
        <f t="shared" si="1"/>
        <v>1767691.7862577019</v>
      </c>
      <c r="BS7" s="56">
        <f t="shared" si="1"/>
        <v>3309048.2361594923</v>
      </c>
    </row>
    <row r="8" spans="1:71" ht="15" x14ac:dyDescent="0.25">
      <c r="A8" s="131" t="s">
        <v>107</v>
      </c>
      <c r="B8" s="44" t="s">
        <v>121</v>
      </c>
      <c r="C8" s="105" t="s">
        <v>4</v>
      </c>
      <c r="D8" s="49">
        <f>VLOOKUP($C8,CalbyRate!$A$7:$BQ$26,COLUMN()-2,0)*VLOOKUP('Calendar Volumes'!$C8,'Rev Allocations Usage'!$B$4:$K$23,MATCH('Calendar Volumes'!$A8,'Rev Allocations Usage'!$B$3:$K$3,0),0)</f>
        <v>1788.2404013456428</v>
      </c>
      <c r="E8" s="50">
        <f>VLOOKUP($C8,CalbyRate!$A$7:$BQ$26,COLUMN()-2,0)*VLOOKUP('Calendar Volumes'!$C8,'Rev Allocations Usage'!$B$4:$K$23,MATCH('Calendar Volumes'!$A8,'Rev Allocations Usage'!$B$3:$K$3,0),0)</f>
        <v>1578.3645184224531</v>
      </c>
      <c r="F8" s="50">
        <f>VLOOKUP($C8,CalbyRate!$A$7:$BQ$26,COLUMN()-2,0)*VLOOKUP('Calendar Volumes'!$C8,'Rev Allocations Usage'!$B$4:$K$23,MATCH('Calendar Volumes'!$A8,'Rev Allocations Usage'!$B$3:$K$3,0),0)</f>
        <v>1215.720797375853</v>
      </c>
      <c r="G8" s="50">
        <f>VLOOKUP($C8,CalbyRate!$A$7:$BQ$26,COLUMN()-2,0)*VLOOKUP('Calendar Volumes'!$C8,'Rev Allocations Usage'!$B$4:$K$23,MATCH('Calendar Volumes'!$A8,'Rev Allocations Usage'!$B$3:$K$3,0),0)</f>
        <v>1287.6371566596131</v>
      </c>
      <c r="H8" s="50">
        <f>VLOOKUP($C8,CalbyRate!$A$7:$BQ$26,COLUMN()-2,0)*VLOOKUP('Calendar Volumes'!$C8,'Rev Allocations Usage'!$B$4:$K$23,MATCH('Calendar Volumes'!$A8,'Rev Allocations Usage'!$B$3:$K$3,0),0)</f>
        <v>1668.273564899325</v>
      </c>
      <c r="I8" s="50">
        <f>VLOOKUP($C8,CalbyRate!$A$7:$BQ$26,COLUMN()-2,0)*VLOOKUP('Calendar Volumes'!$C8,'Rev Allocations Usage'!$B$4:$K$23,MATCH('Calendar Volumes'!$A8,'Rev Allocations Usage'!$B$3:$K$3,0),0)</f>
        <v>2798.3565767396949</v>
      </c>
      <c r="J8" s="50">
        <f>VLOOKUP($C8,CalbyRate!$A$7:$BQ$26,COLUMN()-2,0)*VLOOKUP('Calendar Volumes'!$C8,'Rev Allocations Usage'!$B$4:$K$23,MATCH('Calendar Volumes'!$A8,'Rev Allocations Usage'!$B$3:$K$3,0),0)</f>
        <v>3037.9270921912212</v>
      </c>
      <c r="K8" s="51">
        <f>VLOOKUP($C8,CalbyRate!$A$7:$BQ$26,COLUMN()-2,0)*VLOOKUP('Calendar Volumes'!$C8,'Rev Allocations Usage'!$B$4:$K$23,MATCH('Calendar Volumes'!$A8,'Rev Allocations Usage'!$B$3:$K$3,0),0)</f>
        <v>3145.173919331005</v>
      </c>
      <c r="L8" s="50">
        <f>VLOOKUP($C8,CalbyRate!$A$7:$BQ$26,COLUMN()-2,0)*VLOOKUP('Calendar Volumes'!$C8,'Rev Allocations Usage'!$B$4:$K$23,MATCH('Calendar Volumes'!$A8,'Rev Allocations Usage'!$B$3:$K$3,0),0)</f>
        <v>6150.1963575223572</v>
      </c>
      <c r="M8" s="50">
        <f>VLOOKUP($C8,CalbyRate!$A$7:$BQ$26,COLUMN()-2,0)*VLOOKUP('Calendar Volumes'!$C8,'Rev Allocations Usage'!$B$4:$K$23,MATCH('Calendar Volumes'!$A8,'Rev Allocations Usage'!$B$3:$K$3,0),0)</f>
        <v>4920.2099557544707</v>
      </c>
      <c r="N8" s="50">
        <f>VLOOKUP($C8,CalbyRate!$A$7:$BQ$26,COLUMN()-2,0)*VLOOKUP('Calendar Volumes'!$C8,'Rev Allocations Usage'!$B$4:$K$23,MATCH('Calendar Volumes'!$A8,'Rev Allocations Usage'!$B$3:$K$3,0),0)</f>
        <v>2160.233245695159</v>
      </c>
      <c r="O8" s="50">
        <f>VLOOKUP($C8,CalbyRate!$A$7:$BQ$26,COLUMN()-2,0)*VLOOKUP('Calendar Volumes'!$C8,'Rev Allocations Usage'!$B$4:$K$23,MATCH('Calendar Volumes'!$A8,'Rev Allocations Usage'!$B$3:$K$3,0),0)</f>
        <v>1852.0153487218568</v>
      </c>
      <c r="P8" s="50">
        <f>VLOOKUP($C8,CalbyRate!$A$7:$BQ$26,COLUMN()-2,0)*VLOOKUP('Calendar Volumes'!$C8,'Rev Allocations Usage'!$B$4:$K$23,MATCH('Calendar Volumes'!$A8,'Rev Allocations Usage'!$B$3:$K$3,0),0)</f>
        <v>2044.7892544936028</v>
      </c>
      <c r="Q8" s="50">
        <f>VLOOKUP($C8,CalbyRate!$A$7:$BQ$26,COLUMN()-2,0)*VLOOKUP('Calendar Volumes'!$C8,'Rev Allocations Usage'!$B$4:$K$23,MATCH('Calendar Volumes'!$A8,'Rev Allocations Usage'!$B$3:$K$3,0),0)</f>
        <v>1797.476057037012</v>
      </c>
      <c r="R8" s="50">
        <f>VLOOKUP($C8,CalbyRate!$A$7:$BQ$26,COLUMN()-2,0)*VLOOKUP('Calendar Volumes'!$C8,'Rev Allocations Usage'!$B$4:$K$23,MATCH('Calendar Volumes'!$A8,'Rev Allocations Usage'!$B$3:$K$3,0),0)</f>
        <v>1287.5527102572698</v>
      </c>
      <c r="S8" s="50">
        <f>VLOOKUP($C8,CalbyRate!$A$7:$BQ$26,COLUMN()-2,0)*VLOOKUP('Calendar Volumes'!$C8,'Rev Allocations Usage'!$B$4:$K$23,MATCH('Calendar Volumes'!$A8,'Rev Allocations Usage'!$B$3:$K$3,0),0)</f>
        <v>1152.1005494672243</v>
      </c>
      <c r="T8" s="50">
        <f>VLOOKUP($C8,CalbyRate!$A$7:$BQ$26,COLUMN()-2,0)*VLOOKUP('Calendar Volumes'!$C8,'Rev Allocations Usage'!$B$4:$K$23,MATCH('Calendar Volumes'!$A8,'Rev Allocations Usage'!$B$3:$K$3,0),0)</f>
        <v>1282.0063841501415</v>
      </c>
      <c r="U8" s="50">
        <f>VLOOKUP($C8,CalbyRate!$A$7:$BQ$26,COLUMN()-2,0)*VLOOKUP('Calendar Volumes'!$C8,'Rev Allocations Usage'!$B$4:$K$23,MATCH('Calendar Volumes'!$A8,'Rev Allocations Usage'!$B$3:$K$3,0),0)</f>
        <v>2102.9058175100645</v>
      </c>
      <c r="V8" s="50">
        <f>VLOOKUP($C8,CalbyRate!$A$7:$BQ$26,COLUMN()-2,0)*VLOOKUP('Calendar Volumes'!$C8,'Rev Allocations Usage'!$B$4:$K$23,MATCH('Calendar Volumes'!$A8,'Rev Allocations Usage'!$B$3:$K$3,0),0)</f>
        <v>2188.5499640444245</v>
      </c>
      <c r="W8" s="50">
        <f>VLOOKUP($C8,CalbyRate!$A$7:$BQ$26,COLUMN()-2,0)*VLOOKUP('Calendar Volumes'!$C8,'Rev Allocations Usage'!$B$4:$K$23,MATCH('Calendar Volumes'!$A8,'Rev Allocations Usage'!$B$3:$K$3,0),0)</f>
        <v>2117.0349348811806</v>
      </c>
      <c r="X8" s="52">
        <f>VLOOKUP($C8,CalbyRate!$A$7:$BQ$26,COLUMN()-2,0)*VLOOKUP('Calendar Volumes'!$C8,'Rev Allocations Usage'!$B$4:$K$23,MATCH('Calendar Volumes'!$A8,'Rev Allocations Usage'!$B$3:$K$3,0),0)</f>
        <v>5214.5832565334522</v>
      </c>
      <c r="Y8" s="50">
        <f>VLOOKUP($C8,CalbyRate!$A$7:$BQ$26,COLUMN()-2,0)*VLOOKUP('Calendar Volumes'!$C8,'Rev Allocations Usage'!$B$4:$K$23,MATCH('Calendar Volumes'!$A8,'Rev Allocations Usage'!$B$3:$K$3,0),0)</f>
        <v>4039.9165835947583</v>
      </c>
      <c r="Z8" s="50">
        <f>VLOOKUP($C8,CalbyRate!$A$7:$BQ$26,COLUMN()-2,0)*VLOOKUP('Calendar Volumes'!$C8,'Rev Allocations Usage'!$B$4:$K$23,MATCH('Calendar Volumes'!$A8,'Rev Allocations Usage'!$B$3:$K$3,0),0)</f>
        <v>1344.5173421419579</v>
      </c>
      <c r="AA8" s="50">
        <f>VLOOKUP($C8,CalbyRate!$A$7:$BQ$26,COLUMN()-2,0)*VLOOKUP('Calendar Volumes'!$C8,'Rev Allocations Usage'!$B$4:$K$23,MATCH('Calendar Volumes'!$A8,'Rev Allocations Usage'!$B$3:$K$3,0),0)</f>
        <v>1106.5105305983086</v>
      </c>
      <c r="AB8" s="50">
        <f>VLOOKUP($C8,CalbyRate!$A$7:$BQ$26,COLUMN()-2,0)*VLOOKUP('Calendar Volumes'!$C8,'Rev Allocations Usage'!$B$4:$K$23,MATCH('Calendar Volumes'!$A8,'Rev Allocations Usage'!$B$3:$K$3,0),0)</f>
        <v>1235.6917203749233</v>
      </c>
      <c r="AC8" s="50">
        <f>VLOOKUP($C8,CalbyRate!$A$7:$BQ$26,COLUMN()-2,0)*VLOOKUP('Calendar Volumes'!$C8,'Rev Allocations Usage'!$B$4:$K$23,MATCH('Calendar Volumes'!$A8,'Rev Allocations Usage'!$B$3:$K$3,0),0)</f>
        <v>983.21352245127252</v>
      </c>
      <c r="AD8" s="50">
        <f>VLOOKUP($C8,CalbyRate!$A$7:$BQ$26,COLUMN()-2,0)*VLOOKUP('Calendar Volumes'!$C8,'Rev Allocations Usage'!$B$4:$K$23,MATCH('Calendar Volumes'!$A8,'Rev Allocations Usage'!$B$3:$K$3,0),0)</f>
        <v>543.15228967613814</v>
      </c>
      <c r="AE8" s="50">
        <f>VLOOKUP($C8,CalbyRate!$A$7:$BQ$26,COLUMN()-2,0)*VLOOKUP('Calendar Volumes'!$C8,'Rev Allocations Usage'!$B$4:$K$23,MATCH('Calendar Volumes'!$A8,'Rev Allocations Usage'!$B$3:$K$3,0),0)</f>
        <v>602.11863747662949</v>
      </c>
      <c r="AF8" s="50">
        <f>VLOOKUP($C8,CalbyRate!$A$7:$BQ$26,COLUMN()-2,0)*VLOOKUP('Calendar Volumes'!$C8,'Rev Allocations Usage'!$B$4:$K$23,MATCH('Calendar Volumes'!$A8,'Rev Allocations Usage'!$B$3:$K$3,0),0)</f>
        <v>948.9533648953153</v>
      </c>
      <c r="AG8" s="50">
        <f>VLOOKUP($C8,CalbyRate!$A$7:$BQ$26,COLUMN()-2,0)*VLOOKUP('Calendar Volumes'!$C8,'Rev Allocations Usage'!$B$4:$K$23,MATCH('Calendar Volumes'!$A8,'Rev Allocations Usage'!$B$3:$K$3,0),0)</f>
        <v>1957.145939054896</v>
      </c>
      <c r="AH8" s="50">
        <f>VLOOKUP($C8,CalbyRate!$A$7:$BQ$26,COLUMN()-2,0)*VLOOKUP('Calendar Volumes'!$C8,'Rev Allocations Usage'!$B$4:$K$23,MATCH('Calendar Volumes'!$A8,'Rev Allocations Usage'!$B$3:$K$3,0),0)</f>
        <v>2214.1257059433383</v>
      </c>
      <c r="AI8" s="50">
        <f>VLOOKUP($C8,CalbyRate!$A$7:$BQ$26,COLUMN()-2,0)*VLOOKUP('Calendar Volumes'!$C8,'Rev Allocations Usage'!$B$4:$K$23,MATCH('Calendar Volumes'!$A8,'Rev Allocations Usage'!$B$3:$K$3,0),0)</f>
        <v>2295.4800034963696</v>
      </c>
      <c r="AJ8" s="52">
        <f>VLOOKUP($C8,CalbyRate!$A$7:$BQ$26,COLUMN()-2,0)*VLOOKUP('Calendar Volumes'!$C8,'Rev Allocations Usage'!$B$4:$K$23,MATCH('Calendar Volumes'!$A8,'Rev Allocations Usage'!$B$3:$K$3,0),0)</f>
        <v>5515.528999482166</v>
      </c>
      <c r="AK8" s="50">
        <f>VLOOKUP($C8,CalbyRate!$A$7:$BQ$26,COLUMN()-2,0)*VLOOKUP('Calendar Volumes'!$C8,'Rev Allocations Usage'!$B$4:$K$23,MATCH('Calendar Volumes'!$A8,'Rev Allocations Usage'!$B$3:$K$3,0),0)</f>
        <v>4345.6268347081304</v>
      </c>
      <c r="AL8" s="50">
        <f>VLOOKUP($C8,CalbyRate!$A$7:$BQ$26,COLUMN()-2,0)*VLOOKUP('Calendar Volumes'!$C8,'Rev Allocations Usage'!$B$4:$K$23,MATCH('Calendar Volumes'!$A8,'Rev Allocations Usage'!$B$3:$K$3,0),0)</f>
        <v>1650.5314473650133</v>
      </c>
      <c r="AM8" s="50">
        <f>VLOOKUP($C8,CalbyRate!$A$7:$BQ$26,COLUMN()-2,0)*VLOOKUP('Calendar Volumes'!$C8,'Rev Allocations Usage'!$B$4:$K$23,MATCH('Calendar Volumes'!$A8,'Rev Allocations Usage'!$B$3:$K$3,0),0)</f>
        <v>1406.7639310755765</v>
      </c>
      <c r="AN8" s="50">
        <f>VLOOKUP($C8,CalbyRate!$A$7:$BQ$26,COLUMN()-2,0)*VLOOKUP('Calendar Volumes'!$C8,'Rev Allocations Usage'!$B$4:$K$23,MATCH('Calendar Volumes'!$A8,'Rev Allocations Usage'!$B$3:$K$3,0),0)</f>
        <v>1519.5464713340025</v>
      </c>
      <c r="AO8" s="50">
        <f>VLOOKUP($C8,CalbyRate!$A$7:$BQ$26,COLUMN()-2,0)*VLOOKUP('Calendar Volumes'!$C8,'Rev Allocations Usage'!$B$4:$K$23,MATCH('Calendar Volumes'!$A8,'Rev Allocations Usage'!$B$3:$K$3,0),0)</f>
        <v>1218.605257493821</v>
      </c>
      <c r="AP8" s="50">
        <f>VLOOKUP($C8,CalbyRate!$A$7:$BQ$26,COLUMN()-2,0)*VLOOKUP('Calendar Volumes'!$C8,'Rev Allocations Usage'!$B$4:$K$23,MATCH('Calendar Volumes'!$A8,'Rev Allocations Usage'!$B$3:$K$3,0),0)</f>
        <v>703.30327052873906</v>
      </c>
      <c r="AQ8" s="50">
        <f>VLOOKUP($C8,CalbyRate!$A$7:$BQ$26,COLUMN()-2,0)*VLOOKUP('Calendar Volumes'!$C8,'Rev Allocations Usage'!$B$4:$K$23,MATCH('Calendar Volumes'!$A8,'Rev Allocations Usage'!$B$3:$K$3,0),0)</f>
        <v>620.63306402235901</v>
      </c>
      <c r="AR8" s="50">
        <f>VLOOKUP($C8,CalbyRate!$A$7:$BQ$26,COLUMN()-2,0)*VLOOKUP('Calendar Volumes'!$C8,'Rev Allocations Usage'!$B$4:$K$23,MATCH('Calendar Volumes'!$A8,'Rev Allocations Usage'!$B$3:$K$3,0),0)</f>
        <v>824.07841265368381</v>
      </c>
      <c r="AS8" s="50">
        <f>VLOOKUP($C8,CalbyRate!$A$7:$BQ$26,COLUMN()-2,0)*VLOOKUP('Calendar Volumes'!$C8,'Rev Allocations Usage'!$B$4:$K$23,MATCH('Calendar Volumes'!$A8,'Rev Allocations Usage'!$B$3:$K$3,0),0)</f>
        <v>1654.8345833042849</v>
      </c>
      <c r="AT8" s="50">
        <f>VLOOKUP($C8,CalbyRate!$A$7:$BQ$26,COLUMN()-2,0)*VLOOKUP('Calendar Volumes'!$C8,'Rev Allocations Usage'!$B$4:$K$23,MATCH('Calendar Volumes'!$A8,'Rev Allocations Usage'!$B$3:$K$3,0),0)</f>
        <v>1874.7006941099066</v>
      </c>
      <c r="AU8" s="50">
        <f>VLOOKUP($C8,CalbyRate!$A$7:$BQ$26,COLUMN()-2,0)*VLOOKUP('Calendar Volumes'!$C8,'Rev Allocations Usage'!$B$4:$K$23,MATCH('Calendar Volumes'!$A8,'Rev Allocations Usage'!$B$3:$K$3,0),0)</f>
        <v>1902.8847855375607</v>
      </c>
      <c r="AV8" s="52">
        <f>VLOOKUP($C8,CalbyRate!$A$7:$BQ$26,COLUMN()-2,0)*VLOOKUP('Calendar Volumes'!$C8,'Rev Allocations Usage'!$B$4:$K$23,MATCH('Calendar Volumes'!$A8,'Rev Allocations Usage'!$B$3:$K$3,0),0)</f>
        <v>5124.6844853987359</v>
      </c>
      <c r="AW8" s="50">
        <f>VLOOKUP($C8,CalbyRate!$A$7:$BQ$26,COLUMN()-2,0)*VLOOKUP('Calendar Volumes'!$C8,'Rev Allocations Usage'!$B$4:$K$23,MATCH('Calendar Volumes'!$A8,'Rev Allocations Usage'!$B$3:$K$3,0),0)</f>
        <v>4053.2456307156481</v>
      </c>
      <c r="AX8" s="50">
        <f>VLOOKUP($C8,CalbyRate!$A$7:$BQ$26,COLUMN()-2,0)*VLOOKUP('Calendar Volumes'!$C8,'Rev Allocations Usage'!$B$4:$K$23,MATCH('Calendar Volumes'!$A8,'Rev Allocations Usage'!$B$3:$K$3,0),0)</f>
        <v>1445.398883885056</v>
      </c>
      <c r="AY8" s="50">
        <f>VLOOKUP($C8,CalbyRate!$A$7:$BQ$26,COLUMN()-2,0)*VLOOKUP('Calendar Volumes'!$C8,'Rev Allocations Usage'!$B$4:$K$23,MATCH('Calendar Volumes'!$A8,'Rev Allocations Usage'!$B$3:$K$3,0),0)</f>
        <v>1276.6744367485744</v>
      </c>
      <c r="AZ8" s="50">
        <f>VLOOKUP($C8,CalbyRate!$A$7:$BQ$26,COLUMN()-2,0)*VLOOKUP('Calendar Volumes'!$C8,'Rev Allocations Usage'!$B$4:$K$23,MATCH('Calendar Volumes'!$A8,'Rev Allocations Usage'!$B$3:$K$3,0),0)</f>
        <v>1447.7776767609016</v>
      </c>
      <c r="BA8" s="50">
        <f>VLOOKUP($C8,CalbyRate!$A$7:$BQ$26,COLUMN()-2,0)*VLOOKUP('Calendar Volumes'!$C8,'Rev Allocations Usage'!$B$4:$K$23,MATCH('Calendar Volumes'!$A8,'Rev Allocations Usage'!$B$3:$K$3,0),0)</f>
        <v>1235.2382416679116</v>
      </c>
      <c r="BB8" s="50">
        <f>VLOOKUP($C8,CalbyRate!$A$7:$BQ$26,COLUMN()-2,0)*VLOOKUP('Calendar Volumes'!$C8,'Rev Allocations Usage'!$B$4:$K$23,MATCH('Calendar Volumes'!$A8,'Rev Allocations Usage'!$B$3:$K$3,0),0)</f>
        <v>828.85867467417586</v>
      </c>
      <c r="BC8" s="50">
        <f>VLOOKUP($C8,CalbyRate!$A$7:$BQ$26,COLUMN()-2,0)*VLOOKUP('Calendar Volumes'!$C8,'Rev Allocations Usage'!$B$4:$K$23,MATCH('Calendar Volumes'!$A8,'Rev Allocations Usage'!$B$3:$K$3,0),0)</f>
        <v>863.25264946392474</v>
      </c>
      <c r="BD8" s="50">
        <f>VLOOKUP($C8,CalbyRate!$A$7:$BQ$26,COLUMN()-2,0)*VLOOKUP('Calendar Volumes'!$C8,'Rev Allocations Usage'!$B$4:$K$23,MATCH('Calendar Volumes'!$A8,'Rev Allocations Usage'!$B$3:$K$3,0),0)</f>
        <v>1174.458316718277</v>
      </c>
      <c r="BE8" s="50">
        <f>VLOOKUP($C8,CalbyRate!$A$7:$BQ$26,COLUMN()-2,0)*VLOOKUP('Calendar Volumes'!$C8,'Rev Allocations Usage'!$B$4:$K$23,MATCH('Calendar Volumes'!$A8,'Rev Allocations Usage'!$B$3:$K$3,0),0)</f>
        <v>2175.5108348604908</v>
      </c>
      <c r="BF8" s="50">
        <f>VLOOKUP($C8,CalbyRate!$A$7:$BQ$26,COLUMN()-2,0)*VLOOKUP('Calendar Volumes'!$C8,'Rev Allocations Usage'!$B$4:$K$23,MATCH('Calendar Volumes'!$A8,'Rev Allocations Usage'!$B$3:$K$3,0),0)</f>
        <v>2457.1122716566729</v>
      </c>
      <c r="BG8" s="50">
        <f>VLOOKUP($C8,CalbyRate!$A$7:$BQ$26,COLUMN()-2,0)*VLOOKUP('Calendar Volumes'!$C8,'Rev Allocations Usage'!$B$4:$K$23,MATCH('Calendar Volumes'!$A8,'Rev Allocations Usage'!$B$3:$K$3,0),0)</f>
        <v>2569.5439909482616</v>
      </c>
      <c r="BH8" s="52">
        <f>VLOOKUP($C8,CalbyRate!$A$7:$BQ$26,COLUMN()-2,0)*VLOOKUP('Calendar Volumes'!$C8,'Rev Allocations Usage'!$B$4:$K$23,MATCH('Calendar Volumes'!$A8,'Rev Allocations Usage'!$B$3:$K$3,0),0)</f>
        <v>5795.3926564651056</v>
      </c>
      <c r="BI8" s="50">
        <f>VLOOKUP($C8,CalbyRate!$A$7:$BQ$26,COLUMN()-2,0)*VLOOKUP('Calendar Volumes'!$C8,'Rev Allocations Usage'!$B$4:$K$23,MATCH('Calendar Volumes'!$A8,'Rev Allocations Usage'!$B$3:$K$3,0),0)</f>
        <v>4593.7255231086046</v>
      </c>
      <c r="BJ8" s="50">
        <f>VLOOKUP($C8,CalbyRate!$A$7:$BQ$26,COLUMN()-2,0)*VLOOKUP('Calendar Volumes'!$C8,'Rev Allocations Usage'!$B$4:$K$23,MATCH('Calendar Volumes'!$A8,'Rev Allocations Usage'!$B$3:$K$3,0),0)</f>
        <v>1872.861208185745</v>
      </c>
      <c r="BK8" s="50">
        <f>VLOOKUP($C8,CalbyRate!$A$7:$BQ$26,COLUMN()-2,0)*VLOOKUP('Calendar Volumes'!$C8,'Rev Allocations Usage'!$B$4:$K$23,MATCH('Calendar Volumes'!$A8,'Rev Allocations Usage'!$B$3:$K$3,0),0)</f>
        <v>1606.1904034019035</v>
      </c>
      <c r="BL8" s="50">
        <f>VLOOKUP($C8,CalbyRate!$A$7:$BQ$26,COLUMN()-2,0)*VLOOKUP('Calendar Volumes'!$C8,'Rev Allocations Usage'!$B$4:$K$23,MATCH('Calendar Volumes'!$A8,'Rev Allocations Usage'!$B$3:$K$3,0),0)</f>
        <v>1800.1543820076593</v>
      </c>
      <c r="BM8" s="50">
        <f>VLOOKUP($C8,CalbyRate!$A$7:$BQ$26,COLUMN()-2,0)*VLOOKUP('Calendar Volumes'!$C8,'Rev Allocations Usage'!$B$4:$K$23,MATCH('Calendar Volumes'!$A8,'Rev Allocations Usage'!$B$3:$K$3,0),0)</f>
        <v>1586.7697652010088</v>
      </c>
      <c r="BN8" s="50">
        <f>VLOOKUP($C8,CalbyRate!$A$7:$BQ$26,COLUMN()-2,0)*VLOOKUP('Calendar Volumes'!$C8,'Rev Allocations Usage'!$B$4:$K$23,MATCH('Calendar Volumes'!$A8,'Rev Allocations Usage'!$B$3:$K$3,0),0)</f>
        <v>1152.6762825387818</v>
      </c>
      <c r="BO8" s="50">
        <f>VLOOKUP($C8,CalbyRate!$A$7:$BQ$26,COLUMN()-2,0)*VLOOKUP('Calendar Volumes'!$C8,'Rev Allocations Usage'!$B$4:$K$23,MATCH('Calendar Volumes'!$A8,'Rev Allocations Usage'!$B$3:$K$3,0),0)</f>
        <v>1128.490980699562</v>
      </c>
      <c r="BP8" s="50">
        <f>VLOOKUP($C8,CalbyRate!$A$7:$BQ$26,COLUMN()-2,0)*VLOOKUP('Calendar Volumes'!$C8,'Rev Allocations Usage'!$B$4:$K$23,MATCH('Calendar Volumes'!$A8,'Rev Allocations Usage'!$B$3:$K$3,0),0)</f>
        <v>1368.2188568212432</v>
      </c>
      <c r="BQ8" s="50">
        <f>VLOOKUP($C8,CalbyRate!$A$7:$BQ$26,COLUMN()-2,0)*VLOOKUP('Calendar Volumes'!$C8,'Rev Allocations Usage'!$B$4:$K$23,MATCH('Calendar Volumes'!$A8,'Rev Allocations Usage'!$B$3:$K$3,0),0)</f>
        <v>2321.9677425587211</v>
      </c>
      <c r="BR8" s="50">
        <f>VLOOKUP($C8,CalbyRate!$A$7:$BQ$26,COLUMN()-2,0)*VLOOKUP('Calendar Volumes'!$C8,'Rev Allocations Usage'!$B$4:$K$23,MATCH('Calendar Volumes'!$A8,'Rev Allocations Usage'!$B$3:$K$3,0),0)</f>
        <v>2541.0117111806599</v>
      </c>
      <c r="BS8" s="51">
        <f>VLOOKUP($C8,CalbyRate!$A$7:$BQ$26,COLUMN()-2,0)*VLOOKUP('Calendar Volumes'!$C8,'Rev Allocations Usage'!$B$4:$K$23,MATCH('Calendar Volumes'!$A8,'Rev Allocations Usage'!$B$3:$K$3,0),0)</f>
        <v>2593.6310518930345</v>
      </c>
    </row>
    <row r="9" spans="1:71" ht="15" x14ac:dyDescent="0.25">
      <c r="A9" s="130" t="str">
        <f>A8</f>
        <v>Large Commercial Customers</v>
      </c>
      <c r="B9" s="90" t="s">
        <v>127</v>
      </c>
      <c r="C9" s="105" t="s">
        <v>10</v>
      </c>
      <c r="D9" s="49">
        <f>VLOOKUP($C9,CalbyRate!$A$7:$BQ$26,COLUMN()-2,0)*VLOOKUP('Calendar Volumes'!$C9,'Rev Allocations Usage'!$B$4:$K$23,MATCH('Calendar Volumes'!$A9,'Rev Allocations Usage'!$B$3:$K$3,0),0)</f>
        <v>315.54836472479406</v>
      </c>
      <c r="E9" s="50">
        <f>VLOOKUP($C9,CalbyRate!$A$7:$BQ$26,COLUMN()-2,0)*VLOOKUP('Calendar Volumes'!$C9,'Rev Allocations Usage'!$B$4:$K$23,MATCH('Calendar Volumes'!$A9,'Rev Allocations Usage'!$B$3:$K$3,0),0)</f>
        <v>304.56393293017629</v>
      </c>
      <c r="F9" s="50">
        <f>VLOOKUP($C9,CalbyRate!$A$7:$BQ$26,COLUMN()-2,0)*VLOOKUP('Calendar Volumes'!$C9,'Rev Allocations Usage'!$B$4:$K$23,MATCH('Calendar Volumes'!$A9,'Rev Allocations Usage'!$B$3:$K$3,0),0)</f>
        <v>332.44667827876509</v>
      </c>
      <c r="G9" s="50">
        <f>VLOOKUP($C9,CalbyRate!$A$7:$BQ$26,COLUMN()-2,0)*VLOOKUP('Calendar Volumes'!$C9,'Rev Allocations Usage'!$B$4:$K$23,MATCH('Calendar Volumes'!$A9,'Rev Allocations Usage'!$B$3:$K$3,0),0)</f>
        <v>346.02561391034811</v>
      </c>
      <c r="H9" s="50">
        <f>VLOOKUP($C9,CalbyRate!$A$7:$BQ$26,COLUMN()-2,0)*VLOOKUP('Calendar Volumes'!$C9,'Rev Allocations Usage'!$B$4:$K$23,MATCH('Calendar Volumes'!$A9,'Rev Allocations Usage'!$B$3:$K$3,0),0)</f>
        <v>360.59033113084763</v>
      </c>
      <c r="I9" s="50">
        <f>VLOOKUP($C9,CalbyRate!$A$7:$BQ$26,COLUMN()-2,0)*VLOOKUP('Calendar Volumes'!$C9,'Rev Allocations Usage'!$B$4:$K$23,MATCH('Calendar Volumes'!$A9,'Rev Allocations Usage'!$B$3:$K$3,0),0)</f>
        <v>486.51253526940036</v>
      </c>
      <c r="J9" s="50">
        <f>VLOOKUP($C9,CalbyRate!$A$7:$BQ$26,COLUMN()-2,0)*VLOOKUP('Calendar Volumes'!$C9,'Rev Allocations Usage'!$B$4:$K$23,MATCH('Calendar Volumes'!$A9,'Rev Allocations Usage'!$B$3:$K$3,0),0)</f>
        <v>621.13566934652681</v>
      </c>
      <c r="K9" s="51">
        <f>VLOOKUP($C9,CalbyRate!$A$7:$BQ$26,COLUMN()-2,0)*VLOOKUP('Calendar Volumes'!$C9,'Rev Allocations Usage'!$B$4:$K$23,MATCH('Calendar Volumes'!$A9,'Rev Allocations Usage'!$B$3:$K$3,0),0)</f>
        <v>850.90940564489233</v>
      </c>
      <c r="L9" s="50">
        <f>VLOOKUP($C9,CalbyRate!$A$7:$BQ$26,COLUMN()-2,0)*VLOOKUP('Calendar Volumes'!$C9,'Rev Allocations Usage'!$B$4:$K$23,MATCH('Calendar Volumes'!$A9,'Rev Allocations Usage'!$B$3:$K$3,0),0)</f>
        <v>879.24306607584424</v>
      </c>
      <c r="M9" s="50">
        <f>VLOOKUP($C9,CalbyRate!$A$7:$BQ$26,COLUMN()-2,0)*VLOOKUP('Calendar Volumes'!$C9,'Rev Allocations Usage'!$B$4:$K$23,MATCH('Calendar Volumes'!$A9,'Rev Allocations Usage'!$B$3:$K$3,0),0)</f>
        <v>799.09870658104319</v>
      </c>
      <c r="N9" s="50">
        <f>VLOOKUP($C9,CalbyRate!$A$7:$BQ$26,COLUMN()-2,0)*VLOOKUP('Calendar Volumes'!$C9,'Rev Allocations Usage'!$B$4:$K$23,MATCH('Calendar Volumes'!$A9,'Rev Allocations Usage'!$B$3:$K$3,0),0)</f>
        <v>587.02978922620798</v>
      </c>
      <c r="O9" s="50">
        <f>VLOOKUP($C9,CalbyRate!$A$7:$BQ$26,COLUMN()-2,0)*VLOOKUP('Calendar Volumes'!$C9,'Rev Allocations Usage'!$B$4:$K$23,MATCH('Calendar Volumes'!$A9,'Rev Allocations Usage'!$B$3:$K$3,0),0)</f>
        <v>406.41049447132974</v>
      </c>
      <c r="P9" s="50">
        <f>VLOOKUP($C9,CalbyRate!$A$7:$BQ$26,COLUMN()-2,0)*VLOOKUP('Calendar Volumes'!$C9,'Rev Allocations Usage'!$B$4:$K$23,MATCH('Calendar Volumes'!$A9,'Rev Allocations Usage'!$B$3:$K$3,0),0)</f>
        <v>377.80941551753381</v>
      </c>
      <c r="Q9" s="50">
        <f>VLOOKUP($C9,CalbyRate!$A$7:$BQ$26,COLUMN()-2,0)*VLOOKUP('Calendar Volumes'!$C9,'Rev Allocations Usage'!$B$4:$K$23,MATCH('Calendar Volumes'!$A9,'Rev Allocations Usage'!$B$3:$K$3,0),0)</f>
        <v>370.59674956574452</v>
      </c>
      <c r="R9" s="50">
        <f>VLOOKUP($C9,CalbyRate!$A$7:$BQ$26,COLUMN()-2,0)*VLOOKUP('Calendar Volumes'!$C9,'Rev Allocations Usage'!$B$4:$K$23,MATCH('Calendar Volumes'!$A9,'Rev Allocations Usage'!$B$3:$K$3,0),0)</f>
        <v>383.19576998310157</v>
      </c>
      <c r="S9" s="50">
        <f>VLOOKUP($C9,CalbyRate!$A$7:$BQ$26,COLUMN()-2,0)*VLOOKUP('Calendar Volumes'!$C9,'Rev Allocations Usage'!$B$4:$K$23,MATCH('Calendar Volumes'!$A9,'Rev Allocations Usage'!$B$3:$K$3,0),0)</f>
        <v>392.19690462006298</v>
      </c>
      <c r="T9" s="50">
        <f>VLOOKUP($C9,CalbyRate!$A$7:$BQ$26,COLUMN()-2,0)*VLOOKUP('Calendar Volumes'!$C9,'Rev Allocations Usage'!$B$4:$K$23,MATCH('Calendar Volumes'!$A9,'Rev Allocations Usage'!$B$3:$K$3,0),0)</f>
        <v>387.93033058152923</v>
      </c>
      <c r="U9" s="50">
        <f>VLOOKUP($C9,CalbyRate!$A$7:$BQ$26,COLUMN()-2,0)*VLOOKUP('Calendar Volumes'!$C9,'Rev Allocations Usage'!$B$4:$K$23,MATCH('Calendar Volumes'!$A9,'Rev Allocations Usage'!$B$3:$K$3,0),0)</f>
        <v>507.83627582264336</v>
      </c>
      <c r="V9" s="50">
        <f>VLOOKUP($C9,CalbyRate!$A$7:$BQ$26,COLUMN()-2,0)*VLOOKUP('Calendar Volumes'!$C9,'Rev Allocations Usage'!$B$4:$K$23,MATCH('Calendar Volumes'!$A9,'Rev Allocations Usage'!$B$3:$K$3,0),0)</f>
        <v>632.69103394093509</v>
      </c>
      <c r="W9" s="50">
        <f>VLOOKUP($C9,CalbyRate!$A$7:$BQ$26,COLUMN()-2,0)*VLOOKUP('Calendar Volumes'!$C9,'Rev Allocations Usage'!$B$4:$K$23,MATCH('Calendar Volumes'!$A9,'Rev Allocations Usage'!$B$3:$K$3,0),0)</f>
        <v>850.67633176514687</v>
      </c>
      <c r="X9" s="52">
        <f>VLOOKUP($C9,CalbyRate!$A$7:$BQ$26,COLUMN()-2,0)*VLOOKUP('Calendar Volumes'!$C9,'Rev Allocations Usage'!$B$4:$K$23,MATCH('Calendar Volumes'!$A9,'Rev Allocations Usage'!$B$3:$K$3,0),0)</f>
        <v>908.35989572719404</v>
      </c>
      <c r="Y9" s="50">
        <f>VLOOKUP($C9,CalbyRate!$A$7:$BQ$26,COLUMN()-2,0)*VLOOKUP('Calendar Volumes'!$C9,'Rev Allocations Usage'!$B$4:$K$23,MATCH('Calendar Volumes'!$A9,'Rev Allocations Usage'!$B$3:$K$3,0),0)</f>
        <v>824.36482737913116</v>
      </c>
      <c r="Z9" s="50">
        <f>VLOOKUP($C9,CalbyRate!$A$7:$BQ$26,COLUMN()-2,0)*VLOOKUP('Calendar Volumes'!$C9,'Rev Allocations Usage'!$B$4:$K$23,MATCH('Calendar Volumes'!$A9,'Rev Allocations Usage'!$B$3:$K$3,0),0)</f>
        <v>608.72121670209367</v>
      </c>
      <c r="AA9" s="50">
        <f>VLOOKUP($C9,CalbyRate!$A$7:$BQ$26,COLUMN()-2,0)*VLOOKUP('Calendar Volumes'!$C9,'Rev Allocations Usage'!$B$4:$K$23,MATCH('Calendar Volumes'!$A9,'Rev Allocations Usage'!$B$3:$K$3,0),0)</f>
        <v>423.52979089690035</v>
      </c>
      <c r="AB9" s="50">
        <f>VLOOKUP($C9,CalbyRate!$A$7:$BQ$26,COLUMN()-2,0)*VLOOKUP('Calendar Volumes'!$C9,'Rev Allocations Usage'!$B$4:$K$23,MATCH('Calendar Volumes'!$A9,'Rev Allocations Usage'!$B$3:$K$3,0),0)</f>
        <v>398.11553790499192</v>
      </c>
      <c r="AC9" s="50">
        <f>VLOOKUP($C9,CalbyRate!$A$7:$BQ$26,COLUMN()-2,0)*VLOOKUP('Calendar Volumes'!$C9,'Rev Allocations Usage'!$B$4:$K$23,MATCH('Calendar Volumes'!$A9,'Rev Allocations Usage'!$B$3:$K$3,0),0)</f>
        <v>393.83976333508224</v>
      </c>
      <c r="AD9" s="50">
        <f>VLOOKUP($C9,CalbyRate!$A$7:$BQ$26,COLUMN()-2,0)*VLOOKUP('Calendar Volumes'!$C9,'Rev Allocations Usage'!$B$4:$K$23,MATCH('Calendar Volumes'!$A9,'Rev Allocations Usage'!$B$3:$K$3,0),0)</f>
        <v>404.78526424363571</v>
      </c>
      <c r="AE9" s="50">
        <f>VLOOKUP($C9,CalbyRate!$A$7:$BQ$26,COLUMN()-2,0)*VLOOKUP('Calendar Volumes'!$C9,'Rev Allocations Usage'!$B$4:$K$23,MATCH('Calendar Volumes'!$A9,'Rev Allocations Usage'!$B$3:$K$3,0),0)</f>
        <v>415.26136776556609</v>
      </c>
      <c r="AF9" s="50">
        <f>VLOOKUP($C9,CalbyRate!$A$7:$BQ$26,COLUMN()-2,0)*VLOOKUP('Calendar Volumes'!$C9,'Rev Allocations Usage'!$B$4:$K$23,MATCH('Calendar Volumes'!$A9,'Rev Allocations Usage'!$B$3:$K$3,0),0)</f>
        <v>410.73130954353297</v>
      </c>
      <c r="AG9" s="50">
        <f>VLOOKUP($C9,CalbyRate!$A$7:$BQ$26,COLUMN()-2,0)*VLOOKUP('Calendar Volumes'!$C9,'Rev Allocations Usage'!$B$4:$K$23,MATCH('Calendar Volumes'!$A9,'Rev Allocations Usage'!$B$3:$K$3,0),0)</f>
        <v>532.11797388570949</v>
      </c>
      <c r="AH9" s="50">
        <f>VLOOKUP($C9,CalbyRate!$A$7:$BQ$26,COLUMN()-2,0)*VLOOKUP('Calendar Volumes'!$C9,'Rev Allocations Usage'!$B$4:$K$23,MATCH('Calendar Volumes'!$A9,'Rev Allocations Usage'!$B$3:$K$3,0),0)</f>
        <v>660.05085258839267</v>
      </c>
      <c r="AI9" s="50">
        <f>VLOOKUP($C9,CalbyRate!$A$7:$BQ$26,COLUMN()-2,0)*VLOOKUP('Calendar Volumes'!$C9,'Rev Allocations Usage'!$B$4:$K$23,MATCH('Calendar Volumes'!$A9,'Rev Allocations Usage'!$B$3:$K$3,0),0)</f>
        <v>879.48579279246803</v>
      </c>
      <c r="AJ9" s="52">
        <f>VLOOKUP($C9,CalbyRate!$A$7:$BQ$26,COLUMN()-2,0)*VLOOKUP('Calendar Volumes'!$C9,'Rev Allocations Usage'!$B$4:$K$23,MATCH('Calendar Volumes'!$A9,'Rev Allocations Usage'!$B$3:$K$3,0),0)</f>
        <v>933.26681043362225</v>
      </c>
      <c r="AK9" s="50">
        <f>VLOOKUP($C9,CalbyRate!$A$7:$BQ$26,COLUMN()-2,0)*VLOOKUP('Calendar Volumes'!$C9,'Rev Allocations Usage'!$B$4:$K$23,MATCH('Calendar Volumes'!$A9,'Rev Allocations Usage'!$B$3:$K$3,0),0)</f>
        <v>845.8270918802948</v>
      </c>
      <c r="AL9" s="50">
        <f>VLOOKUP($C9,CalbyRate!$A$7:$BQ$26,COLUMN()-2,0)*VLOOKUP('Calendar Volumes'!$C9,'Rev Allocations Usage'!$B$4:$K$23,MATCH('Calendar Volumes'!$A9,'Rev Allocations Usage'!$B$3:$K$3,0),0)</f>
        <v>627.58365889956178</v>
      </c>
      <c r="AM9" s="50">
        <f>VLOOKUP($C9,CalbyRate!$A$7:$BQ$26,COLUMN()-2,0)*VLOOKUP('Calendar Volumes'!$C9,'Rev Allocations Usage'!$B$4:$K$23,MATCH('Calendar Volumes'!$A9,'Rev Allocations Usage'!$B$3:$K$3,0),0)</f>
        <v>438.71546999304314</v>
      </c>
      <c r="AN9" s="50">
        <f>VLOOKUP($C9,CalbyRate!$A$7:$BQ$26,COLUMN()-2,0)*VLOOKUP('Calendar Volumes'!$C9,'Rev Allocations Usage'!$B$4:$K$23,MATCH('Calendar Volumes'!$A9,'Rev Allocations Usage'!$B$3:$K$3,0),0)</f>
        <v>415.35512271611469</v>
      </c>
      <c r="AO9" s="50">
        <f>VLOOKUP($C9,CalbyRate!$A$7:$BQ$26,COLUMN()-2,0)*VLOOKUP('Calendar Volumes'!$C9,'Rev Allocations Usage'!$B$4:$K$23,MATCH('Calendar Volumes'!$A9,'Rev Allocations Usage'!$B$3:$K$3,0),0)</f>
        <v>412.16957717946542</v>
      </c>
      <c r="AP9" s="50">
        <f>VLOOKUP($C9,CalbyRate!$A$7:$BQ$26,COLUMN()-2,0)*VLOOKUP('Calendar Volumes'!$C9,'Rev Allocations Usage'!$B$4:$K$23,MATCH('Calendar Volumes'!$A9,'Rev Allocations Usage'!$B$3:$K$3,0),0)</f>
        <v>422.1374067881992</v>
      </c>
      <c r="AQ9" s="50">
        <f>VLOOKUP($C9,CalbyRate!$A$7:$BQ$26,COLUMN()-2,0)*VLOOKUP('Calendar Volumes'!$C9,'Rev Allocations Usage'!$B$4:$K$23,MATCH('Calendar Volumes'!$A9,'Rev Allocations Usage'!$B$3:$K$3,0),0)</f>
        <v>433.02646151435869</v>
      </c>
      <c r="AR9" s="50">
        <f>VLOOKUP($C9,CalbyRate!$A$7:$BQ$26,COLUMN()-2,0)*VLOOKUP('Calendar Volumes'!$C9,'Rev Allocations Usage'!$B$4:$K$23,MATCH('Calendar Volumes'!$A9,'Rev Allocations Usage'!$B$3:$K$3,0),0)</f>
        <v>429.36052400509789</v>
      </c>
      <c r="AS9" s="50">
        <f>VLOOKUP($C9,CalbyRate!$A$7:$BQ$26,COLUMN()-2,0)*VLOOKUP('Calendar Volumes'!$C9,'Rev Allocations Usage'!$B$4:$K$23,MATCH('Calendar Volumes'!$A9,'Rev Allocations Usage'!$B$3:$K$3,0),0)</f>
        <v>551.42738611362529</v>
      </c>
      <c r="AT9" s="50">
        <f>VLOOKUP($C9,CalbyRate!$A$7:$BQ$26,COLUMN()-2,0)*VLOOKUP('Calendar Volumes'!$C9,'Rev Allocations Usage'!$B$4:$K$23,MATCH('Calendar Volumes'!$A9,'Rev Allocations Usage'!$B$3:$K$3,0),0)</f>
        <v>680.44388041394757</v>
      </c>
      <c r="AU9" s="50">
        <f>VLOOKUP($C9,CalbyRate!$A$7:$BQ$26,COLUMN()-2,0)*VLOOKUP('Calendar Volumes'!$C9,'Rev Allocations Usage'!$B$4:$K$23,MATCH('Calendar Volumes'!$A9,'Rev Allocations Usage'!$B$3:$K$3,0),0)</f>
        <v>901.9293066257726</v>
      </c>
      <c r="AV9" s="52">
        <f>VLOOKUP($C9,CalbyRate!$A$7:$BQ$26,COLUMN()-2,0)*VLOOKUP('Calendar Volumes'!$C9,'Rev Allocations Usage'!$B$4:$K$23,MATCH('Calendar Volumes'!$A9,'Rev Allocations Usage'!$B$3:$K$3,0),0)</f>
        <v>952.85299428742587</v>
      </c>
      <c r="AW9" s="50">
        <f>VLOOKUP($C9,CalbyRate!$A$7:$BQ$26,COLUMN()-2,0)*VLOOKUP('Calendar Volumes'!$C9,'Rev Allocations Usage'!$B$4:$K$23,MATCH('Calendar Volumes'!$A9,'Rev Allocations Usage'!$B$3:$K$3,0),0)</f>
        <v>862.50453623354565</v>
      </c>
      <c r="AX9" s="50">
        <f>VLOOKUP($C9,CalbyRate!$A$7:$BQ$26,COLUMN()-2,0)*VLOOKUP('Calendar Volumes'!$C9,'Rev Allocations Usage'!$B$4:$K$23,MATCH('Calendar Volumes'!$A9,'Rev Allocations Usage'!$B$3:$K$3,0),0)</f>
        <v>642.19256820453904</v>
      </c>
      <c r="AY9" s="50">
        <f>VLOOKUP($C9,CalbyRate!$A$7:$BQ$26,COLUMN()-2,0)*VLOOKUP('Calendar Volumes'!$C9,'Rev Allocations Usage'!$B$4:$K$23,MATCH('Calendar Volumes'!$A9,'Rev Allocations Usage'!$B$3:$K$3,0),0)</f>
        <v>450.62514959290075</v>
      </c>
      <c r="AZ9" s="50">
        <f>VLOOKUP($C9,CalbyRate!$A$7:$BQ$26,COLUMN()-2,0)*VLOOKUP('Calendar Volumes'!$C9,'Rev Allocations Usage'!$B$4:$K$23,MATCH('Calendar Volumes'!$A9,'Rev Allocations Usage'!$B$3:$K$3,0),0)</f>
        <v>428.41963235028828</v>
      </c>
      <c r="BA9" s="50">
        <f>VLOOKUP($C9,CalbyRate!$A$7:$BQ$26,COLUMN()-2,0)*VLOOKUP('Calendar Volumes'!$C9,'Rev Allocations Usage'!$B$4:$K$23,MATCH('Calendar Volumes'!$A9,'Rev Allocations Usage'!$B$3:$K$3,0),0)</f>
        <v>425.70134419060713</v>
      </c>
      <c r="BB9" s="50">
        <f>VLOOKUP($C9,CalbyRate!$A$7:$BQ$26,COLUMN()-2,0)*VLOOKUP('Calendar Volumes'!$C9,'Rev Allocations Usage'!$B$4:$K$23,MATCH('Calendar Volumes'!$A9,'Rev Allocations Usage'!$B$3:$K$3,0),0)</f>
        <v>435.87056430215665</v>
      </c>
      <c r="BC9" s="50">
        <f>VLOOKUP($C9,CalbyRate!$A$7:$BQ$26,COLUMN()-2,0)*VLOOKUP('Calendar Volumes'!$C9,'Rev Allocations Usage'!$B$4:$K$23,MATCH('Calendar Volumes'!$A9,'Rev Allocations Usage'!$B$3:$K$3,0),0)</f>
        <v>447.08805991937521</v>
      </c>
      <c r="BD9" s="50">
        <f>VLOOKUP($C9,CalbyRate!$A$7:$BQ$26,COLUMN()-2,0)*VLOOKUP('Calendar Volumes'!$C9,'Rev Allocations Usage'!$B$4:$K$23,MATCH('Calendar Volumes'!$A9,'Rev Allocations Usage'!$B$3:$K$3,0),0)</f>
        <v>444.05016927614156</v>
      </c>
      <c r="BE9" s="50">
        <f>VLOOKUP($C9,CalbyRate!$A$7:$BQ$26,COLUMN()-2,0)*VLOOKUP('Calendar Volumes'!$C9,'Rev Allocations Usage'!$B$4:$K$23,MATCH('Calendar Volumes'!$A9,'Rev Allocations Usage'!$B$3:$K$3,0),0)</f>
        <v>569.80166861644909</v>
      </c>
      <c r="BF9" s="50">
        <f>VLOOKUP($C9,CalbyRate!$A$7:$BQ$26,COLUMN()-2,0)*VLOOKUP('Calendar Volumes'!$C9,'Rev Allocations Usage'!$B$4:$K$23,MATCH('Calendar Volumes'!$A9,'Rev Allocations Usage'!$B$3:$K$3,0),0)</f>
        <v>700.04324124278537</v>
      </c>
      <c r="BG9" s="50">
        <f>VLOOKUP($C9,CalbyRate!$A$7:$BQ$26,COLUMN()-2,0)*VLOOKUP('Calendar Volumes'!$C9,'Rev Allocations Usage'!$B$4:$K$23,MATCH('Calendar Volumes'!$A9,'Rev Allocations Usage'!$B$3:$K$3,0),0)</f>
        <v>923.60438277644721</v>
      </c>
      <c r="BH9" s="52">
        <f>VLOOKUP($C9,CalbyRate!$A$7:$BQ$26,COLUMN()-2,0)*VLOOKUP('Calendar Volumes'!$C9,'Rev Allocations Usage'!$B$4:$K$23,MATCH('Calendar Volumes'!$A9,'Rev Allocations Usage'!$B$3:$K$3,0),0)</f>
        <v>972.50639182590771</v>
      </c>
      <c r="BI9" s="50">
        <f>VLOOKUP($C9,CalbyRate!$A$7:$BQ$26,COLUMN()-2,0)*VLOOKUP('Calendar Volumes'!$C9,'Rev Allocations Usage'!$B$4:$K$23,MATCH('Calendar Volumes'!$A9,'Rev Allocations Usage'!$B$3:$K$3,0),0)</f>
        <v>879.31234113935591</v>
      </c>
      <c r="BJ9" s="50">
        <f>VLOOKUP($C9,CalbyRate!$A$7:$BQ$26,COLUMN()-2,0)*VLOOKUP('Calendar Volumes'!$C9,'Rev Allocations Usage'!$B$4:$K$23,MATCH('Calendar Volumes'!$A9,'Rev Allocations Usage'!$B$3:$K$3,0),0)</f>
        <v>656.89017487426202</v>
      </c>
      <c r="BK9" s="50">
        <f>VLOOKUP($C9,CalbyRate!$A$7:$BQ$26,COLUMN()-2,0)*VLOOKUP('Calendar Volumes'!$C9,'Rev Allocations Usage'!$B$4:$K$23,MATCH('Calendar Volumes'!$A9,'Rev Allocations Usage'!$B$3:$K$3,0),0)</f>
        <v>462.98889512974654</v>
      </c>
      <c r="BL9" s="50">
        <f>VLOOKUP($C9,CalbyRate!$A$7:$BQ$26,COLUMN()-2,0)*VLOOKUP('Calendar Volumes'!$C9,'Rev Allocations Usage'!$B$4:$K$23,MATCH('Calendar Volumes'!$A9,'Rev Allocations Usage'!$B$3:$K$3,0),0)</f>
        <v>442.02718022632331</v>
      </c>
      <c r="BM9" s="50">
        <f>VLOOKUP($C9,CalbyRate!$A$7:$BQ$26,COLUMN()-2,0)*VLOOKUP('Calendar Volumes'!$C9,'Rev Allocations Usage'!$B$4:$K$23,MATCH('Calendar Volumes'!$A9,'Rev Allocations Usage'!$B$3:$K$3,0),0)</f>
        <v>439.82273599697328</v>
      </c>
      <c r="BN9" s="50">
        <f>VLOOKUP($C9,CalbyRate!$A$7:$BQ$26,COLUMN()-2,0)*VLOOKUP('Calendar Volumes'!$C9,'Rev Allocations Usage'!$B$4:$K$23,MATCH('Calendar Volumes'!$A9,'Rev Allocations Usage'!$B$3:$K$3,0),0)</f>
        <v>449.88954558698856</v>
      </c>
      <c r="BO9" s="50">
        <f>VLOOKUP($C9,CalbyRate!$A$7:$BQ$26,COLUMN()-2,0)*VLOOKUP('Calendar Volumes'!$C9,'Rev Allocations Usage'!$B$4:$K$23,MATCH('Calendar Volumes'!$A9,'Rev Allocations Usage'!$B$3:$K$3,0),0)</f>
        <v>461.46393992743828</v>
      </c>
      <c r="BP9" s="50">
        <f>VLOOKUP($C9,CalbyRate!$A$7:$BQ$26,COLUMN()-2,0)*VLOOKUP('Calendar Volumes'!$C9,'Rev Allocations Usage'!$B$4:$K$23,MATCH('Calendar Volumes'!$A9,'Rev Allocations Usage'!$B$3:$K$3,0),0)</f>
        <v>458.47423342502202</v>
      </c>
      <c r="BQ9" s="50">
        <f>VLOOKUP($C9,CalbyRate!$A$7:$BQ$26,COLUMN()-2,0)*VLOOKUP('Calendar Volumes'!$C9,'Rev Allocations Usage'!$B$4:$K$23,MATCH('Calendar Volumes'!$A9,'Rev Allocations Usage'!$B$3:$K$3,0),0)</f>
        <v>587.19913674201632</v>
      </c>
      <c r="BR9" s="50">
        <f>VLOOKUP($C9,CalbyRate!$A$7:$BQ$26,COLUMN()-2,0)*VLOOKUP('Calendar Volumes'!$C9,'Rev Allocations Usage'!$B$4:$K$23,MATCH('Calendar Volumes'!$A9,'Rev Allocations Usage'!$B$3:$K$3,0),0)</f>
        <v>718.71344443148269</v>
      </c>
      <c r="BS9" s="51">
        <f>VLOOKUP($C9,CalbyRate!$A$7:$BQ$26,COLUMN()-2,0)*VLOOKUP('Calendar Volumes'!$C9,'Rev Allocations Usage'!$B$4:$K$23,MATCH('Calendar Volumes'!$A9,'Rev Allocations Usage'!$B$3:$K$3,0),0)</f>
        <v>944.3258863781183</v>
      </c>
    </row>
    <row r="10" spans="1:71" ht="15" x14ac:dyDescent="0.25">
      <c r="A10" s="130" t="str">
        <f t="shared" ref="A10:A12" si="2">A9</f>
        <v>Large Commercial Customers</v>
      </c>
      <c r="B10" s="90" t="s">
        <v>149</v>
      </c>
      <c r="C10" s="105" t="s">
        <v>19</v>
      </c>
      <c r="D10" s="49">
        <f>VLOOKUP($C10,CalbyRate!$A$7:$BQ$26,COLUMN()-2,0)*VLOOKUP('Calendar Volumes'!$C10,'Rev Allocations Usage'!$B$4:$K$23,MATCH('Calendar Volumes'!$A10,'Rev Allocations Usage'!$B$3:$K$3,0),0)</f>
        <v>0</v>
      </c>
      <c r="E10" s="50">
        <f>VLOOKUP($C10,CalbyRate!$A$7:$BQ$26,COLUMN()-2,0)*VLOOKUP('Calendar Volumes'!$C10,'Rev Allocations Usage'!$B$4:$K$23,MATCH('Calendar Volumes'!$A10,'Rev Allocations Usage'!$B$3:$K$3,0),0)</f>
        <v>0</v>
      </c>
      <c r="F10" s="50">
        <f>VLOOKUP($C10,CalbyRate!$A$7:$BQ$26,COLUMN()-2,0)*VLOOKUP('Calendar Volumes'!$C10,'Rev Allocations Usage'!$B$4:$K$23,MATCH('Calendar Volumes'!$A10,'Rev Allocations Usage'!$B$3:$K$3,0),0)</f>
        <v>0</v>
      </c>
      <c r="G10" s="50">
        <f>VLOOKUP($C10,CalbyRate!$A$7:$BQ$26,COLUMN()-2,0)*VLOOKUP('Calendar Volumes'!$C10,'Rev Allocations Usage'!$B$4:$K$23,MATCH('Calendar Volumes'!$A10,'Rev Allocations Usage'!$B$3:$K$3,0),0)</f>
        <v>0</v>
      </c>
      <c r="H10" s="50">
        <f>VLOOKUP($C10,CalbyRate!$A$7:$BQ$26,COLUMN()-2,0)*VLOOKUP('Calendar Volumes'!$C10,'Rev Allocations Usage'!$B$4:$K$23,MATCH('Calendar Volumes'!$A10,'Rev Allocations Usage'!$B$3:$K$3,0),0)</f>
        <v>0</v>
      </c>
      <c r="I10" s="50">
        <f>VLOOKUP($C10,CalbyRate!$A$7:$BQ$26,COLUMN()-2,0)*VLOOKUP('Calendar Volumes'!$C10,'Rev Allocations Usage'!$B$4:$K$23,MATCH('Calendar Volumes'!$A10,'Rev Allocations Usage'!$B$3:$K$3,0),0)</f>
        <v>0</v>
      </c>
      <c r="J10" s="50">
        <f>VLOOKUP($C10,CalbyRate!$A$7:$BQ$26,COLUMN()-2,0)*VLOOKUP('Calendar Volumes'!$C10,'Rev Allocations Usage'!$B$4:$K$23,MATCH('Calendar Volumes'!$A10,'Rev Allocations Usage'!$B$3:$K$3,0),0)</f>
        <v>0</v>
      </c>
      <c r="K10" s="51">
        <f>VLOOKUP($C10,CalbyRate!$A$7:$BQ$26,COLUMN()-2,0)*VLOOKUP('Calendar Volumes'!$C10,'Rev Allocations Usage'!$B$4:$K$23,MATCH('Calendar Volumes'!$A10,'Rev Allocations Usage'!$B$3:$K$3,0),0)</f>
        <v>0</v>
      </c>
      <c r="L10" s="50">
        <f>VLOOKUP($C10,CalbyRate!$A$7:$BQ$26,COLUMN()-2,0)*VLOOKUP('Calendar Volumes'!$C10,'Rev Allocations Usage'!$B$4:$K$23,MATCH('Calendar Volumes'!$A10,'Rev Allocations Usage'!$B$3:$K$3,0),0)</f>
        <v>0</v>
      </c>
      <c r="M10" s="50">
        <f>VLOOKUP($C10,CalbyRate!$A$7:$BQ$26,COLUMN()-2,0)*VLOOKUP('Calendar Volumes'!$C10,'Rev Allocations Usage'!$B$4:$K$23,MATCH('Calendar Volumes'!$A10,'Rev Allocations Usage'!$B$3:$K$3,0),0)</f>
        <v>0</v>
      </c>
      <c r="N10" s="50">
        <f>VLOOKUP($C10,CalbyRate!$A$7:$BQ$26,COLUMN()-2,0)*VLOOKUP('Calendar Volumes'!$C10,'Rev Allocations Usage'!$B$4:$K$23,MATCH('Calendar Volumes'!$A10,'Rev Allocations Usage'!$B$3:$K$3,0),0)</f>
        <v>0</v>
      </c>
      <c r="O10" s="50">
        <f>VLOOKUP($C10,CalbyRate!$A$7:$BQ$26,COLUMN()-2,0)*VLOOKUP('Calendar Volumes'!$C10,'Rev Allocations Usage'!$B$4:$K$23,MATCH('Calendar Volumes'!$A10,'Rev Allocations Usage'!$B$3:$K$3,0),0)</f>
        <v>0</v>
      </c>
      <c r="P10" s="50">
        <f>VLOOKUP($C10,CalbyRate!$A$7:$BQ$26,COLUMN()-2,0)*VLOOKUP('Calendar Volumes'!$C10,'Rev Allocations Usage'!$B$4:$K$23,MATCH('Calendar Volumes'!$A10,'Rev Allocations Usage'!$B$3:$K$3,0),0)</f>
        <v>0</v>
      </c>
      <c r="Q10" s="50">
        <f>VLOOKUP($C10,CalbyRate!$A$7:$BQ$26,COLUMN()-2,0)*VLOOKUP('Calendar Volumes'!$C10,'Rev Allocations Usage'!$B$4:$K$23,MATCH('Calendar Volumes'!$A10,'Rev Allocations Usage'!$B$3:$K$3,0),0)</f>
        <v>0</v>
      </c>
      <c r="R10" s="50">
        <f>VLOOKUP($C10,CalbyRate!$A$7:$BQ$26,COLUMN()-2,0)*VLOOKUP('Calendar Volumes'!$C10,'Rev Allocations Usage'!$B$4:$K$23,MATCH('Calendar Volumes'!$A10,'Rev Allocations Usage'!$B$3:$K$3,0),0)</f>
        <v>0</v>
      </c>
      <c r="S10" s="50">
        <f>VLOOKUP($C10,CalbyRate!$A$7:$BQ$26,COLUMN()-2,0)*VLOOKUP('Calendar Volumes'!$C10,'Rev Allocations Usage'!$B$4:$K$23,MATCH('Calendar Volumes'!$A10,'Rev Allocations Usage'!$B$3:$K$3,0),0)</f>
        <v>0</v>
      </c>
      <c r="T10" s="50">
        <f>VLOOKUP($C10,CalbyRate!$A$7:$BQ$26,COLUMN()-2,0)*VLOOKUP('Calendar Volumes'!$C10,'Rev Allocations Usage'!$B$4:$K$23,MATCH('Calendar Volumes'!$A10,'Rev Allocations Usage'!$B$3:$K$3,0),0)</f>
        <v>0</v>
      </c>
      <c r="U10" s="50">
        <f>VLOOKUP($C10,CalbyRate!$A$7:$BQ$26,COLUMN()-2,0)*VLOOKUP('Calendar Volumes'!$C10,'Rev Allocations Usage'!$B$4:$K$23,MATCH('Calendar Volumes'!$A10,'Rev Allocations Usage'!$B$3:$K$3,0),0)</f>
        <v>0</v>
      </c>
      <c r="V10" s="50">
        <f>VLOOKUP($C10,CalbyRate!$A$7:$BQ$26,COLUMN()-2,0)*VLOOKUP('Calendar Volumes'!$C10,'Rev Allocations Usage'!$B$4:$K$23,MATCH('Calendar Volumes'!$A10,'Rev Allocations Usage'!$B$3:$K$3,0),0)</f>
        <v>0</v>
      </c>
      <c r="W10" s="50">
        <f>VLOOKUP($C10,CalbyRate!$A$7:$BQ$26,COLUMN()-2,0)*VLOOKUP('Calendar Volumes'!$C10,'Rev Allocations Usage'!$B$4:$K$23,MATCH('Calendar Volumes'!$A10,'Rev Allocations Usage'!$B$3:$K$3,0),0)</f>
        <v>0</v>
      </c>
      <c r="X10" s="52">
        <f>VLOOKUP($C10,CalbyRate!$A$7:$BQ$26,COLUMN()-2,0)*VLOOKUP('Calendar Volumes'!$C10,'Rev Allocations Usage'!$B$4:$K$23,MATCH('Calendar Volumes'!$A10,'Rev Allocations Usage'!$B$3:$K$3,0),0)</f>
        <v>0</v>
      </c>
      <c r="Y10" s="50">
        <f>VLOOKUP($C10,CalbyRate!$A$7:$BQ$26,COLUMN()-2,0)*VLOOKUP('Calendar Volumes'!$C10,'Rev Allocations Usage'!$B$4:$K$23,MATCH('Calendar Volumes'!$A10,'Rev Allocations Usage'!$B$3:$K$3,0),0)</f>
        <v>0</v>
      </c>
      <c r="Z10" s="50">
        <f>VLOOKUP($C10,CalbyRate!$A$7:$BQ$26,COLUMN()-2,0)*VLOOKUP('Calendar Volumes'!$C10,'Rev Allocations Usage'!$B$4:$K$23,MATCH('Calendar Volumes'!$A10,'Rev Allocations Usage'!$B$3:$K$3,0),0)</f>
        <v>0</v>
      </c>
      <c r="AA10" s="50">
        <f>VLOOKUP($C10,CalbyRate!$A$7:$BQ$26,COLUMN()-2,0)*VLOOKUP('Calendar Volumes'!$C10,'Rev Allocations Usage'!$B$4:$K$23,MATCH('Calendar Volumes'!$A10,'Rev Allocations Usage'!$B$3:$K$3,0),0)</f>
        <v>0</v>
      </c>
      <c r="AB10" s="50">
        <f>VLOOKUP($C10,CalbyRate!$A$7:$BQ$26,COLUMN()-2,0)*VLOOKUP('Calendar Volumes'!$C10,'Rev Allocations Usage'!$B$4:$K$23,MATCH('Calendar Volumes'!$A10,'Rev Allocations Usage'!$B$3:$K$3,0),0)</f>
        <v>0</v>
      </c>
      <c r="AC10" s="50">
        <f>VLOOKUP($C10,CalbyRate!$A$7:$BQ$26,COLUMN()-2,0)*VLOOKUP('Calendar Volumes'!$C10,'Rev Allocations Usage'!$B$4:$K$23,MATCH('Calendar Volumes'!$A10,'Rev Allocations Usage'!$B$3:$K$3,0),0)</f>
        <v>0</v>
      </c>
      <c r="AD10" s="50">
        <f>VLOOKUP($C10,CalbyRate!$A$7:$BQ$26,COLUMN()-2,0)*VLOOKUP('Calendar Volumes'!$C10,'Rev Allocations Usage'!$B$4:$K$23,MATCH('Calendar Volumes'!$A10,'Rev Allocations Usage'!$B$3:$K$3,0),0)</f>
        <v>0</v>
      </c>
      <c r="AE10" s="50">
        <f>VLOOKUP($C10,CalbyRate!$A$7:$BQ$26,COLUMN()-2,0)*VLOOKUP('Calendar Volumes'!$C10,'Rev Allocations Usage'!$B$4:$K$23,MATCH('Calendar Volumes'!$A10,'Rev Allocations Usage'!$B$3:$K$3,0),0)</f>
        <v>0</v>
      </c>
      <c r="AF10" s="50">
        <f>VLOOKUP($C10,CalbyRate!$A$7:$BQ$26,COLUMN()-2,0)*VLOOKUP('Calendar Volumes'!$C10,'Rev Allocations Usage'!$B$4:$K$23,MATCH('Calendar Volumes'!$A10,'Rev Allocations Usage'!$B$3:$K$3,0),0)</f>
        <v>0</v>
      </c>
      <c r="AG10" s="50">
        <f>VLOOKUP($C10,CalbyRate!$A$7:$BQ$26,COLUMN()-2,0)*VLOOKUP('Calendar Volumes'!$C10,'Rev Allocations Usage'!$B$4:$K$23,MATCH('Calendar Volumes'!$A10,'Rev Allocations Usage'!$B$3:$K$3,0),0)</f>
        <v>0</v>
      </c>
      <c r="AH10" s="50">
        <f>VLOOKUP($C10,CalbyRate!$A$7:$BQ$26,COLUMN()-2,0)*VLOOKUP('Calendar Volumes'!$C10,'Rev Allocations Usage'!$B$4:$K$23,MATCH('Calendar Volumes'!$A10,'Rev Allocations Usage'!$B$3:$K$3,0),0)</f>
        <v>0</v>
      </c>
      <c r="AI10" s="50">
        <f>VLOOKUP($C10,CalbyRate!$A$7:$BQ$26,COLUMN()-2,0)*VLOOKUP('Calendar Volumes'!$C10,'Rev Allocations Usage'!$B$4:$K$23,MATCH('Calendar Volumes'!$A10,'Rev Allocations Usage'!$B$3:$K$3,0),0)</f>
        <v>0</v>
      </c>
      <c r="AJ10" s="52">
        <f>VLOOKUP($C10,CalbyRate!$A$7:$BQ$26,COLUMN()-2,0)*VLOOKUP('Calendar Volumes'!$C10,'Rev Allocations Usage'!$B$4:$K$23,MATCH('Calendar Volumes'!$A10,'Rev Allocations Usage'!$B$3:$K$3,0),0)</f>
        <v>0</v>
      </c>
      <c r="AK10" s="50">
        <f>VLOOKUP($C10,CalbyRate!$A$7:$BQ$26,COLUMN()-2,0)*VLOOKUP('Calendar Volumes'!$C10,'Rev Allocations Usage'!$B$4:$K$23,MATCH('Calendar Volumes'!$A10,'Rev Allocations Usage'!$B$3:$K$3,0),0)</f>
        <v>0</v>
      </c>
      <c r="AL10" s="50">
        <f>VLOOKUP($C10,CalbyRate!$A$7:$BQ$26,COLUMN()-2,0)*VLOOKUP('Calendar Volumes'!$C10,'Rev Allocations Usage'!$B$4:$K$23,MATCH('Calendar Volumes'!$A10,'Rev Allocations Usage'!$B$3:$K$3,0),0)</f>
        <v>0</v>
      </c>
      <c r="AM10" s="50">
        <f>VLOOKUP($C10,CalbyRate!$A$7:$BQ$26,COLUMN()-2,0)*VLOOKUP('Calendar Volumes'!$C10,'Rev Allocations Usage'!$B$4:$K$23,MATCH('Calendar Volumes'!$A10,'Rev Allocations Usage'!$B$3:$K$3,0),0)</f>
        <v>0</v>
      </c>
      <c r="AN10" s="50">
        <f>VLOOKUP($C10,CalbyRate!$A$7:$BQ$26,COLUMN()-2,0)*VLOOKUP('Calendar Volumes'!$C10,'Rev Allocations Usage'!$B$4:$K$23,MATCH('Calendar Volumes'!$A10,'Rev Allocations Usage'!$B$3:$K$3,0),0)</f>
        <v>0</v>
      </c>
      <c r="AO10" s="50">
        <f>VLOOKUP($C10,CalbyRate!$A$7:$BQ$26,COLUMN()-2,0)*VLOOKUP('Calendar Volumes'!$C10,'Rev Allocations Usage'!$B$4:$K$23,MATCH('Calendar Volumes'!$A10,'Rev Allocations Usage'!$B$3:$K$3,0),0)</f>
        <v>0</v>
      </c>
      <c r="AP10" s="50">
        <f>VLOOKUP($C10,CalbyRate!$A$7:$BQ$26,COLUMN()-2,0)*VLOOKUP('Calendar Volumes'!$C10,'Rev Allocations Usage'!$B$4:$K$23,MATCH('Calendar Volumes'!$A10,'Rev Allocations Usage'!$B$3:$K$3,0),0)</f>
        <v>0</v>
      </c>
      <c r="AQ10" s="50">
        <f>VLOOKUP($C10,CalbyRate!$A$7:$BQ$26,COLUMN()-2,0)*VLOOKUP('Calendar Volumes'!$C10,'Rev Allocations Usage'!$B$4:$K$23,MATCH('Calendar Volumes'!$A10,'Rev Allocations Usage'!$B$3:$K$3,0),0)</f>
        <v>0</v>
      </c>
      <c r="AR10" s="50">
        <f>VLOOKUP($C10,CalbyRate!$A$7:$BQ$26,COLUMN()-2,0)*VLOOKUP('Calendar Volumes'!$C10,'Rev Allocations Usage'!$B$4:$K$23,MATCH('Calendar Volumes'!$A10,'Rev Allocations Usage'!$B$3:$K$3,0),0)</f>
        <v>0</v>
      </c>
      <c r="AS10" s="50">
        <f>VLOOKUP($C10,CalbyRate!$A$7:$BQ$26,COLUMN()-2,0)*VLOOKUP('Calendar Volumes'!$C10,'Rev Allocations Usage'!$B$4:$K$23,MATCH('Calendar Volumes'!$A10,'Rev Allocations Usage'!$B$3:$K$3,0),0)</f>
        <v>0</v>
      </c>
      <c r="AT10" s="50">
        <f>VLOOKUP($C10,CalbyRate!$A$7:$BQ$26,COLUMN()-2,0)*VLOOKUP('Calendar Volumes'!$C10,'Rev Allocations Usage'!$B$4:$K$23,MATCH('Calendar Volumes'!$A10,'Rev Allocations Usage'!$B$3:$K$3,0),0)</f>
        <v>0</v>
      </c>
      <c r="AU10" s="50">
        <f>VLOOKUP($C10,CalbyRate!$A$7:$BQ$26,COLUMN()-2,0)*VLOOKUP('Calendar Volumes'!$C10,'Rev Allocations Usage'!$B$4:$K$23,MATCH('Calendar Volumes'!$A10,'Rev Allocations Usage'!$B$3:$K$3,0),0)</f>
        <v>0</v>
      </c>
      <c r="AV10" s="52">
        <f>VLOOKUP($C10,CalbyRate!$A$7:$BQ$26,COLUMN()-2,0)*VLOOKUP('Calendar Volumes'!$C10,'Rev Allocations Usage'!$B$4:$K$23,MATCH('Calendar Volumes'!$A10,'Rev Allocations Usage'!$B$3:$K$3,0),0)</f>
        <v>0</v>
      </c>
      <c r="AW10" s="50">
        <f>VLOOKUP($C10,CalbyRate!$A$7:$BQ$26,COLUMN()-2,0)*VLOOKUP('Calendar Volumes'!$C10,'Rev Allocations Usage'!$B$4:$K$23,MATCH('Calendar Volumes'!$A10,'Rev Allocations Usage'!$B$3:$K$3,0),0)</f>
        <v>0</v>
      </c>
      <c r="AX10" s="50">
        <f>VLOOKUP($C10,CalbyRate!$A$7:$BQ$26,COLUMN()-2,0)*VLOOKUP('Calendar Volumes'!$C10,'Rev Allocations Usage'!$B$4:$K$23,MATCH('Calendar Volumes'!$A10,'Rev Allocations Usage'!$B$3:$K$3,0),0)</f>
        <v>0</v>
      </c>
      <c r="AY10" s="50">
        <f>VLOOKUP($C10,CalbyRate!$A$7:$BQ$26,COLUMN()-2,0)*VLOOKUP('Calendar Volumes'!$C10,'Rev Allocations Usage'!$B$4:$K$23,MATCH('Calendar Volumes'!$A10,'Rev Allocations Usage'!$B$3:$K$3,0),0)</f>
        <v>0</v>
      </c>
      <c r="AZ10" s="50">
        <f>VLOOKUP($C10,CalbyRate!$A$7:$BQ$26,COLUMN()-2,0)*VLOOKUP('Calendar Volumes'!$C10,'Rev Allocations Usage'!$B$4:$K$23,MATCH('Calendar Volumes'!$A10,'Rev Allocations Usage'!$B$3:$K$3,0),0)</f>
        <v>0</v>
      </c>
      <c r="BA10" s="50">
        <f>VLOOKUP($C10,CalbyRate!$A$7:$BQ$26,COLUMN()-2,0)*VLOOKUP('Calendar Volumes'!$C10,'Rev Allocations Usage'!$B$4:$K$23,MATCH('Calendar Volumes'!$A10,'Rev Allocations Usage'!$B$3:$K$3,0),0)</f>
        <v>0</v>
      </c>
      <c r="BB10" s="50">
        <f>VLOOKUP($C10,CalbyRate!$A$7:$BQ$26,COLUMN()-2,0)*VLOOKUP('Calendar Volumes'!$C10,'Rev Allocations Usage'!$B$4:$K$23,MATCH('Calendar Volumes'!$A10,'Rev Allocations Usage'!$B$3:$K$3,0),0)</f>
        <v>0</v>
      </c>
      <c r="BC10" s="50">
        <f>VLOOKUP($C10,CalbyRate!$A$7:$BQ$26,COLUMN()-2,0)*VLOOKUP('Calendar Volumes'!$C10,'Rev Allocations Usage'!$B$4:$K$23,MATCH('Calendar Volumes'!$A10,'Rev Allocations Usage'!$B$3:$K$3,0),0)</f>
        <v>0</v>
      </c>
      <c r="BD10" s="50">
        <f>VLOOKUP($C10,CalbyRate!$A$7:$BQ$26,COLUMN()-2,0)*VLOOKUP('Calendar Volumes'!$C10,'Rev Allocations Usage'!$B$4:$K$23,MATCH('Calendar Volumes'!$A10,'Rev Allocations Usage'!$B$3:$K$3,0),0)</f>
        <v>0</v>
      </c>
      <c r="BE10" s="50">
        <f>VLOOKUP($C10,CalbyRate!$A$7:$BQ$26,COLUMN()-2,0)*VLOOKUP('Calendar Volumes'!$C10,'Rev Allocations Usage'!$B$4:$K$23,MATCH('Calendar Volumes'!$A10,'Rev Allocations Usage'!$B$3:$K$3,0),0)</f>
        <v>0</v>
      </c>
      <c r="BF10" s="50">
        <f>VLOOKUP($C10,CalbyRate!$A$7:$BQ$26,COLUMN()-2,0)*VLOOKUP('Calendar Volumes'!$C10,'Rev Allocations Usage'!$B$4:$K$23,MATCH('Calendar Volumes'!$A10,'Rev Allocations Usage'!$B$3:$K$3,0),0)</f>
        <v>0</v>
      </c>
      <c r="BG10" s="50">
        <f>VLOOKUP($C10,CalbyRate!$A$7:$BQ$26,COLUMN()-2,0)*VLOOKUP('Calendar Volumes'!$C10,'Rev Allocations Usage'!$B$4:$K$23,MATCH('Calendar Volumes'!$A10,'Rev Allocations Usage'!$B$3:$K$3,0),0)</f>
        <v>0</v>
      </c>
      <c r="BH10" s="52">
        <f>VLOOKUP($C10,CalbyRate!$A$7:$BQ$26,COLUMN()-2,0)*VLOOKUP('Calendar Volumes'!$C10,'Rev Allocations Usage'!$B$4:$K$23,MATCH('Calendar Volumes'!$A10,'Rev Allocations Usage'!$B$3:$K$3,0),0)</f>
        <v>0</v>
      </c>
      <c r="BI10" s="50">
        <f>VLOOKUP($C10,CalbyRate!$A$7:$BQ$26,COLUMN()-2,0)*VLOOKUP('Calendar Volumes'!$C10,'Rev Allocations Usage'!$B$4:$K$23,MATCH('Calendar Volumes'!$A10,'Rev Allocations Usage'!$B$3:$K$3,0),0)</f>
        <v>0</v>
      </c>
      <c r="BJ10" s="50">
        <f>VLOOKUP($C10,CalbyRate!$A$7:$BQ$26,COLUMN()-2,0)*VLOOKUP('Calendar Volumes'!$C10,'Rev Allocations Usage'!$B$4:$K$23,MATCH('Calendar Volumes'!$A10,'Rev Allocations Usage'!$B$3:$K$3,0),0)</f>
        <v>0</v>
      </c>
      <c r="BK10" s="50">
        <f>VLOOKUP($C10,CalbyRate!$A$7:$BQ$26,COLUMN()-2,0)*VLOOKUP('Calendar Volumes'!$C10,'Rev Allocations Usage'!$B$4:$K$23,MATCH('Calendar Volumes'!$A10,'Rev Allocations Usage'!$B$3:$K$3,0),0)</f>
        <v>0</v>
      </c>
      <c r="BL10" s="50">
        <f>VLOOKUP($C10,CalbyRate!$A$7:$BQ$26,COLUMN()-2,0)*VLOOKUP('Calendar Volumes'!$C10,'Rev Allocations Usage'!$B$4:$K$23,MATCH('Calendar Volumes'!$A10,'Rev Allocations Usage'!$B$3:$K$3,0),0)</f>
        <v>0</v>
      </c>
      <c r="BM10" s="50">
        <f>VLOOKUP($C10,CalbyRate!$A$7:$BQ$26,COLUMN()-2,0)*VLOOKUP('Calendar Volumes'!$C10,'Rev Allocations Usage'!$B$4:$K$23,MATCH('Calendar Volumes'!$A10,'Rev Allocations Usage'!$B$3:$K$3,0),0)</f>
        <v>0</v>
      </c>
      <c r="BN10" s="50">
        <f>VLOOKUP($C10,CalbyRate!$A$7:$BQ$26,COLUMN()-2,0)*VLOOKUP('Calendar Volumes'!$C10,'Rev Allocations Usage'!$B$4:$K$23,MATCH('Calendar Volumes'!$A10,'Rev Allocations Usage'!$B$3:$K$3,0),0)</f>
        <v>0</v>
      </c>
      <c r="BO10" s="50">
        <f>VLOOKUP($C10,CalbyRate!$A$7:$BQ$26,COLUMN()-2,0)*VLOOKUP('Calendar Volumes'!$C10,'Rev Allocations Usage'!$B$4:$K$23,MATCH('Calendar Volumes'!$A10,'Rev Allocations Usage'!$B$3:$K$3,0),0)</f>
        <v>0</v>
      </c>
      <c r="BP10" s="50">
        <f>VLOOKUP($C10,CalbyRate!$A$7:$BQ$26,COLUMN()-2,0)*VLOOKUP('Calendar Volumes'!$C10,'Rev Allocations Usage'!$B$4:$K$23,MATCH('Calendar Volumes'!$A10,'Rev Allocations Usage'!$B$3:$K$3,0),0)</f>
        <v>0</v>
      </c>
      <c r="BQ10" s="50">
        <f>VLOOKUP($C10,CalbyRate!$A$7:$BQ$26,COLUMN()-2,0)*VLOOKUP('Calendar Volumes'!$C10,'Rev Allocations Usage'!$B$4:$K$23,MATCH('Calendar Volumes'!$A10,'Rev Allocations Usage'!$B$3:$K$3,0),0)</f>
        <v>0</v>
      </c>
      <c r="BR10" s="50">
        <f>VLOOKUP($C10,CalbyRate!$A$7:$BQ$26,COLUMN()-2,0)*VLOOKUP('Calendar Volumes'!$C10,'Rev Allocations Usage'!$B$4:$K$23,MATCH('Calendar Volumes'!$A10,'Rev Allocations Usage'!$B$3:$K$3,0),0)</f>
        <v>0</v>
      </c>
      <c r="BS10" s="51">
        <f>VLOOKUP($C10,CalbyRate!$A$7:$BQ$26,COLUMN()-2,0)*VLOOKUP('Calendar Volumes'!$C10,'Rev Allocations Usage'!$B$4:$K$23,MATCH('Calendar Volumes'!$A10,'Rev Allocations Usage'!$B$3:$K$3,0),0)</f>
        <v>0</v>
      </c>
    </row>
    <row r="11" spans="1:71" ht="15" x14ac:dyDescent="0.25">
      <c r="A11" s="82" t="str">
        <f t="shared" si="2"/>
        <v>Large Commercial Customers</v>
      </c>
      <c r="B11" s="90" t="s">
        <v>137</v>
      </c>
      <c r="C11" s="105" t="s">
        <v>9</v>
      </c>
      <c r="D11" s="49">
        <f>VLOOKUP($C11,CalbyRate!$A$7:$BQ$26,COLUMN()-2,0)*VLOOKUP('Calendar Volumes'!$C11,'Rev Allocations Usage'!$B$4:$K$23,MATCH('Calendar Volumes'!$A11,'Rev Allocations Usage'!$B$3:$K$3,0),0)*HLOOKUP(D$4,$D$51:$O$57,MATCH($B11,$C$51:$C$57,0),0)</f>
        <v>381542.25543461682</v>
      </c>
      <c r="E11" s="50">
        <f>VLOOKUP($C11,CalbyRate!$A$7:$BQ$26,COLUMN()-2,0)*VLOOKUP('Calendar Volumes'!$C11,'Rev Allocations Usage'!$B$4:$K$23,MATCH('Calendar Volumes'!$A11,'Rev Allocations Usage'!$B$3:$K$3,0),0)*HLOOKUP(E$4,$D$51:$O$57,MATCH($B11,$C$51:$C$57,0),0)</f>
        <v>263316.29388376768</v>
      </c>
      <c r="F11" s="50">
        <f>VLOOKUP($C11,CalbyRate!$A$7:$BQ$26,COLUMN()-2,0)*VLOOKUP('Calendar Volumes'!$C11,'Rev Allocations Usage'!$B$4:$K$23,MATCH('Calendar Volumes'!$A11,'Rev Allocations Usage'!$B$3:$K$3,0),0)*HLOOKUP(F$4,$D$51:$O$57,MATCH($B11,$C$51:$C$57,0),0)</f>
        <v>235010.71886180365</v>
      </c>
      <c r="G11" s="50">
        <f>VLOOKUP($C11,CalbyRate!$A$7:$BQ$26,COLUMN()-2,0)*VLOOKUP('Calendar Volumes'!$C11,'Rev Allocations Usage'!$B$4:$K$23,MATCH('Calendar Volumes'!$A11,'Rev Allocations Usage'!$B$3:$K$3,0),0)*HLOOKUP(G$4,$D$51:$O$57,MATCH($B11,$C$51:$C$57,0),0)</f>
        <v>226749.8074385931</v>
      </c>
      <c r="H11" s="50">
        <f>VLOOKUP($C11,CalbyRate!$A$7:$BQ$26,COLUMN()-2,0)*VLOOKUP('Calendar Volumes'!$C11,'Rev Allocations Usage'!$B$4:$K$23,MATCH('Calendar Volumes'!$A11,'Rev Allocations Usage'!$B$3:$K$3,0),0)*HLOOKUP(H$4,$D$51:$O$57,MATCH($B11,$C$51:$C$57,0),0)</f>
        <v>239200.45601914488</v>
      </c>
      <c r="I11" s="50">
        <f>VLOOKUP($C11,CalbyRate!$A$7:$BQ$26,COLUMN()-2,0)*VLOOKUP('Calendar Volumes'!$C11,'Rev Allocations Usage'!$B$4:$K$23,MATCH('Calendar Volumes'!$A11,'Rev Allocations Usage'!$B$3:$K$3,0),0)*HLOOKUP(I$4,$D$51:$O$57,MATCH($B11,$C$51:$C$57,0),0)</f>
        <v>424812.53355866257</v>
      </c>
      <c r="J11" s="50">
        <f>VLOOKUP($C11,CalbyRate!$A$7:$BQ$26,COLUMN()-2,0)*VLOOKUP('Calendar Volumes'!$C11,'Rev Allocations Usage'!$B$4:$K$23,MATCH('Calendar Volumes'!$A11,'Rev Allocations Usage'!$B$3:$K$3,0),0)*HLOOKUP(J$4,$D$51:$O$57,MATCH($B11,$C$51:$C$57,0),0)</f>
        <v>787836.33013466909</v>
      </c>
      <c r="K11" s="51">
        <f>VLOOKUP($C11,CalbyRate!$A$7:$BQ$26,COLUMN()-2,0)*VLOOKUP('Calendar Volumes'!$C11,'Rev Allocations Usage'!$B$4:$K$23,MATCH('Calendar Volumes'!$A11,'Rev Allocations Usage'!$B$3:$K$3,0),0)*HLOOKUP(K$4,$D$51:$O$57,MATCH($B11,$C$51:$C$57,0),0)</f>
        <v>1395265.3038338199</v>
      </c>
      <c r="L11" s="50">
        <f>VLOOKUP($C11,CalbyRate!$A$7:$BQ$26,COLUMN()-2,0)*VLOOKUP('Calendar Volumes'!$C11,'Rev Allocations Usage'!$B$4:$K$23,MATCH('Calendar Volumes'!$A11,'Rev Allocations Usage'!$B$3:$K$3,0),0)*HLOOKUP(L$4,$D$51:$O$57,MATCH($B11,$C$51:$C$57,0),0)</f>
        <v>1501995.0238707068</v>
      </c>
      <c r="M11" s="50">
        <f>VLOOKUP($C11,CalbyRate!$A$7:$BQ$26,COLUMN()-2,0)*VLOOKUP('Calendar Volumes'!$C11,'Rev Allocations Usage'!$B$4:$K$23,MATCH('Calendar Volumes'!$A11,'Rev Allocations Usage'!$B$3:$K$3,0),0)*HLOOKUP(M$4,$D$51:$O$57,MATCH($B11,$C$51:$C$57,0),0)</f>
        <v>1286176.2042176353</v>
      </c>
      <c r="N11" s="50">
        <f>VLOOKUP($C11,CalbyRate!$A$7:$BQ$26,COLUMN()-2,0)*VLOOKUP('Calendar Volumes'!$C11,'Rev Allocations Usage'!$B$4:$K$23,MATCH('Calendar Volumes'!$A11,'Rev Allocations Usage'!$B$3:$K$3,0),0)*HLOOKUP(N$4,$D$51:$O$57,MATCH($B11,$C$51:$C$57,0),0)</f>
        <v>927838.09421387233</v>
      </c>
      <c r="O11" s="50">
        <f>VLOOKUP($C11,CalbyRate!$A$7:$BQ$26,COLUMN()-2,0)*VLOOKUP('Calendar Volumes'!$C11,'Rev Allocations Usage'!$B$4:$K$23,MATCH('Calendar Volumes'!$A11,'Rev Allocations Usage'!$B$3:$K$3,0),0)*HLOOKUP(O$4,$D$51:$O$57,MATCH($B11,$C$51:$C$57,0),0)</f>
        <v>562550.67322423053</v>
      </c>
      <c r="P11" s="50">
        <f>VLOOKUP($C11,CalbyRate!$A$7:$BQ$26,COLUMN()-2,0)*VLOOKUP('Calendar Volumes'!$C11,'Rev Allocations Usage'!$B$4:$K$23,MATCH('Calendar Volumes'!$A11,'Rev Allocations Usage'!$B$3:$K$3,0),0)*HLOOKUP(P$4,$D$51:$O$57,MATCH($B11,$C$51:$C$57,0),0)</f>
        <v>351415.63911271922</v>
      </c>
      <c r="Q11" s="50">
        <f>VLOOKUP($C11,CalbyRate!$A$7:$BQ$26,COLUMN()-2,0)*VLOOKUP('Calendar Volumes'!$C11,'Rev Allocations Usage'!$B$4:$K$23,MATCH('Calendar Volumes'!$A11,'Rev Allocations Usage'!$B$3:$K$3,0),0)*HLOOKUP(Q$4,$D$51:$O$57,MATCH($B11,$C$51:$C$57,0),0)</f>
        <v>248557.72728510719</v>
      </c>
      <c r="R11" s="50">
        <f>VLOOKUP($C11,CalbyRate!$A$7:$BQ$26,COLUMN()-2,0)*VLOOKUP('Calendar Volumes'!$C11,'Rev Allocations Usage'!$B$4:$K$23,MATCH('Calendar Volumes'!$A11,'Rev Allocations Usage'!$B$3:$K$3,0),0)*HLOOKUP(R$4,$D$51:$O$57,MATCH($B11,$C$51:$C$57,0),0)</f>
        <v>221913.499143483</v>
      </c>
      <c r="S11" s="50">
        <f>VLOOKUP($C11,CalbyRate!$A$7:$BQ$26,COLUMN()-2,0)*VLOOKUP('Calendar Volumes'!$C11,'Rev Allocations Usage'!$B$4:$K$23,MATCH('Calendar Volumes'!$A11,'Rev Allocations Usage'!$B$3:$K$3,0),0)*HLOOKUP(S$4,$D$51:$O$57,MATCH($B11,$C$51:$C$57,0),0)</f>
        <v>221742.38475204125</v>
      </c>
      <c r="T11" s="50">
        <f>VLOOKUP($C11,CalbyRate!$A$7:$BQ$26,COLUMN()-2,0)*VLOOKUP('Calendar Volumes'!$C11,'Rev Allocations Usage'!$B$4:$K$23,MATCH('Calendar Volumes'!$A11,'Rev Allocations Usage'!$B$3:$K$3,0),0)*HLOOKUP(T$4,$D$51:$O$57,MATCH($B11,$C$51:$C$57,0),0)</f>
        <v>229986.02567211128</v>
      </c>
      <c r="U11" s="50">
        <f>VLOOKUP($C11,CalbyRate!$A$7:$BQ$26,COLUMN()-2,0)*VLOOKUP('Calendar Volumes'!$C11,'Rev Allocations Usage'!$B$4:$K$23,MATCH('Calendar Volumes'!$A11,'Rev Allocations Usage'!$B$3:$K$3,0),0)*HLOOKUP(U$4,$D$51:$O$57,MATCH($B11,$C$51:$C$57,0),0)</f>
        <v>411441.97778513015</v>
      </c>
      <c r="V11" s="50">
        <f>VLOOKUP($C11,CalbyRate!$A$7:$BQ$26,COLUMN()-2,0)*VLOOKUP('Calendar Volumes'!$C11,'Rev Allocations Usage'!$B$4:$K$23,MATCH('Calendar Volumes'!$A11,'Rev Allocations Usage'!$B$3:$K$3,0),0)*HLOOKUP(V$4,$D$51:$O$57,MATCH($B11,$C$51:$C$57,0),0)</f>
        <v>763187.98306260223</v>
      </c>
      <c r="W11" s="50">
        <f>VLOOKUP($C11,CalbyRate!$A$7:$BQ$26,COLUMN()-2,0)*VLOOKUP('Calendar Volumes'!$C11,'Rev Allocations Usage'!$B$4:$K$23,MATCH('Calendar Volumes'!$A11,'Rev Allocations Usage'!$B$3:$K$3,0),0)*HLOOKUP(W$4,$D$51:$O$57,MATCH($B11,$C$51:$C$57,0),0)</f>
        <v>1346538.7853329072</v>
      </c>
      <c r="X11" s="52">
        <f>VLOOKUP($C11,CalbyRate!$A$7:$BQ$26,COLUMN()-2,0)*VLOOKUP('Calendar Volumes'!$C11,'Rev Allocations Usage'!$B$4:$K$23,MATCH('Calendar Volumes'!$A11,'Rev Allocations Usage'!$B$3:$K$3,0),0)*HLOOKUP(X$4,$D$51:$O$57,MATCH($B11,$C$51:$C$57,0),0)</f>
        <v>1499865.4344137472</v>
      </c>
      <c r="Y11" s="50">
        <f>VLOOKUP($C11,CalbyRate!$A$7:$BQ$26,COLUMN()-2,0)*VLOOKUP('Calendar Volumes'!$C11,'Rev Allocations Usage'!$B$4:$K$23,MATCH('Calendar Volumes'!$A11,'Rev Allocations Usage'!$B$3:$K$3,0),0)*HLOOKUP(Y$4,$D$51:$O$57,MATCH($B11,$C$51:$C$57,0),0)</f>
        <v>1283886.9277517614</v>
      </c>
      <c r="Z11" s="50">
        <f>VLOOKUP($C11,CalbyRate!$A$7:$BQ$26,COLUMN()-2,0)*VLOOKUP('Calendar Volumes'!$C11,'Rev Allocations Usage'!$B$4:$K$23,MATCH('Calendar Volumes'!$A11,'Rev Allocations Usage'!$B$3:$K$3,0),0)*HLOOKUP(Z$4,$D$51:$O$57,MATCH($B11,$C$51:$C$57,0),0)</f>
        <v>925374.55688002985</v>
      </c>
      <c r="AA11" s="50">
        <f>VLOOKUP($C11,CalbyRate!$A$7:$BQ$26,COLUMN()-2,0)*VLOOKUP('Calendar Volumes'!$C11,'Rev Allocations Usage'!$B$4:$K$23,MATCH('Calendar Volumes'!$A11,'Rev Allocations Usage'!$B$3:$K$3,0),0)*HLOOKUP(AA$4,$D$51:$O$57,MATCH($B11,$C$51:$C$57,0),0)</f>
        <v>560575.38417718862</v>
      </c>
      <c r="AB11" s="50">
        <f>VLOOKUP($C11,CalbyRate!$A$7:$BQ$26,COLUMN()-2,0)*VLOOKUP('Calendar Volumes'!$C11,'Rev Allocations Usage'!$B$4:$K$23,MATCH('Calendar Volumes'!$A11,'Rev Allocations Usage'!$B$3:$K$3,0),0)*HLOOKUP(AB$4,$D$51:$O$57,MATCH($B11,$C$51:$C$57,0),0)</f>
        <v>350984.82422161644</v>
      </c>
      <c r="AC11" s="50">
        <f>VLOOKUP($C11,CalbyRate!$A$7:$BQ$26,COLUMN()-2,0)*VLOOKUP('Calendar Volumes'!$C11,'Rev Allocations Usage'!$B$4:$K$23,MATCH('Calendar Volumes'!$A11,'Rev Allocations Usage'!$B$3:$K$3,0),0)*HLOOKUP(AC$4,$D$51:$O$57,MATCH($B11,$C$51:$C$57,0),0)</f>
        <v>249321.44358677397</v>
      </c>
      <c r="AD11" s="50">
        <f>VLOOKUP($C11,CalbyRate!$A$7:$BQ$26,COLUMN()-2,0)*VLOOKUP('Calendar Volumes'!$C11,'Rev Allocations Usage'!$B$4:$K$23,MATCH('Calendar Volumes'!$A11,'Rev Allocations Usage'!$B$3:$K$3,0),0)*HLOOKUP(AD$4,$D$51:$O$57,MATCH($B11,$C$51:$C$57,0),0)</f>
        <v>222113.07180327582</v>
      </c>
      <c r="AE11" s="50">
        <f>VLOOKUP($C11,CalbyRate!$A$7:$BQ$26,COLUMN()-2,0)*VLOOKUP('Calendar Volumes'!$C11,'Rev Allocations Usage'!$B$4:$K$23,MATCH('Calendar Volumes'!$A11,'Rev Allocations Usage'!$B$3:$K$3,0),0)*HLOOKUP(AE$4,$D$51:$O$57,MATCH($B11,$C$51:$C$57,0),0)</f>
        <v>222119.06914313632</v>
      </c>
      <c r="AF11" s="50">
        <f>VLOOKUP($C11,CalbyRate!$A$7:$BQ$26,COLUMN()-2,0)*VLOOKUP('Calendar Volumes'!$C11,'Rev Allocations Usage'!$B$4:$K$23,MATCH('Calendar Volumes'!$A11,'Rev Allocations Usage'!$B$3:$K$3,0),0)*HLOOKUP(AF$4,$D$51:$O$57,MATCH($B11,$C$51:$C$57,0),0)</f>
        <v>229987.83915266537</v>
      </c>
      <c r="AG11" s="50">
        <f>VLOOKUP($C11,CalbyRate!$A$7:$BQ$26,COLUMN()-2,0)*VLOOKUP('Calendar Volumes'!$C11,'Rev Allocations Usage'!$B$4:$K$23,MATCH('Calendar Volumes'!$A11,'Rev Allocations Usage'!$B$3:$K$3,0),0)*HLOOKUP(AG$4,$D$51:$O$57,MATCH($B11,$C$51:$C$57,0),0)</f>
        <v>409192.15783866623</v>
      </c>
      <c r="AH11" s="50">
        <f>VLOOKUP($C11,CalbyRate!$A$7:$BQ$26,COLUMN()-2,0)*VLOOKUP('Calendar Volumes'!$C11,'Rev Allocations Usage'!$B$4:$K$23,MATCH('Calendar Volumes'!$A11,'Rev Allocations Usage'!$B$3:$K$3,0),0)*HLOOKUP(AH$4,$D$51:$O$57,MATCH($B11,$C$51:$C$57,0),0)</f>
        <v>762351.17852781946</v>
      </c>
      <c r="AI11" s="50">
        <f>VLOOKUP($C11,CalbyRate!$A$7:$BQ$26,COLUMN()-2,0)*VLOOKUP('Calendar Volumes'!$C11,'Rev Allocations Usage'!$B$4:$K$23,MATCH('Calendar Volumes'!$A11,'Rev Allocations Usage'!$B$3:$K$3,0),0)*HLOOKUP(AI$4,$D$51:$O$57,MATCH($B11,$C$51:$C$57,0),0)</f>
        <v>1344620.5238264082</v>
      </c>
      <c r="AJ11" s="52">
        <f>VLOOKUP($C11,CalbyRate!$A$7:$BQ$26,COLUMN()-2,0)*VLOOKUP('Calendar Volumes'!$C11,'Rev Allocations Usage'!$B$4:$K$23,MATCH('Calendar Volumes'!$A11,'Rev Allocations Usage'!$B$3:$K$3,0),0)*HLOOKUP(AJ$4,$D$51:$O$57,MATCH($B11,$C$51:$C$57,0),0)</f>
        <v>1491517.4460818404</v>
      </c>
      <c r="AK11" s="50">
        <f>VLOOKUP($C11,CalbyRate!$A$7:$BQ$26,COLUMN()-2,0)*VLOOKUP('Calendar Volumes'!$C11,'Rev Allocations Usage'!$B$4:$K$23,MATCH('Calendar Volumes'!$A11,'Rev Allocations Usage'!$B$3:$K$3,0),0)*HLOOKUP(AK$4,$D$51:$O$57,MATCH($B11,$C$51:$C$57,0),0)</f>
        <v>1276275.3941155043</v>
      </c>
      <c r="AL11" s="50">
        <f>VLOOKUP($C11,CalbyRate!$A$7:$BQ$26,COLUMN()-2,0)*VLOOKUP('Calendar Volumes'!$C11,'Rev Allocations Usage'!$B$4:$K$23,MATCH('Calendar Volumes'!$A11,'Rev Allocations Usage'!$B$3:$K$3,0),0)*HLOOKUP(AL$4,$D$51:$O$57,MATCH($B11,$C$51:$C$57,0),0)</f>
        <v>919116.14211452554</v>
      </c>
      <c r="AM11" s="50">
        <f>VLOOKUP($C11,CalbyRate!$A$7:$BQ$26,COLUMN()-2,0)*VLOOKUP('Calendar Volumes'!$C11,'Rev Allocations Usage'!$B$4:$K$23,MATCH('Calendar Volumes'!$A11,'Rev Allocations Usage'!$B$3:$K$3,0),0)*HLOOKUP(AM$4,$D$51:$O$57,MATCH($B11,$C$51:$C$57,0),0)</f>
        <v>556479.04691807996</v>
      </c>
      <c r="AN11" s="50">
        <f>VLOOKUP($C11,CalbyRate!$A$7:$BQ$26,COLUMN()-2,0)*VLOOKUP('Calendar Volumes'!$C11,'Rev Allocations Usage'!$B$4:$K$23,MATCH('Calendar Volumes'!$A11,'Rev Allocations Usage'!$B$3:$K$3,0),0)*HLOOKUP(AN$4,$D$51:$O$57,MATCH($B11,$C$51:$C$57,0),0)</f>
        <v>348007.42532371287</v>
      </c>
      <c r="AO11" s="50">
        <f>VLOOKUP($C11,CalbyRate!$A$7:$BQ$26,COLUMN()-2,0)*VLOOKUP('Calendar Volumes'!$C11,'Rev Allocations Usage'!$B$4:$K$23,MATCH('Calendar Volumes'!$A11,'Rev Allocations Usage'!$B$3:$K$3,0),0)*HLOOKUP(AO$4,$D$51:$O$57,MATCH($B11,$C$51:$C$57,0),0)</f>
        <v>247000.72108663197</v>
      </c>
      <c r="AP11" s="50">
        <f>VLOOKUP($C11,CalbyRate!$A$7:$BQ$26,COLUMN()-2,0)*VLOOKUP('Calendar Volumes'!$C11,'Rev Allocations Usage'!$B$4:$K$23,MATCH('Calendar Volumes'!$A11,'Rev Allocations Usage'!$B$3:$K$3,0),0)*HLOOKUP(AP$4,$D$51:$O$57,MATCH($B11,$C$51:$C$57,0),0)</f>
        <v>220115.01019497754</v>
      </c>
      <c r="AQ11" s="50">
        <f>VLOOKUP($C11,CalbyRate!$A$7:$BQ$26,COLUMN()-2,0)*VLOOKUP('Calendar Volumes'!$C11,'Rev Allocations Usage'!$B$4:$K$23,MATCH('Calendar Volumes'!$A11,'Rev Allocations Usage'!$B$3:$K$3,0),0)*HLOOKUP(AQ$4,$D$51:$O$57,MATCH($B11,$C$51:$C$57,0),0)</f>
        <v>220352.96336703497</v>
      </c>
      <c r="AR11" s="50">
        <f>VLOOKUP($C11,CalbyRate!$A$7:$BQ$26,COLUMN()-2,0)*VLOOKUP('Calendar Volumes'!$C11,'Rev Allocations Usage'!$B$4:$K$23,MATCH('Calendar Volumes'!$A11,'Rev Allocations Usage'!$B$3:$K$3,0),0)*HLOOKUP(AR$4,$D$51:$O$57,MATCH($B11,$C$51:$C$57,0),0)</f>
        <v>229000.28647506225</v>
      </c>
      <c r="AS11" s="50">
        <f>VLOOKUP($C11,CalbyRate!$A$7:$BQ$26,COLUMN()-2,0)*VLOOKUP('Calendar Volumes'!$C11,'Rev Allocations Usage'!$B$4:$K$23,MATCH('Calendar Volumes'!$A11,'Rev Allocations Usage'!$B$3:$K$3,0),0)*HLOOKUP(AS$4,$D$51:$O$57,MATCH($B11,$C$51:$C$57,0),0)</f>
        <v>406790.99724345241</v>
      </c>
      <c r="AT11" s="50">
        <f>VLOOKUP($C11,CalbyRate!$A$7:$BQ$26,COLUMN()-2,0)*VLOOKUP('Calendar Volumes'!$C11,'Rev Allocations Usage'!$B$4:$K$23,MATCH('Calendar Volumes'!$A11,'Rev Allocations Usage'!$B$3:$K$3,0),0)*HLOOKUP(AT$4,$D$51:$O$57,MATCH($B11,$C$51:$C$57,0),0)</f>
        <v>758151.52686483855</v>
      </c>
      <c r="AU11" s="50">
        <f>VLOOKUP($C11,CalbyRate!$A$7:$BQ$26,COLUMN()-2,0)*VLOOKUP('Calendar Volumes'!$C11,'Rev Allocations Usage'!$B$4:$K$23,MATCH('Calendar Volumes'!$A11,'Rev Allocations Usage'!$B$3:$K$3,0),0)*HLOOKUP(AU$4,$D$51:$O$57,MATCH($B11,$C$51:$C$57,0),0)</f>
        <v>1338219.6541066011</v>
      </c>
      <c r="AV11" s="52">
        <f>VLOOKUP($C11,CalbyRate!$A$7:$BQ$26,COLUMN()-2,0)*VLOOKUP('Calendar Volumes'!$C11,'Rev Allocations Usage'!$B$4:$K$23,MATCH('Calendar Volumes'!$A11,'Rev Allocations Usage'!$B$3:$K$3,0),0)*HLOOKUP(AV$4,$D$51:$O$57,MATCH($B11,$C$51:$C$57,0),0)</f>
        <v>1484567.3509661939</v>
      </c>
      <c r="AW11" s="50">
        <f>VLOOKUP($C11,CalbyRate!$A$7:$BQ$26,COLUMN()-2,0)*VLOOKUP('Calendar Volumes'!$C11,'Rev Allocations Usage'!$B$4:$K$23,MATCH('Calendar Volumes'!$A11,'Rev Allocations Usage'!$B$3:$K$3,0),0)*HLOOKUP(AW$4,$D$51:$O$57,MATCH($B11,$C$51:$C$57,0),0)</f>
        <v>1269958.4536521116</v>
      </c>
      <c r="AX11" s="50">
        <f>VLOOKUP($C11,CalbyRate!$A$7:$BQ$26,COLUMN()-2,0)*VLOOKUP('Calendar Volumes'!$C11,'Rev Allocations Usage'!$B$4:$K$23,MATCH('Calendar Volumes'!$A11,'Rev Allocations Usage'!$B$3:$K$3,0),0)*HLOOKUP(AX$4,$D$51:$O$57,MATCH($B11,$C$51:$C$57,0),0)</f>
        <v>914015.27542803925</v>
      </c>
      <c r="AY11" s="50">
        <f>VLOOKUP($C11,CalbyRate!$A$7:$BQ$26,COLUMN()-2,0)*VLOOKUP('Calendar Volumes'!$C11,'Rev Allocations Usage'!$B$4:$K$23,MATCH('Calendar Volumes'!$A11,'Rev Allocations Usage'!$B$3:$K$3,0),0)*HLOOKUP(AY$4,$D$51:$O$57,MATCH($B11,$C$51:$C$57,0),0)</f>
        <v>553384.18574886885</v>
      </c>
      <c r="AZ11" s="50">
        <f>VLOOKUP($C11,CalbyRate!$A$7:$BQ$26,COLUMN()-2,0)*VLOOKUP('Calendar Volumes'!$C11,'Rev Allocations Usage'!$B$4:$K$23,MATCH('Calendar Volumes'!$A11,'Rev Allocations Usage'!$B$3:$K$3,0),0)*HLOOKUP(AZ$4,$D$51:$O$57,MATCH($B11,$C$51:$C$57,0),0)</f>
        <v>345758.19892623113</v>
      </c>
      <c r="BA11" s="50">
        <f>VLOOKUP($C11,CalbyRate!$A$7:$BQ$26,COLUMN()-2,0)*VLOOKUP('Calendar Volumes'!$C11,'Rev Allocations Usage'!$B$4:$K$23,MATCH('Calendar Volumes'!$A11,'Rev Allocations Usage'!$B$3:$K$3,0),0)*HLOOKUP(BA$4,$D$51:$O$57,MATCH($B11,$C$51:$C$57,0),0)</f>
        <v>245204.97482442588</v>
      </c>
      <c r="BB11" s="50">
        <f>VLOOKUP($C11,CalbyRate!$A$7:$BQ$26,COLUMN()-2,0)*VLOOKUP('Calendar Volumes'!$C11,'Rev Allocations Usage'!$B$4:$K$23,MATCH('Calendar Volumes'!$A11,'Rev Allocations Usage'!$B$3:$K$3,0),0)*HLOOKUP(BB$4,$D$51:$O$57,MATCH($B11,$C$51:$C$57,0),0)</f>
        <v>218280.94485827209</v>
      </c>
      <c r="BC11" s="50">
        <f>VLOOKUP($C11,CalbyRate!$A$7:$BQ$26,COLUMN()-2,0)*VLOOKUP('Calendar Volumes'!$C11,'Rev Allocations Usage'!$B$4:$K$23,MATCH('Calendar Volumes'!$A11,'Rev Allocations Usage'!$B$3:$K$3,0),0)*HLOOKUP(BC$4,$D$51:$O$57,MATCH($B11,$C$51:$C$57,0),0)</f>
        <v>218277.21925234745</v>
      </c>
      <c r="BD11" s="50">
        <f>VLOOKUP($C11,CalbyRate!$A$7:$BQ$26,COLUMN()-2,0)*VLOOKUP('Calendar Volumes'!$C11,'Rev Allocations Usage'!$B$4:$K$23,MATCH('Calendar Volumes'!$A11,'Rev Allocations Usage'!$B$3:$K$3,0),0)*HLOOKUP(BD$4,$D$51:$O$57,MATCH($B11,$C$51:$C$57,0),0)</f>
        <v>227014.34764297004</v>
      </c>
      <c r="BE11" s="50">
        <f>VLOOKUP($C11,CalbyRate!$A$7:$BQ$26,COLUMN()-2,0)*VLOOKUP('Calendar Volumes'!$C11,'Rev Allocations Usage'!$B$4:$K$23,MATCH('Calendar Volumes'!$A11,'Rev Allocations Usage'!$B$3:$K$3,0),0)*HLOOKUP(BE$4,$D$51:$O$57,MATCH($B11,$C$51:$C$57,0),0)</f>
        <v>402917.01448828797</v>
      </c>
      <c r="BF11" s="50">
        <f>VLOOKUP($C11,CalbyRate!$A$7:$BQ$26,COLUMN()-2,0)*VLOOKUP('Calendar Volumes'!$C11,'Rev Allocations Usage'!$B$4:$K$23,MATCH('Calendar Volumes'!$A11,'Rev Allocations Usage'!$B$3:$K$3,0),0)*HLOOKUP(BF$4,$D$51:$O$57,MATCH($B11,$C$51:$C$57,0),0)</f>
        <v>752335.33252002287</v>
      </c>
      <c r="BG11" s="50">
        <f>VLOOKUP($C11,CalbyRate!$A$7:$BQ$26,COLUMN()-2,0)*VLOOKUP('Calendar Volumes'!$C11,'Rev Allocations Usage'!$B$4:$K$23,MATCH('Calendar Volumes'!$A11,'Rev Allocations Usage'!$B$3:$K$3,0),0)*HLOOKUP(BG$4,$D$51:$O$57,MATCH($B11,$C$51:$C$57,0),0)</f>
        <v>1329950.4709503266</v>
      </c>
      <c r="BH11" s="52">
        <f>VLOOKUP($C11,CalbyRate!$A$7:$BQ$26,COLUMN()-2,0)*VLOOKUP('Calendar Volumes'!$C11,'Rev Allocations Usage'!$B$4:$K$23,MATCH('Calendar Volumes'!$A11,'Rev Allocations Usage'!$B$3:$K$3,0),0)*HLOOKUP(BH$4,$D$51:$O$57,MATCH($B11,$C$51:$C$57,0),0)</f>
        <v>1479765.4554321531</v>
      </c>
      <c r="BI11" s="50">
        <f>VLOOKUP($C11,CalbyRate!$A$7:$BQ$26,COLUMN()-2,0)*VLOOKUP('Calendar Volumes'!$C11,'Rev Allocations Usage'!$B$4:$K$23,MATCH('Calendar Volumes'!$A11,'Rev Allocations Usage'!$B$3:$K$3,0),0)*HLOOKUP(BI$4,$D$51:$O$57,MATCH($B11,$C$51:$C$57,0),0)</f>
        <v>1265480.0440986138</v>
      </c>
      <c r="BJ11" s="50">
        <f>VLOOKUP($C11,CalbyRate!$A$7:$BQ$26,COLUMN()-2,0)*VLOOKUP('Calendar Volumes'!$C11,'Rev Allocations Usage'!$B$4:$K$23,MATCH('Calendar Volumes'!$A11,'Rev Allocations Usage'!$B$3:$K$3,0),0)*HLOOKUP(BJ$4,$D$51:$O$57,MATCH($B11,$C$51:$C$57,0),0)</f>
        <v>910327.71341042791</v>
      </c>
      <c r="BK11" s="50">
        <f>VLOOKUP($C11,CalbyRate!$A$7:$BQ$26,COLUMN()-2,0)*VLOOKUP('Calendar Volumes'!$C11,'Rev Allocations Usage'!$B$4:$K$23,MATCH('Calendar Volumes'!$A11,'Rev Allocations Usage'!$B$3:$K$3,0),0)*HLOOKUP(BK$4,$D$51:$O$57,MATCH($B11,$C$51:$C$57,0),0)</f>
        <v>550914.8510512159</v>
      </c>
      <c r="BL11" s="50">
        <f>VLOOKUP($C11,CalbyRate!$A$7:$BQ$26,COLUMN()-2,0)*VLOOKUP('Calendar Volumes'!$C11,'Rev Allocations Usage'!$B$4:$K$23,MATCH('Calendar Volumes'!$A11,'Rev Allocations Usage'!$B$3:$K$3,0),0)*HLOOKUP(BL$4,$D$51:$O$57,MATCH($B11,$C$51:$C$57,0),0)</f>
        <v>343670.75154800527</v>
      </c>
      <c r="BM11" s="50">
        <f>VLOOKUP($C11,CalbyRate!$A$7:$BQ$26,COLUMN()-2,0)*VLOOKUP('Calendar Volumes'!$C11,'Rev Allocations Usage'!$B$4:$K$23,MATCH('Calendar Volumes'!$A11,'Rev Allocations Usage'!$B$3:$K$3,0),0)*HLOOKUP(BM$4,$D$51:$O$57,MATCH($B11,$C$51:$C$57,0),0)</f>
        <v>243437.23287914705</v>
      </c>
      <c r="BN11" s="50">
        <f>VLOOKUP($C11,CalbyRate!$A$7:$BQ$26,COLUMN()-2,0)*VLOOKUP('Calendar Volumes'!$C11,'Rev Allocations Usage'!$B$4:$K$23,MATCH('Calendar Volumes'!$A11,'Rev Allocations Usage'!$B$3:$K$3,0),0)*HLOOKUP(BN$4,$D$51:$O$57,MATCH($B11,$C$51:$C$57,0),0)</f>
        <v>216641.63399650744</v>
      </c>
      <c r="BO11" s="50">
        <f>VLOOKUP($C11,CalbyRate!$A$7:$BQ$26,COLUMN()-2,0)*VLOOKUP('Calendar Volumes'!$C11,'Rev Allocations Usage'!$B$4:$K$23,MATCH('Calendar Volumes'!$A11,'Rev Allocations Usage'!$B$3:$K$3,0),0)*HLOOKUP(BO$4,$D$51:$O$57,MATCH($B11,$C$51:$C$57,0),0)</f>
        <v>216746.67971617475</v>
      </c>
      <c r="BP11" s="50">
        <f>VLOOKUP($C11,CalbyRate!$A$7:$BQ$26,COLUMN()-2,0)*VLOOKUP('Calendar Volumes'!$C11,'Rev Allocations Usage'!$B$4:$K$23,MATCH('Calendar Volumes'!$A11,'Rev Allocations Usage'!$B$3:$K$3,0),0)*HLOOKUP(BP$4,$D$51:$O$57,MATCH($B11,$C$51:$C$57,0),0)</f>
        <v>225639.33805614771</v>
      </c>
      <c r="BQ11" s="50">
        <f>VLOOKUP($C11,CalbyRate!$A$7:$BQ$26,COLUMN()-2,0)*VLOOKUP('Calendar Volumes'!$C11,'Rev Allocations Usage'!$B$4:$K$23,MATCH('Calendar Volumes'!$A11,'Rev Allocations Usage'!$B$3:$K$3,0),0)*HLOOKUP(BQ$4,$D$51:$O$57,MATCH($B11,$C$51:$C$57,0),0)</f>
        <v>400926.73232020426</v>
      </c>
      <c r="BR11" s="50">
        <f>VLOOKUP($C11,CalbyRate!$A$7:$BQ$26,COLUMN()-2,0)*VLOOKUP('Calendar Volumes'!$C11,'Rev Allocations Usage'!$B$4:$K$23,MATCH('Calendar Volumes'!$A11,'Rev Allocations Usage'!$B$3:$K$3,0),0)*HLOOKUP(BR$4,$D$51:$O$57,MATCH($B11,$C$51:$C$57,0),0)</f>
        <v>749523.69526620279</v>
      </c>
      <c r="BS11" s="51">
        <f>VLOOKUP($C11,CalbyRate!$A$7:$BQ$26,COLUMN()-2,0)*VLOOKUP('Calendar Volumes'!$C11,'Rev Allocations Usage'!$B$4:$K$23,MATCH('Calendar Volumes'!$A11,'Rev Allocations Usage'!$B$3:$K$3,0),0)*HLOOKUP(BS$4,$D$51:$O$57,MATCH($B11,$C$51:$C$57,0),0)</f>
        <v>1326367.5014381523</v>
      </c>
    </row>
    <row r="12" spans="1:71" ht="15" x14ac:dyDescent="0.25">
      <c r="A12" s="82" t="str">
        <f t="shared" si="2"/>
        <v>Large Commercial Customers</v>
      </c>
      <c r="B12" s="90" t="s">
        <v>139</v>
      </c>
      <c r="C12" s="105" t="s">
        <v>9</v>
      </c>
      <c r="D12" s="49">
        <f>VLOOKUP($C12,CalbyRate!$A$7:$BQ$26,COLUMN()-2,0)*VLOOKUP('Calendar Volumes'!$C12,'Rev Allocations Usage'!$B$4:$K$23,MATCH('Calendar Volumes'!$A12,'Rev Allocations Usage'!$B$3:$K$3,0),0)*(1-HLOOKUP(D$4,$D$51:$O$57,MATCH($B11,$C$51:$C$57,0),0))</f>
        <v>15897.593976442384</v>
      </c>
      <c r="E12" s="50">
        <f>VLOOKUP($C12,CalbyRate!$A$7:$BQ$26,COLUMN()-2,0)*VLOOKUP('Calendar Volumes'!$C12,'Rev Allocations Usage'!$B$4:$K$23,MATCH('Calendar Volumes'!$A12,'Rev Allocations Usage'!$B$3:$K$3,0),0)*(1-HLOOKUP(E$4,$D$51:$O$57,MATCH($B11,$C$51:$C$57,0),0))</f>
        <v>10971.512245156995</v>
      </c>
      <c r="F12" s="50">
        <f>VLOOKUP($C12,CalbyRate!$A$7:$BQ$26,COLUMN()-2,0)*VLOOKUP('Calendar Volumes'!$C12,'Rev Allocations Usage'!$B$4:$K$23,MATCH('Calendar Volumes'!$A12,'Rev Allocations Usage'!$B$3:$K$3,0),0)*(1-HLOOKUP(F$4,$D$51:$O$57,MATCH($B11,$C$51:$C$57,0),0))</f>
        <v>7268.3727483032126</v>
      </c>
      <c r="G12" s="50">
        <f>VLOOKUP($C12,CalbyRate!$A$7:$BQ$26,COLUMN()-2,0)*VLOOKUP('Calendar Volumes'!$C12,'Rev Allocations Usage'!$B$4:$K$23,MATCH('Calendar Volumes'!$A12,'Rev Allocations Usage'!$B$3:$K$3,0),0)*(1-HLOOKUP(G$4,$D$51:$O$57,MATCH($B11,$C$51:$C$57,0),0))</f>
        <v>7012.8806424307204</v>
      </c>
      <c r="H12" s="50">
        <f>VLOOKUP($C12,CalbyRate!$A$7:$BQ$26,COLUMN()-2,0)*VLOOKUP('Calendar Volumes'!$C12,'Rev Allocations Usage'!$B$4:$K$23,MATCH('Calendar Volumes'!$A12,'Rev Allocations Usage'!$B$3:$K$3,0),0)*(1-HLOOKUP(H$4,$D$51:$O$57,MATCH($B11,$C$51:$C$57,0),0))</f>
        <v>7397.9522480147971</v>
      </c>
      <c r="I12" s="50">
        <f>VLOOKUP($C12,CalbyRate!$A$7:$BQ$26,COLUMN()-2,0)*VLOOKUP('Calendar Volumes'!$C12,'Rev Allocations Usage'!$B$4:$K$23,MATCH('Calendar Volumes'!$A12,'Rev Allocations Usage'!$B$3:$K$3,0),0)*(1-HLOOKUP(I$4,$D$51:$O$57,MATCH($B11,$C$51:$C$57,0),0))</f>
        <v>17700.522231610958</v>
      </c>
      <c r="J12" s="50">
        <f>VLOOKUP($C12,CalbyRate!$A$7:$BQ$26,COLUMN()-2,0)*VLOOKUP('Calendar Volumes'!$C12,'Rev Allocations Usage'!$B$4:$K$23,MATCH('Calendar Volumes'!$A12,'Rev Allocations Usage'!$B$3:$K$3,0),0)*(1-HLOOKUP(J$4,$D$51:$O$57,MATCH($B11,$C$51:$C$57,0),0))</f>
        <v>68507.506968232061</v>
      </c>
      <c r="K12" s="51">
        <f>VLOOKUP($C12,CalbyRate!$A$7:$BQ$26,COLUMN()-2,0)*VLOOKUP('Calendar Volumes'!$C12,'Rev Allocations Usage'!$B$4:$K$23,MATCH('Calendar Volumes'!$A12,'Rev Allocations Usage'!$B$3:$K$3,0),0)*(1-HLOOKUP(K$4,$D$51:$O$57,MATCH($B11,$C$51:$C$57,0),0))</f>
        <v>155029.47820375772</v>
      </c>
      <c r="L12" s="50">
        <f>VLOOKUP($C12,CalbyRate!$A$7:$BQ$26,COLUMN()-2,0)*VLOOKUP('Calendar Volumes'!$C12,'Rev Allocations Usage'!$B$4:$K$23,MATCH('Calendar Volumes'!$A12,'Rev Allocations Usage'!$B$3:$K$3,0),0)*(1-HLOOKUP(L$4,$D$51:$O$57,MATCH($B11,$C$51:$C$57,0),0))</f>
        <v>286094.29026108707</v>
      </c>
      <c r="M12" s="50">
        <f>VLOOKUP($C12,CalbyRate!$A$7:$BQ$26,COLUMN()-2,0)*VLOOKUP('Calendar Volumes'!$C12,'Rev Allocations Usage'!$B$4:$K$23,MATCH('Calendar Volumes'!$A12,'Rev Allocations Usage'!$B$3:$K$3,0),0)*(1-HLOOKUP(M$4,$D$51:$O$57,MATCH($B11,$C$51:$C$57,0),0))</f>
        <v>226972.2713325239</v>
      </c>
      <c r="N12" s="50">
        <f>VLOOKUP($C12,CalbyRate!$A$7:$BQ$26,COLUMN()-2,0)*VLOOKUP('Calendar Volumes'!$C12,'Rev Allocations Usage'!$B$4:$K$23,MATCH('Calendar Volumes'!$A12,'Rev Allocations Usage'!$B$3:$K$3,0),0)*(1-HLOOKUP(N$4,$D$51:$O$57,MATCH($B11,$C$51:$C$57,0),0))</f>
        <v>114676.61838598421</v>
      </c>
      <c r="O12" s="50">
        <f>VLOOKUP($C12,CalbyRate!$A$7:$BQ$26,COLUMN()-2,0)*VLOOKUP('Calendar Volumes'!$C12,'Rev Allocations Usage'!$B$4:$K$23,MATCH('Calendar Volumes'!$A12,'Rev Allocations Usage'!$B$3:$K$3,0),0)*(1-HLOOKUP(O$4,$D$51:$O$57,MATCH($B11,$C$51:$C$57,0),0))</f>
        <v>29607.93016969637</v>
      </c>
      <c r="P12" s="50">
        <f>VLOOKUP($C12,CalbyRate!$A$7:$BQ$26,COLUMN()-2,0)*VLOOKUP('Calendar Volumes'!$C12,'Rev Allocations Usage'!$B$4:$K$23,MATCH('Calendar Volumes'!$A12,'Rev Allocations Usage'!$B$3:$K$3,0),0)*(1-HLOOKUP(P$4,$D$51:$O$57,MATCH($B11,$C$51:$C$57,0),0))</f>
        <v>14642.318296363315</v>
      </c>
      <c r="Q12" s="50">
        <f>VLOOKUP($C12,CalbyRate!$A$7:$BQ$26,COLUMN()-2,0)*VLOOKUP('Calendar Volumes'!$C12,'Rev Allocations Usage'!$B$4:$K$23,MATCH('Calendar Volumes'!$A12,'Rev Allocations Usage'!$B$3:$K$3,0),0)*(1-HLOOKUP(Q$4,$D$51:$O$57,MATCH($B11,$C$51:$C$57,0),0))</f>
        <v>10356.571970212808</v>
      </c>
      <c r="R12" s="50">
        <f>VLOOKUP($C12,CalbyRate!$A$7:$BQ$26,COLUMN()-2,0)*VLOOKUP('Calendar Volumes'!$C12,'Rev Allocations Usage'!$B$4:$K$23,MATCH('Calendar Volumes'!$A12,'Rev Allocations Usage'!$B$3:$K$3,0),0)*(1-HLOOKUP(R$4,$D$51:$O$57,MATCH($B11,$C$51:$C$57,0),0))</f>
        <v>6863.3040972211293</v>
      </c>
      <c r="S12" s="50">
        <f>VLOOKUP($C12,CalbyRate!$A$7:$BQ$26,COLUMN()-2,0)*VLOOKUP('Calendar Volumes'!$C12,'Rev Allocations Usage'!$B$4:$K$23,MATCH('Calendar Volumes'!$A12,'Rev Allocations Usage'!$B$3:$K$3,0),0)*(1-HLOOKUP(S$4,$D$51:$O$57,MATCH($B11,$C$51:$C$57,0),0))</f>
        <v>6858.0118995476741</v>
      </c>
      <c r="T12" s="50">
        <f>VLOOKUP($C12,CalbyRate!$A$7:$BQ$26,COLUMN()-2,0)*VLOOKUP('Calendar Volumes'!$C12,'Rev Allocations Usage'!$B$4:$K$23,MATCH('Calendar Volumes'!$A12,'Rev Allocations Usage'!$B$3:$K$3,0),0)*(1-HLOOKUP(T$4,$D$51:$O$57,MATCH($B11,$C$51:$C$57,0),0))</f>
        <v>7112.9698661477787</v>
      </c>
      <c r="U12" s="50">
        <f>VLOOKUP($C12,CalbyRate!$A$7:$BQ$26,COLUMN()-2,0)*VLOOKUP('Calendar Volumes'!$C12,'Rev Allocations Usage'!$B$4:$K$23,MATCH('Calendar Volumes'!$A12,'Rev Allocations Usage'!$B$3:$K$3,0),0)*(1-HLOOKUP(U$4,$D$51:$O$57,MATCH($B11,$C$51:$C$57,0),0))</f>
        <v>17143.415741047105</v>
      </c>
      <c r="V12" s="50">
        <f>VLOOKUP($C12,CalbyRate!$A$7:$BQ$26,COLUMN()-2,0)*VLOOKUP('Calendar Volumes'!$C12,'Rev Allocations Usage'!$B$4:$K$23,MATCH('Calendar Volumes'!$A12,'Rev Allocations Usage'!$B$3:$K$3,0),0)*(1-HLOOKUP(V$4,$D$51:$O$57,MATCH($B11,$C$51:$C$57,0),0))</f>
        <v>66364.172440226248</v>
      </c>
      <c r="W12" s="50">
        <f>VLOOKUP($C12,CalbyRate!$A$7:$BQ$26,COLUMN()-2,0)*VLOOKUP('Calendar Volumes'!$C12,'Rev Allocations Usage'!$B$4:$K$23,MATCH('Calendar Volumes'!$A12,'Rev Allocations Usage'!$B$3:$K$3,0),0)*(1-HLOOKUP(W$4,$D$51:$O$57,MATCH($B11,$C$51:$C$57,0),0))</f>
        <v>149615.42059254521</v>
      </c>
      <c r="X12" s="52">
        <f>VLOOKUP($C12,CalbyRate!$A$7:$BQ$26,COLUMN()-2,0)*VLOOKUP('Calendar Volumes'!$C12,'Rev Allocations Usage'!$B$4:$K$23,MATCH('Calendar Volumes'!$A12,'Rev Allocations Usage'!$B$3:$K$3,0),0)*(1-HLOOKUP(X$4,$D$51:$O$57,MATCH($B11,$C$51:$C$57,0),0))</f>
        <v>285688.65417404711</v>
      </c>
      <c r="Y12" s="50">
        <f>VLOOKUP($C12,CalbyRate!$A$7:$BQ$26,COLUMN()-2,0)*VLOOKUP('Calendar Volumes'!$C12,'Rev Allocations Usage'!$B$4:$K$23,MATCH('Calendar Volumes'!$A12,'Rev Allocations Usage'!$B$3:$K$3,0),0)*(1-HLOOKUP(Y$4,$D$51:$O$57,MATCH($B11,$C$51:$C$57,0),0))</f>
        <v>226568.28136795794</v>
      </c>
      <c r="Z12" s="50">
        <f>VLOOKUP($C12,CalbyRate!$A$7:$BQ$26,COLUMN()-2,0)*VLOOKUP('Calendar Volumes'!$C12,'Rev Allocations Usage'!$B$4:$K$23,MATCH('Calendar Volumes'!$A12,'Rev Allocations Usage'!$B$3:$K$3,0),0)*(1-HLOOKUP(Z$4,$D$51:$O$57,MATCH($B11,$C$51:$C$57,0),0))</f>
        <v>114372.13624359919</v>
      </c>
      <c r="AA12" s="50">
        <f>VLOOKUP($C12,CalbyRate!$A$7:$BQ$26,COLUMN()-2,0)*VLOOKUP('Calendar Volumes'!$C12,'Rev Allocations Usage'!$B$4:$K$23,MATCH('Calendar Volumes'!$A12,'Rev Allocations Usage'!$B$3:$K$3,0),0)*(1-HLOOKUP(AA$4,$D$51:$O$57,MATCH($B11,$C$51:$C$57,0),0))</f>
        <v>29503.967588273114</v>
      </c>
      <c r="AB12" s="50">
        <f>VLOOKUP($C12,CalbyRate!$A$7:$BQ$26,COLUMN()-2,0)*VLOOKUP('Calendar Volumes'!$C12,'Rev Allocations Usage'!$B$4:$K$23,MATCH('Calendar Volumes'!$A12,'Rev Allocations Usage'!$B$3:$K$3,0),0)*(1-HLOOKUP(AB$4,$D$51:$O$57,MATCH($B11,$C$51:$C$57,0),0))</f>
        <v>14624.367675900698</v>
      </c>
      <c r="AC12" s="50">
        <f>VLOOKUP($C12,CalbyRate!$A$7:$BQ$26,COLUMN()-2,0)*VLOOKUP('Calendar Volumes'!$C12,'Rev Allocations Usage'!$B$4:$K$23,MATCH('Calendar Volumes'!$A12,'Rev Allocations Usage'!$B$3:$K$3,0),0)*(1-HLOOKUP(AC$4,$D$51:$O$57,MATCH($B11,$C$51:$C$57,0),0))</f>
        <v>10388.393482782258</v>
      </c>
      <c r="AD12" s="50">
        <f>VLOOKUP($C12,CalbyRate!$A$7:$BQ$26,COLUMN()-2,0)*VLOOKUP('Calendar Volumes'!$C12,'Rev Allocations Usage'!$B$4:$K$23,MATCH('Calendar Volumes'!$A12,'Rev Allocations Usage'!$B$3:$K$3,0),0)*(1-HLOOKUP(AD$4,$D$51:$O$57,MATCH($B11,$C$51:$C$57,0),0))</f>
        <v>6869.4764475240008</v>
      </c>
      <c r="AE12" s="50">
        <f>VLOOKUP($C12,CalbyRate!$A$7:$BQ$26,COLUMN()-2,0)*VLOOKUP('Calendar Volumes'!$C12,'Rev Allocations Usage'!$B$4:$K$23,MATCH('Calendar Volumes'!$A12,'Rev Allocations Usage'!$B$3:$K$3,0),0)*(1-HLOOKUP(AE$4,$D$51:$O$57,MATCH($B11,$C$51:$C$57,0),0))</f>
        <v>6869.6619322619545</v>
      </c>
      <c r="AF12" s="50">
        <f>VLOOKUP($C12,CalbyRate!$A$7:$BQ$26,COLUMN()-2,0)*VLOOKUP('Calendar Volumes'!$C12,'Rev Allocations Usage'!$B$4:$K$23,MATCH('Calendar Volumes'!$A12,'Rev Allocations Usage'!$B$3:$K$3,0),0)*(1-HLOOKUP(AF$4,$D$51:$O$57,MATCH($B11,$C$51:$C$57,0),0))</f>
        <v>7113.0259531752245</v>
      </c>
      <c r="AG12" s="50">
        <f>VLOOKUP($C12,CalbyRate!$A$7:$BQ$26,COLUMN()-2,0)*VLOOKUP('Calendar Volumes'!$C12,'Rev Allocations Usage'!$B$4:$K$23,MATCH('Calendar Volumes'!$A12,'Rev Allocations Usage'!$B$3:$K$3,0),0)*(1-HLOOKUP(AG$4,$D$51:$O$57,MATCH($B11,$C$51:$C$57,0),0))</f>
        <v>17049.673243277775</v>
      </c>
      <c r="AH12" s="50">
        <f>VLOOKUP($C12,CalbyRate!$A$7:$BQ$26,COLUMN()-2,0)*VLOOKUP('Calendar Volumes'!$C12,'Rev Allocations Usage'!$B$4:$K$23,MATCH('Calendar Volumes'!$A12,'Rev Allocations Usage'!$B$3:$K$3,0),0)*(1-HLOOKUP(AH$4,$D$51:$O$57,MATCH($B11,$C$51:$C$57,0),0))</f>
        <v>66291.406828506006</v>
      </c>
      <c r="AI12" s="50">
        <f>VLOOKUP($C12,CalbyRate!$A$7:$BQ$26,COLUMN()-2,0)*VLOOKUP('Calendar Volumes'!$C12,'Rev Allocations Usage'!$B$4:$K$23,MATCH('Calendar Volumes'!$A12,'Rev Allocations Usage'!$B$3:$K$3,0),0)*(1-HLOOKUP(AI$4,$D$51:$O$57,MATCH($B11,$C$51:$C$57,0),0))</f>
        <v>149402.28042515644</v>
      </c>
      <c r="AJ12" s="52">
        <f>VLOOKUP($C12,CalbyRate!$A$7:$BQ$26,COLUMN()-2,0)*VLOOKUP('Calendar Volumes'!$C12,'Rev Allocations Usage'!$B$4:$K$23,MATCH('Calendar Volumes'!$A12,'Rev Allocations Usage'!$B$3:$K$3,0),0)*(1-HLOOKUP(AJ$4,$D$51:$O$57,MATCH($B11,$C$51:$C$57,0),0))</f>
        <v>284098.5611584459</v>
      </c>
      <c r="AK12" s="50">
        <f>VLOOKUP($C12,CalbyRate!$A$7:$BQ$26,COLUMN()-2,0)*VLOOKUP('Calendar Volumes'!$C12,'Rev Allocations Usage'!$B$4:$K$23,MATCH('Calendar Volumes'!$A12,'Rev Allocations Usage'!$B$3:$K$3,0),0)*(1-HLOOKUP(AK$4,$D$51:$O$57,MATCH($B11,$C$51:$C$57,0),0))</f>
        <v>225225.06954979495</v>
      </c>
      <c r="AL12" s="50">
        <f>VLOOKUP($C12,CalbyRate!$A$7:$BQ$26,COLUMN()-2,0)*VLOOKUP('Calendar Volumes'!$C12,'Rev Allocations Usage'!$B$4:$K$23,MATCH('Calendar Volumes'!$A12,'Rev Allocations Usage'!$B$3:$K$3,0),0)*(1-HLOOKUP(AL$4,$D$51:$O$57,MATCH($B11,$C$51:$C$57,0),0))</f>
        <v>113598.62430628965</v>
      </c>
      <c r="AM12" s="50">
        <f>VLOOKUP($C12,CalbyRate!$A$7:$BQ$26,COLUMN()-2,0)*VLOOKUP('Calendar Volumes'!$C12,'Rev Allocations Usage'!$B$4:$K$23,MATCH('Calendar Volumes'!$A12,'Rev Allocations Usage'!$B$3:$K$3,0),0)*(1-HLOOKUP(AM$4,$D$51:$O$57,MATCH($B11,$C$51:$C$57,0),0))</f>
        <v>29288.370890425289</v>
      </c>
      <c r="AN12" s="50">
        <f>VLOOKUP($C12,CalbyRate!$A$7:$BQ$26,COLUMN()-2,0)*VLOOKUP('Calendar Volumes'!$C12,'Rev Allocations Usage'!$B$4:$K$23,MATCH('Calendar Volumes'!$A12,'Rev Allocations Usage'!$B$3:$K$3,0),0)*(1-HLOOKUP(AN$4,$D$51:$O$57,MATCH($B11,$C$51:$C$57,0),0))</f>
        <v>14500.309388488051</v>
      </c>
      <c r="AO12" s="50">
        <f>VLOOKUP($C12,CalbyRate!$A$7:$BQ$26,COLUMN()-2,0)*VLOOKUP('Calendar Volumes'!$C12,'Rev Allocations Usage'!$B$4:$K$23,MATCH('Calendar Volumes'!$A12,'Rev Allocations Usage'!$B$3:$K$3,0),0)*(1-HLOOKUP(AO$4,$D$51:$O$57,MATCH($B11,$C$51:$C$57,0),0))</f>
        <v>10291.696711943008</v>
      </c>
      <c r="AP12" s="50">
        <f>VLOOKUP($C12,CalbyRate!$A$7:$BQ$26,COLUMN()-2,0)*VLOOKUP('Calendar Volumes'!$C12,'Rev Allocations Usage'!$B$4:$K$23,MATCH('Calendar Volumes'!$A12,'Rev Allocations Usage'!$B$3:$K$3,0),0)*(1-HLOOKUP(AP$4,$D$51:$O$57,MATCH($B11,$C$51:$C$57,0),0))</f>
        <v>6807.6807276797235</v>
      </c>
      <c r="AQ12" s="50">
        <f>VLOOKUP($C12,CalbyRate!$A$7:$BQ$26,COLUMN()-2,0)*VLOOKUP('Calendar Volumes'!$C12,'Rev Allocations Usage'!$B$4:$K$23,MATCH('Calendar Volumes'!$A12,'Rev Allocations Usage'!$B$3:$K$3,0),0)*(1-HLOOKUP(AQ$4,$D$51:$O$57,MATCH($B11,$C$51:$C$57,0),0))</f>
        <v>6815.0401041351088</v>
      </c>
      <c r="AR12" s="50">
        <f>VLOOKUP($C12,CalbyRate!$A$7:$BQ$26,COLUMN()-2,0)*VLOOKUP('Calendar Volumes'!$C12,'Rev Allocations Usage'!$B$4:$K$23,MATCH('Calendar Volumes'!$A12,'Rev Allocations Usage'!$B$3:$K$3,0),0)*(1-HLOOKUP(AR$4,$D$51:$O$57,MATCH($B11,$C$51:$C$57,0),0))</f>
        <v>7082.4830868576018</v>
      </c>
      <c r="AS12" s="50">
        <f>VLOOKUP($C12,CalbyRate!$A$7:$BQ$26,COLUMN()-2,0)*VLOOKUP('Calendar Volumes'!$C12,'Rev Allocations Usage'!$B$4:$K$23,MATCH('Calendar Volumes'!$A12,'Rev Allocations Usage'!$B$3:$K$3,0),0)*(1-HLOOKUP(AS$4,$D$51:$O$57,MATCH($B11,$C$51:$C$57,0),0))</f>
        <v>16949.624885143869</v>
      </c>
      <c r="AT12" s="50">
        <f>VLOOKUP($C12,CalbyRate!$A$7:$BQ$26,COLUMN()-2,0)*VLOOKUP('Calendar Volumes'!$C12,'Rev Allocations Usage'!$B$4:$K$23,MATCH('Calendar Volumes'!$A12,'Rev Allocations Usage'!$B$3:$K$3,0),0)*(1-HLOOKUP(AT$4,$D$51:$O$57,MATCH($B11,$C$51:$C$57,0),0))</f>
        <v>65926.219727377233</v>
      </c>
      <c r="AU12" s="50">
        <f>VLOOKUP($C12,CalbyRate!$A$7:$BQ$26,COLUMN()-2,0)*VLOOKUP('Calendar Volumes'!$C12,'Rev Allocations Usage'!$B$4:$K$23,MATCH('Calendar Volumes'!$A12,'Rev Allocations Usage'!$B$3:$K$3,0),0)*(1-HLOOKUP(AU$4,$D$51:$O$57,MATCH($B11,$C$51:$C$57,0),0))</f>
        <v>148691.07267851121</v>
      </c>
      <c r="AV12" s="52">
        <f>VLOOKUP($C12,CalbyRate!$A$7:$BQ$26,COLUMN()-2,0)*VLOOKUP('Calendar Volumes'!$C12,'Rev Allocations Usage'!$B$4:$K$23,MATCH('Calendar Volumes'!$A12,'Rev Allocations Usage'!$B$3:$K$3,0),0)*(1-HLOOKUP(AV$4,$D$51:$O$57,MATCH($B11,$C$51:$C$57,0),0))</f>
        <v>282774.73351737036</v>
      </c>
      <c r="AW12" s="50">
        <f>VLOOKUP($C12,CalbyRate!$A$7:$BQ$26,COLUMN()-2,0)*VLOOKUP('Calendar Volumes'!$C12,'Rev Allocations Usage'!$B$4:$K$23,MATCH('Calendar Volumes'!$A12,'Rev Allocations Usage'!$B$3:$K$3,0),0)*(1-HLOOKUP(AW$4,$D$51:$O$57,MATCH($B11,$C$51:$C$57,0),0))</f>
        <v>224110.31535037266</v>
      </c>
      <c r="AX12" s="50">
        <f>VLOOKUP($C12,CalbyRate!$A$7:$BQ$26,COLUMN()-2,0)*VLOOKUP('Calendar Volumes'!$C12,'Rev Allocations Usage'!$B$4:$K$23,MATCH('Calendar Volumes'!$A12,'Rev Allocations Usage'!$B$3:$K$3,0),0)*(1-HLOOKUP(AX$4,$D$51:$O$57,MATCH($B11,$C$51:$C$57,0),0))</f>
        <v>112968.18010908349</v>
      </c>
      <c r="AY12" s="50">
        <f>VLOOKUP($C12,CalbyRate!$A$7:$BQ$26,COLUMN()-2,0)*VLOOKUP('Calendar Volumes'!$C12,'Rev Allocations Usage'!$B$4:$K$23,MATCH('Calendar Volumes'!$A12,'Rev Allocations Usage'!$B$3:$K$3,0),0)*(1-HLOOKUP(AY$4,$D$51:$O$57,MATCH($B11,$C$51:$C$57,0),0))</f>
        <v>29125.48346046681</v>
      </c>
      <c r="AZ12" s="50">
        <f>VLOOKUP($C12,CalbyRate!$A$7:$BQ$26,COLUMN()-2,0)*VLOOKUP('Calendar Volumes'!$C12,'Rev Allocations Usage'!$B$4:$K$23,MATCH('Calendar Volumes'!$A12,'Rev Allocations Usage'!$B$3:$K$3,0),0)*(1-HLOOKUP(AZ$4,$D$51:$O$57,MATCH($B11,$C$51:$C$57,0),0))</f>
        <v>14406.591621926309</v>
      </c>
      <c r="BA12" s="50">
        <f>VLOOKUP($C12,CalbyRate!$A$7:$BQ$26,COLUMN()-2,0)*VLOOKUP('Calendar Volumes'!$C12,'Rev Allocations Usage'!$B$4:$K$23,MATCH('Calendar Volumes'!$A12,'Rev Allocations Usage'!$B$3:$K$3,0),0)*(1-HLOOKUP(BA$4,$D$51:$O$57,MATCH($B11,$C$51:$C$57,0),0))</f>
        <v>10216.873951017755</v>
      </c>
      <c r="BB12" s="50">
        <f>VLOOKUP($C12,CalbyRate!$A$7:$BQ$26,COLUMN()-2,0)*VLOOKUP('Calendar Volumes'!$C12,'Rev Allocations Usage'!$B$4:$K$23,MATCH('Calendar Volumes'!$A12,'Rev Allocations Usage'!$B$3:$K$3,0),0)*(1-HLOOKUP(BB$4,$D$51:$O$57,MATCH($B11,$C$51:$C$57,0),0))</f>
        <v>6750.9570574723393</v>
      </c>
      <c r="BC12" s="50">
        <f>VLOOKUP($C12,CalbyRate!$A$7:$BQ$26,COLUMN()-2,0)*VLOOKUP('Calendar Volumes'!$C12,'Rev Allocations Usage'!$B$4:$K$23,MATCH('Calendar Volumes'!$A12,'Rev Allocations Usage'!$B$3:$K$3,0),0)*(1-HLOOKUP(BC$4,$D$51:$O$57,MATCH($B11,$C$51:$C$57,0),0))</f>
        <v>6750.8418325468347</v>
      </c>
      <c r="BD12" s="50">
        <f>VLOOKUP($C12,CalbyRate!$A$7:$BQ$26,COLUMN()-2,0)*VLOOKUP('Calendar Volumes'!$C12,'Rev Allocations Usage'!$B$4:$K$23,MATCH('Calendar Volumes'!$A12,'Rev Allocations Usage'!$B$3:$K$3,0),0)*(1-HLOOKUP(BD$4,$D$51:$O$57,MATCH($B11,$C$51:$C$57,0),0))</f>
        <v>7021.0622982361929</v>
      </c>
      <c r="BE12" s="50">
        <f>VLOOKUP($C12,CalbyRate!$A$7:$BQ$26,COLUMN()-2,0)*VLOOKUP('Calendar Volumes'!$C12,'Rev Allocations Usage'!$B$4:$K$23,MATCH('Calendar Volumes'!$A12,'Rev Allocations Usage'!$B$3:$K$3,0),0)*(1-HLOOKUP(BE$4,$D$51:$O$57,MATCH($B11,$C$51:$C$57,0),0))</f>
        <v>16788.208937012016</v>
      </c>
      <c r="BF12" s="50">
        <f>VLOOKUP($C12,CalbyRate!$A$7:$BQ$26,COLUMN()-2,0)*VLOOKUP('Calendar Volumes'!$C12,'Rev Allocations Usage'!$B$4:$K$23,MATCH('Calendar Volumes'!$A12,'Rev Allocations Usage'!$B$3:$K$3,0),0)*(1-HLOOKUP(BF$4,$D$51:$O$57,MATCH($B11,$C$51:$C$57,0),0))</f>
        <v>65420.463697393265</v>
      </c>
      <c r="BG12" s="50">
        <f>VLOOKUP($C12,CalbyRate!$A$7:$BQ$26,COLUMN()-2,0)*VLOOKUP('Calendar Volumes'!$C12,'Rev Allocations Usage'!$B$4:$K$23,MATCH('Calendar Volumes'!$A12,'Rev Allocations Usage'!$B$3:$K$3,0),0)*(1-HLOOKUP(BG$4,$D$51:$O$57,MATCH($B11,$C$51:$C$57,0),0))</f>
        <v>147772.27455003627</v>
      </c>
      <c r="BH12" s="52">
        <f>VLOOKUP($C12,CalbyRate!$A$7:$BQ$26,COLUMN()-2,0)*VLOOKUP('Calendar Volumes'!$C12,'Rev Allocations Usage'!$B$4:$K$23,MATCH('Calendar Volumes'!$A12,'Rev Allocations Usage'!$B$3:$K$3,0),0)*(1-HLOOKUP(BH$4,$D$51:$O$57,MATCH($B11,$C$51:$C$57,0),0))</f>
        <v>281860.08674898162</v>
      </c>
      <c r="BI12" s="50">
        <f>VLOOKUP($C12,CalbyRate!$A$7:$BQ$26,COLUMN()-2,0)*VLOOKUP('Calendar Volumes'!$C12,'Rev Allocations Usage'!$B$4:$K$23,MATCH('Calendar Volumes'!$A12,'Rev Allocations Usage'!$B$3:$K$3,0),0)*(1-HLOOKUP(BI$4,$D$51:$O$57,MATCH($B11,$C$51:$C$57,0),0))</f>
        <v>223320.00778210835</v>
      </c>
      <c r="BJ12" s="50">
        <f>VLOOKUP($C12,CalbyRate!$A$7:$BQ$26,COLUMN()-2,0)*VLOOKUP('Calendar Volumes'!$C12,'Rev Allocations Usage'!$B$4:$K$23,MATCH('Calendar Volumes'!$A12,'Rev Allocations Usage'!$B$3:$K$3,0),0)*(1-HLOOKUP(BJ$4,$D$51:$O$57,MATCH($B11,$C$51:$C$57,0),0))</f>
        <v>112512.41401701917</v>
      </c>
      <c r="BK12" s="50">
        <f>VLOOKUP($C12,CalbyRate!$A$7:$BQ$26,COLUMN()-2,0)*VLOOKUP('Calendar Volumes'!$C12,'Rev Allocations Usage'!$B$4:$K$23,MATCH('Calendar Volumes'!$A12,'Rev Allocations Usage'!$B$3:$K$3,0),0)*(1-HLOOKUP(BK$4,$D$51:$O$57,MATCH($B11,$C$51:$C$57,0),0))</f>
        <v>28995.51847637981</v>
      </c>
      <c r="BL12" s="50">
        <f>VLOOKUP($C12,CalbyRate!$A$7:$BQ$26,COLUMN()-2,0)*VLOOKUP('Calendar Volumes'!$C12,'Rev Allocations Usage'!$B$4:$K$23,MATCH('Calendar Volumes'!$A12,'Rev Allocations Usage'!$B$3:$K$3,0),0)*(1-HLOOKUP(BL$4,$D$51:$O$57,MATCH($B11,$C$51:$C$57,0),0))</f>
        <v>14319.614647833567</v>
      </c>
      <c r="BM12" s="50">
        <f>VLOOKUP($C12,CalbyRate!$A$7:$BQ$26,COLUMN()-2,0)*VLOOKUP('Calendar Volumes'!$C12,'Rev Allocations Usage'!$B$4:$K$23,MATCH('Calendar Volumes'!$A12,'Rev Allocations Usage'!$B$3:$K$3,0),0)*(1-HLOOKUP(BM$4,$D$51:$O$57,MATCH($B11,$C$51:$C$57,0),0))</f>
        <v>10143.218036631137</v>
      </c>
      <c r="BN12" s="50">
        <f>VLOOKUP($C12,CalbyRate!$A$7:$BQ$26,COLUMN()-2,0)*VLOOKUP('Calendar Volumes'!$C12,'Rev Allocations Usage'!$B$4:$K$23,MATCH('Calendar Volumes'!$A12,'Rev Allocations Usage'!$B$3:$K$3,0),0)*(1-HLOOKUP(BN$4,$D$51:$O$57,MATCH($B11,$C$51:$C$57,0),0))</f>
        <v>6700.2567215414729</v>
      </c>
      <c r="BO12" s="50">
        <f>VLOOKUP($C12,CalbyRate!$A$7:$BQ$26,COLUMN()-2,0)*VLOOKUP('Calendar Volumes'!$C12,'Rev Allocations Usage'!$B$4:$K$23,MATCH('Calendar Volumes'!$A12,'Rev Allocations Usage'!$B$3:$K$3,0),0)*(1-HLOOKUP(BO$4,$D$51:$O$57,MATCH($B11,$C$51:$C$57,0),0))</f>
        <v>6703.5055582322157</v>
      </c>
      <c r="BP12" s="50">
        <f>VLOOKUP($C12,CalbyRate!$A$7:$BQ$26,COLUMN()-2,0)*VLOOKUP('Calendar Volumes'!$C12,'Rev Allocations Usage'!$B$4:$K$23,MATCH('Calendar Volumes'!$A12,'Rev Allocations Usage'!$B$3:$K$3,0),0)*(1-HLOOKUP(BP$4,$D$51:$O$57,MATCH($B11,$C$51:$C$57,0),0))</f>
        <v>6978.5362285406572</v>
      </c>
      <c r="BQ12" s="50">
        <f>VLOOKUP($C12,CalbyRate!$A$7:$BQ$26,COLUMN()-2,0)*VLOOKUP('Calendar Volumes'!$C12,'Rev Allocations Usage'!$B$4:$K$23,MATCH('Calendar Volumes'!$A12,'Rev Allocations Usage'!$B$3:$K$3,0),0)*(1-HLOOKUP(BQ$4,$D$51:$O$57,MATCH($B11,$C$51:$C$57,0),0))</f>
        <v>16705.280513341859</v>
      </c>
      <c r="BR12" s="50">
        <f>VLOOKUP($C12,CalbyRate!$A$7:$BQ$26,COLUMN()-2,0)*VLOOKUP('Calendar Volumes'!$C12,'Rev Allocations Usage'!$B$4:$K$23,MATCH('Calendar Volumes'!$A12,'Rev Allocations Usage'!$B$3:$K$3,0),0)*(1-HLOOKUP(BR$4,$D$51:$O$57,MATCH($B11,$C$51:$C$57,0),0))</f>
        <v>65175.973501408909</v>
      </c>
      <c r="BS12" s="51">
        <f>VLOOKUP($C12,CalbyRate!$A$7:$BQ$26,COLUMN()-2,0)*VLOOKUP('Calendar Volumes'!$C12,'Rev Allocations Usage'!$B$4:$K$23,MATCH('Calendar Volumes'!$A12,'Rev Allocations Usage'!$B$3:$K$3,0),0)*(1-HLOOKUP(BS$4,$D$51:$O$57,MATCH($B11,$C$51:$C$57,0),0))</f>
        <v>147374.16682646133</v>
      </c>
    </row>
    <row r="13" spans="1:71" x14ac:dyDescent="0.2">
      <c r="A13" s="131" t="s">
        <v>156</v>
      </c>
      <c r="B13" s="44"/>
      <c r="C13" s="92"/>
      <c r="D13" s="54">
        <f>SUM(D8:D12)</f>
        <v>399543.63817712967</v>
      </c>
      <c r="E13" s="55">
        <f t="shared" ref="E13:BP13" si="3">SUM(E8:E12)</f>
        <v>276170.73458027729</v>
      </c>
      <c r="F13" s="55">
        <f t="shared" si="3"/>
        <v>243827.2590857615</v>
      </c>
      <c r="G13" s="55">
        <f t="shared" si="3"/>
        <v>235396.35085159377</v>
      </c>
      <c r="H13" s="55">
        <f t="shared" si="3"/>
        <v>248627.27216318986</v>
      </c>
      <c r="I13" s="55">
        <f t="shared" si="3"/>
        <v>445797.92490228266</v>
      </c>
      <c r="J13" s="55">
        <f t="shared" si="3"/>
        <v>860002.89986443892</v>
      </c>
      <c r="K13" s="56">
        <f t="shared" si="3"/>
        <v>1554290.8653625534</v>
      </c>
      <c r="L13" s="46">
        <f t="shared" si="3"/>
        <v>1795118.7535553919</v>
      </c>
      <c r="M13" s="46">
        <f t="shared" si="3"/>
        <v>1518867.7842124947</v>
      </c>
      <c r="N13" s="46">
        <f t="shared" si="3"/>
        <v>1045261.9756347779</v>
      </c>
      <c r="O13" s="46">
        <f t="shared" si="3"/>
        <v>594417.02923712006</v>
      </c>
      <c r="P13" s="46">
        <f t="shared" si="3"/>
        <v>368480.55607909372</v>
      </c>
      <c r="Q13" s="46">
        <f t="shared" si="3"/>
        <v>261082.37206192274</v>
      </c>
      <c r="R13" s="46">
        <f t="shared" si="3"/>
        <v>230447.5517209445</v>
      </c>
      <c r="S13" s="46">
        <f t="shared" si="3"/>
        <v>230144.69410567623</v>
      </c>
      <c r="T13" s="46">
        <f t="shared" si="3"/>
        <v>238768.93225299075</v>
      </c>
      <c r="U13" s="46">
        <f t="shared" si="3"/>
        <v>431196.13561950997</v>
      </c>
      <c r="V13" s="46">
        <f t="shared" si="3"/>
        <v>832373.39650081377</v>
      </c>
      <c r="W13" s="46">
        <f t="shared" si="3"/>
        <v>1499121.9171920989</v>
      </c>
      <c r="X13" s="48">
        <f t="shared" si="3"/>
        <v>1791677.031740055</v>
      </c>
      <c r="Y13" s="46">
        <f t="shared" si="3"/>
        <v>1515319.4905306934</v>
      </c>
      <c r="Z13" s="46">
        <f t="shared" si="3"/>
        <v>1041699.9316824732</v>
      </c>
      <c r="AA13" s="46">
        <f t="shared" si="3"/>
        <v>591609.39208695688</v>
      </c>
      <c r="AB13" s="46">
        <f t="shared" si="3"/>
        <v>367242.99915579706</v>
      </c>
      <c r="AC13" s="46">
        <f t="shared" si="3"/>
        <v>261086.89035534259</v>
      </c>
      <c r="AD13" s="46">
        <f t="shared" si="3"/>
        <v>229930.48580471959</v>
      </c>
      <c r="AE13" s="46">
        <f t="shared" si="3"/>
        <v>230006.11108064046</v>
      </c>
      <c r="AF13" s="46">
        <f t="shared" si="3"/>
        <v>238460.54978027946</v>
      </c>
      <c r="AG13" s="46">
        <f t="shared" si="3"/>
        <v>428731.09499488462</v>
      </c>
      <c r="AH13" s="46">
        <f t="shared" si="3"/>
        <v>831516.7619148572</v>
      </c>
      <c r="AI13" s="46">
        <f t="shared" si="3"/>
        <v>1497197.7700478535</v>
      </c>
      <c r="AJ13" s="48">
        <f t="shared" si="3"/>
        <v>1782064.8030502021</v>
      </c>
      <c r="AK13" s="46">
        <f t="shared" si="3"/>
        <v>1506691.9175918878</v>
      </c>
      <c r="AL13" s="46">
        <f t="shared" si="3"/>
        <v>1034992.8815270797</v>
      </c>
      <c r="AM13" s="46">
        <f t="shared" si="3"/>
        <v>587612.89720957389</v>
      </c>
      <c r="AN13" s="46">
        <f t="shared" si="3"/>
        <v>364442.63630625105</v>
      </c>
      <c r="AO13" s="46">
        <f t="shared" si="3"/>
        <v>258923.19263324828</v>
      </c>
      <c r="AP13" s="46">
        <f t="shared" si="3"/>
        <v>228048.13159997421</v>
      </c>
      <c r="AQ13" s="46">
        <f t="shared" si="3"/>
        <v>228221.66299670681</v>
      </c>
      <c r="AR13" s="46">
        <f t="shared" si="3"/>
        <v>237336.20849857864</v>
      </c>
      <c r="AS13" s="46">
        <f t="shared" si="3"/>
        <v>425946.88409801421</v>
      </c>
      <c r="AT13" s="46">
        <f t="shared" si="3"/>
        <v>826632.89116673963</v>
      </c>
      <c r="AU13" s="46">
        <f t="shared" si="3"/>
        <v>1489715.5408772756</v>
      </c>
      <c r="AV13" s="48">
        <f t="shared" si="3"/>
        <v>1773419.6219632505</v>
      </c>
      <c r="AW13" s="46">
        <f t="shared" si="3"/>
        <v>1498984.5191694333</v>
      </c>
      <c r="AX13" s="46">
        <f t="shared" si="3"/>
        <v>1029071.0469892124</v>
      </c>
      <c r="AY13" s="46">
        <f t="shared" si="3"/>
        <v>584236.96879567718</v>
      </c>
      <c r="AZ13" s="46">
        <f t="shared" si="3"/>
        <v>362040.9878572686</v>
      </c>
      <c r="BA13" s="46">
        <f t="shared" si="3"/>
        <v>257082.78836130217</v>
      </c>
      <c r="BB13" s="46">
        <f t="shared" si="3"/>
        <v>226296.63115472079</v>
      </c>
      <c r="BC13" s="46">
        <f t="shared" si="3"/>
        <v>226338.4017942776</v>
      </c>
      <c r="BD13" s="46">
        <f t="shared" si="3"/>
        <v>235653.91842720064</v>
      </c>
      <c r="BE13" s="46">
        <f t="shared" si="3"/>
        <v>422450.5359287769</v>
      </c>
      <c r="BF13" s="46">
        <f t="shared" si="3"/>
        <v>820912.95173031569</v>
      </c>
      <c r="BG13" s="46">
        <f t="shared" si="3"/>
        <v>1481215.8938740876</v>
      </c>
      <c r="BH13" s="48">
        <f t="shared" si="3"/>
        <v>1768393.4412294256</v>
      </c>
      <c r="BI13" s="46">
        <f t="shared" si="3"/>
        <v>1494273.0897449702</v>
      </c>
      <c r="BJ13" s="46">
        <f t="shared" si="3"/>
        <v>1025369.8788105071</v>
      </c>
      <c r="BK13" s="46">
        <f t="shared" si="3"/>
        <v>581979.54882612731</v>
      </c>
      <c r="BL13" s="46">
        <f t="shared" si="3"/>
        <v>360232.54775807285</v>
      </c>
      <c r="BM13" s="46">
        <f t="shared" si="3"/>
        <v>255607.04341697617</v>
      </c>
      <c r="BN13" s="46">
        <f t="shared" si="3"/>
        <v>224944.45654617468</v>
      </c>
      <c r="BO13" s="46">
        <f t="shared" si="3"/>
        <v>225040.14019503398</v>
      </c>
      <c r="BP13" s="46">
        <f t="shared" si="3"/>
        <v>234444.56737493462</v>
      </c>
      <c r="BQ13" s="46">
        <f t="shared" ref="BQ13:BS13" si="4">SUM(BQ8:BQ12)</f>
        <v>420541.17971284688</v>
      </c>
      <c r="BR13" s="46">
        <f t="shared" si="4"/>
        <v>817959.39392322383</v>
      </c>
      <c r="BS13" s="47">
        <f t="shared" si="4"/>
        <v>1477279.6252028849</v>
      </c>
    </row>
    <row r="14" spans="1:71" ht="15" x14ac:dyDescent="0.25">
      <c r="A14" s="131" t="s">
        <v>105</v>
      </c>
      <c r="B14" s="44" t="s">
        <v>124</v>
      </c>
      <c r="C14" s="105" t="s">
        <v>4</v>
      </c>
      <c r="D14" s="49">
        <f>VLOOKUP($C14,CalbyRate!$A$7:$BQ$26,COLUMN()-2,0)*VLOOKUP('Calendar Volumes'!$C14,'Rev Allocations Usage'!$B$4:$K$23,MATCH('Calendar Volumes'!$A14,'Rev Allocations Usage'!$B$3:$K$3,0),0)</f>
        <v>262.34577447180021</v>
      </c>
      <c r="E14" s="50">
        <f>VLOOKUP($C14,CalbyRate!$A$7:$BQ$26,COLUMN()-2,0)*VLOOKUP('Calendar Volumes'!$C14,'Rev Allocations Usage'!$B$4:$K$23,MATCH('Calendar Volumes'!$A14,'Rev Allocations Usage'!$B$3:$K$3,0),0)</f>
        <v>231.5557022829577</v>
      </c>
      <c r="F14" s="50">
        <f>VLOOKUP($C14,CalbyRate!$A$7:$BQ$26,COLUMN()-2,0)*VLOOKUP('Calendar Volumes'!$C14,'Rev Allocations Usage'!$B$4:$K$23,MATCH('Calendar Volumes'!$A14,'Rev Allocations Usage'!$B$3:$K$3,0),0)</f>
        <v>178.3536564150113</v>
      </c>
      <c r="G14" s="50">
        <f>VLOOKUP($C14,CalbyRate!$A$7:$BQ$26,COLUMN()-2,0)*VLOOKUP('Calendar Volumes'!$C14,'Rev Allocations Usage'!$B$4:$K$23,MATCH('Calendar Volumes'!$A14,'Rev Allocations Usage'!$B$3:$K$3,0),0)</f>
        <v>188.90422498470303</v>
      </c>
      <c r="H14" s="50">
        <f>VLOOKUP($C14,CalbyRate!$A$7:$BQ$26,COLUMN()-2,0)*VLOOKUP('Calendar Volumes'!$C14,'Rev Allocations Usage'!$B$4:$K$23,MATCH('Calendar Volumes'!$A14,'Rev Allocations Usage'!$B$3:$K$3,0),0)</f>
        <v>244.74590781250882</v>
      </c>
      <c r="I14" s="50">
        <f>VLOOKUP($C14,CalbyRate!$A$7:$BQ$26,COLUMN()-2,0)*VLOOKUP('Calendar Volumes'!$C14,'Rev Allocations Usage'!$B$4:$K$23,MATCH('Calendar Volumes'!$A14,'Rev Allocations Usage'!$B$3:$K$3,0),0)</f>
        <v>410.53597873115723</v>
      </c>
      <c r="J14" s="50">
        <f>VLOOKUP($C14,CalbyRate!$A$7:$BQ$26,COLUMN()-2,0)*VLOOKUP('Calendar Volumes'!$C14,'Rev Allocations Usage'!$B$4:$K$23,MATCH('Calendar Volumes'!$A14,'Rev Allocations Usage'!$B$3:$K$3,0),0)</f>
        <v>445.68243463800536</v>
      </c>
      <c r="K14" s="51">
        <f>VLOOKUP($C14,CalbyRate!$A$7:$BQ$26,COLUMN()-2,0)*VLOOKUP('Calendar Volumes'!$C14,'Rev Allocations Usage'!$B$4:$K$23,MATCH('Calendar Volumes'!$A14,'Rev Allocations Usage'!$B$3:$K$3,0),0)</f>
        <v>461.41619834475188</v>
      </c>
      <c r="L14" s="46">
        <f>VLOOKUP($C14,CalbyRate!$A$7:$BQ$26,COLUMN()-2,0)*VLOOKUP('Calendar Volumes'!$C14,'Rev Allocations Usage'!$B$4:$K$23,MATCH('Calendar Volumes'!$A14,'Rev Allocations Usage'!$B$3:$K$3,0),0)</f>
        <v>902.27131953495336</v>
      </c>
      <c r="M14" s="46">
        <f>VLOOKUP($C14,CalbyRate!$A$7:$BQ$26,COLUMN()-2,0)*VLOOKUP('Calendar Volumes'!$C14,'Rev Allocations Usage'!$B$4:$K$23,MATCH('Calendar Volumes'!$A14,'Rev Allocations Usage'!$B$3:$K$3,0),0)</f>
        <v>721.82481194080515</v>
      </c>
      <c r="N14" s="46">
        <f>VLOOKUP($C14,CalbyRate!$A$7:$BQ$26,COLUMN()-2,0)*VLOOKUP('Calendar Volumes'!$C14,'Rev Allocations Usage'!$B$4:$K$23,MATCH('Calendar Volumes'!$A14,'Rev Allocations Usage'!$B$3:$K$3,0),0)</f>
        <v>316.91939375442297</v>
      </c>
      <c r="O14" s="46">
        <f>VLOOKUP($C14,CalbyRate!$A$7:$BQ$26,COLUMN()-2,0)*VLOOKUP('Calendar Volumes'!$C14,'Rev Allocations Usage'!$B$4:$K$23,MATCH('Calendar Volumes'!$A14,'Rev Allocations Usage'!$B$3:$K$3,0),0)</f>
        <v>271.70194825510202</v>
      </c>
      <c r="P14" s="46">
        <f>VLOOKUP($C14,CalbyRate!$A$7:$BQ$26,COLUMN()-2,0)*VLOOKUP('Calendar Volumes'!$C14,'Rev Allocations Usage'!$B$4:$K$23,MATCH('Calendar Volumes'!$A14,'Rev Allocations Usage'!$B$3:$K$3,0),0)</f>
        <v>299.98305608019439</v>
      </c>
      <c r="Q14" s="46">
        <f>VLOOKUP($C14,CalbyRate!$A$7:$BQ$26,COLUMN()-2,0)*VLOOKUP('Calendar Volumes'!$C14,'Rev Allocations Usage'!$B$4:$K$23,MATCH('Calendar Volumes'!$A14,'Rev Allocations Usage'!$B$3:$K$3,0),0)</f>
        <v>263.70070149575287</v>
      </c>
      <c r="R14" s="46">
        <f>VLOOKUP($C14,CalbyRate!$A$7:$BQ$26,COLUMN()-2,0)*VLOOKUP('Calendar Volumes'!$C14,'Rev Allocations Usage'!$B$4:$K$23,MATCH('Calendar Volumes'!$A14,'Rev Allocations Usage'!$B$3:$K$3,0),0)</f>
        <v>188.89183618238798</v>
      </c>
      <c r="S14" s="46">
        <f>VLOOKUP($C14,CalbyRate!$A$7:$BQ$26,COLUMN()-2,0)*VLOOKUP('Calendar Volumes'!$C14,'Rev Allocations Usage'!$B$4:$K$23,MATCH('Calendar Volumes'!$A14,'Rev Allocations Usage'!$B$3:$K$3,0),0)</f>
        <v>169.02017798721286</v>
      </c>
      <c r="T14" s="46">
        <f>VLOOKUP($C14,CalbyRate!$A$7:$BQ$26,COLUMN()-2,0)*VLOOKUP('Calendar Volumes'!$C14,'Rev Allocations Usage'!$B$4:$K$23,MATCH('Calendar Volumes'!$A14,'Rev Allocations Usage'!$B$3:$K$3,0),0)</f>
        <v>188.07815631196738</v>
      </c>
      <c r="U14" s="46">
        <f>VLOOKUP($C14,CalbyRate!$A$7:$BQ$26,COLUMN()-2,0)*VLOOKUP('Calendar Volumes'!$C14,'Rev Allocations Usage'!$B$4:$K$23,MATCH('Calendar Volumes'!$A14,'Rev Allocations Usage'!$B$3:$K$3,0),0)</f>
        <v>308.50911036390238</v>
      </c>
      <c r="V14" s="46">
        <f>VLOOKUP($C14,CalbyRate!$A$7:$BQ$26,COLUMN()-2,0)*VLOOKUP('Calendar Volumes'!$C14,'Rev Allocations Usage'!$B$4:$K$23,MATCH('Calendar Volumes'!$A14,'Rev Allocations Usage'!$B$3:$K$3,0),0)</f>
        <v>321.07362905760021</v>
      </c>
      <c r="W14" s="46">
        <f>VLOOKUP($C14,CalbyRate!$A$7:$BQ$26,COLUMN()-2,0)*VLOOKUP('Calendar Volumes'!$C14,'Rev Allocations Usage'!$B$4:$K$23,MATCH('Calendar Volumes'!$A14,'Rev Allocations Usage'!$B$3:$K$3,0),0)</f>
        <v>310.58193806455114</v>
      </c>
      <c r="X14" s="48">
        <f>VLOOKUP($C14,CalbyRate!$A$7:$BQ$26,COLUMN()-2,0)*VLOOKUP('Calendar Volumes'!$C14,'Rev Allocations Usage'!$B$4:$K$23,MATCH('Calendar Volumes'!$A14,'Rev Allocations Usage'!$B$3:$K$3,0),0)</f>
        <v>765.01117073158559</v>
      </c>
      <c r="Y14" s="46">
        <f>VLOOKUP($C14,CalbyRate!$A$7:$BQ$26,COLUMN()-2,0)*VLOOKUP('Calendar Volumes'!$C14,'Rev Allocations Usage'!$B$4:$K$23,MATCH('Calendar Volumes'!$A14,'Rev Allocations Usage'!$B$3:$K$3,0),0)</f>
        <v>592.68040478623573</v>
      </c>
      <c r="Z14" s="46">
        <f>VLOOKUP($C14,CalbyRate!$A$7:$BQ$26,COLUMN()-2,0)*VLOOKUP('Calendar Volumes'!$C14,'Rev Allocations Usage'!$B$4:$K$23,MATCH('Calendar Volumes'!$A14,'Rev Allocations Usage'!$B$3:$K$3,0),0)</f>
        <v>197.24889514271783</v>
      </c>
      <c r="AA14" s="46">
        <f>VLOOKUP($C14,CalbyRate!$A$7:$BQ$26,COLUMN()-2,0)*VLOOKUP('Calendar Volumes'!$C14,'Rev Allocations Usage'!$B$4:$K$23,MATCH('Calendar Volumes'!$A14,'Rev Allocations Usage'!$B$3:$K$3,0),0)</f>
        <v>162.33184413716143</v>
      </c>
      <c r="AB14" s="46">
        <f>VLOOKUP($C14,CalbyRate!$A$7:$BQ$26,COLUMN()-2,0)*VLOOKUP('Calendar Volumes'!$C14,'Rev Allocations Usage'!$B$4:$K$23,MATCH('Calendar Volumes'!$A14,'Rev Allocations Usage'!$B$3:$K$3,0),0)</f>
        <v>181.28351263409976</v>
      </c>
      <c r="AC14" s="46">
        <f>VLOOKUP($C14,CalbyRate!$A$7:$BQ$26,COLUMN()-2,0)*VLOOKUP('Calendar Volumes'!$C14,'Rev Allocations Usage'!$B$4:$K$23,MATCH('Calendar Volumes'!$A14,'Rev Allocations Usage'!$B$3:$K$3,0),0)</f>
        <v>144.24342097657882</v>
      </c>
      <c r="AD14" s="46">
        <f>VLOOKUP($C14,CalbyRate!$A$7:$BQ$26,COLUMN()-2,0)*VLOOKUP('Calendar Volumes'!$C14,'Rev Allocations Usage'!$B$4:$K$23,MATCH('Calendar Volumes'!$A14,'Rev Allocations Usage'!$B$3:$K$3,0),0)</f>
        <v>79.683753920329835</v>
      </c>
      <c r="AE14" s="46">
        <f>VLOOKUP($C14,CalbyRate!$A$7:$BQ$26,COLUMN()-2,0)*VLOOKUP('Calendar Volumes'!$C14,'Rev Allocations Usage'!$B$4:$K$23,MATCH('Calendar Volumes'!$A14,'Rev Allocations Usage'!$B$3:$K$3,0),0)</f>
        <v>88.334476815222857</v>
      </c>
      <c r="AF14" s="46">
        <f>VLOOKUP($C14,CalbyRate!$A$7:$BQ$26,COLUMN()-2,0)*VLOOKUP('Calendar Volumes'!$C14,'Rev Allocations Usage'!$B$4:$K$23,MATCH('Calendar Volumes'!$A14,'Rev Allocations Usage'!$B$3:$K$3,0),0)</f>
        <v>139.21724688903441</v>
      </c>
      <c r="AG14" s="46">
        <f>VLOOKUP($C14,CalbyRate!$A$7:$BQ$26,COLUMN()-2,0)*VLOOKUP('Calendar Volumes'!$C14,'Rev Allocations Usage'!$B$4:$K$23,MATCH('Calendar Volumes'!$A14,'Rev Allocations Usage'!$B$3:$K$3,0),0)</f>
        <v>287.12524711404984</v>
      </c>
      <c r="AH14" s="46">
        <f>VLOOKUP($C14,CalbyRate!$A$7:$BQ$26,COLUMN()-2,0)*VLOOKUP('Calendar Volumes'!$C14,'Rev Allocations Usage'!$B$4:$K$23,MATCH('Calendar Volumes'!$A14,'Rev Allocations Usage'!$B$3:$K$3,0),0)</f>
        <v>324.82574639658463</v>
      </c>
      <c r="AI14" s="46">
        <f>VLOOKUP($C14,CalbyRate!$A$7:$BQ$26,COLUMN()-2,0)*VLOOKUP('Calendar Volumes'!$C14,'Rev Allocations Usage'!$B$4:$K$23,MATCH('Calendar Volumes'!$A14,'Rev Allocations Usage'!$B$3:$K$3,0),0)</f>
        <v>336.76091807825497</v>
      </c>
      <c r="AJ14" s="48">
        <f>VLOOKUP($C14,CalbyRate!$A$7:$BQ$26,COLUMN()-2,0)*VLOOKUP('Calendar Volumes'!$C14,'Rev Allocations Usage'!$B$4:$K$23,MATCH('Calendar Volumes'!$A14,'Rev Allocations Usage'!$B$3:$K$3,0),0)</f>
        <v>809.16174687809291</v>
      </c>
      <c r="AK14" s="46">
        <f>VLOOKUP($C14,CalbyRate!$A$7:$BQ$26,COLUMN()-2,0)*VLOOKUP('Calendar Volumes'!$C14,'Rev Allocations Usage'!$B$4:$K$23,MATCH('Calendar Volumes'!$A14,'Rev Allocations Usage'!$B$3:$K$3,0),0)</f>
        <v>637.52996334220757</v>
      </c>
      <c r="AL14" s="46">
        <f>VLOOKUP($C14,CalbyRate!$A$7:$BQ$26,COLUMN()-2,0)*VLOOKUP('Calendar Volumes'!$C14,'Rev Allocations Usage'!$B$4:$K$23,MATCH('Calendar Volumes'!$A14,'Rev Allocations Usage'!$B$3:$K$3,0),0)</f>
        <v>242.14303094997615</v>
      </c>
      <c r="AM14" s="46">
        <f>VLOOKUP($C14,CalbyRate!$A$7:$BQ$26,COLUMN()-2,0)*VLOOKUP('Calendar Volumes'!$C14,'Rev Allocations Usage'!$B$4:$K$23,MATCH('Calendar Volumes'!$A14,'Rev Allocations Usage'!$B$3:$K$3,0),0)</f>
        <v>206.38084942007873</v>
      </c>
      <c r="AN14" s="46">
        <f>VLOOKUP($C14,CalbyRate!$A$7:$BQ$26,COLUMN()-2,0)*VLOOKUP('Calendar Volumes'!$C14,'Rev Allocations Usage'!$B$4:$K$23,MATCH('Calendar Volumes'!$A14,'Rev Allocations Usage'!$B$3:$K$3,0),0)</f>
        <v>222.92673600709966</v>
      </c>
      <c r="AO14" s="46">
        <f>VLOOKUP($C14,CalbyRate!$A$7:$BQ$26,COLUMN()-2,0)*VLOOKUP('Calendar Volumes'!$C14,'Rev Allocations Usage'!$B$4:$K$23,MATCH('Calendar Volumes'!$A14,'Rev Allocations Usage'!$B$3:$K$3,0),0)</f>
        <v>178.77682430843987</v>
      </c>
      <c r="AP14" s="46">
        <f>VLOOKUP($C14,CalbyRate!$A$7:$BQ$26,COLUMN()-2,0)*VLOOKUP('Calendar Volumes'!$C14,'Rev Allocations Usage'!$B$4:$K$23,MATCH('Calendar Volumes'!$A14,'Rev Allocations Usage'!$B$3:$K$3,0),0)</f>
        <v>103.17887967220187</v>
      </c>
      <c r="AQ14" s="46">
        <f>VLOOKUP($C14,CalbyRate!$A$7:$BQ$26,COLUMN()-2,0)*VLOOKUP('Calendar Volumes'!$C14,'Rev Allocations Usage'!$B$4:$K$23,MATCH('Calendar Volumes'!$A14,'Rev Allocations Usage'!$B$3:$K$3,0),0)</f>
        <v>91.050656120525232</v>
      </c>
      <c r="AR14" s="46">
        <f>VLOOKUP($C14,CalbyRate!$A$7:$BQ$26,COLUMN()-2,0)*VLOOKUP('Calendar Volumes'!$C14,'Rev Allocations Usage'!$B$4:$K$23,MATCH('Calendar Volumes'!$A14,'Rev Allocations Usage'!$B$3:$K$3,0),0)</f>
        <v>120.8973297049087</v>
      </c>
      <c r="AS14" s="46">
        <f>VLOOKUP($C14,CalbyRate!$A$7:$BQ$26,COLUMN()-2,0)*VLOOKUP('Calendar Volumes'!$C14,'Rev Allocations Usage'!$B$4:$K$23,MATCH('Calendar Volumes'!$A14,'Rev Allocations Usage'!$B$3:$K$3,0),0)</f>
        <v>242.77432723977935</v>
      </c>
      <c r="AT14" s="46">
        <f>VLOOKUP($C14,CalbyRate!$A$7:$BQ$26,COLUMN()-2,0)*VLOOKUP('Calendar Volumes'!$C14,'Rev Allocations Usage'!$B$4:$K$23,MATCH('Calendar Volumes'!$A14,'Rev Allocations Usage'!$B$3:$K$3,0),0)</f>
        <v>275.03002679561024</v>
      </c>
      <c r="AU14" s="46">
        <f>VLOOKUP($C14,CalbyRate!$A$7:$BQ$26,COLUMN()-2,0)*VLOOKUP('Calendar Volumes'!$C14,'Rev Allocations Usage'!$B$4:$K$23,MATCH('Calendar Volumes'!$A14,'Rev Allocations Usage'!$B$3:$K$3,0),0)</f>
        <v>279.16480492041268</v>
      </c>
      <c r="AV14" s="48">
        <f>VLOOKUP($C14,CalbyRate!$A$7:$BQ$26,COLUMN()-2,0)*VLOOKUP('Calendar Volumes'!$C14,'Rev Allocations Usage'!$B$4:$K$23,MATCH('Calendar Volumes'!$A14,'Rev Allocations Usage'!$B$3:$K$3,0),0)</f>
        <v>751.82247265740443</v>
      </c>
      <c r="AW14" s="46">
        <f>VLOOKUP($C14,CalbyRate!$A$7:$BQ$26,COLUMN()-2,0)*VLOOKUP('Calendar Volumes'!$C14,'Rev Allocations Usage'!$B$4:$K$23,MATCH('Calendar Volumes'!$A14,'Rev Allocations Usage'!$B$3:$K$3,0),0)</f>
        <v>594.6358573010483</v>
      </c>
      <c r="AX14" s="46">
        <f>VLOOKUP($C14,CalbyRate!$A$7:$BQ$26,COLUMN()-2,0)*VLOOKUP('Calendar Volumes'!$C14,'Rev Allocations Usage'!$B$4:$K$23,MATCH('Calendar Volumes'!$A14,'Rev Allocations Usage'!$B$3:$K$3,0),0)</f>
        <v>212.04883265592179</v>
      </c>
      <c r="AY14" s="46">
        <f>VLOOKUP($C14,CalbyRate!$A$7:$BQ$26,COLUMN()-2,0)*VLOOKUP('Calendar Volumes'!$C14,'Rev Allocations Usage'!$B$4:$K$23,MATCH('Calendar Volumes'!$A14,'Rev Allocations Usage'!$B$3:$K$3,0),0)</f>
        <v>187.2959271052822</v>
      </c>
      <c r="AZ14" s="46">
        <f>VLOOKUP($C14,CalbyRate!$A$7:$BQ$26,COLUMN()-2,0)*VLOOKUP('Calendar Volumes'!$C14,'Rev Allocations Usage'!$B$4:$K$23,MATCH('Calendar Volumes'!$A14,'Rev Allocations Usage'!$B$3:$K$3,0),0)</f>
        <v>212.39781608055091</v>
      </c>
      <c r="BA14" s="46">
        <f>VLOOKUP($C14,CalbyRate!$A$7:$BQ$26,COLUMN()-2,0)*VLOOKUP('Calendar Volumes'!$C14,'Rev Allocations Usage'!$B$4:$K$23,MATCH('Calendar Volumes'!$A14,'Rev Allocations Usage'!$B$3:$K$3,0),0)</f>
        <v>181.21698454173145</v>
      </c>
      <c r="BB14" s="46">
        <f>VLOOKUP($C14,CalbyRate!$A$7:$BQ$26,COLUMN()-2,0)*VLOOKUP('Calendar Volumes'!$C14,'Rev Allocations Usage'!$B$4:$K$23,MATCH('Calendar Volumes'!$A14,'Rev Allocations Usage'!$B$3:$K$3,0),0)</f>
        <v>121.5986233011167</v>
      </c>
      <c r="BC14" s="46">
        <f>VLOOKUP($C14,CalbyRate!$A$7:$BQ$26,COLUMN()-2,0)*VLOOKUP('Calendar Volumes'!$C14,'Rev Allocations Usage'!$B$4:$K$23,MATCH('Calendar Volumes'!$A14,'Rev Allocations Usage'!$B$3:$K$3,0),0)</f>
        <v>126.6444291930932</v>
      </c>
      <c r="BD14" s="46">
        <f>VLOOKUP($C14,CalbyRate!$A$7:$BQ$26,COLUMN()-2,0)*VLOOKUP('Calendar Volumes'!$C14,'Rev Allocations Usage'!$B$4:$K$23,MATCH('Calendar Volumes'!$A14,'Rev Allocations Usage'!$B$3:$K$3,0),0)</f>
        <v>172.3001988169201</v>
      </c>
      <c r="BE14" s="46">
        <f>VLOOKUP($C14,CalbyRate!$A$7:$BQ$26,COLUMN()-2,0)*VLOOKUP('Calendar Volumes'!$C14,'Rev Allocations Usage'!$B$4:$K$23,MATCH('Calendar Volumes'!$A14,'Rev Allocations Usage'!$B$3:$K$3,0),0)</f>
        <v>319.16070927252952</v>
      </c>
      <c r="BF14" s="46">
        <f>VLOOKUP($C14,CalbyRate!$A$7:$BQ$26,COLUMN()-2,0)*VLOOKUP('Calendar Volumes'!$C14,'Rev Allocations Usage'!$B$4:$K$23,MATCH('Calendar Volumes'!$A14,'Rev Allocations Usage'!$B$3:$K$3,0),0)</f>
        <v>360.4733577134628</v>
      </c>
      <c r="BG14" s="46">
        <f>VLOOKUP($C14,CalbyRate!$A$7:$BQ$26,COLUMN()-2,0)*VLOOKUP('Calendar Volumes'!$C14,'Rev Allocations Usage'!$B$4:$K$23,MATCH('Calendar Volumes'!$A14,'Rev Allocations Usage'!$B$3:$K$3,0),0)</f>
        <v>376.96777672477265</v>
      </c>
      <c r="BH14" s="48">
        <f>VLOOKUP($C14,CalbyRate!$A$7:$BQ$26,COLUMN()-2,0)*VLOOKUP('Calendar Volumes'!$C14,'Rev Allocations Usage'!$B$4:$K$23,MATCH('Calendar Volumes'!$A14,'Rev Allocations Usage'!$B$3:$K$3,0),0)</f>
        <v>850.21945242061986</v>
      </c>
      <c r="BI14" s="46">
        <f>VLOOKUP($C14,CalbyRate!$A$7:$BQ$26,COLUMN()-2,0)*VLOOKUP('Calendar Volumes'!$C14,'Rev Allocations Usage'!$B$4:$K$23,MATCH('Calendar Volumes'!$A14,'Rev Allocations Usage'!$B$3:$K$3,0),0)</f>
        <v>673.92755423931635</v>
      </c>
      <c r="BJ14" s="46">
        <f>VLOOKUP($C14,CalbyRate!$A$7:$BQ$26,COLUMN()-2,0)*VLOOKUP('Calendar Volumes'!$C14,'Rev Allocations Usage'!$B$4:$K$23,MATCH('Calendar Volumes'!$A14,'Rev Allocations Usage'!$B$3:$K$3,0),0)</f>
        <v>274.76016299036291</v>
      </c>
      <c r="BK14" s="46">
        <f>VLOOKUP($C14,CalbyRate!$A$7:$BQ$26,COLUMN()-2,0)*VLOOKUP('Calendar Volumes'!$C14,'Rev Allocations Usage'!$B$4:$K$23,MATCH('Calendar Volumes'!$A14,'Rev Allocations Usage'!$B$3:$K$3,0),0)</f>
        <v>235.63792933688399</v>
      </c>
      <c r="BL14" s="46">
        <f>VLOOKUP($C14,CalbyRate!$A$7:$BQ$26,COLUMN()-2,0)*VLOOKUP('Calendar Volumes'!$C14,'Rev Allocations Usage'!$B$4:$K$23,MATCH('Calendar Volumes'!$A14,'Rev Allocations Usage'!$B$3:$K$3,0),0)</f>
        <v>264.09362810572259</v>
      </c>
      <c r="BM14" s="46">
        <f>VLOOKUP($C14,CalbyRate!$A$7:$BQ$26,COLUMN()-2,0)*VLOOKUP('Calendar Volumes'!$C14,'Rev Allocations Usage'!$B$4:$K$23,MATCH('Calendar Volumes'!$A14,'Rev Allocations Usage'!$B$3:$K$3,0),0)</f>
        <v>232.78880325421832</v>
      </c>
      <c r="BN14" s="46">
        <f>VLOOKUP($C14,CalbyRate!$A$7:$BQ$26,COLUMN()-2,0)*VLOOKUP('Calendar Volumes'!$C14,'Rev Allocations Usage'!$B$4:$K$23,MATCH('Calendar Volumes'!$A14,'Rev Allocations Usage'!$B$3:$K$3,0),0)</f>
        <v>169.10464154056575</v>
      </c>
      <c r="BO14" s="46">
        <f>VLOOKUP($C14,CalbyRate!$A$7:$BQ$26,COLUMN()-2,0)*VLOOKUP('Calendar Volumes'!$C14,'Rev Allocations Usage'!$B$4:$K$23,MATCH('Calendar Volumes'!$A14,'Rev Allocations Usage'!$B$3:$K$3,0),0)</f>
        <v>165.55651023950026</v>
      </c>
      <c r="BP14" s="46">
        <f>VLOOKUP($C14,CalbyRate!$A$7:$BQ$26,COLUMN()-2,0)*VLOOKUP('Calendar Volumes'!$C14,'Rev Allocations Usage'!$B$4:$K$23,MATCH('Calendar Volumes'!$A14,'Rev Allocations Usage'!$B$3:$K$3,0),0)</f>
        <v>200.72605191650109</v>
      </c>
      <c r="BQ14" s="46">
        <f>VLOOKUP($C14,CalbyRate!$A$7:$BQ$26,COLUMN()-2,0)*VLOOKUP('Calendar Volumes'!$C14,'Rev Allocations Usage'!$B$4:$K$23,MATCH('Calendar Volumes'!$A14,'Rev Allocations Usage'!$B$3:$K$3,0),0)</f>
        <v>340.64683096395561</v>
      </c>
      <c r="BR14" s="46">
        <f>VLOOKUP($C14,CalbyRate!$A$7:$BQ$26,COLUMN()-2,0)*VLOOKUP('Calendar Volumes'!$C14,'Rev Allocations Usage'!$B$4:$K$23,MATCH('Calendar Volumes'!$A14,'Rev Allocations Usage'!$B$3:$K$3,0),0)</f>
        <v>372.78191724668187</v>
      </c>
      <c r="BS14" s="47">
        <f>VLOOKUP($C14,CalbyRate!$A$7:$BQ$26,COLUMN()-2,0)*VLOOKUP('Calendar Volumes'!$C14,'Rev Allocations Usage'!$B$4:$K$23,MATCH('Calendar Volumes'!$A14,'Rev Allocations Usage'!$B$3:$K$3,0),0)</f>
        <v>380.50149548739029</v>
      </c>
    </row>
    <row r="15" spans="1:71" ht="15" x14ac:dyDescent="0.25">
      <c r="A15" s="130" t="str">
        <f>A14</f>
        <v>Industrial Customers</v>
      </c>
      <c r="B15" s="90" t="str">
        <f>B14</f>
        <v>IAAGS</v>
      </c>
      <c r="C15" s="105" t="s">
        <v>5</v>
      </c>
      <c r="D15" s="49">
        <f>VLOOKUP($C15,CalbyRate!$A$7:$BQ$26,COLUMN()-2,0)*VLOOKUP('Calendar Volumes'!$C15,'Rev Allocations Usage'!$B$4:$K$23,MATCH('Calendar Volumes'!$A15,'Rev Allocations Usage'!$B$3:$K$3,0),0)</f>
        <v>16024.591228873602</v>
      </c>
      <c r="E15" s="50">
        <f>VLOOKUP($C15,CalbyRate!$A$7:$BQ$26,COLUMN()-2,0)*VLOOKUP('Calendar Volumes'!$C15,'Rev Allocations Usage'!$B$4:$K$23,MATCH('Calendar Volumes'!$A15,'Rev Allocations Usage'!$B$3:$K$3,0),0)</f>
        <v>16859.282817886935</v>
      </c>
      <c r="F15" s="50">
        <f>VLOOKUP($C15,CalbyRate!$A$7:$BQ$26,COLUMN()-2,0)*VLOOKUP('Calendar Volumes'!$C15,'Rev Allocations Usage'!$B$4:$K$23,MATCH('Calendar Volumes'!$A15,'Rev Allocations Usage'!$B$3:$K$3,0),0)</f>
        <v>18945.706362819441</v>
      </c>
      <c r="G15" s="50">
        <f>VLOOKUP($C15,CalbyRate!$A$7:$BQ$26,COLUMN()-2,0)*VLOOKUP('Calendar Volumes'!$C15,'Rev Allocations Usage'!$B$4:$K$23,MATCH('Calendar Volumes'!$A15,'Rev Allocations Usage'!$B$3:$K$3,0),0)</f>
        <v>19710.597985858782</v>
      </c>
      <c r="H15" s="50">
        <f>VLOOKUP($C15,CalbyRate!$A$7:$BQ$26,COLUMN()-2,0)*VLOOKUP('Calendar Volumes'!$C15,'Rev Allocations Usage'!$B$4:$K$23,MATCH('Calendar Volumes'!$A15,'Rev Allocations Usage'!$B$3:$K$3,0),0)</f>
        <v>20587.080531380834</v>
      </c>
      <c r="I15" s="50">
        <f>VLOOKUP($C15,CalbyRate!$A$7:$BQ$26,COLUMN()-2,0)*VLOOKUP('Calendar Volumes'!$C15,'Rev Allocations Usage'!$B$4:$K$23,MATCH('Calendar Volumes'!$A15,'Rev Allocations Usage'!$B$3:$K$3,0),0)</f>
        <v>25827.80832838931</v>
      </c>
      <c r="J15" s="50">
        <f>VLOOKUP($C15,CalbyRate!$A$7:$BQ$26,COLUMN()-2,0)*VLOOKUP('Calendar Volumes'!$C15,'Rev Allocations Usage'!$B$4:$K$23,MATCH('Calendar Volumes'!$A15,'Rev Allocations Usage'!$B$3:$K$3,0),0)</f>
        <v>6172.3529245891532</v>
      </c>
      <c r="K15" s="51">
        <f>VLOOKUP($C15,CalbyRate!$A$7:$BQ$26,COLUMN()-2,0)*VLOOKUP('Calendar Volumes'!$C15,'Rev Allocations Usage'!$B$4:$K$23,MATCH('Calendar Volumes'!$A15,'Rev Allocations Usage'!$B$3:$K$3,0),0)</f>
        <v>9780.5790139371657</v>
      </c>
      <c r="L15" s="50">
        <f>VLOOKUP($C15,CalbyRate!$A$7:$BQ$26,COLUMN()-2,0)*VLOOKUP('Calendar Volumes'!$C15,'Rev Allocations Usage'!$B$4:$K$23,MATCH('Calendar Volumes'!$A15,'Rev Allocations Usage'!$B$3:$K$3,0),0)</f>
        <v>18459.035553513604</v>
      </c>
      <c r="M15" s="50">
        <f>VLOOKUP($C15,CalbyRate!$A$7:$BQ$26,COLUMN()-2,0)*VLOOKUP('Calendar Volumes'!$C15,'Rev Allocations Usage'!$B$4:$K$23,MATCH('Calendar Volumes'!$A15,'Rev Allocations Usage'!$B$3:$K$3,0),0)</f>
        <v>17451.244310904527</v>
      </c>
      <c r="N15" s="50">
        <f>VLOOKUP($C15,CalbyRate!$A$7:$BQ$26,COLUMN()-2,0)*VLOOKUP('Calendar Volumes'!$C15,'Rev Allocations Usage'!$B$4:$K$23,MATCH('Calendar Volumes'!$A15,'Rev Allocations Usage'!$B$3:$K$3,0),0)</f>
        <v>15375.09989241818</v>
      </c>
      <c r="O15" s="50">
        <f>VLOOKUP($C15,CalbyRate!$A$7:$BQ$26,COLUMN()-2,0)*VLOOKUP('Calendar Volumes'!$C15,'Rev Allocations Usage'!$B$4:$K$23,MATCH('Calendar Volumes'!$A15,'Rev Allocations Usage'!$B$3:$K$3,0),0)</f>
        <v>16142.138248492487</v>
      </c>
      <c r="P15" s="50">
        <f>VLOOKUP($C15,CalbyRate!$A$7:$BQ$26,COLUMN()-2,0)*VLOOKUP('Calendar Volumes'!$C15,'Rev Allocations Usage'!$B$4:$K$23,MATCH('Calendar Volumes'!$A15,'Rev Allocations Usage'!$B$3:$K$3,0),0)</f>
        <v>18215.019469928724</v>
      </c>
      <c r="Q15" s="50">
        <f>VLOOKUP($C15,CalbyRate!$A$7:$BQ$26,COLUMN()-2,0)*VLOOKUP('Calendar Volumes'!$C15,'Rev Allocations Usage'!$B$4:$K$23,MATCH('Calendar Volumes'!$A15,'Rev Allocations Usage'!$B$3:$K$3,0),0)</f>
        <v>20995.630529829112</v>
      </c>
      <c r="R15" s="50">
        <f>VLOOKUP($C15,CalbyRate!$A$7:$BQ$26,COLUMN()-2,0)*VLOOKUP('Calendar Volumes'!$C15,'Rev Allocations Usage'!$B$4:$K$23,MATCH('Calendar Volumes'!$A15,'Rev Allocations Usage'!$B$3:$K$3,0),0)</f>
        <v>22215.424018403406</v>
      </c>
      <c r="S15" s="50">
        <f>VLOOKUP($C15,CalbyRate!$A$7:$BQ$26,COLUMN()-2,0)*VLOOKUP('Calendar Volumes'!$C15,'Rev Allocations Usage'!$B$4:$K$23,MATCH('Calendar Volumes'!$A15,'Rev Allocations Usage'!$B$3:$K$3,0),0)</f>
        <v>12749.393966168278</v>
      </c>
      <c r="T15" s="50">
        <f>VLOOKUP($C15,CalbyRate!$A$7:$BQ$26,COLUMN()-2,0)*VLOOKUP('Calendar Volumes'!$C15,'Rev Allocations Usage'!$B$4:$K$23,MATCH('Calendar Volumes'!$A15,'Rev Allocations Usage'!$B$3:$K$3,0),0)</f>
        <v>741.7009478525639</v>
      </c>
      <c r="U15" s="50">
        <f>VLOOKUP($C15,CalbyRate!$A$7:$BQ$26,COLUMN()-2,0)*VLOOKUP('Calendar Volumes'!$C15,'Rev Allocations Usage'!$B$4:$K$23,MATCH('Calendar Volumes'!$A15,'Rev Allocations Usage'!$B$3:$K$3,0),0)</f>
        <v>842.73626671945055</v>
      </c>
      <c r="V15" s="50">
        <f>VLOOKUP($C15,CalbyRate!$A$7:$BQ$26,COLUMN()-2,0)*VLOOKUP('Calendar Volumes'!$C15,'Rev Allocations Usage'!$B$4:$K$23,MATCH('Calendar Volumes'!$A15,'Rev Allocations Usage'!$B$3:$K$3,0),0)</f>
        <v>10485.593450709537</v>
      </c>
      <c r="W15" s="50">
        <f>VLOOKUP($C15,CalbyRate!$A$7:$BQ$26,COLUMN()-2,0)*VLOOKUP('Calendar Volumes'!$C15,'Rev Allocations Usage'!$B$4:$K$23,MATCH('Calendar Volumes'!$A15,'Rev Allocations Usage'!$B$3:$K$3,0),0)</f>
        <v>13916.660017630325</v>
      </c>
      <c r="X15" s="52">
        <f>VLOOKUP($C15,CalbyRate!$A$7:$BQ$26,COLUMN()-2,0)*VLOOKUP('Calendar Volumes'!$C15,'Rev Allocations Usage'!$B$4:$K$23,MATCH('Calendar Volumes'!$A15,'Rev Allocations Usage'!$B$3:$K$3,0),0)</f>
        <v>22533.027713277846</v>
      </c>
      <c r="Y15" s="50">
        <f>VLOOKUP($C15,CalbyRate!$A$7:$BQ$26,COLUMN()-2,0)*VLOOKUP('Calendar Volumes'!$C15,'Rev Allocations Usage'!$B$4:$K$23,MATCH('Calendar Volumes'!$A15,'Rev Allocations Usage'!$B$3:$K$3,0),0)</f>
        <v>21124.744814587633</v>
      </c>
      <c r="Z15" s="50">
        <f>VLOOKUP($C15,CalbyRate!$A$7:$BQ$26,COLUMN()-2,0)*VLOOKUP('Calendar Volumes'!$C15,'Rev Allocations Usage'!$B$4:$K$23,MATCH('Calendar Volumes'!$A15,'Rev Allocations Usage'!$B$3:$K$3,0),0)</f>
        <v>18628.553043862725</v>
      </c>
      <c r="AA15" s="50">
        <f>VLOOKUP($C15,CalbyRate!$A$7:$BQ$26,COLUMN()-2,0)*VLOOKUP('Calendar Volumes'!$C15,'Rev Allocations Usage'!$B$4:$K$23,MATCH('Calendar Volumes'!$A15,'Rev Allocations Usage'!$B$3:$K$3,0),0)</f>
        <v>18898.233384499057</v>
      </c>
      <c r="AB15" s="50">
        <f>VLOOKUP($C15,CalbyRate!$A$7:$BQ$26,COLUMN()-2,0)*VLOOKUP('Calendar Volumes'!$C15,'Rev Allocations Usage'!$B$4:$K$23,MATCH('Calendar Volumes'!$A15,'Rev Allocations Usage'!$B$3:$K$3,0),0)</f>
        <v>21519.433616265982</v>
      </c>
      <c r="AC15" s="50">
        <f>VLOOKUP($C15,CalbyRate!$A$7:$BQ$26,COLUMN()-2,0)*VLOOKUP('Calendar Volumes'!$C15,'Rev Allocations Usage'!$B$4:$K$23,MATCH('Calendar Volumes'!$A15,'Rev Allocations Usage'!$B$3:$K$3,0),0)</f>
        <v>24720.189765196192</v>
      </c>
      <c r="AD15" s="50">
        <f>VLOOKUP($C15,CalbyRate!$A$7:$BQ$26,COLUMN()-2,0)*VLOOKUP('Calendar Volumes'!$C15,'Rev Allocations Usage'!$B$4:$K$23,MATCH('Calendar Volumes'!$A15,'Rev Allocations Usage'!$B$3:$K$3,0),0)</f>
        <v>25940.844213597251</v>
      </c>
      <c r="AE15" s="50">
        <f>VLOOKUP($C15,CalbyRate!$A$7:$BQ$26,COLUMN()-2,0)*VLOOKUP('Calendar Volumes'!$C15,'Rev Allocations Usage'!$B$4:$K$23,MATCH('Calendar Volumes'!$A15,'Rev Allocations Usage'!$B$3:$K$3,0),0)</f>
        <v>16684.06840529036</v>
      </c>
      <c r="AF15" s="50">
        <f>VLOOKUP($C15,CalbyRate!$A$7:$BQ$26,COLUMN()-2,0)*VLOOKUP('Calendar Volumes'!$C15,'Rev Allocations Usage'!$B$4:$K$23,MATCH('Calendar Volumes'!$A15,'Rev Allocations Usage'!$B$3:$K$3,0),0)</f>
        <v>737.77261639488665</v>
      </c>
      <c r="AG15" s="50">
        <f>VLOOKUP($C15,CalbyRate!$A$7:$BQ$26,COLUMN()-2,0)*VLOOKUP('Calendar Volumes'!$C15,'Rev Allocations Usage'!$B$4:$K$23,MATCH('Calendar Volumes'!$A15,'Rev Allocations Usage'!$B$3:$K$3,0),0)</f>
        <v>5287.31566797908</v>
      </c>
      <c r="AH15" s="50">
        <f>VLOOKUP($C15,CalbyRate!$A$7:$BQ$26,COLUMN()-2,0)*VLOOKUP('Calendar Volumes'!$C15,'Rev Allocations Usage'!$B$4:$K$23,MATCH('Calendar Volumes'!$A15,'Rev Allocations Usage'!$B$3:$K$3,0),0)</f>
        <v>14786.552424009256</v>
      </c>
      <c r="AI15" s="50">
        <f>VLOOKUP($C15,CalbyRate!$A$7:$BQ$26,COLUMN()-2,0)*VLOOKUP('Calendar Volumes'!$C15,'Rev Allocations Usage'!$B$4:$K$23,MATCH('Calendar Volumes'!$A15,'Rev Allocations Usage'!$B$3:$K$3,0),0)</f>
        <v>18247.557570219575</v>
      </c>
      <c r="AJ15" s="52">
        <f>VLOOKUP($C15,CalbyRate!$A$7:$BQ$26,COLUMN()-2,0)*VLOOKUP('Calendar Volumes'!$C15,'Rev Allocations Usage'!$B$4:$K$23,MATCH('Calendar Volumes'!$A15,'Rev Allocations Usage'!$B$3:$K$3,0),0)</f>
        <v>26093.801894758919</v>
      </c>
      <c r="AK15" s="50">
        <f>VLOOKUP($C15,CalbyRate!$A$7:$BQ$26,COLUMN()-2,0)*VLOOKUP('Calendar Volumes'!$C15,'Rev Allocations Usage'!$B$4:$K$23,MATCH('Calendar Volumes'!$A15,'Rev Allocations Usage'!$B$3:$K$3,0),0)</f>
        <v>24309.266286358899</v>
      </c>
      <c r="AL15" s="50">
        <f>VLOOKUP($C15,CalbyRate!$A$7:$BQ$26,COLUMN()-2,0)*VLOOKUP('Calendar Volumes'!$C15,'Rev Allocations Usage'!$B$4:$K$23,MATCH('Calendar Volumes'!$A15,'Rev Allocations Usage'!$B$3:$K$3,0),0)</f>
        <v>21463.219099207257</v>
      </c>
      <c r="AM15" s="50">
        <f>VLOOKUP($C15,CalbyRate!$A$7:$BQ$26,COLUMN()-2,0)*VLOOKUP('Calendar Volumes'!$C15,'Rev Allocations Usage'!$B$4:$K$23,MATCH('Calendar Volumes'!$A15,'Rev Allocations Usage'!$B$3:$K$3,0),0)</f>
        <v>21309.938441467133</v>
      </c>
      <c r="AN15" s="50">
        <f>VLOOKUP($C15,CalbyRate!$A$7:$BQ$26,COLUMN()-2,0)*VLOOKUP('Calendar Volumes'!$C15,'Rev Allocations Usage'!$B$4:$K$23,MATCH('Calendar Volumes'!$A15,'Rev Allocations Usage'!$B$3:$K$3,0),0)</f>
        <v>24368.711719142499</v>
      </c>
      <c r="AO15" s="50">
        <f>VLOOKUP($C15,CalbyRate!$A$7:$BQ$26,COLUMN()-2,0)*VLOOKUP('Calendar Volumes'!$C15,'Rev Allocations Usage'!$B$4:$K$23,MATCH('Calendar Volumes'!$A15,'Rev Allocations Usage'!$B$3:$K$3,0),0)</f>
        <v>27870.397297545194</v>
      </c>
      <c r="AP15" s="50">
        <f>VLOOKUP($C15,CalbyRate!$A$7:$BQ$26,COLUMN()-2,0)*VLOOKUP('Calendar Volumes'!$C15,'Rev Allocations Usage'!$B$4:$K$23,MATCH('Calendar Volumes'!$A15,'Rev Allocations Usage'!$B$3:$K$3,0),0)</f>
        <v>29105.013382569967</v>
      </c>
      <c r="AQ15" s="50">
        <f>VLOOKUP($C15,CalbyRate!$A$7:$BQ$26,COLUMN()-2,0)*VLOOKUP('Calendar Volumes'!$C15,'Rev Allocations Usage'!$B$4:$K$23,MATCH('Calendar Volumes'!$A15,'Rev Allocations Usage'!$B$3:$K$3,0),0)</f>
        <v>20005.88115980005</v>
      </c>
      <c r="AR15" s="50">
        <f>VLOOKUP($C15,CalbyRate!$A$7:$BQ$26,COLUMN()-2,0)*VLOOKUP('Calendar Volumes'!$C15,'Rev Allocations Usage'!$B$4:$K$23,MATCH('Calendar Volumes'!$A15,'Rev Allocations Usage'!$B$3:$K$3,0),0)</f>
        <v>734.22639807148266</v>
      </c>
      <c r="AS15" s="50">
        <f>VLOOKUP($C15,CalbyRate!$A$7:$BQ$26,COLUMN()-2,0)*VLOOKUP('Calendar Volumes'!$C15,'Rev Allocations Usage'!$B$4:$K$23,MATCH('Calendar Volumes'!$A15,'Rev Allocations Usage'!$B$3:$K$3,0),0)</f>
        <v>9190.1340924992437</v>
      </c>
      <c r="AT15" s="50">
        <f>VLOOKUP($C15,CalbyRate!$A$7:$BQ$26,COLUMN()-2,0)*VLOOKUP('Calendar Volumes'!$C15,'Rev Allocations Usage'!$B$4:$K$23,MATCH('Calendar Volumes'!$A15,'Rev Allocations Usage'!$B$3:$K$3,0),0)</f>
        <v>18569.532062830465</v>
      </c>
      <c r="AU15" s="50">
        <f>VLOOKUP($C15,CalbyRate!$A$7:$BQ$26,COLUMN()-2,0)*VLOOKUP('Calendar Volumes'!$C15,'Rev Allocations Usage'!$B$4:$K$23,MATCH('Calendar Volumes'!$A15,'Rev Allocations Usage'!$B$3:$K$3,0),0)</f>
        <v>22102.533771994858</v>
      </c>
      <c r="AV15" s="52">
        <f>VLOOKUP($C15,CalbyRate!$A$7:$BQ$26,COLUMN()-2,0)*VLOOKUP('Calendar Volumes'!$C15,'Rev Allocations Usage'!$B$4:$K$23,MATCH('Calendar Volumes'!$A15,'Rev Allocations Usage'!$B$3:$K$3,0),0)</f>
        <v>29466.538817353499</v>
      </c>
      <c r="AW15" s="50">
        <f>VLOOKUP($C15,CalbyRate!$A$7:$BQ$26,COLUMN()-2,0)*VLOOKUP('Calendar Volumes'!$C15,'Rev Allocations Usage'!$B$4:$K$23,MATCH('Calendar Volumes'!$A15,'Rev Allocations Usage'!$B$3:$K$3,0),0)</f>
        <v>27318.71567654399</v>
      </c>
      <c r="AX15" s="50">
        <f>VLOOKUP($C15,CalbyRate!$A$7:$BQ$26,COLUMN()-2,0)*VLOOKUP('Calendar Volumes'!$C15,'Rev Allocations Usage'!$B$4:$K$23,MATCH('Calendar Volumes'!$A15,'Rev Allocations Usage'!$B$3:$K$3,0),0)</f>
        <v>24142.020648039819</v>
      </c>
      <c r="AY15" s="50">
        <f>VLOOKUP($C15,CalbyRate!$A$7:$BQ$26,COLUMN()-2,0)*VLOOKUP('Calendar Volumes'!$C15,'Rev Allocations Usage'!$B$4:$K$23,MATCH('Calendar Volumes'!$A15,'Rev Allocations Usage'!$B$3:$K$3,0),0)</f>
        <v>23578.988858504385</v>
      </c>
      <c r="AZ15" s="50">
        <f>VLOOKUP($C15,CalbyRate!$A$7:$BQ$26,COLUMN()-2,0)*VLOOKUP('Calendar Volumes'!$C15,'Rev Allocations Usage'!$B$4:$K$23,MATCH('Calendar Volumes'!$A15,'Rev Allocations Usage'!$B$3:$K$3,0),0)</f>
        <v>27023.541029034299</v>
      </c>
      <c r="BA15" s="50">
        <f>VLOOKUP($C15,CalbyRate!$A$7:$BQ$26,COLUMN()-2,0)*VLOOKUP('Calendar Volumes'!$C15,'Rev Allocations Usage'!$B$4:$K$23,MATCH('Calendar Volumes'!$A15,'Rev Allocations Usage'!$B$3:$K$3,0),0)</f>
        <v>30781.963544054212</v>
      </c>
      <c r="BB15" s="50">
        <f>VLOOKUP($C15,CalbyRate!$A$7:$BQ$26,COLUMN()-2,0)*VLOOKUP('Calendar Volumes'!$C15,'Rev Allocations Usage'!$B$4:$K$23,MATCH('Calendar Volumes'!$A15,'Rev Allocations Usage'!$B$3:$K$3,0),0)</f>
        <v>32019.350351627196</v>
      </c>
      <c r="BC15" s="50">
        <f>VLOOKUP($C15,CalbyRate!$A$7:$BQ$26,COLUMN()-2,0)*VLOOKUP('Calendar Volumes'!$C15,'Rev Allocations Usage'!$B$4:$K$23,MATCH('Calendar Volumes'!$A15,'Rev Allocations Usage'!$B$3:$K$3,0),0)</f>
        <v>23070.72732583007</v>
      </c>
      <c r="BD15" s="50">
        <f>VLOOKUP($C15,CalbyRate!$A$7:$BQ$26,COLUMN()-2,0)*VLOOKUP('Calendar Volumes'!$C15,'Rev Allocations Usage'!$B$4:$K$23,MATCH('Calendar Volumes'!$A15,'Rev Allocations Usage'!$B$3:$K$3,0),0)</f>
        <v>1826.721893110973</v>
      </c>
      <c r="BE15" s="50">
        <f>VLOOKUP($C15,CalbyRate!$A$7:$BQ$26,COLUMN()-2,0)*VLOOKUP('Calendar Volumes'!$C15,'Rev Allocations Usage'!$B$4:$K$23,MATCH('Calendar Volumes'!$A15,'Rev Allocations Usage'!$B$3:$K$3,0),0)</f>
        <v>12348.287248185505</v>
      </c>
      <c r="BF15" s="50">
        <f>VLOOKUP($C15,CalbyRate!$A$7:$BQ$26,COLUMN()-2,0)*VLOOKUP('Calendar Volumes'!$C15,'Rev Allocations Usage'!$B$4:$K$23,MATCH('Calendar Volumes'!$A15,'Rev Allocations Usage'!$B$3:$K$3,0),0)</f>
        <v>21656.584613997198</v>
      </c>
      <c r="BG15" s="50">
        <f>VLOOKUP($C15,CalbyRate!$A$7:$BQ$26,COLUMN()-2,0)*VLOOKUP('Calendar Volumes'!$C15,'Rev Allocations Usage'!$B$4:$K$23,MATCH('Calendar Volumes'!$A15,'Rev Allocations Usage'!$B$3:$K$3,0),0)</f>
        <v>25268.489314658193</v>
      </c>
      <c r="BH15" s="52">
        <f>VLOOKUP($C15,CalbyRate!$A$7:$BQ$26,COLUMN()-2,0)*VLOOKUP('Calendar Volumes'!$C15,'Rev Allocations Usage'!$B$4:$K$23,MATCH('Calendar Volumes'!$A15,'Rev Allocations Usage'!$B$3:$K$3,0),0)</f>
        <v>32417.601479329438</v>
      </c>
      <c r="BI15" s="50">
        <f>VLOOKUP($C15,CalbyRate!$A$7:$BQ$26,COLUMN()-2,0)*VLOOKUP('Calendar Volumes'!$C15,'Rev Allocations Usage'!$B$4:$K$23,MATCH('Calendar Volumes'!$A15,'Rev Allocations Usage'!$B$3:$K$3,0),0)</f>
        <v>29945.958076416799</v>
      </c>
      <c r="BJ15" s="50">
        <f>VLOOKUP($C15,CalbyRate!$A$7:$BQ$26,COLUMN()-2,0)*VLOOKUP('Calendar Volumes'!$C15,'Rev Allocations Usage'!$B$4:$K$23,MATCH('Calendar Volumes'!$A15,'Rev Allocations Usage'!$B$3:$K$3,0),0)</f>
        <v>26479.00387999096</v>
      </c>
      <c r="BK15" s="50">
        <f>VLOOKUP($C15,CalbyRate!$A$7:$BQ$26,COLUMN()-2,0)*VLOOKUP('Calendar Volumes'!$C15,'Rev Allocations Usage'!$B$4:$K$23,MATCH('Calendar Volumes'!$A15,'Rev Allocations Usage'!$B$3:$K$3,0),0)</f>
        <v>25666.105700854114</v>
      </c>
      <c r="BL15" s="50">
        <f>VLOOKUP($C15,CalbyRate!$A$7:$BQ$26,COLUMN()-2,0)*VLOOKUP('Calendar Volumes'!$C15,'Rev Allocations Usage'!$B$4:$K$23,MATCH('Calendar Volumes'!$A15,'Rev Allocations Usage'!$B$3:$K$3,0),0)</f>
        <v>29449.970689052087</v>
      </c>
      <c r="BM15" s="50">
        <f>VLOOKUP($C15,CalbyRate!$A$7:$BQ$26,COLUMN()-2,0)*VLOOKUP('Calendar Volumes'!$C15,'Rev Allocations Usage'!$B$4:$K$23,MATCH('Calendar Volumes'!$A15,'Rev Allocations Usage'!$B$3:$K$3,0),0)</f>
        <v>33421.603760403239</v>
      </c>
      <c r="BN15" s="50">
        <f>VLOOKUP($C15,CalbyRate!$A$7:$BQ$26,COLUMN()-2,0)*VLOOKUP('Calendar Volumes'!$C15,'Rev Allocations Usage'!$B$4:$K$23,MATCH('Calendar Volumes'!$A15,'Rev Allocations Usage'!$B$3:$K$3,0),0)</f>
        <v>34789.854686426021</v>
      </c>
      <c r="BO15" s="50">
        <f>VLOOKUP($C15,CalbyRate!$A$7:$BQ$26,COLUMN()-2,0)*VLOOKUP('Calendar Volumes'!$C15,'Rev Allocations Usage'!$B$4:$K$23,MATCH('Calendar Volumes'!$A15,'Rev Allocations Usage'!$B$3:$K$3,0),0)</f>
        <v>25983.906074224411</v>
      </c>
      <c r="BP15" s="50">
        <f>VLOOKUP($C15,CalbyRate!$A$7:$BQ$26,COLUMN()-2,0)*VLOOKUP('Calendar Volumes'!$C15,'Rev Allocations Usage'!$B$4:$K$23,MATCH('Calendar Volumes'!$A15,'Rev Allocations Usage'!$B$3:$K$3,0),0)</f>
        <v>4849.7895637885395</v>
      </c>
      <c r="BQ15" s="50">
        <f>VLOOKUP($C15,CalbyRate!$A$7:$BQ$26,COLUMN()-2,0)*VLOOKUP('Calendar Volumes'!$C15,'Rev Allocations Usage'!$B$4:$K$23,MATCH('Calendar Volumes'!$A15,'Rev Allocations Usage'!$B$3:$K$3,0),0)</f>
        <v>15874.4361155844</v>
      </c>
      <c r="BR15" s="50">
        <f>VLOOKUP($C15,CalbyRate!$A$7:$BQ$26,COLUMN()-2,0)*VLOOKUP('Calendar Volumes'!$C15,'Rev Allocations Usage'!$B$4:$K$23,MATCH('Calendar Volumes'!$A15,'Rev Allocations Usage'!$B$3:$K$3,0),0)</f>
        <v>25118.264874206412</v>
      </c>
      <c r="BS15" s="51">
        <f>VLOOKUP($C15,CalbyRate!$A$7:$BQ$26,COLUMN()-2,0)*VLOOKUP('Calendar Volumes'!$C15,'Rev Allocations Usage'!$B$4:$K$23,MATCH('Calendar Volumes'!$A15,'Rev Allocations Usage'!$B$3:$K$3,0),0)</f>
        <v>28823.907979295185</v>
      </c>
    </row>
    <row r="16" spans="1:71" x14ac:dyDescent="0.2">
      <c r="A16" s="130" t="str">
        <f>A15</f>
        <v>Industrial Customers</v>
      </c>
      <c r="B16" s="90" t="str">
        <f>B15</f>
        <v>IAAGS</v>
      </c>
      <c r="C16" s="90" t="s">
        <v>20</v>
      </c>
      <c r="D16" s="93">
        <f>VLOOKUP($C16,CalbyRate!$A$7:$BQ$26,COLUMN()-2,0)*VLOOKUP('Calendar Volumes'!$C16,'Rev Allocations Usage'!$B$4:$K$23,MATCH('Calendar Volumes'!$A16,'Rev Allocations Usage'!$B$3:$K$3,0),0)</f>
        <v>0</v>
      </c>
      <c r="E16" s="50">
        <f>VLOOKUP($C16,CalbyRate!$A$7:$BQ$26,COLUMN()-2,0)*VLOOKUP('Calendar Volumes'!$C16,'Rev Allocations Usage'!$B$4:$K$23,MATCH('Calendar Volumes'!$A16,'Rev Allocations Usage'!$B$3:$K$3,0),0)</f>
        <v>0</v>
      </c>
      <c r="F16" s="50">
        <f>VLOOKUP($C16,CalbyRate!$A$7:$BQ$26,COLUMN()-2,0)*VLOOKUP('Calendar Volumes'!$C16,'Rev Allocations Usage'!$B$4:$K$23,MATCH('Calendar Volumes'!$A16,'Rev Allocations Usage'!$B$3:$K$3,0),0)</f>
        <v>0</v>
      </c>
      <c r="G16" s="50">
        <f>VLOOKUP($C16,CalbyRate!$A$7:$BQ$26,COLUMN()-2,0)*VLOOKUP('Calendar Volumes'!$C16,'Rev Allocations Usage'!$B$4:$K$23,MATCH('Calendar Volumes'!$A16,'Rev Allocations Usage'!$B$3:$K$3,0),0)</f>
        <v>0</v>
      </c>
      <c r="H16" s="50">
        <f>VLOOKUP($C16,CalbyRate!$A$7:$BQ$26,COLUMN()-2,0)*VLOOKUP('Calendar Volumes'!$C16,'Rev Allocations Usage'!$B$4:$K$23,MATCH('Calendar Volumes'!$A16,'Rev Allocations Usage'!$B$3:$K$3,0),0)</f>
        <v>0</v>
      </c>
      <c r="I16" s="50">
        <f>VLOOKUP($C16,CalbyRate!$A$7:$BQ$26,COLUMN()-2,0)*VLOOKUP('Calendar Volumes'!$C16,'Rev Allocations Usage'!$B$4:$K$23,MATCH('Calendar Volumes'!$A16,'Rev Allocations Usage'!$B$3:$K$3,0),0)</f>
        <v>0</v>
      </c>
      <c r="J16" s="50">
        <f>VLOOKUP($C16,CalbyRate!$A$7:$BQ$26,COLUMN()-2,0)*VLOOKUP('Calendar Volumes'!$C16,'Rev Allocations Usage'!$B$4:$K$23,MATCH('Calendar Volumes'!$A16,'Rev Allocations Usage'!$B$3:$K$3,0),0)</f>
        <v>21229.761800412529</v>
      </c>
      <c r="K16" s="51">
        <f>VLOOKUP($C16,CalbyRate!$A$7:$BQ$26,COLUMN()-2,0)*VLOOKUP('Calendar Volumes'!$C16,'Rev Allocations Usage'!$B$4:$K$23,MATCH('Calendar Volumes'!$A16,'Rev Allocations Usage'!$B$3:$K$3,0),0)</f>
        <v>20625.293701379869</v>
      </c>
      <c r="L16" s="50">
        <f>VLOOKUP($C16,CalbyRate!$A$7:$BQ$26,COLUMN()-2,0)*VLOOKUP('Calendar Volumes'!$C16,'Rev Allocations Usage'!$B$4:$K$23,MATCH('Calendar Volumes'!$A16,'Rev Allocations Usage'!$B$3:$K$3,0),0)</f>
        <v>11454.579307646767</v>
      </c>
      <c r="M16" s="50">
        <f>VLOOKUP($C16,CalbyRate!$A$7:$BQ$26,COLUMN()-2,0)*VLOOKUP('Calendar Volumes'!$C16,'Rev Allocations Usage'!$B$4:$K$23,MATCH('Calendar Volumes'!$A16,'Rev Allocations Usage'!$B$3:$K$3,0),0)</f>
        <v>9399.3753086804845</v>
      </c>
      <c r="N16" s="50">
        <f>VLOOKUP($C16,CalbyRate!$A$7:$BQ$26,COLUMN()-2,0)*VLOOKUP('Calendar Volumes'!$C16,'Rev Allocations Usage'!$B$4:$K$23,MATCH('Calendar Volumes'!$A16,'Rev Allocations Usage'!$B$3:$K$3,0),0)</f>
        <v>7278.1783298310775</v>
      </c>
      <c r="O16" s="50">
        <f>VLOOKUP($C16,CalbyRate!$A$7:$BQ$26,COLUMN()-2,0)*VLOOKUP('Calendar Volumes'!$C16,'Rev Allocations Usage'!$B$4:$K$23,MATCH('Calendar Volumes'!$A16,'Rev Allocations Usage'!$B$3:$K$3,0),0)</f>
        <v>2441.8009029595451</v>
      </c>
      <c r="P16" s="50">
        <f>VLOOKUP($C16,CalbyRate!$A$7:$BQ$26,COLUMN()-2,0)*VLOOKUP('Calendar Volumes'!$C16,'Rev Allocations Usage'!$B$4:$K$23,MATCH('Calendar Volumes'!$A16,'Rev Allocations Usage'!$B$3:$K$3,0),0)</f>
        <v>2743.086830002866</v>
      </c>
      <c r="Q16" s="50">
        <f>VLOOKUP($C16,CalbyRate!$A$7:$BQ$26,COLUMN()-2,0)*VLOOKUP('Calendar Volumes'!$C16,'Rev Allocations Usage'!$B$4:$K$23,MATCH('Calendar Volumes'!$A16,'Rev Allocations Usage'!$B$3:$K$3,0),0)</f>
        <v>1333.353628493589</v>
      </c>
      <c r="R16" s="50">
        <f>VLOOKUP($C16,CalbyRate!$A$7:$BQ$26,COLUMN()-2,0)*VLOOKUP('Calendar Volumes'!$C16,'Rev Allocations Usage'!$B$4:$K$23,MATCH('Calendar Volumes'!$A16,'Rev Allocations Usage'!$B$3:$K$3,0),0)</f>
        <v>1870.2850398666315</v>
      </c>
      <c r="S16" s="50">
        <f>VLOOKUP($C16,CalbyRate!$A$7:$BQ$26,COLUMN()-2,0)*VLOOKUP('Calendar Volumes'!$C16,'Rev Allocations Usage'!$B$4:$K$23,MATCH('Calendar Volumes'!$A16,'Rev Allocations Usage'!$B$3:$K$3,0),0)</f>
        <v>12081.46766580017</v>
      </c>
      <c r="T16" s="50">
        <f>VLOOKUP($C16,CalbyRate!$A$7:$BQ$26,COLUMN()-2,0)*VLOOKUP('Calendar Volumes'!$C16,'Rev Allocations Usage'!$B$4:$K$23,MATCH('Calendar Volumes'!$A16,'Rev Allocations Usage'!$B$3:$K$3,0),0)</f>
        <v>33714.238308347536</v>
      </c>
      <c r="U16" s="50">
        <f>VLOOKUP($C16,CalbyRate!$A$7:$BQ$26,COLUMN()-2,0)*VLOOKUP('Calendar Volumes'!$C16,'Rev Allocations Usage'!$B$4:$K$23,MATCH('Calendar Volumes'!$A16,'Rev Allocations Usage'!$B$3:$K$3,0),0)</f>
        <v>29681.57378027997</v>
      </c>
      <c r="V16" s="50">
        <f>VLOOKUP($C16,CalbyRate!$A$7:$BQ$26,COLUMN()-2,0)*VLOOKUP('Calendar Volumes'!$C16,'Rev Allocations Usage'!$B$4:$K$23,MATCH('Calendar Volumes'!$A16,'Rev Allocations Usage'!$B$3:$K$3,0),0)</f>
        <v>20566.491549271421</v>
      </c>
      <c r="W16" s="50">
        <f>VLOOKUP($C16,CalbyRate!$A$7:$BQ$26,COLUMN()-2,0)*VLOOKUP('Calendar Volumes'!$C16,'Rev Allocations Usage'!$B$4:$K$23,MATCH('Calendar Volumes'!$A16,'Rev Allocations Usage'!$B$3:$K$3,0),0)</f>
        <v>19864.75939742937</v>
      </c>
      <c r="X16" s="52">
        <f>VLOOKUP($C16,CalbyRate!$A$7:$BQ$26,COLUMN()-2,0)*VLOOKUP('Calendar Volumes'!$C16,'Rev Allocations Usage'!$B$4:$K$23,MATCH('Calendar Volumes'!$A16,'Rev Allocations Usage'!$B$3:$K$3,0),0)</f>
        <v>11485.924043615592</v>
      </c>
      <c r="Y16" s="50">
        <f>VLOOKUP($C16,CalbyRate!$A$7:$BQ$26,COLUMN()-2,0)*VLOOKUP('Calendar Volumes'!$C16,'Rev Allocations Usage'!$B$4:$K$23,MATCH('Calendar Volumes'!$A16,'Rev Allocations Usage'!$B$3:$K$3,0),0)</f>
        <v>9413.1775877179862</v>
      </c>
      <c r="Z16" s="50">
        <f>VLOOKUP($C16,CalbyRate!$A$7:$BQ$26,COLUMN()-2,0)*VLOOKUP('Calendar Volumes'!$C16,'Rev Allocations Usage'!$B$4:$K$23,MATCH('Calendar Volumes'!$A16,'Rev Allocations Usage'!$B$3:$K$3,0),0)</f>
        <v>7280.8373400004912</v>
      </c>
      <c r="AA16" s="50">
        <f>VLOOKUP($C16,CalbyRate!$A$7:$BQ$26,COLUMN()-2,0)*VLOOKUP('Calendar Volumes'!$C16,'Rev Allocations Usage'!$B$4:$K$23,MATCH('Calendar Volumes'!$A16,'Rev Allocations Usage'!$B$3:$K$3,0),0)</f>
        <v>2436.3067426760645</v>
      </c>
      <c r="AB16" s="50">
        <f>VLOOKUP($C16,CalbyRate!$A$7:$BQ$26,COLUMN()-2,0)*VLOOKUP('Calendar Volumes'!$C16,'Rev Allocations Usage'!$B$4:$K$23,MATCH('Calendar Volumes'!$A16,'Rev Allocations Usage'!$B$3:$K$3,0),0)</f>
        <v>2732.3296859577399</v>
      </c>
      <c r="AC16" s="50">
        <f>VLOOKUP($C16,CalbyRate!$A$7:$BQ$26,COLUMN()-2,0)*VLOOKUP('Calendar Volumes'!$C16,'Rev Allocations Usage'!$B$4:$K$23,MATCH('Calendar Volumes'!$A16,'Rev Allocations Usage'!$B$3:$K$3,0),0)</f>
        <v>1327.5073123854929</v>
      </c>
      <c r="AD16" s="50">
        <f>VLOOKUP($C16,CalbyRate!$A$7:$BQ$26,COLUMN()-2,0)*VLOOKUP('Calendar Volumes'!$C16,'Rev Allocations Usage'!$B$4:$K$23,MATCH('Calendar Volumes'!$A16,'Rev Allocations Usage'!$B$3:$K$3,0),0)</f>
        <v>1855.1560976296003</v>
      </c>
      <c r="AE16" s="50">
        <f>VLOOKUP($C16,CalbyRate!$A$7:$BQ$26,COLUMN()-2,0)*VLOOKUP('Calendar Volumes'!$C16,'Rev Allocations Usage'!$B$4:$K$23,MATCH('Calendar Volumes'!$A16,'Rev Allocations Usage'!$B$3:$K$3,0),0)</f>
        <v>12010.965308069077</v>
      </c>
      <c r="AF16" s="50">
        <f>VLOOKUP($C16,CalbyRate!$A$7:$BQ$26,COLUMN()-2,0)*VLOOKUP('Calendar Volumes'!$C16,'Rev Allocations Usage'!$B$4:$K$23,MATCH('Calendar Volumes'!$A16,'Rev Allocations Usage'!$B$3:$K$3,0),0)</f>
        <v>33535.674827605377</v>
      </c>
      <c r="AG16" s="50">
        <f>VLOOKUP($C16,CalbyRate!$A$7:$BQ$26,COLUMN()-2,0)*VLOOKUP('Calendar Volumes'!$C16,'Rev Allocations Usage'!$B$4:$K$23,MATCH('Calendar Volumes'!$A16,'Rev Allocations Usage'!$B$3:$K$3,0),0)</f>
        <v>29525.05373601105</v>
      </c>
      <c r="AH16" s="50">
        <f>VLOOKUP($C16,CalbyRate!$A$7:$BQ$26,COLUMN()-2,0)*VLOOKUP('Calendar Volumes'!$C16,'Rev Allocations Usage'!$B$4:$K$23,MATCH('Calendar Volumes'!$A16,'Rev Allocations Usage'!$B$3:$K$3,0),0)</f>
        <v>20613.757364269026</v>
      </c>
      <c r="AI16" s="50">
        <f>VLOOKUP($C16,CalbyRate!$A$7:$BQ$26,COLUMN()-2,0)*VLOOKUP('Calendar Volumes'!$C16,'Rev Allocations Usage'!$B$4:$K$23,MATCH('Calendar Volumes'!$A16,'Rev Allocations Usage'!$B$3:$K$3,0),0)</f>
        <v>19928.456739802092</v>
      </c>
      <c r="AJ16" s="52">
        <f>VLOOKUP($C16,CalbyRate!$A$7:$BQ$26,COLUMN()-2,0)*VLOOKUP('Calendar Volumes'!$C16,'Rev Allocations Usage'!$B$4:$K$23,MATCH('Calendar Volumes'!$A16,'Rev Allocations Usage'!$B$3:$K$3,0),0)</f>
        <v>11514.009444975387</v>
      </c>
      <c r="AK16" s="50">
        <f>VLOOKUP($C16,CalbyRate!$A$7:$BQ$26,COLUMN()-2,0)*VLOOKUP('Calendar Volumes'!$C16,'Rev Allocations Usage'!$B$4:$K$23,MATCH('Calendar Volumes'!$A16,'Rev Allocations Usage'!$B$3:$K$3,0),0)</f>
        <v>9424.877432725807</v>
      </c>
      <c r="AL16" s="50">
        <f>VLOOKUP($C16,CalbyRate!$A$7:$BQ$26,COLUMN()-2,0)*VLOOKUP('Calendar Volumes'!$C16,'Rev Allocations Usage'!$B$4:$K$23,MATCH('Calendar Volumes'!$A16,'Rev Allocations Usage'!$B$3:$K$3,0),0)</f>
        <v>7288.5759339412207</v>
      </c>
      <c r="AM16" s="50">
        <f>VLOOKUP($C16,CalbyRate!$A$7:$BQ$26,COLUMN()-2,0)*VLOOKUP('Calendar Volumes'!$C16,'Rev Allocations Usage'!$B$4:$K$23,MATCH('Calendar Volumes'!$A16,'Rev Allocations Usage'!$B$3:$K$3,0),0)</f>
        <v>2436.5350058718659</v>
      </c>
      <c r="AN16" s="50">
        <f>VLOOKUP($C16,CalbyRate!$A$7:$BQ$26,COLUMN()-2,0)*VLOOKUP('Calendar Volumes'!$C16,'Rev Allocations Usage'!$B$4:$K$23,MATCH('Calendar Volumes'!$A16,'Rev Allocations Usage'!$B$3:$K$3,0),0)</f>
        <v>2725.3904714863279</v>
      </c>
      <c r="AO16" s="50">
        <f>VLOOKUP($C16,CalbyRate!$A$7:$BQ$26,COLUMN()-2,0)*VLOOKUP('Calendar Volumes'!$C16,'Rev Allocations Usage'!$B$4:$K$23,MATCH('Calendar Volumes'!$A16,'Rev Allocations Usage'!$B$3:$K$3,0),0)</f>
        <v>1319.3318304221862</v>
      </c>
      <c r="AP16" s="50">
        <f>VLOOKUP($C16,CalbyRate!$A$7:$BQ$26,COLUMN()-2,0)*VLOOKUP('Calendar Volumes'!$C16,'Rev Allocations Usage'!$B$4:$K$23,MATCH('Calendar Volumes'!$A16,'Rev Allocations Usage'!$B$3:$K$3,0),0)</f>
        <v>1841.1460347272894</v>
      </c>
      <c r="AQ16" s="50">
        <f>VLOOKUP($C16,CalbyRate!$A$7:$BQ$26,COLUMN()-2,0)*VLOOKUP('Calendar Volumes'!$C16,'Rev Allocations Usage'!$B$4:$K$23,MATCH('Calendar Volumes'!$A16,'Rev Allocations Usage'!$B$3:$K$3,0),0)</f>
        <v>11918.695934983642</v>
      </c>
      <c r="AR16" s="50">
        <f>VLOOKUP($C16,CalbyRate!$A$7:$BQ$26,COLUMN()-2,0)*VLOOKUP('Calendar Volumes'!$C16,'Rev Allocations Usage'!$B$4:$K$23,MATCH('Calendar Volumes'!$A16,'Rev Allocations Usage'!$B$3:$K$3,0),0)</f>
        <v>33374.480413610319</v>
      </c>
      <c r="AS16" s="50">
        <f>VLOOKUP($C16,CalbyRate!$A$7:$BQ$26,COLUMN()-2,0)*VLOOKUP('Calendar Volumes'!$C16,'Rev Allocations Usage'!$B$4:$K$23,MATCH('Calendar Volumes'!$A16,'Rev Allocations Usage'!$B$3:$K$3,0),0)</f>
        <v>29433.849465111194</v>
      </c>
      <c r="AT16" s="50">
        <f>VLOOKUP($C16,CalbyRate!$A$7:$BQ$26,COLUMN()-2,0)*VLOOKUP('Calendar Volumes'!$C16,'Rev Allocations Usage'!$B$4:$K$23,MATCH('Calendar Volumes'!$A16,'Rev Allocations Usage'!$B$3:$K$3,0),0)</f>
        <v>20619.714631389063</v>
      </c>
      <c r="AU16" s="50">
        <f>VLOOKUP($C16,CalbyRate!$A$7:$BQ$26,COLUMN()-2,0)*VLOOKUP('Calendar Volumes'!$C16,'Rev Allocations Usage'!$B$4:$K$23,MATCH('Calendar Volumes'!$A16,'Rev Allocations Usage'!$B$3:$K$3,0),0)</f>
        <v>19975.185022160193</v>
      </c>
      <c r="AV16" s="52">
        <f>VLOOKUP($C16,CalbyRate!$A$7:$BQ$26,COLUMN()-2,0)*VLOOKUP('Calendar Volumes'!$C16,'Rev Allocations Usage'!$B$4:$K$23,MATCH('Calendar Volumes'!$A16,'Rev Allocations Usage'!$B$3:$K$3,0),0)</f>
        <v>11542.732132928633</v>
      </c>
      <c r="AW16" s="50">
        <f>VLOOKUP($C16,CalbyRate!$A$7:$BQ$26,COLUMN()-2,0)*VLOOKUP('Calendar Volumes'!$C16,'Rev Allocations Usage'!$B$4:$K$23,MATCH('Calendar Volumes'!$A16,'Rev Allocations Usage'!$B$3:$K$3,0),0)</f>
        <v>9437.6614623174501</v>
      </c>
      <c r="AX16" s="50">
        <f>VLOOKUP($C16,CalbyRate!$A$7:$BQ$26,COLUMN()-2,0)*VLOOKUP('Calendar Volumes'!$C16,'Rev Allocations Usage'!$B$4:$K$23,MATCH('Calendar Volumes'!$A16,'Rev Allocations Usage'!$B$3:$K$3,0),0)</f>
        <v>7297.5086947196796</v>
      </c>
      <c r="AY16" s="50">
        <f>VLOOKUP($C16,CalbyRate!$A$7:$BQ$26,COLUMN()-2,0)*VLOOKUP('Calendar Volumes'!$C16,'Rev Allocations Usage'!$B$4:$K$23,MATCH('Calendar Volumes'!$A16,'Rev Allocations Usage'!$B$3:$K$3,0),0)</f>
        <v>2437.2896854599917</v>
      </c>
      <c r="AZ16" s="50">
        <f>VLOOKUP($C16,CalbyRate!$A$7:$BQ$26,COLUMN()-2,0)*VLOOKUP('Calendar Volumes'!$C16,'Rev Allocations Usage'!$B$4:$K$23,MATCH('Calendar Volumes'!$A16,'Rev Allocations Usage'!$B$3:$K$3,0),0)</f>
        <v>2718.2947981655661</v>
      </c>
      <c r="BA16" s="50">
        <f>VLOOKUP($C16,CalbyRate!$A$7:$BQ$26,COLUMN()-2,0)*VLOOKUP('Calendar Volumes'!$C16,'Rev Allocations Usage'!$B$4:$K$23,MATCH('Calendar Volumes'!$A16,'Rev Allocations Usage'!$B$3:$K$3,0),0)</f>
        <v>1311.3307051355455</v>
      </c>
      <c r="BB16" s="50">
        <f>VLOOKUP($C16,CalbyRate!$A$7:$BQ$26,COLUMN()-2,0)*VLOOKUP('Calendar Volumes'!$C16,'Rev Allocations Usage'!$B$4:$K$23,MATCH('Calendar Volumes'!$A16,'Rev Allocations Usage'!$B$3:$K$3,0),0)</f>
        <v>1827.2225810719601</v>
      </c>
      <c r="BC16" s="50">
        <f>VLOOKUP($C16,CalbyRate!$A$7:$BQ$26,COLUMN()-2,0)*VLOOKUP('Calendar Volumes'!$C16,'Rev Allocations Usage'!$B$4:$K$23,MATCH('Calendar Volumes'!$A16,'Rev Allocations Usage'!$B$3:$K$3,0),0)</f>
        <v>11827.448428039888</v>
      </c>
      <c r="BD16" s="50">
        <f>VLOOKUP($C16,CalbyRate!$A$7:$BQ$26,COLUMN()-2,0)*VLOOKUP('Calendar Volumes'!$C16,'Rev Allocations Usage'!$B$4:$K$23,MATCH('Calendar Volumes'!$A16,'Rev Allocations Usage'!$B$3:$K$3,0),0)</f>
        <v>33185.606361389793</v>
      </c>
      <c r="BE16" s="50">
        <f>VLOOKUP($C16,CalbyRate!$A$7:$BQ$26,COLUMN()-2,0)*VLOOKUP('Calendar Volumes'!$C16,'Rev Allocations Usage'!$B$4:$K$23,MATCH('Calendar Volumes'!$A16,'Rev Allocations Usage'!$B$3:$K$3,0),0)</f>
        <v>29340.496060224836</v>
      </c>
      <c r="BF16" s="50">
        <f>VLOOKUP($C16,CalbyRate!$A$7:$BQ$26,COLUMN()-2,0)*VLOOKUP('Calendar Volumes'!$C16,'Rev Allocations Usage'!$B$4:$K$23,MATCH('Calendar Volumes'!$A16,'Rev Allocations Usage'!$B$3:$K$3,0),0)</f>
        <v>20623.708064604918</v>
      </c>
      <c r="BG16" s="50">
        <f>VLOOKUP($C16,CalbyRate!$A$7:$BQ$26,COLUMN()-2,0)*VLOOKUP('Calendar Volumes'!$C16,'Rev Allocations Usage'!$B$4:$K$23,MATCH('Calendar Volumes'!$A16,'Rev Allocations Usage'!$B$3:$K$3,0),0)</f>
        <v>20019.376422493857</v>
      </c>
      <c r="BH16" s="52">
        <f>VLOOKUP($C16,CalbyRate!$A$7:$BQ$26,COLUMN()-2,0)*VLOOKUP('Calendar Volumes'!$C16,'Rev Allocations Usage'!$B$4:$K$23,MATCH('Calendar Volumes'!$A16,'Rev Allocations Usage'!$B$3:$K$3,0),0)</f>
        <v>11571.002147687836</v>
      </c>
      <c r="BI16" s="50">
        <f>VLOOKUP($C16,CalbyRate!$A$7:$BQ$26,COLUMN()-2,0)*VLOOKUP('Calendar Volumes'!$C16,'Rev Allocations Usage'!$B$4:$K$23,MATCH('Calendar Volumes'!$A16,'Rev Allocations Usage'!$B$3:$K$3,0),0)</f>
        <v>9451.2072948347832</v>
      </c>
      <c r="BJ16" s="50">
        <f>VLOOKUP($C16,CalbyRate!$A$7:$BQ$26,COLUMN()-2,0)*VLOOKUP('Calendar Volumes'!$C16,'Rev Allocations Usage'!$B$4:$K$23,MATCH('Calendar Volumes'!$A16,'Rev Allocations Usage'!$B$3:$K$3,0),0)</f>
        <v>7306.8786742701977</v>
      </c>
      <c r="BK16" s="50">
        <f>VLOOKUP($C16,CalbyRate!$A$7:$BQ$26,COLUMN()-2,0)*VLOOKUP('Calendar Volumes'!$C16,'Rev Allocations Usage'!$B$4:$K$23,MATCH('Calendar Volumes'!$A16,'Rev Allocations Usage'!$B$3:$K$3,0),0)</f>
        <v>2438.0363419616237</v>
      </c>
      <c r="BL16" s="50">
        <f>VLOOKUP($C16,CalbyRate!$A$7:$BQ$26,COLUMN()-2,0)*VLOOKUP('Calendar Volumes'!$C16,'Rev Allocations Usage'!$B$4:$K$23,MATCH('Calendar Volumes'!$A16,'Rev Allocations Usage'!$B$3:$K$3,0),0)</f>
        <v>2711.6889053282939</v>
      </c>
      <c r="BM16" s="50">
        <f>VLOOKUP($C16,CalbyRate!$A$7:$BQ$26,COLUMN()-2,0)*VLOOKUP('Calendar Volumes'!$C16,'Rev Allocations Usage'!$B$4:$K$23,MATCH('Calendar Volumes'!$A16,'Rev Allocations Usage'!$B$3:$K$3,0),0)</f>
        <v>1303.8595130925773</v>
      </c>
      <c r="BN16" s="50">
        <f>VLOOKUP($C16,CalbyRate!$A$7:$BQ$26,COLUMN()-2,0)*VLOOKUP('Calendar Volumes'!$C16,'Rev Allocations Usage'!$B$4:$K$23,MATCH('Calendar Volumes'!$A16,'Rev Allocations Usage'!$B$3:$K$3,0),0)</f>
        <v>1814.1887219605183</v>
      </c>
      <c r="BO16" s="50">
        <f>VLOOKUP($C16,CalbyRate!$A$7:$BQ$26,COLUMN()-2,0)*VLOOKUP('Calendar Volumes'!$C16,'Rev Allocations Usage'!$B$4:$K$23,MATCH('Calendar Volumes'!$A16,'Rev Allocations Usage'!$B$3:$K$3,0),0)</f>
        <v>11742.579138939114</v>
      </c>
      <c r="BP16" s="50">
        <f>VLOOKUP($C16,CalbyRate!$A$7:$BQ$26,COLUMN()-2,0)*VLOOKUP('Calendar Volumes'!$C16,'Rev Allocations Usage'!$B$4:$K$23,MATCH('Calendar Volumes'!$A16,'Rev Allocations Usage'!$B$3:$K$3,0),0)</f>
        <v>32968.097380800944</v>
      </c>
      <c r="BQ16" s="50">
        <f>VLOOKUP($C16,CalbyRate!$A$7:$BQ$26,COLUMN()-2,0)*VLOOKUP('Calendar Volumes'!$C16,'Rev Allocations Usage'!$B$4:$K$23,MATCH('Calendar Volumes'!$A16,'Rev Allocations Usage'!$B$3:$K$3,0),0)</f>
        <v>29250.233095218417</v>
      </c>
      <c r="BR16" s="50">
        <f>VLOOKUP($C16,CalbyRate!$A$7:$BQ$26,COLUMN()-2,0)*VLOOKUP('Calendar Volumes'!$C16,'Rev Allocations Usage'!$B$4:$K$23,MATCH('Calendar Volumes'!$A16,'Rev Allocations Usage'!$B$3:$K$3,0),0)</f>
        <v>20626.192349631699</v>
      </c>
      <c r="BS16" s="51">
        <f>VLOOKUP($C16,CalbyRate!$A$7:$BQ$26,COLUMN()-2,0)*VLOOKUP('Calendar Volumes'!$C16,'Rev Allocations Usage'!$B$4:$K$23,MATCH('Calendar Volumes'!$A16,'Rev Allocations Usage'!$B$3:$K$3,0),0)</f>
        <v>20060.489593386046</v>
      </c>
    </row>
    <row r="17" spans="1:71" x14ac:dyDescent="0.2">
      <c r="A17" s="82" t="str">
        <f>A16</f>
        <v>Industrial Customers</v>
      </c>
      <c r="B17" s="90" t="s">
        <v>140</v>
      </c>
      <c r="C17" s="90" t="s">
        <v>10</v>
      </c>
      <c r="D17" s="49">
        <f>VLOOKUP($C17,CalbyRate!$A$7:$BQ$26,COLUMN()-2,0)*VLOOKUP('Calendar Volumes'!$C17,'Rev Allocations Usage'!$B$4:$K$23,MATCH('Calendar Volumes'!$A17,'Rev Allocations Usage'!$B$3:$K$3,0),0)*HLOOKUP(D$4,$D$51:$O$57,MATCH($B17,$C$51:$C$57,0),0)</f>
        <v>37972.239259975773</v>
      </c>
      <c r="E17" s="50">
        <f>VLOOKUP($C17,CalbyRate!$A$7:$BQ$26,COLUMN()-2,0)*VLOOKUP('Calendar Volumes'!$C17,'Rev Allocations Usage'!$B$4:$K$23,MATCH('Calendar Volumes'!$A17,'Rev Allocations Usage'!$B$3:$K$3,0),0)*HLOOKUP(E$4,$D$51:$O$57,MATCH($B17,$C$51:$C$57,0),0)</f>
        <v>39837.393869496787</v>
      </c>
      <c r="F17" s="50">
        <f>VLOOKUP($C17,CalbyRate!$A$7:$BQ$26,COLUMN()-2,0)*VLOOKUP('Calendar Volumes'!$C17,'Rev Allocations Usage'!$B$4:$K$23,MATCH('Calendar Volumes'!$A17,'Rev Allocations Usage'!$B$3:$K$3,0),0)*HLOOKUP(F$4,$D$51:$O$57,MATCH($B17,$C$51:$C$57,0),0)</f>
        <v>44064.289745637994</v>
      </c>
      <c r="G17" s="50">
        <f>VLOOKUP($C17,CalbyRate!$A$7:$BQ$26,COLUMN()-2,0)*VLOOKUP('Calendar Volumes'!$C17,'Rev Allocations Usage'!$B$4:$K$23,MATCH('Calendar Volumes'!$A17,'Rev Allocations Usage'!$B$3:$K$3,0),0)*HLOOKUP(G$4,$D$51:$O$57,MATCH($B17,$C$51:$C$57,0),0)</f>
        <v>45260.640475907021</v>
      </c>
      <c r="H17" s="50">
        <f>VLOOKUP($C17,CalbyRate!$A$7:$BQ$26,COLUMN()-2,0)*VLOOKUP('Calendar Volumes'!$C17,'Rev Allocations Usage'!$B$4:$K$23,MATCH('Calendar Volumes'!$A17,'Rev Allocations Usage'!$B$3:$K$3,0),0)*HLOOKUP(H$4,$D$51:$O$57,MATCH($B17,$C$51:$C$57,0),0)</f>
        <v>47794.602468855919</v>
      </c>
      <c r="I17" s="50">
        <f>VLOOKUP($C17,CalbyRate!$A$7:$BQ$26,COLUMN()-2,0)*VLOOKUP('Calendar Volumes'!$C17,'Rev Allocations Usage'!$B$4:$K$23,MATCH('Calendar Volumes'!$A17,'Rev Allocations Usage'!$B$3:$K$3,0),0)*HLOOKUP(I$4,$D$51:$O$57,MATCH($B17,$C$51:$C$57,0),0)</f>
        <v>61939.554700654851</v>
      </c>
      <c r="J17" s="50">
        <f>VLOOKUP($C17,CalbyRate!$A$7:$BQ$26,COLUMN()-2,0)*VLOOKUP('Calendar Volumes'!$C17,'Rev Allocations Usage'!$B$4:$K$23,MATCH('Calendar Volumes'!$A17,'Rev Allocations Usage'!$B$3:$K$3,0),0)*HLOOKUP(J$4,$D$51:$O$57,MATCH($B17,$C$51:$C$57,0),0)</f>
        <v>59579.978659754546</v>
      </c>
      <c r="K17" s="51">
        <f>VLOOKUP($C17,CalbyRate!$A$7:$BQ$26,COLUMN()-2,0)*VLOOKUP('Calendar Volumes'!$C17,'Rev Allocations Usage'!$B$4:$K$23,MATCH('Calendar Volumes'!$A17,'Rev Allocations Usage'!$B$3:$K$3,0),0)*HLOOKUP(K$4,$D$51:$O$57,MATCH($B17,$C$51:$C$57,0),0)</f>
        <v>59360.083012335563</v>
      </c>
      <c r="L17" s="50">
        <f>VLOOKUP($C17,CalbyRate!$A$7:$BQ$26,COLUMN()-2,0)*VLOOKUP('Calendar Volumes'!$C17,'Rev Allocations Usage'!$B$4:$K$23,MATCH('Calendar Volumes'!$A17,'Rev Allocations Usage'!$B$3:$K$3,0),0)*HLOOKUP(L$4,$D$51:$O$57,MATCH($B17,$C$51:$C$57,0),0)</f>
        <v>49069.328456396135</v>
      </c>
      <c r="M17" s="50">
        <f>VLOOKUP($C17,CalbyRate!$A$7:$BQ$26,COLUMN()-2,0)*VLOOKUP('Calendar Volumes'!$C17,'Rev Allocations Usage'!$B$4:$K$23,MATCH('Calendar Volumes'!$A17,'Rev Allocations Usage'!$B$3:$K$3,0),0)*HLOOKUP(M$4,$D$51:$O$57,MATCH($B17,$C$51:$C$57,0),0)</f>
        <v>45990.226839065588</v>
      </c>
      <c r="N17" s="50">
        <f>VLOOKUP($C17,CalbyRate!$A$7:$BQ$26,COLUMN()-2,0)*VLOOKUP('Calendar Volumes'!$C17,'Rev Allocations Usage'!$B$4:$K$23,MATCH('Calendar Volumes'!$A17,'Rev Allocations Usage'!$B$3:$K$3,0),0)*HLOOKUP(N$4,$D$51:$O$57,MATCH($B17,$C$51:$C$57,0),0)</f>
        <v>41975.432646195113</v>
      </c>
      <c r="O17" s="50">
        <f>VLOOKUP($C17,CalbyRate!$A$7:$BQ$26,COLUMN()-2,0)*VLOOKUP('Calendar Volumes'!$C17,'Rev Allocations Usage'!$B$4:$K$23,MATCH('Calendar Volumes'!$A17,'Rev Allocations Usage'!$B$3:$K$3,0),0)*HLOOKUP(O$4,$D$51:$O$57,MATCH($B17,$C$51:$C$57,0),0)</f>
        <v>44653.617450878482</v>
      </c>
      <c r="P17" s="50">
        <f>VLOOKUP($C17,CalbyRate!$A$7:$BQ$26,COLUMN()-2,0)*VLOOKUP('Calendar Volumes'!$C17,'Rev Allocations Usage'!$B$4:$K$23,MATCH('Calendar Volumes'!$A17,'Rev Allocations Usage'!$B$3:$K$3,0),0)*HLOOKUP(P$4,$D$51:$O$57,MATCH($B17,$C$51:$C$57,0),0)</f>
        <v>45464.566210683792</v>
      </c>
      <c r="Q17" s="50">
        <f>VLOOKUP($C17,CalbyRate!$A$7:$BQ$26,COLUMN()-2,0)*VLOOKUP('Calendar Volumes'!$C17,'Rev Allocations Usage'!$B$4:$K$23,MATCH('Calendar Volumes'!$A17,'Rev Allocations Usage'!$B$3:$K$3,0),0)*HLOOKUP(Q$4,$D$51:$O$57,MATCH($B17,$C$51:$C$57,0),0)</f>
        <v>48474.579826858564</v>
      </c>
      <c r="R17" s="50">
        <f>VLOOKUP($C17,CalbyRate!$A$7:$BQ$26,COLUMN()-2,0)*VLOOKUP('Calendar Volumes'!$C17,'Rev Allocations Usage'!$B$4:$K$23,MATCH('Calendar Volumes'!$A17,'Rev Allocations Usage'!$B$3:$K$3,0),0)*HLOOKUP(R$4,$D$51:$O$57,MATCH($B17,$C$51:$C$57,0),0)</f>
        <v>50790.850205696799</v>
      </c>
      <c r="S17" s="50">
        <f>VLOOKUP($C17,CalbyRate!$A$7:$BQ$26,COLUMN()-2,0)*VLOOKUP('Calendar Volumes'!$C17,'Rev Allocations Usage'!$B$4:$K$23,MATCH('Calendar Volumes'!$A17,'Rev Allocations Usage'!$B$3:$K$3,0),0)*HLOOKUP(S$4,$D$51:$O$57,MATCH($B17,$C$51:$C$57,0),0)</f>
        <v>51299.910706527633</v>
      </c>
      <c r="T17" s="50">
        <f>VLOOKUP($C17,CalbyRate!$A$7:$BQ$26,COLUMN()-2,0)*VLOOKUP('Calendar Volumes'!$C17,'Rev Allocations Usage'!$B$4:$K$23,MATCH('Calendar Volumes'!$A17,'Rev Allocations Usage'!$B$3:$K$3,0),0)*HLOOKUP(T$4,$D$51:$O$57,MATCH($B17,$C$51:$C$57,0),0)</f>
        <v>51418.394602011875</v>
      </c>
      <c r="U17" s="50">
        <f>VLOOKUP($C17,CalbyRate!$A$7:$BQ$26,COLUMN()-2,0)*VLOOKUP('Calendar Volumes'!$C17,'Rev Allocations Usage'!$B$4:$K$23,MATCH('Calendar Volumes'!$A17,'Rev Allocations Usage'!$B$3:$K$3,0),0)*HLOOKUP(U$4,$D$51:$O$57,MATCH($B17,$C$51:$C$57,0),0)</f>
        <v>64654.352159447561</v>
      </c>
      <c r="V17" s="50">
        <f>VLOOKUP($C17,CalbyRate!$A$7:$BQ$26,COLUMN()-2,0)*VLOOKUP('Calendar Volumes'!$C17,'Rev Allocations Usage'!$B$4:$K$23,MATCH('Calendar Volumes'!$A17,'Rev Allocations Usage'!$B$3:$K$3,0),0)*HLOOKUP(V$4,$D$51:$O$57,MATCH($B17,$C$51:$C$57,0),0)</f>
        <v>60688.381235740628</v>
      </c>
      <c r="W17" s="50">
        <f>VLOOKUP($C17,CalbyRate!$A$7:$BQ$26,COLUMN()-2,0)*VLOOKUP('Calendar Volumes'!$C17,'Rev Allocations Usage'!$B$4:$K$23,MATCH('Calendar Volumes'!$A17,'Rev Allocations Usage'!$B$3:$K$3,0),0)*HLOOKUP(W$4,$D$51:$O$57,MATCH($B17,$C$51:$C$57,0),0)</f>
        <v>59343.823602393786</v>
      </c>
      <c r="X17" s="52">
        <f>VLOOKUP($C17,CalbyRate!$A$7:$BQ$26,COLUMN()-2,0)*VLOOKUP('Calendar Volumes'!$C17,'Rev Allocations Usage'!$B$4:$K$23,MATCH('Calendar Volumes'!$A17,'Rev Allocations Usage'!$B$3:$K$3,0),0)*HLOOKUP(X$4,$D$51:$O$57,MATCH($B17,$C$51:$C$57,0),0)</f>
        <v>50694.298084132475</v>
      </c>
      <c r="Y17" s="50">
        <f>VLOOKUP($C17,CalbyRate!$A$7:$BQ$26,COLUMN()-2,0)*VLOOKUP('Calendar Volumes'!$C17,'Rev Allocations Usage'!$B$4:$K$23,MATCH('Calendar Volumes'!$A17,'Rev Allocations Usage'!$B$3:$K$3,0),0)*HLOOKUP(Y$4,$D$51:$O$57,MATCH($B17,$C$51:$C$57,0),0)</f>
        <v>47444.358371600429</v>
      </c>
      <c r="Z17" s="50">
        <f>VLOOKUP($C17,CalbyRate!$A$7:$BQ$26,COLUMN()-2,0)*VLOOKUP('Calendar Volumes'!$C17,'Rev Allocations Usage'!$B$4:$K$23,MATCH('Calendar Volumes'!$A17,'Rev Allocations Usage'!$B$3:$K$3,0),0)*HLOOKUP(Z$4,$D$51:$O$57,MATCH($B17,$C$51:$C$57,0),0)</f>
        <v>43526.473274327538</v>
      </c>
      <c r="AA17" s="50">
        <f>VLOOKUP($C17,CalbyRate!$A$7:$BQ$26,COLUMN()-2,0)*VLOOKUP('Calendar Volumes'!$C17,'Rev Allocations Usage'!$B$4:$K$23,MATCH('Calendar Volumes'!$A17,'Rev Allocations Usage'!$B$3:$K$3,0),0)*HLOOKUP(AA$4,$D$51:$O$57,MATCH($B17,$C$51:$C$57,0),0)</f>
        <v>46534.569158609411</v>
      </c>
      <c r="AB17" s="50">
        <f>VLOOKUP($C17,CalbyRate!$A$7:$BQ$26,COLUMN()-2,0)*VLOOKUP('Calendar Volumes'!$C17,'Rev Allocations Usage'!$B$4:$K$23,MATCH('Calendar Volumes'!$A17,'Rev Allocations Usage'!$B$3:$K$3,0),0)*HLOOKUP(AB$4,$D$51:$O$57,MATCH($B17,$C$51:$C$57,0),0)</f>
        <v>47908.150218515359</v>
      </c>
      <c r="AC17" s="50">
        <f>VLOOKUP($C17,CalbyRate!$A$7:$BQ$26,COLUMN()-2,0)*VLOOKUP('Calendar Volumes'!$C17,'Rev Allocations Usage'!$B$4:$K$23,MATCH('Calendar Volumes'!$A17,'Rev Allocations Usage'!$B$3:$K$3,0),0)*HLOOKUP(AC$4,$D$51:$O$57,MATCH($B17,$C$51:$C$57,0),0)</f>
        <v>51514.798953709425</v>
      </c>
      <c r="AD17" s="50">
        <f>VLOOKUP($C17,CalbyRate!$A$7:$BQ$26,COLUMN()-2,0)*VLOOKUP('Calendar Volumes'!$C17,'Rev Allocations Usage'!$B$4:$K$23,MATCH('Calendar Volumes'!$A17,'Rev Allocations Usage'!$B$3:$K$3,0),0)*HLOOKUP(AD$4,$D$51:$O$57,MATCH($B17,$C$51:$C$57,0),0)</f>
        <v>53652.439124206772</v>
      </c>
      <c r="AE17" s="50">
        <f>VLOOKUP($C17,CalbyRate!$A$7:$BQ$26,COLUMN()-2,0)*VLOOKUP('Calendar Volumes'!$C17,'Rev Allocations Usage'!$B$4:$K$23,MATCH('Calendar Volumes'!$A17,'Rev Allocations Usage'!$B$3:$K$3,0),0)*HLOOKUP(AE$4,$D$51:$O$57,MATCH($B17,$C$51:$C$57,0),0)</f>
        <v>54316.775158847893</v>
      </c>
      <c r="AF17" s="50">
        <f>VLOOKUP($C17,CalbyRate!$A$7:$BQ$26,COLUMN()-2,0)*VLOOKUP('Calendar Volumes'!$C17,'Rev Allocations Usage'!$B$4:$K$23,MATCH('Calendar Volumes'!$A17,'Rev Allocations Usage'!$B$3:$K$3,0),0)*HLOOKUP(AF$4,$D$51:$O$57,MATCH($B17,$C$51:$C$57,0),0)</f>
        <v>54440.560287852953</v>
      </c>
      <c r="AG17" s="50">
        <f>VLOOKUP($C17,CalbyRate!$A$7:$BQ$26,COLUMN()-2,0)*VLOOKUP('Calendar Volumes'!$C17,'Rev Allocations Usage'!$B$4:$K$23,MATCH('Calendar Volumes'!$A17,'Rev Allocations Usage'!$B$3:$K$3,0),0)*HLOOKUP(AG$4,$D$51:$O$57,MATCH($B17,$C$51:$C$57,0),0)</f>
        <v>67745.737183204968</v>
      </c>
      <c r="AH17" s="50">
        <f>VLOOKUP($C17,CalbyRate!$A$7:$BQ$26,COLUMN()-2,0)*VLOOKUP('Calendar Volumes'!$C17,'Rev Allocations Usage'!$B$4:$K$23,MATCH('Calendar Volumes'!$A17,'Rev Allocations Usage'!$B$3:$K$3,0),0)*HLOOKUP(AH$4,$D$51:$O$57,MATCH($B17,$C$51:$C$57,0),0)</f>
        <v>63312.763462678653</v>
      </c>
      <c r="AI17" s="50">
        <f>VLOOKUP($C17,CalbyRate!$A$7:$BQ$26,COLUMN()-2,0)*VLOOKUP('Calendar Volumes'!$C17,'Rev Allocations Usage'!$B$4:$K$23,MATCH('Calendar Volumes'!$A17,'Rev Allocations Usage'!$B$3:$K$3,0),0)*HLOOKUP(AI$4,$D$51:$O$57,MATCH($B17,$C$51:$C$57,0),0)</f>
        <v>61353.593369630449</v>
      </c>
      <c r="AJ17" s="52">
        <f>VLOOKUP($C17,CalbyRate!$A$7:$BQ$26,COLUMN()-2,0)*VLOOKUP('Calendar Volumes'!$C17,'Rev Allocations Usage'!$B$4:$K$23,MATCH('Calendar Volumes'!$A17,'Rev Allocations Usage'!$B$3:$K$3,0),0)*HLOOKUP(AJ$4,$D$51:$O$57,MATCH($B17,$C$51:$C$57,0),0)</f>
        <v>52084.318234100596</v>
      </c>
      <c r="AK17" s="50">
        <f>VLOOKUP($C17,CalbyRate!$A$7:$BQ$26,COLUMN()-2,0)*VLOOKUP('Calendar Volumes'!$C17,'Rev Allocations Usage'!$B$4:$K$23,MATCH('Calendar Volumes'!$A17,'Rev Allocations Usage'!$B$3:$K$3,0),0)*HLOOKUP(AK$4,$D$51:$O$57,MATCH($B17,$C$51:$C$57,0),0)</f>
        <v>48679.567995592522</v>
      </c>
      <c r="AL17" s="50">
        <f>VLOOKUP($C17,CalbyRate!$A$7:$BQ$26,COLUMN()-2,0)*VLOOKUP('Calendar Volumes'!$C17,'Rev Allocations Usage'!$B$4:$K$23,MATCH('Calendar Volumes'!$A17,'Rev Allocations Usage'!$B$3:$K$3,0),0)*HLOOKUP(AL$4,$D$51:$O$57,MATCH($B17,$C$51:$C$57,0),0)</f>
        <v>44875.227948338586</v>
      </c>
      <c r="AM17" s="50">
        <f>VLOOKUP($C17,CalbyRate!$A$7:$BQ$26,COLUMN()-2,0)*VLOOKUP('Calendar Volumes'!$C17,'Rev Allocations Usage'!$B$4:$K$23,MATCH('Calendar Volumes'!$A17,'Rev Allocations Usage'!$B$3:$K$3,0),0)*HLOOKUP(AM$4,$D$51:$O$57,MATCH($B17,$C$51:$C$57,0),0)</f>
        <v>48203.068162241318</v>
      </c>
      <c r="AN17" s="50">
        <f>VLOOKUP($C17,CalbyRate!$A$7:$BQ$26,COLUMN()-2,0)*VLOOKUP('Calendar Volumes'!$C17,'Rev Allocations Usage'!$B$4:$K$23,MATCH('Calendar Volumes'!$A17,'Rev Allocations Usage'!$B$3:$K$3,0),0)*HLOOKUP(AN$4,$D$51:$O$57,MATCH($B17,$C$51:$C$57,0),0)</f>
        <v>49982.715364056618</v>
      </c>
      <c r="AO17" s="50">
        <f>VLOOKUP($C17,CalbyRate!$A$7:$BQ$26,COLUMN()-2,0)*VLOOKUP('Calendar Volumes'!$C17,'Rev Allocations Usage'!$B$4:$K$23,MATCH('Calendar Volumes'!$A17,'Rev Allocations Usage'!$B$3:$K$3,0),0)*HLOOKUP(AO$4,$D$51:$O$57,MATCH($B17,$C$51:$C$57,0),0)</f>
        <v>53912.36457038622</v>
      </c>
      <c r="AP17" s="50">
        <f>VLOOKUP($C17,CalbyRate!$A$7:$BQ$26,COLUMN()-2,0)*VLOOKUP('Calendar Volumes'!$C17,'Rev Allocations Usage'!$B$4:$K$23,MATCH('Calendar Volumes'!$A17,'Rev Allocations Usage'!$B$3:$K$3,0),0)*HLOOKUP(AP$4,$D$51:$O$57,MATCH($B17,$C$51:$C$57,0),0)</f>
        <v>55952.386414250424</v>
      </c>
      <c r="AQ17" s="50">
        <f>VLOOKUP($C17,CalbyRate!$A$7:$BQ$26,COLUMN()-2,0)*VLOOKUP('Calendar Volumes'!$C17,'Rev Allocations Usage'!$B$4:$K$23,MATCH('Calendar Volumes'!$A17,'Rev Allocations Usage'!$B$3:$K$3,0),0)*HLOOKUP(AQ$4,$D$51:$O$57,MATCH($B17,$C$51:$C$57,0),0)</f>
        <v>56640.474587044584</v>
      </c>
      <c r="AR17" s="50">
        <f>VLOOKUP($C17,CalbyRate!$A$7:$BQ$26,COLUMN()-2,0)*VLOOKUP('Calendar Volumes'!$C17,'Rev Allocations Usage'!$B$4:$K$23,MATCH('Calendar Volumes'!$A17,'Rev Allocations Usage'!$B$3:$K$3,0),0)*HLOOKUP(AR$4,$D$51:$O$57,MATCH($B17,$C$51:$C$57,0),0)</f>
        <v>56909.777631272125</v>
      </c>
      <c r="AS17" s="50">
        <f>VLOOKUP($C17,CalbyRate!$A$7:$BQ$26,COLUMN()-2,0)*VLOOKUP('Calendar Volumes'!$C17,'Rev Allocations Usage'!$B$4:$K$23,MATCH('Calendar Volumes'!$A17,'Rev Allocations Usage'!$B$3:$K$3,0),0)*HLOOKUP(AS$4,$D$51:$O$57,MATCH($B17,$C$51:$C$57,0),0)</f>
        <v>70204.083696858943</v>
      </c>
      <c r="AT17" s="50">
        <f>VLOOKUP($C17,CalbyRate!$A$7:$BQ$26,COLUMN()-2,0)*VLOOKUP('Calendar Volumes'!$C17,'Rev Allocations Usage'!$B$4:$K$23,MATCH('Calendar Volumes'!$A17,'Rev Allocations Usage'!$B$3:$K$3,0),0)*HLOOKUP(AT$4,$D$51:$O$57,MATCH($B17,$C$51:$C$57,0),0)</f>
        <v>65268.883876649743</v>
      </c>
      <c r="AU17" s="50">
        <f>VLOOKUP($C17,CalbyRate!$A$7:$BQ$26,COLUMN()-2,0)*VLOOKUP('Calendar Volumes'!$C17,'Rev Allocations Usage'!$B$4:$K$23,MATCH('Calendar Volumes'!$A17,'Rev Allocations Usage'!$B$3:$K$3,0),0)*HLOOKUP(AU$4,$D$51:$O$57,MATCH($B17,$C$51:$C$57,0),0)</f>
        <v>62919.269851045967</v>
      </c>
      <c r="AV17" s="52">
        <f>VLOOKUP($C17,CalbyRate!$A$7:$BQ$26,COLUMN()-2,0)*VLOOKUP('Calendar Volumes'!$C17,'Rev Allocations Usage'!$B$4:$K$23,MATCH('Calendar Volumes'!$A17,'Rev Allocations Usage'!$B$3:$K$3,0),0)*HLOOKUP(AV$4,$D$51:$O$57,MATCH($B17,$C$51:$C$57,0),0)</f>
        <v>53177.395820733218</v>
      </c>
      <c r="AW17" s="50">
        <f>VLOOKUP($C17,CalbyRate!$A$7:$BQ$26,COLUMN()-2,0)*VLOOKUP('Calendar Volumes'!$C17,'Rev Allocations Usage'!$B$4:$K$23,MATCH('Calendar Volumes'!$A17,'Rev Allocations Usage'!$B$3:$K$3,0),0)*HLOOKUP(AW$4,$D$51:$O$57,MATCH($B17,$C$51:$C$57,0),0)</f>
        <v>49639.398668055408</v>
      </c>
      <c r="AX17" s="50">
        <f>VLOOKUP($C17,CalbyRate!$A$7:$BQ$26,COLUMN()-2,0)*VLOOKUP('Calendar Volumes'!$C17,'Rev Allocations Usage'!$B$4:$K$23,MATCH('Calendar Volumes'!$A17,'Rev Allocations Usage'!$B$3:$K$3,0),0)*HLOOKUP(AX$4,$D$51:$O$57,MATCH($B17,$C$51:$C$57,0),0)</f>
        <v>45919.834712458265</v>
      </c>
      <c r="AY17" s="50">
        <f>VLOOKUP($C17,CalbyRate!$A$7:$BQ$26,COLUMN()-2,0)*VLOOKUP('Calendar Volumes'!$C17,'Rev Allocations Usage'!$B$4:$K$23,MATCH('Calendar Volumes'!$A17,'Rev Allocations Usage'!$B$3:$K$3,0),0)*HLOOKUP(AY$4,$D$51:$O$57,MATCH($B17,$C$51:$C$57,0),0)</f>
        <v>49511.622650988873</v>
      </c>
      <c r="AZ17" s="50">
        <f>VLOOKUP($C17,CalbyRate!$A$7:$BQ$26,COLUMN()-2,0)*VLOOKUP('Calendar Volumes'!$C17,'Rev Allocations Usage'!$B$4:$K$23,MATCH('Calendar Volumes'!$A17,'Rev Allocations Usage'!$B$3:$K$3,0),0)*HLOOKUP(AZ$4,$D$51:$O$57,MATCH($B17,$C$51:$C$57,0),0)</f>
        <v>51554.863221884254</v>
      </c>
      <c r="BA17" s="50">
        <f>VLOOKUP($C17,CalbyRate!$A$7:$BQ$26,COLUMN()-2,0)*VLOOKUP('Calendar Volumes'!$C17,'Rev Allocations Usage'!$B$4:$K$23,MATCH('Calendar Volumes'!$A17,'Rev Allocations Usage'!$B$3:$K$3,0),0)*HLOOKUP(BA$4,$D$51:$O$57,MATCH($B17,$C$51:$C$57,0),0)</f>
        <v>55682.338864409743</v>
      </c>
      <c r="BB17" s="50">
        <f>VLOOKUP($C17,CalbyRate!$A$7:$BQ$26,COLUMN()-2,0)*VLOOKUP('Calendar Volumes'!$C17,'Rev Allocations Usage'!$B$4:$K$23,MATCH('Calendar Volumes'!$A17,'Rev Allocations Usage'!$B$3:$K$3,0),0)*HLOOKUP(BB$4,$D$51:$O$57,MATCH($B17,$C$51:$C$57,0),0)</f>
        <v>57772.653757424421</v>
      </c>
      <c r="BC17" s="50">
        <f>VLOOKUP($C17,CalbyRate!$A$7:$BQ$26,COLUMN()-2,0)*VLOOKUP('Calendar Volumes'!$C17,'Rev Allocations Usage'!$B$4:$K$23,MATCH('Calendar Volumes'!$A17,'Rev Allocations Usage'!$B$3:$K$3,0),0)*HLOOKUP(BC$4,$D$51:$O$57,MATCH($B17,$C$51:$C$57,0),0)</f>
        <v>58479.751577940799</v>
      </c>
      <c r="BD17" s="50">
        <f>VLOOKUP($C17,CalbyRate!$A$7:$BQ$26,COLUMN()-2,0)*VLOOKUP('Calendar Volumes'!$C17,'Rev Allocations Usage'!$B$4:$K$23,MATCH('Calendar Volumes'!$A17,'Rev Allocations Usage'!$B$3:$K$3,0),0)*HLOOKUP(BD$4,$D$51:$O$57,MATCH($B17,$C$51:$C$57,0),0)</f>
        <v>58856.823060738396</v>
      </c>
      <c r="BE17" s="50">
        <f>VLOOKUP($C17,CalbyRate!$A$7:$BQ$26,COLUMN()-2,0)*VLOOKUP('Calendar Volumes'!$C17,'Rev Allocations Usage'!$B$4:$K$23,MATCH('Calendar Volumes'!$A17,'Rev Allocations Usage'!$B$3:$K$3,0),0)*HLOOKUP(BE$4,$D$51:$O$57,MATCH($B17,$C$51:$C$57,0),0)</f>
        <v>72543.375685581748</v>
      </c>
      <c r="BF17" s="50">
        <f>VLOOKUP($C17,CalbyRate!$A$7:$BQ$26,COLUMN()-2,0)*VLOOKUP('Calendar Volumes'!$C17,'Rev Allocations Usage'!$B$4:$K$23,MATCH('Calendar Volumes'!$A17,'Rev Allocations Usage'!$B$3:$K$3,0),0)*HLOOKUP(BF$4,$D$51:$O$57,MATCH($B17,$C$51:$C$57,0),0)</f>
        <v>67148.874927808516</v>
      </c>
      <c r="BG17" s="50">
        <f>VLOOKUP($C17,CalbyRate!$A$7:$BQ$26,COLUMN()-2,0)*VLOOKUP('Calendar Volumes'!$C17,'Rev Allocations Usage'!$B$4:$K$23,MATCH('Calendar Volumes'!$A17,'Rev Allocations Usage'!$B$3:$K$3,0),0)*HLOOKUP(BG$4,$D$51:$O$57,MATCH($B17,$C$51:$C$57,0),0)</f>
        <v>64431.339539155262</v>
      </c>
      <c r="BH17" s="52">
        <f>VLOOKUP($C17,CalbyRate!$A$7:$BQ$26,COLUMN()-2,0)*VLOOKUP('Calendar Volumes'!$C17,'Rev Allocations Usage'!$B$4:$K$23,MATCH('Calendar Volumes'!$A17,'Rev Allocations Usage'!$B$3:$K$3,0),0)*HLOOKUP(BH$4,$D$51:$O$57,MATCH($B17,$C$51:$C$57,0),0)</f>
        <v>54274.224509305095</v>
      </c>
      <c r="BI17" s="50">
        <f>VLOOKUP($C17,CalbyRate!$A$7:$BQ$26,COLUMN()-2,0)*VLOOKUP('Calendar Volumes'!$C17,'Rev Allocations Usage'!$B$4:$K$23,MATCH('Calendar Volumes'!$A17,'Rev Allocations Usage'!$B$3:$K$3,0),0)*HLOOKUP(BI$4,$D$51:$O$57,MATCH($B17,$C$51:$C$57,0),0)</f>
        <v>50606.73193229286</v>
      </c>
      <c r="BJ17" s="50">
        <f>VLOOKUP($C17,CalbyRate!$A$7:$BQ$26,COLUMN()-2,0)*VLOOKUP('Calendar Volumes'!$C17,'Rev Allocations Usage'!$B$4:$K$23,MATCH('Calendar Volumes'!$A17,'Rev Allocations Usage'!$B$3:$K$3,0),0)*HLOOKUP(BJ$4,$D$51:$O$57,MATCH($B17,$C$51:$C$57,0),0)</f>
        <v>46970.783761634186</v>
      </c>
      <c r="BK17" s="50">
        <f>VLOOKUP($C17,CalbyRate!$A$7:$BQ$26,COLUMN()-2,0)*VLOOKUP('Calendar Volumes'!$C17,'Rev Allocations Usage'!$B$4:$K$23,MATCH('Calendar Volumes'!$A17,'Rev Allocations Usage'!$B$3:$K$3,0),0)*HLOOKUP(BK$4,$D$51:$O$57,MATCH($B17,$C$51:$C$57,0),0)</f>
        <v>50870.066812674428</v>
      </c>
      <c r="BL17" s="50">
        <f>VLOOKUP($C17,CalbyRate!$A$7:$BQ$26,COLUMN()-2,0)*VLOOKUP('Calendar Volumes'!$C17,'Rev Allocations Usage'!$B$4:$K$23,MATCH('Calendar Volumes'!$A17,'Rev Allocations Usage'!$B$3:$K$3,0),0)*HLOOKUP(BL$4,$D$51:$O$57,MATCH($B17,$C$51:$C$57,0),0)</f>
        <v>53192.35883730607</v>
      </c>
      <c r="BM17" s="50">
        <f>VLOOKUP($C17,CalbyRate!$A$7:$BQ$26,COLUMN()-2,0)*VLOOKUP('Calendar Volumes'!$C17,'Rev Allocations Usage'!$B$4:$K$23,MATCH('Calendar Volumes'!$A17,'Rev Allocations Usage'!$B$3:$K$3,0),0)*HLOOKUP(BM$4,$D$51:$O$57,MATCH($B17,$C$51:$C$57,0),0)</f>
        <v>57529.436916905222</v>
      </c>
      <c r="BN17" s="50">
        <f>VLOOKUP($C17,CalbyRate!$A$7:$BQ$26,COLUMN()-2,0)*VLOOKUP('Calendar Volumes'!$C17,'Rev Allocations Usage'!$B$4:$K$23,MATCH('Calendar Volumes'!$A17,'Rev Allocations Usage'!$B$3:$K$3,0),0)*HLOOKUP(BN$4,$D$51:$O$57,MATCH($B17,$C$51:$C$57,0),0)</f>
        <v>59630.805736778908</v>
      </c>
      <c r="BO17" s="50">
        <f>VLOOKUP($C17,CalbyRate!$A$7:$BQ$26,COLUMN()-2,0)*VLOOKUP('Calendar Volumes'!$C17,'Rev Allocations Usage'!$B$4:$K$23,MATCH('Calendar Volumes'!$A17,'Rev Allocations Usage'!$B$3:$K$3,0),0)*HLOOKUP(BO$4,$D$51:$O$57,MATCH($B17,$C$51:$C$57,0),0)</f>
        <v>60360.137047723692</v>
      </c>
      <c r="BP17" s="50">
        <f>VLOOKUP($C17,CalbyRate!$A$7:$BQ$26,COLUMN()-2,0)*VLOOKUP('Calendar Volumes'!$C17,'Rev Allocations Usage'!$B$4:$K$23,MATCH('Calendar Volumes'!$A17,'Rev Allocations Usage'!$B$3:$K$3,0),0)*HLOOKUP(BP$4,$D$51:$O$57,MATCH($B17,$C$51:$C$57,0),0)</f>
        <v>60768.666924712823</v>
      </c>
      <c r="BQ17" s="50">
        <f>VLOOKUP($C17,CalbyRate!$A$7:$BQ$26,COLUMN()-2,0)*VLOOKUP('Calendar Volumes'!$C17,'Rev Allocations Usage'!$B$4:$K$23,MATCH('Calendar Volumes'!$A17,'Rev Allocations Usage'!$B$3:$K$3,0),0)*HLOOKUP(BQ$4,$D$51:$O$57,MATCH($B17,$C$51:$C$57,0),0)</f>
        <v>74758.30613546168</v>
      </c>
      <c r="BR17" s="50">
        <f>VLOOKUP($C17,CalbyRate!$A$7:$BQ$26,COLUMN()-2,0)*VLOOKUP('Calendar Volumes'!$C17,'Rev Allocations Usage'!$B$4:$K$23,MATCH('Calendar Volumes'!$A17,'Rev Allocations Usage'!$B$3:$K$3,0),0)*HLOOKUP(BR$4,$D$51:$O$57,MATCH($B17,$C$51:$C$57,0),0)</f>
        <v>68939.740212885692</v>
      </c>
      <c r="BS17" s="51">
        <f>VLOOKUP($C17,CalbyRate!$A$7:$BQ$26,COLUMN()-2,0)*VLOOKUP('Calendar Volumes'!$C17,'Rev Allocations Usage'!$B$4:$K$23,MATCH('Calendar Volumes'!$A17,'Rev Allocations Usage'!$B$3:$K$3,0),0)*HLOOKUP(BS$4,$D$51:$O$57,MATCH($B17,$C$51:$C$57,0),0)</f>
        <v>65876.887285808014</v>
      </c>
    </row>
    <row r="18" spans="1:71" x14ac:dyDescent="0.2">
      <c r="A18" s="82" t="str">
        <f>A17</f>
        <v>Industrial Customers</v>
      </c>
      <c r="B18" s="90" t="s">
        <v>141</v>
      </c>
      <c r="C18" s="90" t="s">
        <v>10</v>
      </c>
      <c r="D18" s="49">
        <f>VLOOKUP($C18,CalbyRate!$A$7:$BQ$26,COLUMN()-2,0)*VLOOKUP('Calendar Volumes'!$C18,'Rev Allocations Usage'!$B$4:$K$23,MATCH('Calendar Volumes'!$A18,'Rev Allocations Usage'!$B$3:$K$3,0),0)*(1-HLOOKUP(D$4,$D$51:$O$57,MATCH($B17,$C$51:$C$57,0),0))</f>
        <v>17059.991551583324</v>
      </c>
      <c r="E18" s="50">
        <f>VLOOKUP($C18,CalbyRate!$A$7:$BQ$26,COLUMN()-2,0)*VLOOKUP('Calendar Volumes'!$C18,'Rev Allocations Usage'!$B$4:$K$23,MATCH('Calendar Volumes'!$A18,'Rev Allocations Usage'!$B$3:$K$3,0),0)*(1-HLOOKUP(E$4,$D$51:$O$57,MATCH($B17,$C$51:$C$57,0),0))</f>
        <v>13279.131289832263</v>
      </c>
      <c r="F18" s="50">
        <f>VLOOKUP($C18,CalbyRate!$A$7:$BQ$26,COLUMN()-2,0)*VLOOKUP('Calendar Volumes'!$C18,'Rev Allocations Usage'!$B$4:$K$23,MATCH('Calendar Volumes'!$A18,'Rev Allocations Usage'!$B$3:$K$3,0),0)*(1-HLOOKUP(F$4,$D$51:$O$57,MATCH($B17,$C$51:$C$57,0),0))</f>
        <v>13915.038867043577</v>
      </c>
      <c r="G18" s="50">
        <f>VLOOKUP($C18,CalbyRate!$A$7:$BQ$26,COLUMN()-2,0)*VLOOKUP('Calendar Volumes'!$C18,'Rev Allocations Usage'!$B$4:$K$23,MATCH('Calendar Volumes'!$A18,'Rev Allocations Usage'!$B$3:$K$3,0),0)*(1-HLOOKUP(G$4,$D$51:$O$57,MATCH($B17,$C$51:$C$57,0),0))</f>
        <v>15086.880158635673</v>
      </c>
      <c r="H18" s="50">
        <f>VLOOKUP($C18,CalbyRate!$A$7:$BQ$26,COLUMN()-2,0)*VLOOKUP('Calendar Volumes'!$C18,'Rev Allocations Usage'!$B$4:$K$23,MATCH('Calendar Volumes'!$A18,'Rev Allocations Usage'!$B$3:$K$3,0),0)*(1-HLOOKUP(H$4,$D$51:$O$57,MATCH($B17,$C$51:$C$57,0),0))</f>
        <v>15093.032358586079</v>
      </c>
      <c r="I18" s="50">
        <f>VLOOKUP($C18,CalbyRate!$A$7:$BQ$26,COLUMN()-2,0)*VLOOKUP('Calendar Volumes'!$C18,'Rev Allocations Usage'!$B$4:$K$23,MATCH('Calendar Volumes'!$A18,'Rev Allocations Usage'!$B$3:$K$3,0),0)*(1-HLOOKUP(I$4,$D$51:$O$57,MATCH($B17,$C$51:$C$57,0),0))</f>
        <v>22909.150368735358</v>
      </c>
      <c r="J18" s="50">
        <f>VLOOKUP($C18,CalbyRate!$A$7:$BQ$26,COLUMN()-2,0)*VLOOKUP('Calendar Volumes'!$C18,'Rev Allocations Usage'!$B$4:$K$23,MATCH('Calendar Volumes'!$A18,'Rev Allocations Usage'!$B$3:$K$3,0),0)*(1-HLOOKUP(J$4,$D$51:$O$57,MATCH($B17,$C$51:$C$57,0),0))</f>
        <v>48747.255267071887</v>
      </c>
      <c r="K18" s="51">
        <f>VLOOKUP($C18,CalbyRate!$A$7:$BQ$26,COLUMN()-2,0)*VLOOKUP('Calendar Volumes'!$C18,'Rev Allocations Usage'!$B$4:$K$23,MATCH('Calendar Volumes'!$A18,'Rev Allocations Usage'!$B$3:$K$3,0),0)*(1-HLOOKUP(K$4,$D$51:$O$57,MATCH($B17,$C$51:$C$57,0),0))</f>
        <v>89040.124518503333</v>
      </c>
      <c r="L18" s="50">
        <f>VLOOKUP($C18,CalbyRate!$A$7:$BQ$26,COLUMN()-2,0)*VLOOKUP('Calendar Volumes'!$C18,'Rev Allocations Usage'!$B$4:$K$23,MATCH('Calendar Volumes'!$A18,'Rev Allocations Usage'!$B$3:$K$3,0),0)*(1-HLOOKUP(L$4,$D$51:$O$57,MATCH($B17,$C$51:$C$57,0),0))</f>
        <v>104272.32296984177</v>
      </c>
      <c r="M18" s="50">
        <f>VLOOKUP($C18,CalbyRate!$A$7:$BQ$26,COLUMN()-2,0)*VLOOKUP('Calendar Volumes'!$C18,'Rev Allocations Usage'!$B$4:$K$23,MATCH('Calendar Volumes'!$A18,'Rev Allocations Usage'!$B$3:$K$3,0),0)*(1-HLOOKUP(M$4,$D$51:$O$57,MATCH($B17,$C$51:$C$57,0),0))</f>
        <v>93374.096915678601</v>
      </c>
      <c r="N18" s="50">
        <f>VLOOKUP($C18,CalbyRate!$A$7:$BQ$26,COLUMN()-2,0)*VLOOKUP('Calendar Volumes'!$C18,'Rev Allocations Usage'!$B$4:$K$23,MATCH('Calendar Volumes'!$A18,'Rev Allocations Usage'!$B$3:$K$3,0),0)*(1-HLOOKUP(N$4,$D$51:$O$57,MATCH($B17,$C$51:$C$57,0),0))</f>
        <v>60403.671368914926</v>
      </c>
      <c r="O18" s="50">
        <f>VLOOKUP($C18,CalbyRate!$A$7:$BQ$26,COLUMN()-2,0)*VLOOKUP('Calendar Volumes'!$C18,'Rev Allocations Usage'!$B$4:$K$23,MATCH('Calendar Volumes'!$A18,'Rev Allocations Usage'!$B$3:$K$3,0),0)*(1-HLOOKUP(O$4,$D$51:$O$57,MATCH($B17,$C$51:$C$57,0),0))</f>
        <v>26225.14040765879</v>
      </c>
      <c r="P18" s="50">
        <f>VLOOKUP($C18,CalbyRate!$A$7:$BQ$26,COLUMN()-2,0)*VLOOKUP('Calendar Volumes'!$C18,'Rev Allocations Usage'!$B$4:$K$23,MATCH('Calendar Volumes'!$A18,'Rev Allocations Usage'!$B$3:$K$3,0),0)*(1-HLOOKUP(P$4,$D$51:$O$57,MATCH($B17,$C$51:$C$57,0),0))</f>
        <v>20426.109456973882</v>
      </c>
      <c r="Q18" s="50">
        <f>VLOOKUP($C18,CalbyRate!$A$7:$BQ$26,COLUMN()-2,0)*VLOOKUP('Calendar Volumes'!$C18,'Rev Allocations Usage'!$B$4:$K$23,MATCH('Calendar Volumes'!$A18,'Rev Allocations Usage'!$B$3:$K$3,0),0)*(1-HLOOKUP(Q$4,$D$51:$O$57,MATCH($B17,$C$51:$C$57,0),0))</f>
        <v>16158.193275619522</v>
      </c>
      <c r="R18" s="50">
        <f>VLOOKUP($C18,CalbyRate!$A$7:$BQ$26,COLUMN()-2,0)*VLOOKUP('Calendar Volumes'!$C18,'Rev Allocations Usage'!$B$4:$K$23,MATCH('Calendar Volumes'!$A18,'Rev Allocations Usage'!$B$3:$K$3,0),0)*(1-HLOOKUP(R$4,$D$51:$O$57,MATCH($B17,$C$51:$C$57,0),0))</f>
        <v>16039.215854430568</v>
      </c>
      <c r="S18" s="50">
        <f>VLOOKUP($C18,CalbyRate!$A$7:$BQ$26,COLUMN()-2,0)*VLOOKUP('Calendar Volumes'!$C18,'Rev Allocations Usage'!$B$4:$K$23,MATCH('Calendar Volumes'!$A18,'Rev Allocations Usage'!$B$3:$K$3,0),0)*(1-HLOOKUP(S$4,$D$51:$O$57,MATCH($B17,$C$51:$C$57,0),0))</f>
        <v>17099.970235509212</v>
      </c>
      <c r="T18" s="50">
        <f>VLOOKUP($C18,CalbyRate!$A$7:$BQ$26,COLUMN()-2,0)*VLOOKUP('Calendar Volumes'!$C18,'Rev Allocations Usage'!$B$4:$K$23,MATCH('Calendar Volumes'!$A18,'Rev Allocations Usage'!$B$3:$K$3,0),0)*(1-HLOOKUP(T$4,$D$51:$O$57,MATCH($B17,$C$51:$C$57,0),0))</f>
        <v>16237.38776905638</v>
      </c>
      <c r="U18" s="50">
        <f>VLOOKUP($C18,CalbyRate!$A$7:$BQ$26,COLUMN()-2,0)*VLOOKUP('Calendar Volumes'!$C18,'Rev Allocations Usage'!$B$4:$K$23,MATCH('Calendar Volumes'!$A18,'Rev Allocations Usage'!$B$3:$K$3,0),0)*(1-HLOOKUP(U$4,$D$51:$O$57,MATCH($B17,$C$51:$C$57,0),0))</f>
        <v>23913.253538425812</v>
      </c>
      <c r="V18" s="50">
        <f>VLOOKUP($C18,CalbyRate!$A$7:$BQ$26,COLUMN()-2,0)*VLOOKUP('Calendar Volumes'!$C18,'Rev Allocations Usage'!$B$4:$K$23,MATCH('Calendar Volumes'!$A18,'Rev Allocations Usage'!$B$3:$K$3,0),0)*(1-HLOOKUP(V$4,$D$51:$O$57,MATCH($B17,$C$51:$C$57,0),0))</f>
        <v>49654.130101969597</v>
      </c>
      <c r="W18" s="50">
        <f>VLOOKUP($C18,CalbyRate!$A$7:$BQ$26,COLUMN()-2,0)*VLOOKUP('Calendar Volumes'!$C18,'Rev Allocations Usage'!$B$4:$K$23,MATCH('Calendar Volumes'!$A18,'Rev Allocations Usage'!$B$3:$K$3,0),0)*(1-HLOOKUP(W$4,$D$51:$O$57,MATCH($B17,$C$51:$C$57,0),0))</f>
        <v>89015.735403590676</v>
      </c>
      <c r="X18" s="52">
        <f>VLOOKUP($C18,CalbyRate!$A$7:$BQ$26,COLUMN()-2,0)*VLOOKUP('Calendar Volumes'!$C18,'Rev Allocations Usage'!$B$4:$K$23,MATCH('Calendar Volumes'!$A18,'Rev Allocations Usage'!$B$3:$K$3,0),0)*(1-HLOOKUP(X$4,$D$51:$O$57,MATCH($B17,$C$51:$C$57,0),0))</f>
        <v>107725.3834287815</v>
      </c>
      <c r="Y18" s="50">
        <f>VLOOKUP($C18,CalbyRate!$A$7:$BQ$26,COLUMN()-2,0)*VLOOKUP('Calendar Volumes'!$C18,'Rev Allocations Usage'!$B$4:$K$23,MATCH('Calendar Volumes'!$A18,'Rev Allocations Usage'!$B$3:$K$3,0),0)*(1-HLOOKUP(Y$4,$D$51:$O$57,MATCH($B17,$C$51:$C$57,0),0))</f>
        <v>96326.424572643286</v>
      </c>
      <c r="Z18" s="50">
        <f>VLOOKUP($C18,CalbyRate!$A$7:$BQ$26,COLUMN()-2,0)*VLOOKUP('Calendar Volumes'!$C18,'Rev Allocations Usage'!$B$4:$K$23,MATCH('Calendar Volumes'!$A18,'Rev Allocations Usage'!$B$3:$K$3,0),0)*(1-HLOOKUP(Z$4,$D$51:$O$57,MATCH($B17,$C$51:$C$57,0),0))</f>
        <v>62635.656663056718</v>
      </c>
      <c r="AA18" s="50">
        <f>VLOOKUP($C18,CalbyRate!$A$7:$BQ$26,COLUMN()-2,0)*VLOOKUP('Calendar Volumes'!$C18,'Rev Allocations Usage'!$B$4:$K$23,MATCH('Calendar Volumes'!$A18,'Rev Allocations Usage'!$B$3:$K$3,0),0)*(1-HLOOKUP(AA$4,$D$51:$O$57,MATCH($B17,$C$51:$C$57,0),0))</f>
        <v>27329.826331246797</v>
      </c>
      <c r="AB18" s="50">
        <f>VLOOKUP($C18,CalbyRate!$A$7:$BQ$26,COLUMN()-2,0)*VLOOKUP('Calendar Volumes'!$C18,'Rev Allocations Usage'!$B$4:$K$23,MATCH('Calendar Volumes'!$A18,'Rev Allocations Usage'!$B$3:$K$3,0),0)*(1-HLOOKUP(AB$4,$D$51:$O$57,MATCH($B17,$C$51:$C$57,0),0))</f>
        <v>21523.951547448934</v>
      </c>
      <c r="AC18" s="50">
        <f>VLOOKUP($C18,CalbyRate!$A$7:$BQ$26,COLUMN()-2,0)*VLOOKUP('Calendar Volumes'!$C18,'Rev Allocations Usage'!$B$4:$K$23,MATCH('Calendar Volumes'!$A18,'Rev Allocations Usage'!$B$3:$K$3,0),0)*(1-HLOOKUP(AC$4,$D$51:$O$57,MATCH($B17,$C$51:$C$57,0),0))</f>
        <v>17171.599651236476</v>
      </c>
      <c r="AD18" s="50">
        <f>VLOOKUP($C18,CalbyRate!$A$7:$BQ$26,COLUMN()-2,0)*VLOOKUP('Calendar Volumes'!$C18,'Rev Allocations Usage'!$B$4:$K$23,MATCH('Calendar Volumes'!$A18,'Rev Allocations Usage'!$B$3:$K$3,0),0)*(1-HLOOKUP(AD$4,$D$51:$O$57,MATCH($B17,$C$51:$C$57,0),0))</f>
        <v>16942.875512907402</v>
      </c>
      <c r="AE18" s="50">
        <f>VLOOKUP($C18,CalbyRate!$A$7:$BQ$26,COLUMN()-2,0)*VLOOKUP('Calendar Volumes'!$C18,'Rev Allocations Usage'!$B$4:$K$23,MATCH('Calendar Volumes'!$A18,'Rev Allocations Usage'!$B$3:$K$3,0),0)*(1-HLOOKUP(AE$4,$D$51:$O$57,MATCH($B17,$C$51:$C$57,0),0))</f>
        <v>18105.591719615964</v>
      </c>
      <c r="AF18" s="50">
        <f>VLOOKUP($C18,CalbyRate!$A$7:$BQ$26,COLUMN()-2,0)*VLOOKUP('Calendar Volumes'!$C18,'Rev Allocations Usage'!$B$4:$K$23,MATCH('Calendar Volumes'!$A18,'Rev Allocations Usage'!$B$3:$K$3,0),0)*(1-HLOOKUP(AF$4,$D$51:$O$57,MATCH($B17,$C$51:$C$57,0),0))</f>
        <v>17191.755880374614</v>
      </c>
      <c r="AG18" s="50">
        <f>VLOOKUP($C18,CalbyRate!$A$7:$BQ$26,COLUMN()-2,0)*VLOOKUP('Calendar Volumes'!$C18,'Rev Allocations Usage'!$B$4:$K$23,MATCH('Calendar Volumes'!$A18,'Rev Allocations Usage'!$B$3:$K$3,0),0)*(1-HLOOKUP(AG$4,$D$51:$O$57,MATCH($B17,$C$51:$C$57,0),0))</f>
        <v>25056.642519815541</v>
      </c>
      <c r="AH18" s="50">
        <f>VLOOKUP($C18,CalbyRate!$A$7:$BQ$26,COLUMN()-2,0)*VLOOKUP('Calendar Volumes'!$C18,'Rev Allocations Usage'!$B$4:$K$23,MATCH('Calendar Volumes'!$A18,'Rev Allocations Usage'!$B$3:$K$3,0),0)*(1-HLOOKUP(AH$4,$D$51:$O$57,MATCH($B17,$C$51:$C$57,0),0))</f>
        <v>51801.351924009803</v>
      </c>
      <c r="AI18" s="50">
        <f>VLOOKUP($C18,CalbyRate!$A$7:$BQ$26,COLUMN()-2,0)*VLOOKUP('Calendar Volumes'!$C18,'Rev Allocations Usage'!$B$4:$K$23,MATCH('Calendar Volumes'!$A18,'Rev Allocations Usage'!$B$3:$K$3,0),0)*(1-HLOOKUP(AI$4,$D$51:$O$57,MATCH($B17,$C$51:$C$57,0),0))</f>
        <v>92030.39005444567</v>
      </c>
      <c r="AJ18" s="52">
        <f>VLOOKUP($C18,CalbyRate!$A$7:$BQ$26,COLUMN()-2,0)*VLOOKUP('Calendar Volumes'!$C18,'Rev Allocations Usage'!$B$4:$K$23,MATCH('Calendar Volumes'!$A18,'Rev Allocations Usage'!$B$3:$K$3,0),0)*(1-HLOOKUP(AJ$4,$D$51:$O$57,MATCH($B17,$C$51:$C$57,0),0))</f>
        <v>110679.17624746375</v>
      </c>
      <c r="AK18" s="50">
        <f>VLOOKUP($C18,CalbyRate!$A$7:$BQ$26,COLUMN()-2,0)*VLOOKUP('Calendar Volumes'!$C18,'Rev Allocations Usage'!$B$4:$K$23,MATCH('Calendar Volumes'!$A18,'Rev Allocations Usage'!$B$3:$K$3,0),0)*(1-HLOOKUP(AK$4,$D$51:$O$57,MATCH($B17,$C$51:$C$57,0),0))</f>
        <v>98834.274415293898</v>
      </c>
      <c r="AL18" s="50">
        <f>VLOOKUP($C18,CalbyRate!$A$7:$BQ$26,COLUMN()-2,0)*VLOOKUP('Calendar Volumes'!$C18,'Rev Allocations Usage'!$B$4:$K$23,MATCH('Calendar Volumes'!$A18,'Rev Allocations Usage'!$B$3:$K$3,0),0)*(1-HLOOKUP(AL$4,$D$51:$O$57,MATCH($B17,$C$51:$C$57,0),0))</f>
        <v>64576.54753541408</v>
      </c>
      <c r="AM18" s="50">
        <f>VLOOKUP($C18,CalbyRate!$A$7:$BQ$26,COLUMN()-2,0)*VLOOKUP('Calendar Volumes'!$C18,'Rev Allocations Usage'!$B$4:$K$23,MATCH('Calendar Volumes'!$A18,'Rev Allocations Usage'!$B$3:$K$3,0),0)*(1-HLOOKUP(AM$4,$D$51:$O$57,MATCH($B17,$C$51:$C$57,0),0))</f>
        <v>28309.738444490933</v>
      </c>
      <c r="AN18" s="50">
        <f>VLOOKUP($C18,CalbyRate!$A$7:$BQ$26,COLUMN()-2,0)*VLOOKUP('Calendar Volumes'!$C18,'Rev Allocations Usage'!$B$4:$K$23,MATCH('Calendar Volumes'!$A18,'Rev Allocations Usage'!$B$3:$K$3,0),0)*(1-HLOOKUP(AN$4,$D$51:$O$57,MATCH($B17,$C$51:$C$57,0),0))</f>
        <v>22456.002554866023</v>
      </c>
      <c r="AO18" s="50">
        <f>VLOOKUP($C18,CalbyRate!$A$7:$BQ$26,COLUMN()-2,0)*VLOOKUP('Calendar Volumes'!$C18,'Rev Allocations Usage'!$B$4:$K$23,MATCH('Calendar Volumes'!$A18,'Rev Allocations Usage'!$B$3:$K$3,0),0)*(1-HLOOKUP(AO$4,$D$51:$O$57,MATCH($B17,$C$51:$C$57,0),0))</f>
        <v>17970.78819012874</v>
      </c>
      <c r="AP18" s="50">
        <f>VLOOKUP($C18,CalbyRate!$A$7:$BQ$26,COLUMN()-2,0)*VLOOKUP('Calendar Volumes'!$C18,'Rev Allocations Usage'!$B$4:$K$23,MATCH('Calendar Volumes'!$A18,'Rev Allocations Usage'!$B$3:$K$3,0),0)*(1-HLOOKUP(AP$4,$D$51:$O$57,MATCH($B17,$C$51:$C$57,0),0))</f>
        <v>17669.174657131713</v>
      </c>
      <c r="AQ18" s="50">
        <f>VLOOKUP($C18,CalbyRate!$A$7:$BQ$26,COLUMN()-2,0)*VLOOKUP('Calendar Volumes'!$C18,'Rev Allocations Usage'!$B$4:$K$23,MATCH('Calendar Volumes'!$A18,'Rev Allocations Usage'!$B$3:$K$3,0),0)*(1-HLOOKUP(AQ$4,$D$51:$O$57,MATCH($B17,$C$51:$C$57,0),0))</f>
        <v>18880.158195681528</v>
      </c>
      <c r="AR18" s="50">
        <f>VLOOKUP($C18,CalbyRate!$A$7:$BQ$26,COLUMN()-2,0)*VLOOKUP('Calendar Volumes'!$C18,'Rev Allocations Usage'!$B$4:$K$23,MATCH('Calendar Volumes'!$A18,'Rev Allocations Usage'!$B$3:$K$3,0),0)*(1-HLOOKUP(AR$4,$D$51:$O$57,MATCH($B17,$C$51:$C$57,0),0))</f>
        <v>17971.50872566488</v>
      </c>
      <c r="AS18" s="50">
        <f>VLOOKUP($C18,CalbyRate!$A$7:$BQ$26,COLUMN()-2,0)*VLOOKUP('Calendar Volumes'!$C18,'Rev Allocations Usage'!$B$4:$K$23,MATCH('Calendar Volumes'!$A18,'Rev Allocations Usage'!$B$3:$K$3,0),0)*(1-HLOOKUP(AS$4,$D$51:$O$57,MATCH($B17,$C$51:$C$57,0),0))</f>
        <v>25965.89397007112</v>
      </c>
      <c r="AT18" s="50">
        <f>VLOOKUP($C18,CalbyRate!$A$7:$BQ$26,COLUMN()-2,0)*VLOOKUP('Calendar Volumes'!$C18,'Rev Allocations Usage'!$B$4:$K$23,MATCH('Calendar Volumes'!$A18,'Rev Allocations Usage'!$B$3:$K$3,0),0)*(1-HLOOKUP(AT$4,$D$51:$O$57,MATCH($B17,$C$51:$C$57,0),0))</f>
        <v>53401.814080895238</v>
      </c>
      <c r="AU18" s="50">
        <f>VLOOKUP($C18,CalbyRate!$A$7:$BQ$26,COLUMN()-2,0)*VLOOKUP('Calendar Volumes'!$C18,'Rev Allocations Usage'!$B$4:$K$23,MATCH('Calendar Volumes'!$A18,'Rev Allocations Usage'!$B$3:$K$3,0),0)*(1-HLOOKUP(AU$4,$D$51:$O$57,MATCH($B17,$C$51:$C$57,0),0))</f>
        <v>94378.904776568947</v>
      </c>
      <c r="AV18" s="52">
        <f>VLOOKUP($C18,CalbyRate!$A$7:$BQ$26,COLUMN()-2,0)*VLOOKUP('Calendar Volumes'!$C18,'Rev Allocations Usage'!$B$4:$K$23,MATCH('Calendar Volumes'!$A18,'Rev Allocations Usage'!$B$3:$K$3,0),0)*(1-HLOOKUP(AV$4,$D$51:$O$57,MATCH($B17,$C$51:$C$57,0),0))</f>
        <v>113001.96611905807</v>
      </c>
      <c r="AW18" s="50">
        <f>VLOOKUP($C18,CalbyRate!$A$7:$BQ$26,COLUMN()-2,0)*VLOOKUP('Calendar Volumes'!$C18,'Rev Allocations Usage'!$B$4:$K$23,MATCH('Calendar Volumes'!$A18,'Rev Allocations Usage'!$B$3:$K$3,0),0)*(1-HLOOKUP(AW$4,$D$51:$O$57,MATCH($B17,$C$51:$C$57,0),0))</f>
        <v>100783.02153817308</v>
      </c>
      <c r="AX18" s="50">
        <f>VLOOKUP($C18,CalbyRate!$A$7:$BQ$26,COLUMN()-2,0)*VLOOKUP('Calendar Volumes'!$C18,'Rev Allocations Usage'!$B$4:$K$23,MATCH('Calendar Volumes'!$A18,'Rev Allocations Usage'!$B$3:$K$3,0),0)*(1-HLOOKUP(AX$4,$D$51:$O$57,MATCH($B17,$C$51:$C$57,0),0))</f>
        <v>66079.762147196045</v>
      </c>
      <c r="AY18" s="50">
        <f>VLOOKUP($C18,CalbyRate!$A$7:$BQ$26,COLUMN()-2,0)*VLOOKUP('Calendar Volumes'!$C18,'Rev Allocations Usage'!$B$4:$K$23,MATCH('Calendar Volumes'!$A18,'Rev Allocations Usage'!$B$3:$K$3,0),0)*(1-HLOOKUP(AY$4,$D$51:$O$57,MATCH($B17,$C$51:$C$57,0),0))</f>
        <v>29078.254572802987</v>
      </c>
      <c r="AZ18" s="50">
        <f>VLOOKUP($C18,CalbyRate!$A$7:$BQ$26,COLUMN()-2,0)*VLOOKUP('Calendar Volumes'!$C18,'Rev Allocations Usage'!$B$4:$K$23,MATCH('Calendar Volumes'!$A18,'Rev Allocations Usage'!$B$3:$K$3,0),0)*(1-HLOOKUP(AZ$4,$D$51:$O$57,MATCH($B17,$C$51:$C$57,0),0))</f>
        <v>23162.329853310323</v>
      </c>
      <c r="BA18" s="50">
        <f>VLOOKUP($C18,CalbyRate!$A$7:$BQ$26,COLUMN()-2,0)*VLOOKUP('Calendar Volumes'!$C18,'Rev Allocations Usage'!$B$4:$K$23,MATCH('Calendar Volumes'!$A18,'Rev Allocations Usage'!$B$3:$K$3,0),0)*(1-HLOOKUP(BA$4,$D$51:$O$57,MATCH($B17,$C$51:$C$57,0),0))</f>
        <v>18560.779621469916</v>
      </c>
      <c r="BB18" s="50">
        <f>VLOOKUP($C18,CalbyRate!$A$7:$BQ$26,COLUMN()-2,0)*VLOOKUP('Calendar Volumes'!$C18,'Rev Allocations Usage'!$B$4:$K$23,MATCH('Calendar Volumes'!$A18,'Rev Allocations Usage'!$B$3:$K$3,0),0)*(1-HLOOKUP(BB$4,$D$51:$O$57,MATCH($B17,$C$51:$C$57,0),0))</f>
        <v>18243.995923397186</v>
      </c>
      <c r="BC18" s="50">
        <f>VLOOKUP($C18,CalbyRate!$A$7:$BQ$26,COLUMN()-2,0)*VLOOKUP('Calendar Volumes'!$C18,'Rev Allocations Usage'!$B$4:$K$23,MATCH('Calendar Volumes'!$A18,'Rev Allocations Usage'!$B$3:$K$3,0),0)*(1-HLOOKUP(BC$4,$D$51:$O$57,MATCH($B17,$C$51:$C$57,0),0))</f>
        <v>19493.250525980267</v>
      </c>
      <c r="BD18" s="50">
        <f>VLOOKUP($C18,CalbyRate!$A$7:$BQ$26,COLUMN()-2,0)*VLOOKUP('Calendar Volumes'!$C18,'Rev Allocations Usage'!$B$4:$K$23,MATCH('Calendar Volumes'!$A18,'Rev Allocations Usage'!$B$3:$K$3,0),0)*(1-HLOOKUP(BD$4,$D$51:$O$57,MATCH($B17,$C$51:$C$57,0),0))</f>
        <v>18586.365177075284</v>
      </c>
      <c r="BE18" s="50">
        <f>VLOOKUP($C18,CalbyRate!$A$7:$BQ$26,COLUMN()-2,0)*VLOOKUP('Calendar Volumes'!$C18,'Rev Allocations Usage'!$B$4:$K$23,MATCH('Calendar Volumes'!$A18,'Rev Allocations Usage'!$B$3:$K$3,0),0)*(1-HLOOKUP(BE$4,$D$51:$O$57,MATCH($B17,$C$51:$C$57,0),0))</f>
        <v>26831.111554941199</v>
      </c>
      <c r="BF18" s="50">
        <f>VLOOKUP($C18,CalbyRate!$A$7:$BQ$26,COLUMN()-2,0)*VLOOKUP('Calendar Volumes'!$C18,'Rev Allocations Usage'!$B$4:$K$23,MATCH('Calendar Volumes'!$A18,'Rev Allocations Usage'!$B$3:$K$3,0),0)*(1-HLOOKUP(BF$4,$D$51:$O$57,MATCH($B17,$C$51:$C$57,0),0))</f>
        <v>54939.988577297867</v>
      </c>
      <c r="BG18" s="50">
        <f>VLOOKUP($C18,CalbyRate!$A$7:$BQ$26,COLUMN()-2,0)*VLOOKUP('Calendar Volumes'!$C18,'Rev Allocations Usage'!$B$4:$K$23,MATCH('Calendar Volumes'!$A18,'Rev Allocations Usage'!$B$3:$K$3,0),0)*(1-HLOOKUP(BG$4,$D$51:$O$57,MATCH($B17,$C$51:$C$57,0),0))</f>
        <v>96647.009308732886</v>
      </c>
      <c r="BH18" s="52">
        <f>VLOOKUP($C18,CalbyRate!$A$7:$BQ$26,COLUMN()-2,0)*VLOOKUP('Calendar Volumes'!$C18,'Rev Allocations Usage'!$B$4:$K$23,MATCH('Calendar Volumes'!$A18,'Rev Allocations Usage'!$B$3:$K$3,0),0)*(1-HLOOKUP(BH$4,$D$51:$O$57,MATCH($B17,$C$51:$C$57,0),0))</f>
        <v>115332.72708227333</v>
      </c>
      <c r="BI18" s="50">
        <f>VLOOKUP($C18,CalbyRate!$A$7:$BQ$26,COLUMN()-2,0)*VLOOKUP('Calendar Volumes'!$C18,'Rev Allocations Usage'!$B$4:$K$23,MATCH('Calendar Volumes'!$A18,'Rev Allocations Usage'!$B$3:$K$3,0),0)*(1-HLOOKUP(BI$4,$D$51:$O$57,MATCH($B17,$C$51:$C$57,0),0))</f>
        <v>102747.00119586731</v>
      </c>
      <c r="BJ18" s="50">
        <f>VLOOKUP($C18,CalbyRate!$A$7:$BQ$26,COLUMN()-2,0)*VLOOKUP('Calendar Volumes'!$C18,'Rev Allocations Usage'!$B$4:$K$23,MATCH('Calendar Volumes'!$A18,'Rev Allocations Usage'!$B$3:$K$3,0),0)*(1-HLOOKUP(BJ$4,$D$51:$O$57,MATCH($B17,$C$51:$C$57,0),0))</f>
        <v>67592.103461863837</v>
      </c>
      <c r="BK18" s="50">
        <f>VLOOKUP($C18,CalbyRate!$A$7:$BQ$26,COLUMN()-2,0)*VLOOKUP('Calendar Volumes'!$C18,'Rev Allocations Usage'!$B$4:$K$23,MATCH('Calendar Volumes'!$A18,'Rev Allocations Usage'!$B$3:$K$3,0),0)*(1-HLOOKUP(BK$4,$D$51:$O$57,MATCH($B17,$C$51:$C$57,0),0))</f>
        <v>29876.07098522149</v>
      </c>
      <c r="BL18" s="50">
        <f>VLOOKUP($C18,CalbyRate!$A$7:$BQ$26,COLUMN()-2,0)*VLOOKUP('Calendar Volumes'!$C18,'Rev Allocations Usage'!$B$4:$K$23,MATCH('Calendar Volumes'!$A18,'Rev Allocations Usage'!$B$3:$K$3,0),0)*(1-HLOOKUP(BL$4,$D$51:$O$57,MATCH($B17,$C$51:$C$57,0),0))</f>
        <v>23898.016289224473</v>
      </c>
      <c r="BM18" s="50">
        <f>VLOOKUP($C18,CalbyRate!$A$7:$BQ$26,COLUMN()-2,0)*VLOOKUP('Calendar Volumes'!$C18,'Rev Allocations Usage'!$B$4:$K$23,MATCH('Calendar Volumes'!$A18,'Rev Allocations Usage'!$B$3:$K$3,0),0)*(1-HLOOKUP(BM$4,$D$51:$O$57,MATCH($B17,$C$51:$C$57,0),0))</f>
        <v>19176.478972301742</v>
      </c>
      <c r="BN18" s="50">
        <f>VLOOKUP($C18,CalbyRate!$A$7:$BQ$26,COLUMN()-2,0)*VLOOKUP('Calendar Volumes'!$C18,'Rev Allocations Usage'!$B$4:$K$23,MATCH('Calendar Volumes'!$A18,'Rev Allocations Usage'!$B$3:$K$3,0),0)*(1-HLOOKUP(BN$4,$D$51:$O$57,MATCH($B17,$C$51:$C$57,0),0))</f>
        <v>18830.780758982812</v>
      </c>
      <c r="BO18" s="50">
        <f>VLOOKUP($C18,CalbyRate!$A$7:$BQ$26,COLUMN()-2,0)*VLOOKUP('Calendar Volumes'!$C18,'Rev Allocations Usage'!$B$4:$K$23,MATCH('Calendar Volumes'!$A18,'Rev Allocations Usage'!$B$3:$K$3,0),0)*(1-HLOOKUP(BO$4,$D$51:$O$57,MATCH($B17,$C$51:$C$57,0),0))</f>
        <v>20120.045682574564</v>
      </c>
      <c r="BP18" s="50">
        <f>VLOOKUP($C18,CalbyRate!$A$7:$BQ$26,COLUMN()-2,0)*VLOOKUP('Calendar Volumes'!$C18,'Rev Allocations Usage'!$B$4:$K$23,MATCH('Calendar Volumes'!$A18,'Rev Allocations Usage'!$B$3:$K$3,0),0)*(1-HLOOKUP(BP$4,$D$51:$O$57,MATCH($B17,$C$51:$C$57,0),0))</f>
        <v>19190.105344646152</v>
      </c>
      <c r="BQ18" s="50">
        <f>VLOOKUP($C18,CalbyRate!$A$7:$BQ$26,COLUMN()-2,0)*VLOOKUP('Calendar Volumes'!$C18,'Rev Allocations Usage'!$B$4:$K$23,MATCH('Calendar Volumes'!$A18,'Rev Allocations Usage'!$B$3:$K$3,0),0)*(1-HLOOKUP(BQ$4,$D$51:$O$57,MATCH($B17,$C$51:$C$57,0),0))</f>
        <v>27650.332406266651</v>
      </c>
      <c r="BR18" s="50">
        <f>VLOOKUP($C18,CalbyRate!$A$7:$BQ$26,COLUMN()-2,0)*VLOOKUP('Calendar Volumes'!$C18,'Rev Allocations Usage'!$B$4:$K$23,MATCH('Calendar Volumes'!$A18,'Rev Allocations Usage'!$B$3:$K$3,0),0)*(1-HLOOKUP(BR$4,$D$51:$O$57,MATCH($B17,$C$51:$C$57,0),0))</f>
        <v>56405.241992361014</v>
      </c>
      <c r="BS18" s="51">
        <f>VLOOKUP($C18,CalbyRate!$A$7:$BQ$26,COLUMN()-2,0)*VLOOKUP('Calendar Volumes'!$C18,'Rev Allocations Usage'!$B$4:$K$23,MATCH('Calendar Volumes'!$A18,'Rev Allocations Usage'!$B$3:$K$3,0),0)*(1-HLOOKUP(BS$4,$D$51:$O$57,MATCH($B17,$C$51:$C$57,0),0))</f>
        <v>98815.330928712006</v>
      </c>
    </row>
    <row r="19" spans="1:71" x14ac:dyDescent="0.2">
      <c r="A19" s="131" t="s">
        <v>157</v>
      </c>
      <c r="B19" s="44"/>
      <c r="C19" s="92"/>
      <c r="D19" s="54">
        <f>SUM(D14:D18)</f>
        <v>71319.167814904504</v>
      </c>
      <c r="E19" s="55">
        <f t="shared" ref="E19:BP19" si="5">SUM(E14:E18)</f>
        <v>70207.363679498943</v>
      </c>
      <c r="F19" s="55">
        <f t="shared" si="5"/>
        <v>77103.388631916023</v>
      </c>
      <c r="G19" s="55">
        <f t="shared" si="5"/>
        <v>80247.022845386178</v>
      </c>
      <c r="H19" s="55">
        <f t="shared" si="5"/>
        <v>83719.461266635335</v>
      </c>
      <c r="I19" s="55">
        <f t="shared" si="5"/>
        <v>111087.04937651068</v>
      </c>
      <c r="J19" s="55">
        <f t="shared" si="5"/>
        <v>136175.03108646613</v>
      </c>
      <c r="K19" s="56">
        <f t="shared" si="5"/>
        <v>179267.49644450069</v>
      </c>
      <c r="L19" s="46">
        <f t="shared" si="5"/>
        <v>184157.53760693321</v>
      </c>
      <c r="M19" s="46">
        <f t="shared" si="5"/>
        <v>166936.76818627003</v>
      </c>
      <c r="N19" s="46">
        <f t="shared" si="5"/>
        <v>125349.30163111372</v>
      </c>
      <c r="O19" s="46">
        <f t="shared" si="5"/>
        <v>89734.398958244405</v>
      </c>
      <c r="P19" s="46">
        <f t="shared" si="5"/>
        <v>87148.765023669461</v>
      </c>
      <c r="Q19" s="46">
        <f t="shared" si="5"/>
        <v>87225.457962296539</v>
      </c>
      <c r="R19" s="46">
        <f t="shared" si="5"/>
        <v>91104.666954579792</v>
      </c>
      <c r="S19" s="46">
        <f t="shared" si="5"/>
        <v>93399.762751992501</v>
      </c>
      <c r="T19" s="46">
        <f t="shared" si="5"/>
        <v>102299.79978358033</v>
      </c>
      <c r="U19" s="46">
        <f t="shared" si="5"/>
        <v>119400.42485523669</v>
      </c>
      <c r="V19" s="46">
        <f t="shared" si="5"/>
        <v>141715.6699667488</v>
      </c>
      <c r="W19" s="46">
        <f t="shared" si="5"/>
        <v>182451.56035910873</v>
      </c>
      <c r="X19" s="48">
        <f t="shared" si="5"/>
        <v>193203.64444053901</v>
      </c>
      <c r="Y19" s="46">
        <f t="shared" si="5"/>
        <v>174901.38575133559</v>
      </c>
      <c r="Z19" s="46">
        <f t="shared" si="5"/>
        <v>132268.76921639018</v>
      </c>
      <c r="AA19" s="46">
        <f t="shared" si="5"/>
        <v>95361.267461168492</v>
      </c>
      <c r="AB19" s="46">
        <f t="shared" si="5"/>
        <v>93865.148580822104</v>
      </c>
      <c r="AC19" s="46">
        <f t="shared" si="5"/>
        <v>94878.339103504171</v>
      </c>
      <c r="AD19" s="46">
        <f t="shared" si="5"/>
        <v>98470.99870226135</v>
      </c>
      <c r="AE19" s="46">
        <f t="shared" si="5"/>
        <v>101205.73506863852</v>
      </c>
      <c r="AF19" s="46">
        <f t="shared" si="5"/>
        <v>106044.98085911685</v>
      </c>
      <c r="AG19" s="46">
        <f t="shared" si="5"/>
        <v>127901.87435412468</v>
      </c>
      <c r="AH19" s="46">
        <f t="shared" si="5"/>
        <v>150839.25092136333</v>
      </c>
      <c r="AI19" s="46">
        <f t="shared" si="5"/>
        <v>191896.75865217607</v>
      </c>
      <c r="AJ19" s="48">
        <f t="shared" si="5"/>
        <v>201180.46756817674</v>
      </c>
      <c r="AK19" s="46">
        <f t="shared" si="5"/>
        <v>181885.51609331334</v>
      </c>
      <c r="AL19" s="46">
        <f t="shared" si="5"/>
        <v>138445.71354785113</v>
      </c>
      <c r="AM19" s="46">
        <f t="shared" si="5"/>
        <v>100465.66090349134</v>
      </c>
      <c r="AN19" s="46">
        <f t="shared" si="5"/>
        <v>99755.746845558562</v>
      </c>
      <c r="AO19" s="46">
        <f t="shared" si="5"/>
        <v>101251.65871279078</v>
      </c>
      <c r="AP19" s="46">
        <f t="shared" si="5"/>
        <v>104670.89936835159</v>
      </c>
      <c r="AQ19" s="46">
        <f t="shared" si="5"/>
        <v>107536.26053363032</v>
      </c>
      <c r="AR19" s="46">
        <f t="shared" si="5"/>
        <v>109110.89049832373</v>
      </c>
      <c r="AS19" s="46">
        <f t="shared" si="5"/>
        <v>135036.73555178026</v>
      </c>
      <c r="AT19" s="46">
        <f t="shared" si="5"/>
        <v>158134.97467856013</v>
      </c>
      <c r="AU19" s="46">
        <f t="shared" si="5"/>
        <v>199655.05822669039</v>
      </c>
      <c r="AV19" s="48">
        <f t="shared" si="5"/>
        <v>207940.45536273083</v>
      </c>
      <c r="AW19" s="46">
        <f t="shared" si="5"/>
        <v>187773.43320239097</v>
      </c>
      <c r="AX19" s="46">
        <f t="shared" si="5"/>
        <v>143651.17503506973</v>
      </c>
      <c r="AY19" s="46">
        <f t="shared" si="5"/>
        <v>104793.45169486152</v>
      </c>
      <c r="AZ19" s="46">
        <f t="shared" si="5"/>
        <v>104671.42671847499</v>
      </c>
      <c r="BA19" s="46">
        <f t="shared" si="5"/>
        <v>106517.62971961116</v>
      </c>
      <c r="BB19" s="46">
        <f t="shared" si="5"/>
        <v>109984.82123682188</v>
      </c>
      <c r="BC19" s="46">
        <f t="shared" si="5"/>
        <v>112997.82228698411</v>
      </c>
      <c r="BD19" s="46">
        <f t="shared" si="5"/>
        <v>112627.81669113136</v>
      </c>
      <c r="BE19" s="46">
        <f t="shared" si="5"/>
        <v>141382.43125820582</v>
      </c>
      <c r="BF19" s="46">
        <f t="shared" si="5"/>
        <v>164729.62954142195</v>
      </c>
      <c r="BG19" s="46">
        <f t="shared" si="5"/>
        <v>206743.18236176495</v>
      </c>
      <c r="BH19" s="48">
        <f t="shared" si="5"/>
        <v>214445.77467101632</v>
      </c>
      <c r="BI19" s="46">
        <f t="shared" si="5"/>
        <v>193424.82605365108</v>
      </c>
      <c r="BJ19" s="46">
        <f t="shared" si="5"/>
        <v>148623.52994074952</v>
      </c>
      <c r="BK19" s="46">
        <f t="shared" si="5"/>
        <v>109085.91777004855</v>
      </c>
      <c r="BL19" s="46">
        <f t="shared" si="5"/>
        <v>109516.12834901664</v>
      </c>
      <c r="BM19" s="46">
        <f t="shared" si="5"/>
        <v>111664.16796595701</v>
      </c>
      <c r="BN19" s="46">
        <f t="shared" si="5"/>
        <v>115234.73454568883</v>
      </c>
      <c r="BO19" s="46">
        <f t="shared" si="5"/>
        <v>118372.22445370129</v>
      </c>
      <c r="BP19" s="46">
        <f t="shared" si="5"/>
        <v>117977.38526586496</v>
      </c>
      <c r="BQ19" s="46">
        <f t="shared" ref="BQ19:BS19" si="6">SUM(BQ14:BQ18)</f>
        <v>147873.9545834951</v>
      </c>
      <c r="BR19" s="46">
        <f t="shared" si="6"/>
        <v>171462.2213463315</v>
      </c>
      <c r="BS19" s="47">
        <f t="shared" si="6"/>
        <v>213957.11728268865</v>
      </c>
    </row>
    <row r="20" spans="1:71" ht="15" x14ac:dyDescent="0.25">
      <c r="A20" s="131" t="s">
        <v>108</v>
      </c>
      <c r="B20" s="44" t="s">
        <v>158</v>
      </c>
      <c r="C20" s="105" t="s">
        <v>4</v>
      </c>
      <c r="D20" s="45">
        <f>VLOOKUP($C20,CalbyRate!$A$7:$BQ$26,COLUMN()-2,0)*VLOOKUP('Calendar Volumes'!$C20,'Rev Allocations Usage'!$B$4:$K$23,MATCH('Calendar Volumes'!$A20,'Rev Allocations Usage'!$B$3:$K$3,0),0)</f>
        <v>2007.3253123415654</v>
      </c>
      <c r="E20" s="46">
        <f>VLOOKUP($C20,CalbyRate!$A$7:$BQ$26,COLUMN()-2,0)*VLOOKUP('Calendar Volumes'!$C20,'Rev Allocations Usage'!$B$4:$K$23,MATCH('Calendar Volumes'!$A20,'Rev Allocations Usage'!$B$3:$K$3,0),0)</f>
        <v>1771.7366454460321</v>
      </c>
      <c r="F20" s="46">
        <f>VLOOKUP($C20,CalbyRate!$A$7:$BQ$26,COLUMN()-2,0)*VLOOKUP('Calendar Volumes'!$C20,'Rev Allocations Usage'!$B$4:$K$23,MATCH('Calendar Volumes'!$A20,'Rev Allocations Usage'!$B$3:$K$3,0),0)</f>
        <v>1364.6639050746596</v>
      </c>
      <c r="G20" s="46">
        <f>VLOOKUP($C20,CalbyRate!$A$7:$BQ$26,COLUMN()-2,0)*VLOOKUP('Calendar Volumes'!$C20,'Rev Allocations Usage'!$B$4:$K$23,MATCH('Calendar Volumes'!$A20,'Rev Allocations Usage'!$B$3:$K$3,0),0)</f>
        <v>1445.3910423505604</v>
      </c>
      <c r="H20" s="46">
        <f>VLOOKUP($C20,CalbyRate!$A$7:$BQ$26,COLUMN()-2,0)*VLOOKUP('Calendar Volumes'!$C20,'Rev Allocations Usage'!$B$4:$K$23,MATCH('Calendar Volumes'!$A20,'Rev Allocations Usage'!$B$3:$K$3,0),0)</f>
        <v>1872.6608302847771</v>
      </c>
      <c r="I20" s="46">
        <f>VLOOKUP($C20,CalbyRate!$A$7:$BQ$26,COLUMN()-2,0)*VLOOKUP('Calendar Volumes'!$C20,'Rev Allocations Usage'!$B$4:$K$23,MATCH('Calendar Volumes'!$A20,'Rev Allocations Usage'!$B$3:$K$3,0),0)</f>
        <v>3141.1951017436777</v>
      </c>
      <c r="J20" s="46">
        <f>VLOOKUP($C20,CalbyRate!$A$7:$BQ$26,COLUMN()-2,0)*VLOOKUP('Calendar Volumes'!$C20,'Rev Allocations Usage'!$B$4:$K$23,MATCH('Calendar Volumes'!$A20,'Rev Allocations Usage'!$B$3:$K$3,0),0)</f>
        <v>3410.1164164587985</v>
      </c>
      <c r="K20" s="47">
        <f>VLOOKUP($C20,CalbyRate!$A$7:$BQ$26,COLUMN()-2,0)*VLOOKUP('Calendar Volumes'!$C20,'Rev Allocations Usage'!$B$4:$K$23,MATCH('Calendar Volumes'!$A20,'Rev Allocations Usage'!$B$3:$K$3,0),0)</f>
        <v>3530.5025069553626</v>
      </c>
      <c r="L20" s="46">
        <f>VLOOKUP($C20,CalbyRate!$A$7:$BQ$26,COLUMN()-2,0)*VLOOKUP('Calendar Volumes'!$C20,'Rev Allocations Usage'!$B$4:$K$23,MATCH('Calendar Volumes'!$A20,'Rev Allocations Usage'!$B$3:$K$3,0),0)</f>
        <v>6903.6829807869426</v>
      </c>
      <c r="M20" s="46">
        <f>VLOOKUP($C20,CalbyRate!$A$7:$BQ$26,COLUMN()-2,0)*VLOOKUP('Calendar Volumes'!$C20,'Rev Allocations Usage'!$B$4:$K$23,MATCH('Calendar Volumes'!$A20,'Rev Allocations Usage'!$B$3:$K$3,0),0)</f>
        <v>5523.0057316616549</v>
      </c>
      <c r="N20" s="46">
        <f>VLOOKUP($C20,CalbyRate!$A$7:$BQ$26,COLUMN()-2,0)*VLOOKUP('Calendar Volumes'!$C20,'Rev Allocations Usage'!$B$4:$K$23,MATCH('Calendar Volumes'!$A20,'Rev Allocations Usage'!$B$3:$K$3,0),0)</f>
        <v>2424.8925767377973</v>
      </c>
      <c r="O20" s="46">
        <f>VLOOKUP($C20,CalbyRate!$A$7:$BQ$26,COLUMN()-2,0)*VLOOKUP('Calendar Volumes'!$C20,'Rev Allocations Usage'!$B$4:$K$23,MATCH('Calendar Volumes'!$A20,'Rev Allocations Usage'!$B$3:$K$3,0),0)</f>
        <v>2078.9135988298885</v>
      </c>
      <c r="P20" s="46">
        <f>VLOOKUP($C20,CalbyRate!$A$7:$BQ$26,COLUMN()-2,0)*VLOOKUP('Calendar Volumes'!$C20,'Rev Allocations Usage'!$B$4:$K$23,MATCH('Calendar Volumes'!$A20,'Rev Allocations Usage'!$B$3:$K$3,0),0)</f>
        <v>2295.3050528667104</v>
      </c>
      <c r="Q20" s="46">
        <f>VLOOKUP($C20,CalbyRate!$A$7:$BQ$26,COLUMN()-2,0)*VLOOKUP('Calendar Volumes'!$C20,'Rev Allocations Usage'!$B$4:$K$23,MATCH('Calendar Volumes'!$A20,'Rev Allocations Usage'!$B$3:$K$3,0),0)</f>
        <v>2017.6924673568567</v>
      </c>
      <c r="R20" s="46">
        <f>VLOOKUP($C20,CalbyRate!$A$7:$BQ$26,COLUMN()-2,0)*VLOOKUP('Calendar Volumes'!$C20,'Rev Allocations Usage'!$B$4:$K$23,MATCH('Calendar Volumes'!$A20,'Rev Allocations Usage'!$B$3:$K$3,0),0)</f>
        <v>1445.2962500615415</v>
      </c>
      <c r="S20" s="46">
        <f>VLOOKUP($C20,CalbyRate!$A$7:$BQ$26,COLUMN()-2,0)*VLOOKUP('Calendar Volumes'!$C20,'Rev Allocations Usage'!$B$4:$K$23,MATCH('Calendar Volumes'!$A20,'Rev Allocations Usage'!$B$3:$K$3,0),0)</f>
        <v>1293.2492709413866</v>
      </c>
      <c r="T20" s="46">
        <f>VLOOKUP($C20,CalbyRate!$A$7:$BQ$26,COLUMN()-2,0)*VLOOKUP('Calendar Volumes'!$C20,'Rev Allocations Usage'!$B$4:$K$23,MATCH('Calendar Volumes'!$A20,'Rev Allocations Usage'!$B$3:$K$3,0),0)</f>
        <v>1439.0704200350181</v>
      </c>
      <c r="U20" s="46">
        <f>VLOOKUP($C20,CalbyRate!$A$7:$BQ$26,COLUMN()-2,0)*VLOOKUP('Calendar Volumes'!$C20,'Rev Allocations Usage'!$B$4:$K$23,MATCH('Calendar Volumes'!$A20,'Rev Allocations Usage'!$B$3:$K$3,0),0)</f>
        <v>2360.5417223444001</v>
      </c>
      <c r="V20" s="46">
        <f>VLOOKUP($C20,CalbyRate!$A$7:$BQ$26,COLUMN()-2,0)*VLOOKUP('Calendar Volumes'!$C20,'Rev Allocations Usage'!$B$4:$K$23,MATCH('Calendar Volumes'!$A20,'Rev Allocations Usage'!$B$3:$K$3,0),0)</f>
        <v>2456.6784962719694</v>
      </c>
      <c r="W20" s="46">
        <f>VLOOKUP($C20,CalbyRate!$A$7:$BQ$26,COLUMN()-2,0)*VLOOKUP('Calendar Volumes'!$C20,'Rev Allocations Usage'!$B$4:$K$23,MATCH('Calendar Volumes'!$A20,'Rev Allocations Usage'!$B$3:$K$3,0),0)</f>
        <v>2376.4018577706797</v>
      </c>
      <c r="X20" s="48">
        <f>VLOOKUP($C20,CalbyRate!$A$7:$BQ$26,COLUMN()-2,0)*VLOOKUP('Calendar Volumes'!$C20,'Rev Allocations Usage'!$B$4:$K$23,MATCH('Calendar Volumes'!$A20,'Rev Allocations Usage'!$B$3:$K$3,0),0)</f>
        <v>5853.4439532153874</v>
      </c>
      <c r="Y20" s="46">
        <f>VLOOKUP($C20,CalbyRate!$A$7:$BQ$26,COLUMN()-2,0)*VLOOKUP('Calendar Volumes'!$C20,'Rev Allocations Usage'!$B$4:$K$23,MATCH('Calendar Volumes'!$A20,'Rev Allocations Usage'!$B$3:$K$3,0),0)</f>
        <v>4534.8638873699038</v>
      </c>
      <c r="Z20" s="46">
        <f>VLOOKUP($C20,CalbyRate!$A$7:$BQ$26,COLUMN()-2,0)*VLOOKUP('Calendar Volumes'!$C20,'Rev Allocations Usage'!$B$4:$K$23,MATCH('Calendar Volumes'!$A20,'Rev Allocations Usage'!$B$3:$K$3,0),0)</f>
        <v>1509.2398604420632</v>
      </c>
      <c r="AA20" s="46">
        <f>VLOOKUP($C20,CalbyRate!$A$7:$BQ$26,COLUMN()-2,0)*VLOOKUP('Calendar Volumes'!$C20,'Rev Allocations Usage'!$B$4:$K$23,MATCH('Calendar Volumes'!$A20,'Rev Allocations Usage'!$B$3:$K$3,0),0)</f>
        <v>1242.0738256283066</v>
      </c>
      <c r="AB20" s="46">
        <f>VLOOKUP($C20,CalbyRate!$A$7:$BQ$26,COLUMN()-2,0)*VLOOKUP('Calendar Volumes'!$C20,'Rev Allocations Usage'!$B$4:$K$23,MATCH('Calendar Volumes'!$A20,'Rev Allocations Usage'!$B$3:$K$3,0),0)</f>
        <v>1387.0815504967695</v>
      </c>
      <c r="AC20" s="46">
        <f>VLOOKUP($C20,CalbyRate!$A$7:$BQ$26,COLUMN()-2,0)*VLOOKUP('Calendar Volumes'!$C20,'Rev Allocations Usage'!$B$4:$K$23,MATCH('Calendar Volumes'!$A20,'Rev Allocations Usage'!$B$3:$K$3,0),0)</f>
        <v>1103.671178420868</v>
      </c>
      <c r="AD20" s="46">
        <f>VLOOKUP($C20,CalbyRate!$A$7:$BQ$26,COLUMN()-2,0)*VLOOKUP('Calendar Volumes'!$C20,'Rev Allocations Usage'!$B$4:$K$23,MATCH('Calendar Volumes'!$A20,'Rev Allocations Usage'!$B$3:$K$3,0),0)</f>
        <v>609.69617882626812</v>
      </c>
      <c r="AE20" s="46">
        <f>VLOOKUP($C20,CalbyRate!$A$7:$BQ$26,COLUMN()-2,0)*VLOOKUP('Calendar Volumes'!$C20,'Rev Allocations Usage'!$B$4:$K$23,MATCH('Calendar Volumes'!$A20,'Rev Allocations Usage'!$B$3:$K$3,0),0)</f>
        <v>675.88674382367776</v>
      </c>
      <c r="AF20" s="46">
        <f>VLOOKUP($C20,CalbyRate!$A$7:$BQ$26,COLUMN()-2,0)*VLOOKUP('Calendar Volumes'!$C20,'Rev Allocations Usage'!$B$4:$K$23,MATCH('Calendar Volumes'!$A20,'Rev Allocations Usage'!$B$3:$K$3,0),0)</f>
        <v>1065.2136637516251</v>
      </c>
      <c r="AG20" s="46">
        <f>VLOOKUP($C20,CalbyRate!$A$7:$BQ$26,COLUMN()-2,0)*VLOOKUP('Calendar Volumes'!$C20,'Rev Allocations Usage'!$B$4:$K$23,MATCH('Calendar Volumes'!$A20,'Rev Allocations Usage'!$B$3:$K$3,0),0)</f>
        <v>2196.9241833788792</v>
      </c>
      <c r="AH20" s="46">
        <f>VLOOKUP($C20,CalbyRate!$A$7:$BQ$26,COLUMN()-2,0)*VLOOKUP('Calendar Volumes'!$C20,'Rev Allocations Usage'!$B$4:$K$23,MATCH('Calendar Volumes'!$A20,'Rev Allocations Usage'!$B$3:$K$3,0),0)</f>
        <v>2485.3876307132737</v>
      </c>
      <c r="AI20" s="46">
        <f>VLOOKUP($C20,CalbyRate!$A$7:$BQ$26,COLUMN()-2,0)*VLOOKUP('Calendar Volumes'!$C20,'Rev Allocations Usage'!$B$4:$K$23,MATCH('Calendar Volumes'!$A20,'Rev Allocations Usage'!$B$3:$K$3,0),0)</f>
        <v>2576.7089880783578</v>
      </c>
      <c r="AJ20" s="48">
        <f>VLOOKUP($C20,CalbyRate!$A$7:$BQ$26,COLUMN()-2,0)*VLOOKUP('Calendar Volumes'!$C20,'Rev Allocations Usage'!$B$4:$K$23,MATCH('Calendar Volumes'!$A20,'Rev Allocations Usage'!$B$3:$K$3,0),0)</f>
        <v>6191.2598346862524</v>
      </c>
      <c r="AK20" s="46">
        <f>VLOOKUP($C20,CalbyRate!$A$7:$BQ$26,COLUMN()-2,0)*VLOOKUP('Calendar Volumes'!$C20,'Rev Allocations Usage'!$B$4:$K$23,MATCH('Calendar Volumes'!$A20,'Rev Allocations Usage'!$B$3:$K$3,0),0)</f>
        <v>4878.0279970949678</v>
      </c>
      <c r="AL20" s="46">
        <f>VLOOKUP($C20,CalbyRate!$A$7:$BQ$26,COLUMN()-2,0)*VLOOKUP('Calendar Volumes'!$C20,'Rev Allocations Usage'!$B$4:$K$23,MATCH('Calendar Volumes'!$A20,'Rev Allocations Usage'!$B$3:$K$3,0),0)</f>
        <v>1852.745050731668</v>
      </c>
      <c r="AM20" s="46">
        <f>VLOOKUP($C20,CalbyRate!$A$7:$BQ$26,COLUMN()-2,0)*VLOOKUP('Calendar Volumes'!$C20,'Rev Allocations Usage'!$B$4:$K$23,MATCH('Calendar Volumes'!$A20,'Rev Allocations Usage'!$B$3:$K$3,0),0)</f>
        <v>1579.1125428170667</v>
      </c>
      <c r="AN20" s="46">
        <f>VLOOKUP($C20,CalbyRate!$A$7:$BQ$26,COLUMN()-2,0)*VLOOKUP('Calendar Volumes'!$C20,'Rev Allocations Usage'!$B$4:$K$23,MATCH('Calendar Volumes'!$A20,'Rev Allocations Usage'!$B$3:$K$3,0),0)</f>
        <v>1705.7125501094654</v>
      </c>
      <c r="AO20" s="46">
        <f>VLOOKUP($C20,CalbyRate!$A$7:$BQ$26,COLUMN()-2,0)*VLOOKUP('Calendar Volumes'!$C20,'Rev Allocations Usage'!$B$4:$K$23,MATCH('Calendar Volumes'!$A20,'Rev Allocations Usage'!$B$3:$K$3,0),0)</f>
        <v>1367.9017526274158</v>
      </c>
      <c r="AP20" s="46">
        <f>VLOOKUP($C20,CalbyRate!$A$7:$BQ$26,COLUMN()-2,0)*VLOOKUP('Calendar Volumes'!$C20,'Rev Allocations Usage'!$B$4:$K$23,MATCH('Calendar Volumes'!$A20,'Rev Allocations Usage'!$B$3:$K$3,0),0)</f>
        <v>789.46793514037813</v>
      </c>
      <c r="AQ20" s="46">
        <f>VLOOKUP($C20,CalbyRate!$A$7:$BQ$26,COLUMN()-2,0)*VLOOKUP('Calendar Volumes'!$C20,'Rev Allocations Usage'!$B$4:$K$23,MATCH('Calendar Volumes'!$A20,'Rev Allocations Usage'!$B$3:$K$3,0),0)</f>
        <v>696.66945123861217</v>
      </c>
      <c r="AR20" s="46">
        <f>VLOOKUP($C20,CalbyRate!$A$7:$BQ$26,COLUMN()-2,0)*VLOOKUP('Calendar Volumes'!$C20,'Rev Allocations Usage'!$B$4:$K$23,MATCH('Calendar Volumes'!$A20,'Rev Allocations Usage'!$B$3:$K$3,0),0)</f>
        <v>925.03975183047214</v>
      </c>
      <c r="AS20" s="46">
        <f>VLOOKUP($C20,CalbyRate!$A$7:$BQ$26,COLUMN()-2,0)*VLOOKUP('Calendar Volumes'!$C20,'Rev Allocations Usage'!$B$4:$K$23,MATCH('Calendar Volumes'!$A20,'Rev Allocations Usage'!$B$3:$K$3,0),0)</f>
        <v>1857.5753820936297</v>
      </c>
      <c r="AT20" s="46">
        <f>VLOOKUP($C20,CalbyRate!$A$7:$BQ$26,COLUMN()-2,0)*VLOOKUP('Calendar Volumes'!$C20,'Rev Allocations Usage'!$B$4:$K$23,MATCH('Calendar Volumes'!$A20,'Rev Allocations Usage'!$B$3:$K$3,0),0)</f>
        <v>2104.3782220328858</v>
      </c>
      <c r="AU20" s="46">
        <f>VLOOKUP($C20,CalbyRate!$A$7:$BQ$26,COLUMN()-2,0)*VLOOKUP('Calendar Volumes'!$C20,'Rev Allocations Usage'!$B$4:$K$23,MATCH('Calendar Volumes'!$A20,'Rev Allocations Usage'!$B$3:$K$3,0),0)</f>
        <v>2136.0152659591427</v>
      </c>
      <c r="AV20" s="48">
        <f>VLOOKUP($C20,CalbyRate!$A$7:$BQ$26,COLUMN()-2,0)*VLOOKUP('Calendar Volumes'!$C20,'Rev Allocations Usage'!$B$4:$K$23,MATCH('Calendar Volumes'!$A20,'Rev Allocations Usage'!$B$3:$K$3,0),0)</f>
        <v>5752.531302594517</v>
      </c>
      <c r="AW20" s="46">
        <f>VLOOKUP($C20,CalbyRate!$A$7:$BQ$26,COLUMN()-2,0)*VLOOKUP('Calendar Volumes'!$C20,'Rev Allocations Usage'!$B$4:$K$23,MATCH('Calendar Volumes'!$A20,'Rev Allocations Usage'!$B$3:$K$3,0),0)</f>
        <v>4549.8259325485169</v>
      </c>
      <c r="AX20" s="46">
        <f>VLOOKUP($C20,CalbyRate!$A$7:$BQ$26,COLUMN()-2,0)*VLOOKUP('Calendar Volumes'!$C20,'Rev Allocations Usage'!$B$4:$K$23,MATCH('Calendar Volumes'!$A20,'Rev Allocations Usage'!$B$3:$K$3,0),0)</f>
        <v>1622.4808274488378</v>
      </c>
      <c r="AY20" s="46">
        <f>VLOOKUP($C20,CalbyRate!$A$7:$BQ$26,COLUMN()-2,0)*VLOOKUP('Calendar Volumes'!$C20,'Rev Allocations Usage'!$B$4:$K$23,MATCH('Calendar Volumes'!$A20,'Rev Allocations Usage'!$B$3:$K$3,0),0)</f>
        <v>1433.0852331579154</v>
      </c>
      <c r="AZ20" s="46">
        <f>VLOOKUP($C20,CalbyRate!$A$7:$BQ$26,COLUMN()-2,0)*VLOOKUP('Calendar Volumes'!$C20,'Rev Allocations Usage'!$B$4:$K$23,MATCH('Calendar Volumes'!$A20,'Rev Allocations Usage'!$B$3:$K$3,0),0)</f>
        <v>1625.1510563223769</v>
      </c>
      <c r="BA20" s="46">
        <f>VLOOKUP($C20,CalbyRate!$A$7:$BQ$26,COLUMN()-2,0)*VLOOKUP('Calendar Volumes'!$C20,'Rev Allocations Usage'!$B$4:$K$23,MATCH('Calendar Volumes'!$A20,'Rev Allocations Usage'!$B$3:$K$3,0),0)</f>
        <v>1386.5725141912997</v>
      </c>
      <c r="BB20" s="46">
        <f>VLOOKUP($C20,CalbyRate!$A$7:$BQ$26,COLUMN()-2,0)*VLOOKUP('Calendar Volumes'!$C20,'Rev Allocations Usage'!$B$4:$K$23,MATCH('Calendar Volumes'!$A20,'Rev Allocations Usage'!$B$3:$K$3,0),0)</f>
        <v>930.4056640121554</v>
      </c>
      <c r="BC20" s="46">
        <f>VLOOKUP($C20,CalbyRate!$A$7:$BQ$26,COLUMN()-2,0)*VLOOKUP('Calendar Volumes'!$C20,'Rev Allocations Usage'!$B$4:$K$23,MATCH('Calendar Volumes'!$A20,'Rev Allocations Usage'!$B$3:$K$3,0),0)</f>
        <v>969.01339043168412</v>
      </c>
      <c r="BD20" s="46">
        <f>VLOOKUP($C20,CalbyRate!$A$7:$BQ$26,COLUMN()-2,0)*VLOOKUP('Calendar Volumes'!$C20,'Rev Allocations Usage'!$B$4:$K$23,MATCH('Calendar Volumes'!$A20,'Rev Allocations Usage'!$B$3:$K$3,0),0)</f>
        <v>1318.3461830213892</v>
      </c>
      <c r="BE20" s="46">
        <f>VLOOKUP($C20,CalbyRate!$A$7:$BQ$26,COLUMN()-2,0)*VLOOKUP('Calendar Volumes'!$C20,'Rev Allocations Usage'!$B$4:$K$23,MATCH('Calendar Volumes'!$A20,'Rev Allocations Usage'!$B$3:$K$3,0),0)</f>
        <v>2442.0418881055807</v>
      </c>
      <c r="BF20" s="46">
        <f>VLOOKUP($C20,CalbyRate!$A$7:$BQ$26,COLUMN()-2,0)*VLOOKUP('Calendar Volumes'!$C20,'Rev Allocations Usage'!$B$4:$K$23,MATCH('Calendar Volumes'!$A20,'Rev Allocations Usage'!$B$3:$K$3,0),0)</f>
        <v>2758.1435104866487</v>
      </c>
      <c r="BG20" s="46">
        <f>VLOOKUP($C20,CalbyRate!$A$7:$BQ$26,COLUMN()-2,0)*VLOOKUP('Calendar Volumes'!$C20,'Rev Allocations Usage'!$B$4:$K$23,MATCH('Calendar Volumes'!$A20,'Rev Allocations Usage'!$B$3:$K$3,0),0)</f>
        <v>2884.3497162486137</v>
      </c>
      <c r="BH20" s="48">
        <f>VLOOKUP($C20,CalbyRate!$A$7:$BQ$26,COLUMN()-2,0)*VLOOKUP('Calendar Volumes'!$C20,'Rev Allocations Usage'!$B$4:$K$23,MATCH('Calendar Volumes'!$A20,'Rev Allocations Usage'!$B$3:$K$3,0),0)</f>
        <v>6505.4107744836074</v>
      </c>
      <c r="BI20" s="46">
        <f>VLOOKUP($C20,CalbyRate!$A$7:$BQ$26,COLUMN()-2,0)*VLOOKUP('Calendar Volumes'!$C20,'Rev Allocations Usage'!$B$4:$K$23,MATCH('Calendar Volumes'!$A20,'Rev Allocations Usage'!$B$3:$K$3,0),0)</f>
        <v>5156.5223073735306</v>
      </c>
      <c r="BJ20" s="46">
        <f>VLOOKUP($C20,CalbyRate!$A$7:$BQ$26,COLUMN()-2,0)*VLOOKUP('Calendar Volumes'!$C20,'Rev Allocations Usage'!$B$4:$K$23,MATCH('Calendar Volumes'!$A20,'Rev Allocations Usage'!$B$3:$K$3,0),0)</f>
        <v>2102.313372891525</v>
      </c>
      <c r="BK20" s="46">
        <f>VLOOKUP($C20,CalbyRate!$A$7:$BQ$26,COLUMN()-2,0)*VLOOKUP('Calendar Volumes'!$C20,'Rev Allocations Usage'!$B$4:$K$23,MATCH('Calendar Volumes'!$A20,'Rev Allocations Usage'!$B$3:$K$3,0),0)</f>
        <v>1802.9715975338638</v>
      </c>
      <c r="BL20" s="46">
        <f>VLOOKUP($C20,CalbyRate!$A$7:$BQ$26,COLUMN()-2,0)*VLOOKUP('Calendar Volumes'!$C20,'Rev Allocations Usage'!$B$4:$K$23,MATCH('Calendar Volumes'!$A20,'Rev Allocations Usage'!$B$3:$K$3,0),0)</f>
        <v>2020.6989252716937</v>
      </c>
      <c r="BM20" s="46">
        <f>VLOOKUP($C20,CalbyRate!$A$7:$BQ$26,COLUMN()-2,0)*VLOOKUP('Calendar Volumes'!$C20,'Rev Allocations Usage'!$B$4:$K$23,MATCH('Calendar Volumes'!$A20,'Rev Allocations Usage'!$B$3:$K$3,0),0)</f>
        <v>1781.1716546329267</v>
      </c>
      <c r="BN20" s="46">
        <f>VLOOKUP($C20,CalbyRate!$A$7:$BQ$26,COLUMN()-2,0)*VLOOKUP('Calendar Volumes'!$C20,'Rev Allocations Usage'!$B$4:$K$23,MATCH('Calendar Volumes'!$A20,'Rev Allocations Usage'!$B$3:$K$3,0),0)</f>
        <v>1293.895539511776</v>
      </c>
      <c r="BO20" s="46">
        <f>VLOOKUP($C20,CalbyRate!$A$7:$BQ$26,COLUMN()-2,0)*VLOOKUP('Calendar Volumes'!$C20,'Rev Allocations Usage'!$B$4:$K$23,MATCH('Calendar Volumes'!$A20,'Rev Allocations Usage'!$B$3:$K$3,0),0)</f>
        <v>1266.7471938352353</v>
      </c>
      <c r="BP20" s="46">
        <f>VLOOKUP($C20,CalbyRate!$A$7:$BQ$26,COLUMN()-2,0)*VLOOKUP('Calendar Volumes'!$C20,'Rev Allocations Usage'!$B$4:$K$23,MATCH('Calendar Volumes'!$A20,'Rev Allocations Usage'!$B$3:$K$3,0),0)</f>
        <v>1535.8451481431821</v>
      </c>
      <c r="BQ20" s="46">
        <f>VLOOKUP($C20,CalbyRate!$A$7:$BQ$26,COLUMN()-2,0)*VLOOKUP('Calendar Volumes'!$C20,'Rev Allocations Usage'!$B$4:$K$23,MATCH('Calendar Volumes'!$A20,'Rev Allocations Usage'!$B$3:$K$3,0),0)</f>
        <v>2606.4418523210779</v>
      </c>
      <c r="BR20" s="46">
        <f>VLOOKUP($C20,CalbyRate!$A$7:$BQ$26,COLUMN()-2,0)*VLOOKUP('Calendar Volumes'!$C20,'Rev Allocations Usage'!$B$4:$K$23,MATCH('Calendar Volumes'!$A20,'Rev Allocations Usage'!$B$3:$K$3,0),0)</f>
        <v>2852.3218259530922</v>
      </c>
      <c r="BS20" s="47">
        <f>VLOOKUP($C20,CalbyRate!$A$7:$BQ$26,COLUMN()-2,0)*VLOOKUP('Calendar Volumes'!$C20,'Rev Allocations Usage'!$B$4:$K$23,MATCH('Calendar Volumes'!$A20,'Rev Allocations Usage'!$B$3:$K$3,0),0)</f>
        <v>2911.3877851223365</v>
      </c>
    </row>
    <row r="21" spans="1:71" ht="15" x14ac:dyDescent="0.25">
      <c r="A21" s="130" t="str">
        <f>A20</f>
        <v>Public Authorities Customers</v>
      </c>
      <c r="B21" s="90" t="str">
        <f>B20</f>
        <v>PAAAGS</v>
      </c>
      <c r="C21" s="105" t="s">
        <v>5</v>
      </c>
      <c r="D21" s="49">
        <f>VLOOKUP($C21,CalbyRate!$A$7:$BQ$26,COLUMN()-2,0)*VLOOKUP('Calendar Volumes'!$C21,'Rev Allocations Usage'!$B$4:$K$23,MATCH('Calendar Volumes'!$A21,'Rev Allocations Usage'!$B$3:$K$3,0),0)</f>
        <v>287.64296136117503</v>
      </c>
      <c r="E21" s="50">
        <f>VLOOKUP($C21,CalbyRate!$A$7:$BQ$26,COLUMN()-2,0)*VLOOKUP('Calendar Volumes'!$C21,'Rev Allocations Usage'!$B$4:$K$23,MATCH('Calendar Volumes'!$A21,'Rev Allocations Usage'!$B$3:$K$3,0),0)</f>
        <v>302.62575605826862</v>
      </c>
      <c r="F21" s="50">
        <f>VLOOKUP($C21,CalbyRate!$A$7:$BQ$26,COLUMN()-2,0)*VLOOKUP('Calendar Volumes'!$C21,'Rev Allocations Usage'!$B$4:$K$23,MATCH('Calendar Volumes'!$A21,'Rev Allocations Usage'!$B$3:$K$3,0),0)</f>
        <v>340.07726034604769</v>
      </c>
      <c r="G21" s="50">
        <f>VLOOKUP($C21,CalbyRate!$A$7:$BQ$26,COLUMN()-2,0)*VLOOKUP('Calendar Volumes'!$C21,'Rev Allocations Usage'!$B$4:$K$23,MATCH('Calendar Volumes'!$A21,'Rev Allocations Usage'!$B$3:$K$3,0),0)</f>
        <v>353.80713890762752</v>
      </c>
      <c r="H21" s="50">
        <f>VLOOKUP($C21,CalbyRate!$A$7:$BQ$26,COLUMN()-2,0)*VLOOKUP('Calendar Volumes'!$C21,'Rev Allocations Usage'!$B$4:$K$23,MATCH('Calendar Volumes'!$A21,'Rev Allocations Usage'!$B$3:$K$3,0),0)</f>
        <v>369.54008531321676</v>
      </c>
      <c r="I21" s="50">
        <f>VLOOKUP($C21,CalbyRate!$A$7:$BQ$26,COLUMN()-2,0)*VLOOKUP('Calendar Volumes'!$C21,'Rev Allocations Usage'!$B$4:$K$23,MATCH('Calendar Volumes'!$A21,'Rev Allocations Usage'!$B$3:$K$3,0),0)</f>
        <v>463.6116557944132</v>
      </c>
      <c r="J21" s="50">
        <f>VLOOKUP($C21,CalbyRate!$A$7:$BQ$26,COLUMN()-2,0)*VLOOKUP('Calendar Volumes'!$C21,'Rev Allocations Usage'!$B$4:$K$23,MATCH('Calendar Volumes'!$A21,'Rev Allocations Usage'!$B$3:$K$3,0),0)</f>
        <v>110.79433156435854</v>
      </c>
      <c r="K21" s="51">
        <f>VLOOKUP($C21,CalbyRate!$A$7:$BQ$26,COLUMN()-2,0)*VLOOKUP('Calendar Volumes'!$C21,'Rev Allocations Usage'!$B$4:$K$23,MATCH('Calendar Volumes'!$A21,'Rev Allocations Usage'!$B$3:$K$3,0),0)</f>
        <v>175.56233860909541</v>
      </c>
      <c r="L21" s="50">
        <f>VLOOKUP($C21,CalbyRate!$A$7:$BQ$26,COLUMN()-2,0)*VLOOKUP('Calendar Volumes'!$C21,'Rev Allocations Usage'!$B$4:$K$23,MATCH('Calendar Volumes'!$A21,'Rev Allocations Usage'!$B$3:$K$3,0),0)</f>
        <v>331.34147228147992</v>
      </c>
      <c r="M21" s="50">
        <f>VLOOKUP($C21,CalbyRate!$A$7:$BQ$26,COLUMN()-2,0)*VLOOKUP('Calendar Volumes'!$C21,'Rev Allocations Usage'!$B$4:$K$23,MATCH('Calendar Volumes'!$A21,'Rev Allocations Usage'!$B$3:$K$3,0),0)</f>
        <v>313.25152207197874</v>
      </c>
      <c r="N21" s="50">
        <f>VLOOKUP($C21,CalbyRate!$A$7:$BQ$26,COLUMN()-2,0)*VLOOKUP('Calendar Volumes'!$C21,'Rev Allocations Usage'!$B$4:$K$23,MATCH('Calendar Volumes'!$A21,'Rev Allocations Usage'!$B$3:$K$3,0),0)</f>
        <v>275.98452909740257</v>
      </c>
      <c r="O21" s="50">
        <f>VLOOKUP($C21,CalbyRate!$A$7:$BQ$26,COLUMN()-2,0)*VLOOKUP('Calendar Volumes'!$C21,'Rev Allocations Usage'!$B$4:$K$23,MATCH('Calendar Volumes'!$A21,'Rev Allocations Usage'!$B$3:$K$3,0),0)</f>
        <v>289.75294172444529</v>
      </c>
      <c r="P21" s="50">
        <f>VLOOKUP($C21,CalbyRate!$A$7:$BQ$26,COLUMN()-2,0)*VLOOKUP('Calendar Volumes'!$C21,'Rev Allocations Usage'!$B$4:$K$23,MATCH('Calendar Volumes'!$A21,'Rev Allocations Usage'!$B$3:$K$3,0),0)</f>
        <v>326.96135999657866</v>
      </c>
      <c r="Q21" s="50">
        <f>VLOOKUP($C21,CalbyRate!$A$7:$BQ$26,COLUMN()-2,0)*VLOOKUP('Calendar Volumes'!$C21,'Rev Allocations Usage'!$B$4:$K$23,MATCH('Calendar Volumes'!$A21,'Rev Allocations Usage'!$B$3:$K$3,0),0)</f>
        <v>376.87359727238743</v>
      </c>
      <c r="R21" s="50">
        <f>VLOOKUP($C21,CalbyRate!$A$7:$BQ$26,COLUMN()-2,0)*VLOOKUP('Calendar Volumes'!$C21,'Rev Allocations Usage'!$B$4:$K$23,MATCH('Calendar Volumes'!$A21,'Rev Allocations Usage'!$B$3:$K$3,0),0)</f>
        <v>398.76900828732732</v>
      </c>
      <c r="S21" s="50">
        <f>VLOOKUP($C21,CalbyRate!$A$7:$BQ$26,COLUMN()-2,0)*VLOOKUP('Calendar Volumes'!$C21,'Rev Allocations Usage'!$B$4:$K$23,MATCH('Calendar Volumes'!$A21,'Rev Allocations Usage'!$B$3:$K$3,0),0)</f>
        <v>228.852853942454</v>
      </c>
      <c r="T21" s="50">
        <f>VLOOKUP($C21,CalbyRate!$A$7:$BQ$26,COLUMN()-2,0)*VLOOKUP('Calendar Volumes'!$C21,'Rev Allocations Usage'!$B$4:$K$23,MATCH('Calendar Volumes'!$A21,'Rev Allocations Usage'!$B$3:$K$3,0),0)</f>
        <v>13.313603700560565</v>
      </c>
      <c r="U21" s="50">
        <f>VLOOKUP($C21,CalbyRate!$A$7:$BQ$26,COLUMN()-2,0)*VLOOKUP('Calendar Volumes'!$C21,'Rev Allocations Usage'!$B$4:$K$23,MATCH('Calendar Volumes'!$A21,'Rev Allocations Usage'!$B$3:$K$3,0),0)</f>
        <v>15.127197439449635</v>
      </c>
      <c r="V21" s="50">
        <f>VLOOKUP($C21,CalbyRate!$A$7:$BQ$26,COLUMN()-2,0)*VLOOKUP('Calendar Volumes'!$C21,'Rev Allocations Usage'!$B$4:$K$23,MATCH('Calendar Volumes'!$A21,'Rev Allocations Usage'!$B$3:$K$3,0),0)</f>
        <v>188.21741588995533</v>
      </c>
      <c r="W21" s="50">
        <f>VLOOKUP($C21,CalbyRate!$A$7:$BQ$26,COLUMN()-2,0)*VLOOKUP('Calendar Volumes'!$C21,'Rev Allocations Usage'!$B$4:$K$23,MATCH('Calendar Volumes'!$A21,'Rev Allocations Usage'!$B$3:$K$3,0),0)</f>
        <v>249.80539238436657</v>
      </c>
      <c r="X21" s="52">
        <f>VLOOKUP($C21,CalbyRate!$A$7:$BQ$26,COLUMN()-2,0)*VLOOKUP('Calendar Volumes'!$C21,'Rev Allocations Usage'!$B$4:$K$23,MATCH('Calendar Volumes'!$A21,'Rev Allocations Usage'!$B$3:$K$3,0),0)</f>
        <v>404.47002530723898</v>
      </c>
      <c r="Y21" s="50">
        <f>VLOOKUP($C21,CalbyRate!$A$7:$BQ$26,COLUMN()-2,0)*VLOOKUP('Calendar Volumes'!$C21,'Rev Allocations Usage'!$B$4:$K$23,MATCH('Calendar Volumes'!$A21,'Rev Allocations Usage'!$B$3:$K$3,0),0)</f>
        <v>379.19121116290921</v>
      </c>
      <c r="Z21" s="50">
        <f>VLOOKUP($C21,CalbyRate!$A$7:$BQ$26,COLUMN()-2,0)*VLOOKUP('Calendar Volumes'!$C21,'Rev Allocations Usage'!$B$4:$K$23,MATCH('Calendar Volumes'!$A21,'Rev Allocations Usage'!$B$3:$K$3,0),0)</f>
        <v>334.38432761738881</v>
      </c>
      <c r="AA21" s="50">
        <f>VLOOKUP($C21,CalbyRate!$A$7:$BQ$26,COLUMN()-2,0)*VLOOKUP('Calendar Volumes'!$C21,'Rev Allocations Usage'!$B$4:$K$23,MATCH('Calendar Volumes'!$A21,'Rev Allocations Usage'!$B$3:$K$3,0),0)</f>
        <v>339.22511579685596</v>
      </c>
      <c r="AB21" s="50">
        <f>VLOOKUP($C21,CalbyRate!$A$7:$BQ$26,COLUMN()-2,0)*VLOOKUP('Calendar Volumes'!$C21,'Rev Allocations Usage'!$B$4:$K$23,MATCH('Calendar Volumes'!$A21,'Rev Allocations Usage'!$B$3:$K$3,0),0)</f>
        <v>386.27591330035239</v>
      </c>
      <c r="AC21" s="50">
        <f>VLOOKUP($C21,CalbyRate!$A$7:$BQ$26,COLUMN()-2,0)*VLOOKUP('Calendar Volumes'!$C21,'Rev Allocations Usage'!$B$4:$K$23,MATCH('Calendar Volumes'!$A21,'Rev Allocations Usage'!$B$3:$K$3,0),0)</f>
        <v>443.72979553195501</v>
      </c>
      <c r="AD21" s="50">
        <f>VLOOKUP($C21,CalbyRate!$A$7:$BQ$26,COLUMN()-2,0)*VLOOKUP('Calendar Volumes'!$C21,'Rev Allocations Usage'!$B$4:$K$23,MATCH('Calendar Volumes'!$A21,'Rev Allocations Usage'!$B$3:$K$3,0),0)</f>
        <v>465.6406608589985</v>
      </c>
      <c r="AE21" s="50">
        <f>VLOOKUP($C21,CalbyRate!$A$7:$BQ$26,COLUMN()-2,0)*VLOOKUP('Calendar Volumes'!$C21,'Rev Allocations Usage'!$B$4:$K$23,MATCH('Calendar Volumes'!$A21,'Rev Allocations Usage'!$B$3:$K$3,0),0)</f>
        <v>299.48064041740116</v>
      </c>
      <c r="AF21" s="50">
        <f>VLOOKUP($C21,CalbyRate!$A$7:$BQ$26,COLUMN()-2,0)*VLOOKUP('Calendar Volumes'!$C21,'Rev Allocations Usage'!$B$4:$K$23,MATCH('Calendar Volumes'!$A21,'Rev Allocations Usage'!$B$3:$K$3,0),0)</f>
        <v>13.24308977121561</v>
      </c>
      <c r="AG21" s="50">
        <f>VLOOKUP($C21,CalbyRate!$A$7:$BQ$26,COLUMN()-2,0)*VLOOKUP('Calendar Volumes'!$C21,'Rev Allocations Usage'!$B$4:$K$23,MATCH('Calendar Volumes'!$A21,'Rev Allocations Usage'!$B$3:$K$3,0),0)</f>
        <v>94.907827267912523</v>
      </c>
      <c r="AH21" s="50">
        <f>VLOOKUP($C21,CalbyRate!$A$7:$BQ$26,COLUMN()-2,0)*VLOOKUP('Calendar Volumes'!$C21,'Rev Allocations Usage'!$B$4:$K$23,MATCH('Calendar Volumes'!$A21,'Rev Allocations Usage'!$B$3:$K$3,0),0)</f>
        <v>265.42004515538906</v>
      </c>
      <c r="AI21" s="50">
        <f>VLOOKUP($C21,CalbyRate!$A$7:$BQ$26,COLUMN()-2,0)*VLOOKUP('Calendar Volumes'!$C21,'Rev Allocations Usage'!$B$4:$K$23,MATCH('Calendar Volumes'!$A21,'Rev Allocations Usage'!$B$3:$K$3,0),0)</f>
        <v>327.54542204165995</v>
      </c>
      <c r="AJ21" s="52">
        <f>VLOOKUP($C21,CalbyRate!$A$7:$BQ$26,COLUMN()-2,0)*VLOOKUP('Calendar Volumes'!$C21,'Rev Allocations Usage'!$B$4:$K$23,MATCH('Calendar Volumes'!$A21,'Rev Allocations Usage'!$B$3:$K$3,0),0)</f>
        <v>468.38626601945992</v>
      </c>
      <c r="AK21" s="50">
        <f>VLOOKUP($C21,CalbyRate!$A$7:$BQ$26,COLUMN()-2,0)*VLOOKUP('Calendar Volumes'!$C21,'Rev Allocations Usage'!$B$4:$K$23,MATCH('Calendar Volumes'!$A21,'Rev Allocations Usage'!$B$3:$K$3,0),0)</f>
        <v>436.35367937040076</v>
      </c>
      <c r="AL21" s="50">
        <f>VLOOKUP($C21,CalbyRate!$A$7:$BQ$26,COLUMN()-2,0)*VLOOKUP('Calendar Volumes'!$C21,'Rev Allocations Usage'!$B$4:$K$23,MATCH('Calendar Volumes'!$A21,'Rev Allocations Usage'!$B$3:$K$3,0),0)</f>
        <v>385.26685728592349</v>
      </c>
      <c r="AM21" s="50">
        <f>VLOOKUP($C21,CalbyRate!$A$7:$BQ$26,COLUMN()-2,0)*VLOOKUP('Calendar Volumes'!$C21,'Rev Allocations Usage'!$B$4:$K$23,MATCH('Calendar Volumes'!$A21,'Rev Allocations Usage'!$B$3:$K$3,0),0)</f>
        <v>382.51545466466251</v>
      </c>
      <c r="AN21" s="50">
        <f>VLOOKUP($C21,CalbyRate!$A$7:$BQ$26,COLUMN()-2,0)*VLOOKUP('Calendar Volumes'!$C21,'Rev Allocations Usage'!$B$4:$K$23,MATCH('Calendar Volumes'!$A21,'Rev Allocations Usage'!$B$3:$K$3,0),0)</f>
        <v>437.42073063436442</v>
      </c>
      <c r="AO21" s="50">
        <f>VLOOKUP($C21,CalbyRate!$A$7:$BQ$26,COLUMN()-2,0)*VLOOKUP('Calendar Volumes'!$C21,'Rev Allocations Usage'!$B$4:$K$23,MATCH('Calendar Volumes'!$A21,'Rev Allocations Usage'!$B$3:$K$3,0),0)</f>
        <v>500.27632521031859</v>
      </c>
      <c r="AP21" s="50">
        <f>VLOOKUP($C21,CalbyRate!$A$7:$BQ$26,COLUMN()-2,0)*VLOOKUP('Calendar Volumes'!$C21,'Rev Allocations Usage'!$B$4:$K$23,MATCH('Calendar Volumes'!$A21,'Rev Allocations Usage'!$B$3:$K$3,0),0)</f>
        <v>522.43780326417277</v>
      </c>
      <c r="AQ21" s="50">
        <f>VLOOKUP($C21,CalbyRate!$A$7:$BQ$26,COLUMN()-2,0)*VLOOKUP('Calendar Volumes'!$C21,'Rev Allocations Usage'!$B$4:$K$23,MATCH('Calendar Volumes'!$A21,'Rev Allocations Usage'!$B$3:$K$3,0),0)</f>
        <v>359.10750041947392</v>
      </c>
      <c r="AR21" s="50">
        <f>VLOOKUP($C21,CalbyRate!$A$7:$BQ$26,COLUMN()-2,0)*VLOOKUP('Calendar Volumes'!$C21,'Rev Allocations Usage'!$B$4:$K$23,MATCH('Calendar Volumes'!$A21,'Rev Allocations Usage'!$B$3:$K$3,0),0)</f>
        <v>13.179434809562721</v>
      </c>
      <c r="AS21" s="50">
        <f>VLOOKUP($C21,CalbyRate!$A$7:$BQ$26,COLUMN()-2,0)*VLOOKUP('Calendar Volumes'!$C21,'Rev Allocations Usage'!$B$4:$K$23,MATCH('Calendar Volumes'!$A21,'Rev Allocations Usage'!$B$3:$K$3,0),0)</f>
        <v>164.96379520181947</v>
      </c>
      <c r="AT21" s="50">
        <f>VLOOKUP($C21,CalbyRate!$A$7:$BQ$26,COLUMN()-2,0)*VLOOKUP('Calendar Volumes'!$C21,'Rev Allocations Usage'!$B$4:$K$23,MATCH('Calendar Volumes'!$A21,'Rev Allocations Usage'!$B$3:$K$3,0),0)</f>
        <v>333.32489530338557</v>
      </c>
      <c r="AU21" s="50">
        <f>VLOOKUP($C21,CalbyRate!$A$7:$BQ$26,COLUMN()-2,0)*VLOOKUP('Calendar Volumes'!$C21,'Rev Allocations Usage'!$B$4:$K$23,MATCH('Calendar Volumes'!$A21,'Rev Allocations Usage'!$B$3:$K$3,0),0)</f>
        <v>396.74261745326743</v>
      </c>
      <c r="AV21" s="52">
        <f>VLOOKUP($C21,CalbyRate!$A$7:$BQ$26,COLUMN()-2,0)*VLOOKUP('Calendar Volumes'!$C21,'Rev Allocations Usage'!$B$4:$K$23,MATCH('Calendar Volumes'!$A21,'Rev Allocations Usage'!$B$3:$K$3,0),0)</f>
        <v>528.92721976056043</v>
      </c>
      <c r="AW21" s="50">
        <f>VLOOKUP($C21,CalbyRate!$A$7:$BQ$26,COLUMN()-2,0)*VLOOKUP('Calendar Volumes'!$C21,'Rev Allocations Usage'!$B$4:$K$23,MATCH('Calendar Volumes'!$A21,'Rev Allocations Usage'!$B$3:$K$3,0),0)</f>
        <v>490.373586792418</v>
      </c>
      <c r="AX21" s="50">
        <f>VLOOKUP($C21,CalbyRate!$A$7:$BQ$26,COLUMN()-2,0)*VLOOKUP('Calendar Volumes'!$C21,'Rev Allocations Usage'!$B$4:$K$23,MATCH('Calendar Volumes'!$A21,'Rev Allocations Usage'!$B$3:$K$3,0),0)</f>
        <v>433.35160399800935</v>
      </c>
      <c r="AY21" s="50">
        <f>VLOOKUP($C21,CalbyRate!$A$7:$BQ$26,COLUMN()-2,0)*VLOOKUP('Calendar Volumes'!$C21,'Rev Allocations Usage'!$B$4:$K$23,MATCH('Calendar Volumes'!$A21,'Rev Allocations Usage'!$B$3:$K$3,0),0)</f>
        <v>423.24512895790701</v>
      </c>
      <c r="AZ21" s="50">
        <f>VLOOKUP($C21,CalbyRate!$A$7:$BQ$26,COLUMN()-2,0)*VLOOKUP('Calendar Volumes'!$C21,'Rev Allocations Usage'!$B$4:$K$23,MATCH('Calendar Volumes'!$A21,'Rev Allocations Usage'!$B$3:$K$3,0),0)</f>
        <v>485.07517334050766</v>
      </c>
      <c r="BA21" s="50">
        <f>VLOOKUP($C21,CalbyRate!$A$7:$BQ$26,COLUMN()-2,0)*VLOOKUP('Calendar Volumes'!$C21,'Rev Allocations Usage'!$B$4:$K$23,MATCH('Calendar Volumes'!$A21,'Rev Allocations Usage'!$B$3:$K$3,0),0)</f>
        <v>552.53922074278478</v>
      </c>
      <c r="BB21" s="50">
        <f>VLOOKUP($C21,CalbyRate!$A$7:$BQ$26,COLUMN()-2,0)*VLOOKUP('Calendar Volumes'!$C21,'Rev Allocations Usage'!$B$4:$K$23,MATCH('Calendar Volumes'!$A21,'Rev Allocations Usage'!$B$3:$K$3,0),0)</f>
        <v>574.75043353417414</v>
      </c>
      <c r="BC21" s="50">
        <f>VLOOKUP($C21,CalbyRate!$A$7:$BQ$26,COLUMN()-2,0)*VLOOKUP('Calendar Volumes'!$C21,'Rev Allocations Usage'!$B$4:$K$23,MATCH('Calendar Volumes'!$A21,'Rev Allocations Usage'!$B$3:$K$3,0),0)</f>
        <v>414.12178532209646</v>
      </c>
      <c r="BD21" s="50">
        <f>VLOOKUP($C21,CalbyRate!$A$7:$BQ$26,COLUMN()-2,0)*VLOOKUP('Calendar Volumes'!$C21,'Rev Allocations Usage'!$B$4:$K$23,MATCH('Calendar Volumes'!$A21,'Rev Allocations Usage'!$B$3:$K$3,0),0)</f>
        <v>32.789834536994086</v>
      </c>
      <c r="BE21" s="50">
        <f>VLOOKUP($C21,CalbyRate!$A$7:$BQ$26,COLUMN()-2,0)*VLOOKUP('Calendar Volumes'!$C21,'Rev Allocations Usage'!$B$4:$K$23,MATCH('Calendar Volumes'!$A21,'Rev Allocations Usage'!$B$3:$K$3,0),0)</f>
        <v>221.65294958704433</v>
      </c>
      <c r="BF21" s="50">
        <f>VLOOKUP($C21,CalbyRate!$A$7:$BQ$26,COLUMN()-2,0)*VLOOKUP('Calendar Volumes'!$C21,'Rev Allocations Usage'!$B$4:$K$23,MATCH('Calendar Volumes'!$A21,'Rev Allocations Usage'!$B$3:$K$3,0),0)</f>
        <v>388.7377869654955</v>
      </c>
      <c r="BG21" s="50">
        <f>VLOOKUP($C21,CalbyRate!$A$7:$BQ$26,COLUMN()-2,0)*VLOOKUP('Calendar Volumes'!$C21,'Rev Allocations Usage'!$B$4:$K$23,MATCH('Calendar Volumes'!$A21,'Rev Allocations Usage'!$B$3:$K$3,0),0)</f>
        <v>453.57182543884414</v>
      </c>
      <c r="BH21" s="52">
        <f>VLOOKUP($C21,CalbyRate!$A$7:$BQ$26,COLUMN()-2,0)*VLOOKUP('Calendar Volumes'!$C21,'Rev Allocations Usage'!$B$4:$K$23,MATCH('Calendar Volumes'!$A21,'Rev Allocations Usage'!$B$3:$K$3,0),0)</f>
        <v>581.8990797680508</v>
      </c>
      <c r="BI21" s="50">
        <f>VLOOKUP($C21,CalbyRate!$A$7:$BQ$26,COLUMN()-2,0)*VLOOKUP('Calendar Volumes'!$C21,'Rev Allocations Usage'!$B$4:$K$23,MATCH('Calendar Volumes'!$A21,'Rev Allocations Usage'!$B$3:$K$3,0),0)</f>
        <v>537.53284179740047</v>
      </c>
      <c r="BJ21" s="50">
        <f>VLOOKUP($C21,CalbyRate!$A$7:$BQ$26,COLUMN()-2,0)*VLOOKUP('Calendar Volumes'!$C21,'Rev Allocations Usage'!$B$4:$K$23,MATCH('Calendar Volumes'!$A21,'Rev Allocations Usage'!$B$3:$K$3,0),0)</f>
        <v>475.30067888477555</v>
      </c>
      <c r="BK21" s="50">
        <f>VLOOKUP($C21,CalbyRate!$A$7:$BQ$26,COLUMN()-2,0)*VLOOKUP('Calendar Volumes'!$C21,'Rev Allocations Usage'!$B$4:$K$23,MATCH('Calendar Volumes'!$A21,'Rev Allocations Usage'!$B$3:$K$3,0),0)</f>
        <v>460.70907800133352</v>
      </c>
      <c r="BL21" s="50">
        <f>VLOOKUP($C21,CalbyRate!$A$7:$BQ$26,COLUMN()-2,0)*VLOOKUP('Calendar Volumes'!$C21,'Rev Allocations Usage'!$B$4:$K$23,MATCH('Calendar Volumes'!$A21,'Rev Allocations Usage'!$B$3:$K$3,0),0)</f>
        <v>528.62982025621341</v>
      </c>
      <c r="BM21" s="50">
        <f>VLOOKUP($C21,CalbyRate!$A$7:$BQ$26,COLUMN()-2,0)*VLOOKUP('Calendar Volumes'!$C21,'Rev Allocations Usage'!$B$4:$K$23,MATCH('Calendar Volumes'!$A21,'Rev Allocations Usage'!$B$3:$K$3,0),0)</f>
        <v>599.92101775178446</v>
      </c>
      <c r="BN21" s="50">
        <f>VLOOKUP($C21,CalbyRate!$A$7:$BQ$26,COLUMN()-2,0)*VLOOKUP('Calendar Volumes'!$C21,'Rev Allocations Usage'!$B$4:$K$23,MATCH('Calendar Volumes'!$A21,'Rev Allocations Usage'!$B$3:$K$3,0),0)</f>
        <v>624.48125411757849</v>
      </c>
      <c r="BO21" s="50">
        <f>VLOOKUP($C21,CalbyRate!$A$7:$BQ$26,COLUMN()-2,0)*VLOOKUP('Calendar Volumes'!$C21,'Rev Allocations Usage'!$B$4:$K$23,MATCH('Calendar Volumes'!$A21,'Rev Allocations Usage'!$B$3:$K$3,0),0)</f>
        <v>466.41362541925508</v>
      </c>
      <c r="BP21" s="50">
        <f>VLOOKUP($C21,CalbyRate!$A$7:$BQ$26,COLUMN()-2,0)*VLOOKUP('Calendar Volumes'!$C21,'Rev Allocations Usage'!$B$4:$K$23,MATCH('Calendar Volumes'!$A21,'Rev Allocations Usage'!$B$3:$K$3,0),0)</f>
        <v>87.054191410080307</v>
      </c>
      <c r="BQ21" s="50">
        <f>VLOOKUP($C21,CalbyRate!$A$7:$BQ$26,COLUMN()-2,0)*VLOOKUP('Calendar Volumes'!$C21,'Rev Allocations Usage'!$B$4:$K$23,MATCH('Calendar Volumes'!$A21,'Rev Allocations Usage'!$B$3:$K$3,0),0)</f>
        <v>284.94766256489709</v>
      </c>
      <c r="BR21" s="50">
        <f>VLOOKUP($C21,CalbyRate!$A$7:$BQ$26,COLUMN()-2,0)*VLOOKUP('Calendar Volumes'!$C21,'Rev Allocations Usage'!$B$4:$K$23,MATCH('Calendar Volumes'!$A21,'Rev Allocations Usage'!$B$3:$K$3,0),0)</f>
        <v>450.87528221329734</v>
      </c>
      <c r="BS21" s="51">
        <f>VLOOKUP($C21,CalbyRate!$A$7:$BQ$26,COLUMN()-2,0)*VLOOKUP('Calendar Volumes'!$C21,'Rev Allocations Usage'!$B$4:$K$23,MATCH('Calendar Volumes'!$A21,'Rev Allocations Usage'!$B$3:$K$3,0),0)</f>
        <v>517.39193410609437</v>
      </c>
    </row>
    <row r="22" spans="1:71" x14ac:dyDescent="0.2">
      <c r="A22" s="130" t="str">
        <f t="shared" ref="A22:A25" si="7">A21</f>
        <v>Public Authorities Customers</v>
      </c>
      <c r="B22" s="90" t="s">
        <v>149</v>
      </c>
      <c r="C22" s="90" t="s">
        <v>19</v>
      </c>
      <c r="D22" s="49">
        <f>VLOOKUP($C22,CalbyRate!$A$7:$BQ$26,COLUMN()-2,0)*VLOOKUP('Calendar Volumes'!$C22,'Rev Allocations Usage'!$B$4:$K$23,MATCH('Calendar Volumes'!$A22,'Rev Allocations Usage'!$B$3:$K$3,0),0)</f>
        <v>0</v>
      </c>
      <c r="E22" s="50">
        <f>VLOOKUP($C22,CalbyRate!$A$7:$BQ$26,COLUMN()-2,0)*VLOOKUP('Calendar Volumes'!$C22,'Rev Allocations Usage'!$B$4:$K$23,MATCH('Calendar Volumes'!$A22,'Rev Allocations Usage'!$B$3:$K$3,0),0)</f>
        <v>0</v>
      </c>
      <c r="F22" s="50">
        <f>VLOOKUP($C22,CalbyRate!$A$7:$BQ$26,COLUMN()-2,0)*VLOOKUP('Calendar Volumes'!$C22,'Rev Allocations Usage'!$B$4:$K$23,MATCH('Calendar Volumes'!$A22,'Rev Allocations Usage'!$B$3:$K$3,0),0)</f>
        <v>0</v>
      </c>
      <c r="G22" s="50">
        <f>VLOOKUP($C22,CalbyRate!$A$7:$BQ$26,COLUMN()-2,0)*VLOOKUP('Calendar Volumes'!$C22,'Rev Allocations Usage'!$B$4:$K$23,MATCH('Calendar Volumes'!$A22,'Rev Allocations Usage'!$B$3:$K$3,0),0)</f>
        <v>0</v>
      </c>
      <c r="H22" s="50">
        <f>VLOOKUP($C22,CalbyRate!$A$7:$BQ$26,COLUMN()-2,0)*VLOOKUP('Calendar Volumes'!$C22,'Rev Allocations Usage'!$B$4:$K$23,MATCH('Calendar Volumes'!$A22,'Rev Allocations Usage'!$B$3:$K$3,0),0)</f>
        <v>0</v>
      </c>
      <c r="I22" s="50">
        <f>VLOOKUP($C22,CalbyRate!$A$7:$BQ$26,COLUMN()-2,0)*VLOOKUP('Calendar Volumes'!$C22,'Rev Allocations Usage'!$B$4:$K$23,MATCH('Calendar Volumes'!$A22,'Rev Allocations Usage'!$B$3:$K$3,0),0)</f>
        <v>0</v>
      </c>
      <c r="J22" s="50">
        <f>VLOOKUP($C22,CalbyRate!$A$7:$BQ$26,COLUMN()-2,0)*VLOOKUP('Calendar Volumes'!$C22,'Rev Allocations Usage'!$B$4:$K$23,MATCH('Calendar Volumes'!$A22,'Rev Allocations Usage'!$B$3:$K$3,0),0)</f>
        <v>0</v>
      </c>
      <c r="K22" s="51">
        <f>VLOOKUP($C22,CalbyRate!$A$7:$BQ$26,COLUMN()-2,0)*VLOOKUP('Calendar Volumes'!$C22,'Rev Allocations Usage'!$B$4:$K$23,MATCH('Calendar Volumes'!$A22,'Rev Allocations Usage'!$B$3:$K$3,0),0)</f>
        <v>0</v>
      </c>
      <c r="L22" s="50">
        <f>VLOOKUP($C22,CalbyRate!$A$7:$BQ$26,COLUMN()-2,0)*VLOOKUP('Calendar Volumes'!$C22,'Rev Allocations Usage'!$B$4:$K$23,MATCH('Calendar Volumes'!$A22,'Rev Allocations Usage'!$B$3:$K$3,0),0)</f>
        <v>0</v>
      </c>
      <c r="M22" s="50">
        <f>VLOOKUP($C22,CalbyRate!$A$7:$BQ$26,COLUMN()-2,0)*VLOOKUP('Calendar Volumes'!$C22,'Rev Allocations Usage'!$B$4:$K$23,MATCH('Calendar Volumes'!$A22,'Rev Allocations Usage'!$B$3:$K$3,0),0)</f>
        <v>0</v>
      </c>
      <c r="N22" s="50">
        <f>VLOOKUP($C22,CalbyRate!$A$7:$BQ$26,COLUMN()-2,0)*VLOOKUP('Calendar Volumes'!$C22,'Rev Allocations Usage'!$B$4:$K$23,MATCH('Calendar Volumes'!$A22,'Rev Allocations Usage'!$B$3:$K$3,0),0)</f>
        <v>0</v>
      </c>
      <c r="O22" s="50">
        <f>VLOOKUP($C22,CalbyRate!$A$7:$BQ$26,COLUMN()-2,0)*VLOOKUP('Calendar Volumes'!$C22,'Rev Allocations Usage'!$B$4:$K$23,MATCH('Calendar Volumes'!$A22,'Rev Allocations Usage'!$B$3:$K$3,0),0)</f>
        <v>0</v>
      </c>
      <c r="P22" s="50">
        <f>VLOOKUP($C22,CalbyRate!$A$7:$BQ$26,COLUMN()-2,0)*VLOOKUP('Calendar Volumes'!$C22,'Rev Allocations Usage'!$B$4:$K$23,MATCH('Calendar Volumes'!$A22,'Rev Allocations Usage'!$B$3:$K$3,0),0)</f>
        <v>0</v>
      </c>
      <c r="Q22" s="50">
        <f>VLOOKUP($C22,CalbyRate!$A$7:$BQ$26,COLUMN()-2,0)*VLOOKUP('Calendar Volumes'!$C22,'Rev Allocations Usage'!$B$4:$K$23,MATCH('Calendar Volumes'!$A22,'Rev Allocations Usage'!$B$3:$K$3,0),0)</f>
        <v>0</v>
      </c>
      <c r="R22" s="50">
        <f>VLOOKUP($C22,CalbyRate!$A$7:$BQ$26,COLUMN()-2,0)*VLOOKUP('Calendar Volumes'!$C22,'Rev Allocations Usage'!$B$4:$K$23,MATCH('Calendar Volumes'!$A22,'Rev Allocations Usage'!$B$3:$K$3,0),0)</f>
        <v>0</v>
      </c>
      <c r="S22" s="50">
        <f>VLOOKUP($C22,CalbyRate!$A$7:$BQ$26,COLUMN()-2,0)*VLOOKUP('Calendar Volumes'!$C22,'Rev Allocations Usage'!$B$4:$K$23,MATCH('Calendar Volumes'!$A22,'Rev Allocations Usage'!$B$3:$K$3,0),0)</f>
        <v>0</v>
      </c>
      <c r="T22" s="50">
        <f>VLOOKUP($C22,CalbyRate!$A$7:$BQ$26,COLUMN()-2,0)*VLOOKUP('Calendar Volumes'!$C22,'Rev Allocations Usage'!$B$4:$K$23,MATCH('Calendar Volumes'!$A22,'Rev Allocations Usage'!$B$3:$K$3,0),0)</f>
        <v>0</v>
      </c>
      <c r="U22" s="50">
        <f>VLOOKUP($C22,CalbyRate!$A$7:$BQ$26,COLUMN()-2,0)*VLOOKUP('Calendar Volumes'!$C22,'Rev Allocations Usage'!$B$4:$K$23,MATCH('Calendar Volumes'!$A22,'Rev Allocations Usage'!$B$3:$K$3,0),0)</f>
        <v>0</v>
      </c>
      <c r="V22" s="50">
        <f>VLOOKUP($C22,CalbyRate!$A$7:$BQ$26,COLUMN()-2,0)*VLOOKUP('Calendar Volumes'!$C22,'Rev Allocations Usage'!$B$4:$K$23,MATCH('Calendar Volumes'!$A22,'Rev Allocations Usage'!$B$3:$K$3,0),0)</f>
        <v>0</v>
      </c>
      <c r="W22" s="50">
        <f>VLOOKUP($C22,CalbyRate!$A$7:$BQ$26,COLUMN()-2,0)*VLOOKUP('Calendar Volumes'!$C22,'Rev Allocations Usage'!$B$4:$K$23,MATCH('Calendar Volumes'!$A22,'Rev Allocations Usage'!$B$3:$K$3,0),0)</f>
        <v>0</v>
      </c>
      <c r="X22" s="52">
        <f>VLOOKUP($C22,CalbyRate!$A$7:$BQ$26,COLUMN()-2,0)*VLOOKUP('Calendar Volumes'!$C22,'Rev Allocations Usage'!$B$4:$K$23,MATCH('Calendar Volumes'!$A22,'Rev Allocations Usage'!$B$3:$K$3,0),0)</f>
        <v>0</v>
      </c>
      <c r="Y22" s="50">
        <f>VLOOKUP($C22,CalbyRate!$A$7:$BQ$26,COLUMN()-2,0)*VLOOKUP('Calendar Volumes'!$C22,'Rev Allocations Usage'!$B$4:$K$23,MATCH('Calendar Volumes'!$A22,'Rev Allocations Usage'!$B$3:$K$3,0),0)</f>
        <v>0</v>
      </c>
      <c r="Z22" s="50">
        <f>VLOOKUP($C22,CalbyRate!$A$7:$BQ$26,COLUMN()-2,0)*VLOOKUP('Calendar Volumes'!$C22,'Rev Allocations Usage'!$B$4:$K$23,MATCH('Calendar Volumes'!$A22,'Rev Allocations Usage'!$B$3:$K$3,0),0)</f>
        <v>0</v>
      </c>
      <c r="AA22" s="50">
        <f>VLOOKUP($C22,CalbyRate!$A$7:$BQ$26,COLUMN()-2,0)*VLOOKUP('Calendar Volumes'!$C22,'Rev Allocations Usage'!$B$4:$K$23,MATCH('Calendar Volumes'!$A22,'Rev Allocations Usage'!$B$3:$K$3,0),0)</f>
        <v>0</v>
      </c>
      <c r="AB22" s="50">
        <f>VLOOKUP($C22,CalbyRate!$A$7:$BQ$26,COLUMN()-2,0)*VLOOKUP('Calendar Volumes'!$C22,'Rev Allocations Usage'!$B$4:$K$23,MATCH('Calendar Volumes'!$A22,'Rev Allocations Usage'!$B$3:$K$3,0),0)</f>
        <v>0</v>
      </c>
      <c r="AC22" s="50">
        <f>VLOOKUP($C22,CalbyRate!$A$7:$BQ$26,COLUMN()-2,0)*VLOOKUP('Calendar Volumes'!$C22,'Rev Allocations Usage'!$B$4:$K$23,MATCH('Calendar Volumes'!$A22,'Rev Allocations Usage'!$B$3:$K$3,0),0)</f>
        <v>0</v>
      </c>
      <c r="AD22" s="50">
        <f>VLOOKUP($C22,CalbyRate!$A$7:$BQ$26,COLUMN()-2,0)*VLOOKUP('Calendar Volumes'!$C22,'Rev Allocations Usage'!$B$4:$K$23,MATCH('Calendar Volumes'!$A22,'Rev Allocations Usage'!$B$3:$K$3,0),0)</f>
        <v>0</v>
      </c>
      <c r="AE22" s="50">
        <f>VLOOKUP($C22,CalbyRate!$A$7:$BQ$26,COLUMN()-2,0)*VLOOKUP('Calendar Volumes'!$C22,'Rev Allocations Usage'!$B$4:$K$23,MATCH('Calendar Volumes'!$A22,'Rev Allocations Usage'!$B$3:$K$3,0),0)</f>
        <v>0</v>
      </c>
      <c r="AF22" s="50">
        <f>VLOOKUP($C22,CalbyRate!$A$7:$BQ$26,COLUMN()-2,0)*VLOOKUP('Calendar Volumes'!$C22,'Rev Allocations Usage'!$B$4:$K$23,MATCH('Calendar Volumes'!$A22,'Rev Allocations Usage'!$B$3:$K$3,0),0)</f>
        <v>0</v>
      </c>
      <c r="AG22" s="50">
        <f>VLOOKUP($C22,CalbyRate!$A$7:$BQ$26,COLUMN()-2,0)*VLOOKUP('Calendar Volumes'!$C22,'Rev Allocations Usage'!$B$4:$K$23,MATCH('Calendar Volumes'!$A22,'Rev Allocations Usage'!$B$3:$K$3,0),0)</f>
        <v>0</v>
      </c>
      <c r="AH22" s="50">
        <f>VLOOKUP($C22,CalbyRate!$A$7:$BQ$26,COLUMN()-2,0)*VLOOKUP('Calendar Volumes'!$C22,'Rev Allocations Usage'!$B$4:$K$23,MATCH('Calendar Volumes'!$A22,'Rev Allocations Usage'!$B$3:$K$3,0),0)</f>
        <v>0</v>
      </c>
      <c r="AI22" s="50">
        <f>VLOOKUP($C22,CalbyRate!$A$7:$BQ$26,COLUMN()-2,0)*VLOOKUP('Calendar Volumes'!$C22,'Rev Allocations Usage'!$B$4:$K$23,MATCH('Calendar Volumes'!$A22,'Rev Allocations Usage'!$B$3:$K$3,0),0)</f>
        <v>0</v>
      </c>
      <c r="AJ22" s="52">
        <f>VLOOKUP($C22,CalbyRate!$A$7:$BQ$26,COLUMN()-2,0)*VLOOKUP('Calendar Volumes'!$C22,'Rev Allocations Usage'!$B$4:$K$23,MATCH('Calendar Volumes'!$A22,'Rev Allocations Usage'!$B$3:$K$3,0),0)</f>
        <v>0</v>
      </c>
      <c r="AK22" s="50">
        <f>VLOOKUP($C22,CalbyRate!$A$7:$BQ$26,COLUMN()-2,0)*VLOOKUP('Calendar Volumes'!$C22,'Rev Allocations Usage'!$B$4:$K$23,MATCH('Calendar Volumes'!$A22,'Rev Allocations Usage'!$B$3:$K$3,0),0)</f>
        <v>0</v>
      </c>
      <c r="AL22" s="50">
        <f>VLOOKUP($C22,CalbyRate!$A$7:$BQ$26,COLUMN()-2,0)*VLOOKUP('Calendar Volumes'!$C22,'Rev Allocations Usage'!$B$4:$K$23,MATCH('Calendar Volumes'!$A22,'Rev Allocations Usage'!$B$3:$K$3,0),0)</f>
        <v>0</v>
      </c>
      <c r="AM22" s="50">
        <f>VLOOKUP($C22,CalbyRate!$A$7:$BQ$26,COLUMN()-2,0)*VLOOKUP('Calendar Volumes'!$C22,'Rev Allocations Usage'!$B$4:$K$23,MATCH('Calendar Volumes'!$A22,'Rev Allocations Usage'!$B$3:$K$3,0),0)</f>
        <v>0</v>
      </c>
      <c r="AN22" s="50">
        <f>VLOOKUP($C22,CalbyRate!$A$7:$BQ$26,COLUMN()-2,0)*VLOOKUP('Calendar Volumes'!$C22,'Rev Allocations Usage'!$B$4:$K$23,MATCH('Calendar Volumes'!$A22,'Rev Allocations Usage'!$B$3:$K$3,0),0)</f>
        <v>0</v>
      </c>
      <c r="AO22" s="50">
        <f>VLOOKUP($C22,CalbyRate!$A$7:$BQ$26,COLUMN()-2,0)*VLOOKUP('Calendar Volumes'!$C22,'Rev Allocations Usage'!$B$4:$K$23,MATCH('Calendar Volumes'!$A22,'Rev Allocations Usage'!$B$3:$K$3,0),0)</f>
        <v>0</v>
      </c>
      <c r="AP22" s="50">
        <f>VLOOKUP($C22,CalbyRate!$A$7:$BQ$26,COLUMN()-2,0)*VLOOKUP('Calendar Volumes'!$C22,'Rev Allocations Usage'!$B$4:$K$23,MATCH('Calendar Volumes'!$A22,'Rev Allocations Usage'!$B$3:$K$3,0),0)</f>
        <v>0</v>
      </c>
      <c r="AQ22" s="50">
        <f>VLOOKUP($C22,CalbyRate!$A$7:$BQ$26,COLUMN()-2,0)*VLOOKUP('Calendar Volumes'!$C22,'Rev Allocations Usage'!$B$4:$K$23,MATCH('Calendar Volumes'!$A22,'Rev Allocations Usage'!$B$3:$K$3,0),0)</f>
        <v>0</v>
      </c>
      <c r="AR22" s="50">
        <f>VLOOKUP($C22,CalbyRate!$A$7:$BQ$26,COLUMN()-2,0)*VLOOKUP('Calendar Volumes'!$C22,'Rev Allocations Usage'!$B$4:$K$23,MATCH('Calendar Volumes'!$A22,'Rev Allocations Usage'!$B$3:$K$3,0),0)</f>
        <v>0</v>
      </c>
      <c r="AS22" s="50">
        <f>VLOOKUP($C22,CalbyRate!$A$7:$BQ$26,COLUMN()-2,0)*VLOOKUP('Calendar Volumes'!$C22,'Rev Allocations Usage'!$B$4:$K$23,MATCH('Calendar Volumes'!$A22,'Rev Allocations Usage'!$B$3:$K$3,0),0)</f>
        <v>0</v>
      </c>
      <c r="AT22" s="50">
        <f>VLOOKUP($C22,CalbyRate!$A$7:$BQ$26,COLUMN()-2,0)*VLOOKUP('Calendar Volumes'!$C22,'Rev Allocations Usage'!$B$4:$K$23,MATCH('Calendar Volumes'!$A22,'Rev Allocations Usage'!$B$3:$K$3,0),0)</f>
        <v>0</v>
      </c>
      <c r="AU22" s="50">
        <f>VLOOKUP($C22,CalbyRate!$A$7:$BQ$26,COLUMN()-2,0)*VLOOKUP('Calendar Volumes'!$C22,'Rev Allocations Usage'!$B$4:$K$23,MATCH('Calendar Volumes'!$A22,'Rev Allocations Usage'!$B$3:$K$3,0),0)</f>
        <v>0</v>
      </c>
      <c r="AV22" s="52">
        <f>VLOOKUP($C22,CalbyRate!$A$7:$BQ$26,COLUMN()-2,0)*VLOOKUP('Calendar Volumes'!$C22,'Rev Allocations Usage'!$B$4:$K$23,MATCH('Calendar Volumes'!$A22,'Rev Allocations Usage'!$B$3:$K$3,0),0)</f>
        <v>0</v>
      </c>
      <c r="AW22" s="50">
        <f>VLOOKUP($C22,CalbyRate!$A$7:$BQ$26,COLUMN()-2,0)*VLOOKUP('Calendar Volumes'!$C22,'Rev Allocations Usage'!$B$4:$K$23,MATCH('Calendar Volumes'!$A22,'Rev Allocations Usage'!$B$3:$K$3,0),0)</f>
        <v>0</v>
      </c>
      <c r="AX22" s="50">
        <f>VLOOKUP($C22,CalbyRate!$A$7:$BQ$26,COLUMN()-2,0)*VLOOKUP('Calendar Volumes'!$C22,'Rev Allocations Usage'!$B$4:$K$23,MATCH('Calendar Volumes'!$A22,'Rev Allocations Usage'!$B$3:$K$3,0),0)</f>
        <v>0</v>
      </c>
      <c r="AY22" s="50">
        <f>VLOOKUP($C22,CalbyRate!$A$7:$BQ$26,COLUMN()-2,0)*VLOOKUP('Calendar Volumes'!$C22,'Rev Allocations Usage'!$B$4:$K$23,MATCH('Calendar Volumes'!$A22,'Rev Allocations Usage'!$B$3:$K$3,0),0)</f>
        <v>0</v>
      </c>
      <c r="AZ22" s="50">
        <f>VLOOKUP($C22,CalbyRate!$A$7:$BQ$26,COLUMN()-2,0)*VLOOKUP('Calendar Volumes'!$C22,'Rev Allocations Usage'!$B$4:$K$23,MATCH('Calendar Volumes'!$A22,'Rev Allocations Usage'!$B$3:$K$3,0),0)</f>
        <v>0</v>
      </c>
      <c r="BA22" s="50">
        <f>VLOOKUP($C22,CalbyRate!$A$7:$BQ$26,COLUMN()-2,0)*VLOOKUP('Calendar Volumes'!$C22,'Rev Allocations Usage'!$B$4:$K$23,MATCH('Calendar Volumes'!$A22,'Rev Allocations Usage'!$B$3:$K$3,0),0)</f>
        <v>0</v>
      </c>
      <c r="BB22" s="50">
        <f>VLOOKUP($C22,CalbyRate!$A$7:$BQ$26,COLUMN()-2,0)*VLOOKUP('Calendar Volumes'!$C22,'Rev Allocations Usage'!$B$4:$K$23,MATCH('Calendar Volumes'!$A22,'Rev Allocations Usage'!$B$3:$K$3,0),0)</f>
        <v>0</v>
      </c>
      <c r="BC22" s="50">
        <f>VLOOKUP($C22,CalbyRate!$A$7:$BQ$26,COLUMN()-2,0)*VLOOKUP('Calendar Volumes'!$C22,'Rev Allocations Usage'!$B$4:$K$23,MATCH('Calendar Volumes'!$A22,'Rev Allocations Usage'!$B$3:$K$3,0),0)</f>
        <v>0</v>
      </c>
      <c r="BD22" s="50">
        <f>VLOOKUP($C22,CalbyRate!$A$7:$BQ$26,COLUMN()-2,0)*VLOOKUP('Calendar Volumes'!$C22,'Rev Allocations Usage'!$B$4:$K$23,MATCH('Calendar Volumes'!$A22,'Rev Allocations Usage'!$B$3:$K$3,0),0)</f>
        <v>0</v>
      </c>
      <c r="BE22" s="50">
        <f>VLOOKUP($C22,CalbyRate!$A$7:$BQ$26,COLUMN()-2,0)*VLOOKUP('Calendar Volumes'!$C22,'Rev Allocations Usage'!$B$4:$K$23,MATCH('Calendar Volumes'!$A22,'Rev Allocations Usage'!$B$3:$K$3,0),0)</f>
        <v>0</v>
      </c>
      <c r="BF22" s="50">
        <f>VLOOKUP($C22,CalbyRate!$A$7:$BQ$26,COLUMN()-2,0)*VLOOKUP('Calendar Volumes'!$C22,'Rev Allocations Usage'!$B$4:$K$23,MATCH('Calendar Volumes'!$A22,'Rev Allocations Usage'!$B$3:$K$3,0),0)</f>
        <v>0</v>
      </c>
      <c r="BG22" s="50">
        <f>VLOOKUP($C22,CalbyRate!$A$7:$BQ$26,COLUMN()-2,0)*VLOOKUP('Calendar Volumes'!$C22,'Rev Allocations Usage'!$B$4:$K$23,MATCH('Calendar Volumes'!$A22,'Rev Allocations Usage'!$B$3:$K$3,0),0)</f>
        <v>0</v>
      </c>
      <c r="BH22" s="52">
        <f>VLOOKUP($C22,CalbyRate!$A$7:$BQ$26,COLUMN()-2,0)*VLOOKUP('Calendar Volumes'!$C22,'Rev Allocations Usage'!$B$4:$K$23,MATCH('Calendar Volumes'!$A22,'Rev Allocations Usage'!$B$3:$K$3,0),0)</f>
        <v>0</v>
      </c>
      <c r="BI22" s="50">
        <f>VLOOKUP($C22,CalbyRate!$A$7:$BQ$26,COLUMN()-2,0)*VLOOKUP('Calendar Volumes'!$C22,'Rev Allocations Usage'!$B$4:$K$23,MATCH('Calendar Volumes'!$A22,'Rev Allocations Usage'!$B$3:$K$3,0),0)</f>
        <v>0</v>
      </c>
      <c r="BJ22" s="50">
        <f>VLOOKUP($C22,CalbyRate!$A$7:$BQ$26,COLUMN()-2,0)*VLOOKUP('Calendar Volumes'!$C22,'Rev Allocations Usage'!$B$4:$K$23,MATCH('Calendar Volumes'!$A22,'Rev Allocations Usage'!$B$3:$K$3,0),0)</f>
        <v>0</v>
      </c>
      <c r="BK22" s="50">
        <f>VLOOKUP($C22,CalbyRate!$A$7:$BQ$26,COLUMN()-2,0)*VLOOKUP('Calendar Volumes'!$C22,'Rev Allocations Usage'!$B$4:$K$23,MATCH('Calendar Volumes'!$A22,'Rev Allocations Usage'!$B$3:$K$3,0),0)</f>
        <v>0</v>
      </c>
      <c r="BL22" s="50">
        <f>VLOOKUP($C22,CalbyRate!$A$7:$BQ$26,COLUMN()-2,0)*VLOOKUP('Calendar Volumes'!$C22,'Rev Allocations Usage'!$B$4:$K$23,MATCH('Calendar Volumes'!$A22,'Rev Allocations Usage'!$B$3:$K$3,0),0)</f>
        <v>0</v>
      </c>
      <c r="BM22" s="50">
        <f>VLOOKUP($C22,CalbyRate!$A$7:$BQ$26,COLUMN()-2,0)*VLOOKUP('Calendar Volumes'!$C22,'Rev Allocations Usage'!$B$4:$K$23,MATCH('Calendar Volumes'!$A22,'Rev Allocations Usage'!$B$3:$K$3,0),0)</f>
        <v>0</v>
      </c>
      <c r="BN22" s="50">
        <f>VLOOKUP($C22,CalbyRate!$A$7:$BQ$26,COLUMN()-2,0)*VLOOKUP('Calendar Volumes'!$C22,'Rev Allocations Usage'!$B$4:$K$23,MATCH('Calendar Volumes'!$A22,'Rev Allocations Usage'!$B$3:$K$3,0),0)</f>
        <v>0</v>
      </c>
      <c r="BO22" s="50">
        <f>VLOOKUP($C22,CalbyRate!$A$7:$BQ$26,COLUMN()-2,0)*VLOOKUP('Calendar Volumes'!$C22,'Rev Allocations Usage'!$B$4:$K$23,MATCH('Calendar Volumes'!$A22,'Rev Allocations Usage'!$B$3:$K$3,0),0)</f>
        <v>0</v>
      </c>
      <c r="BP22" s="50">
        <f>VLOOKUP($C22,CalbyRate!$A$7:$BQ$26,COLUMN()-2,0)*VLOOKUP('Calendar Volumes'!$C22,'Rev Allocations Usage'!$B$4:$K$23,MATCH('Calendar Volumes'!$A22,'Rev Allocations Usage'!$B$3:$K$3,0),0)</f>
        <v>0</v>
      </c>
      <c r="BQ22" s="50">
        <f>VLOOKUP($C22,CalbyRate!$A$7:$BQ$26,COLUMN()-2,0)*VLOOKUP('Calendar Volumes'!$C22,'Rev Allocations Usage'!$B$4:$K$23,MATCH('Calendar Volumes'!$A22,'Rev Allocations Usage'!$B$3:$K$3,0),0)</f>
        <v>0</v>
      </c>
      <c r="BR22" s="50">
        <f>VLOOKUP($C22,CalbyRate!$A$7:$BQ$26,COLUMN()-2,0)*VLOOKUP('Calendar Volumes'!$C22,'Rev Allocations Usage'!$B$4:$K$23,MATCH('Calendar Volumes'!$A22,'Rev Allocations Usage'!$B$3:$K$3,0),0)</f>
        <v>0</v>
      </c>
      <c r="BS22" s="51">
        <f>VLOOKUP($C22,CalbyRate!$A$7:$BQ$26,COLUMN()-2,0)*VLOOKUP('Calendar Volumes'!$C22,'Rev Allocations Usage'!$B$4:$K$23,MATCH('Calendar Volumes'!$A22,'Rev Allocations Usage'!$B$3:$K$3,0),0)</f>
        <v>0</v>
      </c>
    </row>
    <row r="23" spans="1:71" ht="15" x14ac:dyDescent="0.25">
      <c r="A23" s="130" t="str">
        <f t="shared" si="7"/>
        <v>Public Authorities Customers</v>
      </c>
      <c r="B23" s="90" t="s">
        <v>144</v>
      </c>
      <c r="C23" s="105" t="s">
        <v>9</v>
      </c>
      <c r="D23" s="49">
        <f>VLOOKUP($C23,CalbyRate!$A$7:$BQ$26,COLUMN()-2,0)*VLOOKUP('Calendar Volumes'!$C23,'Rev Allocations Usage'!$B$4:$K$23,MATCH('Calendar Volumes'!$A23,'Rev Allocations Usage'!$B$3:$K$3,0),0)*HLOOKUP(D$4,$D$51:$O$57,MATCH($B23,$C$51:$C$57,0),0)</f>
        <v>55724.7811638942</v>
      </c>
      <c r="E23" s="50">
        <f>VLOOKUP($C23,CalbyRate!$A$7:$BQ$26,COLUMN()-2,0)*VLOOKUP('Calendar Volumes'!$C23,'Rev Allocations Usage'!$B$4:$K$23,MATCH('Calendar Volumes'!$A23,'Rev Allocations Usage'!$B$3:$K$3,0),0)*HLOOKUP(E$4,$D$51:$O$57,MATCH($B23,$C$51:$C$57,0),0)</f>
        <v>39768.772201825966</v>
      </c>
      <c r="F23" s="50">
        <f>VLOOKUP($C23,CalbyRate!$A$7:$BQ$26,COLUMN()-2,0)*VLOOKUP('Calendar Volumes'!$C23,'Rev Allocations Usage'!$B$4:$K$23,MATCH('Calendar Volumes'!$A23,'Rev Allocations Usage'!$B$3:$K$3,0),0)*HLOOKUP(F$4,$D$51:$O$57,MATCH($B23,$C$51:$C$57,0),0)</f>
        <v>35899.894731717453</v>
      </c>
      <c r="G23" s="50">
        <f>VLOOKUP($C23,CalbyRate!$A$7:$BQ$26,COLUMN()-2,0)*VLOOKUP('Calendar Volumes'!$C23,'Rev Allocations Usage'!$B$4:$K$23,MATCH('Calendar Volumes'!$A23,'Rev Allocations Usage'!$B$3:$K$3,0),0)*HLOOKUP(G$4,$D$51:$O$57,MATCH($B23,$C$51:$C$57,0),0)</f>
        <v>34637.969948381528</v>
      </c>
      <c r="H23" s="50">
        <f>VLOOKUP($C23,CalbyRate!$A$7:$BQ$26,COLUMN()-2,0)*VLOOKUP('Calendar Volumes'!$C23,'Rev Allocations Usage'!$B$4:$K$23,MATCH('Calendar Volumes'!$A23,'Rev Allocations Usage'!$B$3:$K$3,0),0)*HLOOKUP(H$4,$D$51:$O$57,MATCH($B23,$C$51:$C$57,0),0)</f>
        <v>36539.912870594613</v>
      </c>
      <c r="I23" s="50">
        <f>VLOOKUP($C23,CalbyRate!$A$7:$BQ$26,COLUMN()-2,0)*VLOOKUP('Calendar Volumes'!$C23,'Rev Allocations Usage'!$B$4:$K$23,MATCH('Calendar Volumes'!$A23,'Rev Allocations Usage'!$B$3:$K$3,0),0)*HLOOKUP(I$4,$D$51:$O$57,MATCH($B23,$C$51:$C$57,0),0)</f>
        <v>63454.56742859001</v>
      </c>
      <c r="J23" s="50">
        <f>VLOOKUP($C23,CalbyRate!$A$7:$BQ$26,COLUMN()-2,0)*VLOOKUP('Calendar Volumes'!$C23,'Rev Allocations Usage'!$B$4:$K$23,MATCH('Calendar Volumes'!$A23,'Rev Allocations Usage'!$B$3:$K$3,0),0)*HLOOKUP(J$4,$D$51:$O$57,MATCH($B23,$C$51:$C$57,0),0)</f>
        <v>107787.78756056298</v>
      </c>
      <c r="K23" s="51">
        <f>VLOOKUP($C23,CalbyRate!$A$7:$BQ$26,COLUMN()-2,0)*VLOOKUP('Calendar Volumes'!$C23,'Rev Allocations Usage'!$B$4:$K$23,MATCH('Calendar Volumes'!$A23,'Rev Allocations Usage'!$B$3:$K$3,0),0)*HLOOKUP(K$4,$D$51:$O$57,MATCH($B23,$C$51:$C$57,0),0)</f>
        <v>180314.82524253288</v>
      </c>
      <c r="L23" s="50">
        <f>VLOOKUP($C23,CalbyRate!$A$7:$BQ$26,COLUMN()-2,0)*VLOOKUP('Calendar Volumes'!$C23,'Rev Allocations Usage'!$B$4:$K$23,MATCH('Calendar Volumes'!$A23,'Rev Allocations Usage'!$B$3:$K$3,0),0)*HLOOKUP(L$4,$D$51:$O$57,MATCH($B23,$C$51:$C$57,0),0)</f>
        <v>182332.24177493821</v>
      </c>
      <c r="M23" s="50">
        <f>VLOOKUP($C23,CalbyRate!$A$7:$BQ$26,COLUMN()-2,0)*VLOOKUP('Calendar Volumes'!$C23,'Rev Allocations Usage'!$B$4:$K$23,MATCH('Calendar Volumes'!$A23,'Rev Allocations Usage'!$B$3:$K$3,0),0)*HLOOKUP(M$4,$D$51:$O$57,MATCH($B23,$C$51:$C$57,0),0)</f>
        <v>151885.524055002</v>
      </c>
      <c r="N23" s="50">
        <f>VLOOKUP($C23,CalbyRate!$A$7:$BQ$26,COLUMN()-2,0)*VLOOKUP('Calendar Volumes'!$C23,'Rev Allocations Usage'!$B$4:$K$23,MATCH('Calendar Volumes'!$A23,'Rev Allocations Usage'!$B$3:$K$3,0),0)*HLOOKUP(N$4,$D$51:$O$57,MATCH($B23,$C$51:$C$57,0),0)</f>
        <v>119593.88634592915</v>
      </c>
      <c r="O23" s="50">
        <f>VLOOKUP($C23,CalbyRate!$A$7:$BQ$26,COLUMN()-2,0)*VLOOKUP('Calendar Volumes'!$C23,'Rev Allocations Usage'!$B$4:$K$23,MATCH('Calendar Volumes'!$A23,'Rev Allocations Usage'!$B$3:$K$3,0),0)*HLOOKUP(O$4,$D$51:$O$57,MATCH($B23,$C$51:$C$57,0),0)</f>
        <v>81139.211803524013</v>
      </c>
      <c r="P23" s="50">
        <f>VLOOKUP($C23,CalbyRate!$A$7:$BQ$26,COLUMN()-2,0)*VLOOKUP('Calendar Volumes'!$C23,'Rev Allocations Usage'!$B$4:$K$23,MATCH('Calendar Volumes'!$A23,'Rev Allocations Usage'!$B$3:$K$3,0),0)*HLOOKUP(P$4,$D$51:$O$57,MATCH($B23,$C$51:$C$57,0),0)</f>
        <v>51324.746625559739</v>
      </c>
      <c r="Q23" s="50">
        <f>VLOOKUP($C23,CalbyRate!$A$7:$BQ$26,COLUMN()-2,0)*VLOOKUP('Calendar Volumes'!$C23,'Rev Allocations Usage'!$B$4:$K$23,MATCH('Calendar Volumes'!$A23,'Rev Allocations Usage'!$B$3:$K$3,0),0)*HLOOKUP(Q$4,$D$51:$O$57,MATCH($B23,$C$51:$C$57,0),0)</f>
        <v>37539.779592099032</v>
      </c>
      <c r="R23" s="50">
        <f>VLOOKUP($C23,CalbyRate!$A$7:$BQ$26,COLUMN()-2,0)*VLOOKUP('Calendar Volumes'!$C23,'Rev Allocations Usage'!$B$4:$K$23,MATCH('Calendar Volumes'!$A23,'Rev Allocations Usage'!$B$3:$K$3,0),0)*HLOOKUP(R$4,$D$51:$O$57,MATCH($B23,$C$51:$C$57,0),0)</f>
        <v>33899.182545298514</v>
      </c>
      <c r="S23" s="50">
        <f>VLOOKUP($C23,CalbyRate!$A$7:$BQ$26,COLUMN()-2,0)*VLOOKUP('Calendar Volumes'!$C23,'Rev Allocations Usage'!$B$4:$K$23,MATCH('Calendar Volumes'!$A23,'Rev Allocations Usage'!$B$3:$K$3,0),0)*HLOOKUP(S$4,$D$51:$O$57,MATCH($B23,$C$51:$C$57,0),0)</f>
        <v>33873.043360372852</v>
      </c>
      <c r="T23" s="50">
        <f>VLOOKUP($C23,CalbyRate!$A$7:$BQ$26,COLUMN()-2,0)*VLOOKUP('Calendar Volumes'!$C23,'Rev Allocations Usage'!$B$4:$K$23,MATCH('Calendar Volumes'!$A23,'Rev Allocations Usage'!$B$3:$K$3,0),0)*HLOOKUP(T$4,$D$51:$O$57,MATCH($B23,$C$51:$C$57,0),0)</f>
        <v>35132.32992683207</v>
      </c>
      <c r="U23" s="50">
        <f>VLOOKUP($C23,CalbyRate!$A$7:$BQ$26,COLUMN()-2,0)*VLOOKUP('Calendar Volumes'!$C23,'Rev Allocations Usage'!$B$4:$K$23,MATCH('Calendar Volumes'!$A23,'Rev Allocations Usage'!$B$3:$K$3,0),0)*HLOOKUP(U$4,$D$51:$O$57,MATCH($B23,$C$51:$C$57,0),0)</f>
        <v>61457.397463330082</v>
      </c>
      <c r="V23" s="50">
        <f>VLOOKUP($C23,CalbyRate!$A$7:$BQ$26,COLUMN()-2,0)*VLOOKUP('Calendar Volumes'!$C23,'Rev Allocations Usage'!$B$4:$K$23,MATCH('Calendar Volumes'!$A23,'Rev Allocations Usage'!$B$3:$K$3,0),0)*HLOOKUP(V$4,$D$51:$O$57,MATCH($B23,$C$51:$C$57,0),0)</f>
        <v>104415.52520567917</v>
      </c>
      <c r="W23" s="50">
        <f>VLOOKUP($C23,CalbyRate!$A$7:$BQ$26,COLUMN()-2,0)*VLOOKUP('Calendar Volumes'!$C23,'Rev Allocations Usage'!$B$4:$K$23,MATCH('Calendar Volumes'!$A23,'Rev Allocations Usage'!$B$3:$K$3,0),0)*HLOOKUP(W$4,$D$51:$O$57,MATCH($B23,$C$51:$C$57,0),0)</f>
        <v>174017.73346792403</v>
      </c>
      <c r="X23" s="52">
        <f>VLOOKUP($C23,CalbyRate!$A$7:$BQ$26,COLUMN()-2,0)*VLOOKUP('Calendar Volumes'!$C23,'Rev Allocations Usage'!$B$4:$K$23,MATCH('Calendar Volumes'!$A23,'Rev Allocations Usage'!$B$3:$K$3,0),0)*HLOOKUP(X$4,$D$51:$O$57,MATCH($B23,$C$51:$C$57,0),0)</f>
        <v>182073.72372822254</v>
      </c>
      <c r="Y23" s="50">
        <f>VLOOKUP($C23,CalbyRate!$A$7:$BQ$26,COLUMN()-2,0)*VLOOKUP('Calendar Volumes'!$C23,'Rev Allocations Usage'!$B$4:$K$23,MATCH('Calendar Volumes'!$A23,'Rev Allocations Usage'!$B$3:$K$3,0),0)*HLOOKUP(Y$4,$D$51:$O$57,MATCH($B23,$C$51:$C$57,0),0)</f>
        <v>151615.18165977977</v>
      </c>
      <c r="Z23" s="50">
        <f>VLOOKUP($C23,CalbyRate!$A$7:$BQ$26,COLUMN()-2,0)*VLOOKUP('Calendar Volumes'!$C23,'Rev Allocations Usage'!$B$4:$K$23,MATCH('Calendar Volumes'!$A23,'Rev Allocations Usage'!$B$3:$K$3,0),0)*HLOOKUP(Z$4,$D$51:$O$57,MATCH($B23,$C$51:$C$57,0),0)</f>
        <v>119276.3481830214</v>
      </c>
      <c r="AA23" s="50">
        <f>VLOOKUP($C23,CalbyRate!$A$7:$BQ$26,COLUMN()-2,0)*VLOOKUP('Calendar Volumes'!$C23,'Rev Allocations Usage'!$B$4:$K$23,MATCH('Calendar Volumes'!$A23,'Rev Allocations Usage'!$B$3:$K$3,0),0)*HLOOKUP(AA$4,$D$51:$O$57,MATCH($B23,$C$51:$C$57,0),0)</f>
        <v>80854.306986963187</v>
      </c>
      <c r="AB23" s="50">
        <f>VLOOKUP($C23,CalbyRate!$A$7:$BQ$26,COLUMN()-2,0)*VLOOKUP('Calendar Volumes'!$C23,'Rev Allocations Usage'!$B$4:$K$23,MATCH('Calendar Volumes'!$A23,'Rev Allocations Usage'!$B$3:$K$3,0),0)*HLOOKUP(AB$4,$D$51:$O$57,MATCH($B23,$C$51:$C$57,0),0)</f>
        <v>51261.825506897527</v>
      </c>
      <c r="AC23" s="50">
        <f>VLOOKUP($C23,CalbyRate!$A$7:$BQ$26,COLUMN()-2,0)*VLOOKUP('Calendar Volumes'!$C23,'Rev Allocations Usage'!$B$4:$K$23,MATCH('Calendar Volumes'!$A23,'Rev Allocations Usage'!$B$3:$K$3,0),0)*HLOOKUP(AC$4,$D$51:$O$57,MATCH($B23,$C$51:$C$57,0),0)</f>
        <v>37655.12399095804</v>
      </c>
      <c r="AD23" s="50">
        <f>VLOOKUP($C23,CalbyRate!$A$7:$BQ$26,COLUMN()-2,0)*VLOOKUP('Calendar Volumes'!$C23,'Rev Allocations Usage'!$B$4:$K$23,MATCH('Calendar Volumes'!$A23,'Rev Allocations Usage'!$B$3:$K$3,0),0)*HLOOKUP(AD$4,$D$51:$O$57,MATCH($B23,$C$51:$C$57,0),0)</f>
        <v>33929.668973800966</v>
      </c>
      <c r="AE23" s="50">
        <f>VLOOKUP($C23,CalbyRate!$A$7:$BQ$26,COLUMN()-2,0)*VLOOKUP('Calendar Volumes'!$C23,'Rev Allocations Usage'!$B$4:$K$23,MATCH('Calendar Volumes'!$A23,'Rev Allocations Usage'!$B$3:$K$3,0),0)*HLOOKUP(AE$4,$D$51:$O$57,MATCH($B23,$C$51:$C$57,0),0)</f>
        <v>33930.585118693023</v>
      </c>
      <c r="AF23" s="50">
        <f>VLOOKUP($C23,CalbyRate!$A$7:$BQ$26,COLUMN()-2,0)*VLOOKUP('Calendar Volumes'!$C23,'Rev Allocations Usage'!$B$4:$K$23,MATCH('Calendar Volumes'!$A23,'Rev Allocations Usage'!$B$3:$K$3,0),0)*HLOOKUP(AF$4,$D$51:$O$57,MATCH($B23,$C$51:$C$57,0),0)</f>
        <v>35132.606951477188</v>
      </c>
      <c r="AG23" s="50">
        <f>VLOOKUP($C23,CalbyRate!$A$7:$BQ$26,COLUMN()-2,0)*VLOOKUP('Calendar Volumes'!$C23,'Rev Allocations Usage'!$B$4:$K$23,MATCH('Calendar Volumes'!$A23,'Rev Allocations Usage'!$B$3:$K$3,0),0)*HLOOKUP(AG$4,$D$51:$O$57,MATCH($B23,$C$51:$C$57,0),0)</f>
        <v>61121.340166952388</v>
      </c>
      <c r="AH23" s="50">
        <f>VLOOKUP($C23,CalbyRate!$A$7:$BQ$26,COLUMN()-2,0)*VLOOKUP('Calendar Volumes'!$C23,'Rev Allocations Usage'!$B$4:$K$23,MATCH('Calendar Volumes'!$A23,'Rev Allocations Usage'!$B$3:$K$3,0),0)*HLOOKUP(AH$4,$D$51:$O$57,MATCH($B23,$C$51:$C$57,0),0)</f>
        <v>104301.03783568255</v>
      </c>
      <c r="AI23" s="50">
        <f>VLOOKUP($C23,CalbyRate!$A$7:$BQ$26,COLUMN()-2,0)*VLOOKUP('Calendar Volumes'!$C23,'Rev Allocations Usage'!$B$4:$K$23,MATCH('Calendar Volumes'!$A23,'Rev Allocations Usage'!$B$3:$K$3,0),0)*HLOOKUP(AI$4,$D$51:$O$57,MATCH($B23,$C$51:$C$57,0),0)</f>
        <v>173769.8300854179</v>
      </c>
      <c r="AJ23" s="52">
        <f>VLOOKUP($C23,CalbyRate!$A$7:$BQ$26,COLUMN()-2,0)*VLOOKUP('Calendar Volumes'!$C23,'Rev Allocations Usage'!$B$4:$K$23,MATCH('Calendar Volumes'!$A23,'Rev Allocations Usage'!$B$3:$K$3,0),0)*HLOOKUP(AJ$4,$D$51:$O$57,MATCH($B23,$C$51:$C$57,0),0)</f>
        <v>181060.33326908172</v>
      </c>
      <c r="AK23" s="50">
        <f>VLOOKUP($C23,CalbyRate!$A$7:$BQ$26,COLUMN()-2,0)*VLOOKUP('Calendar Volumes'!$C23,'Rev Allocations Usage'!$B$4:$K$23,MATCH('Calendar Volumes'!$A23,'Rev Allocations Usage'!$B$3:$K$3,0),0)*HLOOKUP(AK$4,$D$51:$O$57,MATCH($B23,$C$51:$C$57,0),0)</f>
        <v>150716.329876164</v>
      </c>
      <c r="AL23" s="50">
        <f>VLOOKUP($C23,CalbyRate!$A$7:$BQ$26,COLUMN()-2,0)*VLOOKUP('Calendar Volumes'!$C23,'Rev Allocations Usage'!$B$4:$K$23,MATCH('Calendar Volumes'!$A23,'Rev Allocations Usage'!$B$3:$K$3,0),0)*HLOOKUP(AL$4,$D$51:$O$57,MATCH($B23,$C$51:$C$57,0),0)</f>
        <v>118469.66849521922</v>
      </c>
      <c r="AM23" s="50">
        <f>VLOOKUP($C23,CalbyRate!$A$7:$BQ$26,COLUMN()-2,0)*VLOOKUP('Calendar Volumes'!$C23,'Rev Allocations Usage'!$B$4:$K$23,MATCH('Calendar Volumes'!$A23,'Rev Allocations Usage'!$B$3:$K$3,0),0)*HLOOKUP(AM$4,$D$51:$O$57,MATCH($B23,$C$51:$C$57,0),0)</f>
        <v>80263.473854401993</v>
      </c>
      <c r="AN23" s="50">
        <f>VLOOKUP($C23,CalbyRate!$A$7:$BQ$26,COLUMN()-2,0)*VLOOKUP('Calendar Volumes'!$C23,'Rev Allocations Usage'!$B$4:$K$23,MATCH('Calendar Volumes'!$A23,'Rev Allocations Usage'!$B$3:$K$3,0),0)*HLOOKUP(AN$4,$D$51:$O$57,MATCH($B23,$C$51:$C$57,0),0)</f>
        <v>50826.972224829718</v>
      </c>
      <c r="AO23" s="50">
        <f>VLOOKUP($C23,CalbyRate!$A$7:$BQ$26,COLUMN()-2,0)*VLOOKUP('Calendar Volumes'!$C23,'Rev Allocations Usage'!$B$4:$K$23,MATCH('Calendar Volumes'!$A23,'Rev Allocations Usage'!$B$3:$K$3,0),0)*HLOOKUP(AO$4,$D$51:$O$57,MATCH($B23,$C$51:$C$57,0),0)</f>
        <v>37304.624281690005</v>
      </c>
      <c r="AP23" s="50">
        <f>VLOOKUP($C23,CalbyRate!$A$7:$BQ$26,COLUMN()-2,0)*VLOOKUP('Calendar Volumes'!$C23,'Rev Allocations Usage'!$B$4:$K$23,MATCH('Calendar Volumes'!$A23,'Rev Allocations Usage'!$B$3:$K$3,0),0)*HLOOKUP(AP$4,$D$51:$O$57,MATCH($B23,$C$51:$C$57,0),0)</f>
        <v>33624.447995997085</v>
      </c>
      <c r="AQ23" s="50">
        <f>VLOOKUP($C23,CalbyRate!$A$7:$BQ$26,COLUMN()-2,0)*VLOOKUP('Calendar Volumes'!$C23,'Rev Allocations Usage'!$B$4:$K$23,MATCH('Calendar Volumes'!$A23,'Rev Allocations Usage'!$B$3:$K$3,0),0)*HLOOKUP(AQ$4,$D$51:$O$57,MATCH($B23,$C$51:$C$57,0),0)</f>
        <v>33660.797375588423</v>
      </c>
      <c r="AR23" s="50">
        <f>VLOOKUP($C23,CalbyRate!$A$7:$BQ$26,COLUMN()-2,0)*VLOOKUP('Calendar Volumes'!$C23,'Rev Allocations Usage'!$B$4:$K$23,MATCH('Calendar Volumes'!$A23,'Rev Allocations Usage'!$B$3:$K$3,0),0)*HLOOKUP(AR$4,$D$51:$O$57,MATCH($B23,$C$51:$C$57,0),0)</f>
        <v>34981.749844449543</v>
      </c>
      <c r="AS23" s="50">
        <f>VLOOKUP($C23,CalbyRate!$A$7:$BQ$26,COLUMN()-2,0)*VLOOKUP('Calendar Volumes'!$C23,'Rev Allocations Usage'!$B$4:$K$23,MATCH('Calendar Volumes'!$A23,'Rev Allocations Usage'!$B$3:$K$3,0),0)*HLOOKUP(AS$4,$D$51:$O$57,MATCH($B23,$C$51:$C$57,0),0)</f>
        <v>60762.677004122648</v>
      </c>
      <c r="AT23" s="50">
        <f>VLOOKUP($C23,CalbyRate!$A$7:$BQ$26,COLUMN()-2,0)*VLOOKUP('Calendar Volumes'!$C23,'Rev Allocations Usage'!$B$4:$K$23,MATCH('Calendar Volumes'!$A23,'Rev Allocations Usage'!$B$3:$K$3,0),0)*HLOOKUP(AT$4,$D$51:$O$57,MATCH($B23,$C$51:$C$57,0),0)</f>
        <v>103726.46270635289</v>
      </c>
      <c r="AU23" s="50">
        <f>VLOOKUP($C23,CalbyRate!$A$7:$BQ$26,COLUMN()-2,0)*VLOOKUP('Calendar Volumes'!$C23,'Rev Allocations Usage'!$B$4:$K$23,MATCH('Calendar Volumes'!$A23,'Rev Allocations Usage'!$B$3:$K$3,0),0)*HLOOKUP(AU$4,$D$51:$O$57,MATCH($B23,$C$51:$C$57,0),0)</f>
        <v>172942.62417572035</v>
      </c>
      <c r="AV23" s="52">
        <f>VLOOKUP($C23,CalbyRate!$A$7:$BQ$26,COLUMN()-2,0)*VLOOKUP('Calendar Volumes'!$C23,'Rev Allocations Usage'!$B$4:$K$23,MATCH('Calendar Volumes'!$A23,'Rev Allocations Usage'!$B$3:$K$3,0),0)*HLOOKUP(AV$4,$D$51:$O$57,MATCH($B23,$C$51:$C$57,0),0)</f>
        <v>180216.63778218249</v>
      </c>
      <c r="AW23" s="50">
        <f>VLOOKUP($C23,CalbyRate!$A$7:$BQ$26,COLUMN()-2,0)*VLOOKUP('Calendar Volumes'!$C23,'Rev Allocations Usage'!$B$4:$K$23,MATCH('Calendar Volumes'!$A23,'Rev Allocations Usage'!$B$3:$K$3,0),0)*HLOOKUP(AW$4,$D$51:$O$57,MATCH($B23,$C$51:$C$57,0),0)</f>
        <v>149970.35758281848</v>
      </c>
      <c r="AX23" s="50">
        <f>VLOOKUP($C23,CalbyRate!$A$7:$BQ$26,COLUMN()-2,0)*VLOOKUP('Calendar Volumes'!$C23,'Rev Allocations Usage'!$B$4:$K$23,MATCH('Calendar Volumes'!$A23,'Rev Allocations Usage'!$B$3:$K$3,0),0)*HLOOKUP(AX$4,$D$51:$O$57,MATCH($B23,$C$51:$C$57,0),0)</f>
        <v>117812.19121057916</v>
      </c>
      <c r="AY23" s="50">
        <f>VLOOKUP($C23,CalbyRate!$A$7:$BQ$26,COLUMN()-2,0)*VLOOKUP('Calendar Volumes'!$C23,'Rev Allocations Usage'!$B$4:$K$23,MATCH('Calendar Volumes'!$A23,'Rev Allocations Usage'!$B$3:$K$3,0),0)*HLOOKUP(AY$4,$D$51:$O$57,MATCH($B23,$C$51:$C$57,0),0)</f>
        <v>79817.08811910126</v>
      </c>
      <c r="AZ23" s="50">
        <f>VLOOKUP($C23,CalbyRate!$A$7:$BQ$26,COLUMN()-2,0)*VLOOKUP('Calendar Volumes'!$C23,'Rev Allocations Usage'!$B$4:$K$23,MATCH('Calendar Volumes'!$A23,'Rev Allocations Usage'!$B$3:$K$3,0),0)*HLOOKUP(AZ$4,$D$51:$O$57,MATCH($B23,$C$51:$C$57,0),0)</f>
        <v>50498.469557032266</v>
      </c>
      <c r="BA23" s="50">
        <f>VLOOKUP($C23,CalbyRate!$A$7:$BQ$26,COLUMN()-2,0)*VLOOKUP('Calendar Volumes'!$C23,'Rev Allocations Usage'!$B$4:$K$23,MATCH('Calendar Volumes'!$A23,'Rev Allocations Usage'!$B$3:$K$3,0),0)*HLOOKUP(BA$4,$D$51:$O$57,MATCH($B23,$C$51:$C$57,0),0)</f>
        <v>37033.411957603908</v>
      </c>
      <c r="BB23" s="50">
        <f>VLOOKUP($C23,CalbyRate!$A$7:$BQ$26,COLUMN()-2,0)*VLOOKUP('Calendar Volumes'!$C23,'Rev Allocations Usage'!$B$4:$K$23,MATCH('Calendar Volumes'!$A23,'Rev Allocations Usage'!$B$3:$K$3,0),0)*HLOOKUP(BB$4,$D$51:$O$57,MATCH($B23,$C$51:$C$57,0),0)</f>
        <v>33344.278849510039</v>
      </c>
      <c r="BC23" s="50">
        <f>VLOOKUP($C23,CalbyRate!$A$7:$BQ$26,COLUMN()-2,0)*VLOOKUP('Calendar Volumes'!$C23,'Rev Allocations Usage'!$B$4:$K$23,MATCH('Calendar Volumes'!$A23,'Rev Allocations Usage'!$B$3:$K$3,0),0)*HLOOKUP(BC$4,$D$51:$O$57,MATCH($B23,$C$51:$C$57,0),0)</f>
        <v>33343.709731381496</v>
      </c>
      <c r="BD23" s="50">
        <f>VLOOKUP($C23,CalbyRate!$A$7:$BQ$26,COLUMN()-2,0)*VLOOKUP('Calendar Volumes'!$C23,'Rev Allocations Usage'!$B$4:$K$23,MATCH('Calendar Volumes'!$A23,'Rev Allocations Usage'!$B$3:$K$3,0),0)*HLOOKUP(BD$4,$D$51:$O$57,MATCH($B23,$C$51:$C$57,0),0)</f>
        <v>34678.380724262024</v>
      </c>
      <c r="BE23" s="50">
        <f>VLOOKUP($C23,CalbyRate!$A$7:$BQ$26,COLUMN()-2,0)*VLOOKUP('Calendar Volumes'!$C23,'Rev Allocations Usage'!$B$4:$K$23,MATCH('Calendar Volumes'!$A23,'Rev Allocations Usage'!$B$3:$K$3,0),0)*HLOOKUP(BE$4,$D$51:$O$57,MATCH($B23,$C$51:$C$57,0),0)</f>
        <v>60184.017288281575</v>
      </c>
      <c r="BF23" s="50">
        <f>VLOOKUP($C23,CalbyRate!$A$7:$BQ$26,COLUMN()-2,0)*VLOOKUP('Calendar Volumes'!$C23,'Rev Allocations Usage'!$B$4:$K$23,MATCH('Calendar Volumes'!$A23,'Rev Allocations Usage'!$B$3:$K$3,0),0)*HLOOKUP(BF$4,$D$51:$O$57,MATCH($B23,$C$51:$C$57,0),0)</f>
        <v>102930.72037197389</v>
      </c>
      <c r="BG23" s="50">
        <f>VLOOKUP($C23,CalbyRate!$A$7:$BQ$26,COLUMN()-2,0)*VLOOKUP('Calendar Volumes'!$C23,'Rev Allocations Usage'!$B$4:$K$23,MATCH('Calendar Volumes'!$A23,'Rev Allocations Usage'!$B$3:$K$3,0),0)*HLOOKUP(BG$4,$D$51:$O$57,MATCH($B23,$C$51:$C$57,0),0)</f>
        <v>171873.96984050173</v>
      </c>
      <c r="BH23" s="52">
        <f>VLOOKUP($C23,CalbyRate!$A$7:$BQ$26,COLUMN()-2,0)*VLOOKUP('Calendar Volumes'!$C23,'Rev Allocations Usage'!$B$4:$K$23,MATCH('Calendar Volumes'!$A23,'Rev Allocations Usage'!$B$3:$K$3,0),0)*HLOOKUP(BH$4,$D$51:$O$57,MATCH($B23,$C$51:$C$57,0),0)</f>
        <v>179633.71948779662</v>
      </c>
      <c r="BI23" s="50">
        <f>VLOOKUP($C23,CalbyRate!$A$7:$BQ$26,COLUMN()-2,0)*VLOOKUP('Calendar Volumes'!$C23,'Rev Allocations Usage'!$B$4:$K$23,MATCH('Calendar Volumes'!$A23,'Rev Allocations Usage'!$B$3:$K$3,0),0)*HLOOKUP(BI$4,$D$51:$O$57,MATCH($B23,$C$51:$C$57,0),0)</f>
        <v>149441.4987999119</v>
      </c>
      <c r="BJ23" s="50">
        <f>VLOOKUP($C23,CalbyRate!$A$7:$BQ$26,COLUMN()-2,0)*VLOOKUP('Calendar Volumes'!$C23,'Rev Allocations Usage'!$B$4:$K$23,MATCH('Calendar Volumes'!$A23,'Rev Allocations Usage'!$B$3:$K$3,0),0)*HLOOKUP(BJ$4,$D$51:$O$57,MATCH($B23,$C$51:$C$57,0),0)</f>
        <v>117336.88212855507</v>
      </c>
      <c r="BK23" s="50">
        <f>VLOOKUP($C23,CalbyRate!$A$7:$BQ$26,COLUMN()-2,0)*VLOOKUP('Calendar Volumes'!$C23,'Rev Allocations Usage'!$B$4:$K$23,MATCH('Calendar Volumes'!$A23,'Rev Allocations Usage'!$B$3:$K$3,0),0)*HLOOKUP(BK$4,$D$51:$O$57,MATCH($B23,$C$51:$C$57,0),0)</f>
        <v>79460.924878022357</v>
      </c>
      <c r="BL23" s="50">
        <f>VLOOKUP($C23,CalbyRate!$A$7:$BQ$26,COLUMN()-2,0)*VLOOKUP('Calendar Volumes'!$C23,'Rev Allocations Usage'!$B$4:$K$23,MATCH('Calendar Volumes'!$A23,'Rev Allocations Usage'!$B$3:$K$3,0),0)*HLOOKUP(BL$4,$D$51:$O$57,MATCH($B23,$C$51:$C$57,0),0)</f>
        <v>50193.594941741561</v>
      </c>
      <c r="BM23" s="50">
        <f>VLOOKUP($C23,CalbyRate!$A$7:$BQ$26,COLUMN()-2,0)*VLOOKUP('Calendar Volumes'!$C23,'Rev Allocations Usage'!$B$4:$K$23,MATCH('Calendar Volumes'!$A23,'Rev Allocations Usage'!$B$3:$K$3,0),0)*HLOOKUP(BM$4,$D$51:$O$57,MATCH($B23,$C$51:$C$57,0),0)</f>
        <v>36766.429137450592</v>
      </c>
      <c r="BN23" s="50">
        <f>VLOOKUP($C23,CalbyRate!$A$7:$BQ$26,COLUMN()-2,0)*VLOOKUP('Calendar Volumes'!$C23,'Rev Allocations Usage'!$B$4:$K$23,MATCH('Calendar Volumes'!$A23,'Rev Allocations Usage'!$B$3:$K$3,0),0)*HLOOKUP(BN$4,$D$51:$O$57,MATCH($B23,$C$51:$C$57,0),0)</f>
        <v>33093.860112633112</v>
      </c>
      <c r="BO23" s="50">
        <f>VLOOKUP($C23,CalbyRate!$A$7:$BQ$26,COLUMN()-2,0)*VLOOKUP('Calendar Volumes'!$C23,'Rev Allocations Usage'!$B$4:$K$23,MATCH('Calendar Volumes'!$A23,'Rev Allocations Usage'!$B$3:$K$3,0),0)*HLOOKUP(BO$4,$D$51:$O$57,MATCH($B23,$C$51:$C$57,0),0)</f>
        <v>33109.906743596744</v>
      </c>
      <c r="BP23" s="50">
        <f>VLOOKUP($C23,CalbyRate!$A$7:$BQ$26,COLUMN()-2,0)*VLOOKUP('Calendar Volumes'!$C23,'Rev Allocations Usage'!$B$4:$K$23,MATCH('Calendar Volumes'!$A23,'Rev Allocations Usage'!$B$3:$K$3,0),0)*HLOOKUP(BP$4,$D$51:$O$57,MATCH($B23,$C$51:$C$57,0),0)</f>
        <v>34468.336264753561</v>
      </c>
      <c r="BQ23" s="50">
        <f>VLOOKUP($C23,CalbyRate!$A$7:$BQ$26,COLUMN()-2,0)*VLOOKUP('Calendar Volumes'!$C23,'Rev Allocations Usage'!$B$4:$K$23,MATCH('Calendar Volumes'!$A23,'Rev Allocations Usage'!$B$3:$K$3,0),0)*HLOOKUP(BQ$4,$D$51:$O$57,MATCH($B23,$C$51:$C$57,0),0)</f>
        <v>59886.727344930252</v>
      </c>
      <c r="BR23" s="50">
        <f>VLOOKUP($C23,CalbyRate!$A$7:$BQ$26,COLUMN()-2,0)*VLOOKUP('Calendar Volumes'!$C23,'Rev Allocations Usage'!$B$4:$K$23,MATCH('Calendar Volumes'!$A23,'Rev Allocations Usage'!$B$3:$K$3,0),0)*HLOOKUP(BR$4,$D$51:$O$57,MATCH($B23,$C$51:$C$57,0),0)</f>
        <v>102546.04636365503</v>
      </c>
      <c r="BS23" s="51">
        <f>VLOOKUP($C23,CalbyRate!$A$7:$BQ$26,COLUMN()-2,0)*VLOOKUP('Calendar Volumes'!$C23,'Rev Allocations Usage'!$B$4:$K$23,MATCH('Calendar Volumes'!$A23,'Rev Allocations Usage'!$B$3:$K$3,0),0)*HLOOKUP(BS$4,$D$51:$O$57,MATCH($B23,$C$51:$C$57,0),0)</f>
        <v>171410.93064669264</v>
      </c>
    </row>
    <row r="24" spans="1:71" ht="15" x14ac:dyDescent="0.25">
      <c r="A24" s="130" t="str">
        <f t="shared" si="7"/>
        <v>Public Authorities Customers</v>
      </c>
      <c r="B24" s="90" t="s">
        <v>146</v>
      </c>
      <c r="C24" s="105" t="s">
        <v>9</v>
      </c>
      <c r="D24" s="49">
        <f>VLOOKUP($C24,CalbyRate!$A$7:$BQ$26,COLUMN()-2,0)*VLOOKUP('Calendar Volumes'!$C24,'Rev Allocations Usage'!$B$4:$K$23,MATCH('Calendar Volumes'!$A24,'Rev Allocations Usage'!$B$3:$K$3,0),0)*(1-HLOOKUP(D$4,$D$51:$O$57,MATCH($B23,$C$51:$C$57,0),0))</f>
        <v>7598.8337950764817</v>
      </c>
      <c r="E24" s="50">
        <f>VLOOKUP($C24,CalbyRate!$A$7:$BQ$26,COLUMN()-2,0)*VLOOKUP('Calendar Volumes'!$C24,'Rev Allocations Usage'!$B$4:$K$23,MATCH('Calendar Volumes'!$A24,'Rev Allocations Usage'!$B$3:$K$3,0),0)*(1-HLOOKUP(E$4,$D$51:$O$57,MATCH($B23,$C$51:$C$57,0),0))</f>
        <v>3933.1752727080611</v>
      </c>
      <c r="F24" s="50">
        <f>VLOOKUP($C24,CalbyRate!$A$7:$BQ$26,COLUMN()-2,0)*VLOOKUP('Calendar Volumes'!$C24,'Rev Allocations Usage'!$B$4:$K$23,MATCH('Calendar Volumes'!$A24,'Rev Allocations Usage'!$B$3:$K$3,0),0)*(1-HLOOKUP(F$4,$D$51:$O$57,MATCH($B23,$C$51:$C$57,0),0))</f>
        <v>2702.1426142152905</v>
      </c>
      <c r="G24" s="50">
        <f>VLOOKUP($C24,CalbyRate!$A$7:$BQ$26,COLUMN()-2,0)*VLOOKUP('Calendar Volumes'!$C24,'Rev Allocations Usage'!$B$4:$K$23,MATCH('Calendar Volumes'!$A24,'Rev Allocations Usage'!$B$3:$K$3,0),0)*(1-HLOOKUP(G$4,$D$51:$O$57,MATCH($B23,$C$51:$C$57,0),0))</f>
        <v>2607.159028372801</v>
      </c>
      <c r="H24" s="50">
        <f>VLOOKUP($C24,CalbyRate!$A$7:$BQ$26,COLUMN()-2,0)*VLOOKUP('Calendar Volumes'!$C24,'Rev Allocations Usage'!$B$4:$K$23,MATCH('Calendar Volumes'!$A24,'Rev Allocations Usage'!$B$3:$K$3,0),0)*(1-HLOOKUP(H$4,$D$51:$O$57,MATCH($B23,$C$51:$C$57,0),0))</f>
        <v>2750.3160225178722</v>
      </c>
      <c r="I24" s="50">
        <f>VLOOKUP($C24,CalbyRate!$A$7:$BQ$26,COLUMN()-2,0)*VLOOKUP('Calendar Volumes'!$C24,'Rev Allocations Usage'!$B$4:$K$23,MATCH('Calendar Volumes'!$A24,'Rev Allocations Usage'!$B$3:$K$3,0),0)*(1-HLOOKUP(I$4,$D$51:$O$57,MATCH($B23,$C$51:$C$57,0),0))</f>
        <v>7050.5074920655543</v>
      </c>
      <c r="J24" s="50">
        <f>VLOOKUP($C24,CalbyRate!$A$7:$BQ$26,COLUMN()-2,0)*VLOOKUP('Calendar Volumes'!$C24,'Rev Allocations Usage'!$B$4:$K$23,MATCH('Calendar Volumes'!$A24,'Rev Allocations Usage'!$B$3:$K$3,0),0)*(1-HLOOKUP(J$4,$D$51:$O$57,MATCH($B23,$C$51:$C$57,0),0))</f>
        <v>28652.449857871165</v>
      </c>
      <c r="K24" s="51">
        <f>VLOOKUP($C24,CalbyRate!$A$7:$BQ$26,COLUMN()-2,0)*VLOOKUP('Calendar Volumes'!$C24,'Rev Allocations Usage'!$B$4:$K$23,MATCH('Calendar Volumes'!$A24,'Rev Allocations Usage'!$B$3:$K$3,0),0)*(1-HLOOKUP(K$4,$D$51:$O$57,MATCH($B23,$C$51:$C$57,0),0))</f>
        <v>66691.784678745054</v>
      </c>
      <c r="L24" s="50">
        <f>VLOOKUP($C24,CalbyRate!$A$7:$BQ$26,COLUMN()-2,0)*VLOOKUP('Calendar Volumes'!$C24,'Rev Allocations Usage'!$B$4:$K$23,MATCH('Calendar Volumes'!$A24,'Rev Allocations Usage'!$B$3:$K$3,0),0)*(1-HLOOKUP(L$4,$D$51:$O$57,MATCH($B23,$C$51:$C$57,0),0))</f>
        <v>102561.88599840274</v>
      </c>
      <c r="M24" s="50">
        <f>VLOOKUP($C24,CalbyRate!$A$7:$BQ$26,COLUMN()-2,0)*VLOOKUP('Calendar Volumes'!$C24,'Rev Allocations Usage'!$B$4:$K$23,MATCH('Calendar Volumes'!$A24,'Rev Allocations Usage'!$B$3:$K$3,0),0)*(1-HLOOKUP(M$4,$D$51:$O$57,MATCH($B23,$C$51:$C$57,0),0))</f>
        <v>89202.60936563609</v>
      </c>
      <c r="N24" s="50">
        <f>VLOOKUP($C24,CalbyRate!$A$7:$BQ$26,COLUMN()-2,0)*VLOOKUP('Calendar Volumes'!$C24,'Rev Allocations Usage'!$B$4:$K$23,MATCH('Calendar Volumes'!$A24,'Rev Allocations Usage'!$B$3:$K$3,0),0)*(1-HLOOKUP(N$4,$D$51:$O$57,MATCH($B23,$C$51:$C$57,0),0))</f>
        <v>46508.733578972453</v>
      </c>
      <c r="O24" s="50">
        <f>VLOOKUP($C24,CalbyRate!$A$7:$BQ$26,COLUMN()-2,0)*VLOOKUP('Calendar Volumes'!$C24,'Rev Allocations Usage'!$B$4:$K$23,MATCH('Calendar Volumes'!$A24,'Rev Allocations Usage'!$B$3:$K$3,0),0)*(1-HLOOKUP(O$4,$D$51:$O$57,MATCH($B23,$C$51:$C$57,0),0))</f>
        <v>13208.708898248096</v>
      </c>
      <c r="P24" s="50">
        <f>VLOOKUP($C24,CalbyRate!$A$7:$BQ$26,COLUMN()-2,0)*VLOOKUP('Calendar Volumes'!$C24,'Rev Allocations Usage'!$B$4:$K$23,MATCH('Calendar Volumes'!$A24,'Rev Allocations Usage'!$B$3:$K$3,0),0)*(1-HLOOKUP(P$4,$D$51:$O$57,MATCH($B23,$C$51:$C$57,0),0))</f>
        <v>6998.8290853036006</v>
      </c>
      <c r="Q24" s="50">
        <f>VLOOKUP($C24,CalbyRate!$A$7:$BQ$26,COLUMN()-2,0)*VLOOKUP('Calendar Volumes'!$C24,'Rev Allocations Usage'!$B$4:$K$23,MATCH('Calendar Volumes'!$A24,'Rev Allocations Usage'!$B$3:$K$3,0),0)*(1-HLOOKUP(Q$4,$D$51:$O$57,MATCH($B23,$C$51:$C$57,0),0))</f>
        <v>3712.7254541636389</v>
      </c>
      <c r="R24" s="50">
        <f>VLOOKUP($C24,CalbyRate!$A$7:$BQ$26,COLUMN()-2,0)*VLOOKUP('Calendar Volumes'!$C24,'Rev Allocations Usage'!$B$4:$K$23,MATCH('Calendar Volumes'!$A24,'Rev Allocations Usage'!$B$3:$K$3,0),0)*(1-HLOOKUP(R$4,$D$51:$O$57,MATCH($B23,$C$51:$C$57,0),0))</f>
        <v>2551.5513743773054</v>
      </c>
      <c r="S24" s="50">
        <f>VLOOKUP($C24,CalbyRate!$A$7:$BQ$26,COLUMN()-2,0)*VLOOKUP('Calendar Volumes'!$C24,'Rev Allocations Usage'!$B$4:$K$23,MATCH('Calendar Volumes'!$A24,'Rev Allocations Usage'!$B$3:$K$3,0),0)*(1-HLOOKUP(S$4,$D$51:$O$57,MATCH($B23,$C$51:$C$57,0),0))</f>
        <v>2549.5839088452667</v>
      </c>
      <c r="T24" s="50">
        <f>VLOOKUP($C24,CalbyRate!$A$7:$BQ$26,COLUMN()-2,0)*VLOOKUP('Calendar Volumes'!$C24,'Rev Allocations Usage'!$B$4:$K$23,MATCH('Calendar Volumes'!$A24,'Rev Allocations Usage'!$B$3:$K$3,0),0)*(1-HLOOKUP(T$4,$D$51:$O$57,MATCH($B23,$C$51:$C$57,0),0))</f>
        <v>2644.3689192239171</v>
      </c>
      <c r="U24" s="50">
        <f>VLOOKUP($C24,CalbyRate!$A$7:$BQ$26,COLUMN()-2,0)*VLOOKUP('Calendar Volumes'!$C24,'Rev Allocations Usage'!$B$4:$K$23,MATCH('Calendar Volumes'!$A24,'Rev Allocations Usage'!$B$3:$K$3,0),0)*(1-HLOOKUP(U$4,$D$51:$O$57,MATCH($B23,$C$51:$C$57,0),0))</f>
        <v>6828.5997181477851</v>
      </c>
      <c r="V24" s="50">
        <f>VLOOKUP($C24,CalbyRate!$A$7:$BQ$26,COLUMN()-2,0)*VLOOKUP('Calendar Volumes'!$C24,'Rev Allocations Usage'!$B$4:$K$23,MATCH('Calendar Volumes'!$A24,'Rev Allocations Usage'!$B$3:$K$3,0),0)*(1-HLOOKUP(V$4,$D$51:$O$57,MATCH($B23,$C$51:$C$57,0),0))</f>
        <v>27756.025687585596</v>
      </c>
      <c r="W24" s="50">
        <f>VLOOKUP($C24,CalbyRate!$A$7:$BQ$26,COLUMN()-2,0)*VLOOKUP('Calendar Volumes'!$C24,'Rev Allocations Usage'!$B$4:$K$23,MATCH('Calendar Volumes'!$A24,'Rev Allocations Usage'!$B$3:$K$3,0),0)*(1-HLOOKUP(W$4,$D$51:$O$57,MATCH($B23,$C$51:$C$57,0),0))</f>
        <v>64362.723337451353</v>
      </c>
      <c r="X24" s="52">
        <f>VLOOKUP($C24,CalbyRate!$A$7:$BQ$26,COLUMN()-2,0)*VLOOKUP('Calendar Volumes'!$C24,'Rev Allocations Usage'!$B$4:$K$23,MATCH('Calendar Volumes'!$A24,'Rev Allocations Usage'!$B$3:$K$3,0),0)*(1-HLOOKUP(X$4,$D$51:$O$57,MATCH($B23,$C$51:$C$57,0),0))</f>
        <v>102416.46959712518</v>
      </c>
      <c r="Y24" s="50">
        <f>VLOOKUP($C24,CalbyRate!$A$7:$BQ$26,COLUMN()-2,0)*VLOOKUP('Calendar Volumes'!$C24,'Rev Allocations Usage'!$B$4:$K$23,MATCH('Calendar Volumes'!$A24,'Rev Allocations Usage'!$B$3:$K$3,0),0)*(1-HLOOKUP(Y$4,$D$51:$O$57,MATCH($B23,$C$51:$C$57,0),0))</f>
        <v>89043.836847807164</v>
      </c>
      <c r="Z24" s="50">
        <f>VLOOKUP($C24,CalbyRate!$A$7:$BQ$26,COLUMN()-2,0)*VLOOKUP('Calendar Volumes'!$C24,'Rev Allocations Usage'!$B$4:$K$23,MATCH('Calendar Volumes'!$A24,'Rev Allocations Usage'!$B$3:$K$3,0),0)*(1-HLOOKUP(Z$4,$D$51:$O$57,MATCH($B23,$C$51:$C$57,0),0))</f>
        <v>46385.246515619438</v>
      </c>
      <c r="AA24" s="50">
        <f>VLOOKUP($C24,CalbyRate!$A$7:$BQ$26,COLUMN()-2,0)*VLOOKUP('Calendar Volumes'!$C24,'Rev Allocations Usage'!$B$4:$K$23,MATCH('Calendar Volumes'!$A24,'Rev Allocations Usage'!$B$3:$K$3,0),0)*(1-HLOOKUP(AA$4,$D$51:$O$57,MATCH($B23,$C$51:$C$57,0),0))</f>
        <v>13162.329044389357</v>
      </c>
      <c r="AB24" s="50">
        <f>VLOOKUP($C24,CalbyRate!$A$7:$BQ$26,COLUMN()-2,0)*VLOOKUP('Calendar Volumes'!$C24,'Rev Allocations Usage'!$B$4:$K$23,MATCH('Calendar Volumes'!$A24,'Rev Allocations Usage'!$B$3:$K$3,0),0)*(1-HLOOKUP(AB$4,$D$51:$O$57,MATCH($B23,$C$51:$C$57,0),0))</f>
        <v>6990.2489327587537</v>
      </c>
      <c r="AC24" s="50">
        <f>VLOOKUP($C24,CalbyRate!$A$7:$BQ$26,COLUMN()-2,0)*VLOOKUP('Calendar Volumes'!$C24,'Rev Allocations Usage'!$B$4:$K$23,MATCH('Calendar Volumes'!$A24,'Rev Allocations Usage'!$B$3:$K$3,0),0)*(1-HLOOKUP(AC$4,$D$51:$O$57,MATCH($B23,$C$51:$C$57,0),0))</f>
        <v>3724.1331419628818</v>
      </c>
      <c r="AD24" s="50">
        <f>VLOOKUP($C24,CalbyRate!$A$7:$BQ$26,COLUMN()-2,0)*VLOOKUP('Calendar Volumes'!$C24,'Rev Allocations Usage'!$B$4:$K$23,MATCH('Calendar Volumes'!$A24,'Rev Allocations Usage'!$B$3:$K$3,0),0)*(1-HLOOKUP(AD$4,$D$51:$O$57,MATCH($B23,$C$51:$C$57,0),0))</f>
        <v>2553.8460517914691</v>
      </c>
      <c r="AE24" s="50">
        <f>VLOOKUP($C24,CalbyRate!$A$7:$BQ$26,COLUMN()-2,0)*VLOOKUP('Calendar Volumes'!$C24,'Rev Allocations Usage'!$B$4:$K$23,MATCH('Calendar Volumes'!$A24,'Rev Allocations Usage'!$B$3:$K$3,0),0)*(1-HLOOKUP(AE$4,$D$51:$O$57,MATCH($B23,$C$51:$C$57,0),0))</f>
        <v>2553.9150089338814</v>
      </c>
      <c r="AF24" s="50">
        <f>VLOOKUP($C24,CalbyRate!$A$7:$BQ$26,COLUMN()-2,0)*VLOOKUP('Calendar Volumes'!$C24,'Rev Allocations Usage'!$B$4:$K$23,MATCH('Calendar Volumes'!$A24,'Rev Allocations Usage'!$B$3:$K$3,0),0)*(1-HLOOKUP(AF$4,$D$51:$O$57,MATCH($B23,$C$51:$C$57,0),0))</f>
        <v>2644.3897705412915</v>
      </c>
      <c r="AG24" s="50">
        <f>VLOOKUP($C24,CalbyRate!$A$7:$BQ$26,COLUMN()-2,0)*VLOOKUP('Calendar Volumes'!$C24,'Rev Allocations Usage'!$B$4:$K$23,MATCH('Calendar Volumes'!$A24,'Rev Allocations Usage'!$B$3:$K$3,0),0)*(1-HLOOKUP(AG$4,$D$51:$O$57,MATCH($B23,$C$51:$C$57,0),0))</f>
        <v>6791.2600185502642</v>
      </c>
      <c r="AH24" s="50">
        <f>VLOOKUP($C24,CalbyRate!$A$7:$BQ$26,COLUMN()-2,0)*VLOOKUP('Calendar Volumes'!$C24,'Rev Allocations Usage'!$B$4:$K$23,MATCH('Calendar Volumes'!$A24,'Rev Allocations Usage'!$B$3:$K$3,0),0)*(1-HLOOKUP(AH$4,$D$51:$O$57,MATCH($B23,$C$51:$C$57,0),0))</f>
        <v>27725.592336067508</v>
      </c>
      <c r="AI24" s="50">
        <f>VLOOKUP($C24,CalbyRate!$A$7:$BQ$26,COLUMN()-2,0)*VLOOKUP('Calendar Volumes'!$C24,'Rev Allocations Usage'!$B$4:$K$23,MATCH('Calendar Volumes'!$A24,'Rev Allocations Usage'!$B$3:$K$3,0),0)*(1-HLOOKUP(AI$4,$D$51:$O$57,MATCH($B23,$C$51:$C$57,0),0))</f>
        <v>64271.033045291559</v>
      </c>
      <c r="AJ24" s="52">
        <f>VLOOKUP($C24,CalbyRate!$A$7:$BQ$26,COLUMN()-2,0)*VLOOKUP('Calendar Volumes'!$C24,'Rev Allocations Usage'!$B$4:$K$23,MATCH('Calendar Volumes'!$A24,'Rev Allocations Usage'!$B$3:$K$3,0),0)*(1-HLOOKUP(AJ$4,$D$51:$O$57,MATCH($B23,$C$51:$C$57,0),0))</f>
        <v>101846.43746385846</v>
      </c>
      <c r="AK24" s="50">
        <f>VLOOKUP($C24,CalbyRate!$A$7:$BQ$26,COLUMN()-2,0)*VLOOKUP('Calendar Volumes'!$C24,'Rev Allocations Usage'!$B$4:$K$23,MATCH('Calendar Volumes'!$A24,'Rev Allocations Usage'!$B$3:$K$3,0),0)*(1-HLOOKUP(AK$4,$D$51:$O$57,MATCH($B23,$C$51:$C$57,0),0))</f>
        <v>88515.93976854076</v>
      </c>
      <c r="AL24" s="50">
        <f>VLOOKUP($C24,CalbyRate!$A$7:$BQ$26,COLUMN()-2,0)*VLOOKUP('Calendar Volumes'!$C24,'Rev Allocations Usage'!$B$4:$K$23,MATCH('Calendar Volumes'!$A24,'Rev Allocations Usage'!$B$3:$K$3,0),0)*(1-HLOOKUP(AL$4,$D$51:$O$57,MATCH($B23,$C$51:$C$57,0),0))</f>
        <v>46071.537748140814</v>
      </c>
      <c r="AM24" s="50">
        <f>VLOOKUP($C24,CalbyRate!$A$7:$BQ$26,COLUMN()-2,0)*VLOOKUP('Calendar Volumes'!$C24,'Rev Allocations Usage'!$B$4:$K$23,MATCH('Calendar Volumes'!$A24,'Rev Allocations Usage'!$B$3:$K$3,0),0)*(1-HLOOKUP(AM$4,$D$51:$O$57,MATCH($B23,$C$51:$C$57,0),0))</f>
        <v>13066.146906530559</v>
      </c>
      <c r="AN24" s="50">
        <f>VLOOKUP($C24,CalbyRate!$A$7:$BQ$26,COLUMN()-2,0)*VLOOKUP('Calendar Volumes'!$C24,'Rev Allocations Usage'!$B$4:$K$23,MATCH('Calendar Volumes'!$A24,'Rev Allocations Usage'!$B$3:$K$3,0),0)*(1-HLOOKUP(AN$4,$D$51:$O$57,MATCH($B23,$C$51:$C$57,0),0))</f>
        <v>6930.9507579313258</v>
      </c>
      <c r="AO24" s="50">
        <f>VLOOKUP($C24,CalbyRate!$A$7:$BQ$26,COLUMN()-2,0)*VLOOKUP('Calendar Volumes'!$C24,'Rev Allocations Usage'!$B$4:$K$23,MATCH('Calendar Volumes'!$A24,'Rev Allocations Usage'!$B$3:$K$3,0),0)*(1-HLOOKUP(AO$4,$D$51:$O$57,MATCH($B23,$C$51:$C$57,0),0))</f>
        <v>3689.4683355517573</v>
      </c>
      <c r="AP24" s="50">
        <f>VLOOKUP($C24,CalbyRate!$A$7:$BQ$26,COLUMN()-2,0)*VLOOKUP('Calendar Volumes'!$C24,'Rev Allocations Usage'!$B$4:$K$23,MATCH('Calendar Volumes'!$A24,'Rev Allocations Usage'!$B$3:$K$3,0),0)*(1-HLOOKUP(AP$4,$D$51:$O$57,MATCH($B23,$C$51:$C$57,0),0))</f>
        <v>2530.8724298062302</v>
      </c>
      <c r="AQ24" s="50">
        <f>VLOOKUP($C24,CalbyRate!$A$7:$BQ$26,COLUMN()-2,0)*VLOOKUP('Calendar Volumes'!$C24,'Rev Allocations Usage'!$B$4:$K$23,MATCH('Calendar Volumes'!$A24,'Rev Allocations Usage'!$B$3:$K$3,0),0)*(1-HLOOKUP(AQ$4,$D$51:$O$57,MATCH($B23,$C$51:$C$57,0),0))</f>
        <v>2533.60840461418</v>
      </c>
      <c r="AR24" s="50">
        <f>VLOOKUP($C24,CalbyRate!$A$7:$BQ$26,COLUMN()-2,0)*VLOOKUP('Calendar Volumes'!$C24,'Rev Allocations Usage'!$B$4:$K$23,MATCH('Calendar Volumes'!$A24,'Rev Allocations Usage'!$B$3:$K$3,0),0)*(1-HLOOKUP(AR$4,$D$51:$O$57,MATCH($B23,$C$51:$C$57,0),0))</f>
        <v>2633.0349345284581</v>
      </c>
      <c r="AS24" s="50">
        <f>VLOOKUP($C24,CalbyRate!$A$7:$BQ$26,COLUMN()-2,0)*VLOOKUP('Calendar Volumes'!$C24,'Rev Allocations Usage'!$B$4:$K$23,MATCH('Calendar Volumes'!$A24,'Rev Allocations Usage'!$B$3:$K$3,0),0)*(1-HLOOKUP(AS$4,$D$51:$O$57,MATCH($B23,$C$51:$C$57,0),0))</f>
        <v>6751.4085560136255</v>
      </c>
      <c r="AT24" s="50">
        <f>VLOOKUP($C24,CalbyRate!$A$7:$BQ$26,COLUMN()-2,0)*VLOOKUP('Calendar Volumes'!$C24,'Rev Allocations Usage'!$B$4:$K$23,MATCH('Calendar Volumes'!$A24,'Rev Allocations Usage'!$B$3:$K$3,0),0)*(1-HLOOKUP(AT$4,$D$51:$O$57,MATCH($B23,$C$51:$C$57,0),0))</f>
        <v>27572.857175106459</v>
      </c>
      <c r="AU24" s="50">
        <f>VLOOKUP($C24,CalbyRate!$A$7:$BQ$26,COLUMN()-2,0)*VLOOKUP('Calendar Volumes'!$C24,'Rev Allocations Usage'!$B$4:$K$23,MATCH('Calendar Volumes'!$A24,'Rev Allocations Usage'!$B$3:$K$3,0),0)*(1-HLOOKUP(AU$4,$D$51:$O$57,MATCH($B23,$C$51:$C$57,0),0))</f>
        <v>63965.080174581512</v>
      </c>
      <c r="AV24" s="52">
        <f>VLOOKUP($C24,CalbyRate!$A$7:$BQ$26,COLUMN()-2,0)*VLOOKUP('Calendar Volumes'!$C24,'Rev Allocations Usage'!$B$4:$K$23,MATCH('Calendar Volumes'!$A24,'Rev Allocations Usage'!$B$3:$K$3,0),0)*(1-HLOOKUP(AV$4,$D$51:$O$57,MATCH($B23,$C$51:$C$57,0),0))</f>
        <v>101371.85875247764</v>
      </c>
      <c r="AW24" s="50">
        <f>VLOOKUP($C24,CalbyRate!$A$7:$BQ$26,COLUMN()-2,0)*VLOOKUP('Calendar Volumes'!$C24,'Rev Allocations Usage'!$B$4:$K$23,MATCH('Calendar Volumes'!$A24,'Rev Allocations Usage'!$B$3:$K$3,0),0)*(1-HLOOKUP(AW$4,$D$51:$O$57,MATCH($B23,$C$51:$C$57,0),0))</f>
        <v>88077.829056575923</v>
      </c>
      <c r="AX24" s="50">
        <f>VLOOKUP($C24,CalbyRate!$A$7:$BQ$26,COLUMN()-2,0)*VLOOKUP('Calendar Volumes'!$C24,'Rev Allocations Usage'!$B$4:$K$23,MATCH('Calendar Volumes'!$A24,'Rev Allocations Usage'!$B$3:$K$3,0),0)*(1-HLOOKUP(AX$4,$D$51:$O$57,MATCH($B23,$C$51:$C$57,0),0))</f>
        <v>45815.852137447451</v>
      </c>
      <c r="AY24" s="50">
        <f>VLOOKUP($C24,CalbyRate!$A$7:$BQ$26,COLUMN()-2,0)*VLOOKUP('Calendar Volumes'!$C24,'Rev Allocations Usage'!$B$4:$K$23,MATCH('Calendar Volumes'!$A24,'Rev Allocations Usage'!$B$3:$K$3,0),0)*(1-HLOOKUP(AY$4,$D$51:$O$57,MATCH($B23,$C$51:$C$57,0),0))</f>
        <v>12993.479461249044</v>
      </c>
      <c r="AZ24" s="50">
        <f>VLOOKUP($C24,CalbyRate!$A$7:$BQ$26,COLUMN()-2,0)*VLOOKUP('Calendar Volumes'!$C24,'Rev Allocations Usage'!$B$4:$K$23,MATCH('Calendar Volumes'!$A24,'Rev Allocations Usage'!$B$3:$K$3,0),0)*(1-HLOOKUP(AZ$4,$D$51:$O$57,MATCH($B23,$C$51:$C$57,0),0))</f>
        <v>6886.1549395953089</v>
      </c>
      <c r="BA24" s="50">
        <f>VLOOKUP($C24,CalbyRate!$A$7:$BQ$26,COLUMN()-2,0)*VLOOKUP('Calendar Volumes'!$C24,'Rev Allocations Usage'!$B$4:$K$23,MATCH('Calendar Volumes'!$A24,'Rev Allocations Usage'!$B$3:$K$3,0),0)*(1-HLOOKUP(BA$4,$D$51:$O$57,MATCH($B23,$C$51:$C$57,0),0))</f>
        <v>3662.6451386641211</v>
      </c>
      <c r="BB24" s="50">
        <f>VLOOKUP($C24,CalbyRate!$A$7:$BQ$26,COLUMN()-2,0)*VLOOKUP('Calendar Volumes'!$C24,'Rev Allocations Usage'!$B$4:$K$23,MATCH('Calendar Volumes'!$A24,'Rev Allocations Usage'!$B$3:$K$3,0),0)*(1-HLOOKUP(BB$4,$D$51:$O$57,MATCH($B23,$C$51:$C$57,0),0))</f>
        <v>2509.7844295330119</v>
      </c>
      <c r="BC24" s="50">
        <f>VLOOKUP($C24,CalbyRate!$A$7:$BQ$26,COLUMN()-2,0)*VLOOKUP('Calendar Volumes'!$C24,'Rev Allocations Usage'!$B$4:$K$23,MATCH('Calendar Volumes'!$A24,'Rev Allocations Usage'!$B$3:$K$3,0),0)*(1-HLOOKUP(BC$4,$D$51:$O$57,MATCH($B23,$C$51:$C$57,0),0))</f>
        <v>2509.741592684627</v>
      </c>
      <c r="BD24" s="50">
        <f>VLOOKUP($C24,CalbyRate!$A$7:$BQ$26,COLUMN()-2,0)*VLOOKUP('Calendar Volumes'!$C24,'Rev Allocations Usage'!$B$4:$K$23,MATCH('Calendar Volumes'!$A24,'Rev Allocations Usage'!$B$3:$K$3,0),0)*(1-HLOOKUP(BD$4,$D$51:$O$57,MATCH($B23,$C$51:$C$57,0),0))</f>
        <v>2610.200699675634</v>
      </c>
      <c r="BE24" s="50">
        <f>VLOOKUP($C24,CalbyRate!$A$7:$BQ$26,COLUMN()-2,0)*VLOOKUP('Calendar Volumes'!$C24,'Rev Allocations Usage'!$B$4:$K$23,MATCH('Calendar Volumes'!$A24,'Rev Allocations Usage'!$B$3:$K$3,0),0)*(1-HLOOKUP(BE$4,$D$51:$O$57,MATCH($B23,$C$51:$C$57,0),0))</f>
        <v>6687.113032031285</v>
      </c>
      <c r="BF24" s="50">
        <f>VLOOKUP($C24,CalbyRate!$A$7:$BQ$26,COLUMN()-2,0)*VLOOKUP('Calendar Volumes'!$C24,'Rev Allocations Usage'!$B$4:$K$23,MATCH('Calendar Volumes'!$A24,'Rev Allocations Usage'!$B$3:$K$3,0),0)*(1-HLOOKUP(BF$4,$D$51:$O$57,MATCH($B23,$C$51:$C$57,0),0))</f>
        <v>27361.330731790524</v>
      </c>
      <c r="BG24" s="50">
        <f>VLOOKUP($C24,CalbyRate!$A$7:$BQ$26,COLUMN()-2,0)*VLOOKUP('Calendar Volumes'!$C24,'Rev Allocations Usage'!$B$4:$K$23,MATCH('Calendar Volumes'!$A24,'Rev Allocations Usage'!$B$3:$K$3,0),0)*(1-HLOOKUP(BG$4,$D$51:$O$57,MATCH($B23,$C$51:$C$57,0),0))</f>
        <v>63569.824461555443</v>
      </c>
      <c r="BH24" s="52">
        <f>VLOOKUP($C24,CalbyRate!$A$7:$BQ$26,COLUMN()-2,0)*VLOOKUP('Calendar Volumes'!$C24,'Rev Allocations Usage'!$B$4:$K$23,MATCH('Calendar Volumes'!$A24,'Rev Allocations Usage'!$B$3:$K$3,0),0)*(1-HLOOKUP(BH$4,$D$51:$O$57,MATCH($B23,$C$51:$C$57,0),0))</f>
        <v>101043.9672118856</v>
      </c>
      <c r="BI24" s="50">
        <f>VLOOKUP($C24,CalbyRate!$A$7:$BQ$26,COLUMN()-2,0)*VLOOKUP('Calendar Volumes'!$C24,'Rev Allocations Usage'!$B$4:$K$23,MATCH('Calendar Volumes'!$A24,'Rev Allocations Usage'!$B$3:$K$3,0),0)*(1-HLOOKUP(BI$4,$D$51:$O$57,MATCH($B23,$C$51:$C$57,0),0))</f>
        <v>87767.229453916516</v>
      </c>
      <c r="BJ24" s="50">
        <f>VLOOKUP($C24,CalbyRate!$A$7:$BQ$26,COLUMN()-2,0)*VLOOKUP('Calendar Volumes'!$C24,'Rev Allocations Usage'!$B$4:$K$23,MATCH('Calendar Volumes'!$A24,'Rev Allocations Usage'!$B$3:$K$3,0),0)*(1-HLOOKUP(BJ$4,$D$51:$O$57,MATCH($B23,$C$51:$C$57,0),0))</f>
        <v>45631.009716660308</v>
      </c>
      <c r="BK24" s="50">
        <f>VLOOKUP($C24,CalbyRate!$A$7:$BQ$26,COLUMN()-2,0)*VLOOKUP('Calendar Volumes'!$C24,'Rev Allocations Usage'!$B$4:$K$23,MATCH('Calendar Volumes'!$A24,'Rev Allocations Usage'!$B$3:$K$3,0),0)*(1-HLOOKUP(BK$4,$D$51:$O$57,MATCH($B23,$C$51:$C$57,0),0))</f>
        <v>12935.499398747826</v>
      </c>
      <c r="BL24" s="50">
        <f>VLOOKUP($C24,CalbyRate!$A$7:$BQ$26,COLUMN()-2,0)*VLOOKUP('Calendar Volumes'!$C24,'Rev Allocations Usage'!$B$4:$K$23,MATCH('Calendar Volumes'!$A24,'Rev Allocations Usage'!$B$3:$K$3,0),0)*(1-HLOOKUP(BL$4,$D$51:$O$57,MATCH($B23,$C$51:$C$57,0),0))</f>
        <v>6844.5811284193032</v>
      </c>
      <c r="BM24" s="50">
        <f>VLOOKUP($C24,CalbyRate!$A$7:$BQ$26,COLUMN()-2,0)*VLOOKUP('Calendar Volumes'!$C24,'Rev Allocations Usage'!$B$4:$K$23,MATCH('Calendar Volumes'!$A24,'Rev Allocations Usage'!$B$3:$K$3,0),0)*(1-HLOOKUP(BM$4,$D$51:$O$57,MATCH($B23,$C$51:$C$57,0),0))</f>
        <v>3636.2402443632441</v>
      </c>
      <c r="BN24" s="50">
        <f>VLOOKUP($C24,CalbyRate!$A$7:$BQ$26,COLUMN()-2,0)*VLOOKUP('Calendar Volumes'!$C24,'Rev Allocations Usage'!$B$4:$K$23,MATCH('Calendar Volumes'!$A24,'Rev Allocations Usage'!$B$3:$K$3,0),0)*(1-HLOOKUP(BN$4,$D$51:$O$57,MATCH($B23,$C$51:$C$57,0),0))</f>
        <v>2490.9357074024902</v>
      </c>
      <c r="BO24" s="50">
        <f>VLOOKUP($C24,CalbyRate!$A$7:$BQ$26,COLUMN()-2,0)*VLOOKUP('Calendar Volumes'!$C24,'Rev Allocations Usage'!$B$4:$K$23,MATCH('Calendar Volumes'!$A24,'Rev Allocations Usage'!$B$3:$K$3,0),0)*(1-HLOOKUP(BO$4,$D$51:$O$57,MATCH($B23,$C$51:$C$57,0),0))</f>
        <v>2492.1435183352369</v>
      </c>
      <c r="BP24" s="50">
        <f>VLOOKUP($C24,CalbyRate!$A$7:$BQ$26,COLUMN()-2,0)*VLOOKUP('Calendar Volumes'!$C24,'Rev Allocations Usage'!$B$4:$K$23,MATCH('Calendar Volumes'!$A24,'Rev Allocations Usage'!$B$3:$K$3,0),0)*(1-HLOOKUP(BP$4,$D$51:$O$57,MATCH($B23,$C$51:$C$57,0),0))</f>
        <v>2594.3909016481152</v>
      </c>
      <c r="BQ24" s="50">
        <f>VLOOKUP($C24,CalbyRate!$A$7:$BQ$26,COLUMN()-2,0)*VLOOKUP('Calendar Volumes'!$C24,'Rev Allocations Usage'!$B$4:$K$23,MATCH('Calendar Volumes'!$A24,'Rev Allocations Usage'!$B$3:$K$3,0),0)*(1-HLOOKUP(BQ$4,$D$51:$O$57,MATCH($B23,$C$51:$C$57,0),0))</f>
        <v>6654.0808161033592</v>
      </c>
      <c r="BR24" s="50">
        <f>VLOOKUP($C24,CalbyRate!$A$7:$BQ$26,COLUMN()-2,0)*VLOOKUP('Calendar Volumes'!$C24,'Rev Allocations Usage'!$B$4:$K$23,MATCH('Calendar Volumes'!$A24,'Rev Allocations Usage'!$B$3:$K$3,0),0)*(1-HLOOKUP(BR$4,$D$51:$O$57,MATCH($B23,$C$51:$C$57,0),0))</f>
        <v>27259.075615655129</v>
      </c>
      <c r="BS24" s="51">
        <f>VLOOKUP($C24,CalbyRate!$A$7:$BQ$26,COLUMN()-2,0)*VLOOKUP('Calendar Volumes'!$C24,'Rev Allocations Usage'!$B$4:$K$23,MATCH('Calendar Volumes'!$A24,'Rev Allocations Usage'!$B$3:$K$3,0),0)*(1-HLOOKUP(BS$4,$D$51:$O$57,MATCH($B23,$C$51:$C$57,0),0))</f>
        <v>63398.56338987263</v>
      </c>
    </row>
    <row r="25" spans="1:71" ht="15" x14ac:dyDescent="0.25">
      <c r="A25" s="130" t="str">
        <f t="shared" si="7"/>
        <v>Public Authorities Customers</v>
      </c>
      <c r="B25" s="90" t="s">
        <v>148</v>
      </c>
      <c r="C25" s="105" t="s">
        <v>10</v>
      </c>
      <c r="D25" s="49">
        <f>VLOOKUP($C25,CalbyRate!$A$7:$BQ$26,COLUMN()-2,0)*VLOOKUP('Calendar Volumes'!$C25,'Rev Allocations Usage'!$B$4:$K$23,MATCH('Calendar Volumes'!$A25,'Rev Allocations Usage'!$B$3:$K$3,0),0)*HLOOKUP(D$4,$D$51:$O$57,MATCH($B25,$C$51:$C$57,0),0)</f>
        <v>0</v>
      </c>
      <c r="E25" s="50">
        <f>VLOOKUP($C25,CalbyRate!$A$7:$BQ$26,COLUMN()-2,0)*VLOOKUP('Calendar Volumes'!$C25,'Rev Allocations Usage'!$B$4:$K$23,MATCH('Calendar Volumes'!$A25,'Rev Allocations Usage'!$B$3:$K$3,0),0)*HLOOKUP(E$4,$D$51:$O$57,MATCH($B25,$C$51:$C$57,0),0)</f>
        <v>0</v>
      </c>
      <c r="F25" s="50">
        <f>VLOOKUP($C25,CalbyRate!$A$7:$BQ$26,COLUMN()-2,0)*VLOOKUP('Calendar Volumes'!$C25,'Rev Allocations Usage'!$B$4:$K$23,MATCH('Calendar Volumes'!$A25,'Rev Allocations Usage'!$B$3:$K$3,0),0)*HLOOKUP(F$4,$D$51:$O$57,MATCH($B25,$C$51:$C$57,0),0)</f>
        <v>0</v>
      </c>
      <c r="G25" s="50">
        <f>VLOOKUP($C25,CalbyRate!$A$7:$BQ$26,COLUMN()-2,0)*VLOOKUP('Calendar Volumes'!$C25,'Rev Allocations Usage'!$B$4:$K$23,MATCH('Calendar Volumes'!$A25,'Rev Allocations Usage'!$B$3:$K$3,0),0)*HLOOKUP(G$4,$D$51:$O$57,MATCH($B25,$C$51:$C$57,0),0)</f>
        <v>0</v>
      </c>
      <c r="H25" s="50">
        <f>VLOOKUP($C25,CalbyRate!$A$7:$BQ$26,COLUMN()-2,0)*VLOOKUP('Calendar Volumes'!$C25,'Rev Allocations Usage'!$B$4:$K$23,MATCH('Calendar Volumes'!$A25,'Rev Allocations Usage'!$B$3:$K$3,0),0)*HLOOKUP(H$4,$D$51:$O$57,MATCH($B25,$C$51:$C$57,0),0)</f>
        <v>0</v>
      </c>
      <c r="I25" s="50">
        <f>VLOOKUP($C25,CalbyRate!$A$7:$BQ$26,COLUMN()-2,0)*VLOOKUP('Calendar Volumes'!$C25,'Rev Allocations Usage'!$B$4:$K$23,MATCH('Calendar Volumes'!$A25,'Rev Allocations Usage'!$B$3:$K$3,0),0)*HLOOKUP(I$4,$D$51:$O$57,MATCH($B25,$C$51:$C$57,0),0)</f>
        <v>0</v>
      </c>
      <c r="J25" s="50">
        <f>VLOOKUP($C25,CalbyRate!$A$7:$BQ$26,COLUMN()-2,0)*VLOOKUP('Calendar Volumes'!$C25,'Rev Allocations Usage'!$B$4:$K$23,MATCH('Calendar Volumes'!$A25,'Rev Allocations Usage'!$B$3:$K$3,0),0)*HLOOKUP(J$4,$D$51:$O$57,MATCH($B25,$C$51:$C$57,0),0)</f>
        <v>0</v>
      </c>
      <c r="K25" s="51">
        <f>VLOOKUP($C25,CalbyRate!$A$7:$BQ$26,COLUMN()-2,0)*VLOOKUP('Calendar Volumes'!$C25,'Rev Allocations Usage'!$B$4:$K$23,MATCH('Calendar Volumes'!$A25,'Rev Allocations Usage'!$B$3:$K$3,0),0)*HLOOKUP(K$4,$D$51:$O$57,MATCH($B25,$C$51:$C$57,0),0)</f>
        <v>0</v>
      </c>
      <c r="L25" s="50">
        <f>VLOOKUP($C25,CalbyRate!$A$7:$BQ$26,COLUMN()-2,0)*VLOOKUP('Calendar Volumes'!$C25,'Rev Allocations Usage'!$B$4:$K$23,MATCH('Calendar Volumes'!$A25,'Rev Allocations Usage'!$B$3:$K$3,0),0)*HLOOKUP(L$4,$D$51:$O$57,MATCH($B25,$C$51:$C$57,0),0)</f>
        <v>0</v>
      </c>
      <c r="M25" s="50">
        <f>VLOOKUP($C25,CalbyRate!$A$7:$BQ$26,COLUMN()-2,0)*VLOOKUP('Calendar Volumes'!$C25,'Rev Allocations Usage'!$B$4:$K$23,MATCH('Calendar Volumes'!$A25,'Rev Allocations Usage'!$B$3:$K$3,0),0)*HLOOKUP(M$4,$D$51:$O$57,MATCH($B25,$C$51:$C$57,0),0)</f>
        <v>0</v>
      </c>
      <c r="N25" s="50">
        <f>VLOOKUP($C25,CalbyRate!$A$7:$BQ$26,COLUMN()-2,0)*VLOOKUP('Calendar Volumes'!$C25,'Rev Allocations Usage'!$B$4:$K$23,MATCH('Calendar Volumes'!$A25,'Rev Allocations Usage'!$B$3:$K$3,0),0)*HLOOKUP(N$4,$D$51:$O$57,MATCH($B25,$C$51:$C$57,0),0)</f>
        <v>0</v>
      </c>
      <c r="O25" s="50">
        <f>VLOOKUP($C25,CalbyRate!$A$7:$BQ$26,COLUMN()-2,0)*VLOOKUP('Calendar Volumes'!$C25,'Rev Allocations Usage'!$B$4:$K$23,MATCH('Calendar Volumes'!$A25,'Rev Allocations Usage'!$B$3:$K$3,0),0)*HLOOKUP(O$4,$D$51:$O$57,MATCH($B25,$C$51:$C$57,0),0)</f>
        <v>0</v>
      </c>
      <c r="P25" s="50">
        <f>VLOOKUP($C25,CalbyRate!$A$7:$BQ$26,COLUMN()-2,0)*VLOOKUP('Calendar Volumes'!$C25,'Rev Allocations Usage'!$B$4:$K$23,MATCH('Calendar Volumes'!$A25,'Rev Allocations Usage'!$B$3:$K$3,0),0)*HLOOKUP(P$4,$D$51:$O$57,MATCH($B25,$C$51:$C$57,0),0)</f>
        <v>0</v>
      </c>
      <c r="Q25" s="50">
        <f>VLOOKUP($C25,CalbyRate!$A$7:$BQ$26,COLUMN()-2,0)*VLOOKUP('Calendar Volumes'!$C25,'Rev Allocations Usage'!$B$4:$K$23,MATCH('Calendar Volumes'!$A25,'Rev Allocations Usage'!$B$3:$K$3,0),0)*HLOOKUP(Q$4,$D$51:$O$57,MATCH($B25,$C$51:$C$57,0),0)</f>
        <v>0</v>
      </c>
      <c r="R25" s="50">
        <f>VLOOKUP($C25,CalbyRate!$A$7:$BQ$26,COLUMN()-2,0)*VLOOKUP('Calendar Volumes'!$C25,'Rev Allocations Usage'!$B$4:$K$23,MATCH('Calendar Volumes'!$A25,'Rev Allocations Usage'!$B$3:$K$3,0),0)*HLOOKUP(R$4,$D$51:$O$57,MATCH($B25,$C$51:$C$57,0),0)</f>
        <v>0</v>
      </c>
      <c r="S25" s="50">
        <f>VLOOKUP($C25,CalbyRate!$A$7:$BQ$26,COLUMN()-2,0)*VLOOKUP('Calendar Volumes'!$C25,'Rev Allocations Usage'!$B$4:$K$23,MATCH('Calendar Volumes'!$A25,'Rev Allocations Usage'!$B$3:$K$3,0),0)*HLOOKUP(S$4,$D$51:$O$57,MATCH($B25,$C$51:$C$57,0),0)</f>
        <v>0</v>
      </c>
      <c r="T25" s="50">
        <f>VLOOKUP($C25,CalbyRate!$A$7:$BQ$26,COLUMN()-2,0)*VLOOKUP('Calendar Volumes'!$C25,'Rev Allocations Usage'!$B$4:$K$23,MATCH('Calendar Volumes'!$A25,'Rev Allocations Usage'!$B$3:$K$3,0),0)*HLOOKUP(T$4,$D$51:$O$57,MATCH($B25,$C$51:$C$57,0),0)</f>
        <v>0</v>
      </c>
      <c r="U25" s="50">
        <f>VLOOKUP($C25,CalbyRate!$A$7:$BQ$26,COLUMN()-2,0)*VLOOKUP('Calendar Volumes'!$C25,'Rev Allocations Usage'!$B$4:$K$23,MATCH('Calendar Volumes'!$A25,'Rev Allocations Usage'!$B$3:$K$3,0),0)*HLOOKUP(U$4,$D$51:$O$57,MATCH($B25,$C$51:$C$57,0),0)</f>
        <v>0</v>
      </c>
      <c r="V25" s="50">
        <f>VLOOKUP($C25,CalbyRate!$A$7:$BQ$26,COLUMN()-2,0)*VLOOKUP('Calendar Volumes'!$C25,'Rev Allocations Usage'!$B$4:$K$23,MATCH('Calendar Volumes'!$A25,'Rev Allocations Usage'!$B$3:$K$3,0),0)*HLOOKUP(V$4,$D$51:$O$57,MATCH($B25,$C$51:$C$57,0),0)</f>
        <v>0</v>
      </c>
      <c r="W25" s="50">
        <f>VLOOKUP($C25,CalbyRate!$A$7:$BQ$26,COLUMN()-2,0)*VLOOKUP('Calendar Volumes'!$C25,'Rev Allocations Usage'!$B$4:$K$23,MATCH('Calendar Volumes'!$A25,'Rev Allocations Usage'!$B$3:$K$3,0),0)*HLOOKUP(W$4,$D$51:$O$57,MATCH($B25,$C$51:$C$57,0),0)</f>
        <v>0</v>
      </c>
      <c r="X25" s="52">
        <f>VLOOKUP($C25,CalbyRate!$A$7:$BQ$26,COLUMN()-2,0)*VLOOKUP('Calendar Volumes'!$C25,'Rev Allocations Usage'!$B$4:$K$23,MATCH('Calendar Volumes'!$A25,'Rev Allocations Usage'!$B$3:$K$3,0),0)*HLOOKUP(X$4,$D$51:$O$57,MATCH($B25,$C$51:$C$57,0),0)</f>
        <v>0</v>
      </c>
      <c r="Y25" s="50">
        <f>VLOOKUP($C25,CalbyRate!$A$7:$BQ$26,COLUMN()-2,0)*VLOOKUP('Calendar Volumes'!$C25,'Rev Allocations Usage'!$B$4:$K$23,MATCH('Calendar Volumes'!$A25,'Rev Allocations Usage'!$B$3:$K$3,0),0)*HLOOKUP(Y$4,$D$51:$O$57,MATCH($B25,$C$51:$C$57,0),0)</f>
        <v>0</v>
      </c>
      <c r="Z25" s="50">
        <f>VLOOKUP($C25,CalbyRate!$A$7:$BQ$26,COLUMN()-2,0)*VLOOKUP('Calendar Volumes'!$C25,'Rev Allocations Usage'!$B$4:$K$23,MATCH('Calendar Volumes'!$A25,'Rev Allocations Usage'!$B$3:$K$3,0),0)*HLOOKUP(Z$4,$D$51:$O$57,MATCH($B25,$C$51:$C$57,0),0)</f>
        <v>0</v>
      </c>
      <c r="AA25" s="50">
        <f>VLOOKUP($C25,CalbyRate!$A$7:$BQ$26,COLUMN()-2,0)*VLOOKUP('Calendar Volumes'!$C25,'Rev Allocations Usage'!$B$4:$K$23,MATCH('Calendar Volumes'!$A25,'Rev Allocations Usage'!$B$3:$K$3,0),0)*HLOOKUP(AA$4,$D$51:$O$57,MATCH($B25,$C$51:$C$57,0),0)</f>
        <v>0</v>
      </c>
      <c r="AB25" s="50">
        <f>VLOOKUP($C25,CalbyRate!$A$7:$BQ$26,COLUMN()-2,0)*VLOOKUP('Calendar Volumes'!$C25,'Rev Allocations Usage'!$B$4:$K$23,MATCH('Calendar Volumes'!$A25,'Rev Allocations Usage'!$B$3:$K$3,0),0)*HLOOKUP(AB$4,$D$51:$O$57,MATCH($B25,$C$51:$C$57,0),0)</f>
        <v>0</v>
      </c>
      <c r="AC25" s="50">
        <f>VLOOKUP($C25,CalbyRate!$A$7:$BQ$26,COLUMN()-2,0)*VLOOKUP('Calendar Volumes'!$C25,'Rev Allocations Usage'!$B$4:$K$23,MATCH('Calendar Volumes'!$A25,'Rev Allocations Usage'!$B$3:$K$3,0),0)*HLOOKUP(AC$4,$D$51:$O$57,MATCH($B25,$C$51:$C$57,0),0)</f>
        <v>0</v>
      </c>
      <c r="AD25" s="50">
        <f>VLOOKUP($C25,CalbyRate!$A$7:$BQ$26,COLUMN()-2,0)*VLOOKUP('Calendar Volumes'!$C25,'Rev Allocations Usage'!$B$4:$K$23,MATCH('Calendar Volumes'!$A25,'Rev Allocations Usage'!$B$3:$K$3,0),0)*HLOOKUP(AD$4,$D$51:$O$57,MATCH($B25,$C$51:$C$57,0),0)</f>
        <v>0</v>
      </c>
      <c r="AE25" s="50">
        <f>VLOOKUP($C25,CalbyRate!$A$7:$BQ$26,COLUMN()-2,0)*VLOOKUP('Calendar Volumes'!$C25,'Rev Allocations Usage'!$B$4:$K$23,MATCH('Calendar Volumes'!$A25,'Rev Allocations Usage'!$B$3:$K$3,0),0)*HLOOKUP(AE$4,$D$51:$O$57,MATCH($B25,$C$51:$C$57,0),0)</f>
        <v>0</v>
      </c>
      <c r="AF25" s="50">
        <f>VLOOKUP($C25,CalbyRate!$A$7:$BQ$26,COLUMN()-2,0)*VLOOKUP('Calendar Volumes'!$C25,'Rev Allocations Usage'!$B$4:$K$23,MATCH('Calendar Volumes'!$A25,'Rev Allocations Usage'!$B$3:$K$3,0),0)*HLOOKUP(AF$4,$D$51:$O$57,MATCH($B25,$C$51:$C$57,0),0)</f>
        <v>0</v>
      </c>
      <c r="AG25" s="50">
        <f>VLOOKUP($C25,CalbyRate!$A$7:$BQ$26,COLUMN()-2,0)*VLOOKUP('Calendar Volumes'!$C25,'Rev Allocations Usage'!$B$4:$K$23,MATCH('Calendar Volumes'!$A25,'Rev Allocations Usage'!$B$3:$K$3,0),0)*HLOOKUP(AG$4,$D$51:$O$57,MATCH($B25,$C$51:$C$57,0),0)</f>
        <v>0</v>
      </c>
      <c r="AH25" s="50">
        <f>VLOOKUP($C25,CalbyRate!$A$7:$BQ$26,COLUMN()-2,0)*VLOOKUP('Calendar Volumes'!$C25,'Rev Allocations Usage'!$B$4:$K$23,MATCH('Calendar Volumes'!$A25,'Rev Allocations Usage'!$B$3:$K$3,0),0)*HLOOKUP(AH$4,$D$51:$O$57,MATCH($B25,$C$51:$C$57,0),0)</f>
        <v>0</v>
      </c>
      <c r="AI25" s="50">
        <f>VLOOKUP($C25,CalbyRate!$A$7:$BQ$26,COLUMN()-2,0)*VLOOKUP('Calendar Volumes'!$C25,'Rev Allocations Usage'!$B$4:$K$23,MATCH('Calendar Volumes'!$A25,'Rev Allocations Usage'!$B$3:$K$3,0),0)*HLOOKUP(AI$4,$D$51:$O$57,MATCH($B25,$C$51:$C$57,0),0)</f>
        <v>0</v>
      </c>
      <c r="AJ25" s="52">
        <f>VLOOKUP($C25,CalbyRate!$A$7:$BQ$26,COLUMN()-2,0)*VLOOKUP('Calendar Volumes'!$C25,'Rev Allocations Usage'!$B$4:$K$23,MATCH('Calendar Volumes'!$A25,'Rev Allocations Usage'!$B$3:$K$3,0),0)*HLOOKUP(AJ$4,$D$51:$O$57,MATCH($B25,$C$51:$C$57,0),0)</f>
        <v>0</v>
      </c>
      <c r="AK25" s="50">
        <f>VLOOKUP($C25,CalbyRate!$A$7:$BQ$26,COLUMN()-2,0)*VLOOKUP('Calendar Volumes'!$C25,'Rev Allocations Usage'!$B$4:$K$23,MATCH('Calendar Volumes'!$A25,'Rev Allocations Usage'!$B$3:$K$3,0),0)*HLOOKUP(AK$4,$D$51:$O$57,MATCH($B25,$C$51:$C$57,0),0)</f>
        <v>0</v>
      </c>
      <c r="AL25" s="50">
        <f>VLOOKUP($C25,CalbyRate!$A$7:$BQ$26,COLUMN()-2,0)*VLOOKUP('Calendar Volumes'!$C25,'Rev Allocations Usage'!$B$4:$K$23,MATCH('Calendar Volumes'!$A25,'Rev Allocations Usage'!$B$3:$K$3,0),0)*HLOOKUP(AL$4,$D$51:$O$57,MATCH($B25,$C$51:$C$57,0),0)</f>
        <v>0</v>
      </c>
      <c r="AM25" s="50">
        <f>VLOOKUP($C25,CalbyRate!$A$7:$BQ$26,COLUMN()-2,0)*VLOOKUP('Calendar Volumes'!$C25,'Rev Allocations Usage'!$B$4:$K$23,MATCH('Calendar Volumes'!$A25,'Rev Allocations Usage'!$B$3:$K$3,0),0)*HLOOKUP(AM$4,$D$51:$O$57,MATCH($B25,$C$51:$C$57,0),0)</f>
        <v>0</v>
      </c>
      <c r="AN25" s="50">
        <f>VLOOKUP($C25,CalbyRate!$A$7:$BQ$26,COLUMN()-2,0)*VLOOKUP('Calendar Volumes'!$C25,'Rev Allocations Usage'!$B$4:$K$23,MATCH('Calendar Volumes'!$A25,'Rev Allocations Usage'!$B$3:$K$3,0),0)*HLOOKUP(AN$4,$D$51:$O$57,MATCH($B25,$C$51:$C$57,0),0)</f>
        <v>0</v>
      </c>
      <c r="AO25" s="50">
        <f>VLOOKUP($C25,CalbyRate!$A$7:$BQ$26,COLUMN()-2,0)*VLOOKUP('Calendar Volumes'!$C25,'Rev Allocations Usage'!$B$4:$K$23,MATCH('Calendar Volumes'!$A25,'Rev Allocations Usage'!$B$3:$K$3,0),0)*HLOOKUP(AO$4,$D$51:$O$57,MATCH($B25,$C$51:$C$57,0),0)</f>
        <v>0</v>
      </c>
      <c r="AP25" s="50">
        <f>VLOOKUP($C25,CalbyRate!$A$7:$BQ$26,COLUMN()-2,0)*VLOOKUP('Calendar Volumes'!$C25,'Rev Allocations Usage'!$B$4:$K$23,MATCH('Calendar Volumes'!$A25,'Rev Allocations Usage'!$B$3:$K$3,0),0)*HLOOKUP(AP$4,$D$51:$O$57,MATCH($B25,$C$51:$C$57,0),0)</f>
        <v>0</v>
      </c>
      <c r="AQ25" s="50">
        <f>VLOOKUP($C25,CalbyRate!$A$7:$BQ$26,COLUMN()-2,0)*VLOOKUP('Calendar Volumes'!$C25,'Rev Allocations Usage'!$B$4:$K$23,MATCH('Calendar Volumes'!$A25,'Rev Allocations Usage'!$B$3:$K$3,0),0)*HLOOKUP(AQ$4,$D$51:$O$57,MATCH($B25,$C$51:$C$57,0),0)</f>
        <v>0</v>
      </c>
      <c r="AR25" s="50">
        <f>VLOOKUP($C25,CalbyRate!$A$7:$BQ$26,COLUMN()-2,0)*VLOOKUP('Calendar Volumes'!$C25,'Rev Allocations Usage'!$B$4:$K$23,MATCH('Calendar Volumes'!$A25,'Rev Allocations Usage'!$B$3:$K$3,0),0)*HLOOKUP(AR$4,$D$51:$O$57,MATCH($B25,$C$51:$C$57,0),0)</f>
        <v>0</v>
      </c>
      <c r="AS25" s="50">
        <f>VLOOKUP($C25,CalbyRate!$A$7:$BQ$26,COLUMN()-2,0)*VLOOKUP('Calendar Volumes'!$C25,'Rev Allocations Usage'!$B$4:$K$23,MATCH('Calendar Volumes'!$A25,'Rev Allocations Usage'!$B$3:$K$3,0),0)*HLOOKUP(AS$4,$D$51:$O$57,MATCH($B25,$C$51:$C$57,0),0)</f>
        <v>0</v>
      </c>
      <c r="AT25" s="50">
        <f>VLOOKUP($C25,CalbyRate!$A$7:$BQ$26,COLUMN()-2,0)*VLOOKUP('Calendar Volumes'!$C25,'Rev Allocations Usage'!$B$4:$K$23,MATCH('Calendar Volumes'!$A25,'Rev Allocations Usage'!$B$3:$K$3,0),0)*HLOOKUP(AT$4,$D$51:$O$57,MATCH($B25,$C$51:$C$57,0),0)</f>
        <v>0</v>
      </c>
      <c r="AU25" s="50">
        <f>VLOOKUP($C25,CalbyRate!$A$7:$BQ$26,COLUMN()-2,0)*VLOOKUP('Calendar Volumes'!$C25,'Rev Allocations Usage'!$B$4:$K$23,MATCH('Calendar Volumes'!$A25,'Rev Allocations Usage'!$B$3:$K$3,0),0)*HLOOKUP(AU$4,$D$51:$O$57,MATCH($B25,$C$51:$C$57,0),0)</f>
        <v>0</v>
      </c>
      <c r="AV25" s="52">
        <f>VLOOKUP($C25,CalbyRate!$A$7:$BQ$26,COLUMN()-2,0)*VLOOKUP('Calendar Volumes'!$C25,'Rev Allocations Usage'!$B$4:$K$23,MATCH('Calendar Volumes'!$A25,'Rev Allocations Usage'!$B$3:$K$3,0),0)*HLOOKUP(AV$4,$D$51:$O$57,MATCH($B25,$C$51:$C$57,0),0)</f>
        <v>0</v>
      </c>
      <c r="AW25" s="50">
        <f>VLOOKUP($C25,CalbyRate!$A$7:$BQ$26,COLUMN()-2,0)*VLOOKUP('Calendar Volumes'!$C25,'Rev Allocations Usage'!$B$4:$K$23,MATCH('Calendar Volumes'!$A25,'Rev Allocations Usage'!$B$3:$K$3,0),0)*HLOOKUP(AW$4,$D$51:$O$57,MATCH($B25,$C$51:$C$57,0),0)</f>
        <v>0</v>
      </c>
      <c r="AX25" s="50">
        <f>VLOOKUP($C25,CalbyRate!$A$7:$BQ$26,COLUMN()-2,0)*VLOOKUP('Calendar Volumes'!$C25,'Rev Allocations Usage'!$B$4:$K$23,MATCH('Calendar Volumes'!$A25,'Rev Allocations Usage'!$B$3:$K$3,0),0)*HLOOKUP(AX$4,$D$51:$O$57,MATCH($B25,$C$51:$C$57,0),0)</f>
        <v>0</v>
      </c>
      <c r="AY25" s="50">
        <f>VLOOKUP($C25,CalbyRate!$A$7:$BQ$26,COLUMN()-2,0)*VLOOKUP('Calendar Volumes'!$C25,'Rev Allocations Usage'!$B$4:$K$23,MATCH('Calendar Volumes'!$A25,'Rev Allocations Usage'!$B$3:$K$3,0),0)*HLOOKUP(AY$4,$D$51:$O$57,MATCH($B25,$C$51:$C$57,0),0)</f>
        <v>0</v>
      </c>
      <c r="AZ25" s="50">
        <f>VLOOKUP($C25,CalbyRate!$A$7:$BQ$26,COLUMN()-2,0)*VLOOKUP('Calendar Volumes'!$C25,'Rev Allocations Usage'!$B$4:$K$23,MATCH('Calendar Volumes'!$A25,'Rev Allocations Usage'!$B$3:$K$3,0),0)*HLOOKUP(AZ$4,$D$51:$O$57,MATCH($B25,$C$51:$C$57,0),0)</f>
        <v>0</v>
      </c>
      <c r="BA25" s="50">
        <f>VLOOKUP($C25,CalbyRate!$A$7:$BQ$26,COLUMN()-2,0)*VLOOKUP('Calendar Volumes'!$C25,'Rev Allocations Usage'!$B$4:$K$23,MATCH('Calendar Volumes'!$A25,'Rev Allocations Usage'!$B$3:$K$3,0),0)*HLOOKUP(BA$4,$D$51:$O$57,MATCH($B25,$C$51:$C$57,0),0)</f>
        <v>0</v>
      </c>
      <c r="BB25" s="50">
        <f>VLOOKUP($C25,CalbyRate!$A$7:$BQ$26,COLUMN()-2,0)*VLOOKUP('Calendar Volumes'!$C25,'Rev Allocations Usage'!$B$4:$K$23,MATCH('Calendar Volumes'!$A25,'Rev Allocations Usage'!$B$3:$K$3,0),0)*HLOOKUP(BB$4,$D$51:$O$57,MATCH($B25,$C$51:$C$57,0),0)</f>
        <v>0</v>
      </c>
      <c r="BC25" s="50">
        <f>VLOOKUP($C25,CalbyRate!$A$7:$BQ$26,COLUMN()-2,0)*VLOOKUP('Calendar Volumes'!$C25,'Rev Allocations Usage'!$B$4:$K$23,MATCH('Calendar Volumes'!$A25,'Rev Allocations Usage'!$B$3:$K$3,0),0)*HLOOKUP(BC$4,$D$51:$O$57,MATCH($B25,$C$51:$C$57,0),0)</f>
        <v>0</v>
      </c>
      <c r="BD25" s="50">
        <f>VLOOKUP($C25,CalbyRate!$A$7:$BQ$26,COLUMN()-2,0)*VLOOKUP('Calendar Volumes'!$C25,'Rev Allocations Usage'!$B$4:$K$23,MATCH('Calendar Volumes'!$A25,'Rev Allocations Usage'!$B$3:$K$3,0),0)*HLOOKUP(BD$4,$D$51:$O$57,MATCH($B25,$C$51:$C$57,0),0)</f>
        <v>0</v>
      </c>
      <c r="BE25" s="50">
        <f>VLOOKUP($C25,CalbyRate!$A$7:$BQ$26,COLUMN()-2,0)*VLOOKUP('Calendar Volumes'!$C25,'Rev Allocations Usage'!$B$4:$K$23,MATCH('Calendar Volumes'!$A25,'Rev Allocations Usage'!$B$3:$K$3,0),0)*HLOOKUP(BE$4,$D$51:$O$57,MATCH($B25,$C$51:$C$57,0),0)</f>
        <v>0</v>
      </c>
      <c r="BF25" s="50">
        <f>VLOOKUP($C25,CalbyRate!$A$7:$BQ$26,COLUMN()-2,0)*VLOOKUP('Calendar Volumes'!$C25,'Rev Allocations Usage'!$B$4:$K$23,MATCH('Calendar Volumes'!$A25,'Rev Allocations Usage'!$B$3:$K$3,0),0)*HLOOKUP(BF$4,$D$51:$O$57,MATCH($B25,$C$51:$C$57,0),0)</f>
        <v>0</v>
      </c>
      <c r="BG25" s="50">
        <f>VLOOKUP($C25,CalbyRate!$A$7:$BQ$26,COLUMN()-2,0)*VLOOKUP('Calendar Volumes'!$C25,'Rev Allocations Usage'!$B$4:$K$23,MATCH('Calendar Volumes'!$A25,'Rev Allocations Usage'!$B$3:$K$3,0),0)*HLOOKUP(BG$4,$D$51:$O$57,MATCH($B25,$C$51:$C$57,0),0)</f>
        <v>0</v>
      </c>
      <c r="BH25" s="52">
        <f>VLOOKUP($C25,CalbyRate!$A$7:$BQ$26,COLUMN()-2,0)*VLOOKUP('Calendar Volumes'!$C25,'Rev Allocations Usage'!$B$4:$K$23,MATCH('Calendar Volumes'!$A25,'Rev Allocations Usage'!$B$3:$K$3,0),0)*HLOOKUP(BH$4,$D$51:$O$57,MATCH($B25,$C$51:$C$57,0),0)</f>
        <v>0</v>
      </c>
      <c r="BI25" s="50">
        <f>VLOOKUP($C25,CalbyRate!$A$7:$BQ$26,COLUMN()-2,0)*VLOOKUP('Calendar Volumes'!$C25,'Rev Allocations Usage'!$B$4:$K$23,MATCH('Calendar Volumes'!$A25,'Rev Allocations Usage'!$B$3:$K$3,0),0)*HLOOKUP(BI$4,$D$51:$O$57,MATCH($B25,$C$51:$C$57,0),0)</f>
        <v>0</v>
      </c>
      <c r="BJ25" s="50">
        <f>VLOOKUP($C25,CalbyRate!$A$7:$BQ$26,COLUMN()-2,0)*VLOOKUP('Calendar Volumes'!$C25,'Rev Allocations Usage'!$B$4:$K$23,MATCH('Calendar Volumes'!$A25,'Rev Allocations Usage'!$B$3:$K$3,0),0)*HLOOKUP(BJ$4,$D$51:$O$57,MATCH($B25,$C$51:$C$57,0),0)</f>
        <v>0</v>
      </c>
      <c r="BK25" s="50">
        <f>VLOOKUP($C25,CalbyRate!$A$7:$BQ$26,COLUMN()-2,0)*VLOOKUP('Calendar Volumes'!$C25,'Rev Allocations Usage'!$B$4:$K$23,MATCH('Calendar Volumes'!$A25,'Rev Allocations Usage'!$B$3:$K$3,0),0)*HLOOKUP(BK$4,$D$51:$O$57,MATCH($B25,$C$51:$C$57,0),0)</f>
        <v>0</v>
      </c>
      <c r="BL25" s="50">
        <f>VLOOKUP($C25,CalbyRate!$A$7:$BQ$26,COLUMN()-2,0)*VLOOKUP('Calendar Volumes'!$C25,'Rev Allocations Usage'!$B$4:$K$23,MATCH('Calendar Volumes'!$A25,'Rev Allocations Usage'!$B$3:$K$3,0),0)*HLOOKUP(BL$4,$D$51:$O$57,MATCH($B25,$C$51:$C$57,0),0)</f>
        <v>0</v>
      </c>
      <c r="BM25" s="50">
        <f>VLOOKUP($C25,CalbyRate!$A$7:$BQ$26,COLUMN()-2,0)*VLOOKUP('Calendar Volumes'!$C25,'Rev Allocations Usage'!$B$4:$K$23,MATCH('Calendar Volumes'!$A25,'Rev Allocations Usage'!$B$3:$K$3,0),0)*HLOOKUP(BM$4,$D$51:$O$57,MATCH($B25,$C$51:$C$57,0),0)</f>
        <v>0</v>
      </c>
      <c r="BN25" s="50">
        <f>VLOOKUP($C25,CalbyRate!$A$7:$BQ$26,COLUMN()-2,0)*VLOOKUP('Calendar Volumes'!$C25,'Rev Allocations Usage'!$B$4:$K$23,MATCH('Calendar Volumes'!$A25,'Rev Allocations Usage'!$B$3:$K$3,0),0)*HLOOKUP(BN$4,$D$51:$O$57,MATCH($B25,$C$51:$C$57,0),0)</f>
        <v>0</v>
      </c>
      <c r="BO25" s="50">
        <f>VLOOKUP($C25,CalbyRate!$A$7:$BQ$26,COLUMN()-2,0)*VLOOKUP('Calendar Volumes'!$C25,'Rev Allocations Usage'!$B$4:$K$23,MATCH('Calendar Volumes'!$A25,'Rev Allocations Usage'!$B$3:$K$3,0),0)*HLOOKUP(BO$4,$D$51:$O$57,MATCH($B25,$C$51:$C$57,0),0)</f>
        <v>0</v>
      </c>
      <c r="BP25" s="50">
        <f>VLOOKUP($C25,CalbyRate!$A$7:$BQ$26,COLUMN()-2,0)*VLOOKUP('Calendar Volumes'!$C25,'Rev Allocations Usage'!$B$4:$K$23,MATCH('Calendar Volumes'!$A25,'Rev Allocations Usage'!$B$3:$K$3,0),0)*HLOOKUP(BP$4,$D$51:$O$57,MATCH($B25,$C$51:$C$57,0),0)</f>
        <v>0</v>
      </c>
      <c r="BQ25" s="50">
        <f>VLOOKUP($C25,CalbyRate!$A$7:$BQ$26,COLUMN()-2,0)*VLOOKUP('Calendar Volumes'!$C25,'Rev Allocations Usage'!$B$4:$K$23,MATCH('Calendar Volumes'!$A25,'Rev Allocations Usage'!$B$3:$K$3,0),0)*HLOOKUP(BQ$4,$D$51:$O$57,MATCH($B25,$C$51:$C$57,0),0)</f>
        <v>0</v>
      </c>
      <c r="BR25" s="50">
        <f>VLOOKUP($C25,CalbyRate!$A$7:$BQ$26,COLUMN()-2,0)*VLOOKUP('Calendar Volumes'!$C25,'Rev Allocations Usage'!$B$4:$K$23,MATCH('Calendar Volumes'!$A25,'Rev Allocations Usage'!$B$3:$K$3,0),0)*HLOOKUP(BR$4,$D$51:$O$57,MATCH($B25,$C$51:$C$57,0),0)</f>
        <v>0</v>
      </c>
      <c r="BS25" s="51">
        <f>VLOOKUP($C25,CalbyRate!$A$7:$BQ$26,COLUMN()-2,0)*VLOOKUP('Calendar Volumes'!$C25,'Rev Allocations Usage'!$B$4:$K$23,MATCH('Calendar Volumes'!$A25,'Rev Allocations Usage'!$B$3:$K$3,0),0)*HLOOKUP(BS$4,$D$51:$O$57,MATCH($B25,$C$51:$C$57,0),0)</f>
        <v>0</v>
      </c>
    </row>
    <row r="26" spans="1:71" ht="15" x14ac:dyDescent="0.25">
      <c r="A26" s="82" t="str">
        <f>A25</f>
        <v>Public Authorities Customers</v>
      </c>
      <c r="B26" s="90" t="s">
        <v>151</v>
      </c>
      <c r="C26" s="105" t="s">
        <v>10</v>
      </c>
      <c r="D26" s="49">
        <f>VLOOKUP($C26,CalbyRate!$A$7:$BQ$26,COLUMN()-2,0)*VLOOKUP('Calendar Volumes'!$C26,'Rev Allocations Usage'!$B$4:$K$23,MATCH('Calendar Volumes'!$A26,'Rev Allocations Usage'!$B$3:$K$3,0),0)*(1-HLOOKUP(D$4,$D$51:$O$57,MATCH($B25,$C$51:$C$57,0),0))</f>
        <v>994.42066984135295</v>
      </c>
      <c r="E26" s="50">
        <f>VLOOKUP($C26,CalbyRate!$A$7:$BQ$26,COLUMN()-2,0)*VLOOKUP('Calendar Volumes'!$C26,'Rev Allocations Usage'!$B$4:$K$23,MATCH('Calendar Volumes'!$A26,'Rev Allocations Usage'!$B$3:$K$3,0),0)*(1-HLOOKUP(E$4,$D$51:$O$57,MATCH($B25,$C$51:$C$57,0),0))</f>
        <v>959.8042774142931</v>
      </c>
      <c r="F26" s="50">
        <f>VLOOKUP($C26,CalbyRate!$A$7:$BQ$26,COLUMN()-2,0)*VLOOKUP('Calendar Volumes'!$C26,'Rev Allocations Usage'!$B$4:$K$23,MATCH('Calendar Volumes'!$A26,'Rev Allocations Usage'!$B$3:$K$3,0),0)*(1-HLOOKUP(F$4,$D$51:$O$57,MATCH($B25,$C$51:$C$57,0),0))</f>
        <v>1047.6740983551872</v>
      </c>
      <c r="G26" s="50">
        <f>VLOOKUP($C26,CalbyRate!$A$7:$BQ$26,COLUMN()-2,0)*VLOOKUP('Calendar Volumes'!$C26,'Rev Allocations Usage'!$B$4:$K$23,MATCH('Calendar Volumes'!$A26,'Rev Allocations Usage'!$B$3:$K$3,0),0)*(1-HLOOKUP(G$4,$D$51:$O$57,MATCH($B25,$C$51:$C$57,0),0))</f>
        <v>1090.466822945182</v>
      </c>
      <c r="H26" s="50">
        <f>VLOOKUP($C26,CalbyRate!$A$7:$BQ$26,COLUMN()-2,0)*VLOOKUP('Calendar Volumes'!$C26,'Rev Allocations Usage'!$B$4:$K$23,MATCH('Calendar Volumes'!$A26,'Rev Allocations Usage'!$B$3:$K$3,0),0)*(1-HLOOKUP(H$4,$D$51:$O$57,MATCH($B25,$C$51:$C$57,0),0))</f>
        <v>1136.3661444868758</v>
      </c>
      <c r="I26" s="50">
        <f>VLOOKUP($C26,CalbyRate!$A$7:$BQ$26,COLUMN()-2,0)*VLOOKUP('Calendar Volumes'!$C26,'Rev Allocations Usage'!$B$4:$K$23,MATCH('Calendar Volumes'!$A26,'Rev Allocations Usage'!$B$3:$K$3,0),0)*(1-HLOOKUP(I$4,$D$51:$O$57,MATCH($B25,$C$51:$C$57,0),0))</f>
        <v>1533.1979984455224</v>
      </c>
      <c r="J26" s="50">
        <f>VLOOKUP($C26,CalbyRate!$A$7:$BQ$26,COLUMN()-2,0)*VLOOKUP('Calendar Volumes'!$C26,'Rev Allocations Usage'!$B$4:$K$23,MATCH('Calendar Volumes'!$A26,'Rev Allocations Usage'!$B$3:$K$3,0),0)*(1-HLOOKUP(J$4,$D$51:$O$57,MATCH($B25,$C$51:$C$57,0),0))</f>
        <v>1957.4500058418371</v>
      </c>
      <c r="K26" s="51">
        <f>VLOOKUP($C26,CalbyRate!$A$7:$BQ$26,COLUMN()-2,0)*VLOOKUP('Calendar Volumes'!$C26,'Rev Allocations Usage'!$B$4:$K$23,MATCH('Calendar Volumes'!$A26,'Rev Allocations Usage'!$B$3:$K$3,0),0)*(1-HLOOKUP(K$4,$D$51:$O$57,MATCH($B25,$C$51:$C$57,0),0))</f>
        <v>2681.5600894451873</v>
      </c>
      <c r="L26" s="50">
        <f>VLOOKUP($C26,CalbyRate!$A$7:$BQ$26,COLUMN()-2,0)*VLOOKUP('Calendar Volumes'!$C26,'Rev Allocations Usage'!$B$4:$K$23,MATCH('Calendar Volumes'!$A26,'Rev Allocations Usage'!$B$3:$K$3,0),0)*(1-HLOOKUP(L$4,$D$51:$O$57,MATCH($B25,$C$51:$C$57,0),0))</f>
        <v>2770.8509263962137</v>
      </c>
      <c r="M26" s="50">
        <f>VLOOKUP($C26,CalbyRate!$A$7:$BQ$26,COLUMN()-2,0)*VLOOKUP('Calendar Volumes'!$C26,'Rev Allocations Usage'!$B$4:$K$23,MATCH('Calendar Volumes'!$A26,'Rev Allocations Usage'!$B$3:$K$3,0),0)*(1-HLOOKUP(M$4,$D$51:$O$57,MATCH($B25,$C$51:$C$57,0),0))</f>
        <v>2518.2835973836413</v>
      </c>
      <c r="N26" s="50">
        <f>VLOOKUP($C26,CalbyRate!$A$7:$BQ$26,COLUMN()-2,0)*VLOOKUP('Calendar Volumes'!$C26,'Rev Allocations Usage'!$B$4:$K$23,MATCH('Calendar Volumes'!$A26,'Rev Allocations Usage'!$B$3:$K$3,0),0)*(1-HLOOKUP(N$4,$D$51:$O$57,MATCH($B25,$C$51:$C$57,0),0))</f>
        <v>1849.9685673487054</v>
      </c>
      <c r="O26" s="50">
        <f>VLOOKUP($C26,CalbyRate!$A$7:$BQ$26,COLUMN()-2,0)*VLOOKUP('Calendar Volumes'!$C26,'Rev Allocations Usage'!$B$4:$K$23,MATCH('Calendar Volumes'!$A26,'Rev Allocations Usage'!$B$3:$K$3,0),0)*(1-HLOOKUP(O$4,$D$51:$O$57,MATCH($B25,$C$51:$C$57,0),0))</f>
        <v>1280.7640327821348</v>
      </c>
      <c r="P26" s="50">
        <f>VLOOKUP($C26,CalbyRate!$A$7:$BQ$26,COLUMN()-2,0)*VLOOKUP('Calendar Volumes'!$C26,'Rev Allocations Usage'!$B$4:$K$23,MATCH('Calendar Volumes'!$A26,'Rev Allocations Usage'!$B$3:$K$3,0),0)*(1-HLOOKUP(P$4,$D$51:$O$57,MATCH($B25,$C$51:$C$57,0),0))</f>
        <v>1190.630451781883</v>
      </c>
      <c r="Q26" s="50">
        <f>VLOOKUP($C26,CalbyRate!$A$7:$BQ$26,COLUMN()-2,0)*VLOOKUP('Calendar Volumes'!$C26,'Rev Allocations Usage'!$B$4:$K$23,MATCH('Calendar Volumes'!$A26,'Rev Allocations Usage'!$B$3:$K$3,0),0)*(1-HLOOKUP(Q$4,$D$51:$O$57,MATCH($B25,$C$51:$C$57,0),0))</f>
        <v>1167.9004207979619</v>
      </c>
      <c r="R26" s="50">
        <f>VLOOKUP($C26,CalbyRate!$A$7:$BQ$26,COLUMN()-2,0)*VLOOKUP('Calendar Volumes'!$C26,'Rev Allocations Usage'!$B$4:$K$23,MATCH('Calendar Volumes'!$A26,'Rev Allocations Usage'!$B$3:$K$3,0),0)*(1-HLOOKUP(R$4,$D$51:$O$57,MATCH($B25,$C$51:$C$57,0),0))</f>
        <v>1207.6050357583342</v>
      </c>
      <c r="S26" s="50">
        <f>VLOOKUP($C26,CalbyRate!$A$7:$BQ$26,COLUMN()-2,0)*VLOOKUP('Calendar Volumes'!$C26,'Rev Allocations Usage'!$B$4:$K$23,MATCH('Calendar Volumes'!$A26,'Rev Allocations Usage'!$B$3:$K$3,0),0)*(1-HLOOKUP(S$4,$D$51:$O$57,MATCH($B25,$C$51:$C$57,0),0))</f>
        <v>1235.971255760222</v>
      </c>
      <c r="T26" s="50">
        <f>VLOOKUP($C26,CalbyRate!$A$7:$BQ$26,COLUMN()-2,0)*VLOOKUP('Calendar Volumes'!$C26,'Rev Allocations Usage'!$B$4:$K$23,MATCH('Calendar Volumes'!$A26,'Rev Allocations Usage'!$B$3:$K$3,0),0)*(1-HLOOKUP(T$4,$D$51:$O$57,MATCH($B25,$C$51:$C$57,0),0))</f>
        <v>1222.525553333506</v>
      </c>
      <c r="U26" s="50">
        <f>VLOOKUP($C26,CalbyRate!$A$7:$BQ$26,COLUMN()-2,0)*VLOOKUP('Calendar Volumes'!$C26,'Rev Allocations Usage'!$B$4:$K$23,MATCH('Calendar Volumes'!$A26,'Rev Allocations Usage'!$B$3:$K$3,0),0)*(1-HLOOKUP(U$4,$D$51:$O$57,MATCH($B25,$C$51:$C$57,0),0))</f>
        <v>1600.397739388477</v>
      </c>
      <c r="V26" s="50">
        <f>VLOOKUP($C26,CalbyRate!$A$7:$BQ$26,COLUMN()-2,0)*VLOOKUP('Calendar Volumes'!$C26,'Rev Allocations Usage'!$B$4:$K$23,MATCH('Calendar Volumes'!$A26,'Rev Allocations Usage'!$B$3:$K$3,0),0)*(1-HLOOKUP(V$4,$D$51:$O$57,MATCH($B25,$C$51:$C$57,0),0))</f>
        <v>1993.8656387045025</v>
      </c>
      <c r="W26" s="50">
        <f>VLOOKUP($C26,CalbyRate!$A$7:$BQ$26,COLUMN()-2,0)*VLOOKUP('Calendar Volumes'!$C26,'Rev Allocations Usage'!$B$4:$K$23,MATCH('Calendar Volumes'!$A26,'Rev Allocations Usage'!$B$3:$K$3,0),0)*(1-HLOOKUP(W$4,$D$51:$O$57,MATCH($B25,$C$51:$C$57,0),0))</f>
        <v>2680.8255792732803</v>
      </c>
      <c r="X26" s="52">
        <f>VLOOKUP($C26,CalbyRate!$A$7:$BQ$26,COLUMN()-2,0)*VLOOKUP('Calendar Volumes'!$C26,'Rev Allocations Usage'!$B$4:$K$23,MATCH('Calendar Volumes'!$A26,'Rev Allocations Usage'!$B$3:$K$3,0),0)*(1-HLOOKUP(X$4,$D$51:$O$57,MATCH($B25,$C$51:$C$57,0),0))</f>
        <v>2862.6098466834551</v>
      </c>
      <c r="Y26" s="50">
        <f>VLOOKUP($C26,CalbyRate!$A$7:$BQ$26,COLUMN()-2,0)*VLOOKUP('Calendar Volumes'!$C26,'Rev Allocations Usage'!$B$4:$K$23,MATCH('Calendar Volumes'!$A26,'Rev Allocations Usage'!$B$3:$K$3,0),0)*(1-HLOOKUP(Y$4,$D$51:$O$57,MATCH($B25,$C$51:$C$57,0),0))</f>
        <v>2597.9073748360779</v>
      </c>
      <c r="Z26" s="50">
        <f>VLOOKUP($C26,CalbyRate!$A$7:$BQ$26,COLUMN()-2,0)*VLOOKUP('Calendar Volumes'!$C26,'Rev Allocations Usage'!$B$4:$K$23,MATCH('Calendar Volumes'!$A26,'Rev Allocations Usage'!$B$3:$K$3,0),0)*(1-HLOOKUP(Z$4,$D$51:$O$57,MATCH($B25,$C$51:$C$57,0),0))</f>
        <v>1918.3270386695692</v>
      </c>
      <c r="AA26" s="50">
        <f>VLOOKUP($C26,CalbyRate!$A$7:$BQ$26,COLUMN()-2,0)*VLOOKUP('Calendar Volumes'!$C26,'Rev Allocations Usage'!$B$4:$K$23,MATCH('Calendar Volumes'!$A26,'Rev Allocations Usage'!$B$3:$K$3,0),0)*(1-HLOOKUP(AA$4,$D$51:$O$57,MATCH($B25,$C$51:$C$57,0),0))</f>
        <v>1334.7138678052886</v>
      </c>
      <c r="AB26" s="50">
        <f>VLOOKUP($C26,CalbyRate!$A$7:$BQ$26,COLUMN()-2,0)*VLOOKUP('Calendar Volumes'!$C26,'Rev Allocations Usage'!$B$4:$K$23,MATCH('Calendar Volumes'!$A26,'Rev Allocations Usage'!$B$3:$K$3,0),0)*(1-HLOOKUP(AB$4,$D$51:$O$57,MATCH($B25,$C$51:$C$57,0),0))</f>
        <v>1254.6232658280844</v>
      </c>
      <c r="AC26" s="50">
        <f>VLOOKUP($C26,CalbyRate!$A$7:$BQ$26,COLUMN()-2,0)*VLOOKUP('Calendar Volumes'!$C26,'Rev Allocations Usage'!$B$4:$K$23,MATCH('Calendar Volumes'!$A26,'Rev Allocations Usage'!$B$3:$K$3,0),0)*(1-HLOOKUP(AC$4,$D$51:$O$57,MATCH($B25,$C$51:$C$57,0),0))</f>
        <v>1241.1485688015016</v>
      </c>
      <c r="AD26" s="50">
        <f>VLOOKUP($C26,CalbyRate!$A$7:$BQ$26,COLUMN()-2,0)*VLOOKUP('Calendar Volumes'!$C26,'Rev Allocations Usage'!$B$4:$K$23,MATCH('Calendar Volumes'!$A26,'Rev Allocations Usage'!$B$3:$K$3,0),0)*(1-HLOOKUP(AD$4,$D$51:$O$57,MATCH($B25,$C$51:$C$57,0),0))</f>
        <v>1275.6422742425859</v>
      </c>
      <c r="AE26" s="50">
        <f>VLOOKUP($C26,CalbyRate!$A$7:$BQ$26,COLUMN()-2,0)*VLOOKUP('Calendar Volumes'!$C26,'Rev Allocations Usage'!$B$4:$K$23,MATCH('Calendar Volumes'!$A26,'Rev Allocations Usage'!$B$3:$K$3,0),0)*(1-HLOOKUP(AE$4,$D$51:$O$57,MATCH($B25,$C$51:$C$57,0),0))</f>
        <v>1308.6567184489159</v>
      </c>
      <c r="AF26" s="50">
        <f>VLOOKUP($C26,CalbyRate!$A$7:$BQ$26,COLUMN()-2,0)*VLOOKUP('Calendar Volumes'!$C26,'Rev Allocations Usage'!$B$4:$K$23,MATCH('Calendar Volumes'!$A26,'Rev Allocations Usage'!$B$3:$K$3,0),0)*(1-HLOOKUP(AF$4,$D$51:$O$57,MATCH($B25,$C$51:$C$57,0),0))</f>
        <v>1294.3806706693517</v>
      </c>
      <c r="AG26" s="50">
        <f>VLOOKUP($C26,CalbyRate!$A$7:$BQ$26,COLUMN()-2,0)*VLOOKUP('Calendar Volumes'!$C26,'Rev Allocations Usage'!$B$4:$K$23,MATCH('Calendar Volumes'!$A26,'Rev Allocations Usage'!$B$3:$K$3,0),0)*(1-HLOOKUP(AG$4,$D$51:$O$57,MATCH($B25,$C$51:$C$57,0),0))</f>
        <v>1676.9192021880669</v>
      </c>
      <c r="AH26" s="50">
        <f>VLOOKUP($C26,CalbyRate!$A$7:$BQ$26,COLUMN()-2,0)*VLOOKUP('Calendar Volumes'!$C26,'Rev Allocations Usage'!$B$4:$K$23,MATCH('Calendar Volumes'!$A26,'Rev Allocations Usage'!$B$3:$K$3,0),0)*(1-HLOOKUP(AH$4,$D$51:$O$57,MATCH($B25,$C$51:$C$57,0),0))</f>
        <v>2080.0875058654096</v>
      </c>
      <c r="AI26" s="50">
        <f>VLOOKUP($C26,CalbyRate!$A$7:$BQ$26,COLUMN()-2,0)*VLOOKUP('Calendar Volumes'!$C26,'Rev Allocations Usage'!$B$4:$K$23,MATCH('Calendar Volumes'!$A26,'Rev Allocations Usage'!$B$3:$K$3,0),0)*(1-HLOOKUP(AI$4,$D$51:$O$57,MATCH($B25,$C$51:$C$57,0),0))</f>
        <v>2771.6158565657743</v>
      </c>
      <c r="AJ26" s="52">
        <f>VLOOKUP($C26,CalbyRate!$A$7:$BQ$26,COLUMN()-2,0)*VLOOKUP('Calendar Volumes'!$C26,'Rev Allocations Usage'!$B$4:$K$23,MATCH('Calendar Volumes'!$A26,'Rev Allocations Usage'!$B$3:$K$3,0),0)*(1-HLOOKUP(AJ$4,$D$51:$O$57,MATCH($B25,$C$51:$C$57,0),0))</f>
        <v>2941.101620290488</v>
      </c>
      <c r="AK26" s="50">
        <f>VLOOKUP($C26,CalbyRate!$A$7:$BQ$26,COLUMN()-2,0)*VLOOKUP('Calendar Volumes'!$C26,'Rev Allocations Usage'!$B$4:$K$23,MATCH('Calendar Volumes'!$A26,'Rev Allocations Usage'!$B$3:$K$3,0),0)*(1-HLOOKUP(AK$4,$D$51:$O$57,MATCH($B25,$C$51:$C$57,0),0))</f>
        <v>2665.5436608303762</v>
      </c>
      <c r="AL26" s="50">
        <f>VLOOKUP($C26,CalbyRate!$A$7:$BQ$26,COLUMN()-2,0)*VLOOKUP('Calendar Volumes'!$C26,'Rev Allocations Usage'!$B$4:$K$23,MATCH('Calendar Volumes'!$A26,'Rev Allocations Usage'!$B$3:$K$3,0),0)*(1-HLOOKUP(AL$4,$D$51:$O$57,MATCH($B25,$C$51:$C$57,0),0))</f>
        <v>1977.7702318586994</v>
      </c>
      <c r="AM26" s="50">
        <f>VLOOKUP($C26,CalbyRate!$A$7:$BQ$26,COLUMN()-2,0)*VLOOKUP('Calendar Volumes'!$C26,'Rev Allocations Usage'!$B$4:$K$23,MATCH('Calendar Volumes'!$A26,'Rev Allocations Usage'!$B$3:$K$3,0),0)*(1-HLOOKUP(AM$4,$D$51:$O$57,MATCH($B25,$C$51:$C$57,0),0))</f>
        <v>1382.5700916584924</v>
      </c>
      <c r="AN26" s="50">
        <f>VLOOKUP($C26,CalbyRate!$A$7:$BQ$26,COLUMN()-2,0)*VLOOKUP('Calendar Volumes'!$C26,'Rev Allocations Usage'!$B$4:$K$23,MATCH('Calendar Volumes'!$A26,'Rev Allocations Usage'!$B$3:$K$3,0),0)*(1-HLOOKUP(AN$4,$D$51:$O$57,MATCH($B25,$C$51:$C$57,0),0))</f>
        <v>1308.9521782615718</v>
      </c>
      <c r="AO26" s="50">
        <f>VLOOKUP($C26,CalbyRate!$A$7:$BQ$26,COLUMN()-2,0)*VLOOKUP('Calendar Volumes'!$C26,'Rev Allocations Usage'!$B$4:$K$23,MATCH('Calendar Volumes'!$A26,'Rev Allocations Usage'!$B$3:$K$3,0),0)*(1-HLOOKUP(AO$4,$D$51:$O$57,MATCH($B25,$C$51:$C$57,0),0))</f>
        <v>1298.9132343769231</v>
      </c>
      <c r="AP26" s="50">
        <f>VLOOKUP($C26,CalbyRate!$A$7:$BQ$26,COLUMN()-2,0)*VLOOKUP('Calendar Volumes'!$C26,'Rev Allocations Usage'!$B$4:$K$23,MATCH('Calendar Volumes'!$A26,'Rev Allocations Usage'!$B$3:$K$3,0),0)*(1-HLOOKUP(AP$4,$D$51:$O$57,MATCH($B25,$C$51:$C$57,0),0))</f>
        <v>1330.32590167129</v>
      </c>
      <c r="AQ26" s="50">
        <f>VLOOKUP($C26,CalbyRate!$A$7:$BQ$26,COLUMN()-2,0)*VLOOKUP('Calendar Volumes'!$C26,'Rev Allocations Usage'!$B$4:$K$23,MATCH('Calendar Volumes'!$A26,'Rev Allocations Usage'!$B$3:$K$3,0),0)*(1-HLOOKUP(AQ$4,$D$51:$O$57,MATCH($B25,$C$51:$C$57,0),0))</f>
        <v>1364.6417223353285</v>
      </c>
      <c r="AR26" s="50">
        <f>VLOOKUP($C26,CalbyRate!$A$7:$BQ$26,COLUMN()-2,0)*VLOOKUP('Calendar Volumes'!$C26,'Rev Allocations Usage'!$B$4:$K$23,MATCH('Calendar Volumes'!$A26,'Rev Allocations Usage'!$B$3:$K$3,0),0)*(1-HLOOKUP(AR$4,$D$51:$O$57,MATCH($B25,$C$51:$C$57,0),0))</f>
        <v>1353.0888688235218</v>
      </c>
      <c r="AS26" s="50">
        <f>VLOOKUP($C26,CalbyRate!$A$7:$BQ$26,COLUMN()-2,0)*VLOOKUP('Calendar Volumes'!$C26,'Rev Allocations Usage'!$B$4:$K$23,MATCH('Calendar Volumes'!$A26,'Rev Allocations Usage'!$B$3:$K$3,0),0)*(1-HLOOKUP(AS$4,$D$51:$O$57,MATCH($B25,$C$51:$C$57,0),0))</f>
        <v>1737.7709789313044</v>
      </c>
      <c r="AT26" s="50">
        <f>VLOOKUP($C26,CalbyRate!$A$7:$BQ$26,COLUMN()-2,0)*VLOOKUP('Calendar Volumes'!$C26,'Rev Allocations Usage'!$B$4:$K$23,MATCH('Calendar Volumes'!$A26,'Rev Allocations Usage'!$B$3:$K$3,0),0)*(1-HLOOKUP(AT$4,$D$51:$O$57,MATCH($B25,$C$51:$C$57,0),0))</f>
        <v>2144.3541941370104</v>
      </c>
      <c r="AU26" s="50">
        <f>VLOOKUP($C26,CalbyRate!$A$7:$BQ$26,COLUMN()-2,0)*VLOOKUP('Calendar Volumes'!$C26,'Rev Allocations Usage'!$B$4:$K$23,MATCH('Calendar Volumes'!$A26,'Rev Allocations Usage'!$B$3:$K$3,0),0)*(1-HLOOKUP(AU$4,$D$51:$O$57,MATCH($B25,$C$51:$C$57,0),0))</f>
        <v>2842.3444565354598</v>
      </c>
      <c r="AV26" s="52">
        <f>VLOOKUP($C26,CalbyRate!$A$7:$BQ$26,COLUMN()-2,0)*VLOOKUP('Calendar Volumes'!$C26,'Rev Allocations Usage'!$B$4:$K$23,MATCH('Calendar Volumes'!$A26,'Rev Allocations Usage'!$B$3:$K$3,0),0)*(1-HLOOKUP(AV$4,$D$51:$O$57,MATCH($B25,$C$51:$C$57,0),0))</f>
        <v>3002.8256164979221</v>
      </c>
      <c r="AW26" s="50">
        <f>VLOOKUP($C26,CalbyRate!$A$7:$BQ$26,COLUMN()-2,0)*VLOOKUP('Calendar Volumes'!$C26,'Rev Allocations Usage'!$B$4:$K$23,MATCH('Calendar Volumes'!$A26,'Rev Allocations Usage'!$B$3:$K$3,0),0)*(1-HLOOKUP(AW$4,$D$51:$O$57,MATCH($B25,$C$51:$C$57,0),0))</f>
        <v>2718.1010410578597</v>
      </c>
      <c r="AX26" s="50">
        <f>VLOOKUP($C26,CalbyRate!$A$7:$BQ$26,COLUMN()-2,0)*VLOOKUP('Calendar Volumes'!$C26,'Rev Allocations Usage'!$B$4:$K$23,MATCH('Calendar Volumes'!$A26,'Rev Allocations Usage'!$B$3:$K$3,0),0)*(1-HLOOKUP(AX$4,$D$51:$O$57,MATCH($B25,$C$51:$C$57,0),0))</f>
        <v>2023.8088205529464</v>
      </c>
      <c r="AY26" s="50">
        <f>VLOOKUP($C26,CalbyRate!$A$7:$BQ$26,COLUMN()-2,0)*VLOOKUP('Calendar Volumes'!$C26,'Rev Allocations Usage'!$B$4:$K$23,MATCH('Calendar Volumes'!$A26,'Rev Allocations Usage'!$B$3:$K$3,0),0)*(1-HLOOKUP(AY$4,$D$51:$O$57,MATCH($B25,$C$51:$C$57,0),0))</f>
        <v>1420.1023145734025</v>
      </c>
      <c r="AZ26" s="50">
        <f>VLOOKUP($C26,CalbyRate!$A$7:$BQ$26,COLUMN()-2,0)*VLOOKUP('Calendar Volumes'!$C26,'Rev Allocations Usage'!$B$4:$K$23,MATCH('Calendar Volumes'!$A26,'Rev Allocations Usage'!$B$3:$K$3,0),0)*(1-HLOOKUP(AZ$4,$D$51:$O$57,MATCH($B25,$C$51:$C$57,0),0))</f>
        <v>1350.1237382311326</v>
      </c>
      <c r="BA26" s="50">
        <f>VLOOKUP($C26,CalbyRate!$A$7:$BQ$26,COLUMN()-2,0)*VLOOKUP('Calendar Volumes'!$C26,'Rev Allocations Usage'!$B$4:$K$23,MATCH('Calendar Volumes'!$A26,'Rev Allocations Usage'!$B$3:$K$3,0),0)*(1-HLOOKUP(BA$4,$D$51:$O$57,MATCH($B25,$C$51:$C$57,0),0))</f>
        <v>1341.5573115442776</v>
      </c>
      <c r="BB26" s="50">
        <f>VLOOKUP($C26,CalbyRate!$A$7:$BQ$26,COLUMN()-2,0)*VLOOKUP('Calendar Volumes'!$C26,'Rev Allocations Usage'!$B$4:$K$23,MATCH('Calendar Volumes'!$A26,'Rev Allocations Usage'!$B$3:$K$3,0),0)*(1-HLOOKUP(BB$4,$D$51:$O$57,MATCH($B25,$C$51:$C$57,0),0))</f>
        <v>1373.6046418605376</v>
      </c>
      <c r="BC26" s="50">
        <f>VLOOKUP($C26,CalbyRate!$A$7:$BQ$26,COLUMN()-2,0)*VLOOKUP('Calendar Volumes'!$C26,'Rev Allocations Usage'!$B$4:$K$23,MATCH('Calendar Volumes'!$A26,'Rev Allocations Usage'!$B$3:$K$3,0),0)*(1-HLOOKUP(BC$4,$D$51:$O$57,MATCH($B25,$C$51:$C$57,0),0))</f>
        <v>1408.9555127653696</v>
      </c>
      <c r="BD26" s="50">
        <f>VLOOKUP($C26,CalbyRate!$A$7:$BQ$26,COLUMN()-2,0)*VLOOKUP('Calendar Volumes'!$C26,'Rev Allocations Usage'!$B$4:$K$23,MATCH('Calendar Volumes'!$A26,'Rev Allocations Usage'!$B$3:$K$3,0),0)*(1-HLOOKUP(BD$4,$D$51:$O$57,MATCH($B25,$C$51:$C$57,0),0))</f>
        <v>1399.3818892386435</v>
      </c>
      <c r="BE26" s="50">
        <f>VLOOKUP($C26,CalbyRate!$A$7:$BQ$26,COLUMN()-2,0)*VLOOKUP('Calendar Volumes'!$C26,'Rev Allocations Usage'!$B$4:$K$23,MATCH('Calendar Volumes'!$A26,'Rev Allocations Usage'!$B$3:$K$3,0),0)*(1-HLOOKUP(BE$4,$D$51:$O$57,MATCH($B25,$C$51:$C$57,0),0))</f>
        <v>1795.6757832558267</v>
      </c>
      <c r="BF26" s="50">
        <f>VLOOKUP($C26,CalbyRate!$A$7:$BQ$26,COLUMN()-2,0)*VLOOKUP('Calendar Volumes'!$C26,'Rev Allocations Usage'!$B$4:$K$23,MATCH('Calendar Volumes'!$A26,'Rev Allocations Usage'!$B$3:$K$3,0),0)*(1-HLOOKUP(BF$4,$D$51:$O$57,MATCH($B25,$C$51:$C$57,0),0))</f>
        <v>2206.1197163284291</v>
      </c>
      <c r="BG26" s="50">
        <f>VLOOKUP($C26,CalbyRate!$A$7:$BQ$26,COLUMN()-2,0)*VLOOKUP('Calendar Volumes'!$C26,'Rev Allocations Usage'!$B$4:$K$23,MATCH('Calendar Volumes'!$A26,'Rev Allocations Usage'!$B$3:$K$3,0),0)*(1-HLOOKUP(BG$4,$D$51:$O$57,MATCH($B25,$C$51:$C$57,0),0))</f>
        <v>2910.6513982095662</v>
      </c>
      <c r="BH26" s="52">
        <f>VLOOKUP($C26,CalbyRate!$A$7:$BQ$26,COLUMN()-2,0)*VLOOKUP('Calendar Volumes'!$C26,'Rev Allocations Usage'!$B$4:$K$23,MATCH('Calendar Volumes'!$A26,'Rev Allocations Usage'!$B$3:$K$3,0),0)*(1-HLOOKUP(BH$4,$D$51:$O$57,MATCH($B25,$C$51:$C$57,0),0))</f>
        <v>3064.7614302421021</v>
      </c>
      <c r="BI26" s="50">
        <f>VLOOKUP($C26,CalbyRate!$A$7:$BQ$26,COLUMN()-2,0)*VLOOKUP('Calendar Volumes'!$C26,'Rev Allocations Usage'!$B$4:$K$23,MATCH('Calendar Volumes'!$A26,'Rev Allocations Usage'!$B$3:$K$3,0),0)*(1-HLOOKUP(BI$4,$D$51:$O$57,MATCH($B25,$C$51:$C$57,0),0))</f>
        <v>2771.0692401723622</v>
      </c>
      <c r="BJ26" s="50">
        <f>VLOOKUP($C26,CalbyRate!$A$7:$BQ$26,COLUMN()-2,0)*VLOOKUP('Calendar Volumes'!$C26,'Rev Allocations Usage'!$B$4:$K$23,MATCH('Calendar Volumes'!$A26,'Rev Allocations Usage'!$B$3:$K$3,0),0)*(1-HLOOKUP(BJ$4,$D$51:$O$57,MATCH($B25,$C$51:$C$57,0),0))</f>
        <v>2070.1269305590549</v>
      </c>
      <c r="BK26" s="50">
        <f>VLOOKUP($C26,CalbyRate!$A$7:$BQ$26,COLUMN()-2,0)*VLOOKUP('Calendar Volumes'!$C26,'Rev Allocations Usage'!$B$4:$K$23,MATCH('Calendar Volumes'!$A26,'Rev Allocations Usage'!$B$3:$K$3,0),0)*(1-HLOOKUP(BK$4,$D$51:$O$57,MATCH($B25,$C$51:$C$57,0),0))</f>
        <v>1459.0654831172201</v>
      </c>
      <c r="BL26" s="50">
        <f>VLOOKUP($C26,CalbyRate!$A$7:$BQ$26,COLUMN()-2,0)*VLOOKUP('Calendar Volumes'!$C26,'Rev Allocations Usage'!$B$4:$K$23,MATCH('Calendar Volumes'!$A26,'Rev Allocations Usage'!$B$3:$K$3,0),0)*(1-HLOOKUP(BL$4,$D$51:$O$57,MATCH($B25,$C$51:$C$57,0),0))</f>
        <v>1393.0066315891338</v>
      </c>
      <c r="BM26" s="50">
        <f>VLOOKUP($C26,CalbyRate!$A$7:$BQ$26,COLUMN()-2,0)*VLOOKUP('Calendar Volumes'!$C26,'Rev Allocations Usage'!$B$4:$K$23,MATCH('Calendar Volumes'!$A26,'Rev Allocations Usage'!$B$3:$K$3,0),0)*(1-HLOOKUP(BM$4,$D$51:$O$57,MATCH($B25,$C$51:$C$57,0),0))</f>
        <v>1386.0595351936572</v>
      </c>
      <c r="BN26" s="50">
        <f>VLOOKUP($C26,CalbyRate!$A$7:$BQ$26,COLUMN()-2,0)*VLOOKUP('Calendar Volumes'!$C26,'Rev Allocations Usage'!$B$4:$K$23,MATCH('Calendar Volumes'!$A26,'Rev Allocations Usage'!$B$3:$K$3,0),0)*(1-HLOOKUP(BN$4,$D$51:$O$57,MATCH($B25,$C$51:$C$57,0),0))</f>
        <v>1417.7841284882516</v>
      </c>
      <c r="BO26" s="50">
        <f>VLOOKUP($C26,CalbyRate!$A$7:$BQ$26,COLUMN()-2,0)*VLOOKUP('Calendar Volumes'!$C26,'Rev Allocations Usage'!$B$4:$K$23,MATCH('Calendar Volumes'!$A26,'Rev Allocations Usage'!$B$3:$K$3,0),0)*(1-HLOOKUP(BO$4,$D$51:$O$57,MATCH($B25,$C$51:$C$57,0),0))</f>
        <v>1454.2597317862633</v>
      </c>
      <c r="BP26" s="50">
        <f>VLOOKUP($C26,CalbyRate!$A$7:$BQ$26,COLUMN()-2,0)*VLOOKUP('Calendar Volumes'!$C26,'Rev Allocations Usage'!$B$4:$K$23,MATCH('Calendar Volumes'!$A26,'Rev Allocations Usage'!$B$3:$K$3,0),0)*(1-HLOOKUP(BP$4,$D$51:$O$57,MATCH($B25,$C$51:$C$57,0),0))</f>
        <v>1444.8379559980899</v>
      </c>
      <c r="BQ26" s="50">
        <f>VLOOKUP($C26,CalbyRate!$A$7:$BQ$26,COLUMN()-2,0)*VLOOKUP('Calendar Volumes'!$C26,'Rev Allocations Usage'!$B$4:$K$23,MATCH('Calendar Volumes'!$A26,'Rev Allocations Usage'!$B$3:$K$3,0),0)*(1-HLOOKUP(BQ$4,$D$51:$O$57,MATCH($B25,$C$51:$C$57,0),0))</f>
        <v>1850.5022499436157</v>
      </c>
      <c r="BR26" s="50">
        <f>VLOOKUP($C26,CalbyRate!$A$7:$BQ$26,COLUMN()-2,0)*VLOOKUP('Calendar Volumes'!$C26,'Rev Allocations Usage'!$B$4:$K$23,MATCH('Calendar Volumes'!$A26,'Rev Allocations Usage'!$B$3:$K$3,0),0)*(1-HLOOKUP(BR$4,$D$51:$O$57,MATCH($B25,$C$51:$C$57,0),0))</f>
        <v>2264.9570865590467</v>
      </c>
      <c r="BS26" s="51">
        <f>VLOOKUP($C26,CalbyRate!$A$7:$BQ$26,COLUMN()-2,0)*VLOOKUP('Calendar Volumes'!$C26,'Rev Allocations Usage'!$B$4:$K$23,MATCH('Calendar Volumes'!$A26,'Rev Allocations Usage'!$B$3:$K$3,0),0)*(1-HLOOKUP(BS$4,$D$51:$O$57,MATCH($B25,$C$51:$C$57,0),0))</f>
        <v>2975.9532466589003</v>
      </c>
    </row>
    <row r="27" spans="1:71" x14ac:dyDescent="0.2">
      <c r="A27" s="131" t="s">
        <v>160</v>
      </c>
      <c r="B27" s="44"/>
      <c r="C27" s="92"/>
      <c r="D27" s="54">
        <f>SUM(D20:D26)</f>
        <v>66613.003902514771</v>
      </c>
      <c r="E27" s="55">
        <f t="shared" ref="E27:BP27" si="8">SUM(E20:E26)</f>
        <v>46736.114153452625</v>
      </c>
      <c r="F27" s="55">
        <f t="shared" si="8"/>
        <v>41354.452609708642</v>
      </c>
      <c r="G27" s="55">
        <f t="shared" si="8"/>
        <v>40134.7939809577</v>
      </c>
      <c r="H27" s="55">
        <f t="shared" si="8"/>
        <v>42668.795953197361</v>
      </c>
      <c r="I27" s="55">
        <f t="shared" si="8"/>
        <v>75643.079676639187</v>
      </c>
      <c r="J27" s="55">
        <f t="shared" si="8"/>
        <v>141918.59817229916</v>
      </c>
      <c r="K27" s="56">
        <f t="shared" si="8"/>
        <v>253394.23485628757</v>
      </c>
      <c r="L27" s="46">
        <f t="shared" si="8"/>
        <v>294900.00315280556</v>
      </c>
      <c r="M27" s="46">
        <f t="shared" si="8"/>
        <v>249442.67427175539</v>
      </c>
      <c r="N27" s="46">
        <f t="shared" si="8"/>
        <v>170653.46559808549</v>
      </c>
      <c r="O27" s="46">
        <f t="shared" si="8"/>
        <v>97997.351275108565</v>
      </c>
      <c r="P27" s="46">
        <f t="shared" si="8"/>
        <v>62136.472575508516</v>
      </c>
      <c r="Q27" s="46">
        <f t="shared" si="8"/>
        <v>44814.971531689873</v>
      </c>
      <c r="R27" s="46">
        <f t="shared" si="8"/>
        <v>39502.404213783026</v>
      </c>
      <c r="S27" s="46">
        <f t="shared" si="8"/>
        <v>39180.700649862185</v>
      </c>
      <c r="T27" s="46">
        <f t="shared" si="8"/>
        <v>40451.608423125072</v>
      </c>
      <c r="U27" s="46">
        <f t="shared" si="8"/>
        <v>72262.063840650182</v>
      </c>
      <c r="V27" s="46">
        <f t="shared" si="8"/>
        <v>136810.31244413118</v>
      </c>
      <c r="W27" s="46">
        <f t="shared" si="8"/>
        <v>243687.4896348037</v>
      </c>
      <c r="X27" s="48">
        <f t="shared" si="8"/>
        <v>293610.71715055377</v>
      </c>
      <c r="Y27" s="46">
        <f t="shared" si="8"/>
        <v>248170.98098095582</v>
      </c>
      <c r="Z27" s="46">
        <f t="shared" si="8"/>
        <v>169423.54592536986</v>
      </c>
      <c r="AA27" s="46">
        <f t="shared" si="8"/>
        <v>96932.648840582988</v>
      </c>
      <c r="AB27" s="46">
        <f t="shared" si="8"/>
        <v>61280.055169281492</v>
      </c>
      <c r="AC27" s="46">
        <f t="shared" si="8"/>
        <v>44167.806675675252</v>
      </c>
      <c r="AD27" s="46">
        <f t="shared" si="8"/>
        <v>38834.494139520291</v>
      </c>
      <c r="AE27" s="46">
        <f t="shared" si="8"/>
        <v>38768.5242303169</v>
      </c>
      <c r="AF27" s="46">
        <f t="shared" si="8"/>
        <v>40149.834146210669</v>
      </c>
      <c r="AG27" s="46">
        <f t="shared" si="8"/>
        <v>71881.351398337516</v>
      </c>
      <c r="AH27" s="46">
        <f t="shared" si="8"/>
        <v>136857.52535348412</v>
      </c>
      <c r="AI27" s="46">
        <f t="shared" si="8"/>
        <v>243716.73339739523</v>
      </c>
      <c r="AJ27" s="48">
        <f t="shared" si="8"/>
        <v>292507.51845393638</v>
      </c>
      <c r="AK27" s="46">
        <f t="shared" si="8"/>
        <v>247212.19498200051</v>
      </c>
      <c r="AL27" s="46">
        <f t="shared" si="8"/>
        <v>168756.98838323634</v>
      </c>
      <c r="AM27" s="46">
        <f t="shared" si="8"/>
        <v>96673.81885007277</v>
      </c>
      <c r="AN27" s="46">
        <f t="shared" si="8"/>
        <v>61210.008441766448</v>
      </c>
      <c r="AO27" s="46">
        <f t="shared" si="8"/>
        <v>44161.18392945642</v>
      </c>
      <c r="AP27" s="46">
        <f t="shared" si="8"/>
        <v>38797.552065879157</v>
      </c>
      <c r="AQ27" s="46">
        <f t="shared" si="8"/>
        <v>38614.824454196016</v>
      </c>
      <c r="AR27" s="46">
        <f t="shared" si="8"/>
        <v>39906.092834441552</v>
      </c>
      <c r="AS27" s="46">
        <f t="shared" si="8"/>
        <v>71274.395716363026</v>
      </c>
      <c r="AT27" s="46">
        <f t="shared" si="8"/>
        <v>135881.37719293262</v>
      </c>
      <c r="AU27" s="46">
        <f t="shared" si="8"/>
        <v>242282.80669024977</v>
      </c>
      <c r="AV27" s="48">
        <f t="shared" si="8"/>
        <v>290872.78067351307</v>
      </c>
      <c r="AW27" s="46">
        <f t="shared" si="8"/>
        <v>245806.48719979319</v>
      </c>
      <c r="AX27" s="46">
        <f t="shared" si="8"/>
        <v>167707.6846000264</v>
      </c>
      <c r="AY27" s="46">
        <f t="shared" si="8"/>
        <v>96087.000257039545</v>
      </c>
      <c r="AZ27" s="46">
        <f t="shared" si="8"/>
        <v>60844.974464521591</v>
      </c>
      <c r="BA27" s="46">
        <f t="shared" si="8"/>
        <v>43976.726142746389</v>
      </c>
      <c r="BB27" s="46">
        <f t="shared" si="8"/>
        <v>38732.824018449923</v>
      </c>
      <c r="BC27" s="46">
        <f t="shared" si="8"/>
        <v>38645.542012585276</v>
      </c>
      <c r="BD27" s="46">
        <f t="shared" si="8"/>
        <v>40039.09933073468</v>
      </c>
      <c r="BE27" s="46">
        <f t="shared" si="8"/>
        <v>71330.5009412613</v>
      </c>
      <c r="BF27" s="46">
        <f t="shared" si="8"/>
        <v>135645.05211754498</v>
      </c>
      <c r="BG27" s="46">
        <f t="shared" si="8"/>
        <v>241692.3672419542</v>
      </c>
      <c r="BH27" s="48">
        <f t="shared" si="8"/>
        <v>290829.75798417599</v>
      </c>
      <c r="BI27" s="46">
        <f t="shared" si="8"/>
        <v>245673.8526431717</v>
      </c>
      <c r="BJ27" s="46">
        <f t="shared" si="8"/>
        <v>167615.63282755073</v>
      </c>
      <c r="BK27" s="46">
        <f t="shared" si="8"/>
        <v>96119.170435422595</v>
      </c>
      <c r="BL27" s="46">
        <f t="shared" si="8"/>
        <v>60980.511447277902</v>
      </c>
      <c r="BM27" s="46">
        <f t="shared" si="8"/>
        <v>44169.821589392202</v>
      </c>
      <c r="BN27" s="46">
        <f t="shared" si="8"/>
        <v>38920.956742153205</v>
      </c>
      <c r="BO27" s="46">
        <f t="shared" si="8"/>
        <v>38789.47081297273</v>
      </c>
      <c r="BP27" s="46">
        <f t="shared" si="8"/>
        <v>40130.464461953023</v>
      </c>
      <c r="BQ27" s="46">
        <f t="shared" ref="BQ27:BS27" si="9">SUM(BQ20:BQ26)</f>
        <v>71282.699925863199</v>
      </c>
      <c r="BR27" s="46">
        <f t="shared" si="9"/>
        <v>135373.27617403559</v>
      </c>
      <c r="BS27" s="47">
        <f t="shared" si="9"/>
        <v>241214.22700245259</v>
      </c>
    </row>
    <row r="28" spans="1:71" x14ac:dyDescent="0.2">
      <c r="A28" s="131" t="s">
        <v>101</v>
      </c>
      <c r="B28" s="44" t="s">
        <v>124</v>
      </c>
      <c r="C28" s="90" t="s">
        <v>5</v>
      </c>
      <c r="D28" s="57">
        <f>VLOOKUP($C28,CalbyRate!$A$7:$BQ$26,COLUMN()-2,0)*VLOOKUP('Calendar Volumes'!$C28,'Rev Allocations Usage'!$B$4:$K$23,MATCH('Calendar Volumes'!$A28,'Rev Allocations Usage'!$B$3:$K$3,0),0)</f>
        <v>2.2608961784466275</v>
      </c>
      <c r="E28" s="58">
        <f>VLOOKUP($C28,CalbyRate!$A$7:$BQ$26,COLUMN()-2,0)*VLOOKUP('Calendar Volumes'!$C28,'Rev Allocations Usage'!$B$4:$K$23,MATCH('Calendar Volumes'!$A28,'Rev Allocations Usage'!$B$3:$K$3,0),0)</f>
        <v>2.3786621168614226</v>
      </c>
      <c r="F28" s="58">
        <f>VLOOKUP($C28,CalbyRate!$A$7:$BQ$26,COLUMN()-2,0)*VLOOKUP('Calendar Volumes'!$C28,'Rev Allocations Usage'!$B$4:$K$23,MATCH('Calendar Volumes'!$A28,'Rev Allocations Usage'!$B$3:$K$3,0),0)</f>
        <v>2.6730338703735743</v>
      </c>
      <c r="G28" s="58">
        <f>VLOOKUP($C28,CalbyRate!$A$7:$BQ$26,COLUMN()-2,0)*VLOOKUP('Calendar Volumes'!$C28,'Rev Allocations Usage'!$B$4:$K$23,MATCH('Calendar Volumes'!$A28,'Rev Allocations Usage'!$B$3:$K$3,0),0)</f>
        <v>2.7809517899483032</v>
      </c>
      <c r="H28" s="58">
        <f>VLOOKUP($C28,CalbyRate!$A$7:$BQ$26,COLUMN()-2,0)*VLOOKUP('Calendar Volumes'!$C28,'Rev Allocations Usage'!$B$4:$K$23,MATCH('Calendar Volumes'!$A28,'Rev Allocations Usage'!$B$3:$K$3,0),0)</f>
        <v>2.9046139794758217</v>
      </c>
      <c r="I28" s="58">
        <f>VLOOKUP($C28,CalbyRate!$A$7:$BQ$26,COLUMN()-2,0)*VLOOKUP('Calendar Volumes'!$C28,'Rev Allocations Usage'!$B$4:$K$23,MATCH('Calendar Volumes'!$A28,'Rev Allocations Usage'!$B$3:$K$3,0),0)</f>
        <v>3.6440238826243059</v>
      </c>
      <c r="J28" s="58">
        <f>VLOOKUP($C28,CalbyRate!$A$7:$BQ$26,COLUMN()-2,0)*VLOOKUP('Calendar Volumes'!$C28,'Rev Allocations Usage'!$B$4:$K$23,MATCH('Calendar Volumes'!$A28,'Rev Allocations Usage'!$B$3:$K$3,0),0)</f>
        <v>0.87085211347437341</v>
      </c>
      <c r="K28" s="59">
        <f>VLOOKUP($C28,CalbyRate!$A$7:$BQ$26,COLUMN()-2,0)*VLOOKUP('Calendar Volumes'!$C28,'Rev Allocations Usage'!$B$4:$K$23,MATCH('Calendar Volumes'!$A28,'Rev Allocations Usage'!$B$3:$K$3,0),0)</f>
        <v>1.3799337156109273</v>
      </c>
      <c r="L28" s="58">
        <f>VLOOKUP($C28,CalbyRate!$A$7:$BQ$26,COLUMN()-2,0)*VLOOKUP('Calendar Volumes'!$C28,'Rev Allocations Usage'!$B$4:$K$23,MATCH('Calendar Volumes'!$A28,'Rev Allocations Usage'!$B$3:$K$3,0),0)</f>
        <v>2.6043698927902632</v>
      </c>
      <c r="M28" s="58">
        <f>VLOOKUP($C28,CalbyRate!$A$7:$BQ$26,COLUMN()-2,0)*VLOOKUP('Calendar Volumes'!$C28,'Rev Allocations Usage'!$B$4:$K$23,MATCH('Calendar Volumes'!$A28,'Rev Allocations Usage'!$B$3:$K$3,0),0)</f>
        <v>2.462181468976909</v>
      </c>
      <c r="N28" s="58">
        <f>VLOOKUP($C28,CalbyRate!$A$7:$BQ$26,COLUMN()-2,0)*VLOOKUP('Calendar Volumes'!$C28,'Rev Allocations Usage'!$B$4:$K$23,MATCH('Calendar Volumes'!$A28,'Rev Allocations Usage'!$B$3:$K$3,0),0)</f>
        <v>2.1692599888207487</v>
      </c>
      <c r="O28" s="58">
        <f>VLOOKUP($C28,CalbyRate!$A$7:$BQ$26,COLUMN()-2,0)*VLOOKUP('Calendar Volumes'!$C28,'Rev Allocations Usage'!$B$4:$K$23,MATCH('Calendar Volumes'!$A28,'Rev Allocations Usage'!$B$3:$K$3,0),0)</f>
        <v>2.2774807891645144</v>
      </c>
      <c r="P28" s="58">
        <f>VLOOKUP($C28,CalbyRate!$A$7:$BQ$26,COLUMN()-2,0)*VLOOKUP('Calendar Volumes'!$C28,'Rev Allocations Usage'!$B$4:$K$23,MATCH('Calendar Volumes'!$A28,'Rev Allocations Usage'!$B$3:$K$3,0),0)</f>
        <v>2.5699418675772079</v>
      </c>
      <c r="Q28" s="58">
        <f>VLOOKUP($C28,CalbyRate!$A$7:$BQ$26,COLUMN()-2,0)*VLOOKUP('Calendar Volumes'!$C28,'Rev Allocations Usage'!$B$4:$K$23,MATCH('Calendar Volumes'!$A28,'Rev Allocations Usage'!$B$3:$K$3,0),0)</f>
        <v>2.9622559571714366</v>
      </c>
      <c r="R28" s="58">
        <f>VLOOKUP($C28,CalbyRate!$A$7:$BQ$26,COLUMN()-2,0)*VLOOKUP('Calendar Volumes'!$C28,'Rev Allocations Usage'!$B$4:$K$23,MATCH('Calendar Volumes'!$A28,'Rev Allocations Usage'!$B$3:$K$3,0),0)</f>
        <v>3.1343556006146072</v>
      </c>
      <c r="S28" s="58">
        <f>VLOOKUP($C28,CalbyRate!$A$7:$BQ$26,COLUMN()-2,0)*VLOOKUP('Calendar Volumes'!$C28,'Rev Allocations Usage'!$B$4:$K$23,MATCH('Calendar Volumes'!$A28,'Rev Allocations Usage'!$B$3:$K$3,0),0)</f>
        <v>1.7988013350182988</v>
      </c>
      <c r="T28" s="58">
        <f>VLOOKUP($C28,CalbyRate!$A$7:$BQ$26,COLUMN()-2,0)*VLOOKUP('Calendar Volumes'!$C28,'Rev Allocations Usage'!$B$4:$K$23,MATCH('Calendar Volumes'!$A28,'Rev Allocations Usage'!$B$3:$K$3,0),0)</f>
        <v>0.10464596660216813</v>
      </c>
      <c r="U28" s="58">
        <f>VLOOKUP($C28,CalbyRate!$A$7:$BQ$26,COLUMN()-2,0)*VLOOKUP('Calendar Volumes'!$C28,'Rev Allocations Usage'!$B$4:$K$23,MATCH('Calendar Volumes'!$A28,'Rev Allocations Usage'!$B$3:$K$3,0),0)</f>
        <v>0.11890095526625884</v>
      </c>
      <c r="V28" s="58">
        <f>VLOOKUP($C28,CalbyRate!$A$7:$BQ$26,COLUMN()-2,0)*VLOOKUP('Calendar Volumes'!$C28,'Rev Allocations Usage'!$B$4:$K$23,MATCH('Calendar Volumes'!$A28,'Rev Allocations Usage'!$B$3:$K$3,0),0)</f>
        <v>1.4794036130380954</v>
      </c>
      <c r="W28" s="58">
        <f>VLOOKUP($C28,CalbyRate!$A$7:$BQ$26,COLUMN()-2,0)*VLOOKUP('Calendar Volumes'!$C28,'Rev Allocations Usage'!$B$4:$K$23,MATCH('Calendar Volumes'!$A28,'Rev Allocations Usage'!$B$3:$K$3,0),0)</f>
        <v>1.9634899262770809</v>
      </c>
      <c r="X28" s="60">
        <f>VLOOKUP($C28,CalbyRate!$A$7:$BQ$26,COLUMN()-2,0)*VLOOKUP('Calendar Volumes'!$C28,'Rev Allocations Usage'!$B$4:$K$23,MATCH('Calendar Volumes'!$A28,'Rev Allocations Usage'!$B$3:$K$3,0),0)</f>
        <v>3.1791660403784818</v>
      </c>
      <c r="Y28" s="58">
        <f>VLOOKUP($C28,CalbyRate!$A$7:$BQ$26,COLUMN()-2,0)*VLOOKUP('Calendar Volumes'!$C28,'Rev Allocations Usage'!$B$4:$K$23,MATCH('Calendar Volumes'!$A28,'Rev Allocations Usage'!$B$3:$K$3,0),0)</f>
        <v>2.9804725836565749</v>
      </c>
      <c r="Z28" s="58">
        <f>VLOOKUP($C28,CalbyRate!$A$7:$BQ$26,COLUMN()-2,0)*VLOOKUP('Calendar Volumes'!$C28,'Rev Allocations Usage'!$B$4:$K$23,MATCH('Calendar Volumes'!$A28,'Rev Allocations Usage'!$B$3:$K$3,0),0)</f>
        <v>2.6282869737713757</v>
      </c>
      <c r="AA28" s="58">
        <f>VLOOKUP($C28,CalbyRate!$A$7:$BQ$26,COLUMN()-2,0)*VLOOKUP('Calendar Volumes'!$C28,'Rev Allocations Usage'!$B$4:$K$23,MATCH('Calendar Volumes'!$A28,'Rev Allocations Usage'!$B$3:$K$3,0),0)</f>
        <v>2.6663359475541366</v>
      </c>
      <c r="AB28" s="58">
        <f>VLOOKUP($C28,CalbyRate!$A$7:$BQ$26,COLUMN()-2,0)*VLOOKUP('Calendar Volumes'!$C28,'Rev Allocations Usage'!$B$4:$K$23,MATCH('Calendar Volumes'!$A28,'Rev Allocations Usage'!$B$3:$K$3,0),0)</f>
        <v>3.0361588966891593</v>
      </c>
      <c r="AC28" s="58">
        <f>VLOOKUP($C28,CalbyRate!$A$7:$BQ$26,COLUMN()-2,0)*VLOOKUP('Calendar Volumes'!$C28,'Rev Allocations Usage'!$B$4:$K$23,MATCH('Calendar Volumes'!$A28,'Rev Allocations Usage'!$B$3:$K$3,0),0)</f>
        <v>3.4877509056145892</v>
      </c>
      <c r="AD28" s="58">
        <f>VLOOKUP($C28,CalbyRate!$A$7:$BQ$26,COLUMN()-2,0)*VLOOKUP('Calendar Volumes'!$C28,'Rev Allocations Usage'!$B$4:$K$23,MATCH('Calendar Volumes'!$A28,'Rev Allocations Usage'!$B$3:$K$3,0),0)</f>
        <v>3.6599720211598763</v>
      </c>
      <c r="AE28" s="58">
        <f>VLOOKUP($C28,CalbyRate!$A$7:$BQ$26,COLUMN()-2,0)*VLOOKUP('Calendar Volumes'!$C28,'Rev Allocations Usage'!$B$4:$K$23,MATCH('Calendar Volumes'!$A28,'Rev Allocations Usage'!$B$3:$K$3,0),0)</f>
        <v>2.3539412618835689</v>
      </c>
      <c r="AF28" s="58">
        <f>VLOOKUP($C28,CalbyRate!$A$7:$BQ$26,COLUMN()-2,0)*VLOOKUP('Calendar Volumes'!$C28,'Rev Allocations Usage'!$B$4:$K$23,MATCH('Calendar Volumes'!$A28,'Rev Allocations Usage'!$B$3:$K$3,0),0)</f>
        <v>0.10409172160125159</v>
      </c>
      <c r="AG28" s="58">
        <f>VLOOKUP($C28,CalbyRate!$A$7:$BQ$26,COLUMN()-2,0)*VLOOKUP('Calendar Volumes'!$C28,'Rev Allocations Usage'!$B$4:$K$23,MATCH('Calendar Volumes'!$A28,'Rev Allocations Usage'!$B$3:$K$3,0),0)</f>
        <v>0.74598294691197276</v>
      </c>
      <c r="AH28" s="58">
        <f>VLOOKUP($C28,CalbyRate!$A$7:$BQ$26,COLUMN()-2,0)*VLOOKUP('Calendar Volumes'!$C28,'Rev Allocations Usage'!$B$4:$K$23,MATCH('Calendar Volumes'!$A28,'Rev Allocations Usage'!$B$3:$K$3,0),0)</f>
        <v>2.0862223185828599</v>
      </c>
      <c r="AI28" s="58">
        <f>VLOOKUP($C28,CalbyRate!$A$7:$BQ$26,COLUMN()-2,0)*VLOOKUP('Calendar Volumes'!$C28,'Rev Allocations Usage'!$B$4:$K$23,MATCH('Calendar Volumes'!$A28,'Rev Allocations Usage'!$B$3:$K$3,0),0)</f>
        <v>2.5745326409423939</v>
      </c>
      <c r="AJ28" s="60">
        <f>VLOOKUP($C28,CalbyRate!$A$7:$BQ$26,COLUMN()-2,0)*VLOOKUP('Calendar Volumes'!$C28,'Rev Allocations Usage'!$B$4:$K$23,MATCH('Calendar Volumes'!$A28,'Rev Allocations Usage'!$B$3:$K$3,0),0)</f>
        <v>3.6815526925082573</v>
      </c>
      <c r="AK28" s="58">
        <f>VLOOKUP($C28,CalbyRate!$A$7:$BQ$26,COLUMN()-2,0)*VLOOKUP('Calendar Volumes'!$C28,'Rev Allocations Usage'!$B$4:$K$23,MATCH('Calendar Volumes'!$A28,'Rev Allocations Usage'!$B$3:$K$3,0),0)</f>
        <v>3.4297740555553364</v>
      </c>
      <c r="AL28" s="58">
        <f>VLOOKUP($C28,CalbyRate!$A$7:$BQ$26,COLUMN()-2,0)*VLOOKUP('Calendar Volumes'!$C28,'Rev Allocations Usage'!$B$4:$K$23,MATCH('Calendar Volumes'!$A28,'Rev Allocations Usage'!$B$3:$K$3,0),0)</f>
        <v>3.0282276374778609</v>
      </c>
      <c r="AM28" s="58">
        <f>VLOOKUP($C28,CalbyRate!$A$7:$BQ$26,COLUMN()-2,0)*VLOOKUP('Calendar Volumes'!$C28,'Rev Allocations Usage'!$B$4:$K$23,MATCH('Calendar Volumes'!$A28,'Rev Allocations Usage'!$B$3:$K$3,0),0)</f>
        <v>3.0066013976340633</v>
      </c>
      <c r="AN28" s="58">
        <f>VLOOKUP($C28,CalbyRate!$A$7:$BQ$26,COLUMN()-2,0)*VLOOKUP('Calendar Volumes'!$C28,'Rev Allocations Usage'!$B$4:$K$23,MATCH('Calendar Volumes'!$A28,'Rev Allocations Usage'!$B$3:$K$3,0),0)</f>
        <v>3.4381611619649135</v>
      </c>
      <c r="AO28" s="58">
        <f>VLOOKUP($C28,CalbyRate!$A$7:$BQ$26,COLUMN()-2,0)*VLOOKUP('Calendar Volumes'!$C28,'Rev Allocations Usage'!$B$4:$K$23,MATCH('Calendar Volumes'!$A28,'Rev Allocations Usage'!$B$3:$K$3,0),0)</f>
        <v>3.9322110524898788</v>
      </c>
      <c r="AP28" s="58">
        <f>VLOOKUP($C28,CalbyRate!$A$7:$BQ$26,COLUMN()-2,0)*VLOOKUP('Calendar Volumes'!$C28,'Rev Allocations Usage'!$B$4:$K$23,MATCH('Calendar Volumes'!$A28,'Rev Allocations Usage'!$B$3:$K$3,0),0)</f>
        <v>4.1064020036731907</v>
      </c>
      <c r="AQ28" s="58">
        <f>VLOOKUP($C28,CalbyRate!$A$7:$BQ$26,COLUMN()-2,0)*VLOOKUP('Calendar Volumes'!$C28,'Rev Allocations Usage'!$B$4:$K$23,MATCH('Calendar Volumes'!$A28,'Rev Allocations Usage'!$B$3:$K$3,0),0)</f>
        <v>2.8226130460757286</v>
      </c>
      <c r="AR28" s="58">
        <f>VLOOKUP($C28,CalbyRate!$A$7:$BQ$26,COLUMN()-2,0)*VLOOKUP('Calendar Volumes'!$C28,'Rev Allocations Usage'!$B$4:$K$23,MATCH('Calendar Volumes'!$A28,'Rev Allocations Usage'!$B$3:$K$3,0),0)</f>
        <v>0.10359138862296788</v>
      </c>
      <c r="AS28" s="58">
        <f>VLOOKUP($C28,CalbyRate!$A$7:$BQ$26,COLUMN()-2,0)*VLOOKUP('Calendar Volumes'!$C28,'Rev Allocations Usage'!$B$4:$K$23,MATCH('Calendar Volumes'!$A28,'Rev Allocations Usage'!$B$3:$K$3,0),0)</f>
        <v>1.2966283353116226</v>
      </c>
      <c r="AT28" s="58">
        <f>VLOOKUP($C28,CalbyRate!$A$7:$BQ$26,COLUMN()-2,0)*VLOOKUP('Calendar Volumes'!$C28,'Rev Allocations Usage'!$B$4:$K$23,MATCH('Calendar Volumes'!$A28,'Rev Allocations Usage'!$B$3:$K$3,0),0)</f>
        <v>2.619959752904514</v>
      </c>
      <c r="AU28" s="58">
        <f>VLOOKUP($C28,CalbyRate!$A$7:$BQ$26,COLUMN()-2,0)*VLOOKUP('Calendar Volumes'!$C28,'Rev Allocations Usage'!$B$4:$K$23,MATCH('Calendar Volumes'!$A28,'Rev Allocations Usage'!$B$3:$K$3,0),0)</f>
        <v>3.1184280101354758</v>
      </c>
      <c r="AV28" s="60">
        <f>VLOOKUP($C28,CalbyRate!$A$7:$BQ$26,COLUMN()-2,0)*VLOOKUP('Calendar Volumes'!$C28,'Rev Allocations Usage'!$B$4:$K$23,MATCH('Calendar Volumes'!$A28,'Rev Allocations Usage'!$B$3:$K$3,0),0)</f>
        <v>4.1574093249982162</v>
      </c>
      <c r="AW28" s="58">
        <f>VLOOKUP($C28,CalbyRate!$A$7:$BQ$26,COLUMN()-2,0)*VLOOKUP('Calendar Volumes'!$C28,'Rev Allocations Usage'!$B$4:$K$23,MATCH('Calendar Volumes'!$A28,'Rev Allocations Usage'!$B$3:$K$3,0),0)</f>
        <v>3.8543747538394997</v>
      </c>
      <c r="AX28" s="58">
        <f>VLOOKUP($C28,CalbyRate!$A$7:$BQ$26,COLUMN()-2,0)*VLOOKUP('Calendar Volumes'!$C28,'Rev Allocations Usage'!$B$4:$K$23,MATCH('Calendar Volumes'!$A28,'Rev Allocations Usage'!$B$3:$K$3,0),0)</f>
        <v>3.4061775082776649</v>
      </c>
      <c r="AY28" s="58">
        <f>VLOOKUP($C28,CalbyRate!$A$7:$BQ$26,COLUMN()-2,0)*VLOOKUP('Calendar Volumes'!$C28,'Rev Allocations Usage'!$B$4:$K$23,MATCH('Calendar Volumes'!$A28,'Rev Allocations Usage'!$B$3:$K$3,0),0)</f>
        <v>3.3267398238385777</v>
      </c>
      <c r="AZ28" s="58">
        <f>VLOOKUP($C28,CalbyRate!$A$7:$BQ$26,COLUMN()-2,0)*VLOOKUP('Calendar Volumes'!$C28,'Rev Allocations Usage'!$B$4:$K$23,MATCH('Calendar Volumes'!$A28,'Rev Allocations Usage'!$B$3:$K$3,0),0)</f>
        <v>3.8127288096155669</v>
      </c>
      <c r="BA28" s="58">
        <f>VLOOKUP($C28,CalbyRate!$A$7:$BQ$26,COLUMN()-2,0)*VLOOKUP('Calendar Volumes'!$C28,'Rev Allocations Usage'!$B$4:$K$23,MATCH('Calendar Volumes'!$A28,'Rev Allocations Usage'!$B$3:$K$3,0),0)</f>
        <v>4.3430014998721145</v>
      </c>
      <c r="BB28" s="58">
        <f>VLOOKUP($C28,CalbyRate!$A$7:$BQ$26,COLUMN()-2,0)*VLOOKUP('Calendar Volumes'!$C28,'Rev Allocations Usage'!$B$4:$K$23,MATCH('Calendar Volumes'!$A28,'Rev Allocations Usage'!$B$3:$K$3,0),0)</f>
        <v>4.517583369983174</v>
      </c>
      <c r="BC28" s="58">
        <f>VLOOKUP($C28,CalbyRate!$A$7:$BQ$26,COLUMN()-2,0)*VLOOKUP('Calendar Volumes'!$C28,'Rev Allocations Usage'!$B$4:$K$23,MATCH('Calendar Volumes'!$A28,'Rev Allocations Usage'!$B$3:$K$3,0),0)</f>
        <v>3.2550296291470429</v>
      </c>
      <c r="BD28" s="58">
        <f>VLOOKUP($C28,CalbyRate!$A$7:$BQ$26,COLUMN()-2,0)*VLOOKUP('Calendar Volumes'!$C28,'Rev Allocations Usage'!$B$4:$K$23,MATCH('Calendar Volumes'!$A28,'Rev Allocations Usage'!$B$3:$K$3,0),0)</f>
        <v>0.25773066459116761</v>
      </c>
      <c r="BE28" s="58">
        <f>VLOOKUP($C28,CalbyRate!$A$7:$BQ$26,COLUMN()-2,0)*VLOOKUP('Calendar Volumes'!$C28,'Rev Allocations Usage'!$B$4:$K$23,MATCH('Calendar Volumes'!$A28,'Rev Allocations Usage'!$B$3:$K$3,0),0)</f>
        <v>1.7422095235402928</v>
      </c>
      <c r="BF28" s="58">
        <f>VLOOKUP($C28,CalbyRate!$A$7:$BQ$26,COLUMN()-2,0)*VLOOKUP('Calendar Volumes'!$C28,'Rev Allocations Usage'!$B$4:$K$23,MATCH('Calendar Volumes'!$A28,'Rev Allocations Usage'!$B$3:$K$3,0),0)</f>
        <v>3.0555094162881824</v>
      </c>
      <c r="BG28" s="58">
        <f>VLOOKUP($C28,CalbyRate!$A$7:$BQ$26,COLUMN()-2,0)*VLOOKUP('Calendar Volumes'!$C28,'Rev Allocations Usage'!$B$4:$K$23,MATCH('Calendar Volumes'!$A28,'Rev Allocations Usage'!$B$3:$K$3,0),0)</f>
        <v>3.5651100306192265</v>
      </c>
      <c r="BH28" s="60">
        <f>VLOOKUP($C28,CalbyRate!$A$7:$BQ$26,COLUMN()-2,0)*VLOOKUP('Calendar Volumes'!$C28,'Rev Allocations Usage'!$B$4:$K$23,MATCH('Calendar Volumes'!$A28,'Rev Allocations Usage'!$B$3:$K$3,0),0)</f>
        <v>4.5737722886160359</v>
      </c>
      <c r="BI28" s="58">
        <f>VLOOKUP($C28,CalbyRate!$A$7:$BQ$26,COLUMN()-2,0)*VLOOKUP('Calendar Volumes'!$C28,'Rev Allocations Usage'!$B$4:$K$23,MATCH('Calendar Volumes'!$A28,'Rev Allocations Usage'!$B$3:$K$3,0),0)</f>
        <v>4.2250501874207718</v>
      </c>
      <c r="BJ28" s="58">
        <f>VLOOKUP($C28,CalbyRate!$A$7:$BQ$26,COLUMN()-2,0)*VLOOKUP('Calendar Volumes'!$C28,'Rev Allocations Usage'!$B$4:$K$23,MATCH('Calendar Volumes'!$A28,'Rev Allocations Usage'!$B$3:$K$3,0),0)</f>
        <v>3.7359005185402845</v>
      </c>
      <c r="BK28" s="58">
        <f>VLOOKUP($C28,CalbyRate!$A$7:$BQ$26,COLUMN()-2,0)*VLOOKUP('Calendar Volumes'!$C28,'Rev Allocations Usage'!$B$4:$K$23,MATCH('Calendar Volumes'!$A28,'Rev Allocations Usage'!$B$3:$K$3,0),0)</f>
        <v>3.6212093941036643</v>
      </c>
      <c r="BL28" s="58">
        <f>VLOOKUP($C28,CalbyRate!$A$7:$BQ$26,COLUMN()-2,0)*VLOOKUP('Calendar Volumes'!$C28,'Rev Allocations Usage'!$B$4:$K$23,MATCH('Calendar Volumes'!$A28,'Rev Allocations Usage'!$B$3:$K$3,0),0)</f>
        <v>4.1550717416286522</v>
      </c>
      <c r="BM28" s="58">
        <f>VLOOKUP($C28,CalbyRate!$A$7:$BQ$26,COLUMN()-2,0)*VLOOKUP('Calendar Volumes'!$C28,'Rev Allocations Usage'!$B$4:$K$23,MATCH('Calendar Volumes'!$A28,'Rev Allocations Usage'!$B$3:$K$3,0),0)</f>
        <v>4.7154261310142989</v>
      </c>
      <c r="BN28" s="58">
        <f>VLOOKUP($C28,CalbyRate!$A$7:$BQ$26,COLUMN()-2,0)*VLOOKUP('Calendar Volumes'!$C28,'Rev Allocations Usage'!$B$4:$K$23,MATCH('Calendar Volumes'!$A28,'Rev Allocations Usage'!$B$3:$K$3,0),0)</f>
        <v>4.9084715101829772</v>
      </c>
      <c r="BO28" s="58">
        <f>VLOOKUP($C28,CalbyRate!$A$7:$BQ$26,COLUMN()-2,0)*VLOOKUP('Calendar Volumes'!$C28,'Rev Allocations Usage'!$B$4:$K$23,MATCH('Calendar Volumes'!$A28,'Rev Allocations Usage'!$B$3:$K$3,0),0)</f>
        <v>3.666047583072078</v>
      </c>
      <c r="BP28" s="58">
        <f>VLOOKUP($C28,CalbyRate!$A$7:$BQ$26,COLUMN()-2,0)*VLOOKUP('Calendar Volumes'!$C28,'Rev Allocations Usage'!$B$4:$K$23,MATCH('Calendar Volumes'!$A28,'Rev Allocations Usage'!$B$3:$K$3,0),0)</f>
        <v>0.68425275468387636</v>
      </c>
      <c r="BQ28" s="58">
        <f>VLOOKUP($C28,CalbyRate!$A$7:$BQ$26,COLUMN()-2,0)*VLOOKUP('Calendar Volumes'!$C28,'Rev Allocations Usage'!$B$4:$K$23,MATCH('Calendar Volumes'!$A28,'Rev Allocations Usage'!$B$3:$K$3,0),0)</f>
        <v>2.2397109190561677</v>
      </c>
      <c r="BR28" s="58">
        <f>VLOOKUP($C28,CalbyRate!$A$7:$BQ$26,COLUMN()-2,0)*VLOOKUP('Calendar Volumes'!$C28,'Rev Allocations Usage'!$B$4:$K$23,MATCH('Calendar Volumes'!$A28,'Rev Allocations Usage'!$B$3:$K$3,0),0)</f>
        <v>3.5439149899173623</v>
      </c>
      <c r="BS28" s="59">
        <f>VLOOKUP($C28,CalbyRate!$A$7:$BQ$26,COLUMN()-2,0)*VLOOKUP('Calendar Volumes'!$C28,'Rev Allocations Usage'!$B$4:$K$23,MATCH('Calendar Volumes'!$A28,'Rev Allocations Usage'!$B$3:$K$3,0),0)</f>
        <v>4.066741077355176</v>
      </c>
    </row>
    <row r="29" spans="1:71" x14ac:dyDescent="0.2">
      <c r="A29" s="130" t="str">
        <f>A28</f>
        <v>Gas Trans Ind Cust</v>
      </c>
      <c r="B29" s="90" t="s">
        <v>164</v>
      </c>
      <c r="C29" s="90" t="s">
        <v>13</v>
      </c>
      <c r="D29" s="49">
        <f>VLOOKUP($C29,CalbyRate!$A$7:$BQ$26,COLUMN()-2,0)*VLOOKUP('Calendar Volumes'!$C29,'Rev Allocations Usage'!$B$4:$K$23,MATCH('Calendar Volumes'!$A29,'Rev Allocations Usage'!$B$3:$K$3,0),0)</f>
        <v>512718.57798801688</v>
      </c>
      <c r="E29" s="50">
        <f>VLOOKUP($C29,CalbyRate!$A$7:$BQ$26,COLUMN()-2,0)*VLOOKUP('Calendar Volumes'!$C29,'Rev Allocations Usage'!$B$4:$K$23,MATCH('Calendar Volumes'!$A29,'Rev Allocations Usage'!$B$3:$K$3,0),0)</f>
        <v>531233.40036784264</v>
      </c>
      <c r="F29" s="50">
        <f>VLOOKUP($C29,CalbyRate!$A$7:$BQ$26,COLUMN()-2,0)*VLOOKUP('Calendar Volumes'!$C29,'Rev Allocations Usage'!$B$4:$K$23,MATCH('Calendar Volumes'!$A29,'Rev Allocations Usage'!$B$3:$K$3,0),0)</f>
        <v>575533.14988098119</v>
      </c>
      <c r="G29" s="50">
        <f>VLOOKUP($C29,CalbyRate!$A$7:$BQ$26,COLUMN()-2,0)*VLOOKUP('Calendar Volumes'!$C29,'Rev Allocations Usage'!$B$4:$K$23,MATCH('Calendar Volumes'!$A29,'Rev Allocations Usage'!$B$3:$K$3,0),0)</f>
        <v>635264.5724657916</v>
      </c>
      <c r="H29" s="50">
        <f>VLOOKUP($C29,CalbyRate!$A$7:$BQ$26,COLUMN()-2,0)*VLOOKUP('Calendar Volumes'!$C29,'Rev Allocations Usage'!$B$4:$K$23,MATCH('Calendar Volumes'!$A29,'Rev Allocations Usage'!$B$3:$K$3,0),0)</f>
        <v>650050.66942308529</v>
      </c>
      <c r="I29" s="50">
        <f>VLOOKUP($C29,CalbyRate!$A$7:$BQ$26,COLUMN()-2,0)*VLOOKUP('Calendar Volumes'!$C29,'Rev Allocations Usage'!$B$4:$K$23,MATCH('Calendar Volumes'!$A29,'Rev Allocations Usage'!$B$3:$K$3,0),0)</f>
        <v>1021875.9700251245</v>
      </c>
      <c r="J29" s="50">
        <f>VLOOKUP($C29,CalbyRate!$A$7:$BQ$26,COLUMN()-2,0)*VLOOKUP('Calendar Volumes'!$C29,'Rev Allocations Usage'!$B$4:$K$23,MATCH('Calendar Volumes'!$A29,'Rev Allocations Usage'!$B$3:$K$3,0),0)</f>
        <v>1263326.5420127232</v>
      </c>
      <c r="K29" s="51">
        <f>VLOOKUP($C29,CalbyRate!$A$7:$BQ$26,COLUMN()-2,0)*VLOOKUP('Calendar Volumes'!$C29,'Rev Allocations Usage'!$B$4:$K$23,MATCH('Calendar Volumes'!$A29,'Rev Allocations Usage'!$B$3:$K$3,0),0)</f>
        <v>1421818.9979175923</v>
      </c>
      <c r="L29" s="50">
        <f>VLOOKUP($C29,CalbyRate!$A$7:$BQ$26,COLUMN()-2,0)*VLOOKUP('Calendar Volumes'!$C29,'Rev Allocations Usage'!$B$4:$K$23,MATCH('Calendar Volumes'!$A29,'Rev Allocations Usage'!$B$3:$K$3,0),0)</f>
        <v>1375377.2368952646</v>
      </c>
      <c r="M29" s="50">
        <f>VLOOKUP($C29,CalbyRate!$A$7:$BQ$26,COLUMN()-2,0)*VLOOKUP('Calendar Volumes'!$C29,'Rev Allocations Usage'!$B$4:$K$23,MATCH('Calendar Volumes'!$A29,'Rev Allocations Usage'!$B$3:$K$3,0),0)</f>
        <v>1098602.4011128831</v>
      </c>
      <c r="N29" s="50">
        <f>VLOOKUP($C29,CalbyRate!$A$7:$BQ$26,COLUMN()-2,0)*VLOOKUP('Calendar Volumes'!$C29,'Rev Allocations Usage'!$B$4:$K$23,MATCH('Calendar Volumes'!$A29,'Rev Allocations Usage'!$B$3:$K$3,0),0)</f>
        <v>952396.01806233253</v>
      </c>
      <c r="O29" s="50">
        <f>VLOOKUP($C29,CalbyRate!$A$7:$BQ$26,COLUMN()-2,0)*VLOOKUP('Calendar Volumes'!$C29,'Rev Allocations Usage'!$B$4:$K$23,MATCH('Calendar Volumes'!$A29,'Rev Allocations Usage'!$B$3:$K$3,0),0)</f>
        <v>554393.72766192211</v>
      </c>
      <c r="P29" s="50">
        <f>VLOOKUP($C29,CalbyRate!$A$7:$BQ$26,COLUMN()-2,0)*VLOOKUP('Calendar Volumes'!$C29,'Rev Allocations Usage'!$B$4:$K$23,MATCH('Calendar Volumes'!$A29,'Rev Allocations Usage'!$B$3:$K$3,0),0)</f>
        <v>578863.94030724536</v>
      </c>
      <c r="Q29" s="50">
        <f>VLOOKUP($C29,CalbyRate!$A$7:$BQ$26,COLUMN()-2,0)*VLOOKUP('Calendar Volumes'!$C29,'Rev Allocations Usage'!$B$4:$K$23,MATCH('Calendar Volumes'!$A29,'Rev Allocations Usage'!$B$3:$K$3,0),0)</f>
        <v>591416.67627902783</v>
      </c>
      <c r="R29" s="50">
        <f>VLOOKUP($C29,CalbyRate!$A$7:$BQ$26,COLUMN()-2,0)*VLOOKUP('Calendar Volumes'!$C29,'Rev Allocations Usage'!$B$4:$K$23,MATCH('Calendar Volumes'!$A29,'Rev Allocations Usage'!$B$3:$K$3,0),0)</f>
        <v>630317.64147333917</v>
      </c>
      <c r="S29" s="50">
        <f>VLOOKUP($C29,CalbyRate!$A$7:$BQ$26,COLUMN()-2,0)*VLOOKUP('Calendar Volumes'!$C29,'Rev Allocations Usage'!$B$4:$K$23,MATCH('Calendar Volumes'!$A29,'Rev Allocations Usage'!$B$3:$K$3,0),0)</f>
        <v>651570.74709915125</v>
      </c>
      <c r="T29" s="50">
        <f>VLOOKUP($C29,CalbyRate!$A$7:$BQ$26,COLUMN()-2,0)*VLOOKUP('Calendar Volumes'!$C29,'Rev Allocations Usage'!$B$4:$K$23,MATCH('Calendar Volumes'!$A29,'Rev Allocations Usage'!$B$3:$K$3,0),0)</f>
        <v>659336.83932668832</v>
      </c>
      <c r="U29" s="50">
        <f>VLOOKUP($C29,CalbyRate!$A$7:$BQ$26,COLUMN()-2,0)*VLOOKUP('Calendar Volumes'!$C29,'Rev Allocations Usage'!$B$4:$K$23,MATCH('Calendar Volumes'!$A29,'Rev Allocations Usage'!$B$3:$K$3,0),0)</f>
        <v>1005093.2712404508</v>
      </c>
      <c r="V29" s="50">
        <f>VLOOKUP($C29,CalbyRate!$A$7:$BQ$26,COLUMN()-2,0)*VLOOKUP('Calendar Volumes'!$C29,'Rev Allocations Usage'!$B$4:$K$23,MATCH('Calendar Volumes'!$A29,'Rev Allocations Usage'!$B$3:$K$3,0),0)</f>
        <v>1205507.2191834541</v>
      </c>
      <c r="W29" s="50">
        <f>VLOOKUP($C29,CalbyRate!$A$7:$BQ$26,COLUMN()-2,0)*VLOOKUP('Calendar Volumes'!$C29,'Rev Allocations Usage'!$B$4:$K$23,MATCH('Calendar Volumes'!$A29,'Rev Allocations Usage'!$B$3:$K$3,0),0)</f>
        <v>1340987.8406830835</v>
      </c>
      <c r="X29" s="52">
        <f>VLOOKUP($C29,CalbyRate!$A$7:$BQ$26,COLUMN()-2,0)*VLOOKUP('Calendar Volumes'!$C29,'Rev Allocations Usage'!$B$4:$K$23,MATCH('Calendar Volumes'!$A29,'Rev Allocations Usage'!$B$3:$K$3,0),0)</f>
        <v>1385478.4071202038</v>
      </c>
      <c r="Y29" s="50">
        <f>VLOOKUP($C29,CalbyRate!$A$7:$BQ$26,COLUMN()-2,0)*VLOOKUP('Calendar Volumes'!$C29,'Rev Allocations Usage'!$B$4:$K$23,MATCH('Calendar Volumes'!$A29,'Rev Allocations Usage'!$B$3:$K$3,0),0)</f>
        <v>1107961.5854232647</v>
      </c>
      <c r="Z29" s="50">
        <f>VLOOKUP($C29,CalbyRate!$A$7:$BQ$26,COLUMN()-2,0)*VLOOKUP('Calendar Volumes'!$C29,'Rev Allocations Usage'!$B$4:$K$23,MATCH('Calendar Volumes'!$A29,'Rev Allocations Usage'!$B$3:$K$3,0),0)</f>
        <v>961251.32299126079</v>
      </c>
      <c r="AA29" s="50">
        <f>VLOOKUP($C29,CalbyRate!$A$7:$BQ$26,COLUMN()-2,0)*VLOOKUP('Calendar Volumes'!$C29,'Rev Allocations Usage'!$B$4:$K$23,MATCH('Calendar Volumes'!$A29,'Rev Allocations Usage'!$B$3:$K$3,0),0)</f>
        <v>562853.2473512782</v>
      </c>
      <c r="AB29" s="50">
        <f>VLOOKUP($C29,CalbyRate!$A$7:$BQ$26,COLUMN()-2,0)*VLOOKUP('Calendar Volumes'!$C29,'Rev Allocations Usage'!$B$4:$K$23,MATCH('Calendar Volumes'!$A29,'Rev Allocations Usage'!$B$3:$K$3,0),0)</f>
        <v>586922.53725564841</v>
      </c>
      <c r="AC29" s="50">
        <f>VLOOKUP($C29,CalbyRate!$A$7:$BQ$26,COLUMN()-2,0)*VLOOKUP('Calendar Volumes'!$C29,'Rev Allocations Usage'!$B$4:$K$23,MATCH('Calendar Volumes'!$A29,'Rev Allocations Usage'!$B$3:$K$3,0),0)</f>
        <v>592755.70885243814</v>
      </c>
      <c r="AD29" s="50">
        <f>VLOOKUP($C29,CalbyRate!$A$7:$BQ$26,COLUMN()-2,0)*VLOOKUP('Calendar Volumes'!$C29,'Rev Allocations Usage'!$B$4:$K$23,MATCH('Calendar Volumes'!$A29,'Rev Allocations Usage'!$B$3:$K$3,0),0)</f>
        <v>631467.10385933623</v>
      </c>
      <c r="AE29" s="50">
        <f>VLOOKUP($C29,CalbyRate!$A$7:$BQ$26,COLUMN()-2,0)*VLOOKUP('Calendar Volumes'!$C29,'Rev Allocations Usage'!$B$4:$K$23,MATCH('Calendar Volumes'!$A29,'Rev Allocations Usage'!$B$3:$K$3,0),0)</f>
        <v>650094.08720162127</v>
      </c>
      <c r="AF29" s="50">
        <f>VLOOKUP($C29,CalbyRate!$A$7:$BQ$26,COLUMN()-2,0)*VLOOKUP('Calendar Volumes'!$C29,'Rev Allocations Usage'!$B$4:$K$23,MATCH('Calendar Volumes'!$A29,'Rev Allocations Usage'!$B$3:$K$3,0),0)</f>
        <v>661636.32659289008</v>
      </c>
      <c r="AG29" s="50">
        <f>VLOOKUP($C29,CalbyRate!$A$7:$BQ$26,COLUMN()-2,0)*VLOOKUP('Calendar Volumes'!$C29,'Rev Allocations Usage'!$B$4:$K$23,MATCH('Calendar Volumes'!$A29,'Rev Allocations Usage'!$B$3:$K$3,0),0)</f>
        <v>1010918.0233701786</v>
      </c>
      <c r="AH29" s="50">
        <f>VLOOKUP($C29,CalbyRate!$A$7:$BQ$26,COLUMN()-2,0)*VLOOKUP('Calendar Volumes'!$C29,'Rev Allocations Usage'!$B$4:$K$23,MATCH('Calendar Volumes'!$A29,'Rev Allocations Usage'!$B$3:$K$3,0),0)</f>
        <v>1207269.203780093</v>
      </c>
      <c r="AI29" s="50">
        <f>VLOOKUP($C29,CalbyRate!$A$7:$BQ$26,COLUMN()-2,0)*VLOOKUP('Calendar Volumes'!$C29,'Rev Allocations Usage'!$B$4:$K$23,MATCH('Calendar Volumes'!$A29,'Rev Allocations Usage'!$B$3:$K$3,0),0)</f>
        <v>1349906.0605045487</v>
      </c>
      <c r="AJ29" s="52">
        <f>VLOOKUP($C29,CalbyRate!$A$7:$BQ$26,COLUMN()-2,0)*VLOOKUP('Calendar Volumes'!$C29,'Rev Allocations Usage'!$B$4:$K$23,MATCH('Calendar Volumes'!$A29,'Rev Allocations Usage'!$B$3:$K$3,0),0)</f>
        <v>1388968.7012830467</v>
      </c>
      <c r="AK29" s="50">
        <f>VLOOKUP($C29,CalbyRate!$A$7:$BQ$26,COLUMN()-2,0)*VLOOKUP('Calendar Volumes'!$C29,'Rev Allocations Usage'!$B$4:$K$23,MATCH('Calendar Volumes'!$A29,'Rev Allocations Usage'!$B$3:$K$3,0),0)</f>
        <v>1109423.0962946271</v>
      </c>
      <c r="AL29" s="50">
        <f>VLOOKUP($C29,CalbyRate!$A$7:$BQ$26,COLUMN()-2,0)*VLOOKUP('Calendar Volumes'!$C29,'Rev Allocations Usage'!$B$4:$K$23,MATCH('Calendar Volumes'!$A29,'Rev Allocations Usage'!$B$3:$K$3,0),0)</f>
        <v>962348.35621482367</v>
      </c>
      <c r="AM29" s="50">
        <f>VLOOKUP($C29,CalbyRate!$A$7:$BQ$26,COLUMN()-2,0)*VLOOKUP('Calendar Volumes'!$C29,'Rev Allocations Usage'!$B$4:$K$23,MATCH('Calendar Volumes'!$A29,'Rev Allocations Usage'!$B$3:$K$3,0),0)</f>
        <v>562976.13048175885</v>
      </c>
      <c r="AN29" s="50">
        <f>VLOOKUP($C29,CalbyRate!$A$7:$BQ$26,COLUMN()-2,0)*VLOOKUP('Calendar Volumes'!$C29,'Rev Allocations Usage'!$B$4:$K$23,MATCH('Calendar Volumes'!$A29,'Rev Allocations Usage'!$B$3:$K$3,0),0)</f>
        <v>585514.12223745382</v>
      </c>
      <c r="AO29" s="50">
        <f>VLOOKUP($C29,CalbyRate!$A$7:$BQ$26,COLUMN()-2,0)*VLOOKUP('Calendar Volumes'!$C29,'Rev Allocations Usage'!$B$4:$K$23,MATCH('Calendar Volumes'!$A29,'Rev Allocations Usage'!$B$3:$K$3,0),0)</f>
        <v>589196.9063183628</v>
      </c>
      <c r="AP29" s="50">
        <f>VLOOKUP($C29,CalbyRate!$A$7:$BQ$26,COLUMN()-2,0)*VLOOKUP('Calendar Volumes'!$C29,'Rev Allocations Usage'!$B$4:$K$23,MATCH('Calendar Volumes'!$A29,'Rev Allocations Usage'!$B$3:$K$3,0),0)</f>
        <v>626790.81596578681</v>
      </c>
      <c r="AQ29" s="50">
        <f>VLOOKUP($C29,CalbyRate!$A$7:$BQ$26,COLUMN()-2,0)*VLOOKUP('Calendar Volumes'!$C29,'Rev Allocations Usage'!$B$4:$K$23,MATCH('Calendar Volumes'!$A29,'Rev Allocations Usage'!$B$3:$K$3,0),0)</f>
        <v>645196.00138622802</v>
      </c>
      <c r="AR29" s="50">
        <f>VLOOKUP($C29,CalbyRate!$A$7:$BQ$26,COLUMN()-2,0)*VLOOKUP('Calendar Volumes'!$C29,'Rev Allocations Usage'!$B$4:$K$23,MATCH('Calendar Volumes'!$A29,'Rev Allocations Usage'!$B$3:$K$3,0),0)</f>
        <v>658545.67409612611</v>
      </c>
      <c r="AS29" s="50">
        <f>VLOOKUP($C29,CalbyRate!$A$7:$BQ$26,COLUMN()-2,0)*VLOOKUP('Calendar Volumes'!$C29,'Rev Allocations Usage'!$B$4:$K$23,MATCH('Calendar Volumes'!$A29,'Rev Allocations Usage'!$B$3:$K$3,0),0)</f>
        <v>1007912.4787408966</v>
      </c>
      <c r="AT29" s="50">
        <f>VLOOKUP($C29,CalbyRate!$A$7:$BQ$26,COLUMN()-2,0)*VLOOKUP('Calendar Volumes'!$C29,'Rev Allocations Usage'!$B$4:$K$23,MATCH('Calendar Volumes'!$A29,'Rev Allocations Usage'!$B$3:$K$3,0),0)</f>
        <v>1207723.1373431038</v>
      </c>
      <c r="AU29" s="50">
        <f>VLOOKUP($C29,CalbyRate!$A$7:$BQ$26,COLUMN()-2,0)*VLOOKUP('Calendar Volumes'!$C29,'Rev Allocations Usage'!$B$4:$K$23,MATCH('Calendar Volumes'!$A29,'Rev Allocations Usage'!$B$3:$K$3,0),0)</f>
        <v>1353176.6509628033</v>
      </c>
      <c r="AV29" s="52">
        <f>VLOOKUP($C29,CalbyRate!$A$7:$BQ$26,COLUMN()-2,0)*VLOOKUP('Calendar Volumes'!$C29,'Rev Allocations Usage'!$B$4:$K$23,MATCH('Calendar Volumes'!$A29,'Rev Allocations Usage'!$B$3:$K$3,0),0)</f>
        <v>1392536.8928891642</v>
      </c>
      <c r="AW29" s="50">
        <f>VLOOKUP($C29,CalbyRate!$A$7:$BQ$26,COLUMN()-2,0)*VLOOKUP('Calendar Volumes'!$C29,'Rev Allocations Usage'!$B$4:$K$23,MATCH('Calendar Volumes'!$A29,'Rev Allocations Usage'!$B$3:$K$3,0),0)</f>
        <v>1111012.8707574953</v>
      </c>
      <c r="AX29" s="50">
        <f>VLOOKUP($C29,CalbyRate!$A$7:$BQ$26,COLUMN()-2,0)*VLOOKUP('Calendar Volumes'!$C29,'Rev Allocations Usage'!$B$4:$K$23,MATCH('Calendar Volumes'!$A29,'Rev Allocations Usage'!$B$3:$K$3,0),0)</f>
        <v>963603.61099625251</v>
      </c>
      <c r="AY29" s="50">
        <f>VLOOKUP($C29,CalbyRate!$A$7:$BQ$26,COLUMN()-2,0)*VLOOKUP('Calendar Volumes'!$C29,'Rev Allocations Usage'!$B$4:$K$23,MATCH('Calendar Volumes'!$A29,'Rev Allocations Usage'!$B$3:$K$3,0),0)</f>
        <v>563221.02444762131</v>
      </c>
      <c r="AZ29" s="50">
        <f>VLOOKUP($C29,CalbyRate!$A$7:$BQ$26,COLUMN()-2,0)*VLOOKUP('Calendar Volumes'!$C29,'Rev Allocations Usage'!$B$4:$K$23,MATCH('Calendar Volumes'!$A29,'Rev Allocations Usage'!$B$3:$K$3,0),0)</f>
        <v>584072.0807338038</v>
      </c>
      <c r="BA29" s="50">
        <f>VLOOKUP($C29,CalbyRate!$A$7:$BQ$26,COLUMN()-2,0)*VLOOKUP('Calendar Volumes'!$C29,'Rev Allocations Usage'!$B$4:$K$23,MATCH('Calendar Volumes'!$A29,'Rev Allocations Usage'!$B$3:$K$3,0),0)</f>
        <v>585715.30066537228</v>
      </c>
      <c r="BB29" s="50">
        <f>VLOOKUP($C29,CalbyRate!$A$7:$BQ$26,COLUMN()-2,0)*VLOOKUP('Calendar Volumes'!$C29,'Rev Allocations Usage'!$B$4:$K$23,MATCH('Calendar Volumes'!$A29,'Rev Allocations Usage'!$B$3:$K$3,0),0)</f>
        <v>622143.06825011596</v>
      </c>
      <c r="BC29" s="50">
        <f>VLOOKUP($C29,CalbyRate!$A$7:$BQ$26,COLUMN()-2,0)*VLOOKUP('Calendar Volumes'!$C29,'Rev Allocations Usage'!$B$4:$K$23,MATCH('Calendar Volumes'!$A29,'Rev Allocations Usage'!$B$3:$K$3,0),0)</f>
        <v>640352.23054699751</v>
      </c>
      <c r="BD29" s="50">
        <f>VLOOKUP($C29,CalbyRate!$A$7:$BQ$26,COLUMN()-2,0)*VLOOKUP('Calendar Volumes'!$C29,'Rev Allocations Usage'!$B$4:$K$23,MATCH('Calendar Volumes'!$A29,'Rev Allocations Usage'!$B$3:$K$3,0),0)</f>
        <v>654908.35223749885</v>
      </c>
      <c r="BE29" s="50">
        <f>VLOOKUP($C29,CalbyRate!$A$7:$BQ$26,COLUMN()-2,0)*VLOOKUP('Calendar Volumes'!$C29,'Rev Allocations Usage'!$B$4:$K$23,MATCH('Calendar Volumes'!$A29,'Rev Allocations Usage'!$B$3:$K$3,0),0)</f>
        <v>1004833.1898781339</v>
      </c>
      <c r="BF29" s="50">
        <f>VLOOKUP($C29,CalbyRate!$A$7:$BQ$26,COLUMN()-2,0)*VLOOKUP('Calendar Volumes'!$C29,'Rev Allocations Usage'!$B$4:$K$23,MATCH('Calendar Volumes'!$A29,'Rev Allocations Usage'!$B$3:$K$3,0),0)</f>
        <v>1208062.6226224599</v>
      </c>
      <c r="BG29" s="50">
        <f>VLOOKUP($C29,CalbyRate!$A$7:$BQ$26,COLUMN()-2,0)*VLOOKUP('Calendar Volumes'!$C29,'Rev Allocations Usage'!$B$4:$K$23,MATCH('Calendar Volumes'!$A29,'Rev Allocations Usage'!$B$3:$K$3,0),0)</f>
        <v>1356276.3929366576</v>
      </c>
      <c r="BH29" s="52">
        <f>VLOOKUP($C29,CalbyRate!$A$7:$BQ$26,COLUMN()-2,0)*VLOOKUP('Calendar Volumes'!$C29,'Rev Allocations Usage'!$B$4:$K$23,MATCH('Calendar Volumes'!$A29,'Rev Allocations Usage'!$B$3:$K$3,0),0)</f>
        <v>1396051.5008598634</v>
      </c>
      <c r="BI29" s="50">
        <f>VLOOKUP($C29,CalbyRate!$A$7:$BQ$26,COLUMN()-2,0)*VLOOKUP('Calendar Volumes'!$C29,'Rev Allocations Usage'!$B$4:$K$23,MATCH('Calendar Volumes'!$A29,'Rev Allocations Usage'!$B$3:$K$3,0),0)</f>
        <v>1112692.9878449414</v>
      </c>
      <c r="BJ29" s="50">
        <f>VLOOKUP($C29,CalbyRate!$A$7:$BQ$26,COLUMN()-2,0)*VLOOKUP('Calendar Volumes'!$C29,'Rev Allocations Usage'!$B$4:$K$23,MATCH('Calendar Volumes'!$A29,'Rev Allocations Usage'!$B$3:$K$3,0),0)</f>
        <v>964917.16829550173</v>
      </c>
      <c r="BK29" s="50">
        <f>VLOOKUP($C29,CalbyRate!$A$7:$BQ$26,COLUMN()-2,0)*VLOOKUP('Calendar Volumes'!$C29,'Rev Allocations Usage'!$B$4:$K$23,MATCH('Calendar Volumes'!$A29,'Rev Allocations Usage'!$B$3:$K$3,0),0)</f>
        <v>563464.46054995898</v>
      </c>
      <c r="BL29" s="50">
        <f>VLOOKUP($C29,CalbyRate!$A$7:$BQ$26,COLUMN()-2,0)*VLOOKUP('Calendar Volumes'!$C29,'Rev Allocations Usage'!$B$4:$K$23,MATCH('Calendar Volumes'!$A29,'Rev Allocations Usage'!$B$3:$K$3,0),0)</f>
        <v>582735.27259827161</v>
      </c>
      <c r="BM29" s="50">
        <f>VLOOKUP($C29,CalbyRate!$A$7:$BQ$26,COLUMN()-2,0)*VLOOKUP('Calendar Volumes'!$C29,'Rev Allocations Usage'!$B$4:$K$23,MATCH('Calendar Volumes'!$A29,'Rev Allocations Usage'!$B$3:$K$3,0),0)</f>
        <v>582469.76814780908</v>
      </c>
      <c r="BN29" s="50">
        <f>VLOOKUP($C29,CalbyRate!$A$7:$BQ$26,COLUMN()-2,0)*VLOOKUP('Calendar Volumes'!$C29,'Rev Allocations Usage'!$B$4:$K$23,MATCH('Calendar Volumes'!$A29,'Rev Allocations Usage'!$B$3:$K$3,0),0)</f>
        <v>617797.31134657119</v>
      </c>
      <c r="BO29" s="50">
        <f>VLOOKUP($C29,CalbyRate!$A$7:$BQ$26,COLUMN()-2,0)*VLOOKUP('Calendar Volumes'!$C29,'Rev Allocations Usage'!$B$4:$K$23,MATCH('Calendar Volumes'!$A29,'Rev Allocations Usage'!$B$3:$K$3,0),0)</f>
        <v>635852.83371280215</v>
      </c>
      <c r="BP29" s="50">
        <f>VLOOKUP($C29,CalbyRate!$A$7:$BQ$26,COLUMN()-2,0)*VLOOKUP('Calendar Volumes'!$C29,'Rev Allocations Usage'!$B$4:$K$23,MATCH('Calendar Volumes'!$A29,'Rev Allocations Usage'!$B$3:$K$3,0),0)</f>
        <v>650705.27659756853</v>
      </c>
      <c r="BQ29" s="50">
        <f>VLOOKUP($C29,CalbyRate!$A$7:$BQ$26,COLUMN()-2,0)*VLOOKUP('Calendar Volumes'!$C29,'Rev Allocations Usage'!$B$4:$K$23,MATCH('Calendar Volumes'!$A29,'Rev Allocations Usage'!$B$3:$K$3,0),0)</f>
        <v>1001859.5907199433</v>
      </c>
      <c r="BR29" s="50">
        <f>VLOOKUP($C29,CalbyRate!$A$7:$BQ$26,COLUMN()-2,0)*VLOOKUP('Calendar Volumes'!$C29,'Rev Allocations Usage'!$B$4:$K$23,MATCH('Calendar Volumes'!$A29,'Rev Allocations Usage'!$B$3:$K$3,0),0)</f>
        <v>1208314.2685808782</v>
      </c>
      <c r="BS29" s="51">
        <f>VLOOKUP($C29,CalbyRate!$A$7:$BQ$26,COLUMN()-2,0)*VLOOKUP('Calendar Volumes'!$C29,'Rev Allocations Usage'!$B$4:$K$23,MATCH('Calendar Volumes'!$A29,'Rev Allocations Usage'!$B$3:$K$3,0),0)</f>
        <v>1359168.5740472758</v>
      </c>
    </row>
    <row r="30" spans="1:71" x14ac:dyDescent="0.2">
      <c r="A30" s="82" t="str">
        <f>A31</f>
        <v>Gas Trans Ind Cust</v>
      </c>
      <c r="B30" s="90" t="s">
        <v>165</v>
      </c>
      <c r="C30" s="90" t="s">
        <v>8</v>
      </c>
      <c r="D30" s="49">
        <f>VLOOKUP($C30,CalbyRate!$A$7:$BQ$26,COLUMN()-2,0)*VLOOKUP('Calendar Volumes'!$C30,'Rev Allocations Usage'!$B$4:$K$23,MATCH('Calendar Volumes'!$A30,'Rev Allocations Usage'!$B$3:$K$3,0),0)</f>
        <v>52686.353120488595</v>
      </c>
      <c r="E30" s="50">
        <f>VLOOKUP($C30,CalbyRate!$A$7:$BQ$26,COLUMN()-2,0)*VLOOKUP('Calendar Volumes'!$C30,'Rev Allocations Usage'!$B$4:$K$23,MATCH('Calendar Volumes'!$A30,'Rev Allocations Usage'!$B$3:$K$3,0),0)</f>
        <v>42869.13014701043</v>
      </c>
      <c r="F30" s="50">
        <f>VLOOKUP($C30,CalbyRate!$A$7:$BQ$26,COLUMN()-2,0)*VLOOKUP('Calendar Volumes'!$C30,'Rev Allocations Usage'!$B$4:$K$23,MATCH('Calendar Volumes'!$A30,'Rev Allocations Usage'!$B$3:$K$3,0),0)</f>
        <v>42419.936930525662</v>
      </c>
      <c r="G30" s="50">
        <f>VLOOKUP($C30,CalbyRate!$A$7:$BQ$26,COLUMN()-2,0)*VLOOKUP('Calendar Volumes'!$C30,'Rev Allocations Usage'!$B$4:$K$23,MATCH('Calendar Volumes'!$A30,'Rev Allocations Usage'!$B$3:$K$3,0),0)</f>
        <v>43650.647472571349</v>
      </c>
      <c r="H30" s="50">
        <f>VLOOKUP($C30,CalbyRate!$A$7:$BQ$26,COLUMN()-2,0)*VLOOKUP('Calendar Volumes'!$C30,'Rev Allocations Usage'!$B$4:$K$23,MATCH('Calendar Volumes'!$A30,'Rev Allocations Usage'!$B$3:$K$3,0),0)</f>
        <v>40124.922541454784</v>
      </c>
      <c r="I30" s="50">
        <f>VLOOKUP($C30,CalbyRate!$A$7:$BQ$26,COLUMN()-2,0)*VLOOKUP('Calendar Volumes'!$C30,'Rev Allocations Usage'!$B$4:$K$23,MATCH('Calendar Volumes'!$A30,'Rev Allocations Usage'!$B$3:$K$3,0),0)</f>
        <v>20462.671392618118</v>
      </c>
      <c r="J30" s="50">
        <f>VLOOKUP($C30,CalbyRate!$A$7:$BQ$26,COLUMN()-2,0)*VLOOKUP('Calendar Volumes'!$C30,'Rev Allocations Usage'!$B$4:$K$23,MATCH('Calendar Volumes'!$A30,'Rev Allocations Usage'!$B$3:$K$3,0),0)</f>
        <v>37500.672808433817</v>
      </c>
      <c r="K30" s="51">
        <f>VLOOKUP($C30,CalbyRate!$A$7:$BQ$26,COLUMN()-2,0)*VLOOKUP('Calendar Volumes'!$C30,'Rev Allocations Usage'!$B$4:$K$23,MATCH('Calendar Volumes'!$A30,'Rev Allocations Usage'!$B$3:$K$3,0),0)</f>
        <v>55910.266115999759</v>
      </c>
      <c r="L30" s="50">
        <f>VLOOKUP($C30,CalbyRate!$A$7:$BQ$26,COLUMN()-2,0)*VLOOKUP('Calendar Volumes'!$C30,'Rev Allocations Usage'!$B$4:$K$23,MATCH('Calendar Volumes'!$A30,'Rev Allocations Usage'!$B$3:$K$3,0),0)</f>
        <v>61142.447904481494</v>
      </c>
      <c r="M30" s="50">
        <f>VLOOKUP($C30,CalbyRate!$A$7:$BQ$26,COLUMN()-2,0)*VLOOKUP('Calendar Volumes'!$C30,'Rev Allocations Usage'!$B$4:$K$23,MATCH('Calendar Volumes'!$A30,'Rev Allocations Usage'!$B$3:$K$3,0),0)</f>
        <v>57908.406623317496</v>
      </c>
      <c r="N30" s="50">
        <f>VLOOKUP($C30,CalbyRate!$A$7:$BQ$26,COLUMN()-2,0)*VLOOKUP('Calendar Volumes'!$C30,'Rev Allocations Usage'!$B$4:$K$23,MATCH('Calendar Volumes'!$A30,'Rev Allocations Usage'!$B$3:$K$3,0),0)</f>
        <v>59330.123746024779</v>
      </c>
      <c r="O30" s="50">
        <f>VLOOKUP($C30,CalbyRate!$A$7:$BQ$26,COLUMN()-2,0)*VLOOKUP('Calendar Volumes'!$C30,'Rev Allocations Usage'!$B$4:$K$23,MATCH('Calendar Volumes'!$A30,'Rev Allocations Usage'!$B$3:$K$3,0),0)</f>
        <v>37010.397863350649</v>
      </c>
      <c r="P30" s="50">
        <f>VLOOKUP($C30,CalbyRate!$A$7:$BQ$26,COLUMN()-2,0)*VLOOKUP('Calendar Volumes'!$C30,'Rev Allocations Usage'!$B$4:$K$23,MATCH('Calendar Volumes'!$A30,'Rev Allocations Usage'!$B$3:$K$3,0),0)</f>
        <v>55320.67077651302</v>
      </c>
      <c r="Q30" s="50">
        <f>VLOOKUP($C30,CalbyRate!$A$7:$BQ$26,COLUMN()-2,0)*VLOOKUP('Calendar Volumes'!$C30,'Rev Allocations Usage'!$B$4:$K$23,MATCH('Calendar Volumes'!$A30,'Rev Allocations Usage'!$B$3:$K$3,0),0)</f>
        <v>45012.586654360952</v>
      </c>
      <c r="R30" s="50">
        <f>VLOOKUP($C30,CalbyRate!$A$7:$BQ$26,COLUMN()-2,0)*VLOOKUP('Calendar Volumes'!$C30,'Rev Allocations Usage'!$B$4:$K$23,MATCH('Calendar Volumes'!$A30,'Rev Allocations Usage'!$B$3:$K$3,0),0)</f>
        <v>44540.933777051949</v>
      </c>
      <c r="S30" s="50">
        <f>VLOOKUP($C30,CalbyRate!$A$7:$BQ$26,COLUMN()-2,0)*VLOOKUP('Calendar Volumes'!$C30,'Rev Allocations Usage'!$B$4:$K$23,MATCH('Calendar Volumes'!$A30,'Rev Allocations Usage'!$B$3:$K$3,0),0)</f>
        <v>45833.179846199921</v>
      </c>
      <c r="T30" s="50">
        <f>VLOOKUP($C30,CalbyRate!$A$7:$BQ$26,COLUMN()-2,0)*VLOOKUP('Calendar Volumes'!$C30,'Rev Allocations Usage'!$B$4:$K$23,MATCH('Calendar Volumes'!$A30,'Rev Allocations Usage'!$B$3:$K$3,0),0)</f>
        <v>42131.168668527527</v>
      </c>
      <c r="U30" s="50">
        <f>VLOOKUP($C30,CalbyRate!$A$7:$BQ$26,COLUMN()-2,0)*VLOOKUP('Calendar Volumes'!$C30,'Rev Allocations Usage'!$B$4:$K$23,MATCH('Calendar Volumes'!$A30,'Rev Allocations Usage'!$B$3:$K$3,0),0)</f>
        <v>31049.665907276252</v>
      </c>
      <c r="V30" s="50">
        <f>VLOOKUP($C30,CalbyRate!$A$7:$BQ$26,COLUMN()-2,0)*VLOOKUP('Calendar Volumes'!$C30,'Rev Allocations Usage'!$B$4:$K$23,MATCH('Calendar Volumes'!$A30,'Rev Allocations Usage'!$B$3:$K$3,0),0)</f>
        <v>39375.706448855512</v>
      </c>
      <c r="W30" s="50">
        <f>VLOOKUP($C30,CalbyRate!$A$7:$BQ$26,COLUMN()-2,0)*VLOOKUP('Calendar Volumes'!$C30,'Rev Allocations Usage'!$B$4:$K$23,MATCH('Calendar Volumes'!$A30,'Rev Allocations Usage'!$B$3:$K$3,0),0)</f>
        <v>58705.779421799743</v>
      </c>
      <c r="X30" s="52">
        <f>VLOOKUP($C30,CalbyRate!$A$7:$BQ$26,COLUMN()-2,0)*VLOOKUP('Calendar Volumes'!$C30,'Rev Allocations Usage'!$B$4:$K$23,MATCH('Calendar Volumes'!$A30,'Rev Allocations Usage'!$B$3:$K$3,0),0)</f>
        <v>64199.570299705571</v>
      </c>
      <c r="Y30" s="50">
        <f>VLOOKUP($C30,CalbyRate!$A$7:$BQ$26,COLUMN()-2,0)*VLOOKUP('Calendar Volumes'!$C30,'Rev Allocations Usage'!$B$4:$K$23,MATCH('Calendar Volumes'!$A30,'Rev Allocations Usage'!$B$3:$K$3,0),0)</f>
        <v>60803.826954483382</v>
      </c>
      <c r="Z30" s="50">
        <f>VLOOKUP($C30,CalbyRate!$A$7:$BQ$26,COLUMN()-2,0)*VLOOKUP('Calendar Volumes'!$C30,'Rev Allocations Usage'!$B$4:$K$23,MATCH('Calendar Volumes'!$A30,'Rev Allocations Usage'!$B$3:$K$3,0),0)</f>
        <v>62296.629933326018</v>
      </c>
      <c r="AA30" s="50">
        <f>VLOOKUP($C30,CalbyRate!$A$7:$BQ$26,COLUMN()-2,0)*VLOOKUP('Calendar Volumes'!$C30,'Rev Allocations Usage'!$B$4:$K$23,MATCH('Calendar Volumes'!$A30,'Rev Allocations Usage'!$B$3:$K$3,0),0)</f>
        <v>38860.917756518182</v>
      </c>
      <c r="AB30" s="50">
        <f>VLOOKUP($C30,CalbyRate!$A$7:$BQ$26,COLUMN()-2,0)*VLOOKUP('Calendar Volumes'!$C30,'Rev Allocations Usage'!$B$4:$K$23,MATCH('Calendar Volumes'!$A30,'Rev Allocations Usage'!$B$3:$K$3,0),0)</f>
        <v>58086.704315338669</v>
      </c>
      <c r="AC30" s="50">
        <f>VLOOKUP($C30,CalbyRate!$A$7:$BQ$26,COLUMN()-2,0)*VLOOKUP('Calendar Volumes'!$C30,'Rev Allocations Usage'!$B$4:$K$23,MATCH('Calendar Volumes'!$A30,'Rev Allocations Usage'!$B$3:$K$3,0),0)</f>
        <v>47263.215987078998</v>
      </c>
      <c r="AD30" s="50">
        <f>VLOOKUP($C30,CalbyRate!$A$7:$BQ$26,COLUMN()-2,0)*VLOOKUP('Calendar Volumes'!$C30,'Rev Allocations Usage'!$B$4:$K$23,MATCH('Calendar Volumes'!$A30,'Rev Allocations Usage'!$B$3:$K$3,0),0)</f>
        <v>46767.980465904548</v>
      </c>
      <c r="AE30" s="50">
        <f>VLOOKUP($C30,CalbyRate!$A$7:$BQ$26,COLUMN()-2,0)*VLOOKUP('Calendar Volumes'!$C30,'Rev Allocations Usage'!$B$4:$K$23,MATCH('Calendar Volumes'!$A30,'Rev Allocations Usage'!$B$3:$K$3,0),0)</f>
        <v>48124.838838509917</v>
      </c>
      <c r="AF30" s="50">
        <f>VLOOKUP($C30,CalbyRate!$A$7:$BQ$26,COLUMN()-2,0)*VLOOKUP('Calendar Volumes'!$C30,'Rev Allocations Usage'!$B$4:$K$23,MATCH('Calendar Volumes'!$A30,'Rev Allocations Usage'!$B$3:$K$3,0),0)</f>
        <v>44237.727101953904</v>
      </c>
      <c r="AG30" s="50">
        <f>VLOOKUP($C30,CalbyRate!$A$7:$BQ$26,COLUMN()-2,0)*VLOOKUP('Calendar Volumes'!$C30,'Rev Allocations Usage'!$B$4:$K$23,MATCH('Calendar Volumes'!$A30,'Rev Allocations Usage'!$B$3:$K$3,0),0)</f>
        <v>32602.149202640063</v>
      </c>
      <c r="AH30" s="50">
        <f>VLOOKUP($C30,CalbyRate!$A$7:$BQ$26,COLUMN()-2,0)*VLOOKUP('Calendar Volumes'!$C30,'Rev Allocations Usage'!$B$4:$K$23,MATCH('Calendar Volumes'!$A30,'Rev Allocations Usage'!$B$3:$K$3,0),0)</f>
        <v>41344.491771298286</v>
      </c>
      <c r="AI30" s="50">
        <f>VLOOKUP($C30,CalbyRate!$A$7:$BQ$26,COLUMN()-2,0)*VLOOKUP('Calendar Volumes'!$C30,'Rev Allocations Usage'!$B$4:$K$23,MATCH('Calendar Volumes'!$A30,'Rev Allocations Usage'!$B$3:$K$3,0),0)</f>
        <v>61641.068392889734</v>
      </c>
      <c r="AJ30" s="52">
        <f>VLOOKUP($C30,CalbyRate!$A$7:$BQ$26,COLUMN()-2,0)*VLOOKUP('Calendar Volumes'!$C30,'Rev Allocations Usage'!$B$4:$K$23,MATCH('Calendar Volumes'!$A30,'Rev Allocations Usage'!$B$3:$K$3,0),0)</f>
        <v>64199.570299705571</v>
      </c>
      <c r="AK30" s="50">
        <f>VLOOKUP($C30,CalbyRate!$A$7:$BQ$26,COLUMN()-2,0)*VLOOKUP('Calendar Volumes'!$C30,'Rev Allocations Usage'!$B$4:$K$23,MATCH('Calendar Volumes'!$A30,'Rev Allocations Usage'!$B$3:$K$3,0),0)</f>
        <v>60803.826954483382</v>
      </c>
      <c r="AL30" s="50">
        <f>VLOOKUP($C30,CalbyRate!$A$7:$BQ$26,COLUMN()-2,0)*VLOOKUP('Calendar Volumes'!$C30,'Rev Allocations Usage'!$B$4:$K$23,MATCH('Calendar Volumes'!$A30,'Rev Allocations Usage'!$B$3:$K$3,0),0)</f>
        <v>62296.629933326018</v>
      </c>
      <c r="AM30" s="50">
        <f>VLOOKUP($C30,CalbyRate!$A$7:$BQ$26,COLUMN()-2,0)*VLOOKUP('Calendar Volumes'!$C30,'Rev Allocations Usage'!$B$4:$K$23,MATCH('Calendar Volumes'!$A30,'Rev Allocations Usage'!$B$3:$K$3,0),0)</f>
        <v>38860.917756518182</v>
      </c>
      <c r="AN30" s="50">
        <f>VLOOKUP($C30,CalbyRate!$A$7:$BQ$26,COLUMN()-2,0)*VLOOKUP('Calendar Volumes'!$C30,'Rev Allocations Usage'!$B$4:$K$23,MATCH('Calendar Volumes'!$A30,'Rev Allocations Usage'!$B$3:$K$3,0),0)</f>
        <v>58086.704315338669</v>
      </c>
      <c r="AO30" s="50">
        <f>VLOOKUP($C30,CalbyRate!$A$7:$BQ$26,COLUMN()-2,0)*VLOOKUP('Calendar Volumes'!$C30,'Rev Allocations Usage'!$B$4:$K$23,MATCH('Calendar Volumes'!$A30,'Rev Allocations Usage'!$B$3:$K$3,0),0)</f>
        <v>47263.215987078998</v>
      </c>
      <c r="AP30" s="50">
        <f>VLOOKUP($C30,CalbyRate!$A$7:$BQ$26,COLUMN()-2,0)*VLOOKUP('Calendar Volumes'!$C30,'Rev Allocations Usage'!$B$4:$K$23,MATCH('Calendar Volumes'!$A30,'Rev Allocations Usage'!$B$3:$K$3,0),0)</f>
        <v>46767.980465904548</v>
      </c>
      <c r="AQ30" s="50">
        <f>VLOOKUP($C30,CalbyRate!$A$7:$BQ$26,COLUMN()-2,0)*VLOOKUP('Calendar Volumes'!$C30,'Rev Allocations Usage'!$B$4:$K$23,MATCH('Calendar Volumes'!$A30,'Rev Allocations Usage'!$B$3:$K$3,0),0)</f>
        <v>48124.838838509917</v>
      </c>
      <c r="AR30" s="50">
        <f>VLOOKUP($C30,CalbyRate!$A$7:$BQ$26,COLUMN()-2,0)*VLOOKUP('Calendar Volumes'!$C30,'Rev Allocations Usage'!$B$4:$K$23,MATCH('Calendar Volumes'!$A30,'Rev Allocations Usage'!$B$3:$K$3,0),0)</f>
        <v>44237.727101953904</v>
      </c>
      <c r="AS30" s="50">
        <f>VLOOKUP($C30,CalbyRate!$A$7:$BQ$26,COLUMN()-2,0)*VLOOKUP('Calendar Volumes'!$C30,'Rev Allocations Usage'!$B$4:$K$23,MATCH('Calendar Volumes'!$A30,'Rev Allocations Usage'!$B$3:$K$3,0),0)</f>
        <v>32602.149202640063</v>
      </c>
      <c r="AT30" s="50">
        <f>VLOOKUP($C30,CalbyRate!$A$7:$BQ$26,COLUMN()-2,0)*VLOOKUP('Calendar Volumes'!$C30,'Rev Allocations Usage'!$B$4:$K$23,MATCH('Calendar Volumes'!$A30,'Rev Allocations Usage'!$B$3:$K$3,0),0)</f>
        <v>41344.491771298286</v>
      </c>
      <c r="AU30" s="50">
        <f>VLOOKUP($C30,CalbyRate!$A$7:$BQ$26,COLUMN()-2,0)*VLOOKUP('Calendar Volumes'!$C30,'Rev Allocations Usage'!$B$4:$K$23,MATCH('Calendar Volumes'!$A30,'Rev Allocations Usage'!$B$3:$K$3,0),0)</f>
        <v>61641.068392889734</v>
      </c>
      <c r="AV30" s="52">
        <f>VLOOKUP($C30,CalbyRate!$A$7:$BQ$26,COLUMN()-2,0)*VLOOKUP('Calendar Volumes'!$C30,'Rev Allocations Usage'!$B$4:$K$23,MATCH('Calendar Volumes'!$A30,'Rev Allocations Usage'!$B$3:$K$3,0),0)</f>
        <v>64199.570299705571</v>
      </c>
      <c r="AW30" s="50">
        <f>VLOOKUP($C30,CalbyRate!$A$7:$BQ$26,COLUMN()-2,0)*VLOOKUP('Calendar Volumes'!$C30,'Rev Allocations Usage'!$B$4:$K$23,MATCH('Calendar Volumes'!$A30,'Rev Allocations Usage'!$B$3:$K$3,0),0)</f>
        <v>60803.826954483382</v>
      </c>
      <c r="AX30" s="50">
        <f>VLOOKUP($C30,CalbyRate!$A$7:$BQ$26,COLUMN()-2,0)*VLOOKUP('Calendar Volumes'!$C30,'Rev Allocations Usage'!$B$4:$K$23,MATCH('Calendar Volumes'!$A30,'Rev Allocations Usage'!$B$3:$K$3,0),0)</f>
        <v>62296.629933326018</v>
      </c>
      <c r="AY30" s="50">
        <f>VLOOKUP($C30,CalbyRate!$A$7:$BQ$26,COLUMN()-2,0)*VLOOKUP('Calendar Volumes'!$C30,'Rev Allocations Usage'!$B$4:$K$23,MATCH('Calendar Volumes'!$A30,'Rev Allocations Usage'!$B$3:$K$3,0),0)</f>
        <v>38860.917756518182</v>
      </c>
      <c r="AZ30" s="50">
        <f>VLOOKUP($C30,CalbyRate!$A$7:$BQ$26,COLUMN()-2,0)*VLOOKUP('Calendar Volumes'!$C30,'Rev Allocations Usage'!$B$4:$K$23,MATCH('Calendar Volumes'!$A30,'Rev Allocations Usage'!$B$3:$K$3,0),0)</f>
        <v>58086.704315338669</v>
      </c>
      <c r="BA30" s="50">
        <f>VLOOKUP($C30,CalbyRate!$A$7:$BQ$26,COLUMN()-2,0)*VLOOKUP('Calendar Volumes'!$C30,'Rev Allocations Usage'!$B$4:$K$23,MATCH('Calendar Volumes'!$A30,'Rev Allocations Usage'!$B$3:$K$3,0),0)</f>
        <v>47263.215987078998</v>
      </c>
      <c r="BB30" s="50">
        <f>VLOOKUP($C30,CalbyRate!$A$7:$BQ$26,COLUMN()-2,0)*VLOOKUP('Calendar Volumes'!$C30,'Rev Allocations Usage'!$B$4:$K$23,MATCH('Calendar Volumes'!$A30,'Rev Allocations Usage'!$B$3:$K$3,0),0)</f>
        <v>46767.980465904548</v>
      </c>
      <c r="BC30" s="50">
        <f>VLOOKUP($C30,CalbyRate!$A$7:$BQ$26,COLUMN()-2,0)*VLOOKUP('Calendar Volumes'!$C30,'Rev Allocations Usage'!$B$4:$K$23,MATCH('Calendar Volumes'!$A30,'Rev Allocations Usage'!$B$3:$K$3,0),0)</f>
        <v>48124.838838509917</v>
      </c>
      <c r="BD30" s="50">
        <f>VLOOKUP($C30,CalbyRate!$A$7:$BQ$26,COLUMN()-2,0)*VLOOKUP('Calendar Volumes'!$C30,'Rev Allocations Usage'!$B$4:$K$23,MATCH('Calendar Volumes'!$A30,'Rev Allocations Usage'!$B$3:$K$3,0),0)</f>
        <v>44237.727101953904</v>
      </c>
      <c r="BE30" s="50">
        <f>VLOOKUP($C30,CalbyRate!$A$7:$BQ$26,COLUMN()-2,0)*VLOOKUP('Calendar Volumes'!$C30,'Rev Allocations Usage'!$B$4:$K$23,MATCH('Calendar Volumes'!$A30,'Rev Allocations Usage'!$B$3:$K$3,0),0)</f>
        <v>32602.149202640063</v>
      </c>
      <c r="BF30" s="50">
        <f>VLOOKUP($C30,CalbyRate!$A$7:$BQ$26,COLUMN()-2,0)*VLOOKUP('Calendar Volumes'!$C30,'Rev Allocations Usage'!$B$4:$K$23,MATCH('Calendar Volumes'!$A30,'Rev Allocations Usage'!$B$3:$K$3,0),0)</f>
        <v>41344.491771298286</v>
      </c>
      <c r="BG30" s="50">
        <f>VLOOKUP($C30,CalbyRate!$A$7:$BQ$26,COLUMN()-2,0)*VLOOKUP('Calendar Volumes'!$C30,'Rev Allocations Usage'!$B$4:$K$23,MATCH('Calendar Volumes'!$A30,'Rev Allocations Usage'!$B$3:$K$3,0),0)</f>
        <v>61641.068392889734</v>
      </c>
      <c r="BH30" s="52">
        <f>VLOOKUP($C30,CalbyRate!$A$7:$BQ$26,COLUMN()-2,0)*VLOOKUP('Calendar Volumes'!$C30,'Rev Allocations Usage'!$B$4:$K$23,MATCH('Calendar Volumes'!$A30,'Rev Allocations Usage'!$B$3:$K$3,0),0)</f>
        <v>64199.570299705571</v>
      </c>
      <c r="BI30" s="50">
        <f>VLOOKUP($C30,CalbyRate!$A$7:$BQ$26,COLUMN()-2,0)*VLOOKUP('Calendar Volumes'!$C30,'Rev Allocations Usage'!$B$4:$K$23,MATCH('Calendar Volumes'!$A30,'Rev Allocations Usage'!$B$3:$K$3,0),0)</f>
        <v>60803.826954483382</v>
      </c>
      <c r="BJ30" s="50">
        <f>VLOOKUP($C30,CalbyRate!$A$7:$BQ$26,COLUMN()-2,0)*VLOOKUP('Calendar Volumes'!$C30,'Rev Allocations Usage'!$B$4:$K$23,MATCH('Calendar Volumes'!$A30,'Rev Allocations Usage'!$B$3:$K$3,0),0)</f>
        <v>62296.629933326018</v>
      </c>
      <c r="BK30" s="50">
        <f>VLOOKUP($C30,CalbyRate!$A$7:$BQ$26,COLUMN()-2,0)*VLOOKUP('Calendar Volumes'!$C30,'Rev Allocations Usage'!$B$4:$K$23,MATCH('Calendar Volumes'!$A30,'Rev Allocations Usage'!$B$3:$K$3,0),0)</f>
        <v>38860.917756518182</v>
      </c>
      <c r="BL30" s="50">
        <f>VLOOKUP($C30,CalbyRate!$A$7:$BQ$26,COLUMN()-2,0)*VLOOKUP('Calendar Volumes'!$C30,'Rev Allocations Usage'!$B$4:$K$23,MATCH('Calendar Volumes'!$A30,'Rev Allocations Usage'!$B$3:$K$3,0),0)</f>
        <v>58086.704315338669</v>
      </c>
      <c r="BM30" s="50">
        <f>VLOOKUP($C30,CalbyRate!$A$7:$BQ$26,COLUMN()-2,0)*VLOOKUP('Calendar Volumes'!$C30,'Rev Allocations Usage'!$B$4:$K$23,MATCH('Calendar Volumes'!$A30,'Rev Allocations Usage'!$B$3:$K$3,0),0)</f>
        <v>47263.215987078998</v>
      </c>
      <c r="BN30" s="50">
        <f>VLOOKUP($C30,CalbyRate!$A$7:$BQ$26,COLUMN()-2,0)*VLOOKUP('Calendar Volumes'!$C30,'Rev Allocations Usage'!$B$4:$K$23,MATCH('Calendar Volumes'!$A30,'Rev Allocations Usage'!$B$3:$K$3,0),0)</f>
        <v>46767.980465904548</v>
      </c>
      <c r="BO30" s="50">
        <f>VLOOKUP($C30,CalbyRate!$A$7:$BQ$26,COLUMN()-2,0)*VLOOKUP('Calendar Volumes'!$C30,'Rev Allocations Usage'!$B$4:$K$23,MATCH('Calendar Volumes'!$A30,'Rev Allocations Usage'!$B$3:$K$3,0),0)</f>
        <v>48124.838838509917</v>
      </c>
      <c r="BP30" s="50">
        <f>VLOOKUP($C30,CalbyRate!$A$7:$BQ$26,COLUMN()-2,0)*VLOOKUP('Calendar Volumes'!$C30,'Rev Allocations Usage'!$B$4:$K$23,MATCH('Calendar Volumes'!$A30,'Rev Allocations Usage'!$B$3:$K$3,0),0)</f>
        <v>44237.727101953904</v>
      </c>
      <c r="BQ30" s="50">
        <f>VLOOKUP($C30,CalbyRate!$A$7:$BQ$26,COLUMN()-2,0)*VLOOKUP('Calendar Volumes'!$C30,'Rev Allocations Usage'!$B$4:$K$23,MATCH('Calendar Volumes'!$A30,'Rev Allocations Usage'!$B$3:$K$3,0),0)</f>
        <v>32602.149202640063</v>
      </c>
      <c r="BR30" s="50">
        <f>VLOOKUP($C30,CalbyRate!$A$7:$BQ$26,COLUMN()-2,0)*VLOOKUP('Calendar Volumes'!$C30,'Rev Allocations Usage'!$B$4:$K$23,MATCH('Calendar Volumes'!$A30,'Rev Allocations Usage'!$B$3:$K$3,0),0)</f>
        <v>41344.491771298286</v>
      </c>
      <c r="BS30" s="51">
        <f>VLOOKUP($C30,CalbyRate!$A$7:$BQ$26,COLUMN()-2,0)*VLOOKUP('Calendar Volumes'!$C30,'Rev Allocations Usage'!$B$4:$K$23,MATCH('Calendar Volumes'!$A30,'Rev Allocations Usage'!$B$3:$K$3,0),0)</f>
        <v>61641.068392889734</v>
      </c>
    </row>
    <row r="31" spans="1:71" x14ac:dyDescent="0.2">
      <c r="A31" s="82" t="str">
        <f>A29</f>
        <v>Gas Trans Ind Cust</v>
      </c>
      <c r="B31" s="90" t="s">
        <v>143</v>
      </c>
      <c r="C31" s="90" t="s">
        <v>22</v>
      </c>
      <c r="D31" s="49">
        <f>VLOOKUP($C31,CalbyRate!$A$7:$BQ$26,COLUMN()-2,0)*VLOOKUP('Calendar Volumes'!$C31,'Rev Allocations Usage'!$B$4:$K$23,MATCH('Calendar Volumes'!$A31,'Rev Allocations Usage'!$B$3:$K$3,0),0)</f>
        <v>5903.2085294423186</v>
      </c>
      <c r="E31" s="50">
        <f>VLOOKUP($C31,CalbyRate!$A$7:$BQ$26,COLUMN()-2,0)*VLOOKUP('Calendar Volumes'!$C31,'Rev Allocations Usage'!$B$4:$K$23,MATCH('Calendar Volumes'!$A31,'Rev Allocations Usage'!$B$3:$K$3,0),0)</f>
        <v>5807.4999432746963</v>
      </c>
      <c r="F31" s="50">
        <f>VLOOKUP($C31,CalbyRate!$A$7:$BQ$26,COLUMN()-2,0)*VLOOKUP('Calendar Volumes'!$C31,'Rev Allocations Usage'!$B$4:$K$23,MATCH('Calendar Volumes'!$A31,'Rev Allocations Usage'!$B$3:$K$3,0),0)</f>
        <v>1543.9368551224488</v>
      </c>
      <c r="G31" s="50">
        <f>VLOOKUP($C31,CalbyRate!$A$7:$BQ$26,COLUMN()-2,0)*VLOOKUP('Calendar Volumes'!$C31,'Rev Allocations Usage'!$B$4:$K$23,MATCH('Calendar Volumes'!$A31,'Rev Allocations Usage'!$B$3:$K$3,0),0)</f>
        <v>6854.6045454190871</v>
      </c>
      <c r="H31" s="50">
        <f>VLOOKUP($C31,CalbyRate!$A$7:$BQ$26,COLUMN()-2,0)*VLOOKUP('Calendar Volumes'!$C31,'Rev Allocations Usage'!$B$4:$K$23,MATCH('Calendar Volumes'!$A31,'Rev Allocations Usage'!$B$3:$K$3,0),0)</f>
        <v>8392.0523533692249</v>
      </c>
      <c r="I31" s="50">
        <f>VLOOKUP($C31,CalbyRate!$A$7:$BQ$26,COLUMN()-2,0)*VLOOKUP('Calendar Volumes'!$C31,'Rev Allocations Usage'!$B$4:$K$23,MATCH('Calendar Volumes'!$A31,'Rev Allocations Usage'!$B$3:$K$3,0),0)</f>
        <v>12691.307684493726</v>
      </c>
      <c r="J31" s="50">
        <f>VLOOKUP($C31,CalbyRate!$A$7:$BQ$26,COLUMN()-2,0)*VLOOKUP('Calendar Volumes'!$C31,'Rev Allocations Usage'!$B$4:$K$23,MATCH('Calendar Volumes'!$A31,'Rev Allocations Usage'!$B$3:$K$3,0),0)</f>
        <v>17034.041587294319</v>
      </c>
      <c r="K31" s="51">
        <f>VLOOKUP($C31,CalbyRate!$A$7:$BQ$26,COLUMN()-2,0)*VLOOKUP('Calendar Volumes'!$C31,'Rev Allocations Usage'!$B$4:$K$23,MATCH('Calendar Volumes'!$A31,'Rev Allocations Usage'!$B$3:$K$3,0),0)</f>
        <v>21983.58185557328</v>
      </c>
      <c r="L31" s="50">
        <f>VLOOKUP($C31,CalbyRate!$A$7:$BQ$26,COLUMN()-2,0)*VLOOKUP('Calendar Volumes'!$C31,'Rev Allocations Usage'!$B$4:$K$23,MATCH('Calendar Volumes'!$A31,'Rev Allocations Usage'!$B$3:$K$3,0),0)</f>
        <v>22588.232530123198</v>
      </c>
      <c r="M31" s="50">
        <f>VLOOKUP($C31,CalbyRate!$A$7:$BQ$26,COLUMN()-2,0)*VLOOKUP('Calendar Volumes'!$C31,'Rev Allocations Usage'!$B$4:$K$23,MATCH('Calendar Volumes'!$A31,'Rev Allocations Usage'!$B$3:$K$3,0),0)</f>
        <v>16542.164604654328</v>
      </c>
      <c r="N31" s="50">
        <f>VLOOKUP($C31,CalbyRate!$A$7:$BQ$26,COLUMN()-2,0)*VLOOKUP('Calendar Volumes'!$C31,'Rev Allocations Usage'!$B$4:$K$23,MATCH('Calendar Volumes'!$A31,'Rev Allocations Usage'!$B$3:$K$3,0),0)</f>
        <v>12833.304791265889</v>
      </c>
      <c r="O31" s="50">
        <f>VLOOKUP($C31,CalbyRate!$A$7:$BQ$26,COLUMN()-2,0)*VLOOKUP('Calendar Volumes'!$C31,'Rev Allocations Usage'!$B$4:$K$23,MATCH('Calendar Volumes'!$A31,'Rev Allocations Usage'!$B$3:$K$3,0),0)</f>
        <v>6800.9120232664036</v>
      </c>
      <c r="P31" s="50">
        <f>VLOOKUP($C31,CalbyRate!$A$7:$BQ$26,COLUMN()-2,0)*VLOOKUP('Calendar Volumes'!$C31,'Rev Allocations Usage'!$B$4:$K$23,MATCH('Calendar Volumes'!$A31,'Rev Allocations Usage'!$B$3:$K$3,0),0)</f>
        <v>6340.8224688777527</v>
      </c>
      <c r="Q31" s="50">
        <f>VLOOKUP($C31,CalbyRate!$A$7:$BQ$26,COLUMN()-2,0)*VLOOKUP('Calendar Volumes'!$C31,'Rev Allocations Usage'!$B$4:$K$23,MATCH('Calendar Volumes'!$A31,'Rev Allocations Usage'!$B$3:$K$3,0),0)</f>
        <v>6430.7488101574836</v>
      </c>
      <c r="R31" s="50">
        <f>VLOOKUP($C31,CalbyRate!$A$7:$BQ$26,COLUMN()-2,0)*VLOOKUP('Calendar Volumes'!$C31,'Rev Allocations Usage'!$B$4:$K$23,MATCH('Calendar Volumes'!$A31,'Rev Allocations Usage'!$B$3:$K$3,0),0)</f>
        <v>1562.7626248056308</v>
      </c>
      <c r="S31" s="50">
        <f>VLOOKUP($C31,CalbyRate!$A$7:$BQ$26,COLUMN()-2,0)*VLOOKUP('Calendar Volumes'!$C31,'Rev Allocations Usage'!$B$4:$K$23,MATCH('Calendar Volumes'!$A31,'Rev Allocations Usage'!$B$3:$K$3,0),0)</f>
        <v>7052.5551814127566</v>
      </c>
      <c r="T31" s="50">
        <f>VLOOKUP($C31,CalbyRate!$A$7:$BQ$26,COLUMN()-2,0)*VLOOKUP('Calendar Volumes'!$C31,'Rev Allocations Usage'!$B$4:$K$23,MATCH('Calendar Volumes'!$A31,'Rev Allocations Usage'!$B$3:$K$3,0),0)</f>
        <v>8155.5913733898869</v>
      </c>
      <c r="U31" s="50">
        <f>VLOOKUP($C31,CalbyRate!$A$7:$BQ$26,COLUMN()-2,0)*VLOOKUP('Calendar Volumes'!$C31,'Rev Allocations Usage'!$B$4:$K$23,MATCH('Calendar Volumes'!$A31,'Rev Allocations Usage'!$B$3:$K$3,0),0)</f>
        <v>11978.710091983312</v>
      </c>
      <c r="V31" s="50">
        <f>VLOOKUP($C31,CalbyRate!$A$7:$BQ$26,COLUMN()-2,0)*VLOOKUP('Calendar Volumes'!$C31,'Rev Allocations Usage'!$B$4:$K$23,MATCH('Calendar Volumes'!$A31,'Rev Allocations Usage'!$B$3:$K$3,0),0)</f>
        <v>16384.580231942327</v>
      </c>
      <c r="W31" s="50">
        <f>VLOOKUP($C31,CalbyRate!$A$7:$BQ$26,COLUMN()-2,0)*VLOOKUP('Calendar Volumes'!$C31,'Rev Allocations Usage'!$B$4:$K$23,MATCH('Calendar Volumes'!$A31,'Rev Allocations Usage'!$B$3:$K$3,0),0)</f>
        <v>20379.714073849955</v>
      </c>
      <c r="X31" s="52">
        <f>VLOOKUP($C31,CalbyRate!$A$7:$BQ$26,COLUMN()-2,0)*VLOOKUP('Calendar Volumes'!$C31,'Rev Allocations Usage'!$B$4:$K$23,MATCH('Calendar Volumes'!$A31,'Rev Allocations Usage'!$B$3:$K$3,0),0)</f>
        <v>22650.043808009807</v>
      </c>
      <c r="Y31" s="50">
        <f>VLOOKUP($C31,CalbyRate!$A$7:$BQ$26,COLUMN()-2,0)*VLOOKUP('Calendar Volumes'!$C31,'Rev Allocations Usage'!$B$4:$K$23,MATCH('Calendar Volumes'!$A31,'Rev Allocations Usage'!$B$3:$K$3,0),0)</f>
        <v>16566.455535089553</v>
      </c>
      <c r="Z31" s="50">
        <f>VLOOKUP($C31,CalbyRate!$A$7:$BQ$26,COLUMN()-2,0)*VLOOKUP('Calendar Volumes'!$C31,'Rev Allocations Usage'!$B$4:$K$23,MATCH('Calendar Volumes'!$A31,'Rev Allocations Usage'!$B$3:$K$3,0),0)</f>
        <v>12837.993311717126</v>
      </c>
      <c r="AA31" s="50">
        <f>VLOOKUP($C31,CalbyRate!$A$7:$BQ$26,COLUMN()-2,0)*VLOOKUP('Calendar Volumes'!$C31,'Rev Allocations Usage'!$B$4:$K$23,MATCH('Calendar Volumes'!$A31,'Rev Allocations Usage'!$B$3:$K$3,0),0)</f>
        <v>6785.6096697107196</v>
      </c>
      <c r="AB31" s="50">
        <f>VLOOKUP($C31,CalbyRate!$A$7:$BQ$26,COLUMN()-2,0)*VLOOKUP('Calendar Volumes'!$C31,'Rev Allocations Usage'!$B$4:$K$23,MATCH('Calendar Volumes'!$A31,'Rev Allocations Usage'!$B$3:$K$3,0),0)</f>
        <v>6315.9566352788142</v>
      </c>
      <c r="AC31" s="50">
        <f>VLOOKUP($C31,CalbyRate!$A$7:$BQ$26,COLUMN()-2,0)*VLOOKUP('Calendar Volumes'!$C31,'Rev Allocations Usage'!$B$4:$K$23,MATCH('Calendar Volumes'!$A31,'Rev Allocations Usage'!$B$3:$K$3,0),0)</f>
        <v>6402.5520965831402</v>
      </c>
      <c r="AD31" s="50">
        <f>VLOOKUP($C31,CalbyRate!$A$7:$BQ$26,COLUMN()-2,0)*VLOOKUP('Calendar Volumes'!$C31,'Rev Allocations Usage'!$B$4:$K$23,MATCH('Calendar Volumes'!$A31,'Rev Allocations Usage'!$B$3:$K$3,0),0)</f>
        <v>1550.1212653460257</v>
      </c>
      <c r="AE31" s="50">
        <f>VLOOKUP($C31,CalbyRate!$A$7:$BQ$26,COLUMN()-2,0)*VLOOKUP('Calendar Volumes'!$C31,'Rev Allocations Usage'!$B$4:$K$23,MATCH('Calendar Volumes'!$A31,'Rev Allocations Usage'!$B$3:$K$3,0),0)</f>
        <v>7011.3994392403247</v>
      </c>
      <c r="AF31" s="50">
        <f>VLOOKUP($C31,CalbyRate!$A$7:$BQ$26,COLUMN()-2,0)*VLOOKUP('Calendar Volumes'!$C31,'Rev Allocations Usage'!$B$4:$K$23,MATCH('Calendar Volumes'!$A31,'Rev Allocations Usage'!$B$3:$K$3,0),0)</f>
        <v>8112.3962470511551</v>
      </c>
      <c r="AG31" s="50">
        <f>VLOOKUP($C31,CalbyRate!$A$7:$BQ$26,COLUMN()-2,0)*VLOOKUP('Calendar Volumes'!$C31,'Rev Allocations Usage'!$B$4:$K$23,MATCH('Calendar Volumes'!$A31,'Rev Allocations Usage'!$B$3:$K$3,0),0)</f>
        <v>11915.542678834638</v>
      </c>
      <c r="AH31" s="50">
        <f>VLOOKUP($C31,CalbyRate!$A$7:$BQ$26,COLUMN()-2,0)*VLOOKUP('Calendar Volumes'!$C31,'Rev Allocations Usage'!$B$4:$K$23,MATCH('Calendar Volumes'!$A31,'Rev Allocations Usage'!$B$3:$K$3,0),0)</f>
        <v>16422.235197846509</v>
      </c>
      <c r="AI31" s="50">
        <f>VLOOKUP($C31,CalbyRate!$A$7:$BQ$26,COLUMN()-2,0)*VLOOKUP('Calendar Volumes'!$C31,'Rev Allocations Usage'!$B$4:$K$23,MATCH('Calendar Volumes'!$A31,'Rev Allocations Usage'!$B$3:$K$3,0),0)</f>
        <v>20445.062644091795</v>
      </c>
      <c r="AJ31" s="52">
        <f>VLOOKUP($C31,CalbyRate!$A$7:$BQ$26,COLUMN()-2,0)*VLOOKUP('Calendar Volumes'!$C31,'Rev Allocations Usage'!$B$4:$K$23,MATCH('Calendar Volumes'!$A31,'Rev Allocations Usage'!$B$3:$K$3,0),0)</f>
        <v>22705.427734348625</v>
      </c>
      <c r="AK31" s="50">
        <f>VLOOKUP($C31,CalbyRate!$A$7:$BQ$26,COLUMN()-2,0)*VLOOKUP('Calendar Volumes'!$C31,'Rev Allocations Usage'!$B$4:$K$23,MATCH('Calendar Volumes'!$A31,'Rev Allocations Usage'!$B$3:$K$3,0),0)</f>
        <v>16587.046346245861</v>
      </c>
      <c r="AL31" s="50">
        <f>VLOOKUP($C31,CalbyRate!$A$7:$BQ$26,COLUMN()-2,0)*VLOOKUP('Calendar Volumes'!$C31,'Rev Allocations Usage'!$B$4:$K$23,MATCH('Calendar Volumes'!$A31,'Rev Allocations Usage'!$B$3:$K$3,0),0)</f>
        <v>12851.6384479307</v>
      </c>
      <c r="AM31" s="50">
        <f>VLOOKUP($C31,CalbyRate!$A$7:$BQ$26,COLUMN()-2,0)*VLOOKUP('Calendar Volumes'!$C31,'Rev Allocations Usage'!$B$4:$K$23,MATCH('Calendar Volumes'!$A31,'Rev Allocations Usage'!$B$3:$K$3,0),0)</f>
        <v>6786.2454291253835</v>
      </c>
      <c r="AN31" s="50">
        <f>VLOOKUP($C31,CalbyRate!$A$7:$BQ$26,COLUMN()-2,0)*VLOOKUP('Calendar Volumes'!$C31,'Rev Allocations Usage'!$B$4:$K$23,MATCH('Calendar Volumes'!$A31,'Rev Allocations Usage'!$B$3:$K$3,0),0)</f>
        <v>6299.9161926083771</v>
      </c>
      <c r="AO31" s="50">
        <f>VLOOKUP($C31,CalbyRate!$A$7:$BQ$26,COLUMN()-2,0)*VLOOKUP('Calendar Volumes'!$C31,'Rev Allocations Usage'!$B$4:$K$23,MATCH('Calendar Volumes'!$A31,'Rev Allocations Usage'!$B$3:$K$3,0),0)</f>
        <v>6363.1218435846195</v>
      </c>
      <c r="AP31" s="50">
        <f>VLOOKUP($C31,CalbyRate!$A$7:$BQ$26,COLUMN()-2,0)*VLOOKUP('Calendar Volumes'!$C31,'Rev Allocations Usage'!$B$4:$K$23,MATCH('Calendar Volumes'!$A31,'Rev Allocations Usage'!$B$3:$K$3,0),0)</f>
        <v>1538.4148130095045</v>
      </c>
      <c r="AQ31" s="50">
        <f>VLOOKUP($C31,CalbyRate!$A$7:$BQ$26,COLUMN()-2,0)*VLOOKUP('Calendar Volumes'!$C31,'Rev Allocations Usage'!$B$4:$K$23,MATCH('Calendar Volumes'!$A31,'Rev Allocations Usage'!$B$3:$K$3,0),0)</f>
        <v>6957.5372046807397</v>
      </c>
      <c r="AR31" s="50">
        <f>VLOOKUP($C31,CalbyRate!$A$7:$BQ$26,COLUMN()-2,0)*VLOOKUP('Calendar Volumes'!$C31,'Rev Allocations Usage'!$B$4:$K$23,MATCH('Calendar Volumes'!$A31,'Rev Allocations Usage'!$B$3:$K$3,0),0)</f>
        <v>8073.4027583004035</v>
      </c>
      <c r="AS31" s="50">
        <f>VLOOKUP($C31,CalbyRate!$A$7:$BQ$26,COLUMN()-2,0)*VLOOKUP('Calendar Volumes'!$C31,'Rev Allocations Usage'!$B$4:$K$23,MATCH('Calendar Volumes'!$A31,'Rev Allocations Usage'!$B$3:$K$3,0),0)</f>
        <v>11878.735010604258</v>
      </c>
      <c r="AT31" s="50">
        <f>VLOOKUP($C31,CalbyRate!$A$7:$BQ$26,COLUMN()-2,0)*VLOOKUP('Calendar Volumes'!$C31,'Rev Allocations Usage'!$B$4:$K$23,MATCH('Calendar Volumes'!$A31,'Rev Allocations Usage'!$B$3:$K$3,0),0)</f>
        <v>16426.981137174931</v>
      </c>
      <c r="AU31" s="50">
        <f>VLOOKUP($C31,CalbyRate!$A$7:$BQ$26,COLUMN()-2,0)*VLOOKUP('Calendar Volumes'!$C31,'Rev Allocations Usage'!$B$4:$K$23,MATCH('Calendar Volumes'!$A31,'Rev Allocations Usage'!$B$3:$K$3,0),0)</f>
        <v>20493.002264933286</v>
      </c>
      <c r="AV31" s="52">
        <f>VLOOKUP($C31,CalbyRate!$A$7:$BQ$26,COLUMN()-2,0)*VLOOKUP('Calendar Volumes'!$C31,'Rev Allocations Usage'!$B$4:$K$23,MATCH('Calendar Volumes'!$A31,'Rev Allocations Usage'!$B$3:$K$3,0),0)</f>
        <v>22762.068378841348</v>
      </c>
      <c r="AW31" s="50">
        <f>VLOOKUP($C31,CalbyRate!$A$7:$BQ$26,COLUMN()-2,0)*VLOOKUP('Calendar Volumes'!$C31,'Rev Allocations Usage'!$B$4:$K$23,MATCH('Calendar Volumes'!$A31,'Rev Allocations Usage'!$B$3:$K$3,0),0)</f>
        <v>16609.545237381793</v>
      </c>
      <c r="AX31" s="50">
        <f>VLOOKUP($C31,CalbyRate!$A$7:$BQ$26,COLUMN()-2,0)*VLOOKUP('Calendar Volumes'!$C31,'Rev Allocations Usage'!$B$4:$K$23,MATCH('Calendar Volumes'!$A31,'Rev Allocations Usage'!$B$3:$K$3,0),0)</f>
        <v>12867.389208148756</v>
      </c>
      <c r="AY31" s="50">
        <f>VLOOKUP($C31,CalbyRate!$A$7:$BQ$26,COLUMN()-2,0)*VLOOKUP('Calendar Volumes'!$C31,'Rev Allocations Usage'!$B$4:$K$23,MATCH('Calendar Volumes'!$A31,'Rev Allocations Usage'!$B$3:$K$3,0),0)</f>
        <v>6788.3473652326129</v>
      </c>
      <c r="AZ31" s="50">
        <f>VLOOKUP($C31,CalbyRate!$A$7:$BQ$26,COLUMN()-2,0)*VLOOKUP('Calendar Volumes'!$C31,'Rev Allocations Usage'!$B$4:$K$23,MATCH('Calendar Volumes'!$A31,'Rev Allocations Usage'!$B$3:$K$3,0),0)</f>
        <v>6283.5140851971237</v>
      </c>
      <c r="BA31" s="50">
        <f>VLOOKUP($C31,CalbyRate!$A$7:$BQ$26,COLUMN()-2,0)*VLOOKUP('Calendar Volumes'!$C31,'Rev Allocations Usage'!$B$4:$K$23,MATCH('Calendar Volumes'!$A31,'Rev Allocations Usage'!$B$3:$K$3,0),0)</f>
        <v>6324.5325107794006</v>
      </c>
      <c r="BB31" s="50">
        <f>VLOOKUP($C31,CalbyRate!$A$7:$BQ$26,COLUMN()-2,0)*VLOOKUP('Calendar Volumes'!$C31,'Rev Allocations Usage'!$B$4:$K$23,MATCH('Calendar Volumes'!$A31,'Rev Allocations Usage'!$B$3:$K$3,0),0)</f>
        <v>1526.7807291576048</v>
      </c>
      <c r="BC31" s="50">
        <f>VLOOKUP($C31,CalbyRate!$A$7:$BQ$26,COLUMN()-2,0)*VLOOKUP('Calendar Volumes'!$C31,'Rev Allocations Usage'!$B$4:$K$23,MATCH('Calendar Volumes'!$A31,'Rev Allocations Usage'!$B$3:$K$3,0),0)</f>
        <v>6904.2714843486929</v>
      </c>
      <c r="BD31" s="50">
        <f>VLOOKUP($C31,CalbyRate!$A$7:$BQ$26,COLUMN()-2,0)*VLOOKUP('Calendar Volumes'!$C31,'Rev Allocations Usage'!$B$4:$K$23,MATCH('Calendar Volumes'!$A31,'Rev Allocations Usage'!$B$3:$K$3,0),0)</f>
        <v>8027.7134689011091</v>
      </c>
      <c r="BE31" s="50">
        <f>VLOOKUP($C31,CalbyRate!$A$7:$BQ$26,COLUMN()-2,0)*VLOOKUP('Calendar Volumes'!$C31,'Rev Allocations Usage'!$B$4:$K$23,MATCH('Calendar Volumes'!$A31,'Rev Allocations Usage'!$B$3:$K$3,0),0)</f>
        <v>11841.06000787323</v>
      </c>
      <c r="BF31" s="50">
        <f>VLOOKUP($C31,CalbyRate!$A$7:$BQ$26,COLUMN()-2,0)*VLOOKUP('Calendar Volumes'!$C31,'Rev Allocations Usage'!$B$4:$K$23,MATCH('Calendar Volumes'!$A31,'Rev Allocations Usage'!$B$3:$K$3,0),0)</f>
        <v>16430.162561034675</v>
      </c>
      <c r="BG31" s="50">
        <f>VLOOKUP($C31,CalbyRate!$A$7:$BQ$26,COLUMN()-2,0)*VLOOKUP('Calendar Volumes'!$C31,'Rev Allocations Usage'!$B$4:$K$23,MATCH('Calendar Volumes'!$A31,'Rev Allocations Usage'!$B$3:$K$3,0),0)</f>
        <v>20538.339240091394</v>
      </c>
      <c r="BH31" s="52">
        <f>VLOOKUP($C31,CalbyRate!$A$7:$BQ$26,COLUMN()-2,0)*VLOOKUP('Calendar Volumes'!$C31,'Rev Allocations Usage'!$B$4:$K$23,MATCH('Calendar Volumes'!$A31,'Rev Allocations Usage'!$B$3:$K$3,0),0)</f>
        <v>22817.816359614815</v>
      </c>
      <c r="BI31" s="50">
        <f>VLOOKUP($C31,CalbyRate!$A$7:$BQ$26,COLUMN()-2,0)*VLOOKUP('Calendar Volumes'!$C31,'Rev Allocations Usage'!$B$4:$K$23,MATCH('Calendar Volumes'!$A31,'Rev Allocations Usage'!$B$3:$K$3,0),0)</f>
        <v>16633.38484202039</v>
      </c>
      <c r="BJ31" s="50">
        <f>VLOOKUP($C31,CalbyRate!$A$7:$BQ$26,COLUMN()-2,0)*VLOOKUP('Calendar Volumes'!$C31,'Rev Allocations Usage'!$B$4:$K$23,MATCH('Calendar Volumes'!$A31,'Rev Allocations Usage'!$B$3:$K$3,0),0)</f>
        <v>12883.910897781845</v>
      </c>
      <c r="BK31" s="50">
        <f>VLOOKUP($C31,CalbyRate!$A$7:$BQ$26,COLUMN()-2,0)*VLOOKUP('Calendar Volumes'!$C31,'Rev Allocations Usage'!$B$4:$K$23,MATCH('Calendar Volumes'!$A31,'Rev Allocations Usage'!$B$3:$K$3,0),0)</f>
        <v>6790.4269554125694</v>
      </c>
      <c r="BL31" s="50">
        <f>VLOOKUP($C31,CalbyRate!$A$7:$BQ$26,COLUMN()-2,0)*VLOOKUP('Calendar Volumes'!$C31,'Rev Allocations Usage'!$B$4:$K$23,MATCH('Calendar Volumes'!$A31,'Rev Allocations Usage'!$B$3:$K$3,0),0)</f>
        <v>6268.2441370236165</v>
      </c>
      <c r="BM31" s="50">
        <f>VLOOKUP($C31,CalbyRate!$A$7:$BQ$26,COLUMN()-2,0)*VLOOKUP('Calendar Volumes'!$C31,'Rev Allocations Usage'!$B$4:$K$23,MATCH('Calendar Volumes'!$A31,'Rev Allocations Usage'!$B$3:$K$3,0),0)</f>
        <v>6288.4990397526199</v>
      </c>
      <c r="BN31" s="50">
        <f>VLOOKUP($C31,CalbyRate!$A$7:$BQ$26,COLUMN()-2,0)*VLOOKUP('Calendar Volumes'!$C31,'Rev Allocations Usage'!$B$4:$K$23,MATCH('Calendar Volumes'!$A31,'Rev Allocations Usage'!$B$3:$K$3,0),0)</f>
        <v>1515.8899678874427</v>
      </c>
      <c r="BO31" s="50">
        <f>VLOOKUP($C31,CalbyRate!$A$7:$BQ$26,COLUMN()-2,0)*VLOOKUP('Calendar Volumes'!$C31,'Rev Allocations Usage'!$B$4:$K$23,MATCH('Calendar Volumes'!$A31,'Rev Allocations Usage'!$B$3:$K$3,0),0)</f>
        <v>6854.7290478544237</v>
      </c>
      <c r="BP31" s="50">
        <f>VLOOKUP($C31,CalbyRate!$A$7:$BQ$26,COLUMN()-2,0)*VLOOKUP('Calendar Volumes'!$C31,'Rev Allocations Usage'!$B$4:$K$23,MATCH('Calendar Volumes'!$A31,'Rev Allocations Usage'!$B$3:$K$3,0),0)</f>
        <v>7975.0972908489393</v>
      </c>
      <c r="BQ31" s="50">
        <f>VLOOKUP($C31,CalbyRate!$A$7:$BQ$26,COLUMN()-2,0)*VLOOKUP('Calendar Volumes'!$C31,'Rev Allocations Usage'!$B$4:$K$23,MATCH('Calendar Volumes'!$A31,'Rev Allocations Usage'!$B$3:$K$3,0),0)</f>
        <v>11804.632226184207</v>
      </c>
      <c r="BR31" s="50">
        <f>VLOOKUP($C31,CalbyRate!$A$7:$BQ$26,COLUMN()-2,0)*VLOOKUP('Calendar Volumes'!$C31,'Rev Allocations Usage'!$B$4:$K$23,MATCH('Calendar Volumes'!$A31,'Rev Allocations Usage'!$B$3:$K$3,0),0)</f>
        <v>16432.141701095719</v>
      </c>
      <c r="BS31" s="51">
        <f>VLOOKUP($C31,CalbyRate!$A$7:$BQ$26,COLUMN()-2,0)*VLOOKUP('Calendar Volumes'!$C31,'Rev Allocations Usage'!$B$4:$K$23,MATCH('Calendar Volumes'!$A31,'Rev Allocations Usage'!$B$3:$K$3,0),0)</f>
        <v>20580.518188785871</v>
      </c>
    </row>
    <row r="32" spans="1:71" x14ac:dyDescent="0.2">
      <c r="A32" s="92" t="s">
        <v>183</v>
      </c>
      <c r="B32" s="101"/>
      <c r="C32" s="101"/>
      <c r="D32" s="54">
        <f t="shared" ref="D32:AI32" si="10">SUM(D28:D31)</f>
        <v>571310.40053412621</v>
      </c>
      <c r="E32" s="55">
        <f t="shared" si="10"/>
        <v>579912.40912024456</v>
      </c>
      <c r="F32" s="55">
        <f t="shared" si="10"/>
        <v>619499.69670049974</v>
      </c>
      <c r="G32" s="55">
        <f t="shared" si="10"/>
        <v>685772.60543557198</v>
      </c>
      <c r="H32" s="55">
        <f t="shared" si="10"/>
        <v>698570.54893188877</v>
      </c>
      <c r="I32" s="55">
        <f t="shared" si="10"/>
        <v>1055033.5931261189</v>
      </c>
      <c r="J32" s="55">
        <f t="shared" si="10"/>
        <v>1317862.1272605648</v>
      </c>
      <c r="K32" s="56">
        <f t="shared" si="10"/>
        <v>1499714.2258228809</v>
      </c>
      <c r="L32" s="55">
        <f t="shared" si="10"/>
        <v>1459110.521699762</v>
      </c>
      <c r="M32" s="55">
        <f t="shared" si="10"/>
        <v>1173055.4345223238</v>
      </c>
      <c r="N32" s="55">
        <f t="shared" si="10"/>
        <v>1024561.615859612</v>
      </c>
      <c r="O32" s="55">
        <f t="shared" si="10"/>
        <v>598207.31502932834</v>
      </c>
      <c r="P32" s="55">
        <f t="shared" si="10"/>
        <v>640528.00349450379</v>
      </c>
      <c r="Q32" s="55">
        <f t="shared" si="10"/>
        <v>642862.97399950353</v>
      </c>
      <c r="R32" s="55">
        <f t="shared" si="10"/>
        <v>676424.4722307974</v>
      </c>
      <c r="S32" s="55">
        <f t="shared" si="10"/>
        <v>704458.28092809895</v>
      </c>
      <c r="T32" s="55">
        <f t="shared" si="10"/>
        <v>709623.70401457231</v>
      </c>
      <c r="U32" s="55">
        <f t="shared" si="10"/>
        <v>1048121.7661406656</v>
      </c>
      <c r="V32" s="55">
        <f t="shared" si="10"/>
        <v>1261268.985267865</v>
      </c>
      <c r="W32" s="55">
        <f t="shared" si="10"/>
        <v>1420075.2976686594</v>
      </c>
      <c r="X32" s="102">
        <f t="shared" si="10"/>
        <v>1472331.2003939594</v>
      </c>
      <c r="Y32" s="55">
        <f t="shared" si="10"/>
        <v>1185334.8483854211</v>
      </c>
      <c r="Z32" s="55">
        <f t="shared" si="10"/>
        <v>1036388.5745232778</v>
      </c>
      <c r="AA32" s="55">
        <f t="shared" si="10"/>
        <v>608502.44111345476</v>
      </c>
      <c r="AB32" s="55">
        <f t="shared" si="10"/>
        <v>651328.23436516244</v>
      </c>
      <c r="AC32" s="55">
        <f t="shared" si="10"/>
        <v>646424.96468700585</v>
      </c>
      <c r="AD32" s="55">
        <f t="shared" si="10"/>
        <v>679788.865562608</v>
      </c>
      <c r="AE32" s="55">
        <f t="shared" si="10"/>
        <v>705232.67942063336</v>
      </c>
      <c r="AF32" s="55">
        <f t="shared" si="10"/>
        <v>713986.55403361679</v>
      </c>
      <c r="AG32" s="55">
        <f t="shared" si="10"/>
        <v>1055436.4612346003</v>
      </c>
      <c r="AH32" s="55">
        <f t="shared" si="10"/>
        <v>1265038.0169715562</v>
      </c>
      <c r="AI32" s="55">
        <f t="shared" si="10"/>
        <v>1431994.7660741713</v>
      </c>
      <c r="AJ32" s="102">
        <f t="shared" ref="AJ32:BO32" si="11">SUM(AJ28:AJ31)</f>
        <v>1475877.3808697935</v>
      </c>
      <c r="AK32" s="55">
        <f t="shared" si="11"/>
        <v>1186817.3993694116</v>
      </c>
      <c r="AL32" s="55">
        <f t="shared" si="11"/>
        <v>1037499.6528237179</v>
      </c>
      <c r="AM32" s="55">
        <f t="shared" si="11"/>
        <v>608626.30026880011</v>
      </c>
      <c r="AN32" s="55">
        <f t="shared" si="11"/>
        <v>649904.18090656283</v>
      </c>
      <c r="AO32" s="55">
        <f t="shared" si="11"/>
        <v>642827.17636007885</v>
      </c>
      <c r="AP32" s="55">
        <f t="shared" si="11"/>
        <v>675101.31764670461</v>
      </c>
      <c r="AQ32" s="55">
        <f t="shared" si="11"/>
        <v>700281.20004246465</v>
      </c>
      <c r="AR32" s="55">
        <f t="shared" si="11"/>
        <v>710856.90754776914</v>
      </c>
      <c r="AS32" s="55">
        <f t="shared" si="11"/>
        <v>1052394.6595824761</v>
      </c>
      <c r="AT32" s="55">
        <f t="shared" si="11"/>
        <v>1265497.2302113299</v>
      </c>
      <c r="AU32" s="55">
        <f t="shared" si="11"/>
        <v>1435313.8400486363</v>
      </c>
      <c r="AV32" s="102">
        <f t="shared" si="11"/>
        <v>1479502.6889770359</v>
      </c>
      <c r="AW32" s="55">
        <f t="shared" si="11"/>
        <v>1188430.0973241141</v>
      </c>
      <c r="AX32" s="55">
        <f t="shared" si="11"/>
        <v>1038771.0363152355</v>
      </c>
      <c r="AY32" s="55">
        <f t="shared" si="11"/>
        <v>608873.61630919599</v>
      </c>
      <c r="AZ32" s="55">
        <f t="shared" si="11"/>
        <v>648446.11186314921</v>
      </c>
      <c r="BA32" s="55">
        <f t="shared" si="11"/>
        <v>639307.39216473058</v>
      </c>
      <c r="BB32" s="55">
        <f t="shared" si="11"/>
        <v>670442.34702854813</v>
      </c>
      <c r="BC32" s="55">
        <f t="shared" si="11"/>
        <v>695384.59589948517</v>
      </c>
      <c r="BD32" s="55">
        <f t="shared" si="11"/>
        <v>707174.05053901847</v>
      </c>
      <c r="BE32" s="55">
        <f t="shared" si="11"/>
        <v>1049278.1412981709</v>
      </c>
      <c r="BF32" s="55">
        <f t="shared" si="11"/>
        <v>1265840.3324642093</v>
      </c>
      <c r="BG32" s="55">
        <f t="shared" si="11"/>
        <v>1438459.3656796694</v>
      </c>
      <c r="BH32" s="102">
        <f t="shared" si="11"/>
        <v>1483073.4612914722</v>
      </c>
      <c r="BI32" s="55">
        <f t="shared" si="11"/>
        <v>1190134.4246916326</v>
      </c>
      <c r="BJ32" s="55">
        <f t="shared" si="11"/>
        <v>1040101.4450271281</v>
      </c>
      <c r="BK32" s="55">
        <f t="shared" si="11"/>
        <v>609119.42647128389</v>
      </c>
      <c r="BL32" s="55">
        <f t="shared" si="11"/>
        <v>647094.37612237548</v>
      </c>
      <c r="BM32" s="55">
        <f t="shared" si="11"/>
        <v>636026.19860077172</v>
      </c>
      <c r="BN32" s="55">
        <f t="shared" si="11"/>
        <v>666086.09025187336</v>
      </c>
      <c r="BO32" s="55">
        <f t="shared" si="11"/>
        <v>690836.06764674955</v>
      </c>
      <c r="BP32" s="55">
        <f t="shared" ref="BP32:BS32" si="12">SUM(BP28:BP31)</f>
        <v>702918.7852431261</v>
      </c>
      <c r="BQ32" s="55">
        <f t="shared" si="12"/>
        <v>1046268.6118596867</v>
      </c>
      <c r="BR32" s="55">
        <f t="shared" si="12"/>
        <v>1266094.4459682619</v>
      </c>
      <c r="BS32" s="56">
        <f t="shared" si="12"/>
        <v>1441394.2273700288</v>
      </c>
    </row>
    <row r="33" spans="1:72" s="66" customFormat="1" x14ac:dyDescent="0.2">
      <c r="A33" s="132" t="s">
        <v>103</v>
      </c>
      <c r="B33" s="128" t="s">
        <v>163</v>
      </c>
      <c r="C33" s="118" t="s">
        <v>12</v>
      </c>
      <c r="D33" s="119">
        <f>VLOOKUP($C33,CalbyRate!$A$7:$BQ$26,COLUMN()-2,0)*VLOOKUP('Calendar Volumes'!$C33,'Rev Allocations Usage'!$B$4:$K$23,MATCH('Calendar Volumes'!$A33,'Rev Allocations Usage'!$B$3:$K$3,0),0)</f>
        <v>25839.43120617605</v>
      </c>
      <c r="E33" s="120">
        <f>VLOOKUP($C33,CalbyRate!$A$7:$BQ$26,COLUMN()-2,0)*VLOOKUP('Calendar Volumes'!$C33,'Rev Allocations Usage'!$B$4:$K$23,MATCH('Calendar Volumes'!$A33,'Rev Allocations Usage'!$B$3:$K$3,0),0)</f>
        <v>24426.364253758173</v>
      </c>
      <c r="F33" s="120">
        <f>VLOOKUP($C33,CalbyRate!$A$7:$BQ$26,COLUMN()-2,0)*VLOOKUP('Calendar Volumes'!$C33,'Rev Allocations Usage'!$B$4:$K$23,MATCH('Calendar Volumes'!$A33,'Rev Allocations Usage'!$B$3:$K$3,0),0)</f>
        <v>25966.954971900144</v>
      </c>
      <c r="G33" s="120">
        <f>VLOOKUP($C33,CalbyRate!$A$7:$BQ$26,COLUMN()-2,0)*VLOOKUP('Calendar Volumes'!$C33,'Rev Allocations Usage'!$B$4:$K$23,MATCH('Calendar Volumes'!$A33,'Rev Allocations Usage'!$B$3:$K$3,0),0)</f>
        <v>29081.016042225754</v>
      </c>
      <c r="H33" s="120">
        <f>VLOOKUP($C33,CalbyRate!$A$7:$BQ$26,COLUMN()-2,0)*VLOOKUP('Calendar Volumes'!$C33,'Rev Allocations Usage'!$B$4:$K$23,MATCH('Calendar Volumes'!$A33,'Rev Allocations Usage'!$B$3:$K$3,0),0)</f>
        <v>34226.965103082752</v>
      </c>
      <c r="I33" s="120">
        <f>VLOOKUP($C33,CalbyRate!$A$7:$BQ$26,COLUMN()-2,0)*VLOOKUP('Calendar Volumes'!$C33,'Rev Allocations Usage'!$B$4:$K$23,MATCH('Calendar Volumes'!$A33,'Rev Allocations Usage'!$B$3:$K$3,0),0)</f>
        <v>40390.896296999948</v>
      </c>
      <c r="J33" s="120">
        <f>VLOOKUP($C33,CalbyRate!$A$7:$BQ$26,COLUMN()-2,0)*VLOOKUP('Calendar Volumes'!$C33,'Rev Allocations Usage'!$B$4:$K$23,MATCH('Calendar Volumes'!$A33,'Rev Allocations Usage'!$B$3:$K$3,0),0)</f>
        <v>51768.996980137395</v>
      </c>
      <c r="K33" s="121">
        <f>VLOOKUP($C33,CalbyRate!$A$7:$BQ$26,COLUMN()-2,0)*VLOOKUP('Calendar Volumes'!$C33,'Rev Allocations Usage'!$B$4:$K$23,MATCH('Calendar Volumes'!$A33,'Rev Allocations Usage'!$B$3:$K$3,0),0)</f>
        <v>61177.429020373973</v>
      </c>
      <c r="L33" s="120">
        <f>VLOOKUP($C33,CalbyRate!$A$7:$BQ$26,COLUMN()-2,0)*VLOOKUP('Calendar Volumes'!$C33,'Rev Allocations Usage'!$B$4:$K$23,MATCH('Calendar Volumes'!$A33,'Rev Allocations Usage'!$B$3:$K$3,0),0)</f>
        <v>47368.58254418162</v>
      </c>
      <c r="M33" s="120">
        <f>VLOOKUP($C33,CalbyRate!$A$7:$BQ$26,COLUMN()-2,0)*VLOOKUP('Calendar Volumes'!$C33,'Rev Allocations Usage'!$B$4:$K$23,MATCH('Calendar Volumes'!$A33,'Rev Allocations Usage'!$B$3:$K$3,0),0)</f>
        <v>35901.227652877118</v>
      </c>
      <c r="N33" s="120">
        <f>VLOOKUP($C33,CalbyRate!$A$7:$BQ$26,COLUMN()-2,0)*VLOOKUP('Calendar Volumes'!$C33,'Rev Allocations Usage'!$B$4:$K$23,MATCH('Calendar Volumes'!$A33,'Rev Allocations Usage'!$B$3:$K$3,0),0)</f>
        <v>30681.387074965471</v>
      </c>
      <c r="O33" s="120">
        <f>VLOOKUP($C33,CalbyRate!$A$7:$BQ$26,COLUMN()-2,0)*VLOOKUP('Calendar Volumes'!$C33,'Rev Allocations Usage'!$B$4:$K$23,MATCH('Calendar Volumes'!$A33,'Rev Allocations Usage'!$B$3:$K$3,0),0)</f>
        <v>26694.28985283065</v>
      </c>
      <c r="P33" s="120">
        <f>VLOOKUP($C33,CalbyRate!$A$7:$BQ$26,COLUMN()-2,0)*VLOOKUP('Calendar Volumes'!$C33,'Rev Allocations Usage'!$B$4:$K$23,MATCH('Calendar Volumes'!$A33,'Rev Allocations Usage'!$B$3:$K$3,0),0)</f>
        <v>28171.287922382555</v>
      </c>
      <c r="Q33" s="120">
        <f>VLOOKUP($C33,CalbyRate!$A$7:$BQ$26,COLUMN()-2,0)*VLOOKUP('Calendar Volumes'!$C33,'Rev Allocations Usage'!$B$4:$K$23,MATCH('Calendar Volumes'!$A33,'Rev Allocations Usage'!$B$3:$K$3,0),0)</f>
        <v>26960.624260021483</v>
      </c>
      <c r="R33" s="120">
        <f>VLOOKUP($C33,CalbyRate!$A$7:$BQ$26,COLUMN()-2,0)*VLOOKUP('Calendar Volumes'!$C33,'Rev Allocations Usage'!$B$4:$K$23,MATCH('Calendar Volumes'!$A33,'Rev Allocations Usage'!$B$3:$K$3,0),0)</f>
        <v>28247.797603960793</v>
      </c>
      <c r="S33" s="120">
        <f>VLOOKUP($C33,CalbyRate!$A$7:$BQ$26,COLUMN()-2,0)*VLOOKUP('Calendar Volumes'!$C33,'Rev Allocations Usage'!$B$4:$K$23,MATCH('Calendar Volumes'!$A33,'Rev Allocations Usage'!$B$3:$K$3,0),0)</f>
        <v>29902.016323447679</v>
      </c>
      <c r="T33" s="120">
        <f>VLOOKUP($C33,CalbyRate!$A$7:$BQ$26,COLUMN()-2,0)*VLOOKUP('Calendar Volumes'!$C33,'Rev Allocations Usage'!$B$4:$K$23,MATCH('Calendar Volumes'!$A33,'Rev Allocations Usage'!$B$3:$K$3,0),0)</f>
        <v>32214.46422156582</v>
      </c>
      <c r="U33" s="120">
        <f>VLOOKUP($C33,CalbyRate!$A$7:$BQ$26,COLUMN()-2,0)*VLOOKUP('Calendar Volumes'!$C33,'Rev Allocations Usage'!$B$4:$K$23,MATCH('Calendar Volumes'!$A33,'Rev Allocations Usage'!$B$3:$K$3,0),0)</f>
        <v>37943.351829888888</v>
      </c>
      <c r="V33" s="120">
        <f>VLOOKUP($C33,CalbyRate!$A$7:$BQ$26,COLUMN()-2,0)*VLOOKUP('Calendar Volumes'!$C33,'Rev Allocations Usage'!$B$4:$K$23,MATCH('Calendar Volumes'!$A33,'Rev Allocations Usage'!$B$3:$K$3,0),0)</f>
        <v>50011.238676494773</v>
      </c>
      <c r="W33" s="120">
        <f>VLOOKUP($C33,CalbyRate!$A$7:$BQ$26,COLUMN()-2,0)*VLOOKUP('Calendar Volumes'!$C33,'Rev Allocations Usage'!$B$4:$K$23,MATCH('Calendar Volumes'!$A33,'Rev Allocations Usage'!$B$3:$K$3,0),0)</f>
        <v>58603.484350563936</v>
      </c>
      <c r="X33" s="122">
        <f>VLOOKUP($C33,CalbyRate!$A$7:$BQ$26,COLUMN()-2,0)*VLOOKUP('Calendar Volumes'!$C33,'Rev Allocations Usage'!$B$4:$K$23,MATCH('Calendar Volumes'!$A33,'Rev Allocations Usage'!$B$3:$K$3,0),0)</f>
        <v>47498.203691601128</v>
      </c>
      <c r="Y33" s="120">
        <f>VLOOKUP($C33,CalbyRate!$A$7:$BQ$26,COLUMN()-2,0)*VLOOKUP('Calendar Volumes'!$C33,'Rev Allocations Usage'!$B$4:$K$23,MATCH('Calendar Volumes'!$A33,'Rev Allocations Usage'!$B$3:$K$3,0),0)</f>
        <v>35953.945918249105</v>
      </c>
      <c r="Z33" s="120">
        <f>VLOOKUP($C33,CalbyRate!$A$7:$BQ$26,COLUMN()-2,0)*VLOOKUP('Calendar Volumes'!$C33,'Rev Allocations Usage'!$B$4:$K$23,MATCH('Calendar Volumes'!$A33,'Rev Allocations Usage'!$B$3:$K$3,0),0)</f>
        <v>30692.596215020432</v>
      </c>
      <c r="AA33" s="120">
        <f>VLOOKUP($C33,CalbyRate!$A$7:$BQ$26,COLUMN()-2,0)*VLOOKUP('Calendar Volumes'!$C33,'Rev Allocations Usage'!$B$4:$K$23,MATCH('Calendar Volumes'!$A33,'Rev Allocations Usage'!$B$3:$K$3,0),0)</f>
        <v>26634.226517229712</v>
      </c>
      <c r="AB33" s="120">
        <f>VLOOKUP($C33,CalbyRate!$A$7:$BQ$26,COLUMN()-2,0)*VLOOKUP('Calendar Volumes'!$C33,'Rev Allocations Usage'!$B$4:$K$23,MATCH('Calendar Volumes'!$A33,'Rev Allocations Usage'!$B$3:$K$3,0),0)</f>
        <v>28060.812891551148</v>
      </c>
      <c r="AC33" s="120">
        <f>VLOOKUP($C33,CalbyRate!$A$7:$BQ$26,COLUMN()-2,0)*VLOOKUP('Calendar Volumes'!$C33,'Rev Allocations Usage'!$B$4:$K$23,MATCH('Calendar Volumes'!$A33,'Rev Allocations Usage'!$B$3:$K$3,0),0)</f>
        <v>26842.410810470388</v>
      </c>
      <c r="AD33" s="120">
        <f>VLOOKUP($C33,CalbyRate!$A$7:$BQ$26,COLUMN()-2,0)*VLOOKUP('Calendar Volumes'!$C33,'Rev Allocations Usage'!$B$4:$K$23,MATCH('Calendar Volumes'!$A33,'Rev Allocations Usage'!$B$3:$K$3,0),0)</f>
        <v>28019.298049527024</v>
      </c>
      <c r="AE33" s="120">
        <f>VLOOKUP($C33,CalbyRate!$A$7:$BQ$26,COLUMN()-2,0)*VLOOKUP('Calendar Volumes'!$C33,'Rev Allocations Usage'!$B$4:$K$23,MATCH('Calendar Volumes'!$A33,'Rev Allocations Usage'!$B$3:$K$3,0),0)</f>
        <v>29727.52074807281</v>
      </c>
      <c r="AF33" s="120">
        <f>VLOOKUP($C33,CalbyRate!$A$7:$BQ$26,COLUMN()-2,0)*VLOOKUP('Calendar Volumes'!$C33,'Rev Allocations Usage'!$B$4:$K$23,MATCH('Calendar Volumes'!$A33,'Rev Allocations Usage'!$B$3:$K$3,0),0)</f>
        <v>32043.844117115113</v>
      </c>
      <c r="AG33" s="120">
        <f>VLOOKUP($C33,CalbyRate!$A$7:$BQ$26,COLUMN()-2,0)*VLOOKUP('Calendar Volumes'!$C33,'Rev Allocations Usage'!$B$4:$K$23,MATCH('Calendar Volumes'!$A33,'Rev Allocations Usage'!$B$3:$K$3,0),0)</f>
        <v>37743.264895412685</v>
      </c>
      <c r="AH33" s="120">
        <f>VLOOKUP($C33,CalbyRate!$A$7:$BQ$26,COLUMN()-2,0)*VLOOKUP('Calendar Volumes'!$C33,'Rev Allocations Usage'!$B$4:$K$23,MATCH('Calendar Volumes'!$A33,'Rev Allocations Usage'!$B$3:$K$3,0),0)</f>
        <v>50126.17427206882</v>
      </c>
      <c r="AI33" s="120">
        <f>VLOOKUP($C33,CalbyRate!$A$7:$BQ$26,COLUMN()-2,0)*VLOOKUP('Calendar Volumes'!$C33,'Rev Allocations Usage'!$B$4:$K$23,MATCH('Calendar Volumes'!$A33,'Rev Allocations Usage'!$B$3:$K$3,0),0)</f>
        <v>58791.399347782346</v>
      </c>
      <c r="AJ33" s="122">
        <f>VLOOKUP($C33,CalbyRate!$A$7:$BQ$26,COLUMN()-2,0)*VLOOKUP('Calendar Volumes'!$C33,'Rev Allocations Usage'!$B$4:$K$23,MATCH('Calendar Volumes'!$A33,'Rev Allocations Usage'!$B$3:$K$3,0),0)</f>
        <v>47614.346381512907</v>
      </c>
      <c r="AK33" s="120">
        <f>VLOOKUP($C33,CalbyRate!$A$7:$BQ$26,COLUMN()-2,0)*VLOOKUP('Calendar Volumes'!$C33,'Rev Allocations Usage'!$B$4:$K$23,MATCH('Calendar Volumes'!$A33,'Rev Allocations Usage'!$B$3:$K$3,0),0)</f>
        <v>35998.633866685552</v>
      </c>
      <c r="AL33" s="120">
        <f>VLOOKUP($C33,CalbyRate!$A$7:$BQ$26,COLUMN()-2,0)*VLOOKUP('Calendar Volumes'!$C33,'Rev Allocations Usage'!$B$4:$K$23,MATCH('Calendar Volumes'!$A33,'Rev Allocations Usage'!$B$3:$K$3,0),0)</f>
        <v>30725.218498420436</v>
      </c>
      <c r="AM33" s="120">
        <f>VLOOKUP($C33,CalbyRate!$A$7:$BQ$26,COLUMN()-2,0)*VLOOKUP('Calendar Volumes'!$C33,'Rev Allocations Usage'!$B$4:$K$23,MATCH('Calendar Volumes'!$A33,'Rev Allocations Usage'!$B$3:$K$3,0),0)</f>
        <v>26636.721939319224</v>
      </c>
      <c r="AN33" s="120">
        <f>VLOOKUP($C33,CalbyRate!$A$7:$BQ$26,COLUMN()-2,0)*VLOOKUP('Calendar Volumes'!$C33,'Rev Allocations Usage'!$B$4:$K$23,MATCH('Calendar Volumes'!$A33,'Rev Allocations Usage'!$B$3:$K$3,0),0)</f>
        <v>27989.547699836781</v>
      </c>
      <c r="AO33" s="120">
        <f>VLOOKUP($C33,CalbyRate!$A$7:$BQ$26,COLUMN()-2,0)*VLOOKUP('Calendar Volumes'!$C33,'Rev Allocations Usage'!$B$4:$K$23,MATCH('Calendar Volumes'!$A33,'Rev Allocations Usage'!$B$3:$K$3,0),0)</f>
        <v>26677.101253690384</v>
      </c>
      <c r="AP33" s="120">
        <f>VLOOKUP($C33,CalbyRate!$A$7:$BQ$26,COLUMN()-2,0)*VLOOKUP('Calendar Volumes'!$C33,'Rev Allocations Usage'!$B$4:$K$23,MATCH('Calendar Volumes'!$A33,'Rev Allocations Usage'!$B$3:$K$3,0),0)</f>
        <v>27807.697457720191</v>
      </c>
      <c r="AQ33" s="120">
        <f>VLOOKUP($C33,CalbyRate!$A$7:$BQ$26,COLUMN()-2,0)*VLOOKUP('Calendar Volumes'!$C33,'Rev Allocations Usage'!$B$4:$K$23,MATCH('Calendar Volumes'!$A33,'Rev Allocations Usage'!$B$3:$K$3,0),0)</f>
        <v>29499.151118117577</v>
      </c>
      <c r="AR33" s="120">
        <f>VLOOKUP($C33,CalbyRate!$A$7:$BQ$26,COLUMN()-2,0)*VLOOKUP('Calendar Volumes'!$C33,'Rev Allocations Usage'!$B$4:$K$23,MATCH('Calendar Volumes'!$A33,'Rev Allocations Usage'!$B$3:$K$3,0),0)</f>
        <v>31889.820418437208</v>
      </c>
      <c r="AS33" s="120">
        <f>VLOOKUP($C33,CalbyRate!$A$7:$BQ$26,COLUMN()-2,0)*VLOOKUP('Calendar Volumes'!$C33,'Rev Allocations Usage'!$B$4:$K$23,MATCH('Calendar Volumes'!$A33,'Rev Allocations Usage'!$B$3:$K$3,0),0)</f>
        <v>37626.674186147771</v>
      </c>
      <c r="AT33" s="120">
        <f>VLOOKUP($C33,CalbyRate!$A$7:$BQ$26,COLUMN()-2,0)*VLOOKUP('Calendar Volumes'!$C33,'Rev Allocations Usage'!$B$4:$K$23,MATCH('Calendar Volumes'!$A33,'Rev Allocations Usage'!$B$3:$K$3,0),0)</f>
        <v>50140.660471967632</v>
      </c>
      <c r="AU33" s="120">
        <f>VLOOKUP($C33,CalbyRate!$A$7:$BQ$26,COLUMN()-2,0)*VLOOKUP('Calendar Volumes'!$C33,'Rev Allocations Usage'!$B$4:$K$23,MATCH('Calendar Volumes'!$A33,'Rev Allocations Usage'!$B$3:$K$3,0),0)</f>
        <v>58929.253530111688</v>
      </c>
      <c r="AV33" s="122">
        <f>VLOOKUP($C33,CalbyRate!$A$7:$BQ$26,COLUMN()-2,0)*VLOOKUP('Calendar Volumes'!$C33,'Rev Allocations Usage'!$B$4:$K$23,MATCH('Calendar Volumes'!$A33,'Rev Allocations Usage'!$B$3:$K$3,0),0)</f>
        <v>47733.124468307935</v>
      </c>
      <c r="AW33" s="120">
        <f>VLOOKUP($C33,CalbyRate!$A$7:$BQ$26,COLUMN()-2,0)*VLOOKUP('Calendar Volumes'!$C33,'Rev Allocations Usage'!$B$4:$K$23,MATCH('Calendar Volumes'!$A33,'Rev Allocations Usage'!$B$3:$K$3,0),0)</f>
        <v>36047.462894319637</v>
      </c>
      <c r="AX33" s="120">
        <f>VLOOKUP($C33,CalbyRate!$A$7:$BQ$26,COLUMN()-2,0)*VLOOKUP('Calendar Volumes'!$C33,'Rev Allocations Usage'!$B$4:$K$23,MATCH('Calendar Volumes'!$A33,'Rev Allocations Usage'!$B$3:$K$3,0),0)</f>
        <v>30762.874829259243</v>
      </c>
      <c r="AY33" s="120">
        <f>VLOOKUP($C33,CalbyRate!$A$7:$BQ$26,COLUMN()-2,0)*VLOOKUP('Calendar Volumes'!$C33,'Rev Allocations Usage'!$B$4:$K$23,MATCH('Calendar Volumes'!$A33,'Rev Allocations Usage'!$B$3:$K$3,0),0)</f>
        <v>26644.972258027447</v>
      </c>
      <c r="AZ33" s="120">
        <f>VLOOKUP($C33,CalbyRate!$A$7:$BQ$26,COLUMN()-2,0)*VLOOKUP('Calendar Volumes'!$C33,'Rev Allocations Usage'!$B$4:$K$23,MATCH('Calendar Volumes'!$A33,'Rev Allocations Usage'!$B$3:$K$3,0),0)</f>
        <v>27916.675687935451</v>
      </c>
      <c r="BA33" s="120">
        <f>VLOOKUP($C33,CalbyRate!$A$7:$BQ$26,COLUMN()-2,0)*VLOOKUP('Calendar Volumes'!$C33,'Rev Allocations Usage'!$B$4:$K$23,MATCH('Calendar Volumes'!$A33,'Rev Allocations Usage'!$B$3:$K$3,0),0)</f>
        <v>26515.317216882238</v>
      </c>
      <c r="BB33" s="120">
        <f>VLOOKUP($C33,CalbyRate!$A$7:$BQ$26,COLUMN()-2,0)*VLOOKUP('Calendar Volumes'!$C33,'Rev Allocations Usage'!$B$4:$K$23,MATCH('Calendar Volumes'!$A33,'Rev Allocations Usage'!$B$3:$K$3,0),0)</f>
        <v>27597.404966244179</v>
      </c>
      <c r="BC33" s="120">
        <f>VLOOKUP($C33,CalbyRate!$A$7:$BQ$26,COLUMN()-2,0)*VLOOKUP('Calendar Volumes'!$C33,'Rev Allocations Usage'!$B$4:$K$23,MATCH('Calendar Volumes'!$A33,'Rev Allocations Usage'!$B$3:$K$3,0),0)</f>
        <v>29273.310639329578</v>
      </c>
      <c r="BD33" s="120">
        <f>VLOOKUP($C33,CalbyRate!$A$7:$BQ$26,COLUMN()-2,0)*VLOOKUP('Calendar Volumes'!$C33,'Rev Allocations Usage'!$B$4:$K$23,MATCH('Calendar Volumes'!$A33,'Rev Allocations Usage'!$B$3:$K$3,0),0)</f>
        <v>31709.348407116879</v>
      </c>
      <c r="BE33" s="120">
        <f>VLOOKUP($C33,CalbyRate!$A$7:$BQ$26,COLUMN()-2,0)*VLOOKUP('Calendar Volumes'!$C33,'Rev Allocations Usage'!$B$4:$K$23,MATCH('Calendar Volumes'!$A33,'Rev Allocations Usage'!$B$3:$K$3,0),0)</f>
        <v>37507.336137823848</v>
      </c>
      <c r="BF33" s="120">
        <f>VLOOKUP($C33,CalbyRate!$A$7:$BQ$26,COLUMN()-2,0)*VLOOKUP('Calendar Volumes'!$C33,'Rev Allocations Usage'!$B$4:$K$23,MATCH('Calendar Volumes'!$A33,'Rev Allocations Usage'!$B$3:$K$3,0),0)</f>
        <v>50150.371245495451</v>
      </c>
      <c r="BG33" s="120">
        <f>VLOOKUP($C33,CalbyRate!$A$7:$BQ$26,COLUMN()-2,0)*VLOOKUP('Calendar Volumes'!$C33,'Rev Allocations Usage'!$B$4:$K$23,MATCH('Calendar Volumes'!$A33,'Rev Allocations Usage'!$B$3:$K$3,0),0)</f>
        <v>59059.623598335042</v>
      </c>
      <c r="BH33" s="122">
        <f>VLOOKUP($C33,CalbyRate!$A$7:$BQ$26,COLUMN()-2,0)*VLOOKUP('Calendar Volumes'!$C33,'Rev Allocations Usage'!$B$4:$K$23,MATCH('Calendar Volumes'!$A33,'Rev Allocations Usage'!$B$3:$K$3,0),0)</f>
        <v>47850.030597435907</v>
      </c>
      <c r="BI33" s="120">
        <f>VLOOKUP($C33,CalbyRate!$A$7:$BQ$26,COLUMN()-2,0)*VLOOKUP('Calendar Volumes'!$C33,'Rev Allocations Usage'!$B$4:$K$23,MATCH('Calendar Volumes'!$A33,'Rev Allocations Usage'!$B$3:$K$3,0),0)</f>
        <v>36099.201653650089</v>
      </c>
      <c r="BJ33" s="120">
        <f>VLOOKUP($C33,CalbyRate!$A$7:$BQ$26,COLUMN()-2,0)*VLOOKUP('Calendar Volumes'!$C33,'Rev Allocations Usage'!$B$4:$K$23,MATCH('Calendar Volumes'!$A33,'Rev Allocations Usage'!$B$3:$K$3,0),0)</f>
        <v>30802.374269427626</v>
      </c>
      <c r="BK33" s="120">
        <f>VLOOKUP($C33,CalbyRate!$A$7:$BQ$26,COLUMN()-2,0)*VLOOKUP('Calendar Volumes'!$C33,'Rev Allocations Usage'!$B$4:$K$23,MATCH('Calendar Volumes'!$A33,'Rev Allocations Usage'!$B$3:$K$3,0),0)</f>
        <v>26653.134866637723</v>
      </c>
      <c r="BL33" s="120">
        <f>VLOOKUP($C33,CalbyRate!$A$7:$BQ$26,COLUMN()-2,0)*VLOOKUP('Calendar Volumes'!$C33,'Rev Allocations Usage'!$B$4:$K$23,MATCH('Calendar Volumes'!$A33,'Rev Allocations Usage'!$B$3:$K$3,0),0)</f>
        <v>27848.833683421504</v>
      </c>
      <c r="BM33" s="120">
        <f>VLOOKUP($C33,CalbyRate!$A$7:$BQ$26,COLUMN()-2,0)*VLOOKUP('Calendar Volumes'!$C33,'Rev Allocations Usage'!$B$4:$K$23,MATCH('Calendar Volumes'!$A33,'Rev Allocations Usage'!$B$3:$K$3,0),0)</f>
        <v>26364.248515271174</v>
      </c>
      <c r="BN33" s="120">
        <f>VLOOKUP($C33,CalbyRate!$A$7:$BQ$26,COLUMN()-2,0)*VLOOKUP('Calendar Volumes'!$C33,'Rev Allocations Usage'!$B$4:$K$23,MATCH('Calendar Volumes'!$A33,'Rev Allocations Usage'!$B$3:$K$3,0),0)</f>
        <v>27400.548440992392</v>
      </c>
      <c r="BO33" s="120">
        <f>VLOOKUP($C33,CalbyRate!$A$7:$BQ$26,COLUMN()-2,0)*VLOOKUP('Calendar Volumes'!$C33,'Rev Allocations Usage'!$B$4:$K$23,MATCH('Calendar Volumes'!$A33,'Rev Allocations Usage'!$B$3:$K$3,0),0)</f>
        <v>29063.256452350743</v>
      </c>
      <c r="BP33" s="120">
        <f>VLOOKUP($C33,CalbyRate!$A$7:$BQ$26,COLUMN()-2,0)*VLOOKUP('Calendar Volumes'!$C33,'Rev Allocations Usage'!$B$4:$K$23,MATCH('Calendar Volumes'!$A33,'Rev Allocations Usage'!$B$3:$K$3,0),0)</f>
        <v>31501.515288985487</v>
      </c>
      <c r="BQ33" s="120">
        <f>VLOOKUP($C33,CalbyRate!$A$7:$BQ$26,COLUMN()-2,0)*VLOOKUP('Calendar Volumes'!$C33,'Rev Allocations Usage'!$B$4:$K$23,MATCH('Calendar Volumes'!$A33,'Rev Allocations Usage'!$B$3:$K$3,0),0)</f>
        <v>37391.948744156638</v>
      </c>
      <c r="BR33" s="120">
        <f>VLOOKUP($C33,CalbyRate!$A$7:$BQ$26,COLUMN()-2,0)*VLOOKUP('Calendar Volumes'!$C33,'Rev Allocations Usage'!$B$4:$K$23,MATCH('Calendar Volumes'!$A33,'Rev Allocations Usage'!$B$3:$K$3,0),0)</f>
        <v>50156.412245299289</v>
      </c>
      <c r="BS33" s="121">
        <f>VLOOKUP($C33,CalbyRate!$A$7:$BQ$26,COLUMN()-2,0)*VLOOKUP('Calendar Volumes'!$C33,'Rev Allocations Usage'!$B$4:$K$23,MATCH('Calendar Volumes'!$A33,'Rev Allocations Usage'!$B$3:$K$3,0),0)</f>
        <v>59180.912510965631</v>
      </c>
    </row>
    <row r="34" spans="1:72" s="66" customFormat="1" x14ac:dyDescent="0.2">
      <c r="A34" s="133" t="str">
        <f>A33</f>
        <v>Gas Trans Large Comm Cust</v>
      </c>
      <c r="B34" s="129" t="s">
        <v>143</v>
      </c>
      <c r="C34" s="100" t="s">
        <v>21</v>
      </c>
      <c r="D34" s="123">
        <f>VLOOKUP($C34,CalbyRate!$A$7:$BQ$26,COLUMN()-2,0)*VLOOKUP('Calendar Volumes'!$C34,'Rev Allocations Usage'!$B$4:$K$23,MATCH('Calendar Volumes'!$A34,'Rev Allocations Usage'!$B$3:$K$3,0),0)</f>
        <v>0</v>
      </c>
      <c r="E34" s="124">
        <f>VLOOKUP($C34,CalbyRate!$A$7:$BQ$26,COLUMN()-2,0)*VLOOKUP('Calendar Volumes'!$C34,'Rev Allocations Usage'!$B$4:$K$23,MATCH('Calendar Volumes'!$A34,'Rev Allocations Usage'!$B$3:$K$3,0),0)</f>
        <v>0</v>
      </c>
      <c r="F34" s="124">
        <f>VLOOKUP($C34,CalbyRate!$A$7:$BQ$26,COLUMN()-2,0)*VLOOKUP('Calendar Volumes'!$C34,'Rev Allocations Usage'!$B$4:$K$23,MATCH('Calendar Volumes'!$A34,'Rev Allocations Usage'!$B$3:$K$3,0),0)</f>
        <v>0</v>
      </c>
      <c r="G34" s="124">
        <f>VLOOKUP($C34,CalbyRate!$A$7:$BQ$26,COLUMN()-2,0)*VLOOKUP('Calendar Volumes'!$C34,'Rev Allocations Usage'!$B$4:$K$23,MATCH('Calendar Volumes'!$A34,'Rev Allocations Usage'!$B$3:$K$3,0),0)</f>
        <v>0</v>
      </c>
      <c r="H34" s="124">
        <f>VLOOKUP($C34,CalbyRate!$A$7:$BQ$26,COLUMN()-2,0)*VLOOKUP('Calendar Volumes'!$C34,'Rev Allocations Usage'!$B$4:$K$23,MATCH('Calendar Volumes'!$A34,'Rev Allocations Usage'!$B$3:$K$3,0),0)</f>
        <v>0</v>
      </c>
      <c r="I34" s="124">
        <f>VLOOKUP($C34,CalbyRate!$A$7:$BQ$26,COLUMN()-2,0)*VLOOKUP('Calendar Volumes'!$C34,'Rev Allocations Usage'!$B$4:$K$23,MATCH('Calendar Volumes'!$A34,'Rev Allocations Usage'!$B$3:$K$3,0),0)</f>
        <v>0</v>
      </c>
      <c r="J34" s="124">
        <f>VLOOKUP($C34,CalbyRate!$A$7:$BQ$26,COLUMN()-2,0)*VLOOKUP('Calendar Volumes'!$C34,'Rev Allocations Usage'!$B$4:$K$23,MATCH('Calendar Volumes'!$A34,'Rev Allocations Usage'!$B$3:$K$3,0),0)</f>
        <v>0</v>
      </c>
      <c r="K34" s="125">
        <f>VLOOKUP($C34,CalbyRate!$A$7:$BQ$26,COLUMN()-2,0)*VLOOKUP('Calendar Volumes'!$C34,'Rev Allocations Usage'!$B$4:$K$23,MATCH('Calendar Volumes'!$A34,'Rev Allocations Usage'!$B$3:$K$3,0),0)</f>
        <v>0</v>
      </c>
      <c r="L34" s="124">
        <f>VLOOKUP($C34,CalbyRate!$A$7:$BQ$26,COLUMN()-2,0)*VLOOKUP('Calendar Volumes'!$C34,'Rev Allocations Usage'!$B$4:$K$23,MATCH('Calendar Volumes'!$A34,'Rev Allocations Usage'!$B$3:$K$3,0),0)</f>
        <v>0</v>
      </c>
      <c r="M34" s="124">
        <f>VLOOKUP($C34,CalbyRate!$A$7:$BQ$26,COLUMN()-2,0)*VLOOKUP('Calendar Volumes'!$C34,'Rev Allocations Usage'!$B$4:$K$23,MATCH('Calendar Volumes'!$A34,'Rev Allocations Usage'!$B$3:$K$3,0),0)</f>
        <v>0</v>
      </c>
      <c r="N34" s="124">
        <f>VLOOKUP($C34,CalbyRate!$A$7:$BQ$26,COLUMN()-2,0)*VLOOKUP('Calendar Volumes'!$C34,'Rev Allocations Usage'!$B$4:$K$23,MATCH('Calendar Volumes'!$A34,'Rev Allocations Usage'!$B$3:$K$3,0),0)</f>
        <v>0</v>
      </c>
      <c r="O34" s="124">
        <f>VLOOKUP($C34,CalbyRate!$A$7:$BQ$26,COLUMN()-2,0)*VLOOKUP('Calendar Volumes'!$C34,'Rev Allocations Usage'!$B$4:$K$23,MATCH('Calendar Volumes'!$A34,'Rev Allocations Usage'!$B$3:$K$3,0),0)</f>
        <v>0</v>
      </c>
      <c r="P34" s="124">
        <f>VLOOKUP($C34,CalbyRate!$A$7:$BQ$26,COLUMN()-2,0)*VLOOKUP('Calendar Volumes'!$C34,'Rev Allocations Usage'!$B$4:$K$23,MATCH('Calendar Volumes'!$A34,'Rev Allocations Usage'!$B$3:$K$3,0),0)</f>
        <v>0</v>
      </c>
      <c r="Q34" s="124">
        <f>VLOOKUP($C34,CalbyRate!$A$7:$BQ$26,COLUMN()-2,0)*VLOOKUP('Calendar Volumes'!$C34,'Rev Allocations Usage'!$B$4:$K$23,MATCH('Calendar Volumes'!$A34,'Rev Allocations Usage'!$B$3:$K$3,0),0)</f>
        <v>0</v>
      </c>
      <c r="R34" s="124">
        <f>VLOOKUP($C34,CalbyRate!$A$7:$BQ$26,COLUMN()-2,0)*VLOOKUP('Calendar Volumes'!$C34,'Rev Allocations Usage'!$B$4:$K$23,MATCH('Calendar Volumes'!$A34,'Rev Allocations Usage'!$B$3:$K$3,0),0)</f>
        <v>0</v>
      </c>
      <c r="S34" s="124">
        <f>VLOOKUP($C34,CalbyRate!$A$7:$BQ$26,COLUMN()-2,0)*VLOOKUP('Calendar Volumes'!$C34,'Rev Allocations Usage'!$B$4:$K$23,MATCH('Calendar Volumes'!$A34,'Rev Allocations Usage'!$B$3:$K$3,0),0)</f>
        <v>0</v>
      </c>
      <c r="T34" s="124">
        <f>VLOOKUP($C34,CalbyRate!$A$7:$BQ$26,COLUMN()-2,0)*VLOOKUP('Calendar Volumes'!$C34,'Rev Allocations Usage'!$B$4:$K$23,MATCH('Calendar Volumes'!$A34,'Rev Allocations Usage'!$B$3:$K$3,0),0)</f>
        <v>0</v>
      </c>
      <c r="U34" s="124">
        <f>VLOOKUP($C34,CalbyRate!$A$7:$BQ$26,COLUMN()-2,0)*VLOOKUP('Calendar Volumes'!$C34,'Rev Allocations Usage'!$B$4:$K$23,MATCH('Calendar Volumes'!$A34,'Rev Allocations Usage'!$B$3:$K$3,0),0)</f>
        <v>0</v>
      </c>
      <c r="V34" s="124">
        <f>VLOOKUP($C34,CalbyRate!$A$7:$BQ$26,COLUMN()-2,0)*VLOOKUP('Calendar Volumes'!$C34,'Rev Allocations Usage'!$B$4:$K$23,MATCH('Calendar Volumes'!$A34,'Rev Allocations Usage'!$B$3:$K$3,0),0)</f>
        <v>0</v>
      </c>
      <c r="W34" s="124">
        <f>VLOOKUP($C34,CalbyRate!$A$7:$BQ$26,COLUMN()-2,0)*VLOOKUP('Calendar Volumes'!$C34,'Rev Allocations Usage'!$B$4:$K$23,MATCH('Calendar Volumes'!$A34,'Rev Allocations Usage'!$B$3:$K$3,0),0)</f>
        <v>0</v>
      </c>
      <c r="X34" s="126">
        <f>VLOOKUP($C34,CalbyRate!$A$7:$BQ$26,COLUMN()-2,0)*VLOOKUP('Calendar Volumes'!$C34,'Rev Allocations Usage'!$B$4:$K$23,MATCH('Calendar Volumes'!$A34,'Rev Allocations Usage'!$B$3:$K$3,0),0)</f>
        <v>0</v>
      </c>
      <c r="Y34" s="124">
        <f>VLOOKUP($C34,CalbyRate!$A$7:$BQ$26,COLUMN()-2,0)*VLOOKUP('Calendar Volumes'!$C34,'Rev Allocations Usage'!$B$4:$K$23,MATCH('Calendar Volumes'!$A34,'Rev Allocations Usage'!$B$3:$K$3,0),0)</f>
        <v>0</v>
      </c>
      <c r="Z34" s="124">
        <f>VLOOKUP($C34,CalbyRate!$A$7:$BQ$26,COLUMN()-2,0)*VLOOKUP('Calendar Volumes'!$C34,'Rev Allocations Usage'!$B$4:$K$23,MATCH('Calendar Volumes'!$A34,'Rev Allocations Usage'!$B$3:$K$3,0),0)</f>
        <v>0</v>
      </c>
      <c r="AA34" s="124">
        <f>VLOOKUP($C34,CalbyRate!$A$7:$BQ$26,COLUMN()-2,0)*VLOOKUP('Calendar Volumes'!$C34,'Rev Allocations Usage'!$B$4:$K$23,MATCH('Calendar Volumes'!$A34,'Rev Allocations Usage'!$B$3:$K$3,0),0)</f>
        <v>0</v>
      </c>
      <c r="AB34" s="124">
        <f>VLOOKUP($C34,CalbyRate!$A$7:$BQ$26,COLUMN()-2,0)*VLOOKUP('Calendar Volumes'!$C34,'Rev Allocations Usage'!$B$4:$K$23,MATCH('Calendar Volumes'!$A34,'Rev Allocations Usage'!$B$3:$K$3,0),0)</f>
        <v>0</v>
      </c>
      <c r="AC34" s="124">
        <f>VLOOKUP($C34,CalbyRate!$A$7:$BQ$26,COLUMN()-2,0)*VLOOKUP('Calendar Volumes'!$C34,'Rev Allocations Usage'!$B$4:$K$23,MATCH('Calendar Volumes'!$A34,'Rev Allocations Usage'!$B$3:$K$3,0),0)</f>
        <v>0</v>
      </c>
      <c r="AD34" s="124">
        <f>VLOOKUP($C34,CalbyRate!$A$7:$BQ$26,COLUMN()-2,0)*VLOOKUP('Calendar Volumes'!$C34,'Rev Allocations Usage'!$B$4:$K$23,MATCH('Calendar Volumes'!$A34,'Rev Allocations Usage'!$B$3:$K$3,0),0)</f>
        <v>0</v>
      </c>
      <c r="AE34" s="124">
        <f>VLOOKUP($C34,CalbyRate!$A$7:$BQ$26,COLUMN()-2,0)*VLOOKUP('Calendar Volumes'!$C34,'Rev Allocations Usage'!$B$4:$K$23,MATCH('Calendar Volumes'!$A34,'Rev Allocations Usage'!$B$3:$K$3,0),0)</f>
        <v>0</v>
      </c>
      <c r="AF34" s="124">
        <f>VLOOKUP($C34,CalbyRate!$A$7:$BQ$26,COLUMN()-2,0)*VLOOKUP('Calendar Volumes'!$C34,'Rev Allocations Usage'!$B$4:$K$23,MATCH('Calendar Volumes'!$A34,'Rev Allocations Usage'!$B$3:$K$3,0),0)</f>
        <v>0</v>
      </c>
      <c r="AG34" s="124">
        <f>VLOOKUP($C34,CalbyRate!$A$7:$BQ$26,COLUMN()-2,0)*VLOOKUP('Calendar Volumes'!$C34,'Rev Allocations Usage'!$B$4:$K$23,MATCH('Calendar Volumes'!$A34,'Rev Allocations Usage'!$B$3:$K$3,0),0)</f>
        <v>0</v>
      </c>
      <c r="AH34" s="124">
        <f>VLOOKUP($C34,CalbyRate!$A$7:$BQ$26,COLUMN()-2,0)*VLOOKUP('Calendar Volumes'!$C34,'Rev Allocations Usage'!$B$4:$K$23,MATCH('Calendar Volumes'!$A34,'Rev Allocations Usage'!$B$3:$K$3,0),0)</f>
        <v>0</v>
      </c>
      <c r="AI34" s="124">
        <f>VLOOKUP($C34,CalbyRate!$A$7:$BQ$26,COLUMN()-2,0)*VLOOKUP('Calendar Volumes'!$C34,'Rev Allocations Usage'!$B$4:$K$23,MATCH('Calendar Volumes'!$A34,'Rev Allocations Usage'!$B$3:$K$3,0),0)</f>
        <v>0</v>
      </c>
      <c r="AJ34" s="126">
        <f>VLOOKUP($C34,CalbyRate!$A$7:$BQ$26,COLUMN()-2,0)*VLOOKUP('Calendar Volumes'!$C34,'Rev Allocations Usage'!$B$4:$K$23,MATCH('Calendar Volumes'!$A34,'Rev Allocations Usage'!$B$3:$K$3,0),0)</f>
        <v>0</v>
      </c>
      <c r="AK34" s="124">
        <f>VLOOKUP($C34,CalbyRate!$A$7:$BQ$26,COLUMN()-2,0)*VLOOKUP('Calendar Volumes'!$C34,'Rev Allocations Usage'!$B$4:$K$23,MATCH('Calendar Volumes'!$A34,'Rev Allocations Usage'!$B$3:$K$3,0),0)</f>
        <v>0</v>
      </c>
      <c r="AL34" s="124">
        <f>VLOOKUP($C34,CalbyRate!$A$7:$BQ$26,COLUMN()-2,0)*VLOOKUP('Calendar Volumes'!$C34,'Rev Allocations Usage'!$B$4:$K$23,MATCH('Calendar Volumes'!$A34,'Rev Allocations Usage'!$B$3:$K$3,0),0)</f>
        <v>0</v>
      </c>
      <c r="AM34" s="124">
        <f>VLOOKUP($C34,CalbyRate!$A$7:$BQ$26,COLUMN()-2,0)*VLOOKUP('Calendar Volumes'!$C34,'Rev Allocations Usage'!$B$4:$K$23,MATCH('Calendar Volumes'!$A34,'Rev Allocations Usage'!$B$3:$K$3,0),0)</f>
        <v>0</v>
      </c>
      <c r="AN34" s="124">
        <f>VLOOKUP($C34,CalbyRate!$A$7:$BQ$26,COLUMN()-2,0)*VLOOKUP('Calendar Volumes'!$C34,'Rev Allocations Usage'!$B$4:$K$23,MATCH('Calendar Volumes'!$A34,'Rev Allocations Usage'!$B$3:$K$3,0),0)</f>
        <v>0</v>
      </c>
      <c r="AO34" s="124">
        <f>VLOOKUP($C34,CalbyRate!$A$7:$BQ$26,COLUMN()-2,0)*VLOOKUP('Calendar Volumes'!$C34,'Rev Allocations Usage'!$B$4:$K$23,MATCH('Calendar Volumes'!$A34,'Rev Allocations Usage'!$B$3:$K$3,0),0)</f>
        <v>0</v>
      </c>
      <c r="AP34" s="124">
        <f>VLOOKUP($C34,CalbyRate!$A$7:$BQ$26,COLUMN()-2,0)*VLOOKUP('Calendar Volumes'!$C34,'Rev Allocations Usage'!$B$4:$K$23,MATCH('Calendar Volumes'!$A34,'Rev Allocations Usage'!$B$3:$K$3,0),0)</f>
        <v>0</v>
      </c>
      <c r="AQ34" s="124">
        <f>VLOOKUP($C34,CalbyRate!$A$7:$BQ$26,COLUMN()-2,0)*VLOOKUP('Calendar Volumes'!$C34,'Rev Allocations Usage'!$B$4:$K$23,MATCH('Calendar Volumes'!$A34,'Rev Allocations Usage'!$B$3:$K$3,0),0)</f>
        <v>0</v>
      </c>
      <c r="AR34" s="124">
        <f>VLOOKUP($C34,CalbyRate!$A$7:$BQ$26,COLUMN()-2,0)*VLOOKUP('Calendar Volumes'!$C34,'Rev Allocations Usage'!$B$4:$K$23,MATCH('Calendar Volumes'!$A34,'Rev Allocations Usage'!$B$3:$K$3,0),0)</f>
        <v>0</v>
      </c>
      <c r="AS34" s="124">
        <f>VLOOKUP($C34,CalbyRate!$A$7:$BQ$26,COLUMN()-2,0)*VLOOKUP('Calendar Volumes'!$C34,'Rev Allocations Usage'!$B$4:$K$23,MATCH('Calendar Volumes'!$A34,'Rev Allocations Usage'!$B$3:$K$3,0),0)</f>
        <v>0</v>
      </c>
      <c r="AT34" s="124">
        <f>VLOOKUP($C34,CalbyRate!$A$7:$BQ$26,COLUMN()-2,0)*VLOOKUP('Calendar Volumes'!$C34,'Rev Allocations Usage'!$B$4:$K$23,MATCH('Calendar Volumes'!$A34,'Rev Allocations Usage'!$B$3:$K$3,0),0)</f>
        <v>0</v>
      </c>
      <c r="AU34" s="124">
        <f>VLOOKUP($C34,CalbyRate!$A$7:$BQ$26,COLUMN()-2,0)*VLOOKUP('Calendar Volumes'!$C34,'Rev Allocations Usage'!$B$4:$K$23,MATCH('Calendar Volumes'!$A34,'Rev Allocations Usage'!$B$3:$K$3,0),0)</f>
        <v>0</v>
      </c>
      <c r="AV34" s="126">
        <f>VLOOKUP($C34,CalbyRate!$A$7:$BQ$26,COLUMN()-2,0)*VLOOKUP('Calendar Volumes'!$C34,'Rev Allocations Usage'!$B$4:$K$23,MATCH('Calendar Volumes'!$A34,'Rev Allocations Usage'!$B$3:$K$3,0),0)</f>
        <v>0</v>
      </c>
      <c r="AW34" s="124">
        <f>VLOOKUP($C34,CalbyRate!$A$7:$BQ$26,COLUMN()-2,0)*VLOOKUP('Calendar Volumes'!$C34,'Rev Allocations Usage'!$B$4:$K$23,MATCH('Calendar Volumes'!$A34,'Rev Allocations Usage'!$B$3:$K$3,0),0)</f>
        <v>0</v>
      </c>
      <c r="AX34" s="124">
        <f>VLOOKUP($C34,CalbyRate!$A$7:$BQ$26,COLUMN()-2,0)*VLOOKUP('Calendar Volumes'!$C34,'Rev Allocations Usage'!$B$4:$K$23,MATCH('Calendar Volumes'!$A34,'Rev Allocations Usage'!$B$3:$K$3,0),0)</f>
        <v>0</v>
      </c>
      <c r="AY34" s="124">
        <f>VLOOKUP($C34,CalbyRate!$A$7:$BQ$26,COLUMN()-2,0)*VLOOKUP('Calendar Volumes'!$C34,'Rev Allocations Usage'!$B$4:$K$23,MATCH('Calendar Volumes'!$A34,'Rev Allocations Usage'!$B$3:$K$3,0),0)</f>
        <v>0</v>
      </c>
      <c r="AZ34" s="124">
        <f>VLOOKUP($C34,CalbyRate!$A$7:$BQ$26,COLUMN()-2,0)*VLOOKUP('Calendar Volumes'!$C34,'Rev Allocations Usage'!$B$4:$K$23,MATCH('Calendar Volumes'!$A34,'Rev Allocations Usage'!$B$3:$K$3,0),0)</f>
        <v>0</v>
      </c>
      <c r="BA34" s="124">
        <f>VLOOKUP($C34,CalbyRate!$A$7:$BQ$26,COLUMN()-2,0)*VLOOKUP('Calendar Volumes'!$C34,'Rev Allocations Usage'!$B$4:$K$23,MATCH('Calendar Volumes'!$A34,'Rev Allocations Usage'!$B$3:$K$3,0),0)</f>
        <v>0</v>
      </c>
      <c r="BB34" s="124">
        <f>VLOOKUP($C34,CalbyRate!$A$7:$BQ$26,COLUMN()-2,0)*VLOOKUP('Calendar Volumes'!$C34,'Rev Allocations Usage'!$B$4:$K$23,MATCH('Calendar Volumes'!$A34,'Rev Allocations Usage'!$B$3:$K$3,0),0)</f>
        <v>0</v>
      </c>
      <c r="BC34" s="124">
        <f>VLOOKUP($C34,CalbyRate!$A$7:$BQ$26,COLUMN()-2,0)*VLOOKUP('Calendar Volumes'!$C34,'Rev Allocations Usage'!$B$4:$K$23,MATCH('Calendar Volumes'!$A34,'Rev Allocations Usage'!$B$3:$K$3,0),0)</f>
        <v>0</v>
      </c>
      <c r="BD34" s="124">
        <f>VLOOKUP($C34,CalbyRate!$A$7:$BQ$26,COLUMN()-2,0)*VLOOKUP('Calendar Volumes'!$C34,'Rev Allocations Usage'!$B$4:$K$23,MATCH('Calendar Volumes'!$A34,'Rev Allocations Usage'!$B$3:$K$3,0),0)</f>
        <v>0</v>
      </c>
      <c r="BE34" s="124">
        <f>VLOOKUP($C34,CalbyRate!$A$7:$BQ$26,COLUMN()-2,0)*VLOOKUP('Calendar Volumes'!$C34,'Rev Allocations Usage'!$B$4:$K$23,MATCH('Calendar Volumes'!$A34,'Rev Allocations Usage'!$B$3:$K$3,0),0)</f>
        <v>0</v>
      </c>
      <c r="BF34" s="124">
        <f>VLOOKUP($C34,CalbyRate!$A$7:$BQ$26,COLUMN()-2,0)*VLOOKUP('Calendar Volumes'!$C34,'Rev Allocations Usage'!$B$4:$K$23,MATCH('Calendar Volumes'!$A34,'Rev Allocations Usage'!$B$3:$K$3,0),0)</f>
        <v>0</v>
      </c>
      <c r="BG34" s="124">
        <f>VLOOKUP($C34,CalbyRate!$A$7:$BQ$26,COLUMN()-2,0)*VLOOKUP('Calendar Volumes'!$C34,'Rev Allocations Usage'!$B$4:$K$23,MATCH('Calendar Volumes'!$A34,'Rev Allocations Usage'!$B$3:$K$3,0),0)</f>
        <v>0</v>
      </c>
      <c r="BH34" s="126">
        <f>VLOOKUP($C34,CalbyRate!$A$7:$BQ$26,COLUMN()-2,0)*VLOOKUP('Calendar Volumes'!$C34,'Rev Allocations Usage'!$B$4:$K$23,MATCH('Calendar Volumes'!$A34,'Rev Allocations Usage'!$B$3:$K$3,0),0)</f>
        <v>0</v>
      </c>
      <c r="BI34" s="124">
        <f>VLOOKUP($C34,CalbyRate!$A$7:$BQ$26,COLUMN()-2,0)*VLOOKUP('Calendar Volumes'!$C34,'Rev Allocations Usage'!$B$4:$K$23,MATCH('Calendar Volumes'!$A34,'Rev Allocations Usage'!$B$3:$K$3,0),0)</f>
        <v>0</v>
      </c>
      <c r="BJ34" s="124">
        <f>VLOOKUP($C34,CalbyRate!$A$7:$BQ$26,COLUMN()-2,0)*VLOOKUP('Calendar Volumes'!$C34,'Rev Allocations Usage'!$B$4:$K$23,MATCH('Calendar Volumes'!$A34,'Rev Allocations Usage'!$B$3:$K$3,0),0)</f>
        <v>0</v>
      </c>
      <c r="BK34" s="124">
        <f>VLOOKUP($C34,CalbyRate!$A$7:$BQ$26,COLUMN()-2,0)*VLOOKUP('Calendar Volumes'!$C34,'Rev Allocations Usage'!$B$4:$K$23,MATCH('Calendar Volumes'!$A34,'Rev Allocations Usage'!$B$3:$K$3,0),0)</f>
        <v>0</v>
      </c>
      <c r="BL34" s="124">
        <f>VLOOKUP($C34,CalbyRate!$A$7:$BQ$26,COLUMN()-2,0)*VLOOKUP('Calendar Volumes'!$C34,'Rev Allocations Usage'!$B$4:$K$23,MATCH('Calendar Volumes'!$A34,'Rev Allocations Usage'!$B$3:$K$3,0),0)</f>
        <v>0</v>
      </c>
      <c r="BM34" s="124">
        <f>VLOOKUP($C34,CalbyRate!$A$7:$BQ$26,COLUMN()-2,0)*VLOOKUP('Calendar Volumes'!$C34,'Rev Allocations Usage'!$B$4:$K$23,MATCH('Calendar Volumes'!$A34,'Rev Allocations Usage'!$B$3:$K$3,0),0)</f>
        <v>0</v>
      </c>
      <c r="BN34" s="124">
        <f>VLOOKUP($C34,CalbyRate!$A$7:$BQ$26,COLUMN()-2,0)*VLOOKUP('Calendar Volumes'!$C34,'Rev Allocations Usage'!$B$4:$K$23,MATCH('Calendar Volumes'!$A34,'Rev Allocations Usage'!$B$3:$K$3,0),0)</f>
        <v>0</v>
      </c>
      <c r="BO34" s="124">
        <f>VLOOKUP($C34,CalbyRate!$A$7:$BQ$26,COLUMN()-2,0)*VLOOKUP('Calendar Volumes'!$C34,'Rev Allocations Usage'!$B$4:$K$23,MATCH('Calendar Volumes'!$A34,'Rev Allocations Usage'!$B$3:$K$3,0),0)</f>
        <v>0</v>
      </c>
      <c r="BP34" s="124">
        <f>VLOOKUP($C34,CalbyRate!$A$7:$BQ$26,COLUMN()-2,0)*VLOOKUP('Calendar Volumes'!$C34,'Rev Allocations Usage'!$B$4:$K$23,MATCH('Calendar Volumes'!$A34,'Rev Allocations Usage'!$B$3:$K$3,0),0)</f>
        <v>0</v>
      </c>
      <c r="BQ34" s="124">
        <f>VLOOKUP($C34,CalbyRate!$A$7:$BQ$26,COLUMN()-2,0)*VLOOKUP('Calendar Volumes'!$C34,'Rev Allocations Usage'!$B$4:$K$23,MATCH('Calendar Volumes'!$A34,'Rev Allocations Usage'!$B$3:$K$3,0),0)</f>
        <v>0</v>
      </c>
      <c r="BR34" s="124">
        <f>VLOOKUP($C34,CalbyRate!$A$7:$BQ$26,COLUMN()-2,0)*VLOOKUP('Calendar Volumes'!$C34,'Rev Allocations Usage'!$B$4:$K$23,MATCH('Calendar Volumes'!$A34,'Rev Allocations Usage'!$B$3:$K$3,0),0)</f>
        <v>0</v>
      </c>
      <c r="BS34" s="125">
        <f>VLOOKUP($C34,CalbyRate!$A$7:$BQ$26,COLUMN()-2,0)*VLOOKUP('Calendar Volumes'!$C34,'Rev Allocations Usage'!$B$4:$K$23,MATCH('Calendar Volumes'!$A34,'Rev Allocations Usage'!$B$3:$K$3,0),0)</f>
        <v>0</v>
      </c>
    </row>
    <row r="35" spans="1:72" s="66" customFormat="1" x14ac:dyDescent="0.2">
      <c r="A35" s="134" t="s">
        <v>184</v>
      </c>
      <c r="B35" s="112"/>
      <c r="C35" s="127"/>
      <c r="D35" s="113">
        <f>SUM(D33:D34)</f>
        <v>25839.43120617605</v>
      </c>
      <c r="E35" s="114">
        <f t="shared" ref="E35:BP35" si="13">SUM(E33:E34)</f>
        <v>24426.364253758173</v>
      </c>
      <c r="F35" s="114">
        <f t="shared" si="13"/>
        <v>25966.954971900144</v>
      </c>
      <c r="G35" s="114">
        <f t="shared" si="13"/>
        <v>29081.016042225754</v>
      </c>
      <c r="H35" s="114">
        <f t="shared" si="13"/>
        <v>34226.965103082752</v>
      </c>
      <c r="I35" s="114">
        <f t="shared" si="13"/>
        <v>40390.896296999948</v>
      </c>
      <c r="J35" s="114">
        <f t="shared" si="13"/>
        <v>51768.996980137395</v>
      </c>
      <c r="K35" s="115">
        <f t="shared" si="13"/>
        <v>61177.429020373973</v>
      </c>
      <c r="L35" s="114">
        <f t="shared" si="13"/>
        <v>47368.58254418162</v>
      </c>
      <c r="M35" s="114">
        <f t="shared" si="13"/>
        <v>35901.227652877118</v>
      </c>
      <c r="N35" s="114">
        <f t="shared" si="13"/>
        <v>30681.387074965471</v>
      </c>
      <c r="O35" s="114">
        <f t="shared" si="13"/>
        <v>26694.28985283065</v>
      </c>
      <c r="P35" s="114">
        <f t="shared" si="13"/>
        <v>28171.287922382555</v>
      </c>
      <c r="Q35" s="114">
        <f t="shared" si="13"/>
        <v>26960.624260021483</v>
      </c>
      <c r="R35" s="114">
        <f t="shared" si="13"/>
        <v>28247.797603960793</v>
      </c>
      <c r="S35" s="114">
        <f t="shared" si="13"/>
        <v>29902.016323447679</v>
      </c>
      <c r="T35" s="114">
        <f t="shared" si="13"/>
        <v>32214.46422156582</v>
      </c>
      <c r="U35" s="114">
        <f t="shared" si="13"/>
        <v>37943.351829888888</v>
      </c>
      <c r="V35" s="114">
        <f t="shared" si="13"/>
        <v>50011.238676494773</v>
      </c>
      <c r="W35" s="114">
        <f t="shared" si="13"/>
        <v>58603.484350563936</v>
      </c>
      <c r="X35" s="116">
        <f t="shared" si="13"/>
        <v>47498.203691601128</v>
      </c>
      <c r="Y35" s="114">
        <f t="shared" si="13"/>
        <v>35953.945918249105</v>
      </c>
      <c r="Z35" s="114">
        <f t="shared" si="13"/>
        <v>30692.596215020432</v>
      </c>
      <c r="AA35" s="114">
        <f t="shared" si="13"/>
        <v>26634.226517229712</v>
      </c>
      <c r="AB35" s="114">
        <f t="shared" si="13"/>
        <v>28060.812891551148</v>
      </c>
      <c r="AC35" s="114">
        <f t="shared" si="13"/>
        <v>26842.410810470388</v>
      </c>
      <c r="AD35" s="114">
        <f t="shared" si="13"/>
        <v>28019.298049527024</v>
      </c>
      <c r="AE35" s="114">
        <f t="shared" si="13"/>
        <v>29727.52074807281</v>
      </c>
      <c r="AF35" s="114">
        <f t="shared" si="13"/>
        <v>32043.844117115113</v>
      </c>
      <c r="AG35" s="114">
        <f t="shared" si="13"/>
        <v>37743.264895412685</v>
      </c>
      <c r="AH35" s="114">
        <f t="shared" si="13"/>
        <v>50126.17427206882</v>
      </c>
      <c r="AI35" s="114">
        <f t="shared" si="13"/>
        <v>58791.399347782346</v>
      </c>
      <c r="AJ35" s="116">
        <f t="shared" si="13"/>
        <v>47614.346381512907</v>
      </c>
      <c r="AK35" s="114">
        <f t="shared" si="13"/>
        <v>35998.633866685552</v>
      </c>
      <c r="AL35" s="114">
        <f t="shared" si="13"/>
        <v>30725.218498420436</v>
      </c>
      <c r="AM35" s="114">
        <f t="shared" si="13"/>
        <v>26636.721939319224</v>
      </c>
      <c r="AN35" s="114">
        <f t="shared" si="13"/>
        <v>27989.547699836781</v>
      </c>
      <c r="AO35" s="114">
        <f t="shared" si="13"/>
        <v>26677.101253690384</v>
      </c>
      <c r="AP35" s="114">
        <f t="shared" si="13"/>
        <v>27807.697457720191</v>
      </c>
      <c r="AQ35" s="114">
        <f t="shared" si="13"/>
        <v>29499.151118117577</v>
      </c>
      <c r="AR35" s="114">
        <f t="shared" si="13"/>
        <v>31889.820418437208</v>
      </c>
      <c r="AS35" s="114">
        <f t="shared" si="13"/>
        <v>37626.674186147771</v>
      </c>
      <c r="AT35" s="114">
        <f t="shared" si="13"/>
        <v>50140.660471967632</v>
      </c>
      <c r="AU35" s="114">
        <f t="shared" si="13"/>
        <v>58929.253530111688</v>
      </c>
      <c r="AV35" s="116">
        <f t="shared" si="13"/>
        <v>47733.124468307935</v>
      </c>
      <c r="AW35" s="114">
        <f t="shared" si="13"/>
        <v>36047.462894319637</v>
      </c>
      <c r="AX35" s="114">
        <f t="shared" si="13"/>
        <v>30762.874829259243</v>
      </c>
      <c r="AY35" s="114">
        <f t="shared" si="13"/>
        <v>26644.972258027447</v>
      </c>
      <c r="AZ35" s="114">
        <f t="shared" si="13"/>
        <v>27916.675687935451</v>
      </c>
      <c r="BA35" s="114">
        <f t="shared" si="13"/>
        <v>26515.317216882238</v>
      </c>
      <c r="BB35" s="114">
        <f t="shared" si="13"/>
        <v>27597.404966244179</v>
      </c>
      <c r="BC35" s="114">
        <f t="shared" si="13"/>
        <v>29273.310639329578</v>
      </c>
      <c r="BD35" s="114">
        <f t="shared" si="13"/>
        <v>31709.348407116879</v>
      </c>
      <c r="BE35" s="114">
        <f t="shared" si="13"/>
        <v>37507.336137823848</v>
      </c>
      <c r="BF35" s="114">
        <f t="shared" si="13"/>
        <v>50150.371245495451</v>
      </c>
      <c r="BG35" s="114">
        <f t="shared" si="13"/>
        <v>59059.623598335042</v>
      </c>
      <c r="BH35" s="116">
        <f t="shared" si="13"/>
        <v>47850.030597435907</v>
      </c>
      <c r="BI35" s="114">
        <f t="shared" si="13"/>
        <v>36099.201653650089</v>
      </c>
      <c r="BJ35" s="114">
        <f t="shared" si="13"/>
        <v>30802.374269427626</v>
      </c>
      <c r="BK35" s="114">
        <f t="shared" si="13"/>
        <v>26653.134866637723</v>
      </c>
      <c r="BL35" s="114">
        <f t="shared" si="13"/>
        <v>27848.833683421504</v>
      </c>
      <c r="BM35" s="114">
        <f t="shared" si="13"/>
        <v>26364.248515271174</v>
      </c>
      <c r="BN35" s="114">
        <f t="shared" si="13"/>
        <v>27400.548440992392</v>
      </c>
      <c r="BO35" s="114">
        <f t="shared" si="13"/>
        <v>29063.256452350743</v>
      </c>
      <c r="BP35" s="114">
        <f t="shared" si="13"/>
        <v>31501.515288985487</v>
      </c>
      <c r="BQ35" s="114">
        <f t="shared" ref="BQ35:BS35" si="14">SUM(BQ33:BQ34)</f>
        <v>37391.948744156638</v>
      </c>
      <c r="BR35" s="114">
        <f t="shared" si="14"/>
        <v>50156.412245299289</v>
      </c>
      <c r="BS35" s="115">
        <f t="shared" si="14"/>
        <v>59180.912510965631</v>
      </c>
    </row>
    <row r="36" spans="1:72" s="66" customFormat="1" x14ac:dyDescent="0.2">
      <c r="A36" s="135" t="s">
        <v>104</v>
      </c>
      <c r="B36" s="91" t="s">
        <v>12</v>
      </c>
      <c r="C36" s="95" t="s">
        <v>12</v>
      </c>
      <c r="D36" s="96">
        <f>VLOOKUP($C36,CalbyRate!$A$7:$BQ$26,COLUMN()-2,0)*VLOOKUP('Calendar Volumes'!$C36,'Rev Allocations Usage'!$B$4:$K$23,MATCH('Calendar Volumes'!$A36,'Rev Allocations Usage'!$B$3:$K$3,0),0)</f>
        <v>8392.9403394040655</v>
      </c>
      <c r="E36" s="97">
        <f>VLOOKUP($C36,CalbyRate!$A$7:$BQ$26,COLUMN()-2,0)*VLOOKUP('Calendar Volumes'!$C36,'Rev Allocations Usage'!$B$4:$K$23,MATCH('Calendar Volumes'!$A36,'Rev Allocations Usage'!$B$3:$K$3,0),0)</f>
        <v>7933.9601655528668</v>
      </c>
      <c r="F36" s="97">
        <f>VLOOKUP($C36,CalbyRate!$A$7:$BQ$26,COLUMN()-2,0)*VLOOKUP('Calendar Volumes'!$C36,'Rev Allocations Usage'!$B$4:$K$23,MATCH('Calendar Volumes'!$A36,'Rev Allocations Usage'!$B$3:$K$3,0),0)</f>
        <v>8434.3615049490199</v>
      </c>
      <c r="G36" s="97">
        <f>VLOOKUP($C36,CalbyRate!$A$7:$BQ$26,COLUMN()-2,0)*VLOOKUP('Calendar Volumes'!$C36,'Rev Allocations Usage'!$B$4:$K$23,MATCH('Calendar Volumes'!$A36,'Rev Allocations Usage'!$B$3:$K$3,0),0)</f>
        <v>9445.8438618151649</v>
      </c>
      <c r="H36" s="97">
        <f>VLOOKUP($C36,CalbyRate!$A$7:$BQ$26,COLUMN()-2,0)*VLOOKUP('Calendar Volumes'!$C36,'Rev Allocations Usage'!$B$4:$K$23,MATCH('Calendar Volumes'!$A36,'Rev Allocations Usage'!$B$3:$K$3,0),0)</f>
        <v>11117.306484686762</v>
      </c>
      <c r="I36" s="97">
        <f>VLOOKUP($C36,CalbyRate!$A$7:$BQ$26,COLUMN()-2,0)*VLOOKUP('Calendar Volumes'!$C36,'Rev Allocations Usage'!$B$4:$K$23,MATCH('Calendar Volumes'!$A36,'Rev Allocations Usage'!$B$3:$K$3,0),0)</f>
        <v>13119.421250834304</v>
      </c>
      <c r="J36" s="97">
        <f>VLOOKUP($C36,CalbyRate!$A$7:$BQ$26,COLUMN()-2,0)*VLOOKUP('Calendar Volumes'!$C36,'Rev Allocations Usage'!$B$4:$K$23,MATCH('Calendar Volumes'!$A36,'Rev Allocations Usage'!$B$3:$K$3,0),0)</f>
        <v>16815.157408775747</v>
      </c>
      <c r="K36" s="98">
        <f>VLOOKUP($C36,CalbyRate!$A$7:$BQ$26,COLUMN()-2,0)*VLOOKUP('Calendar Volumes'!$C36,'Rev Allocations Usage'!$B$4:$K$23,MATCH('Calendar Volumes'!$A36,'Rev Allocations Usage'!$B$3:$K$3,0),0)</f>
        <v>19871.122850544816</v>
      </c>
      <c r="L36" s="97">
        <f>VLOOKUP($C36,CalbyRate!$A$7:$BQ$26,COLUMN()-2,0)*VLOOKUP('Calendar Volumes'!$C36,'Rev Allocations Usage'!$B$4:$K$23,MATCH('Calendar Volumes'!$A36,'Rev Allocations Usage'!$B$3:$K$3,0),0)</f>
        <v>15385.852888295365</v>
      </c>
      <c r="M36" s="97">
        <f>VLOOKUP($C36,CalbyRate!$A$7:$BQ$26,COLUMN()-2,0)*VLOOKUP('Calendar Volumes'!$C36,'Rev Allocations Usage'!$B$4:$K$23,MATCH('Calendar Volumes'!$A36,'Rev Allocations Usage'!$B$3:$K$3,0),0)</f>
        <v>11661.125951175791</v>
      </c>
      <c r="N36" s="97">
        <f>VLOOKUP($C36,CalbyRate!$A$7:$BQ$26,COLUMN()-2,0)*VLOOKUP('Calendar Volumes'!$C36,'Rev Allocations Usage'!$B$4:$K$23,MATCH('Calendar Volumes'!$A36,'Rev Allocations Usage'!$B$3:$K$3,0),0)</f>
        <v>9965.6625254506289</v>
      </c>
      <c r="O36" s="97">
        <f>VLOOKUP($C36,CalbyRate!$A$7:$BQ$26,COLUMN()-2,0)*VLOOKUP('Calendar Volumes'!$C36,'Rev Allocations Usage'!$B$4:$K$23,MATCH('Calendar Volumes'!$A36,'Rev Allocations Usage'!$B$3:$K$3,0),0)</f>
        <v>8670.6081240680269</v>
      </c>
      <c r="P36" s="97">
        <f>VLOOKUP($C36,CalbyRate!$A$7:$BQ$26,COLUMN()-2,0)*VLOOKUP('Calendar Volumes'!$C36,'Rev Allocations Usage'!$B$4:$K$23,MATCH('Calendar Volumes'!$A36,'Rev Allocations Usage'!$B$3:$K$3,0),0)</f>
        <v>9150.3538499027818</v>
      </c>
      <c r="Q36" s="97">
        <f>VLOOKUP($C36,CalbyRate!$A$7:$BQ$26,COLUMN()-2,0)*VLOOKUP('Calendar Volumes'!$C36,'Rev Allocations Usage'!$B$4:$K$23,MATCH('Calendar Volumes'!$A36,'Rev Allocations Usage'!$B$3:$K$3,0),0)</f>
        <v>8757.1165604204871</v>
      </c>
      <c r="R36" s="97">
        <f>VLOOKUP($C36,CalbyRate!$A$7:$BQ$26,COLUMN()-2,0)*VLOOKUP('Calendar Volumes'!$C36,'Rev Allocations Usage'!$B$4:$K$23,MATCH('Calendar Volumes'!$A36,'Rev Allocations Usage'!$B$3:$K$3,0),0)</f>
        <v>9175.2050622901297</v>
      </c>
      <c r="S36" s="97">
        <f>VLOOKUP($C36,CalbyRate!$A$7:$BQ$26,COLUMN()-2,0)*VLOOKUP('Calendar Volumes'!$C36,'Rev Allocations Usage'!$B$4:$K$23,MATCH('Calendar Volumes'!$A36,'Rev Allocations Usage'!$B$3:$K$3,0),0)</f>
        <v>9712.5140653482304</v>
      </c>
      <c r="T36" s="97">
        <f>VLOOKUP($C36,CalbyRate!$A$7:$BQ$26,COLUMN()-2,0)*VLOOKUP('Calendar Volumes'!$C36,'Rev Allocations Usage'!$B$4:$K$23,MATCH('Calendar Volumes'!$A36,'Rev Allocations Usage'!$B$3:$K$3,0),0)</f>
        <v>10463.62337158741</v>
      </c>
      <c r="U36" s="97">
        <f>VLOOKUP($C36,CalbyRate!$A$7:$BQ$26,COLUMN()-2,0)*VLOOKUP('Calendar Volumes'!$C36,'Rev Allocations Usage'!$B$4:$K$23,MATCH('Calendar Volumes'!$A36,'Rev Allocations Usage'!$B$3:$K$3,0),0)</f>
        <v>12324.431046653968</v>
      </c>
      <c r="V36" s="97">
        <f>VLOOKUP($C36,CalbyRate!$A$7:$BQ$26,COLUMN()-2,0)*VLOOKUP('Calendar Volumes'!$C36,'Rev Allocations Usage'!$B$4:$K$23,MATCH('Calendar Volumes'!$A36,'Rev Allocations Usage'!$B$3:$K$3,0),0)</f>
        <v>16244.21757438657</v>
      </c>
      <c r="W36" s="97">
        <f>VLOOKUP($C36,CalbyRate!$A$7:$BQ$26,COLUMN()-2,0)*VLOOKUP('Calendar Volumes'!$C36,'Rev Allocations Usage'!$B$4:$K$23,MATCH('Calendar Volumes'!$A36,'Rev Allocations Usage'!$B$3:$K$3,0),0)</f>
        <v>19035.076426834094</v>
      </c>
      <c r="X36" s="99">
        <f>VLOOKUP($C36,CalbyRate!$A$7:$BQ$26,COLUMN()-2,0)*VLOOKUP('Calendar Volumes'!$C36,'Rev Allocations Usage'!$B$4:$K$23,MATCH('Calendar Volumes'!$A36,'Rev Allocations Usage'!$B$3:$K$3,0),0)</f>
        <v>15427.955307204533</v>
      </c>
      <c r="Y36" s="97">
        <f>VLOOKUP($C36,CalbyRate!$A$7:$BQ$26,COLUMN()-2,0)*VLOOKUP('Calendar Volumes'!$C36,'Rev Allocations Usage'!$B$4:$K$23,MATCH('Calendar Volumes'!$A36,'Rev Allocations Usage'!$B$3:$K$3,0),0)</f>
        <v>11678.249441725311</v>
      </c>
      <c r="Z36" s="97">
        <f>VLOOKUP($C36,CalbyRate!$A$7:$BQ$26,COLUMN()-2,0)*VLOOKUP('Calendar Volumes'!$C36,'Rev Allocations Usage'!$B$4:$K$23,MATCH('Calendar Volumes'!$A36,'Rev Allocations Usage'!$B$3:$K$3,0),0)</f>
        <v>9969.3033812801041</v>
      </c>
      <c r="AA36" s="97">
        <f>VLOOKUP($C36,CalbyRate!$A$7:$BQ$26,COLUMN()-2,0)*VLOOKUP('Calendar Volumes'!$C36,'Rev Allocations Usage'!$B$4:$K$23,MATCH('Calendar Volumes'!$A36,'Rev Allocations Usage'!$B$3:$K$3,0),0)</f>
        <v>8651.0988713967163</v>
      </c>
      <c r="AB36" s="97">
        <f>VLOOKUP($C36,CalbyRate!$A$7:$BQ$26,COLUMN()-2,0)*VLOOKUP('Calendar Volumes'!$C36,'Rev Allocations Usage'!$B$4:$K$23,MATCH('Calendar Volumes'!$A36,'Rev Allocations Usage'!$B$3:$K$3,0),0)</f>
        <v>9114.4703068261751</v>
      </c>
      <c r="AC36" s="97">
        <f>VLOOKUP($C36,CalbyRate!$A$7:$BQ$26,COLUMN()-2,0)*VLOOKUP('Calendar Volumes'!$C36,'Rev Allocations Usage'!$B$4:$K$23,MATCH('Calendar Volumes'!$A36,'Rev Allocations Usage'!$B$3:$K$3,0),0)</f>
        <v>8718.7194911707447</v>
      </c>
      <c r="AD36" s="97">
        <f>VLOOKUP($C36,CalbyRate!$A$7:$BQ$26,COLUMN()-2,0)*VLOOKUP('Calendar Volumes'!$C36,'Rev Allocations Usage'!$B$4:$K$23,MATCH('Calendar Volumes'!$A36,'Rev Allocations Usage'!$B$3:$K$3,0),0)</f>
        <v>9100.9858152548204</v>
      </c>
      <c r="AE36" s="97">
        <f>VLOOKUP($C36,CalbyRate!$A$7:$BQ$26,COLUMN()-2,0)*VLOOKUP('Calendar Volumes'!$C36,'Rev Allocations Usage'!$B$4:$K$23,MATCH('Calendar Volumes'!$A36,'Rev Allocations Usage'!$B$3:$K$3,0),0)</f>
        <v>9655.8359232511539</v>
      </c>
      <c r="AF36" s="97">
        <f>VLOOKUP($C36,CalbyRate!$A$7:$BQ$26,COLUMN()-2,0)*VLOOKUP('Calendar Volumes'!$C36,'Rev Allocations Usage'!$B$4:$K$23,MATCH('Calendar Volumes'!$A36,'Rev Allocations Usage'!$B$3:$K$3,0),0)</f>
        <v>10408.204026404013</v>
      </c>
      <c r="AG36" s="97">
        <f>VLOOKUP($C36,CalbyRate!$A$7:$BQ$26,COLUMN()-2,0)*VLOOKUP('Calendar Volumes'!$C36,'Rev Allocations Usage'!$B$4:$K$23,MATCH('Calendar Volumes'!$A36,'Rev Allocations Usage'!$B$3:$K$3,0),0)</f>
        <v>12259.440540850897</v>
      </c>
      <c r="AH36" s="97">
        <f>VLOOKUP($C36,CalbyRate!$A$7:$BQ$26,COLUMN()-2,0)*VLOOKUP('Calendar Volumes'!$C36,'Rev Allocations Usage'!$B$4:$K$23,MATCH('Calendar Volumes'!$A36,'Rev Allocations Usage'!$B$3:$K$3,0),0)</f>
        <v>16281.549959485523</v>
      </c>
      <c r="AI36" s="97">
        <f>VLOOKUP($C36,CalbyRate!$A$7:$BQ$26,COLUMN()-2,0)*VLOOKUP('Calendar Volumes'!$C36,'Rev Allocations Usage'!$B$4:$K$23,MATCH('Calendar Volumes'!$A36,'Rev Allocations Usage'!$B$3:$K$3,0),0)</f>
        <v>19096.113349355684</v>
      </c>
      <c r="AJ36" s="99">
        <f>VLOOKUP($C36,CalbyRate!$A$7:$BQ$26,COLUMN()-2,0)*VLOOKUP('Calendar Volumes'!$C36,'Rev Allocations Usage'!$B$4:$K$23,MATCH('Calendar Volumes'!$A36,'Rev Allocations Usage'!$B$3:$K$3,0),0)</f>
        <v>15465.679770235842</v>
      </c>
      <c r="AK36" s="97">
        <f>VLOOKUP($C36,CalbyRate!$A$7:$BQ$26,COLUMN()-2,0)*VLOOKUP('Calendar Volumes'!$C36,'Rev Allocations Usage'!$B$4:$K$23,MATCH('Calendar Volumes'!$A36,'Rev Allocations Usage'!$B$3:$K$3,0),0)</f>
        <v>11692.764594250333</v>
      </c>
      <c r="AL36" s="97">
        <f>VLOOKUP($C36,CalbyRate!$A$7:$BQ$26,COLUMN()-2,0)*VLOOKUP('Calendar Volumes'!$C36,'Rev Allocations Usage'!$B$4:$K$23,MATCH('Calendar Volumes'!$A36,'Rev Allocations Usage'!$B$3:$K$3,0),0)</f>
        <v>9979.8994689465344</v>
      </c>
      <c r="AM36" s="97">
        <f>VLOOKUP($C36,CalbyRate!$A$7:$BQ$26,COLUMN()-2,0)*VLOOKUP('Calendar Volumes'!$C36,'Rev Allocations Usage'!$B$4:$K$23,MATCH('Calendar Volumes'!$A36,'Rev Allocations Usage'!$B$3:$K$3,0),0)</f>
        <v>8651.9094127957032</v>
      </c>
      <c r="AN36" s="97">
        <f>VLOOKUP($C36,CalbyRate!$A$7:$BQ$26,COLUMN()-2,0)*VLOOKUP('Calendar Volumes'!$C36,'Rev Allocations Usage'!$B$4:$K$23,MATCH('Calendar Volumes'!$A36,'Rev Allocations Usage'!$B$3:$K$3,0),0)</f>
        <v>9091.3225642322159</v>
      </c>
      <c r="AO36" s="97">
        <f>VLOOKUP($C36,CalbyRate!$A$7:$BQ$26,COLUMN()-2,0)*VLOOKUP('Calendar Volumes'!$C36,'Rev Allocations Usage'!$B$4:$K$23,MATCH('Calendar Volumes'!$A36,'Rev Allocations Usage'!$B$3:$K$3,0),0)</f>
        <v>8665.0250721056564</v>
      </c>
      <c r="AP36" s="97">
        <f>VLOOKUP($C36,CalbyRate!$A$7:$BQ$26,COLUMN()-2,0)*VLOOKUP('Calendar Volumes'!$C36,'Rev Allocations Usage'!$B$4:$K$23,MATCH('Calendar Volumes'!$A36,'Rev Allocations Usage'!$B$3:$K$3,0),0)</f>
        <v>9032.255542957153</v>
      </c>
      <c r="AQ36" s="97">
        <f>VLOOKUP($C36,CalbyRate!$A$7:$BQ$26,COLUMN()-2,0)*VLOOKUP('Calendar Volumes'!$C36,'Rev Allocations Usage'!$B$4:$K$23,MATCH('Calendar Volumes'!$A36,'Rev Allocations Usage'!$B$3:$K$3,0),0)</f>
        <v>9581.6588771601419</v>
      </c>
      <c r="AR36" s="97">
        <f>VLOOKUP($C36,CalbyRate!$A$7:$BQ$26,COLUMN()-2,0)*VLOOKUP('Calendar Volumes'!$C36,'Rev Allocations Usage'!$B$4:$K$23,MATCH('Calendar Volumes'!$A36,'Rev Allocations Usage'!$B$3:$K$3,0),0)</f>
        <v>10358.175382060284</v>
      </c>
      <c r="AS36" s="97">
        <f>VLOOKUP($C36,CalbyRate!$A$7:$BQ$26,COLUMN()-2,0)*VLOOKUP('Calendar Volumes'!$C36,'Rev Allocations Usage'!$B$4:$K$23,MATCH('Calendar Volumes'!$A36,'Rev Allocations Usage'!$B$3:$K$3,0),0)</f>
        <v>12221.570556052031</v>
      </c>
      <c r="AT36" s="97">
        <f>VLOOKUP($C36,CalbyRate!$A$7:$BQ$26,COLUMN()-2,0)*VLOOKUP('Calendar Volumes'!$C36,'Rev Allocations Usage'!$B$4:$K$23,MATCH('Calendar Volumes'!$A36,'Rev Allocations Usage'!$B$3:$K$3,0),0)</f>
        <v>16286.255241522316</v>
      </c>
      <c r="AU36" s="97">
        <f>VLOOKUP($C36,CalbyRate!$A$7:$BQ$26,COLUMN()-2,0)*VLOOKUP('Calendar Volumes'!$C36,'Rev Allocations Usage'!$B$4:$K$23,MATCH('Calendar Volumes'!$A36,'Rev Allocations Usage'!$B$3:$K$3,0),0)</f>
        <v>19140.889951386725</v>
      </c>
      <c r="AV36" s="99">
        <f>VLOOKUP($C36,CalbyRate!$A$7:$BQ$26,COLUMN()-2,0)*VLOOKUP('Calendar Volumes'!$C36,'Rev Allocations Usage'!$B$4:$K$23,MATCH('Calendar Volumes'!$A36,'Rev Allocations Usage'!$B$3:$K$3,0),0)</f>
        <v>15504.260240066809</v>
      </c>
      <c r="AW36" s="97">
        <f>VLOOKUP($C36,CalbyRate!$A$7:$BQ$26,COLUMN()-2,0)*VLOOKUP('Calendar Volumes'!$C36,'Rev Allocations Usage'!$B$4:$K$23,MATCH('Calendar Volumes'!$A36,'Rev Allocations Usage'!$B$3:$K$3,0),0)</f>
        <v>11708.624816268923</v>
      </c>
      <c r="AX36" s="97">
        <f>VLOOKUP($C36,CalbyRate!$A$7:$BQ$26,COLUMN()-2,0)*VLOOKUP('Calendar Volumes'!$C36,'Rev Allocations Usage'!$B$4:$K$23,MATCH('Calendar Volumes'!$A36,'Rev Allocations Usage'!$B$3:$K$3,0),0)</f>
        <v>9992.1306723197504</v>
      </c>
      <c r="AY36" s="97">
        <f>VLOOKUP($C36,CalbyRate!$A$7:$BQ$26,COLUMN()-2,0)*VLOOKUP('Calendar Volumes'!$C36,'Rev Allocations Usage'!$B$4:$K$23,MATCH('Calendar Volumes'!$A36,'Rev Allocations Usage'!$B$3:$K$3,0),0)</f>
        <v>8654.5892098913391</v>
      </c>
      <c r="AZ36" s="97">
        <f>VLOOKUP($C36,CalbyRate!$A$7:$BQ$26,COLUMN()-2,0)*VLOOKUP('Calendar Volumes'!$C36,'Rev Allocations Usage'!$B$4:$K$23,MATCH('Calendar Volumes'!$A36,'Rev Allocations Usage'!$B$3:$K$3,0),0)</f>
        <v>9067.6529082161796</v>
      </c>
      <c r="BA36" s="97">
        <f>VLOOKUP($C36,CalbyRate!$A$7:$BQ$26,COLUMN()-2,0)*VLOOKUP('Calendar Volumes'!$C36,'Rev Allocations Usage'!$B$4:$K$23,MATCH('Calendar Volumes'!$A36,'Rev Allocations Usage'!$B$3:$K$3,0),0)</f>
        <v>8612.4757819156257</v>
      </c>
      <c r="BB36" s="97">
        <f>VLOOKUP($C36,CalbyRate!$A$7:$BQ$26,COLUMN()-2,0)*VLOOKUP('Calendar Volumes'!$C36,'Rev Allocations Usage'!$B$4:$K$23,MATCH('Calendar Volumes'!$A36,'Rev Allocations Usage'!$B$3:$K$3,0),0)</f>
        <v>8963.9501564840575</v>
      </c>
      <c r="BC36" s="97">
        <f>VLOOKUP($C36,CalbyRate!$A$7:$BQ$26,COLUMN()-2,0)*VLOOKUP('Calendar Volumes'!$C36,'Rev Allocations Usage'!$B$4:$K$23,MATCH('Calendar Volumes'!$A36,'Rev Allocations Usage'!$B$3:$K$3,0),0)</f>
        <v>9508.3033280551354</v>
      </c>
      <c r="BD36" s="97">
        <f>VLOOKUP($C36,CalbyRate!$A$7:$BQ$26,COLUMN()-2,0)*VLOOKUP('Calendar Volumes'!$C36,'Rev Allocations Usage'!$B$4:$K$23,MATCH('Calendar Volumes'!$A36,'Rev Allocations Usage'!$B$3:$K$3,0),0)</f>
        <v>10299.556025780425</v>
      </c>
      <c r="BE36" s="97">
        <f>VLOOKUP($C36,CalbyRate!$A$7:$BQ$26,COLUMN()-2,0)*VLOOKUP('Calendar Volumes'!$C36,'Rev Allocations Usage'!$B$4:$K$23,MATCH('Calendar Volumes'!$A36,'Rev Allocations Usage'!$B$3:$K$3,0),0)</f>
        <v>12182.808204365117</v>
      </c>
      <c r="BF36" s="97">
        <f>VLOOKUP($C36,CalbyRate!$A$7:$BQ$26,COLUMN()-2,0)*VLOOKUP('Calendar Volumes'!$C36,'Rev Allocations Usage'!$B$4:$K$23,MATCH('Calendar Volumes'!$A36,'Rev Allocations Usage'!$B$3:$K$3,0),0)</f>
        <v>16289.40941090856</v>
      </c>
      <c r="BG36" s="97">
        <f>VLOOKUP($C36,CalbyRate!$A$7:$BQ$26,COLUMN()-2,0)*VLOOKUP('Calendar Volumes'!$C36,'Rev Allocations Usage'!$B$4:$K$23,MATCH('Calendar Volumes'!$A36,'Rev Allocations Usage'!$B$3:$K$3,0),0)</f>
        <v>19183.235628267616</v>
      </c>
      <c r="BH36" s="99">
        <f>VLOOKUP($C36,CalbyRate!$A$7:$BQ$26,COLUMN()-2,0)*VLOOKUP('Calendar Volumes'!$C36,'Rev Allocations Usage'!$B$4:$K$23,MATCH('Calendar Volumes'!$A36,'Rev Allocations Usage'!$B$3:$K$3,0),0)</f>
        <v>15542.232676814845</v>
      </c>
      <c r="BI36" s="97">
        <f>VLOOKUP($C36,CalbyRate!$A$7:$BQ$26,COLUMN()-2,0)*VLOOKUP('Calendar Volumes'!$C36,'Rev Allocations Usage'!$B$4:$K$23,MATCH('Calendar Volumes'!$A36,'Rev Allocations Usage'!$B$3:$K$3,0),0)</f>
        <v>11725.430152146109</v>
      </c>
      <c r="BJ36" s="97">
        <f>VLOOKUP($C36,CalbyRate!$A$7:$BQ$26,COLUMN()-2,0)*VLOOKUP('Calendar Volumes'!$C36,'Rev Allocations Usage'!$B$4:$K$23,MATCH('Calendar Volumes'!$A36,'Rev Allocations Usage'!$B$3:$K$3,0),0)</f>
        <v>10004.960538508672</v>
      </c>
      <c r="BK36" s="97">
        <f>VLOOKUP($C36,CalbyRate!$A$7:$BQ$26,COLUMN()-2,0)*VLOOKUP('Calendar Volumes'!$C36,'Rev Allocations Usage'!$B$4:$K$23,MATCH('Calendar Volumes'!$A36,'Rev Allocations Usage'!$B$3:$K$3,0),0)</f>
        <v>8657.2405177523106</v>
      </c>
      <c r="BL36" s="97">
        <f>VLOOKUP($C36,CalbyRate!$A$7:$BQ$26,COLUMN()-2,0)*VLOOKUP('Calendar Volumes'!$C36,'Rev Allocations Usage'!$B$4:$K$23,MATCH('Calendar Volumes'!$A36,'Rev Allocations Usage'!$B$3:$K$3,0),0)</f>
        <v>9045.6170556524048</v>
      </c>
      <c r="BM36" s="97">
        <f>VLOOKUP($C36,CalbyRate!$A$7:$BQ$26,COLUMN()-2,0)*VLOOKUP('Calendar Volumes'!$C36,'Rev Allocations Usage'!$B$4:$K$23,MATCH('Calendar Volumes'!$A36,'Rev Allocations Usage'!$B$3:$K$3,0),0)</f>
        <v>8563.4069541362478</v>
      </c>
      <c r="BN36" s="97">
        <f>VLOOKUP($C36,CalbyRate!$A$7:$BQ$26,COLUMN()-2,0)*VLOOKUP('Calendar Volumes'!$C36,'Rev Allocations Usage'!$B$4:$K$23,MATCH('Calendar Volumes'!$A36,'Rev Allocations Usage'!$B$3:$K$3,0),0)</f>
        <v>8900.0089242379818</v>
      </c>
      <c r="BO36" s="97">
        <f>VLOOKUP($C36,CalbyRate!$A$7:$BQ$26,COLUMN()-2,0)*VLOOKUP('Calendar Volumes'!$C36,'Rev Allocations Usage'!$B$4:$K$23,MATCH('Calendar Volumes'!$A36,'Rev Allocations Usage'!$B$3:$K$3,0),0)</f>
        <v>9440.0753455856884</v>
      </c>
      <c r="BP36" s="97">
        <f>VLOOKUP($C36,CalbyRate!$A$7:$BQ$26,COLUMN()-2,0)*VLOOKUP('Calendar Volumes'!$C36,'Rev Allocations Usage'!$B$4:$K$23,MATCH('Calendar Volumes'!$A36,'Rev Allocations Usage'!$B$3:$K$3,0),0)</f>
        <v>10232.049471665094</v>
      </c>
      <c r="BQ36" s="97">
        <f>VLOOKUP($C36,CalbyRate!$A$7:$BQ$26,COLUMN()-2,0)*VLOOKUP('Calendar Volumes'!$C36,'Rev Allocations Usage'!$B$4:$K$23,MATCH('Calendar Volumes'!$A36,'Rev Allocations Usage'!$B$3:$K$3,0),0)</f>
        <v>12145.32907012099</v>
      </c>
      <c r="BR36" s="97">
        <f>VLOOKUP($C36,CalbyRate!$A$7:$BQ$26,COLUMN()-2,0)*VLOOKUP('Calendar Volumes'!$C36,'Rev Allocations Usage'!$B$4:$K$23,MATCH('Calendar Volumes'!$A36,'Rev Allocations Usage'!$B$3:$K$3,0),0)</f>
        <v>16291.37159616486</v>
      </c>
      <c r="BS36" s="98">
        <f>VLOOKUP($C36,CalbyRate!$A$7:$BQ$26,COLUMN()-2,0)*VLOOKUP('Calendar Volumes'!$C36,'Rev Allocations Usage'!$B$4:$K$23,MATCH('Calendar Volumes'!$A36,'Rev Allocations Usage'!$B$3:$K$3,0),0)</f>
        <v>19222.631642809007</v>
      </c>
    </row>
    <row r="37" spans="1:72" s="66" customFormat="1" x14ac:dyDescent="0.2">
      <c r="A37" s="135" t="str">
        <f>A36</f>
        <v>Gas Trans Pub Auth Cust</v>
      </c>
      <c r="B37" s="91" t="s">
        <v>13</v>
      </c>
      <c r="C37" s="95" t="s">
        <v>13</v>
      </c>
      <c r="D37" s="96">
        <f>VLOOKUP($C37,CalbyRate!$A$7:$BQ$26,COLUMN()-2,0)*VLOOKUP('Calendar Volumes'!$C37,'Rev Allocations Usage'!$B$4:$K$23,MATCH('Calendar Volumes'!$A37,'Rev Allocations Usage'!$B$3:$K$3,0),0)</f>
        <v>13961.127907658369</v>
      </c>
      <c r="E37" s="97">
        <f>VLOOKUP($C37,CalbyRate!$A$7:$BQ$26,COLUMN()-2,0)*VLOOKUP('Calendar Volumes'!$C37,'Rev Allocations Usage'!$B$4:$K$23,MATCH('Calendar Volumes'!$A37,'Rev Allocations Usage'!$B$3:$K$3,0),0)</f>
        <v>14465.279336004633</v>
      </c>
      <c r="F37" s="97">
        <f>VLOOKUP($C37,CalbyRate!$A$7:$BQ$26,COLUMN()-2,0)*VLOOKUP('Calendar Volumes'!$C37,'Rev Allocations Usage'!$B$4:$K$23,MATCH('Calendar Volumes'!$A37,'Rev Allocations Usage'!$B$3:$K$3,0),0)</f>
        <v>15671.544323821416</v>
      </c>
      <c r="G37" s="97">
        <f>VLOOKUP($C37,CalbyRate!$A$7:$BQ$26,COLUMN()-2,0)*VLOOKUP('Calendar Volumes'!$C37,'Rev Allocations Usage'!$B$4:$K$23,MATCH('Calendar Volumes'!$A37,'Rev Allocations Usage'!$B$3:$K$3,0),0)</f>
        <v>17298.007780802727</v>
      </c>
      <c r="H37" s="97">
        <f>VLOOKUP($C37,CalbyRate!$A$7:$BQ$26,COLUMN()-2,0)*VLOOKUP('Calendar Volumes'!$C37,'Rev Allocations Usage'!$B$4:$K$23,MATCH('Calendar Volumes'!$A37,'Rev Allocations Usage'!$B$3:$K$3,0),0)</f>
        <v>17700.627462901783</v>
      </c>
      <c r="I37" s="97">
        <f>VLOOKUP($C37,CalbyRate!$A$7:$BQ$26,COLUMN()-2,0)*VLOOKUP('Calendar Volumes'!$C37,'Rev Allocations Usage'!$B$4:$K$23,MATCH('Calendar Volumes'!$A37,'Rev Allocations Usage'!$B$3:$K$3,0),0)</f>
        <v>27825.286103864695</v>
      </c>
      <c r="J37" s="97">
        <f>VLOOKUP($C37,CalbyRate!$A$7:$BQ$26,COLUMN()-2,0)*VLOOKUP('Calendar Volumes'!$C37,'Rev Allocations Usage'!$B$4:$K$23,MATCH('Calendar Volumes'!$A37,'Rev Allocations Usage'!$B$3:$K$3,0),0)</f>
        <v>34399.891479242615</v>
      </c>
      <c r="K37" s="98">
        <f>VLOOKUP($C37,CalbyRate!$A$7:$BQ$26,COLUMN()-2,0)*VLOOKUP('Calendar Volumes'!$C37,'Rev Allocations Usage'!$B$4:$K$23,MATCH('Calendar Volumes'!$A37,'Rev Allocations Usage'!$B$3:$K$3,0),0)</f>
        <v>38715.579547285473</v>
      </c>
      <c r="L37" s="97">
        <f>VLOOKUP($C37,CalbyRate!$A$7:$BQ$26,COLUMN()-2,0)*VLOOKUP('Calendar Volumes'!$C37,'Rev Allocations Usage'!$B$4:$K$23,MATCH('Calendar Volumes'!$A37,'Rev Allocations Usage'!$B$3:$K$3,0),0)</f>
        <v>37450.988417324937</v>
      </c>
      <c r="M37" s="97">
        <f>VLOOKUP($C37,CalbyRate!$A$7:$BQ$26,COLUMN()-2,0)*VLOOKUP('Calendar Volumes'!$C37,'Rev Allocations Usage'!$B$4:$K$23,MATCH('Calendar Volumes'!$A37,'Rev Allocations Usage'!$B$3:$K$3,0),0)</f>
        <v>29914.517047119825</v>
      </c>
      <c r="N37" s="97">
        <f>VLOOKUP($C37,CalbyRate!$A$7:$BQ$26,COLUMN()-2,0)*VLOOKUP('Calendar Volumes'!$C37,'Rev Allocations Usage'!$B$4:$K$23,MATCH('Calendar Volumes'!$A37,'Rev Allocations Usage'!$B$3:$K$3,0),0)</f>
        <v>25933.373975037623</v>
      </c>
      <c r="O37" s="97">
        <f>VLOOKUP($C37,CalbyRate!$A$7:$BQ$26,COLUMN()-2,0)*VLOOKUP('Calendar Volumes'!$C37,'Rev Allocations Usage'!$B$4:$K$23,MATCH('Calendar Volumes'!$A37,'Rev Allocations Usage'!$B$3:$K$3,0),0)</f>
        <v>15095.926060382604</v>
      </c>
      <c r="P37" s="97">
        <f>VLOOKUP($C37,CalbyRate!$A$7:$BQ$26,COLUMN()-2,0)*VLOOKUP('Calendar Volumes'!$C37,'Rev Allocations Usage'!$B$4:$K$23,MATCH('Calendar Volumes'!$A37,'Rev Allocations Usage'!$B$3:$K$3,0),0)</f>
        <v>15762.240454547082</v>
      </c>
      <c r="Q37" s="97">
        <f>VLOOKUP($C37,CalbyRate!$A$7:$BQ$26,COLUMN()-2,0)*VLOOKUP('Calendar Volumes'!$C37,'Rev Allocations Usage'!$B$4:$K$23,MATCH('Calendar Volumes'!$A37,'Rev Allocations Usage'!$B$3:$K$3,0),0)</f>
        <v>16104.046583712183</v>
      </c>
      <c r="R37" s="97">
        <f>VLOOKUP($C37,CalbyRate!$A$7:$BQ$26,COLUMN()-2,0)*VLOOKUP('Calendar Volumes'!$C37,'Rev Allocations Usage'!$B$4:$K$23,MATCH('Calendar Volumes'!$A37,'Rev Allocations Usage'!$B$3:$K$3,0),0)</f>
        <v>17163.304769636237</v>
      </c>
      <c r="S37" s="97">
        <f>VLOOKUP($C37,CalbyRate!$A$7:$BQ$26,COLUMN()-2,0)*VLOOKUP('Calendar Volumes'!$C37,'Rev Allocations Usage'!$B$4:$K$23,MATCH('Calendar Volumes'!$A37,'Rev Allocations Usage'!$B$3:$K$3,0),0)</f>
        <v>17742.018588123752</v>
      </c>
      <c r="T37" s="97">
        <f>VLOOKUP($C37,CalbyRate!$A$7:$BQ$26,COLUMN()-2,0)*VLOOKUP('Calendar Volumes'!$C37,'Rev Allocations Usage'!$B$4:$K$23,MATCH('Calendar Volumes'!$A37,'Rev Allocations Usage'!$B$3:$K$3,0),0)</f>
        <v>17953.486265688291</v>
      </c>
      <c r="U37" s="97">
        <f>VLOOKUP($C37,CalbyRate!$A$7:$BQ$26,COLUMN()-2,0)*VLOOKUP('Calendar Volumes'!$C37,'Rev Allocations Usage'!$B$4:$K$23,MATCH('Calendar Volumes'!$A37,'Rev Allocations Usage'!$B$3:$K$3,0),0)</f>
        <v>27368.299728828355</v>
      </c>
      <c r="V37" s="97">
        <f>VLOOKUP($C37,CalbyRate!$A$7:$BQ$26,COLUMN()-2,0)*VLOOKUP('Calendar Volumes'!$C37,'Rev Allocations Usage'!$B$4:$K$23,MATCH('Calendar Volumes'!$A37,'Rev Allocations Usage'!$B$3:$K$3,0),0)</f>
        <v>32825.49375657519</v>
      </c>
      <c r="W37" s="97">
        <f>VLOOKUP($C37,CalbyRate!$A$7:$BQ$26,COLUMN()-2,0)*VLOOKUP('Calendar Volumes'!$C37,'Rev Allocations Usage'!$B$4:$K$23,MATCH('Calendar Volumes'!$A37,'Rev Allocations Usage'!$B$3:$K$3,0),0)</f>
        <v>36514.578503977464</v>
      </c>
      <c r="X37" s="99">
        <f>VLOOKUP($C37,CalbyRate!$A$7:$BQ$26,COLUMN()-2,0)*VLOOKUP('Calendar Volumes'!$C37,'Rev Allocations Usage'!$B$4:$K$23,MATCH('Calendar Volumes'!$A37,'Rev Allocations Usage'!$B$3:$K$3,0),0)</f>
        <v>37726.039362583848</v>
      </c>
      <c r="Y37" s="97">
        <f>VLOOKUP($C37,CalbyRate!$A$7:$BQ$26,COLUMN()-2,0)*VLOOKUP('Calendar Volumes'!$C37,'Rev Allocations Usage'!$B$4:$K$23,MATCH('Calendar Volumes'!$A37,'Rev Allocations Usage'!$B$3:$K$3,0),0)</f>
        <v>30169.36400386817</v>
      </c>
      <c r="Z37" s="97">
        <f>VLOOKUP($C37,CalbyRate!$A$7:$BQ$26,COLUMN()-2,0)*VLOOKUP('Calendar Volumes'!$C37,'Rev Allocations Usage'!$B$4:$K$23,MATCH('Calendar Volumes'!$A37,'Rev Allocations Usage'!$B$3:$K$3,0),0)</f>
        <v>26174.500491769722</v>
      </c>
      <c r="AA37" s="97">
        <f>VLOOKUP($C37,CalbyRate!$A$7:$BQ$26,COLUMN()-2,0)*VLOOKUP('Calendar Volumes'!$C37,'Rev Allocations Usage'!$B$4:$K$23,MATCH('Calendar Volumes'!$A37,'Rev Allocations Usage'!$B$3:$K$3,0),0)</f>
        <v>15326.27549863373</v>
      </c>
      <c r="AB37" s="97">
        <f>VLOOKUP($C37,CalbyRate!$A$7:$BQ$26,COLUMN()-2,0)*VLOOKUP('Calendar Volumes'!$C37,'Rev Allocations Usage'!$B$4:$K$23,MATCH('Calendar Volumes'!$A37,'Rev Allocations Usage'!$B$3:$K$3,0),0)</f>
        <v>15981.672922148342</v>
      </c>
      <c r="AC37" s="97">
        <f>VLOOKUP($C37,CalbyRate!$A$7:$BQ$26,COLUMN()-2,0)*VLOOKUP('Calendar Volumes'!$C37,'Rev Allocations Usage'!$B$4:$K$23,MATCH('Calendar Volumes'!$A37,'Rev Allocations Usage'!$B$3:$K$3,0),0)</f>
        <v>16140.507921047101</v>
      </c>
      <c r="AD37" s="97">
        <f>VLOOKUP($C37,CalbyRate!$A$7:$BQ$26,COLUMN()-2,0)*VLOOKUP('Calendar Volumes'!$C37,'Rev Allocations Usage'!$B$4:$K$23,MATCH('Calendar Volumes'!$A37,'Rev Allocations Usage'!$B$3:$K$3,0),0)</f>
        <v>17194.604184334494</v>
      </c>
      <c r="AE37" s="97">
        <f>VLOOKUP($C37,CalbyRate!$A$7:$BQ$26,COLUMN()-2,0)*VLOOKUP('Calendar Volumes'!$C37,'Rev Allocations Usage'!$B$4:$K$23,MATCH('Calendar Volumes'!$A37,'Rev Allocations Usage'!$B$3:$K$3,0),0)</f>
        <v>17701.809712162158</v>
      </c>
      <c r="AF37" s="97">
        <f>VLOOKUP($C37,CalbyRate!$A$7:$BQ$26,COLUMN()-2,0)*VLOOKUP('Calendar Volumes'!$C37,'Rev Allocations Usage'!$B$4:$K$23,MATCH('Calendar Volumes'!$A37,'Rev Allocations Usage'!$B$3:$K$3,0),0)</f>
        <v>18016.10041158379</v>
      </c>
      <c r="AG37" s="97">
        <f>VLOOKUP($C37,CalbyRate!$A$7:$BQ$26,COLUMN()-2,0)*VLOOKUP('Calendar Volumes'!$C37,'Rev Allocations Usage'!$B$4:$K$23,MATCH('Calendar Volumes'!$A37,'Rev Allocations Usage'!$B$3:$K$3,0),0)</f>
        <v>27526.905468906367</v>
      </c>
      <c r="AH37" s="97">
        <f>VLOOKUP($C37,CalbyRate!$A$7:$BQ$26,COLUMN()-2,0)*VLOOKUP('Calendar Volumes'!$C37,'Rev Allocations Usage'!$B$4:$K$23,MATCH('Calendar Volumes'!$A37,'Rev Allocations Usage'!$B$3:$K$3,0),0)</f>
        <v>32873.471913367423</v>
      </c>
      <c r="AI37" s="97">
        <f>VLOOKUP($C37,CalbyRate!$A$7:$BQ$26,COLUMN()-2,0)*VLOOKUP('Calendar Volumes'!$C37,'Rev Allocations Usage'!$B$4:$K$23,MATCH('Calendar Volumes'!$A37,'Rev Allocations Usage'!$B$3:$K$3,0),0)</f>
        <v>36757.418168817923</v>
      </c>
      <c r="AJ37" s="99">
        <f>VLOOKUP($C37,CalbyRate!$A$7:$BQ$26,COLUMN()-2,0)*VLOOKUP('Calendar Volumes'!$C37,'Rev Allocations Usage'!$B$4:$K$23,MATCH('Calendar Volumes'!$A37,'Rev Allocations Usage'!$B$3:$K$3,0),0)</f>
        <v>37821.078718157863</v>
      </c>
      <c r="AK37" s="97">
        <f>VLOOKUP($C37,CalbyRate!$A$7:$BQ$26,COLUMN()-2,0)*VLOOKUP('Calendar Volumes'!$C37,'Rev Allocations Usage'!$B$4:$K$23,MATCH('Calendar Volumes'!$A37,'Rev Allocations Usage'!$B$3:$K$3,0),0)</f>
        <v>30209.160377726119</v>
      </c>
      <c r="AL37" s="97">
        <f>VLOOKUP($C37,CalbyRate!$A$7:$BQ$26,COLUMN()-2,0)*VLOOKUP('Calendar Volumes'!$C37,'Rev Allocations Usage'!$B$4:$K$23,MATCH('Calendar Volumes'!$A37,'Rev Allocations Usage'!$B$3:$K$3,0),0)</f>
        <v>26204.372280721105</v>
      </c>
      <c r="AM37" s="97">
        <f>VLOOKUP($C37,CalbyRate!$A$7:$BQ$26,COLUMN()-2,0)*VLOOKUP('Calendar Volumes'!$C37,'Rev Allocations Usage'!$B$4:$K$23,MATCH('Calendar Volumes'!$A37,'Rev Allocations Usage'!$B$3:$K$3,0),0)</f>
        <v>15329.621558589399</v>
      </c>
      <c r="AN37" s="97">
        <f>VLOOKUP($C37,CalbyRate!$A$7:$BQ$26,COLUMN()-2,0)*VLOOKUP('Calendar Volumes'!$C37,'Rev Allocations Usage'!$B$4:$K$23,MATCH('Calendar Volumes'!$A37,'Rev Allocations Usage'!$B$3:$K$3,0),0)</f>
        <v>15943.322327767226</v>
      </c>
      <c r="AO37" s="97">
        <f>VLOOKUP($C37,CalbyRate!$A$7:$BQ$26,COLUMN()-2,0)*VLOOKUP('Calendar Volumes'!$C37,'Rev Allocations Usage'!$B$4:$K$23,MATCH('Calendar Volumes'!$A37,'Rev Allocations Usage'!$B$3:$K$3,0),0)</f>
        <v>16043.603109110514</v>
      </c>
      <c r="AP37" s="97">
        <f>VLOOKUP($C37,CalbyRate!$A$7:$BQ$26,COLUMN()-2,0)*VLOOKUP('Calendar Volumes'!$C37,'Rev Allocations Usage'!$B$4:$K$23,MATCH('Calendar Volumes'!$A37,'Rev Allocations Usage'!$B$3:$K$3,0),0)</f>
        <v>17067.270679722526</v>
      </c>
      <c r="AQ37" s="97">
        <f>VLOOKUP($C37,CalbyRate!$A$7:$BQ$26,COLUMN()-2,0)*VLOOKUP('Calendar Volumes'!$C37,'Rev Allocations Usage'!$B$4:$K$23,MATCH('Calendar Volumes'!$A37,'Rev Allocations Usage'!$B$3:$K$3,0),0)</f>
        <v>17568.436736211617</v>
      </c>
      <c r="AR37" s="97">
        <f>VLOOKUP($C37,CalbyRate!$A$7:$BQ$26,COLUMN()-2,0)*VLOOKUP('Calendar Volumes'!$C37,'Rev Allocations Usage'!$B$4:$K$23,MATCH('Calendar Volumes'!$A37,'Rev Allocations Usage'!$B$3:$K$3,0),0)</f>
        <v>17931.943143487966</v>
      </c>
      <c r="AS37" s="97">
        <f>VLOOKUP($C37,CalbyRate!$A$7:$BQ$26,COLUMN()-2,0)*VLOOKUP('Calendar Volumes'!$C37,'Rev Allocations Usage'!$B$4:$K$23,MATCH('Calendar Volumes'!$A37,'Rev Allocations Usage'!$B$3:$K$3,0),0)</f>
        <v>27445.065655014227</v>
      </c>
      <c r="AT37" s="97">
        <f>VLOOKUP($C37,CalbyRate!$A$7:$BQ$26,COLUMN()-2,0)*VLOOKUP('Calendar Volumes'!$C37,'Rev Allocations Usage'!$B$4:$K$23,MATCH('Calendar Volumes'!$A37,'Rev Allocations Usage'!$B$3:$K$3,0),0)</f>
        <v>32885.832348129974</v>
      </c>
      <c r="AU37" s="97">
        <f>VLOOKUP($C37,CalbyRate!$A$7:$BQ$26,COLUMN()-2,0)*VLOOKUP('Calendar Volumes'!$C37,'Rev Allocations Usage'!$B$4:$K$23,MATCH('Calendar Volumes'!$A37,'Rev Allocations Usage'!$B$3:$K$3,0),0)</f>
        <v>36846.475077776522</v>
      </c>
      <c r="AV37" s="99">
        <f>VLOOKUP($C37,CalbyRate!$A$7:$BQ$26,COLUMN()-2,0)*VLOOKUP('Calendar Volumes'!$C37,'Rev Allocations Usage'!$B$4:$K$23,MATCH('Calendar Volumes'!$A37,'Rev Allocations Usage'!$B$3:$K$3,0),0)</f>
        <v>37918.23919088253</v>
      </c>
      <c r="AW37" s="97">
        <f>VLOOKUP($C37,CalbyRate!$A$7:$BQ$26,COLUMN()-2,0)*VLOOKUP('Calendar Volumes'!$C37,'Rev Allocations Usage'!$B$4:$K$23,MATCH('Calendar Volumes'!$A37,'Rev Allocations Usage'!$B$3:$K$3,0),0)</f>
        <v>30252.449319405445</v>
      </c>
      <c r="AX37" s="97">
        <f>VLOOKUP($C37,CalbyRate!$A$7:$BQ$26,COLUMN()-2,0)*VLOOKUP('Calendar Volumes'!$C37,'Rev Allocations Usage'!$B$4:$K$23,MATCH('Calendar Volumes'!$A37,'Rev Allocations Usage'!$B$3:$K$3,0),0)</f>
        <v>26238.552381292066</v>
      </c>
      <c r="AY37" s="97">
        <f>VLOOKUP($C37,CalbyRate!$A$7:$BQ$26,COLUMN()-2,0)*VLOOKUP('Calendar Volumes'!$C37,'Rev Allocations Usage'!$B$4:$K$23,MATCH('Calendar Volumes'!$A37,'Rev Allocations Usage'!$B$3:$K$3,0),0)</f>
        <v>15336.289926243709</v>
      </c>
      <c r="AZ37" s="97">
        <f>VLOOKUP($C37,CalbyRate!$A$7:$BQ$26,COLUMN()-2,0)*VLOOKUP('Calendar Volumes'!$C37,'Rev Allocations Usage'!$B$4:$K$23,MATCH('Calendar Volumes'!$A37,'Rev Allocations Usage'!$B$3:$K$3,0),0)</f>
        <v>15904.056097236602</v>
      </c>
      <c r="BA37" s="97">
        <f>VLOOKUP($C37,CalbyRate!$A$7:$BQ$26,COLUMN()-2,0)*VLOOKUP('Calendar Volumes'!$C37,'Rev Allocations Usage'!$B$4:$K$23,MATCH('Calendar Volumes'!$A37,'Rev Allocations Usage'!$B$3:$K$3,0),0)</f>
        <v>15948.800338288032</v>
      </c>
      <c r="BB37" s="97">
        <f>VLOOKUP($C37,CalbyRate!$A$7:$BQ$26,COLUMN()-2,0)*VLOOKUP('Calendar Volumes'!$C37,'Rev Allocations Usage'!$B$4:$K$23,MATCH('Calendar Volumes'!$A37,'Rev Allocations Usage'!$B$3:$K$3,0),0)</f>
        <v>16940.714313078592</v>
      </c>
      <c r="BC37" s="97">
        <f>VLOOKUP($C37,CalbyRate!$A$7:$BQ$26,COLUMN()-2,0)*VLOOKUP('Calendar Volumes'!$C37,'Rev Allocations Usage'!$B$4:$K$23,MATCH('Calendar Volumes'!$A37,'Rev Allocations Usage'!$B$3:$K$3,0),0)</f>
        <v>17436.542735983945</v>
      </c>
      <c r="BD37" s="97">
        <f>VLOOKUP($C37,CalbyRate!$A$7:$BQ$26,COLUMN()-2,0)*VLOOKUP('Calendar Volumes'!$C37,'Rev Allocations Usage'!$B$4:$K$23,MATCH('Calendar Volumes'!$A37,'Rev Allocations Usage'!$B$3:$K$3,0),0)</f>
        <v>17832.900280814862</v>
      </c>
      <c r="BE37" s="97">
        <f>VLOOKUP($C37,CalbyRate!$A$7:$BQ$26,COLUMN()-2,0)*VLOOKUP('Calendar Volumes'!$C37,'Rev Allocations Usage'!$B$4:$K$23,MATCH('Calendar Volumes'!$A37,'Rev Allocations Usage'!$B$3:$K$3,0),0)</f>
        <v>27361.217814262371</v>
      </c>
      <c r="BF37" s="97">
        <f>VLOOKUP($C37,CalbyRate!$A$7:$BQ$26,COLUMN()-2,0)*VLOOKUP('Calendar Volumes'!$C37,'Rev Allocations Usage'!$B$4:$K$23,MATCH('Calendar Volumes'!$A37,'Rev Allocations Usage'!$B$3:$K$3,0),0)</f>
        <v>32895.076400542624</v>
      </c>
      <c r="BG37" s="97">
        <f>VLOOKUP($C37,CalbyRate!$A$7:$BQ$26,COLUMN()-2,0)*VLOOKUP('Calendar Volumes'!$C37,'Rev Allocations Usage'!$B$4:$K$23,MATCH('Calendar Volumes'!$A37,'Rev Allocations Usage'!$B$3:$K$3,0),0)</f>
        <v>36930.879848806158</v>
      </c>
      <c r="BH37" s="99">
        <f>VLOOKUP($C37,CalbyRate!$A$7:$BQ$26,COLUMN()-2,0)*VLOOKUP('Calendar Volumes'!$C37,'Rev Allocations Usage'!$B$4:$K$23,MATCH('Calendar Volumes'!$A37,'Rev Allocations Usage'!$B$3:$K$3,0),0)</f>
        <v>38013.940602008995</v>
      </c>
      <c r="BI37" s="97">
        <f>VLOOKUP($C37,CalbyRate!$A$7:$BQ$26,COLUMN()-2,0)*VLOOKUP('Calendar Volumes'!$C37,'Rev Allocations Usage'!$B$4:$K$23,MATCH('Calendar Volumes'!$A37,'Rev Allocations Usage'!$B$3:$K$3,0),0)</f>
        <v>30298.198255692721</v>
      </c>
      <c r="BJ37" s="97">
        <f>VLOOKUP($C37,CalbyRate!$A$7:$BQ$26,COLUMN()-2,0)*VLOOKUP('Calendar Volumes'!$C37,'Rev Allocations Usage'!$B$4:$K$23,MATCH('Calendar Volumes'!$A37,'Rev Allocations Usage'!$B$3:$K$3,0),0)</f>
        <v>26274.320036797781</v>
      </c>
      <c r="BK37" s="97">
        <f>VLOOKUP($C37,CalbyRate!$A$7:$BQ$26,COLUMN()-2,0)*VLOOKUP('Calendar Volumes'!$C37,'Rev Allocations Usage'!$B$4:$K$23,MATCH('Calendar Volumes'!$A37,'Rev Allocations Usage'!$B$3:$K$3,0),0)</f>
        <v>15342.918596839994</v>
      </c>
      <c r="BL37" s="97">
        <f>VLOOKUP($C37,CalbyRate!$A$7:$BQ$26,COLUMN()-2,0)*VLOOKUP('Calendar Volumes'!$C37,'Rev Allocations Usage'!$B$4:$K$23,MATCH('Calendar Volumes'!$A37,'Rev Allocations Usage'!$B$3:$K$3,0),0)</f>
        <v>15867.655330481863</v>
      </c>
      <c r="BM37" s="97">
        <f>VLOOKUP($C37,CalbyRate!$A$7:$BQ$26,COLUMN()-2,0)*VLOOKUP('Calendar Volumes'!$C37,'Rev Allocations Usage'!$B$4:$K$23,MATCH('Calendar Volumes'!$A37,'Rev Allocations Usage'!$B$3:$K$3,0),0)</f>
        <v>15860.425747330213</v>
      </c>
      <c r="BN37" s="97">
        <f>VLOOKUP($C37,CalbyRate!$A$7:$BQ$26,COLUMN()-2,0)*VLOOKUP('Calendar Volumes'!$C37,'Rev Allocations Usage'!$B$4:$K$23,MATCH('Calendar Volumes'!$A37,'Rev Allocations Usage'!$B$3:$K$3,0),0)</f>
        <v>16822.381039055123</v>
      </c>
      <c r="BO37" s="97">
        <f>VLOOKUP($C37,CalbyRate!$A$7:$BQ$26,COLUMN()-2,0)*VLOOKUP('Calendar Volumes'!$C37,'Rev Allocations Usage'!$B$4:$K$23,MATCH('Calendar Volumes'!$A37,'Rev Allocations Usage'!$B$3:$K$3,0),0)</f>
        <v>17314.025906271989</v>
      </c>
      <c r="BP37" s="97">
        <f>VLOOKUP($C37,CalbyRate!$A$7:$BQ$26,COLUMN()-2,0)*VLOOKUP('Calendar Volumes'!$C37,'Rev Allocations Usage'!$B$4:$K$23,MATCH('Calendar Volumes'!$A37,'Rev Allocations Usage'!$B$3:$K$3,0),0)</f>
        <v>17718.452162229227</v>
      </c>
      <c r="BQ37" s="97">
        <f>VLOOKUP($C37,CalbyRate!$A$7:$BQ$26,COLUMN()-2,0)*VLOOKUP('Calendar Volumes'!$C37,'Rev Allocations Usage'!$B$4:$K$23,MATCH('Calendar Volumes'!$A37,'Rev Allocations Usage'!$B$3:$K$3,0),0)</f>
        <v>27280.247863150951</v>
      </c>
      <c r="BR37" s="97">
        <f>VLOOKUP($C37,CalbyRate!$A$7:$BQ$26,COLUMN()-2,0)*VLOOKUP('Calendar Volumes'!$C37,'Rev Allocations Usage'!$B$4:$K$23,MATCH('Calendar Volumes'!$A37,'Rev Allocations Usage'!$B$3:$K$3,0),0)</f>
        <v>32901.92862233398</v>
      </c>
      <c r="BS37" s="98">
        <f>VLOOKUP($C37,CalbyRate!$A$7:$BQ$26,COLUMN()-2,0)*VLOOKUP('Calendar Volumes'!$C37,'Rev Allocations Usage'!$B$4:$K$23,MATCH('Calendar Volumes'!$A37,'Rev Allocations Usage'!$B$3:$K$3,0),0)</f>
        <v>37009.63281807812</v>
      </c>
    </row>
    <row r="38" spans="1:72" s="66" customFormat="1" x14ac:dyDescent="0.2">
      <c r="A38" s="135" t="str">
        <f>A37</f>
        <v>Gas Trans Pub Auth Cust</v>
      </c>
      <c r="B38" s="91" t="s">
        <v>21</v>
      </c>
      <c r="C38" s="95" t="s">
        <v>21</v>
      </c>
      <c r="D38" s="96">
        <f>VLOOKUP($C38,CalbyRate!$A$7:$BQ$26,COLUMN()-2,0)*VLOOKUP('Calendar Volumes'!$C38,'Rev Allocations Usage'!$B$4:$K$23,MATCH('Calendar Volumes'!$A38,'Rev Allocations Usage'!$B$3:$K$3,0),0)</f>
        <v>0</v>
      </c>
      <c r="E38" s="97">
        <f>VLOOKUP($C38,CalbyRate!$A$7:$BQ$26,COLUMN()-2,0)*VLOOKUP('Calendar Volumes'!$C38,'Rev Allocations Usage'!$B$4:$K$23,MATCH('Calendar Volumes'!$A38,'Rev Allocations Usage'!$B$3:$K$3,0),0)</f>
        <v>0</v>
      </c>
      <c r="F38" s="97">
        <f>VLOOKUP($C38,CalbyRate!$A$7:$BQ$26,COLUMN()-2,0)*VLOOKUP('Calendar Volumes'!$C38,'Rev Allocations Usage'!$B$4:$K$23,MATCH('Calendar Volumes'!$A38,'Rev Allocations Usage'!$B$3:$K$3,0),0)</f>
        <v>0</v>
      </c>
      <c r="G38" s="97">
        <f>VLOOKUP($C38,CalbyRate!$A$7:$BQ$26,COLUMN()-2,0)*VLOOKUP('Calendar Volumes'!$C38,'Rev Allocations Usage'!$B$4:$K$23,MATCH('Calendar Volumes'!$A38,'Rev Allocations Usage'!$B$3:$K$3,0),0)</f>
        <v>0</v>
      </c>
      <c r="H38" s="97">
        <f>VLOOKUP($C38,CalbyRate!$A$7:$BQ$26,COLUMN()-2,0)*VLOOKUP('Calendar Volumes'!$C38,'Rev Allocations Usage'!$B$4:$K$23,MATCH('Calendar Volumes'!$A38,'Rev Allocations Usage'!$B$3:$K$3,0),0)</f>
        <v>0</v>
      </c>
      <c r="I38" s="97">
        <f>VLOOKUP($C38,CalbyRate!$A$7:$BQ$26,COLUMN()-2,0)*VLOOKUP('Calendar Volumes'!$C38,'Rev Allocations Usage'!$B$4:$K$23,MATCH('Calendar Volumes'!$A38,'Rev Allocations Usage'!$B$3:$K$3,0),0)</f>
        <v>0</v>
      </c>
      <c r="J38" s="97">
        <f>VLOOKUP($C38,CalbyRate!$A$7:$BQ$26,COLUMN()-2,0)*VLOOKUP('Calendar Volumes'!$C38,'Rev Allocations Usage'!$B$4:$K$23,MATCH('Calendar Volumes'!$A38,'Rev Allocations Usage'!$B$3:$K$3,0),0)</f>
        <v>0</v>
      </c>
      <c r="K38" s="98">
        <f>VLOOKUP($C38,CalbyRate!$A$7:$BQ$26,COLUMN()-2,0)*VLOOKUP('Calendar Volumes'!$C38,'Rev Allocations Usage'!$B$4:$K$23,MATCH('Calendar Volumes'!$A38,'Rev Allocations Usage'!$B$3:$K$3,0),0)</f>
        <v>0</v>
      </c>
      <c r="L38" s="97">
        <f>VLOOKUP($C38,CalbyRate!$A$7:$BQ$26,COLUMN()-2,0)*VLOOKUP('Calendar Volumes'!$C38,'Rev Allocations Usage'!$B$4:$K$23,MATCH('Calendar Volumes'!$A38,'Rev Allocations Usage'!$B$3:$K$3,0),0)</f>
        <v>0</v>
      </c>
      <c r="M38" s="97">
        <f>VLOOKUP($C38,CalbyRate!$A$7:$BQ$26,COLUMN()-2,0)*VLOOKUP('Calendar Volumes'!$C38,'Rev Allocations Usage'!$B$4:$K$23,MATCH('Calendar Volumes'!$A38,'Rev Allocations Usage'!$B$3:$K$3,0),0)</f>
        <v>0</v>
      </c>
      <c r="N38" s="97">
        <f>VLOOKUP($C38,CalbyRate!$A$7:$BQ$26,COLUMN()-2,0)*VLOOKUP('Calendar Volumes'!$C38,'Rev Allocations Usage'!$B$4:$K$23,MATCH('Calendar Volumes'!$A38,'Rev Allocations Usage'!$B$3:$K$3,0),0)</f>
        <v>0</v>
      </c>
      <c r="O38" s="97">
        <f>VLOOKUP($C38,CalbyRate!$A$7:$BQ$26,COLUMN()-2,0)*VLOOKUP('Calendar Volumes'!$C38,'Rev Allocations Usage'!$B$4:$K$23,MATCH('Calendar Volumes'!$A38,'Rev Allocations Usage'!$B$3:$K$3,0),0)</f>
        <v>0</v>
      </c>
      <c r="P38" s="97">
        <f>VLOOKUP($C38,CalbyRate!$A$7:$BQ$26,COLUMN()-2,0)*VLOOKUP('Calendar Volumes'!$C38,'Rev Allocations Usage'!$B$4:$K$23,MATCH('Calendar Volumes'!$A38,'Rev Allocations Usage'!$B$3:$K$3,0),0)</f>
        <v>0</v>
      </c>
      <c r="Q38" s="97">
        <f>VLOOKUP($C38,CalbyRate!$A$7:$BQ$26,COLUMN()-2,0)*VLOOKUP('Calendar Volumes'!$C38,'Rev Allocations Usage'!$B$4:$K$23,MATCH('Calendar Volumes'!$A38,'Rev Allocations Usage'!$B$3:$K$3,0),0)</f>
        <v>0</v>
      </c>
      <c r="R38" s="97">
        <f>VLOOKUP($C38,CalbyRate!$A$7:$BQ$26,COLUMN()-2,0)*VLOOKUP('Calendar Volumes'!$C38,'Rev Allocations Usage'!$B$4:$K$23,MATCH('Calendar Volumes'!$A38,'Rev Allocations Usage'!$B$3:$K$3,0),0)</f>
        <v>0</v>
      </c>
      <c r="S38" s="97">
        <f>VLOOKUP($C38,CalbyRate!$A$7:$BQ$26,COLUMN()-2,0)*VLOOKUP('Calendar Volumes'!$C38,'Rev Allocations Usage'!$B$4:$K$23,MATCH('Calendar Volumes'!$A38,'Rev Allocations Usage'!$B$3:$K$3,0),0)</f>
        <v>0</v>
      </c>
      <c r="T38" s="97">
        <f>VLOOKUP($C38,CalbyRate!$A$7:$BQ$26,COLUMN()-2,0)*VLOOKUP('Calendar Volumes'!$C38,'Rev Allocations Usage'!$B$4:$K$23,MATCH('Calendar Volumes'!$A38,'Rev Allocations Usage'!$B$3:$K$3,0),0)</f>
        <v>0</v>
      </c>
      <c r="U38" s="97">
        <f>VLOOKUP($C38,CalbyRate!$A$7:$BQ$26,COLUMN()-2,0)*VLOOKUP('Calendar Volumes'!$C38,'Rev Allocations Usage'!$B$4:$K$23,MATCH('Calendar Volumes'!$A38,'Rev Allocations Usage'!$B$3:$K$3,0),0)</f>
        <v>0</v>
      </c>
      <c r="V38" s="97">
        <f>VLOOKUP($C38,CalbyRate!$A$7:$BQ$26,COLUMN()-2,0)*VLOOKUP('Calendar Volumes'!$C38,'Rev Allocations Usage'!$B$4:$K$23,MATCH('Calendar Volumes'!$A38,'Rev Allocations Usage'!$B$3:$K$3,0),0)</f>
        <v>0</v>
      </c>
      <c r="W38" s="97">
        <f>VLOOKUP($C38,CalbyRate!$A$7:$BQ$26,COLUMN()-2,0)*VLOOKUP('Calendar Volumes'!$C38,'Rev Allocations Usage'!$B$4:$K$23,MATCH('Calendar Volumes'!$A38,'Rev Allocations Usage'!$B$3:$K$3,0),0)</f>
        <v>0</v>
      </c>
      <c r="X38" s="99">
        <f>VLOOKUP($C38,CalbyRate!$A$7:$BQ$26,COLUMN()-2,0)*VLOOKUP('Calendar Volumes'!$C38,'Rev Allocations Usage'!$B$4:$K$23,MATCH('Calendar Volumes'!$A38,'Rev Allocations Usage'!$B$3:$K$3,0),0)</f>
        <v>0</v>
      </c>
      <c r="Y38" s="97">
        <f>VLOOKUP($C38,CalbyRate!$A$7:$BQ$26,COLUMN()-2,0)*VLOOKUP('Calendar Volumes'!$C38,'Rev Allocations Usage'!$B$4:$K$23,MATCH('Calendar Volumes'!$A38,'Rev Allocations Usage'!$B$3:$K$3,0),0)</f>
        <v>0</v>
      </c>
      <c r="Z38" s="97">
        <f>VLOOKUP($C38,CalbyRate!$A$7:$BQ$26,COLUMN()-2,0)*VLOOKUP('Calendar Volumes'!$C38,'Rev Allocations Usage'!$B$4:$K$23,MATCH('Calendar Volumes'!$A38,'Rev Allocations Usage'!$B$3:$K$3,0),0)</f>
        <v>0</v>
      </c>
      <c r="AA38" s="97">
        <f>VLOOKUP($C38,CalbyRate!$A$7:$BQ$26,COLUMN()-2,0)*VLOOKUP('Calendar Volumes'!$C38,'Rev Allocations Usage'!$B$4:$K$23,MATCH('Calendar Volumes'!$A38,'Rev Allocations Usage'!$B$3:$K$3,0),0)</f>
        <v>0</v>
      </c>
      <c r="AB38" s="97">
        <f>VLOOKUP($C38,CalbyRate!$A$7:$BQ$26,COLUMN()-2,0)*VLOOKUP('Calendar Volumes'!$C38,'Rev Allocations Usage'!$B$4:$K$23,MATCH('Calendar Volumes'!$A38,'Rev Allocations Usage'!$B$3:$K$3,0),0)</f>
        <v>0</v>
      </c>
      <c r="AC38" s="97">
        <f>VLOOKUP($C38,CalbyRate!$A$7:$BQ$26,COLUMN()-2,0)*VLOOKUP('Calendar Volumes'!$C38,'Rev Allocations Usage'!$B$4:$K$23,MATCH('Calendar Volumes'!$A38,'Rev Allocations Usage'!$B$3:$K$3,0),0)</f>
        <v>0</v>
      </c>
      <c r="AD38" s="97">
        <f>VLOOKUP($C38,CalbyRate!$A$7:$BQ$26,COLUMN()-2,0)*VLOOKUP('Calendar Volumes'!$C38,'Rev Allocations Usage'!$B$4:$K$23,MATCH('Calendar Volumes'!$A38,'Rev Allocations Usage'!$B$3:$K$3,0),0)</f>
        <v>0</v>
      </c>
      <c r="AE38" s="97">
        <f>VLOOKUP($C38,CalbyRate!$A$7:$BQ$26,COLUMN()-2,0)*VLOOKUP('Calendar Volumes'!$C38,'Rev Allocations Usage'!$B$4:$K$23,MATCH('Calendar Volumes'!$A38,'Rev Allocations Usage'!$B$3:$K$3,0),0)</f>
        <v>0</v>
      </c>
      <c r="AF38" s="97">
        <f>VLOOKUP($C38,CalbyRate!$A$7:$BQ$26,COLUMN()-2,0)*VLOOKUP('Calendar Volumes'!$C38,'Rev Allocations Usage'!$B$4:$K$23,MATCH('Calendar Volumes'!$A38,'Rev Allocations Usage'!$B$3:$K$3,0),0)</f>
        <v>0</v>
      </c>
      <c r="AG38" s="97">
        <f>VLOOKUP($C38,CalbyRate!$A$7:$BQ$26,COLUMN()-2,0)*VLOOKUP('Calendar Volumes'!$C38,'Rev Allocations Usage'!$B$4:$K$23,MATCH('Calendar Volumes'!$A38,'Rev Allocations Usage'!$B$3:$K$3,0),0)</f>
        <v>0</v>
      </c>
      <c r="AH38" s="97">
        <f>VLOOKUP($C38,CalbyRate!$A$7:$BQ$26,COLUMN()-2,0)*VLOOKUP('Calendar Volumes'!$C38,'Rev Allocations Usage'!$B$4:$K$23,MATCH('Calendar Volumes'!$A38,'Rev Allocations Usage'!$B$3:$K$3,0),0)</f>
        <v>0</v>
      </c>
      <c r="AI38" s="97">
        <f>VLOOKUP($C38,CalbyRate!$A$7:$BQ$26,COLUMN()-2,0)*VLOOKUP('Calendar Volumes'!$C38,'Rev Allocations Usage'!$B$4:$K$23,MATCH('Calendar Volumes'!$A38,'Rev Allocations Usage'!$B$3:$K$3,0),0)</f>
        <v>0</v>
      </c>
      <c r="AJ38" s="99">
        <f>VLOOKUP($C38,CalbyRate!$A$7:$BQ$26,COLUMN()-2,0)*VLOOKUP('Calendar Volumes'!$C38,'Rev Allocations Usage'!$B$4:$K$23,MATCH('Calendar Volumes'!$A38,'Rev Allocations Usage'!$B$3:$K$3,0),0)</f>
        <v>0</v>
      </c>
      <c r="AK38" s="97">
        <f>VLOOKUP($C38,CalbyRate!$A$7:$BQ$26,COLUMN()-2,0)*VLOOKUP('Calendar Volumes'!$C38,'Rev Allocations Usage'!$B$4:$K$23,MATCH('Calendar Volumes'!$A38,'Rev Allocations Usage'!$B$3:$K$3,0),0)</f>
        <v>0</v>
      </c>
      <c r="AL38" s="97">
        <f>VLOOKUP($C38,CalbyRate!$A$7:$BQ$26,COLUMN()-2,0)*VLOOKUP('Calendar Volumes'!$C38,'Rev Allocations Usage'!$B$4:$K$23,MATCH('Calendar Volumes'!$A38,'Rev Allocations Usage'!$B$3:$K$3,0),0)</f>
        <v>0</v>
      </c>
      <c r="AM38" s="97">
        <f>VLOOKUP($C38,CalbyRate!$A$7:$BQ$26,COLUMN()-2,0)*VLOOKUP('Calendar Volumes'!$C38,'Rev Allocations Usage'!$B$4:$K$23,MATCH('Calendar Volumes'!$A38,'Rev Allocations Usage'!$B$3:$K$3,0),0)</f>
        <v>0</v>
      </c>
      <c r="AN38" s="97">
        <f>VLOOKUP($C38,CalbyRate!$A$7:$BQ$26,COLUMN()-2,0)*VLOOKUP('Calendar Volumes'!$C38,'Rev Allocations Usage'!$B$4:$K$23,MATCH('Calendar Volumes'!$A38,'Rev Allocations Usage'!$B$3:$K$3,0),0)</f>
        <v>0</v>
      </c>
      <c r="AO38" s="97">
        <f>VLOOKUP($C38,CalbyRate!$A$7:$BQ$26,COLUMN()-2,0)*VLOOKUP('Calendar Volumes'!$C38,'Rev Allocations Usage'!$B$4:$K$23,MATCH('Calendar Volumes'!$A38,'Rev Allocations Usage'!$B$3:$K$3,0),0)</f>
        <v>0</v>
      </c>
      <c r="AP38" s="97">
        <f>VLOOKUP($C38,CalbyRate!$A$7:$BQ$26,COLUMN()-2,0)*VLOOKUP('Calendar Volumes'!$C38,'Rev Allocations Usage'!$B$4:$K$23,MATCH('Calendar Volumes'!$A38,'Rev Allocations Usage'!$B$3:$K$3,0),0)</f>
        <v>0</v>
      </c>
      <c r="AQ38" s="97">
        <f>VLOOKUP($C38,CalbyRate!$A$7:$BQ$26,COLUMN()-2,0)*VLOOKUP('Calendar Volumes'!$C38,'Rev Allocations Usage'!$B$4:$K$23,MATCH('Calendar Volumes'!$A38,'Rev Allocations Usage'!$B$3:$K$3,0),0)</f>
        <v>0</v>
      </c>
      <c r="AR38" s="97">
        <f>VLOOKUP($C38,CalbyRate!$A$7:$BQ$26,COLUMN()-2,0)*VLOOKUP('Calendar Volumes'!$C38,'Rev Allocations Usage'!$B$4:$K$23,MATCH('Calendar Volumes'!$A38,'Rev Allocations Usage'!$B$3:$K$3,0),0)</f>
        <v>0</v>
      </c>
      <c r="AS38" s="97">
        <f>VLOOKUP($C38,CalbyRate!$A$7:$BQ$26,COLUMN()-2,0)*VLOOKUP('Calendar Volumes'!$C38,'Rev Allocations Usage'!$B$4:$K$23,MATCH('Calendar Volumes'!$A38,'Rev Allocations Usage'!$B$3:$K$3,0),0)</f>
        <v>0</v>
      </c>
      <c r="AT38" s="97">
        <f>VLOOKUP($C38,CalbyRate!$A$7:$BQ$26,COLUMN()-2,0)*VLOOKUP('Calendar Volumes'!$C38,'Rev Allocations Usage'!$B$4:$K$23,MATCH('Calendar Volumes'!$A38,'Rev Allocations Usage'!$B$3:$K$3,0),0)</f>
        <v>0</v>
      </c>
      <c r="AU38" s="97">
        <f>VLOOKUP($C38,CalbyRate!$A$7:$BQ$26,COLUMN()-2,0)*VLOOKUP('Calendar Volumes'!$C38,'Rev Allocations Usage'!$B$4:$K$23,MATCH('Calendar Volumes'!$A38,'Rev Allocations Usage'!$B$3:$K$3,0),0)</f>
        <v>0</v>
      </c>
      <c r="AV38" s="99">
        <f>VLOOKUP($C38,CalbyRate!$A$7:$BQ$26,COLUMN()-2,0)*VLOOKUP('Calendar Volumes'!$C38,'Rev Allocations Usage'!$B$4:$K$23,MATCH('Calendar Volumes'!$A38,'Rev Allocations Usage'!$B$3:$K$3,0),0)</f>
        <v>0</v>
      </c>
      <c r="AW38" s="97">
        <f>VLOOKUP($C38,CalbyRate!$A$7:$BQ$26,COLUMN()-2,0)*VLOOKUP('Calendar Volumes'!$C38,'Rev Allocations Usage'!$B$4:$K$23,MATCH('Calendar Volumes'!$A38,'Rev Allocations Usage'!$B$3:$K$3,0),0)</f>
        <v>0</v>
      </c>
      <c r="AX38" s="97">
        <f>VLOOKUP($C38,CalbyRate!$A$7:$BQ$26,COLUMN()-2,0)*VLOOKUP('Calendar Volumes'!$C38,'Rev Allocations Usage'!$B$4:$K$23,MATCH('Calendar Volumes'!$A38,'Rev Allocations Usage'!$B$3:$K$3,0),0)</f>
        <v>0</v>
      </c>
      <c r="AY38" s="97">
        <f>VLOOKUP($C38,CalbyRate!$A$7:$BQ$26,COLUMN()-2,0)*VLOOKUP('Calendar Volumes'!$C38,'Rev Allocations Usage'!$B$4:$K$23,MATCH('Calendar Volumes'!$A38,'Rev Allocations Usage'!$B$3:$K$3,0),0)</f>
        <v>0</v>
      </c>
      <c r="AZ38" s="97">
        <f>VLOOKUP($C38,CalbyRate!$A$7:$BQ$26,COLUMN()-2,0)*VLOOKUP('Calendar Volumes'!$C38,'Rev Allocations Usage'!$B$4:$K$23,MATCH('Calendar Volumes'!$A38,'Rev Allocations Usage'!$B$3:$K$3,0),0)</f>
        <v>0</v>
      </c>
      <c r="BA38" s="97">
        <f>VLOOKUP($C38,CalbyRate!$A$7:$BQ$26,COLUMN()-2,0)*VLOOKUP('Calendar Volumes'!$C38,'Rev Allocations Usage'!$B$4:$K$23,MATCH('Calendar Volumes'!$A38,'Rev Allocations Usage'!$B$3:$K$3,0),0)</f>
        <v>0</v>
      </c>
      <c r="BB38" s="97">
        <f>VLOOKUP($C38,CalbyRate!$A$7:$BQ$26,COLUMN()-2,0)*VLOOKUP('Calendar Volumes'!$C38,'Rev Allocations Usage'!$B$4:$K$23,MATCH('Calendar Volumes'!$A38,'Rev Allocations Usage'!$B$3:$K$3,0),0)</f>
        <v>0</v>
      </c>
      <c r="BC38" s="97">
        <f>VLOOKUP($C38,CalbyRate!$A$7:$BQ$26,COLUMN()-2,0)*VLOOKUP('Calendar Volumes'!$C38,'Rev Allocations Usage'!$B$4:$K$23,MATCH('Calendar Volumes'!$A38,'Rev Allocations Usage'!$B$3:$K$3,0),0)</f>
        <v>0</v>
      </c>
      <c r="BD38" s="97">
        <f>VLOOKUP($C38,CalbyRate!$A$7:$BQ$26,COLUMN()-2,0)*VLOOKUP('Calendar Volumes'!$C38,'Rev Allocations Usage'!$B$4:$K$23,MATCH('Calendar Volumes'!$A38,'Rev Allocations Usage'!$B$3:$K$3,0),0)</f>
        <v>0</v>
      </c>
      <c r="BE38" s="97">
        <f>VLOOKUP($C38,CalbyRate!$A$7:$BQ$26,COLUMN()-2,0)*VLOOKUP('Calendar Volumes'!$C38,'Rev Allocations Usage'!$B$4:$K$23,MATCH('Calendar Volumes'!$A38,'Rev Allocations Usage'!$B$3:$K$3,0),0)</f>
        <v>0</v>
      </c>
      <c r="BF38" s="97">
        <f>VLOOKUP($C38,CalbyRate!$A$7:$BQ$26,COLUMN()-2,0)*VLOOKUP('Calendar Volumes'!$C38,'Rev Allocations Usage'!$B$4:$K$23,MATCH('Calendar Volumes'!$A38,'Rev Allocations Usage'!$B$3:$K$3,0),0)</f>
        <v>0</v>
      </c>
      <c r="BG38" s="97">
        <f>VLOOKUP($C38,CalbyRate!$A$7:$BQ$26,COLUMN()-2,0)*VLOOKUP('Calendar Volumes'!$C38,'Rev Allocations Usage'!$B$4:$K$23,MATCH('Calendar Volumes'!$A38,'Rev Allocations Usage'!$B$3:$K$3,0),0)</f>
        <v>0</v>
      </c>
      <c r="BH38" s="99">
        <f>VLOOKUP($C38,CalbyRate!$A$7:$BQ$26,COLUMN()-2,0)*VLOOKUP('Calendar Volumes'!$C38,'Rev Allocations Usage'!$B$4:$K$23,MATCH('Calendar Volumes'!$A38,'Rev Allocations Usage'!$B$3:$K$3,0),0)</f>
        <v>0</v>
      </c>
      <c r="BI38" s="97">
        <f>VLOOKUP($C38,CalbyRate!$A$7:$BQ$26,COLUMN()-2,0)*VLOOKUP('Calendar Volumes'!$C38,'Rev Allocations Usage'!$B$4:$K$23,MATCH('Calendar Volumes'!$A38,'Rev Allocations Usage'!$B$3:$K$3,0),0)</f>
        <v>0</v>
      </c>
      <c r="BJ38" s="97">
        <f>VLOOKUP($C38,CalbyRate!$A$7:$BQ$26,COLUMN()-2,0)*VLOOKUP('Calendar Volumes'!$C38,'Rev Allocations Usage'!$B$4:$K$23,MATCH('Calendar Volumes'!$A38,'Rev Allocations Usage'!$B$3:$K$3,0),0)</f>
        <v>0</v>
      </c>
      <c r="BK38" s="97">
        <f>VLOOKUP($C38,CalbyRate!$A$7:$BQ$26,COLUMN()-2,0)*VLOOKUP('Calendar Volumes'!$C38,'Rev Allocations Usage'!$B$4:$K$23,MATCH('Calendar Volumes'!$A38,'Rev Allocations Usage'!$B$3:$K$3,0),0)</f>
        <v>0</v>
      </c>
      <c r="BL38" s="97">
        <f>VLOOKUP($C38,CalbyRate!$A$7:$BQ$26,COLUMN()-2,0)*VLOOKUP('Calendar Volumes'!$C38,'Rev Allocations Usage'!$B$4:$K$23,MATCH('Calendar Volumes'!$A38,'Rev Allocations Usage'!$B$3:$K$3,0),0)</f>
        <v>0</v>
      </c>
      <c r="BM38" s="97">
        <f>VLOOKUP($C38,CalbyRate!$A$7:$BQ$26,COLUMN()-2,0)*VLOOKUP('Calendar Volumes'!$C38,'Rev Allocations Usage'!$B$4:$K$23,MATCH('Calendar Volumes'!$A38,'Rev Allocations Usage'!$B$3:$K$3,0),0)</f>
        <v>0</v>
      </c>
      <c r="BN38" s="97">
        <f>VLOOKUP($C38,CalbyRate!$A$7:$BQ$26,COLUMN()-2,0)*VLOOKUP('Calendar Volumes'!$C38,'Rev Allocations Usage'!$B$4:$K$23,MATCH('Calendar Volumes'!$A38,'Rev Allocations Usage'!$B$3:$K$3,0),0)</f>
        <v>0</v>
      </c>
      <c r="BO38" s="97">
        <f>VLOOKUP($C38,CalbyRate!$A$7:$BQ$26,COLUMN()-2,0)*VLOOKUP('Calendar Volumes'!$C38,'Rev Allocations Usage'!$B$4:$K$23,MATCH('Calendar Volumes'!$A38,'Rev Allocations Usage'!$B$3:$K$3,0),0)</f>
        <v>0</v>
      </c>
      <c r="BP38" s="97">
        <f>VLOOKUP($C38,CalbyRate!$A$7:$BQ$26,COLUMN()-2,0)*VLOOKUP('Calendar Volumes'!$C38,'Rev Allocations Usage'!$B$4:$K$23,MATCH('Calendar Volumes'!$A38,'Rev Allocations Usage'!$B$3:$K$3,0),0)</f>
        <v>0</v>
      </c>
      <c r="BQ38" s="97">
        <f>VLOOKUP($C38,CalbyRate!$A$7:$BQ$26,COLUMN()-2,0)*VLOOKUP('Calendar Volumes'!$C38,'Rev Allocations Usage'!$B$4:$K$23,MATCH('Calendar Volumes'!$A38,'Rev Allocations Usage'!$B$3:$K$3,0),0)</f>
        <v>0</v>
      </c>
      <c r="BR38" s="97">
        <f>VLOOKUP($C38,CalbyRate!$A$7:$BQ$26,COLUMN()-2,0)*VLOOKUP('Calendar Volumes'!$C38,'Rev Allocations Usage'!$B$4:$K$23,MATCH('Calendar Volumes'!$A38,'Rev Allocations Usage'!$B$3:$K$3,0),0)</f>
        <v>0</v>
      </c>
      <c r="BS38" s="98">
        <f>VLOOKUP($C38,CalbyRate!$A$7:$BQ$26,COLUMN()-2,0)*VLOOKUP('Calendar Volumes'!$C38,'Rev Allocations Usage'!$B$4:$K$23,MATCH('Calendar Volumes'!$A38,'Rev Allocations Usage'!$B$3:$K$3,0),0)</f>
        <v>0</v>
      </c>
    </row>
    <row r="39" spans="1:72" s="66" customFormat="1" x14ac:dyDescent="0.2">
      <c r="A39" s="134" t="s">
        <v>185</v>
      </c>
      <c r="B39" s="112"/>
      <c r="C39" s="112"/>
      <c r="D39" s="113">
        <f>SUM(D36:D38)</f>
        <v>22354.068247062434</v>
      </c>
      <c r="E39" s="114">
        <f t="shared" ref="E39:BP39" si="15">SUM(E36:E38)</f>
        <v>22399.239501557498</v>
      </c>
      <c r="F39" s="114">
        <f t="shared" si="15"/>
        <v>24105.905828770436</v>
      </c>
      <c r="G39" s="114">
        <f t="shared" si="15"/>
        <v>26743.85164261789</v>
      </c>
      <c r="H39" s="114">
        <f t="shared" si="15"/>
        <v>28817.933947588543</v>
      </c>
      <c r="I39" s="114">
        <f t="shared" si="15"/>
        <v>40944.707354699</v>
      </c>
      <c r="J39" s="114">
        <f t="shared" si="15"/>
        <v>51215.048888018362</v>
      </c>
      <c r="K39" s="115">
        <f t="shared" si="15"/>
        <v>58586.70239783029</v>
      </c>
      <c r="L39" s="114">
        <f t="shared" si="15"/>
        <v>52836.841305620299</v>
      </c>
      <c r="M39" s="114">
        <f t="shared" si="15"/>
        <v>41575.642998295618</v>
      </c>
      <c r="N39" s="114">
        <f t="shared" si="15"/>
        <v>35899.036500488248</v>
      </c>
      <c r="O39" s="114">
        <f t="shared" si="15"/>
        <v>23766.534184450633</v>
      </c>
      <c r="P39" s="114">
        <f t="shared" si="15"/>
        <v>24912.594304449864</v>
      </c>
      <c r="Q39" s="114">
        <f t="shared" si="15"/>
        <v>24861.163144132668</v>
      </c>
      <c r="R39" s="114">
        <f t="shared" si="15"/>
        <v>26338.509831926367</v>
      </c>
      <c r="S39" s="114">
        <f t="shared" si="15"/>
        <v>27454.532653471982</v>
      </c>
      <c r="T39" s="114">
        <f t="shared" si="15"/>
        <v>28417.109637275702</v>
      </c>
      <c r="U39" s="114">
        <f t="shared" si="15"/>
        <v>39692.730775482327</v>
      </c>
      <c r="V39" s="114">
        <f t="shared" si="15"/>
        <v>49069.711330961756</v>
      </c>
      <c r="W39" s="114">
        <f t="shared" si="15"/>
        <v>55549.654930811557</v>
      </c>
      <c r="X39" s="116">
        <f t="shared" si="15"/>
        <v>53153.994669788379</v>
      </c>
      <c r="Y39" s="114">
        <f t="shared" si="15"/>
        <v>41847.613445593481</v>
      </c>
      <c r="Z39" s="114">
        <f t="shared" si="15"/>
        <v>36143.803873049823</v>
      </c>
      <c r="AA39" s="114">
        <f t="shared" si="15"/>
        <v>23977.374370030448</v>
      </c>
      <c r="AB39" s="114">
        <f t="shared" si="15"/>
        <v>25096.143228974517</v>
      </c>
      <c r="AC39" s="114">
        <f t="shared" si="15"/>
        <v>24859.227412217846</v>
      </c>
      <c r="AD39" s="114">
        <f t="shared" si="15"/>
        <v>26295.589999589312</v>
      </c>
      <c r="AE39" s="114">
        <f t="shared" si="15"/>
        <v>27357.645635413312</v>
      </c>
      <c r="AF39" s="114">
        <f t="shared" si="15"/>
        <v>28424.304437987805</v>
      </c>
      <c r="AG39" s="114">
        <f t="shared" si="15"/>
        <v>39786.346009757268</v>
      </c>
      <c r="AH39" s="114">
        <f t="shared" si="15"/>
        <v>49155.021872852943</v>
      </c>
      <c r="AI39" s="114">
        <f t="shared" si="15"/>
        <v>55853.531518173608</v>
      </c>
      <c r="AJ39" s="116">
        <f t="shared" si="15"/>
        <v>53286.758488393709</v>
      </c>
      <c r="AK39" s="114">
        <f t="shared" si="15"/>
        <v>41901.924971976448</v>
      </c>
      <c r="AL39" s="114">
        <f t="shared" si="15"/>
        <v>36184.271749667641</v>
      </c>
      <c r="AM39" s="114">
        <f t="shared" si="15"/>
        <v>23981.530971385102</v>
      </c>
      <c r="AN39" s="114">
        <f t="shared" si="15"/>
        <v>25034.644891999444</v>
      </c>
      <c r="AO39" s="114">
        <f t="shared" si="15"/>
        <v>24708.628181216169</v>
      </c>
      <c r="AP39" s="114">
        <f t="shared" si="15"/>
        <v>26099.526222679677</v>
      </c>
      <c r="AQ39" s="114">
        <f t="shared" si="15"/>
        <v>27150.095613371759</v>
      </c>
      <c r="AR39" s="114">
        <f t="shared" si="15"/>
        <v>28290.118525548249</v>
      </c>
      <c r="AS39" s="114">
        <f t="shared" si="15"/>
        <v>39666.636211066259</v>
      </c>
      <c r="AT39" s="114">
        <f t="shared" si="15"/>
        <v>49172.087589652292</v>
      </c>
      <c r="AU39" s="114">
        <f t="shared" si="15"/>
        <v>55987.365029163251</v>
      </c>
      <c r="AV39" s="116">
        <f t="shared" si="15"/>
        <v>53422.499430949341</v>
      </c>
      <c r="AW39" s="114">
        <f t="shared" si="15"/>
        <v>41961.074135674367</v>
      </c>
      <c r="AX39" s="114">
        <f t="shared" si="15"/>
        <v>36230.683053611814</v>
      </c>
      <c r="AY39" s="114">
        <f t="shared" si="15"/>
        <v>23990.879136135049</v>
      </c>
      <c r="AZ39" s="114">
        <f t="shared" si="15"/>
        <v>24971.70900545278</v>
      </c>
      <c r="BA39" s="114">
        <f t="shared" si="15"/>
        <v>24561.276120203656</v>
      </c>
      <c r="BB39" s="114">
        <f t="shared" si="15"/>
        <v>25904.664469562649</v>
      </c>
      <c r="BC39" s="114">
        <f t="shared" si="15"/>
        <v>26944.84606403908</v>
      </c>
      <c r="BD39" s="114">
        <f t="shared" si="15"/>
        <v>28132.456306595286</v>
      </c>
      <c r="BE39" s="114">
        <f t="shared" si="15"/>
        <v>39544.02601862749</v>
      </c>
      <c r="BF39" s="114">
        <f t="shared" si="15"/>
        <v>49184.485811451188</v>
      </c>
      <c r="BG39" s="114">
        <f t="shared" si="15"/>
        <v>56114.115477073778</v>
      </c>
      <c r="BH39" s="116">
        <f t="shared" si="15"/>
        <v>53556.173278823844</v>
      </c>
      <c r="BI39" s="114">
        <f t="shared" si="15"/>
        <v>42023.628407838827</v>
      </c>
      <c r="BJ39" s="114">
        <f t="shared" si="15"/>
        <v>36279.280575306453</v>
      </c>
      <c r="BK39" s="114">
        <f t="shared" si="15"/>
        <v>24000.159114592305</v>
      </c>
      <c r="BL39" s="114">
        <f t="shared" si="15"/>
        <v>24913.272386134267</v>
      </c>
      <c r="BM39" s="114">
        <f t="shared" si="15"/>
        <v>24423.832701466461</v>
      </c>
      <c r="BN39" s="114">
        <f t="shared" si="15"/>
        <v>25722.389963293106</v>
      </c>
      <c r="BO39" s="114">
        <f t="shared" si="15"/>
        <v>26754.101251857675</v>
      </c>
      <c r="BP39" s="114">
        <f t="shared" si="15"/>
        <v>27950.501633894321</v>
      </c>
      <c r="BQ39" s="114">
        <f t="shared" ref="BQ39:BS39" si="16">SUM(BQ36:BQ38)</f>
        <v>39425.576933271943</v>
      </c>
      <c r="BR39" s="114">
        <f t="shared" si="16"/>
        <v>49193.300218498844</v>
      </c>
      <c r="BS39" s="115">
        <f t="shared" si="16"/>
        <v>56232.264460887127</v>
      </c>
    </row>
    <row r="40" spans="1:72" x14ac:dyDescent="0.2">
      <c r="A40" s="92" t="s">
        <v>102</v>
      </c>
      <c r="B40" s="101" t="s">
        <v>166</v>
      </c>
      <c r="C40" s="101" t="s">
        <v>14</v>
      </c>
      <c r="D40" s="54">
        <f>VLOOKUP($C40,CalbyRate!$A$7:$BQ$26,COLUMN()-2,0)*VLOOKUP('Calendar Volumes'!$C40,'Rev Allocations Usage'!$B$4:$K$23,MATCH('Calendar Volumes'!$A40,'Rev Allocations Usage'!$B$3:$K$3,0),0)</f>
        <v>91020.5</v>
      </c>
      <c r="E40" s="55">
        <f>VLOOKUP($C40,CalbyRate!$A$7:$BQ$26,COLUMN()-2,0)*VLOOKUP('Calendar Volumes'!$C40,'Rev Allocations Usage'!$B$4:$K$23,MATCH('Calendar Volumes'!$A40,'Rev Allocations Usage'!$B$3:$K$3,0),0)</f>
        <v>197972</v>
      </c>
      <c r="F40" s="55">
        <f>VLOOKUP($C40,CalbyRate!$A$7:$BQ$26,COLUMN()-2,0)*VLOOKUP('Calendar Volumes'!$C40,'Rev Allocations Usage'!$B$4:$K$23,MATCH('Calendar Volumes'!$A40,'Rev Allocations Usage'!$B$3:$K$3,0),0)</f>
        <v>250674</v>
      </c>
      <c r="G40" s="55">
        <f>VLOOKUP($C40,CalbyRate!$A$7:$BQ$26,COLUMN()-2,0)*VLOOKUP('Calendar Volumes'!$C40,'Rev Allocations Usage'!$B$4:$K$23,MATCH('Calendar Volumes'!$A40,'Rev Allocations Usage'!$B$3:$K$3,0),0)</f>
        <v>235318.39999999999</v>
      </c>
      <c r="H40" s="55">
        <f>VLOOKUP($C40,CalbyRate!$A$7:$BQ$26,COLUMN()-2,0)*VLOOKUP('Calendar Volumes'!$C40,'Rev Allocations Usage'!$B$4:$K$23,MATCH('Calendar Volumes'!$A40,'Rev Allocations Usage'!$B$3:$K$3,0),0)</f>
        <v>113644.8</v>
      </c>
      <c r="I40" s="55">
        <f>VLOOKUP($C40,CalbyRate!$A$7:$BQ$26,COLUMN()-2,0)*VLOOKUP('Calendar Volumes'!$C40,'Rev Allocations Usage'!$B$4:$K$23,MATCH('Calendar Volumes'!$A40,'Rev Allocations Usage'!$B$3:$K$3,0),0)</f>
        <v>374247.7</v>
      </c>
      <c r="J40" s="55">
        <f>VLOOKUP($C40,CalbyRate!$A$7:$BQ$26,COLUMN()-2,0)*VLOOKUP('Calendar Volumes'!$C40,'Rev Allocations Usage'!$B$4:$K$23,MATCH('Calendar Volumes'!$A40,'Rev Allocations Usage'!$B$3:$K$3,0),0)</f>
        <v>0</v>
      </c>
      <c r="K40" s="56">
        <f>VLOOKUP($C40,CalbyRate!$A$7:$BQ$26,COLUMN()-2,0)*VLOOKUP('Calendar Volumes'!$C40,'Rev Allocations Usage'!$B$4:$K$23,MATCH('Calendar Volumes'!$A40,'Rev Allocations Usage'!$B$3:$K$3,0),0)</f>
        <v>0</v>
      </c>
      <c r="L40" s="55">
        <f>VLOOKUP($C40,CalbyRate!$A$7:$BQ$26,COLUMN()-2,0)*VLOOKUP('Calendar Volumes'!$C40,'Rev Allocations Usage'!$B$4:$K$23,MATCH('Calendar Volumes'!$A40,'Rev Allocations Usage'!$B$3:$K$3,0),0)</f>
        <v>0</v>
      </c>
      <c r="M40" s="55">
        <f>VLOOKUP($C40,CalbyRate!$A$7:$BQ$26,COLUMN()-2,0)*VLOOKUP('Calendar Volumes'!$C40,'Rev Allocations Usage'!$B$4:$K$23,MATCH('Calendar Volumes'!$A40,'Rev Allocations Usage'!$B$3:$K$3,0),0)</f>
        <v>0</v>
      </c>
      <c r="N40" s="55">
        <f>VLOOKUP($C40,CalbyRate!$A$7:$BQ$26,COLUMN()-2,0)*VLOOKUP('Calendar Volumes'!$C40,'Rev Allocations Usage'!$B$4:$K$23,MATCH('Calendar Volumes'!$A40,'Rev Allocations Usage'!$B$3:$K$3,0),0)</f>
        <v>0</v>
      </c>
      <c r="O40" s="55">
        <f>VLOOKUP($C40,CalbyRate!$A$7:$BQ$26,COLUMN()-2,0)*VLOOKUP('Calendar Volumes'!$C40,'Rev Allocations Usage'!$B$4:$K$23,MATCH('Calendar Volumes'!$A40,'Rev Allocations Usage'!$B$3:$K$3,0),0)</f>
        <v>300803.80000000005</v>
      </c>
      <c r="P40" s="55">
        <f>VLOOKUP($C40,CalbyRate!$A$7:$BQ$26,COLUMN()-2,0)*VLOOKUP('Calendar Volumes'!$C40,'Rev Allocations Usage'!$B$4:$K$23,MATCH('Calendar Volumes'!$A40,'Rev Allocations Usage'!$B$3:$K$3,0),0)</f>
        <v>57645.9</v>
      </c>
      <c r="Q40" s="55">
        <f>VLOOKUP($C40,CalbyRate!$A$7:$BQ$26,COLUMN()-2,0)*VLOOKUP('Calendar Volumes'!$C40,'Rev Allocations Usage'!$B$4:$K$23,MATCH('Calendar Volumes'!$A40,'Rev Allocations Usage'!$B$3:$K$3,0),0)</f>
        <v>171562.4</v>
      </c>
      <c r="R40" s="55">
        <f>VLOOKUP($C40,CalbyRate!$A$7:$BQ$26,COLUMN()-2,0)*VLOOKUP('Calendar Volumes'!$C40,'Rev Allocations Usage'!$B$4:$K$23,MATCH('Calendar Volumes'!$A40,'Rev Allocations Usage'!$B$3:$K$3,0),0)</f>
        <v>253310.50000000006</v>
      </c>
      <c r="S40" s="55">
        <f>VLOOKUP($C40,CalbyRate!$A$7:$BQ$26,COLUMN()-2,0)*VLOOKUP('Calendar Volumes'!$C40,'Rev Allocations Usage'!$B$4:$K$23,MATCH('Calendar Volumes'!$A40,'Rev Allocations Usage'!$B$3:$K$3,0),0)</f>
        <v>253741.1</v>
      </c>
      <c r="T40" s="55">
        <f>VLOOKUP($C40,CalbyRate!$A$7:$BQ$26,COLUMN()-2,0)*VLOOKUP('Calendar Volumes'!$C40,'Rev Allocations Usage'!$B$4:$K$23,MATCH('Calendar Volumes'!$A40,'Rev Allocations Usage'!$B$3:$K$3,0),0)</f>
        <v>100468.6</v>
      </c>
      <c r="U40" s="55">
        <f>VLOOKUP($C40,CalbyRate!$A$7:$BQ$26,COLUMN()-2,0)*VLOOKUP('Calendar Volumes'!$C40,'Rev Allocations Usage'!$B$4:$K$23,MATCH('Calendar Volumes'!$A40,'Rev Allocations Usage'!$B$3:$K$3,0),0)</f>
        <v>255703.3</v>
      </c>
      <c r="V40" s="55">
        <f>VLOOKUP($C40,CalbyRate!$A$7:$BQ$26,COLUMN()-2,0)*VLOOKUP('Calendar Volumes'!$C40,'Rev Allocations Usage'!$B$4:$K$23,MATCH('Calendar Volumes'!$A40,'Rev Allocations Usage'!$B$3:$K$3,0),0)</f>
        <v>0</v>
      </c>
      <c r="W40" s="55">
        <f>VLOOKUP($C40,CalbyRate!$A$7:$BQ$26,COLUMN()-2,0)*VLOOKUP('Calendar Volumes'!$C40,'Rev Allocations Usage'!$B$4:$K$23,MATCH('Calendar Volumes'!$A40,'Rev Allocations Usage'!$B$3:$K$3,0),0)</f>
        <v>0</v>
      </c>
      <c r="X40" s="102">
        <f>VLOOKUP($C40,CalbyRate!$A$7:$BQ$26,COLUMN()-2,0)*VLOOKUP('Calendar Volumes'!$C40,'Rev Allocations Usage'!$B$4:$K$23,MATCH('Calendar Volumes'!$A40,'Rev Allocations Usage'!$B$3:$K$3,0),0)</f>
        <v>0</v>
      </c>
      <c r="Y40" s="55">
        <f>VLOOKUP($C40,CalbyRate!$A$7:$BQ$26,COLUMN()-2,0)*VLOOKUP('Calendar Volumes'!$C40,'Rev Allocations Usage'!$B$4:$K$23,MATCH('Calendar Volumes'!$A40,'Rev Allocations Usage'!$B$3:$K$3,0),0)</f>
        <v>0</v>
      </c>
      <c r="Z40" s="55">
        <f>VLOOKUP($C40,CalbyRate!$A$7:$BQ$26,COLUMN()-2,0)*VLOOKUP('Calendar Volumes'!$C40,'Rev Allocations Usage'!$B$4:$K$23,MATCH('Calendar Volumes'!$A40,'Rev Allocations Usage'!$B$3:$K$3,0),0)</f>
        <v>0</v>
      </c>
      <c r="AA40" s="55">
        <f>VLOOKUP($C40,CalbyRate!$A$7:$BQ$26,COLUMN()-2,0)*VLOOKUP('Calendar Volumes'!$C40,'Rev Allocations Usage'!$B$4:$K$23,MATCH('Calendar Volumes'!$A40,'Rev Allocations Usage'!$B$3:$K$3,0),0)</f>
        <v>235847.6</v>
      </c>
      <c r="AB40" s="55">
        <f>VLOOKUP($C40,CalbyRate!$A$7:$BQ$26,COLUMN()-2,0)*VLOOKUP('Calendar Volumes'!$C40,'Rev Allocations Usage'!$B$4:$K$23,MATCH('Calendar Volumes'!$A40,'Rev Allocations Usage'!$B$3:$K$3,0),0)</f>
        <v>89857.3</v>
      </c>
      <c r="AC40" s="55">
        <f>VLOOKUP($C40,CalbyRate!$A$7:$BQ$26,COLUMN()-2,0)*VLOOKUP('Calendar Volumes'!$C40,'Rev Allocations Usage'!$B$4:$K$23,MATCH('Calendar Volumes'!$A40,'Rev Allocations Usage'!$B$3:$K$3,0),0)</f>
        <v>209221.5</v>
      </c>
      <c r="AD40" s="55">
        <f>VLOOKUP($C40,CalbyRate!$A$7:$BQ$26,COLUMN()-2,0)*VLOOKUP('Calendar Volumes'!$C40,'Rev Allocations Usage'!$B$4:$K$23,MATCH('Calendar Volumes'!$A40,'Rev Allocations Usage'!$B$3:$K$3,0),0)</f>
        <v>260545.00000000006</v>
      </c>
      <c r="AE40" s="55">
        <f>VLOOKUP($C40,CalbyRate!$A$7:$BQ$26,COLUMN()-2,0)*VLOOKUP('Calendar Volumes'!$C40,'Rev Allocations Usage'!$B$4:$K$23,MATCH('Calendar Volumes'!$A40,'Rev Allocations Usage'!$B$3:$K$3,0),0)</f>
        <v>280899.80000000005</v>
      </c>
      <c r="AF40" s="55">
        <f>VLOOKUP($C40,CalbyRate!$A$7:$BQ$26,COLUMN()-2,0)*VLOOKUP('Calendar Volumes'!$C40,'Rev Allocations Usage'!$B$4:$K$23,MATCH('Calendar Volumes'!$A40,'Rev Allocations Usage'!$B$3:$K$3,0),0)</f>
        <v>85645.4</v>
      </c>
      <c r="AG40" s="55">
        <f>VLOOKUP($C40,CalbyRate!$A$7:$BQ$26,COLUMN()-2,0)*VLOOKUP('Calendar Volumes'!$C40,'Rev Allocations Usage'!$B$4:$K$23,MATCH('Calendar Volumes'!$A40,'Rev Allocations Usage'!$B$3:$K$3,0),0)</f>
        <v>84254.799999999988</v>
      </c>
      <c r="AH40" s="55">
        <f>VLOOKUP($C40,CalbyRate!$A$7:$BQ$26,COLUMN()-2,0)*VLOOKUP('Calendar Volumes'!$C40,'Rev Allocations Usage'!$B$4:$K$23,MATCH('Calendar Volumes'!$A40,'Rev Allocations Usage'!$B$3:$K$3,0),0)</f>
        <v>0</v>
      </c>
      <c r="AI40" s="55">
        <f>VLOOKUP($C40,CalbyRate!$A$7:$BQ$26,COLUMN()-2,0)*VLOOKUP('Calendar Volumes'!$C40,'Rev Allocations Usage'!$B$4:$K$23,MATCH('Calendar Volumes'!$A40,'Rev Allocations Usage'!$B$3:$K$3,0),0)</f>
        <v>0</v>
      </c>
      <c r="AJ40" s="102">
        <f>VLOOKUP($C40,CalbyRate!$A$7:$BQ$26,COLUMN()-2,0)*VLOOKUP('Calendar Volumes'!$C40,'Rev Allocations Usage'!$B$4:$K$23,MATCH('Calendar Volumes'!$A40,'Rev Allocations Usage'!$B$3:$K$3,0),0)</f>
        <v>0</v>
      </c>
      <c r="AK40" s="55">
        <f>VLOOKUP($C40,CalbyRate!$A$7:$BQ$26,COLUMN()-2,0)*VLOOKUP('Calendar Volumes'!$C40,'Rev Allocations Usage'!$B$4:$K$23,MATCH('Calendar Volumes'!$A40,'Rev Allocations Usage'!$B$3:$K$3,0),0)</f>
        <v>0</v>
      </c>
      <c r="AL40" s="55">
        <f>VLOOKUP($C40,CalbyRate!$A$7:$BQ$26,COLUMN()-2,0)*VLOOKUP('Calendar Volumes'!$C40,'Rev Allocations Usage'!$B$4:$K$23,MATCH('Calendar Volumes'!$A40,'Rev Allocations Usage'!$B$3:$K$3,0),0)</f>
        <v>0</v>
      </c>
      <c r="AM40" s="55">
        <f>VLOOKUP($C40,CalbyRate!$A$7:$BQ$26,COLUMN()-2,0)*VLOOKUP('Calendar Volumes'!$C40,'Rev Allocations Usage'!$B$4:$K$23,MATCH('Calendar Volumes'!$A40,'Rev Allocations Usage'!$B$3:$K$3,0),0)</f>
        <v>178531.20000000001</v>
      </c>
      <c r="AN40" s="55">
        <f>VLOOKUP($C40,CalbyRate!$A$7:$BQ$26,COLUMN()-2,0)*VLOOKUP('Calendar Volumes'!$C40,'Rev Allocations Usage'!$B$4:$K$23,MATCH('Calendar Volumes'!$A40,'Rev Allocations Usage'!$B$3:$K$3,0),0)</f>
        <v>48528.9</v>
      </c>
      <c r="AO40" s="55">
        <f>VLOOKUP($C40,CalbyRate!$A$7:$BQ$26,COLUMN()-2,0)*VLOOKUP('Calendar Volumes'!$C40,'Rev Allocations Usage'!$B$4:$K$23,MATCH('Calendar Volumes'!$A40,'Rev Allocations Usage'!$B$3:$K$3,0),0)</f>
        <v>152019.09999999998</v>
      </c>
      <c r="AP40" s="55">
        <f>VLOOKUP($C40,CalbyRate!$A$7:$BQ$26,COLUMN()-2,0)*VLOOKUP('Calendar Volumes'!$C40,'Rev Allocations Usage'!$B$4:$K$23,MATCH('Calendar Volumes'!$A40,'Rev Allocations Usage'!$B$3:$K$3,0),0)</f>
        <v>257385.49999999994</v>
      </c>
      <c r="AQ40" s="55">
        <f>VLOOKUP($C40,CalbyRate!$A$7:$BQ$26,COLUMN()-2,0)*VLOOKUP('Calendar Volumes'!$C40,'Rev Allocations Usage'!$B$4:$K$23,MATCH('Calendar Volumes'!$A40,'Rev Allocations Usage'!$B$3:$K$3,0),0)</f>
        <v>281258.90000000002</v>
      </c>
      <c r="AR40" s="55">
        <f>VLOOKUP($C40,CalbyRate!$A$7:$BQ$26,COLUMN()-2,0)*VLOOKUP('Calendar Volumes'!$C40,'Rev Allocations Usage'!$B$4:$K$23,MATCH('Calendar Volumes'!$A40,'Rev Allocations Usage'!$B$3:$K$3,0),0)</f>
        <v>121880</v>
      </c>
      <c r="AS40" s="55">
        <f>VLOOKUP($C40,CalbyRate!$A$7:$BQ$26,COLUMN()-2,0)*VLOOKUP('Calendar Volumes'!$C40,'Rev Allocations Usage'!$B$4:$K$23,MATCH('Calendar Volumes'!$A40,'Rev Allocations Usage'!$B$3:$K$3,0),0)</f>
        <v>249825.10000000003</v>
      </c>
      <c r="AT40" s="55">
        <f>VLOOKUP($C40,CalbyRate!$A$7:$BQ$26,COLUMN()-2,0)*VLOOKUP('Calendar Volumes'!$C40,'Rev Allocations Usage'!$B$4:$K$23,MATCH('Calendar Volumes'!$A40,'Rev Allocations Usage'!$B$3:$K$3,0),0)</f>
        <v>0</v>
      </c>
      <c r="AU40" s="55">
        <f>VLOOKUP($C40,CalbyRate!$A$7:$BQ$26,COLUMN()-2,0)*VLOOKUP('Calendar Volumes'!$C40,'Rev Allocations Usage'!$B$4:$K$23,MATCH('Calendar Volumes'!$A40,'Rev Allocations Usage'!$B$3:$K$3,0),0)</f>
        <v>0</v>
      </c>
      <c r="AV40" s="102">
        <f>VLOOKUP($C40,CalbyRate!$A$7:$BQ$26,COLUMN()-2,0)*VLOOKUP('Calendar Volumes'!$C40,'Rev Allocations Usage'!$B$4:$K$23,MATCH('Calendar Volumes'!$A40,'Rev Allocations Usage'!$B$3:$K$3,0),0)</f>
        <v>0</v>
      </c>
      <c r="AW40" s="55">
        <f>VLOOKUP($C40,CalbyRate!$A$7:$BQ$26,COLUMN()-2,0)*VLOOKUP('Calendar Volumes'!$C40,'Rev Allocations Usage'!$B$4:$K$23,MATCH('Calendar Volumes'!$A40,'Rev Allocations Usage'!$B$3:$K$3,0),0)</f>
        <v>0</v>
      </c>
      <c r="AX40" s="55">
        <f>VLOOKUP($C40,CalbyRate!$A$7:$BQ$26,COLUMN()-2,0)*VLOOKUP('Calendar Volumes'!$C40,'Rev Allocations Usage'!$B$4:$K$23,MATCH('Calendar Volumes'!$A40,'Rev Allocations Usage'!$B$3:$K$3,0),0)</f>
        <v>0</v>
      </c>
      <c r="AY40" s="55">
        <f>VLOOKUP($C40,CalbyRate!$A$7:$BQ$26,COLUMN()-2,0)*VLOOKUP('Calendar Volumes'!$C40,'Rev Allocations Usage'!$B$4:$K$23,MATCH('Calendar Volumes'!$A40,'Rev Allocations Usage'!$B$3:$K$3,0),0)</f>
        <v>2251.1999999999998</v>
      </c>
      <c r="AZ40" s="55">
        <f>VLOOKUP($C40,CalbyRate!$A$7:$BQ$26,COLUMN()-2,0)*VLOOKUP('Calendar Volumes'!$C40,'Rev Allocations Usage'!$B$4:$K$23,MATCH('Calendar Volumes'!$A40,'Rev Allocations Usage'!$B$3:$K$3,0),0)</f>
        <v>0</v>
      </c>
      <c r="BA40" s="55">
        <f>VLOOKUP($C40,CalbyRate!$A$7:$BQ$26,COLUMN()-2,0)*VLOOKUP('Calendar Volumes'!$C40,'Rev Allocations Usage'!$B$4:$K$23,MATCH('Calendar Volumes'!$A40,'Rev Allocations Usage'!$B$3:$K$3,0),0)</f>
        <v>116115.4</v>
      </c>
      <c r="BB40" s="55">
        <f>VLOOKUP($C40,CalbyRate!$A$7:$BQ$26,COLUMN()-2,0)*VLOOKUP('Calendar Volumes'!$C40,'Rev Allocations Usage'!$B$4:$K$23,MATCH('Calendar Volumes'!$A40,'Rev Allocations Usage'!$B$3:$K$3,0),0)</f>
        <v>195477.89999999997</v>
      </c>
      <c r="BC40" s="55">
        <f>VLOOKUP($C40,CalbyRate!$A$7:$BQ$26,COLUMN()-2,0)*VLOOKUP('Calendar Volumes'!$C40,'Rev Allocations Usage'!$B$4:$K$23,MATCH('Calendar Volumes'!$A40,'Rev Allocations Usage'!$B$3:$K$3,0),0)</f>
        <v>206056.80000000002</v>
      </c>
      <c r="BD40" s="55">
        <f>VLOOKUP($C40,CalbyRate!$A$7:$BQ$26,COLUMN()-2,0)*VLOOKUP('Calendar Volumes'!$C40,'Rev Allocations Usage'!$B$4:$K$23,MATCH('Calendar Volumes'!$A40,'Rev Allocations Usage'!$B$3:$K$3,0),0)</f>
        <v>57645.9</v>
      </c>
      <c r="BE40" s="55">
        <f>VLOOKUP($C40,CalbyRate!$A$7:$BQ$26,COLUMN()-2,0)*VLOOKUP('Calendar Volumes'!$C40,'Rev Allocations Usage'!$B$4:$K$23,MATCH('Calendar Volumes'!$A40,'Rev Allocations Usage'!$B$3:$K$3,0),0)</f>
        <v>63680.9</v>
      </c>
      <c r="BF40" s="55">
        <f>VLOOKUP($C40,CalbyRate!$A$7:$BQ$26,COLUMN()-2,0)*VLOOKUP('Calendar Volumes'!$C40,'Rev Allocations Usage'!$B$4:$K$23,MATCH('Calendar Volumes'!$A40,'Rev Allocations Usage'!$B$3:$K$3,0),0)</f>
        <v>0</v>
      </c>
      <c r="BG40" s="55">
        <f>VLOOKUP($C40,CalbyRate!$A$7:$BQ$26,COLUMN()-2,0)*VLOOKUP('Calendar Volumes'!$C40,'Rev Allocations Usage'!$B$4:$K$23,MATCH('Calendar Volumes'!$A40,'Rev Allocations Usage'!$B$3:$K$3,0),0)</f>
        <v>0</v>
      </c>
      <c r="BH40" s="102">
        <f>VLOOKUP($C40,CalbyRate!$A$7:$BQ$26,COLUMN()-2,0)*VLOOKUP('Calendar Volumes'!$C40,'Rev Allocations Usage'!$B$4:$K$23,MATCH('Calendar Volumes'!$A40,'Rev Allocations Usage'!$B$3:$K$3,0),0)</f>
        <v>0</v>
      </c>
      <c r="BI40" s="55">
        <f>VLOOKUP($C40,CalbyRate!$A$7:$BQ$26,COLUMN()-2,0)*VLOOKUP('Calendar Volumes'!$C40,'Rev Allocations Usage'!$B$4:$K$23,MATCH('Calendar Volumes'!$A40,'Rev Allocations Usage'!$B$3:$K$3,0),0)</f>
        <v>0</v>
      </c>
      <c r="BJ40" s="55">
        <f>VLOOKUP($C40,CalbyRate!$A$7:$BQ$26,COLUMN()-2,0)*VLOOKUP('Calendar Volumes'!$C40,'Rev Allocations Usage'!$B$4:$K$23,MATCH('Calendar Volumes'!$A40,'Rev Allocations Usage'!$B$3:$K$3,0),0)</f>
        <v>0</v>
      </c>
      <c r="BK40" s="55">
        <f>VLOOKUP($C40,CalbyRate!$A$7:$BQ$26,COLUMN()-2,0)*VLOOKUP('Calendar Volumes'!$C40,'Rev Allocations Usage'!$B$4:$K$23,MATCH('Calendar Volumes'!$A40,'Rev Allocations Usage'!$B$3:$K$3,0),0)</f>
        <v>59220.800000000003</v>
      </c>
      <c r="BL40" s="55">
        <f>VLOOKUP($C40,CalbyRate!$A$7:$BQ$26,COLUMN()-2,0)*VLOOKUP('Calendar Volumes'!$C40,'Rev Allocations Usage'!$B$4:$K$23,MATCH('Calendar Volumes'!$A40,'Rev Allocations Usage'!$B$3:$K$3,0),0)</f>
        <v>21411.3</v>
      </c>
      <c r="BM40" s="55">
        <f>VLOOKUP($C40,CalbyRate!$A$7:$BQ$26,COLUMN()-2,0)*VLOOKUP('Calendar Volumes'!$C40,'Rev Allocations Usage'!$B$4:$K$23,MATCH('Calendar Volumes'!$A40,'Rev Allocations Usage'!$B$3:$K$3,0),0)</f>
        <v>109242.1</v>
      </c>
      <c r="BN40" s="55">
        <f>VLOOKUP($C40,CalbyRate!$A$7:$BQ$26,COLUMN()-2,0)*VLOOKUP('Calendar Volumes'!$C40,'Rev Allocations Usage'!$B$4:$K$23,MATCH('Calendar Volumes'!$A40,'Rev Allocations Usage'!$B$3:$K$3,0),0)</f>
        <v>195492.00000000003</v>
      </c>
      <c r="BO40" s="55">
        <f>VLOOKUP($C40,CalbyRate!$A$7:$BQ$26,COLUMN()-2,0)*VLOOKUP('Calendar Volumes'!$C40,'Rev Allocations Usage'!$B$4:$K$23,MATCH('Calendar Volumes'!$A40,'Rev Allocations Usage'!$B$3:$K$3,0),0)</f>
        <v>191611.9</v>
      </c>
      <c r="BP40" s="55">
        <f>VLOOKUP($C40,CalbyRate!$A$7:$BQ$26,COLUMN()-2,0)*VLOOKUP('Calendar Volumes'!$C40,'Rev Allocations Usage'!$B$4:$K$23,MATCH('Calendar Volumes'!$A40,'Rev Allocations Usage'!$B$3:$K$3,0),0)</f>
        <v>80704.3</v>
      </c>
      <c r="BQ40" s="55">
        <f>VLOOKUP($C40,CalbyRate!$A$7:$BQ$26,COLUMN()-2,0)*VLOOKUP('Calendar Volumes'!$C40,'Rev Allocations Usage'!$B$4:$K$23,MATCH('Calendar Volumes'!$A40,'Rev Allocations Usage'!$B$3:$K$3,0),0)</f>
        <v>234149.8</v>
      </c>
      <c r="BR40" s="55">
        <f>VLOOKUP($C40,CalbyRate!$A$7:$BQ$26,COLUMN()-2,0)*VLOOKUP('Calendar Volumes'!$C40,'Rev Allocations Usage'!$B$4:$K$23,MATCH('Calendar Volumes'!$A40,'Rev Allocations Usage'!$B$3:$K$3,0),0)</f>
        <v>0</v>
      </c>
      <c r="BS40" s="56">
        <f>VLOOKUP($C40,CalbyRate!$A$7:$BQ$26,COLUMN()-2,0)*VLOOKUP('Calendar Volumes'!$C40,'Rev Allocations Usage'!$B$4:$K$23,MATCH('Calendar Volumes'!$A40,'Rev Allocations Usage'!$B$3:$K$3,0),0)</f>
        <v>0</v>
      </c>
      <c r="BT40" s="39" t="s">
        <v>174</v>
      </c>
    </row>
    <row r="41" spans="1:72" x14ac:dyDescent="0.2">
      <c r="A41" s="84" t="s">
        <v>106</v>
      </c>
      <c r="B41" s="67" t="s">
        <v>167</v>
      </c>
      <c r="C41" s="67" t="s">
        <v>11</v>
      </c>
      <c r="D41" s="61">
        <f>VLOOKUP($C41,CalbyRate!$A$7:$BQ$26,COLUMN()-2,0)*VLOOKUP('Calendar Volumes'!$C41,'Rev Allocations Usage'!$B$4:$K$23,MATCH('Calendar Volumes'!$A41,'Rev Allocations Usage'!$B$3:$K$3,0),0)</f>
        <v>30870.200000000004</v>
      </c>
      <c r="E41" s="62">
        <f>VLOOKUP($C41,CalbyRate!$A$7:$BQ$26,COLUMN()-2,0)*VLOOKUP('Calendar Volumes'!$C41,'Rev Allocations Usage'!$B$4:$K$23,MATCH('Calendar Volumes'!$A41,'Rev Allocations Usage'!$B$3:$K$3,0),0)</f>
        <v>29494.6</v>
      </c>
      <c r="F41" s="62">
        <f>VLOOKUP($C41,CalbyRate!$A$7:$BQ$26,COLUMN()-2,0)*VLOOKUP('Calendar Volumes'!$C41,'Rev Allocations Usage'!$B$4:$K$23,MATCH('Calendar Volumes'!$A41,'Rev Allocations Usage'!$B$3:$K$3,0),0)</f>
        <v>38486.699999999997</v>
      </c>
      <c r="G41" s="62">
        <f>VLOOKUP($C41,CalbyRate!$A$7:$BQ$26,COLUMN()-2,0)*VLOOKUP('Calendar Volumes'!$C41,'Rev Allocations Usage'!$B$4:$K$23,MATCH('Calendar Volumes'!$A41,'Rev Allocations Usage'!$B$3:$K$3,0),0)</f>
        <v>29494.6</v>
      </c>
      <c r="H41" s="62">
        <f>VLOOKUP($C41,CalbyRate!$A$7:$BQ$26,COLUMN()-2,0)*VLOOKUP('Calendar Volumes'!$C41,'Rev Allocations Usage'!$B$4:$K$23,MATCH('Calendar Volumes'!$A41,'Rev Allocations Usage'!$B$3:$K$3,0),0)</f>
        <v>29494.6</v>
      </c>
      <c r="I41" s="62">
        <f>VLOOKUP($C41,CalbyRate!$A$7:$BQ$26,COLUMN()-2,0)*VLOOKUP('Calendar Volumes'!$C41,'Rev Allocations Usage'!$B$4:$K$23,MATCH('Calendar Volumes'!$A41,'Rev Allocations Usage'!$B$3:$K$3,0),0)</f>
        <v>19027.3</v>
      </c>
      <c r="J41" s="62">
        <f>VLOOKUP($C41,CalbyRate!$A$7:$BQ$26,COLUMN()-2,0)*VLOOKUP('Calendar Volumes'!$C41,'Rev Allocations Usage'!$B$4:$K$23,MATCH('Calendar Volumes'!$A41,'Rev Allocations Usage'!$B$3:$K$3,0),0)</f>
        <v>19027.3</v>
      </c>
      <c r="K41" s="63">
        <f>VLOOKUP($C41,CalbyRate!$A$7:$BQ$26,COLUMN()-2,0)*VLOOKUP('Calendar Volumes'!$C41,'Rev Allocations Usage'!$B$4:$K$23,MATCH('Calendar Volumes'!$A41,'Rev Allocations Usage'!$B$3:$K$3,0),0)</f>
        <v>36918</v>
      </c>
      <c r="L41" s="50">
        <f>VLOOKUP($C41,CalbyRate!$A$7:$BQ$26,COLUMN()-2,0)*VLOOKUP('Calendar Volumes'!$C41,'Rev Allocations Usage'!$B$4:$K$23,MATCH('Calendar Volumes'!$A41,'Rev Allocations Usage'!$B$3:$K$3,0),0)</f>
        <v>28119</v>
      </c>
      <c r="M41" s="50">
        <f>VLOOKUP($C41,CalbyRate!$A$7:$BQ$26,COLUMN()-2,0)*VLOOKUP('Calendar Volumes'!$C41,'Rev Allocations Usage'!$B$4:$K$23,MATCH('Calendar Volumes'!$A41,'Rev Allocations Usage'!$B$3:$K$3,0),0)</f>
        <v>29494.6</v>
      </c>
      <c r="N41" s="50">
        <f>VLOOKUP($C41,CalbyRate!$A$7:$BQ$26,COLUMN()-2,0)*VLOOKUP('Calendar Volumes'!$C41,'Rev Allocations Usage'!$B$4:$K$23,MATCH('Calendar Volumes'!$A41,'Rev Allocations Usage'!$B$3:$K$3,0),0)</f>
        <v>27925.8</v>
      </c>
      <c r="O41" s="50">
        <f>VLOOKUP($C41,CalbyRate!$A$7:$BQ$26,COLUMN()-2,0)*VLOOKUP('Calendar Volumes'!$C41,'Rev Allocations Usage'!$B$4:$K$23,MATCH('Calendar Volumes'!$A41,'Rev Allocations Usage'!$B$3:$K$3,0),0)</f>
        <v>31122.9</v>
      </c>
      <c r="P41" s="50">
        <f>VLOOKUP($C41,CalbyRate!$A$7:$BQ$26,COLUMN()-2,0)*VLOOKUP('Calendar Volumes'!$C41,'Rev Allocations Usage'!$B$4:$K$23,MATCH('Calendar Volumes'!$A41,'Rev Allocations Usage'!$B$3:$K$3,0),0)</f>
        <v>30870.200000000004</v>
      </c>
      <c r="Q41" s="50">
        <f>VLOOKUP($C41,CalbyRate!$A$7:$BQ$26,COLUMN()-2,0)*VLOOKUP('Calendar Volumes'!$C41,'Rev Allocations Usage'!$B$4:$K$23,MATCH('Calendar Volumes'!$A41,'Rev Allocations Usage'!$B$3:$K$3,0),0)</f>
        <v>28119</v>
      </c>
      <c r="R41" s="50">
        <f>VLOOKUP($C41,CalbyRate!$A$7:$BQ$26,COLUMN()-2,0)*VLOOKUP('Calendar Volumes'!$C41,'Rev Allocations Usage'!$B$4:$K$23,MATCH('Calendar Volumes'!$A41,'Rev Allocations Usage'!$B$3:$K$3,0),0)</f>
        <v>30870.200000000004</v>
      </c>
      <c r="S41" s="50">
        <f>VLOOKUP($C41,CalbyRate!$A$7:$BQ$26,COLUMN()-2,0)*VLOOKUP('Calendar Volumes'!$C41,'Rev Allocations Usage'!$B$4:$K$23,MATCH('Calendar Volumes'!$A41,'Rev Allocations Usage'!$B$3:$K$3,0),0)</f>
        <v>29494.6</v>
      </c>
      <c r="T41" s="50">
        <f>VLOOKUP($C41,CalbyRate!$A$7:$BQ$26,COLUMN()-2,0)*VLOOKUP('Calendar Volumes'!$C41,'Rev Allocations Usage'!$B$4:$K$23,MATCH('Calendar Volumes'!$A41,'Rev Allocations Usage'!$B$3:$K$3,0),0)</f>
        <v>32498.5</v>
      </c>
      <c r="U41" s="50">
        <f>VLOOKUP($C41,CalbyRate!$A$7:$BQ$26,COLUMN()-2,0)*VLOOKUP('Calendar Volumes'!$C41,'Rev Allocations Usage'!$B$4:$K$23,MATCH('Calendar Volumes'!$A41,'Rev Allocations Usage'!$B$3:$K$3,0),0)</f>
        <v>30870.200000000004</v>
      </c>
      <c r="V41" s="50">
        <f>VLOOKUP($C41,CalbyRate!$A$7:$BQ$26,COLUMN()-2,0)*VLOOKUP('Calendar Volumes'!$C41,'Rev Allocations Usage'!$B$4:$K$23,MATCH('Calendar Volumes'!$A41,'Rev Allocations Usage'!$B$3:$K$3,0),0)</f>
        <v>41297.5</v>
      </c>
      <c r="W41" s="50">
        <f>VLOOKUP($C41,CalbyRate!$A$7:$BQ$26,COLUMN()-2,0)*VLOOKUP('Calendar Volumes'!$C41,'Rev Allocations Usage'!$B$4:$K$23,MATCH('Calendar Volumes'!$A41,'Rev Allocations Usage'!$B$3:$K$3,0),0)</f>
        <v>36918</v>
      </c>
      <c r="X41" s="52">
        <f>VLOOKUP($C41,CalbyRate!$A$7:$BQ$26,COLUMN()-2,0)*VLOOKUP('Calendar Volumes'!$C41,'Rev Allocations Usage'!$B$4:$K$23,MATCH('Calendar Volumes'!$A41,'Rev Allocations Usage'!$B$3:$K$3,0),0)</f>
        <v>29494.6</v>
      </c>
      <c r="Y41" s="50">
        <f>VLOOKUP($C41,CalbyRate!$A$7:$BQ$26,COLUMN()-2,0)*VLOOKUP('Calendar Volumes'!$C41,'Rev Allocations Usage'!$B$4:$K$23,MATCH('Calendar Volumes'!$A41,'Rev Allocations Usage'!$B$3:$K$3,0),0)</f>
        <v>33874.1</v>
      </c>
      <c r="Z41" s="50">
        <f>VLOOKUP($C41,CalbyRate!$A$7:$BQ$26,COLUMN()-2,0)*VLOOKUP('Calendar Volumes'!$C41,'Rev Allocations Usage'!$B$4:$K$23,MATCH('Calendar Volumes'!$A41,'Rev Allocations Usage'!$B$3:$K$3,0),0)</f>
        <v>29687.7</v>
      </c>
      <c r="AA41" s="50">
        <f>VLOOKUP($C41,CalbyRate!$A$7:$BQ$26,COLUMN()-2,0)*VLOOKUP('Calendar Volumes'!$C41,'Rev Allocations Usage'!$B$4:$K$23,MATCH('Calendar Volumes'!$A41,'Rev Allocations Usage'!$B$3:$K$3,0),0)</f>
        <v>26490.7</v>
      </c>
      <c r="AB41" s="50">
        <f>VLOOKUP($C41,CalbyRate!$A$7:$BQ$26,COLUMN()-2,0)*VLOOKUP('Calendar Volumes'!$C41,'Rev Allocations Usage'!$B$4:$K$23,MATCH('Calendar Volumes'!$A41,'Rev Allocations Usage'!$B$3:$K$3,0),0)</f>
        <v>13312.2</v>
      </c>
      <c r="AC41" s="50">
        <f>VLOOKUP($C41,CalbyRate!$A$7:$BQ$26,COLUMN()-2,0)*VLOOKUP('Calendar Volumes'!$C41,'Rev Allocations Usage'!$B$4:$K$23,MATCH('Calendar Volumes'!$A41,'Rev Allocations Usage'!$B$3:$K$3,0),0)</f>
        <v>41297.5</v>
      </c>
      <c r="AD41" s="50">
        <f>VLOOKUP($C41,CalbyRate!$A$7:$BQ$26,COLUMN()-2,0)*VLOOKUP('Calendar Volumes'!$C41,'Rev Allocations Usage'!$B$4:$K$23,MATCH('Calendar Volumes'!$A41,'Rev Allocations Usage'!$B$3:$K$3,0),0)</f>
        <v>29494.6</v>
      </c>
      <c r="AE41" s="50">
        <f>VLOOKUP($C41,CalbyRate!$A$7:$BQ$26,COLUMN()-2,0)*VLOOKUP('Calendar Volumes'!$C41,'Rev Allocations Usage'!$B$4:$K$23,MATCH('Calendar Volumes'!$A41,'Rev Allocations Usage'!$B$3:$K$3,0),0)</f>
        <v>29687.7</v>
      </c>
      <c r="AF41" s="50">
        <f>VLOOKUP($C41,CalbyRate!$A$7:$BQ$26,COLUMN()-2,0)*VLOOKUP('Calendar Volumes'!$C41,'Rev Allocations Usage'!$B$4:$K$23,MATCH('Calendar Volumes'!$A41,'Rev Allocations Usage'!$B$3:$K$3,0),0)</f>
        <v>30870.200000000004</v>
      </c>
      <c r="AG41" s="50">
        <f>VLOOKUP($C41,CalbyRate!$A$7:$BQ$26,COLUMN()-2,0)*VLOOKUP('Calendar Volumes'!$C41,'Rev Allocations Usage'!$B$4:$K$23,MATCH('Calendar Volumes'!$A41,'Rev Allocations Usage'!$B$3:$K$3,0),0)</f>
        <v>29494.6</v>
      </c>
      <c r="AH41" s="50">
        <f>VLOOKUP($C41,CalbyRate!$A$7:$BQ$26,COLUMN()-2,0)*VLOOKUP('Calendar Volumes'!$C41,'Rev Allocations Usage'!$B$4:$K$23,MATCH('Calendar Volumes'!$A41,'Rev Allocations Usage'!$B$3:$K$3,0),0)</f>
        <v>33874.1</v>
      </c>
      <c r="AI41" s="50">
        <f>VLOOKUP($C41,CalbyRate!$A$7:$BQ$26,COLUMN()-2,0)*VLOOKUP('Calendar Volumes'!$C41,'Rev Allocations Usage'!$B$4:$K$23,MATCH('Calendar Volumes'!$A41,'Rev Allocations Usage'!$B$3:$K$3,0),0)</f>
        <v>28119</v>
      </c>
      <c r="AJ41" s="52">
        <f>VLOOKUP($C41,CalbyRate!$A$7:$BQ$26,COLUMN()-2,0)*VLOOKUP('Calendar Volumes'!$C41,'Rev Allocations Usage'!$B$4:$K$23,MATCH('Calendar Volumes'!$A41,'Rev Allocations Usage'!$B$3:$K$3,0),0)</f>
        <v>29494.6</v>
      </c>
      <c r="AK41" s="50">
        <f>VLOOKUP($C41,CalbyRate!$A$7:$BQ$26,COLUMN()-2,0)*VLOOKUP('Calendar Volumes'!$C41,'Rev Allocations Usage'!$B$4:$K$23,MATCH('Calendar Volumes'!$A41,'Rev Allocations Usage'!$B$3:$K$3,0),0)</f>
        <v>29494.6</v>
      </c>
      <c r="AL41" s="50">
        <f>VLOOKUP($C41,CalbyRate!$A$7:$BQ$26,COLUMN()-2,0)*VLOOKUP('Calendar Volumes'!$C41,'Rev Allocations Usage'!$B$4:$K$23,MATCH('Calendar Volumes'!$A41,'Rev Allocations Usage'!$B$3:$K$3,0),0)</f>
        <v>30870.200000000004</v>
      </c>
      <c r="AM41" s="50">
        <f>VLOOKUP($C41,CalbyRate!$A$7:$BQ$26,COLUMN()-2,0)*VLOOKUP('Calendar Volumes'!$C41,'Rev Allocations Usage'!$B$4:$K$23,MATCH('Calendar Volumes'!$A41,'Rev Allocations Usage'!$B$3:$K$3,0),0)</f>
        <v>27925.8</v>
      </c>
      <c r="AN41" s="50">
        <f>VLOOKUP($C41,CalbyRate!$A$7:$BQ$26,COLUMN()-2,0)*VLOOKUP('Calendar Volumes'!$C41,'Rev Allocations Usage'!$B$4:$K$23,MATCH('Calendar Volumes'!$A41,'Rev Allocations Usage'!$B$3:$K$3,0),0)</f>
        <v>34067.199999999997</v>
      </c>
      <c r="AO41" s="50">
        <f>VLOOKUP($C41,CalbyRate!$A$7:$BQ$26,COLUMN()-2,0)*VLOOKUP('Calendar Volumes'!$C41,'Rev Allocations Usage'!$B$4:$K$23,MATCH('Calendar Volumes'!$A41,'Rev Allocations Usage'!$B$3:$K$3,0),0)</f>
        <v>29494.6</v>
      </c>
      <c r="AP41" s="50">
        <f>VLOOKUP($C41,CalbyRate!$A$7:$BQ$26,COLUMN()-2,0)*VLOOKUP('Calendar Volumes'!$C41,'Rev Allocations Usage'!$B$4:$K$23,MATCH('Calendar Volumes'!$A41,'Rev Allocations Usage'!$B$3:$K$3,0),0)</f>
        <v>29494.6</v>
      </c>
      <c r="AQ41" s="50">
        <f>VLOOKUP($C41,CalbyRate!$A$7:$BQ$26,COLUMN()-2,0)*VLOOKUP('Calendar Volumes'!$C41,'Rev Allocations Usage'!$B$4:$K$23,MATCH('Calendar Volumes'!$A41,'Rev Allocations Usage'!$B$3:$K$3,0),0)</f>
        <v>29494.6</v>
      </c>
      <c r="AR41" s="50">
        <f>VLOOKUP($C41,CalbyRate!$A$7:$BQ$26,COLUMN()-2,0)*VLOOKUP('Calendar Volumes'!$C41,'Rev Allocations Usage'!$B$4:$K$23,MATCH('Calendar Volumes'!$A41,'Rev Allocations Usage'!$B$3:$K$3,0),0)</f>
        <v>33874.1</v>
      </c>
      <c r="AS41" s="50">
        <f>VLOOKUP($C41,CalbyRate!$A$7:$BQ$26,COLUMN()-2,0)*VLOOKUP('Calendar Volumes'!$C41,'Rev Allocations Usage'!$B$4:$K$23,MATCH('Calendar Volumes'!$A41,'Rev Allocations Usage'!$B$3:$K$3,0),0)</f>
        <v>29494.6</v>
      </c>
      <c r="AT41" s="50">
        <f>VLOOKUP($C41,CalbyRate!$A$7:$BQ$26,COLUMN()-2,0)*VLOOKUP('Calendar Volumes'!$C41,'Rev Allocations Usage'!$B$4:$K$23,MATCH('Calendar Volumes'!$A41,'Rev Allocations Usage'!$B$3:$K$3,0),0)</f>
        <v>36918</v>
      </c>
      <c r="AU41" s="50">
        <f>VLOOKUP($C41,CalbyRate!$A$7:$BQ$26,COLUMN()-2,0)*VLOOKUP('Calendar Volumes'!$C41,'Rev Allocations Usage'!$B$4:$K$23,MATCH('Calendar Volumes'!$A41,'Rev Allocations Usage'!$B$3:$K$3,0),0)</f>
        <v>29494.6</v>
      </c>
      <c r="AV41" s="52">
        <f>VLOOKUP($C41,CalbyRate!$A$7:$BQ$26,COLUMN()-2,0)*VLOOKUP('Calendar Volumes'!$C41,'Rev Allocations Usage'!$B$4:$K$23,MATCH('Calendar Volumes'!$A41,'Rev Allocations Usage'!$B$3:$K$3,0),0)</f>
        <v>29494.6</v>
      </c>
      <c r="AW41" s="50">
        <f>VLOOKUP($C41,CalbyRate!$A$7:$BQ$26,COLUMN()-2,0)*VLOOKUP('Calendar Volumes'!$C41,'Rev Allocations Usage'!$B$4:$K$23,MATCH('Calendar Volumes'!$A41,'Rev Allocations Usage'!$B$3:$K$3,0),0)</f>
        <v>29494.6</v>
      </c>
      <c r="AX41" s="50">
        <f>VLOOKUP($C41,CalbyRate!$A$7:$BQ$26,COLUMN()-2,0)*VLOOKUP('Calendar Volumes'!$C41,'Rev Allocations Usage'!$B$4:$K$23,MATCH('Calendar Volumes'!$A41,'Rev Allocations Usage'!$B$3:$K$3,0),0)</f>
        <v>26683.8</v>
      </c>
      <c r="AY41" s="50">
        <f>VLOOKUP($C41,CalbyRate!$A$7:$BQ$26,COLUMN()-2,0)*VLOOKUP('Calendar Volumes'!$C41,'Rev Allocations Usage'!$B$4:$K$23,MATCH('Calendar Volumes'!$A41,'Rev Allocations Usage'!$B$3:$K$3,0),0)</f>
        <v>35542.400000000001</v>
      </c>
      <c r="AZ41" s="50">
        <f>VLOOKUP($C41,CalbyRate!$A$7:$BQ$26,COLUMN()-2,0)*VLOOKUP('Calendar Volumes'!$C41,'Rev Allocations Usage'!$B$4:$K$23,MATCH('Calendar Volumes'!$A41,'Rev Allocations Usage'!$B$3:$K$3,0),0)</f>
        <v>23446.800000000003</v>
      </c>
      <c r="BA41" s="50">
        <f>VLOOKUP($C41,CalbyRate!$A$7:$BQ$26,COLUMN()-2,0)*VLOOKUP('Calendar Volumes'!$C41,'Rev Allocations Usage'!$B$4:$K$23,MATCH('Calendar Volumes'!$A41,'Rev Allocations Usage'!$B$3:$K$3,0),0)</f>
        <v>29494.6</v>
      </c>
      <c r="BB41" s="50">
        <f>VLOOKUP($C41,CalbyRate!$A$7:$BQ$26,COLUMN()-2,0)*VLOOKUP('Calendar Volumes'!$C41,'Rev Allocations Usage'!$B$4:$K$23,MATCH('Calendar Volumes'!$A41,'Rev Allocations Usage'!$B$3:$K$3,0),0)</f>
        <v>29494.6</v>
      </c>
      <c r="BC41" s="50">
        <f>VLOOKUP($C41,CalbyRate!$A$7:$BQ$26,COLUMN()-2,0)*VLOOKUP('Calendar Volumes'!$C41,'Rev Allocations Usage'!$B$4:$K$23,MATCH('Calendar Volumes'!$A41,'Rev Allocations Usage'!$B$3:$K$3,0),0)</f>
        <v>29494.6</v>
      </c>
      <c r="BD41" s="50">
        <f>VLOOKUP($C41,CalbyRate!$A$7:$BQ$26,COLUMN()-2,0)*VLOOKUP('Calendar Volumes'!$C41,'Rev Allocations Usage'!$B$4:$K$23,MATCH('Calendar Volumes'!$A41,'Rev Allocations Usage'!$B$3:$K$3,0),0)</f>
        <v>29494.6</v>
      </c>
      <c r="BE41" s="50">
        <f>VLOOKUP($C41,CalbyRate!$A$7:$BQ$26,COLUMN()-2,0)*VLOOKUP('Calendar Volumes'!$C41,'Rev Allocations Usage'!$B$4:$K$23,MATCH('Calendar Volumes'!$A41,'Rev Allocations Usage'!$B$3:$K$3,0),0)</f>
        <v>19027.3</v>
      </c>
      <c r="BF41" s="50">
        <f>VLOOKUP($C41,CalbyRate!$A$7:$BQ$26,COLUMN()-2,0)*VLOOKUP('Calendar Volumes'!$C41,'Rev Allocations Usage'!$B$4:$K$23,MATCH('Calendar Volumes'!$A41,'Rev Allocations Usage'!$B$3:$K$3,0),0)</f>
        <v>41297.5</v>
      </c>
      <c r="BG41" s="50">
        <f>VLOOKUP($C41,CalbyRate!$A$7:$BQ$26,COLUMN()-2,0)*VLOOKUP('Calendar Volumes'!$C41,'Rev Allocations Usage'!$B$4:$K$23,MATCH('Calendar Volumes'!$A41,'Rev Allocations Usage'!$B$3:$K$3,0),0)</f>
        <v>35442.799999999996</v>
      </c>
      <c r="BH41" s="52">
        <f>VLOOKUP($C41,CalbyRate!$A$7:$BQ$26,COLUMN()-2,0)*VLOOKUP('Calendar Volumes'!$C41,'Rev Allocations Usage'!$B$4:$K$23,MATCH('Calendar Volumes'!$A41,'Rev Allocations Usage'!$B$3:$K$3,0),0)</f>
        <v>29494.6</v>
      </c>
      <c r="BI41" s="50">
        <f>VLOOKUP($C41,CalbyRate!$A$7:$BQ$26,COLUMN()-2,0)*VLOOKUP('Calendar Volumes'!$C41,'Rev Allocations Usage'!$B$4:$K$23,MATCH('Calendar Volumes'!$A41,'Rev Allocations Usage'!$B$3:$K$3,0),0)</f>
        <v>28119</v>
      </c>
      <c r="BJ41" s="50">
        <f>VLOOKUP($C41,CalbyRate!$A$7:$BQ$26,COLUMN()-2,0)*VLOOKUP('Calendar Volumes'!$C41,'Rev Allocations Usage'!$B$4:$K$23,MATCH('Calendar Volumes'!$A41,'Rev Allocations Usage'!$B$3:$K$3,0),0)</f>
        <v>29494.6</v>
      </c>
      <c r="BK41" s="50">
        <f>VLOOKUP($C41,CalbyRate!$A$7:$BQ$26,COLUMN()-2,0)*VLOOKUP('Calendar Volumes'!$C41,'Rev Allocations Usage'!$B$4:$K$23,MATCH('Calendar Volumes'!$A41,'Rev Allocations Usage'!$B$3:$K$3,0),0)</f>
        <v>29494.6</v>
      </c>
      <c r="BL41" s="50">
        <f>VLOOKUP($C41,CalbyRate!$A$7:$BQ$26,COLUMN()-2,0)*VLOOKUP('Calendar Volumes'!$C41,'Rev Allocations Usage'!$B$4:$K$23,MATCH('Calendar Volumes'!$A41,'Rev Allocations Usage'!$B$3:$K$3,0),0)</f>
        <v>29494.6</v>
      </c>
      <c r="BM41" s="50">
        <f>VLOOKUP($C41,CalbyRate!$A$7:$BQ$26,COLUMN()-2,0)*VLOOKUP('Calendar Volumes'!$C41,'Rev Allocations Usage'!$B$4:$K$23,MATCH('Calendar Volumes'!$A41,'Rev Allocations Usage'!$B$3:$K$3,0),0)</f>
        <v>27925.8</v>
      </c>
      <c r="BN41" s="50">
        <f>VLOOKUP($C41,CalbyRate!$A$7:$BQ$26,COLUMN()-2,0)*VLOOKUP('Calendar Volumes'!$C41,'Rev Allocations Usage'!$B$4:$K$23,MATCH('Calendar Volumes'!$A41,'Rev Allocations Usage'!$B$3:$K$3,0),0)</f>
        <v>31063.3</v>
      </c>
      <c r="BO41" s="50">
        <f>VLOOKUP($C41,CalbyRate!$A$7:$BQ$26,COLUMN()-2,0)*VLOOKUP('Calendar Volumes'!$C41,'Rev Allocations Usage'!$B$4:$K$23,MATCH('Calendar Volumes'!$A41,'Rev Allocations Usage'!$B$3:$K$3,0),0)</f>
        <v>29494.6</v>
      </c>
      <c r="BP41" s="50">
        <f>VLOOKUP($C41,CalbyRate!$A$7:$BQ$26,COLUMN()-2,0)*VLOOKUP('Calendar Volumes'!$C41,'Rev Allocations Usage'!$B$4:$K$23,MATCH('Calendar Volumes'!$A41,'Rev Allocations Usage'!$B$3:$K$3,0),0)</f>
        <v>38293.599999999999</v>
      </c>
      <c r="BQ41" s="50">
        <f>VLOOKUP($C41,CalbyRate!$A$7:$BQ$26,COLUMN()-2,0)*VLOOKUP('Calendar Volumes'!$C41,'Rev Allocations Usage'!$B$4:$K$23,MATCH('Calendar Volumes'!$A41,'Rev Allocations Usage'!$B$3:$K$3,0),0)</f>
        <v>20735.599999999999</v>
      </c>
      <c r="BR41" s="50">
        <f>VLOOKUP($C41,CalbyRate!$A$7:$BQ$26,COLUMN()-2,0)*VLOOKUP('Calendar Volumes'!$C41,'Rev Allocations Usage'!$B$4:$K$23,MATCH('Calendar Volumes'!$A41,'Rev Allocations Usage'!$B$3:$K$3,0),0)</f>
        <v>32538.5</v>
      </c>
      <c r="BS41" s="51">
        <f>VLOOKUP($C41,CalbyRate!$A$7:$BQ$26,COLUMN()-2,0)*VLOOKUP('Calendar Volumes'!$C41,'Rev Allocations Usage'!$B$4:$K$23,MATCH('Calendar Volumes'!$A41,'Rev Allocations Usage'!$B$3:$K$3,0),0)</f>
        <v>33874.1</v>
      </c>
    </row>
    <row r="42" spans="1:72" x14ac:dyDescent="0.2">
      <c r="A42" s="84" t="s">
        <v>168</v>
      </c>
      <c r="B42" s="67"/>
      <c r="C42" s="67"/>
      <c r="D42" s="61">
        <f t="shared" ref="D42:AI42" si="17">D41+D40+D39+D35+D32+D27+D19+D13+D7</f>
        <v>2151131.2617416959</v>
      </c>
      <c r="E42" s="62">
        <f t="shared" si="17"/>
        <v>1807735.4714007936</v>
      </c>
      <c r="F42" s="62">
        <f t="shared" si="17"/>
        <v>1827222.1168445877</v>
      </c>
      <c r="G42" s="62">
        <f t="shared" si="17"/>
        <v>1862569.0567775874</v>
      </c>
      <c r="H42" s="62">
        <f t="shared" si="17"/>
        <v>1838329.2059656945</v>
      </c>
      <c r="I42" s="62">
        <f t="shared" si="17"/>
        <v>3104266.6737571405</v>
      </c>
      <c r="J42" s="62">
        <f t="shared" si="17"/>
        <v>4532594.3932319786</v>
      </c>
      <c r="K42" s="63">
        <f t="shared" si="17"/>
        <v>7244054.3892766815</v>
      </c>
      <c r="L42" s="69">
        <f t="shared" si="17"/>
        <v>7981413.7811737191</v>
      </c>
      <c r="M42" s="69">
        <f t="shared" si="17"/>
        <v>6804495.0346197728</v>
      </c>
      <c r="N42" s="69">
        <f t="shared" si="17"/>
        <v>4995938.2303322218</v>
      </c>
      <c r="O42" s="69">
        <f t="shared" si="17"/>
        <v>3070364.1297903084</v>
      </c>
      <c r="P42" s="69">
        <f t="shared" si="17"/>
        <v>2031015.714275429</v>
      </c>
      <c r="Q42" s="69">
        <f t="shared" si="17"/>
        <v>1712576.0243844197</v>
      </c>
      <c r="R42" s="69">
        <f t="shared" si="17"/>
        <v>1756733.6233325056</v>
      </c>
      <c r="S42" s="69">
        <f t="shared" si="17"/>
        <v>1812901.1934886826</v>
      </c>
      <c r="T42" s="69">
        <f t="shared" si="17"/>
        <v>1755324.8996909666</v>
      </c>
      <c r="U42" s="69">
        <f t="shared" si="17"/>
        <v>2886492.5943240221</v>
      </c>
      <c r="V42" s="69">
        <f t="shared" si="17"/>
        <v>4354342.1306208791</v>
      </c>
      <c r="W42" s="69">
        <f t="shared" si="17"/>
        <v>6923487.796995311</v>
      </c>
      <c r="X42" s="68">
        <f t="shared" si="17"/>
        <v>7976755.9598565008</v>
      </c>
      <c r="Y42" s="69">
        <f t="shared" si="17"/>
        <v>6804032.8996937079</v>
      </c>
      <c r="Z42" s="69">
        <f t="shared" si="17"/>
        <v>4995012.5906782635</v>
      </c>
      <c r="AA42" s="69">
        <f t="shared" si="17"/>
        <v>2999514.621893907</v>
      </c>
      <c r="AB42" s="69">
        <f t="shared" si="17"/>
        <v>2046261.4083887301</v>
      </c>
      <c r="AC42" s="69">
        <f t="shared" si="17"/>
        <v>1763973.4797349321</v>
      </c>
      <c r="AD42" s="69">
        <f t="shared" si="17"/>
        <v>1763174.720192723</v>
      </c>
      <c r="AE42" s="69">
        <f t="shared" si="17"/>
        <v>1840835.5062380549</v>
      </c>
      <c r="AF42" s="69">
        <f t="shared" si="17"/>
        <v>1739159.7804772488</v>
      </c>
      <c r="AG42" s="69">
        <f t="shared" si="17"/>
        <v>2712262.0357687403</v>
      </c>
      <c r="AH42" s="69">
        <f t="shared" si="17"/>
        <v>4343964.9076956436</v>
      </c>
      <c r="AI42" s="69">
        <f t="shared" si="17"/>
        <v>6909759.4384414544</v>
      </c>
      <c r="AJ42" s="68">
        <f t="shared" ref="AJ42:BO42" si="18">AJ41+AJ40+AJ39+AJ35+AJ32+AJ27+AJ19+AJ13+AJ7</f>
        <v>7943716.0781874266</v>
      </c>
      <c r="AK42" s="69">
        <f t="shared" si="18"/>
        <v>6771532.8165633325</v>
      </c>
      <c r="AL42" s="69">
        <f t="shared" si="18"/>
        <v>4975645.274137469</v>
      </c>
      <c r="AM42" s="69">
        <f t="shared" si="18"/>
        <v>2932324.0078179166</v>
      </c>
      <c r="AN42" s="69">
        <f t="shared" si="18"/>
        <v>2017787.4805797662</v>
      </c>
      <c r="AO42" s="69">
        <f t="shared" si="18"/>
        <v>1688823.0057972332</v>
      </c>
      <c r="AP42" s="69">
        <f t="shared" si="18"/>
        <v>1754036.9591094893</v>
      </c>
      <c r="AQ42" s="69">
        <f t="shared" si="18"/>
        <v>1834789.5577113102</v>
      </c>
      <c r="AR42" s="69">
        <f t="shared" si="18"/>
        <v>1771782.7846410614</v>
      </c>
      <c r="AS42" s="69">
        <f t="shared" si="18"/>
        <v>2867077.9637857764</v>
      </c>
      <c r="AT42" s="69">
        <f t="shared" si="18"/>
        <v>4329117.4252710789</v>
      </c>
      <c r="AU42" s="69">
        <f t="shared" si="18"/>
        <v>6882550.7169956826</v>
      </c>
      <c r="AV42" s="68">
        <f t="shared" si="18"/>
        <v>7908443.426688062</v>
      </c>
      <c r="AW42" s="69">
        <f t="shared" si="18"/>
        <v>6741511.9000645559</v>
      </c>
      <c r="AX42" s="69">
        <f t="shared" si="18"/>
        <v>4949520.3416548334</v>
      </c>
      <c r="AY42" s="69">
        <f t="shared" si="18"/>
        <v>2751587.0326733459</v>
      </c>
      <c r="AZ42" s="69">
        <f t="shared" si="18"/>
        <v>1950203.7507335029</v>
      </c>
      <c r="BA42" s="69">
        <f t="shared" si="18"/>
        <v>1646358.8531637012</v>
      </c>
      <c r="BB42" s="69">
        <f t="shared" si="18"/>
        <v>1685747.0989708737</v>
      </c>
      <c r="BC42" s="69">
        <f t="shared" si="18"/>
        <v>1752955.7179941258</v>
      </c>
      <c r="BD42" s="69">
        <f t="shared" si="18"/>
        <v>1696106.626685723</v>
      </c>
      <c r="BE42" s="69">
        <f t="shared" si="18"/>
        <v>2658985.332622868</v>
      </c>
      <c r="BF42" s="69">
        <f t="shared" si="18"/>
        <v>4314396.4786222568</v>
      </c>
      <c r="BG42" s="69">
        <f t="shared" si="18"/>
        <v>6857982.923663713</v>
      </c>
      <c r="BH42" s="68">
        <f t="shared" si="18"/>
        <v>7880432.5317733716</v>
      </c>
      <c r="BI42" s="69">
        <f t="shared" si="18"/>
        <v>6716295.9392880229</v>
      </c>
      <c r="BJ42" s="69">
        <f t="shared" si="18"/>
        <v>4934909.204209486</v>
      </c>
      <c r="BK42" s="69">
        <f t="shared" si="18"/>
        <v>2792920.9046258824</v>
      </c>
      <c r="BL42" s="69">
        <f t="shared" si="18"/>
        <v>1970964.8590020556</v>
      </c>
      <c r="BM42" s="69">
        <f t="shared" si="18"/>
        <v>1632706.9336151492</v>
      </c>
      <c r="BN42" s="69">
        <f t="shared" si="18"/>
        <v>1682261.5865400892</v>
      </c>
      <c r="BO42" s="69">
        <f t="shared" si="18"/>
        <v>1733244.3875891715</v>
      </c>
      <c r="BP42" s="69">
        <f t="shared" ref="BP42:BS42" si="19">BP41+BP40+BP39+BP35+BP32+BP27+BP19+BP13+BP7</f>
        <v>1722355.4727407652</v>
      </c>
      <c r="BQ42" s="69">
        <f t="shared" si="19"/>
        <v>2822045.0791614586</v>
      </c>
      <c r="BR42" s="69">
        <f t="shared" si="19"/>
        <v>4290469.3361333534</v>
      </c>
      <c r="BS42" s="83">
        <f t="shared" si="19"/>
        <v>6832180.7099894006</v>
      </c>
    </row>
    <row r="43" spans="1:72" s="66" customFormat="1" x14ac:dyDescent="0.2">
      <c r="D43" s="70" t="s">
        <v>174</v>
      </c>
      <c r="E43" s="70" t="s">
        <v>174</v>
      </c>
      <c r="F43" s="70" t="s">
        <v>174</v>
      </c>
      <c r="G43" s="70" t="s">
        <v>174</v>
      </c>
      <c r="H43" s="70" t="s">
        <v>174</v>
      </c>
      <c r="I43" s="70" t="s">
        <v>174</v>
      </c>
      <c r="J43" s="70" t="s">
        <v>174</v>
      </c>
      <c r="K43" s="71" t="s">
        <v>174</v>
      </c>
      <c r="L43" s="70" t="s">
        <v>174</v>
      </c>
      <c r="M43" s="70" t="s">
        <v>174</v>
      </c>
      <c r="N43" s="70" t="s">
        <v>174</v>
      </c>
      <c r="O43" s="70" t="s">
        <v>174</v>
      </c>
      <c r="P43" s="70" t="s">
        <v>174</v>
      </c>
      <c r="Q43" s="70" t="s">
        <v>174</v>
      </c>
      <c r="R43" s="70" t="s">
        <v>174</v>
      </c>
      <c r="S43" s="70" t="s">
        <v>174</v>
      </c>
      <c r="T43" s="70" t="s">
        <v>174</v>
      </c>
      <c r="U43" s="70" t="s">
        <v>174</v>
      </c>
      <c r="V43" s="70" t="s">
        <v>174</v>
      </c>
      <c r="W43" s="71" t="s">
        <v>174</v>
      </c>
      <c r="X43" s="70" t="s">
        <v>174</v>
      </c>
      <c r="Y43" s="70" t="s">
        <v>174</v>
      </c>
      <c r="Z43" s="70" t="s">
        <v>174</v>
      </c>
      <c r="AA43" s="70" t="s">
        <v>174</v>
      </c>
      <c r="AB43" s="70" t="s">
        <v>174</v>
      </c>
      <c r="AC43" s="70" t="s">
        <v>174</v>
      </c>
      <c r="AD43" s="70" t="s">
        <v>174</v>
      </c>
      <c r="AE43" s="70" t="s">
        <v>174</v>
      </c>
      <c r="AF43" s="70" t="s">
        <v>174</v>
      </c>
      <c r="AG43" s="70" t="s">
        <v>174</v>
      </c>
      <c r="AH43" s="70" t="s">
        <v>174</v>
      </c>
      <c r="AI43" s="71" t="s">
        <v>174</v>
      </c>
      <c r="AJ43" s="70" t="s">
        <v>174</v>
      </c>
      <c r="AK43" s="70" t="s">
        <v>174</v>
      </c>
      <c r="AL43" s="70" t="s">
        <v>174</v>
      </c>
      <c r="AM43" s="70" t="s">
        <v>174</v>
      </c>
      <c r="AN43" s="70" t="s">
        <v>174</v>
      </c>
      <c r="AO43" s="70" t="s">
        <v>174</v>
      </c>
      <c r="AP43" s="70" t="s">
        <v>174</v>
      </c>
      <c r="AQ43" s="70" t="s">
        <v>174</v>
      </c>
      <c r="AR43" s="70" t="s">
        <v>174</v>
      </c>
      <c r="AS43" s="70" t="s">
        <v>174</v>
      </c>
      <c r="AT43" s="70" t="s">
        <v>174</v>
      </c>
      <c r="AU43" s="71" t="s">
        <v>174</v>
      </c>
      <c r="AV43" s="70" t="s">
        <v>174</v>
      </c>
      <c r="AW43" s="70" t="s">
        <v>174</v>
      </c>
      <c r="AX43" s="70" t="s">
        <v>174</v>
      </c>
      <c r="AY43" s="70" t="s">
        <v>174</v>
      </c>
      <c r="AZ43" s="70" t="s">
        <v>174</v>
      </c>
      <c r="BA43" s="70" t="s">
        <v>174</v>
      </c>
      <c r="BB43" s="70" t="s">
        <v>174</v>
      </c>
      <c r="BC43" s="70" t="s">
        <v>174</v>
      </c>
      <c r="BD43" s="70" t="s">
        <v>174</v>
      </c>
      <c r="BE43" s="70" t="s">
        <v>174</v>
      </c>
      <c r="BF43" s="70" t="s">
        <v>174</v>
      </c>
      <c r="BG43" s="71" t="s">
        <v>174</v>
      </c>
      <c r="BH43" s="70" t="s">
        <v>174</v>
      </c>
      <c r="BI43" s="70" t="s">
        <v>174</v>
      </c>
      <c r="BJ43" s="70" t="s">
        <v>174</v>
      </c>
      <c r="BK43" s="70" t="s">
        <v>174</v>
      </c>
      <c r="BL43" s="70" t="s">
        <v>174</v>
      </c>
      <c r="BM43" s="70" t="s">
        <v>174</v>
      </c>
      <c r="BN43" s="70" t="s">
        <v>174</v>
      </c>
      <c r="BO43" s="70" t="s">
        <v>174</v>
      </c>
      <c r="BP43" s="70" t="s">
        <v>174</v>
      </c>
      <c r="BQ43" s="70" t="s">
        <v>174</v>
      </c>
      <c r="BR43" s="70" t="s">
        <v>174</v>
      </c>
      <c r="BS43" s="71" t="s">
        <v>174</v>
      </c>
    </row>
    <row r="44" spans="1:72" s="66" customFormat="1" x14ac:dyDescent="0.2">
      <c r="A44" s="72" t="s">
        <v>175</v>
      </c>
      <c r="D44" s="73" t="s">
        <v>174</v>
      </c>
      <c r="E44" s="73" t="s">
        <v>174</v>
      </c>
      <c r="F44" s="73" t="s">
        <v>174</v>
      </c>
      <c r="G44" s="73" t="s">
        <v>174</v>
      </c>
      <c r="H44" s="73" t="s">
        <v>174</v>
      </c>
      <c r="I44" s="73" t="s">
        <v>174</v>
      </c>
      <c r="J44" s="73" t="s">
        <v>174</v>
      </c>
      <c r="K44" s="117" t="s">
        <v>174</v>
      </c>
      <c r="L44" s="73" t="s">
        <v>174</v>
      </c>
      <c r="M44" s="73" t="s">
        <v>174</v>
      </c>
      <c r="N44" s="73" t="s">
        <v>174</v>
      </c>
      <c r="O44" s="73" t="s">
        <v>174</v>
      </c>
      <c r="P44" s="73" t="s">
        <v>174</v>
      </c>
      <c r="Q44" s="73" t="s">
        <v>174</v>
      </c>
      <c r="R44" s="73" t="s">
        <v>174</v>
      </c>
      <c r="S44" s="73" t="s">
        <v>174</v>
      </c>
      <c r="T44" s="73" t="s">
        <v>174</v>
      </c>
      <c r="U44" s="73" t="s">
        <v>174</v>
      </c>
      <c r="V44" s="73" t="s">
        <v>174</v>
      </c>
      <c r="W44" s="117" t="s">
        <v>174</v>
      </c>
      <c r="X44" s="73" t="s">
        <v>174</v>
      </c>
      <c r="Y44" s="73" t="s">
        <v>174</v>
      </c>
      <c r="Z44" s="73" t="s">
        <v>174</v>
      </c>
      <c r="AA44" s="73" t="s">
        <v>174</v>
      </c>
      <c r="AB44" s="73" t="s">
        <v>174</v>
      </c>
      <c r="AC44" s="73" t="s">
        <v>174</v>
      </c>
      <c r="AD44" s="73" t="s">
        <v>174</v>
      </c>
      <c r="AE44" s="73" t="s">
        <v>174</v>
      </c>
      <c r="AF44" s="73" t="s">
        <v>174</v>
      </c>
      <c r="AG44" s="73" t="s">
        <v>174</v>
      </c>
      <c r="AH44" s="73" t="s">
        <v>174</v>
      </c>
      <c r="AI44" s="117" t="s">
        <v>174</v>
      </c>
      <c r="AJ44" s="73" t="s">
        <v>174</v>
      </c>
      <c r="AK44" s="73" t="s">
        <v>174</v>
      </c>
      <c r="AL44" s="73" t="s">
        <v>174</v>
      </c>
      <c r="AM44" s="73" t="s">
        <v>174</v>
      </c>
      <c r="AN44" s="73" t="s">
        <v>174</v>
      </c>
      <c r="AO44" s="73" t="s">
        <v>174</v>
      </c>
      <c r="AP44" s="73" t="s">
        <v>174</v>
      </c>
      <c r="AQ44" s="73" t="s">
        <v>174</v>
      </c>
      <c r="AR44" s="73" t="s">
        <v>174</v>
      </c>
      <c r="AS44" s="73" t="s">
        <v>174</v>
      </c>
      <c r="AT44" s="73" t="s">
        <v>174</v>
      </c>
      <c r="AU44" s="117" t="s">
        <v>174</v>
      </c>
      <c r="AV44" s="73" t="s">
        <v>174</v>
      </c>
      <c r="AW44" s="73" t="s">
        <v>174</v>
      </c>
      <c r="AX44" s="73" t="s">
        <v>174</v>
      </c>
      <c r="AY44" s="73" t="s">
        <v>174</v>
      </c>
      <c r="AZ44" s="73" t="s">
        <v>174</v>
      </c>
      <c r="BA44" s="73" t="s">
        <v>174</v>
      </c>
      <c r="BB44" s="73" t="s">
        <v>174</v>
      </c>
      <c r="BC44" s="73" t="s">
        <v>174</v>
      </c>
      <c r="BD44" s="73" t="s">
        <v>174</v>
      </c>
      <c r="BE44" s="73" t="s">
        <v>174</v>
      </c>
      <c r="BF44" s="73" t="s">
        <v>174</v>
      </c>
      <c r="BG44" s="117" t="s">
        <v>174</v>
      </c>
      <c r="BH44" s="73" t="s">
        <v>174</v>
      </c>
      <c r="BI44" s="73" t="s">
        <v>174</v>
      </c>
      <c r="BJ44" s="73" t="s">
        <v>174</v>
      </c>
      <c r="BK44" s="73" t="s">
        <v>174</v>
      </c>
      <c r="BL44" s="73" t="s">
        <v>174</v>
      </c>
      <c r="BM44" s="73" t="s">
        <v>174</v>
      </c>
      <c r="BN44" s="73" t="s">
        <v>174</v>
      </c>
      <c r="BO44" s="73" t="s">
        <v>174</v>
      </c>
      <c r="BP44" s="73" t="s">
        <v>174</v>
      </c>
      <c r="BQ44" s="73" t="s">
        <v>174</v>
      </c>
      <c r="BR44" s="73" t="s">
        <v>174</v>
      </c>
      <c r="BS44" s="117" t="s">
        <v>174</v>
      </c>
    </row>
    <row r="45" spans="1:72" s="66" customFormat="1" x14ac:dyDescent="0.2">
      <c r="A45" s="74" t="s">
        <v>169</v>
      </c>
      <c r="B45" s="75"/>
      <c r="C45" s="75"/>
      <c r="D45" s="76">
        <f t="shared" ref="D45:AI45" si="20">D38+D31+D16</f>
        <v>5903.2085294423186</v>
      </c>
      <c r="E45" s="136">
        <f t="shared" si="20"/>
        <v>5807.4999432746963</v>
      </c>
      <c r="F45" s="136">
        <f t="shared" si="20"/>
        <v>1543.9368551224488</v>
      </c>
      <c r="G45" s="136">
        <f t="shared" si="20"/>
        <v>6854.6045454190871</v>
      </c>
      <c r="H45" s="136">
        <f t="shared" si="20"/>
        <v>8392.0523533692249</v>
      </c>
      <c r="I45" s="136">
        <f t="shared" si="20"/>
        <v>12691.307684493726</v>
      </c>
      <c r="J45" s="136">
        <f t="shared" si="20"/>
        <v>38263.803387706852</v>
      </c>
      <c r="K45" s="137">
        <f t="shared" si="20"/>
        <v>42608.875556953149</v>
      </c>
      <c r="L45" s="76">
        <f t="shared" si="20"/>
        <v>34042.811837769965</v>
      </c>
      <c r="M45" s="136">
        <f t="shared" si="20"/>
        <v>25941.539913334811</v>
      </c>
      <c r="N45" s="136">
        <f t="shared" si="20"/>
        <v>20111.483121096968</v>
      </c>
      <c r="O45" s="136">
        <f t="shared" si="20"/>
        <v>9242.7129262259477</v>
      </c>
      <c r="P45" s="136">
        <f t="shared" si="20"/>
        <v>9083.9092988806187</v>
      </c>
      <c r="Q45" s="136">
        <f t="shared" si="20"/>
        <v>7764.1024386510726</v>
      </c>
      <c r="R45" s="136">
        <f t="shared" si="20"/>
        <v>3433.0476646722623</v>
      </c>
      <c r="S45" s="136">
        <f t="shared" si="20"/>
        <v>19134.022847212927</v>
      </c>
      <c r="T45" s="136">
        <f t="shared" si="20"/>
        <v>41869.829681737421</v>
      </c>
      <c r="U45" s="136">
        <f t="shared" si="20"/>
        <v>41660.283872263281</v>
      </c>
      <c r="V45" s="136">
        <f t="shared" si="20"/>
        <v>36951.071781213745</v>
      </c>
      <c r="W45" s="137">
        <f t="shared" si="20"/>
        <v>40244.473471279329</v>
      </c>
      <c r="X45" s="76">
        <f t="shared" si="20"/>
        <v>34135.967851625399</v>
      </c>
      <c r="Y45" s="136">
        <f t="shared" si="20"/>
        <v>25979.63312280754</v>
      </c>
      <c r="Z45" s="136">
        <f t="shared" si="20"/>
        <v>20118.830651717617</v>
      </c>
      <c r="AA45" s="136">
        <f t="shared" si="20"/>
        <v>9221.9164123867849</v>
      </c>
      <c r="AB45" s="136">
        <f t="shared" si="20"/>
        <v>9048.2863212365537</v>
      </c>
      <c r="AC45" s="136">
        <f t="shared" si="20"/>
        <v>7730.0594089686329</v>
      </c>
      <c r="AD45" s="136">
        <f t="shared" si="20"/>
        <v>3405.2773629756257</v>
      </c>
      <c r="AE45" s="136">
        <f t="shared" si="20"/>
        <v>19022.364747309402</v>
      </c>
      <c r="AF45" s="136">
        <f t="shared" si="20"/>
        <v>41648.071074656531</v>
      </c>
      <c r="AG45" s="136">
        <f t="shared" si="20"/>
        <v>41440.596414845684</v>
      </c>
      <c r="AH45" s="136">
        <f t="shared" si="20"/>
        <v>37035.992562115534</v>
      </c>
      <c r="AI45" s="137">
        <f t="shared" si="20"/>
        <v>40373.519383893887</v>
      </c>
      <c r="AJ45" s="76">
        <f t="shared" ref="AJ45:BS45" si="21">AJ38+AJ31+AJ16</f>
        <v>34219.437179324013</v>
      </c>
      <c r="AK45" s="136">
        <f t="shared" si="21"/>
        <v>26011.923778971668</v>
      </c>
      <c r="AL45" s="136">
        <f t="shared" si="21"/>
        <v>20140.21438187192</v>
      </c>
      <c r="AM45" s="136">
        <f t="shared" si="21"/>
        <v>9222.7804349972503</v>
      </c>
      <c r="AN45" s="136">
        <f t="shared" si="21"/>
        <v>9025.3066640947054</v>
      </c>
      <c r="AO45" s="136">
        <f t="shared" si="21"/>
        <v>7682.4536740068052</v>
      </c>
      <c r="AP45" s="136">
        <f t="shared" si="21"/>
        <v>3379.5608477367941</v>
      </c>
      <c r="AQ45" s="136">
        <f t="shared" si="21"/>
        <v>18876.233139664382</v>
      </c>
      <c r="AR45" s="136">
        <f t="shared" si="21"/>
        <v>41447.883171910726</v>
      </c>
      <c r="AS45" s="136">
        <f t="shared" si="21"/>
        <v>41312.584475715455</v>
      </c>
      <c r="AT45" s="136">
        <f t="shared" si="21"/>
        <v>37046.695768563994</v>
      </c>
      <c r="AU45" s="137">
        <f t="shared" si="21"/>
        <v>40468.187287093475</v>
      </c>
      <c r="AV45" s="76">
        <f t="shared" si="21"/>
        <v>34304.800511769979</v>
      </c>
      <c r="AW45" s="136">
        <f t="shared" si="21"/>
        <v>26047.206699699243</v>
      </c>
      <c r="AX45" s="136">
        <f t="shared" si="21"/>
        <v>20164.897902868433</v>
      </c>
      <c r="AY45" s="136">
        <f t="shared" si="21"/>
        <v>9225.637050692605</v>
      </c>
      <c r="AZ45" s="136">
        <f t="shared" si="21"/>
        <v>9001.8088833626898</v>
      </c>
      <c r="BA45" s="136">
        <f t="shared" si="21"/>
        <v>7635.8632159149456</v>
      </c>
      <c r="BB45" s="136">
        <f t="shared" si="21"/>
        <v>3354.0033102295647</v>
      </c>
      <c r="BC45" s="136">
        <f t="shared" si="21"/>
        <v>18731.71991238858</v>
      </c>
      <c r="BD45" s="136">
        <f t="shared" si="21"/>
        <v>41213.3198302909</v>
      </c>
      <c r="BE45" s="136">
        <f t="shared" si="21"/>
        <v>41181.556068098063</v>
      </c>
      <c r="BF45" s="136">
        <f t="shared" si="21"/>
        <v>37053.870625639596</v>
      </c>
      <c r="BG45" s="137">
        <f t="shared" si="21"/>
        <v>40557.715662585251</v>
      </c>
      <c r="BH45" s="76">
        <f t="shared" si="21"/>
        <v>34388.818507302654</v>
      </c>
      <c r="BI45" s="136">
        <f t="shared" si="21"/>
        <v>26084.592136855172</v>
      </c>
      <c r="BJ45" s="136">
        <f t="shared" si="21"/>
        <v>20190.789572052043</v>
      </c>
      <c r="BK45" s="136">
        <f t="shared" si="21"/>
        <v>9228.4632973741936</v>
      </c>
      <c r="BL45" s="136">
        <f t="shared" si="21"/>
        <v>8979.9330423519095</v>
      </c>
      <c r="BM45" s="136">
        <f t="shared" si="21"/>
        <v>7592.3585528451968</v>
      </c>
      <c r="BN45" s="136">
        <f t="shared" si="21"/>
        <v>3330.078689847961</v>
      </c>
      <c r="BO45" s="136">
        <f t="shared" si="21"/>
        <v>18597.30818679354</v>
      </c>
      <c r="BP45" s="136">
        <f t="shared" si="21"/>
        <v>40943.194671649886</v>
      </c>
      <c r="BQ45" s="136">
        <f t="shared" si="21"/>
        <v>41054.865321402627</v>
      </c>
      <c r="BR45" s="136">
        <f t="shared" si="21"/>
        <v>37058.334050727419</v>
      </c>
      <c r="BS45" s="137">
        <f t="shared" si="21"/>
        <v>40641.007782171917</v>
      </c>
    </row>
    <row r="46" spans="1:72" s="66" customFormat="1" x14ac:dyDescent="0.2">
      <c r="A46" s="77" t="s">
        <v>170</v>
      </c>
      <c r="B46" s="78"/>
      <c r="C46" s="78"/>
      <c r="D46" s="79">
        <f t="shared" ref="D46:AI46" si="22">D29+D30+D33+D36+D37</f>
        <v>613598.43056174391</v>
      </c>
      <c r="E46" s="110">
        <f t="shared" si="22"/>
        <v>620928.13427016884</v>
      </c>
      <c r="F46" s="110">
        <f t="shared" si="22"/>
        <v>668025.94761217746</v>
      </c>
      <c r="G46" s="110">
        <f t="shared" si="22"/>
        <v>734740.08762320667</v>
      </c>
      <c r="H46" s="110">
        <f t="shared" si="22"/>
        <v>753220.49101521133</v>
      </c>
      <c r="I46" s="110">
        <f t="shared" si="22"/>
        <v>1123674.2450694416</v>
      </c>
      <c r="J46" s="110">
        <f t="shared" si="22"/>
        <v>1403811.2606893128</v>
      </c>
      <c r="K46" s="111">
        <f t="shared" si="22"/>
        <v>1597493.3954517965</v>
      </c>
      <c r="L46" s="79">
        <f t="shared" si="22"/>
        <v>1536725.1086495481</v>
      </c>
      <c r="M46" s="110">
        <f t="shared" si="22"/>
        <v>1233987.6783873732</v>
      </c>
      <c r="N46" s="110">
        <f t="shared" si="22"/>
        <v>1078306.565383811</v>
      </c>
      <c r="O46" s="110">
        <f t="shared" si="22"/>
        <v>641864.94956255413</v>
      </c>
      <c r="P46" s="110">
        <f t="shared" si="22"/>
        <v>687268.49331059086</v>
      </c>
      <c r="Q46" s="110">
        <f t="shared" si="22"/>
        <v>688251.05033754301</v>
      </c>
      <c r="R46" s="110">
        <f t="shared" si="22"/>
        <v>729444.88268627843</v>
      </c>
      <c r="S46" s="110">
        <f t="shared" si="22"/>
        <v>754760.47592227079</v>
      </c>
      <c r="T46" s="110">
        <f t="shared" si="22"/>
        <v>762099.58185405738</v>
      </c>
      <c r="U46" s="110">
        <f t="shared" si="22"/>
        <v>1113779.0197530983</v>
      </c>
      <c r="V46" s="110">
        <f t="shared" si="22"/>
        <v>1343963.8756397662</v>
      </c>
      <c r="W46" s="111">
        <f t="shared" si="22"/>
        <v>1513846.7593862589</v>
      </c>
      <c r="X46" s="79">
        <f t="shared" si="22"/>
        <v>1550330.1757812987</v>
      </c>
      <c r="Y46" s="110">
        <f t="shared" si="22"/>
        <v>1246566.9717415904</v>
      </c>
      <c r="Z46" s="110">
        <f t="shared" si="22"/>
        <v>1090384.353012657</v>
      </c>
      <c r="AA46" s="110">
        <f t="shared" si="22"/>
        <v>652325.7659950566</v>
      </c>
      <c r="AB46" s="110">
        <f t="shared" si="22"/>
        <v>698166.19769151276</v>
      </c>
      <c r="AC46" s="110">
        <f t="shared" si="22"/>
        <v>691720.56306220521</v>
      </c>
      <c r="AD46" s="110">
        <f t="shared" si="22"/>
        <v>732549.97237435717</v>
      </c>
      <c r="AE46" s="110">
        <f t="shared" si="22"/>
        <v>755304.09242361714</v>
      </c>
      <c r="AF46" s="110">
        <f t="shared" si="22"/>
        <v>766342.202249947</v>
      </c>
      <c r="AG46" s="110">
        <f t="shared" si="22"/>
        <v>1121049.7834779886</v>
      </c>
      <c r="AH46" s="110">
        <f t="shared" si="22"/>
        <v>1347894.8916963129</v>
      </c>
      <c r="AI46" s="111">
        <f t="shared" si="22"/>
        <v>1526192.0597633945</v>
      </c>
      <c r="AJ46" s="79">
        <f t="shared" ref="AJ46:BS46" si="23">AJ29+AJ30+AJ33+AJ36+AJ37</f>
        <v>1554069.376452659</v>
      </c>
      <c r="AK46" s="110">
        <f t="shared" si="23"/>
        <v>1248127.4820877723</v>
      </c>
      <c r="AL46" s="110">
        <f t="shared" si="23"/>
        <v>1091554.4763962377</v>
      </c>
      <c r="AM46" s="110">
        <f t="shared" si="23"/>
        <v>652455.30114898144</v>
      </c>
      <c r="AN46" s="110">
        <f t="shared" si="23"/>
        <v>696625.01914462866</v>
      </c>
      <c r="AO46" s="110">
        <f t="shared" si="23"/>
        <v>687845.85174034839</v>
      </c>
      <c r="AP46" s="110">
        <f t="shared" si="23"/>
        <v>727466.02011209121</v>
      </c>
      <c r="AQ46" s="110">
        <f t="shared" si="23"/>
        <v>749970.08695622731</v>
      </c>
      <c r="AR46" s="110">
        <f t="shared" si="23"/>
        <v>762963.34014206543</v>
      </c>
      <c r="AS46" s="110">
        <f t="shared" si="23"/>
        <v>1117807.9383407508</v>
      </c>
      <c r="AT46" s="110">
        <f t="shared" si="23"/>
        <v>1348380.3771760219</v>
      </c>
      <c r="AU46" s="111">
        <f t="shared" si="23"/>
        <v>1529734.3379149679</v>
      </c>
      <c r="AV46" s="79">
        <f t="shared" si="23"/>
        <v>1557892.0870881269</v>
      </c>
      <c r="AW46" s="110">
        <f t="shared" si="23"/>
        <v>1249825.2347419725</v>
      </c>
      <c r="AX46" s="110">
        <f t="shared" si="23"/>
        <v>1092893.7988124497</v>
      </c>
      <c r="AY46" s="110">
        <f t="shared" si="23"/>
        <v>652717.79359830206</v>
      </c>
      <c r="AZ46" s="110">
        <f t="shared" si="23"/>
        <v>695047.16974253068</v>
      </c>
      <c r="BA46" s="110">
        <f t="shared" si="23"/>
        <v>684055.10998953716</v>
      </c>
      <c r="BB46" s="110">
        <f t="shared" si="23"/>
        <v>722413.11815182725</v>
      </c>
      <c r="BC46" s="110">
        <f t="shared" si="23"/>
        <v>744695.22608887614</v>
      </c>
      <c r="BD46" s="110">
        <f t="shared" si="23"/>
        <v>758987.88405316486</v>
      </c>
      <c r="BE46" s="110">
        <f t="shared" si="23"/>
        <v>1114486.7012372252</v>
      </c>
      <c r="BF46" s="110">
        <f t="shared" si="23"/>
        <v>1348741.9714507048</v>
      </c>
      <c r="BG46" s="111">
        <f t="shared" si="23"/>
        <v>1533091.2004049562</v>
      </c>
      <c r="BH46" s="79">
        <f t="shared" si="23"/>
        <v>1561657.2750358286</v>
      </c>
      <c r="BI46" s="110">
        <f t="shared" si="23"/>
        <v>1251619.6448609135</v>
      </c>
      <c r="BJ46" s="110">
        <f t="shared" si="23"/>
        <v>1094295.4530735619</v>
      </c>
      <c r="BK46" s="110">
        <f t="shared" si="23"/>
        <v>652978.67228770733</v>
      </c>
      <c r="BL46" s="110">
        <f t="shared" si="23"/>
        <v>693584.08298316598</v>
      </c>
      <c r="BM46" s="110">
        <f t="shared" si="23"/>
        <v>680521.06535162556</v>
      </c>
      <c r="BN46" s="110">
        <f t="shared" si="23"/>
        <v>717688.23021676135</v>
      </c>
      <c r="BO46" s="110">
        <f t="shared" si="23"/>
        <v>739795.03025552048</v>
      </c>
      <c r="BP46" s="110">
        <f t="shared" si="23"/>
        <v>754395.0206224022</v>
      </c>
      <c r="BQ46" s="110">
        <f t="shared" si="23"/>
        <v>1111279.2656000119</v>
      </c>
      <c r="BR46" s="110">
        <f t="shared" si="23"/>
        <v>1349008.4728159744</v>
      </c>
      <c r="BS46" s="111">
        <f t="shared" si="23"/>
        <v>1536222.8194120184</v>
      </c>
    </row>
    <row r="47" spans="1:72" s="66" customFormat="1" x14ac:dyDescent="0.2">
      <c r="A47" s="64" t="s">
        <v>176</v>
      </c>
      <c r="B47" s="80"/>
      <c r="C47" s="80"/>
      <c r="D47" s="65">
        <f>D41+D40</f>
        <v>121890.70000000001</v>
      </c>
      <c r="E47" s="138">
        <f t="shared" ref="E47:BP47" si="24">E41+E40</f>
        <v>227466.6</v>
      </c>
      <c r="F47" s="138">
        <f t="shared" si="24"/>
        <v>289160.7</v>
      </c>
      <c r="G47" s="138">
        <f t="shared" si="24"/>
        <v>264813</v>
      </c>
      <c r="H47" s="138">
        <f t="shared" si="24"/>
        <v>143139.4</v>
      </c>
      <c r="I47" s="138">
        <f t="shared" si="24"/>
        <v>393275</v>
      </c>
      <c r="J47" s="138">
        <f t="shared" si="24"/>
        <v>19027.3</v>
      </c>
      <c r="K47" s="139">
        <f t="shared" si="24"/>
        <v>36918</v>
      </c>
      <c r="L47" s="65">
        <f t="shared" si="24"/>
        <v>28119</v>
      </c>
      <c r="M47" s="138">
        <f t="shared" si="24"/>
        <v>29494.6</v>
      </c>
      <c r="N47" s="138">
        <f t="shared" si="24"/>
        <v>27925.8</v>
      </c>
      <c r="O47" s="138">
        <f t="shared" si="24"/>
        <v>331926.70000000007</v>
      </c>
      <c r="P47" s="138">
        <f t="shared" si="24"/>
        <v>88516.1</v>
      </c>
      <c r="Q47" s="138">
        <f t="shared" si="24"/>
        <v>199681.4</v>
      </c>
      <c r="R47" s="138">
        <f t="shared" si="24"/>
        <v>284180.70000000007</v>
      </c>
      <c r="S47" s="138">
        <f t="shared" si="24"/>
        <v>283235.7</v>
      </c>
      <c r="T47" s="138">
        <f t="shared" si="24"/>
        <v>132967.1</v>
      </c>
      <c r="U47" s="138">
        <f t="shared" si="24"/>
        <v>286573.5</v>
      </c>
      <c r="V47" s="138">
        <f t="shared" si="24"/>
        <v>41297.5</v>
      </c>
      <c r="W47" s="139">
        <f t="shared" si="24"/>
        <v>36918</v>
      </c>
      <c r="X47" s="65">
        <f t="shared" si="24"/>
        <v>29494.6</v>
      </c>
      <c r="Y47" s="138">
        <f t="shared" si="24"/>
        <v>33874.1</v>
      </c>
      <c r="Z47" s="138">
        <f t="shared" si="24"/>
        <v>29687.7</v>
      </c>
      <c r="AA47" s="138">
        <f t="shared" si="24"/>
        <v>262338.3</v>
      </c>
      <c r="AB47" s="138">
        <f t="shared" si="24"/>
        <v>103169.5</v>
      </c>
      <c r="AC47" s="138">
        <f t="shared" si="24"/>
        <v>250519</v>
      </c>
      <c r="AD47" s="138">
        <f t="shared" si="24"/>
        <v>290039.60000000003</v>
      </c>
      <c r="AE47" s="138">
        <f t="shared" si="24"/>
        <v>310587.50000000006</v>
      </c>
      <c r="AF47" s="138">
        <f t="shared" si="24"/>
        <v>116515.6</v>
      </c>
      <c r="AG47" s="138">
        <f t="shared" si="24"/>
        <v>113749.4</v>
      </c>
      <c r="AH47" s="138">
        <f t="shared" si="24"/>
        <v>33874.1</v>
      </c>
      <c r="AI47" s="139">
        <f t="shared" si="24"/>
        <v>28119</v>
      </c>
      <c r="AJ47" s="65">
        <f t="shared" si="24"/>
        <v>29494.6</v>
      </c>
      <c r="AK47" s="138">
        <f t="shared" si="24"/>
        <v>29494.6</v>
      </c>
      <c r="AL47" s="138">
        <f t="shared" si="24"/>
        <v>30870.200000000004</v>
      </c>
      <c r="AM47" s="138">
        <f t="shared" si="24"/>
        <v>206457</v>
      </c>
      <c r="AN47" s="138">
        <f t="shared" si="24"/>
        <v>82596.100000000006</v>
      </c>
      <c r="AO47" s="138">
        <f t="shared" si="24"/>
        <v>181513.69999999998</v>
      </c>
      <c r="AP47" s="138">
        <f t="shared" si="24"/>
        <v>286880.09999999992</v>
      </c>
      <c r="AQ47" s="138">
        <f t="shared" si="24"/>
        <v>310753.5</v>
      </c>
      <c r="AR47" s="138">
        <f t="shared" si="24"/>
        <v>155754.1</v>
      </c>
      <c r="AS47" s="138">
        <f t="shared" si="24"/>
        <v>279319.7</v>
      </c>
      <c r="AT47" s="138">
        <f t="shared" si="24"/>
        <v>36918</v>
      </c>
      <c r="AU47" s="139">
        <f t="shared" si="24"/>
        <v>29494.6</v>
      </c>
      <c r="AV47" s="65">
        <f t="shared" si="24"/>
        <v>29494.6</v>
      </c>
      <c r="AW47" s="138">
        <f t="shared" si="24"/>
        <v>29494.6</v>
      </c>
      <c r="AX47" s="138">
        <f t="shared" si="24"/>
        <v>26683.8</v>
      </c>
      <c r="AY47" s="138">
        <f t="shared" si="24"/>
        <v>37793.599999999999</v>
      </c>
      <c r="AZ47" s="138">
        <f t="shared" si="24"/>
        <v>23446.800000000003</v>
      </c>
      <c r="BA47" s="138">
        <f t="shared" si="24"/>
        <v>145610</v>
      </c>
      <c r="BB47" s="138">
        <f t="shared" si="24"/>
        <v>224972.49999999997</v>
      </c>
      <c r="BC47" s="138">
        <f t="shared" si="24"/>
        <v>235551.40000000002</v>
      </c>
      <c r="BD47" s="138">
        <f t="shared" si="24"/>
        <v>87140.5</v>
      </c>
      <c r="BE47" s="138">
        <f t="shared" si="24"/>
        <v>82708.2</v>
      </c>
      <c r="BF47" s="138">
        <f t="shared" si="24"/>
        <v>41297.5</v>
      </c>
      <c r="BG47" s="139">
        <f t="shared" si="24"/>
        <v>35442.799999999996</v>
      </c>
      <c r="BH47" s="65">
        <f t="shared" si="24"/>
        <v>29494.6</v>
      </c>
      <c r="BI47" s="138">
        <f t="shared" si="24"/>
        <v>28119</v>
      </c>
      <c r="BJ47" s="138">
        <f t="shared" si="24"/>
        <v>29494.6</v>
      </c>
      <c r="BK47" s="138">
        <f t="shared" si="24"/>
        <v>88715.4</v>
      </c>
      <c r="BL47" s="138">
        <f t="shared" si="24"/>
        <v>50905.899999999994</v>
      </c>
      <c r="BM47" s="138">
        <f t="shared" si="24"/>
        <v>137167.9</v>
      </c>
      <c r="BN47" s="138">
        <f t="shared" si="24"/>
        <v>226555.30000000002</v>
      </c>
      <c r="BO47" s="138">
        <f t="shared" si="24"/>
        <v>221106.5</v>
      </c>
      <c r="BP47" s="138">
        <f t="shared" si="24"/>
        <v>118997.9</v>
      </c>
      <c r="BQ47" s="138">
        <f t="shared" ref="BQ47:BS47" si="25">BQ41+BQ40</f>
        <v>254885.4</v>
      </c>
      <c r="BR47" s="138">
        <f t="shared" si="25"/>
        <v>32538.5</v>
      </c>
      <c r="BS47" s="139">
        <f t="shared" si="25"/>
        <v>33874.1</v>
      </c>
    </row>
    <row r="48" spans="1:72" x14ac:dyDescent="0.2">
      <c r="E48" s="53"/>
    </row>
    <row r="51" spans="3:15" x14ac:dyDescent="0.2">
      <c r="D51" s="39">
        <v>1</v>
      </c>
      <c r="E51" s="39">
        <v>2</v>
      </c>
      <c r="F51" s="39">
        <v>3</v>
      </c>
      <c r="G51" s="39">
        <v>4</v>
      </c>
      <c r="H51" s="39">
        <v>5</v>
      </c>
      <c r="I51" s="39">
        <v>6</v>
      </c>
      <c r="J51" s="39">
        <v>7</v>
      </c>
      <c r="K51" s="39">
        <v>8</v>
      </c>
      <c r="L51" s="39">
        <v>9</v>
      </c>
      <c r="M51" s="39">
        <v>10</v>
      </c>
      <c r="N51" s="39">
        <v>11</v>
      </c>
      <c r="O51" s="39">
        <v>12</v>
      </c>
    </row>
    <row r="52" spans="3:15" x14ac:dyDescent="0.2">
      <c r="C52" s="39" t="s">
        <v>137</v>
      </c>
      <c r="D52" s="39">
        <v>0.84</v>
      </c>
      <c r="E52" s="39">
        <v>0.85</v>
      </c>
      <c r="F52" s="39">
        <v>0.89</v>
      </c>
      <c r="G52" s="39">
        <v>0.95</v>
      </c>
      <c r="H52" s="39">
        <v>0.96</v>
      </c>
      <c r="I52" s="39">
        <v>0.96</v>
      </c>
      <c r="J52" s="39">
        <v>0.97</v>
      </c>
      <c r="K52" s="39">
        <v>0.97</v>
      </c>
      <c r="L52" s="39">
        <v>0.97</v>
      </c>
      <c r="M52" s="39">
        <v>0.96</v>
      </c>
      <c r="N52" s="39">
        <v>0.92</v>
      </c>
      <c r="O52" s="39">
        <v>0.9</v>
      </c>
    </row>
    <row r="53" spans="3:15" x14ac:dyDescent="0.2">
      <c r="C53" s="39" t="s">
        <v>140</v>
      </c>
      <c r="D53" s="39">
        <v>0.32</v>
      </c>
      <c r="E53" s="39">
        <v>0.33</v>
      </c>
      <c r="F53" s="39">
        <v>0.41</v>
      </c>
      <c r="G53" s="39">
        <v>0.63</v>
      </c>
      <c r="H53" s="39">
        <v>0.69</v>
      </c>
      <c r="I53" s="39">
        <v>0.75</v>
      </c>
      <c r="J53" s="39">
        <v>0.76</v>
      </c>
      <c r="K53" s="39">
        <v>0.75</v>
      </c>
      <c r="L53" s="39">
        <v>0.76</v>
      </c>
      <c r="M53" s="39">
        <v>0.73</v>
      </c>
      <c r="N53" s="39">
        <v>0.55000000000000004</v>
      </c>
      <c r="O53" s="39">
        <v>0.4</v>
      </c>
    </row>
    <row r="54" spans="3:15" x14ac:dyDescent="0.2">
      <c r="C54" s="39" t="s">
        <v>144</v>
      </c>
      <c r="D54" s="39">
        <v>0.64</v>
      </c>
      <c r="E54" s="39">
        <v>0.63</v>
      </c>
      <c r="F54" s="39">
        <v>0.72</v>
      </c>
      <c r="G54" s="39">
        <v>0.86</v>
      </c>
      <c r="H54" s="39">
        <v>0.88</v>
      </c>
      <c r="I54" s="39">
        <v>0.91</v>
      </c>
      <c r="J54" s="39">
        <v>0.93</v>
      </c>
      <c r="K54" s="39">
        <v>0.93</v>
      </c>
      <c r="L54" s="39">
        <v>0.93</v>
      </c>
      <c r="M54" s="39">
        <v>0.9</v>
      </c>
      <c r="N54" s="39">
        <v>0.79</v>
      </c>
      <c r="O54" s="39">
        <v>0.73</v>
      </c>
    </row>
    <row r="55" spans="3:15" x14ac:dyDescent="0.2">
      <c r="C55" s="39" t="s">
        <v>148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</row>
    <row r="56" spans="3:15" x14ac:dyDescent="0.2">
      <c r="C56" s="39" t="s">
        <v>161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</row>
    <row r="57" spans="3:15" x14ac:dyDescent="0.2">
      <c r="C57" s="39" t="s">
        <v>162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BilledSales</vt:lpstr>
      <vt:lpstr>BilledbyRev</vt:lpstr>
      <vt:lpstr>BilledbyRate</vt:lpstr>
      <vt:lpstr>Billed Volumes</vt:lpstr>
      <vt:lpstr>CalSales</vt:lpstr>
      <vt:lpstr>CalbyRev</vt:lpstr>
      <vt:lpstr>CalbyRate</vt:lpstr>
      <vt:lpstr>CustbyRate</vt:lpstr>
      <vt:lpstr>Calendar Volumes</vt:lpstr>
      <vt:lpstr>Calendar Customers</vt:lpstr>
      <vt:lpstr>CalCusts</vt:lpstr>
      <vt:lpstr>Rev Allocations Usage</vt:lpstr>
      <vt:lpstr>Map</vt:lpstr>
      <vt:lpstr>Special Contract Max DSO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Gregory (LG&amp;E Center)</dc:creator>
  <cp:lastModifiedBy>McGee, Dawn</cp:lastModifiedBy>
  <dcterms:created xsi:type="dcterms:W3CDTF">2014-07-16T13:23:53Z</dcterms:created>
  <dcterms:modified xsi:type="dcterms:W3CDTF">2014-10-03T20:27:58Z</dcterms:modified>
</cp:coreProperties>
</file>