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80" windowWidth="20730" windowHeight="11760" tabRatio="706"/>
  </bookViews>
  <sheets>
    <sheet name="LGE Summary by Ferc by Month" sheetId="5" r:id="rId1"/>
    <sheet name="Q.8 LGE Labor" sheetId="10" r:id="rId2"/>
    <sheet name="Plan Headcount" sheetId="11" r:id="rId3"/>
    <sheet name="Act 2013-2014" sheetId="1" r:id="rId4"/>
    <sheet name="2015-2017" sheetId="3" r:id="rId5"/>
    <sheet name="Lookups" sheetId="2" r:id="rId6"/>
  </sheets>
  <definedNames>
    <definedName name="_xlnm._FilterDatabase" localSheetId="4" hidden="1">'2015-2017'!$A$1:$W$134</definedName>
    <definedName name="_xlnm._FilterDatabase" localSheetId="3" hidden="1">'Act 2013-2014'!$A$1:$T$1215</definedName>
    <definedName name="_xlnm._FilterDatabase" localSheetId="5" hidden="1">Lookups!$A$3:$I$311</definedName>
    <definedName name="_xlnm.Print_Area" localSheetId="0">'LGE Summary by Ferc by Month'!$A$1:$BJ$80</definedName>
    <definedName name="_xlnm.Print_Area" localSheetId="1">'Q.8 LGE Labor'!$A$1:$BJ$19</definedName>
    <definedName name="_xlnm.Print_Titles" localSheetId="0">'LGE Summary by Ferc by Month'!$A:$B,'LGE Summary by Ferc by Month'!$1:$8</definedName>
    <definedName name="_xlnm.Print_Titles" localSheetId="1">'Q.8 LGE Labor'!$A:$A,'Q.8 LGE Labor'!$1:$8</definedName>
    <definedName name="Retired_2013_2014" localSheetId="3">'Act 2013-2014'!$A$1:$Q$1215</definedName>
    <definedName name="Retired_units_in_Plan_less_CO_1" localSheetId="4">'2015-2017'!$A$1:$Q$132</definedName>
  </definedNames>
  <calcPr calcId="145621"/>
</workbook>
</file>

<file path=xl/calcChain.xml><?xml version="1.0" encoding="utf-8"?>
<calcChain xmlns="http://schemas.openxmlformats.org/spreadsheetml/2006/main">
  <c r="AZ10" i="10" l="1"/>
  <c r="BA10" i="10"/>
  <c r="BB10" i="10"/>
  <c r="BC10" i="10"/>
  <c r="BD10" i="10"/>
  <c r="BE10" i="10"/>
  <c r="BF10" i="10"/>
  <c r="BG10" i="10"/>
  <c r="BH10" i="10"/>
  <c r="BI10" i="10"/>
  <c r="BJ10" i="10"/>
  <c r="AZ11" i="10"/>
  <c r="BA11" i="10"/>
  <c r="BB11" i="10"/>
  <c r="BC11" i="10"/>
  <c r="BD11" i="10"/>
  <c r="BE11" i="10"/>
  <c r="BF11" i="10"/>
  <c r="BG11" i="10"/>
  <c r="BH11" i="10"/>
  <c r="BI11" i="10"/>
  <c r="BJ11" i="10"/>
  <c r="AZ12" i="10"/>
  <c r="BA12" i="10"/>
  <c r="BB12" i="10"/>
  <c r="BC12" i="10"/>
  <c r="BD12" i="10"/>
  <c r="BE12" i="10"/>
  <c r="BF12" i="10"/>
  <c r="BG12" i="10"/>
  <c r="BH12" i="10"/>
  <c r="BI12" i="10"/>
  <c r="BJ12" i="10"/>
  <c r="AZ13" i="10"/>
  <c r="BA13" i="10"/>
  <c r="BB13" i="10"/>
  <c r="BC13" i="10"/>
  <c r="BD13" i="10"/>
  <c r="BE13" i="10"/>
  <c r="BF13" i="10"/>
  <c r="BG13" i="10"/>
  <c r="BH13" i="10"/>
  <c r="BI13" i="10"/>
  <c r="BJ13" i="10"/>
  <c r="AY11" i="10"/>
  <c r="AY12" i="10"/>
  <c r="AY13" i="10"/>
  <c r="AY10" i="10"/>
  <c r="AT10" i="10"/>
  <c r="AU10" i="10"/>
  <c r="AV10" i="10"/>
  <c r="AW10" i="10"/>
  <c r="AX10" i="10"/>
  <c r="AT11" i="10"/>
  <c r="AU11" i="10"/>
  <c r="AV11" i="10"/>
  <c r="AW11" i="10"/>
  <c r="AX11" i="10"/>
  <c r="AT12" i="10"/>
  <c r="AU12" i="10"/>
  <c r="AV12" i="10"/>
  <c r="AW12" i="10"/>
  <c r="AX12" i="10"/>
  <c r="AT13" i="10"/>
  <c r="AU13" i="10"/>
  <c r="AV13" i="10"/>
  <c r="AW13" i="10"/>
  <c r="AX13" i="10"/>
  <c r="AX14" i="10" l="1"/>
  <c r="AT14" i="10"/>
  <c r="BJ14" i="10"/>
  <c r="BF14" i="10"/>
  <c r="BB14" i="10"/>
  <c r="AU14" i="10"/>
  <c r="AY14" i="10"/>
  <c r="BG14" i="10"/>
  <c r="BC14" i="10"/>
  <c r="AW14" i="10"/>
  <c r="BI14" i="10"/>
  <c r="BE14" i="10"/>
  <c r="BA14" i="10"/>
  <c r="AV14" i="10"/>
  <c r="BH14" i="10"/>
  <c r="BD14" i="10"/>
  <c r="AZ14" i="10"/>
  <c r="AB17" i="10" l="1"/>
  <c r="AC17" i="10"/>
  <c r="AD17" i="10"/>
  <c r="AA17" i="10"/>
  <c r="R147" i="3" l="1"/>
  <c r="S147" i="3"/>
  <c r="V147" i="3"/>
  <c r="R148" i="3"/>
  <c r="W148" i="3" s="1"/>
  <c r="S148" i="3"/>
  <c r="V148" i="3"/>
  <c r="R149" i="3"/>
  <c r="S149" i="3"/>
  <c r="V149" i="3"/>
  <c r="R150" i="3"/>
  <c r="S150" i="3"/>
  <c r="T150" i="3" s="1"/>
  <c r="U150" i="3" s="1"/>
  <c r="V150" i="3"/>
  <c r="R151" i="3"/>
  <c r="S151" i="3"/>
  <c r="V151" i="3"/>
  <c r="R152" i="3"/>
  <c r="W152" i="3" s="1"/>
  <c r="S152" i="3"/>
  <c r="V152" i="3"/>
  <c r="R153" i="3"/>
  <c r="S153" i="3"/>
  <c r="V153" i="3"/>
  <c r="R154" i="3"/>
  <c r="S154" i="3"/>
  <c r="T154" i="3" s="1"/>
  <c r="U154" i="3" s="1"/>
  <c r="V154" i="3"/>
  <c r="R155" i="3"/>
  <c r="S155" i="3"/>
  <c r="V155" i="3"/>
  <c r="R156" i="3"/>
  <c r="W156" i="3" s="1"/>
  <c r="S156" i="3"/>
  <c r="V156" i="3"/>
  <c r="R157" i="3"/>
  <c r="S157" i="3"/>
  <c r="V157" i="3"/>
  <c r="R158" i="3"/>
  <c r="S158" i="3"/>
  <c r="T158" i="3" s="1"/>
  <c r="U158" i="3" s="1"/>
  <c r="V158" i="3"/>
  <c r="R159" i="3"/>
  <c r="S159" i="3"/>
  <c r="V159" i="3"/>
  <c r="R160" i="3"/>
  <c r="W160" i="3" s="1"/>
  <c r="S160" i="3"/>
  <c r="V160" i="3"/>
  <c r="R161" i="3"/>
  <c r="S161" i="3"/>
  <c r="V161" i="3"/>
  <c r="R162" i="3"/>
  <c r="S162" i="3"/>
  <c r="T162" i="3" s="1"/>
  <c r="U162" i="3" s="1"/>
  <c r="V162" i="3"/>
  <c r="R163" i="3"/>
  <c r="S163" i="3"/>
  <c r="V163" i="3"/>
  <c r="R164" i="3"/>
  <c r="W164" i="3" s="1"/>
  <c r="S164" i="3"/>
  <c r="V164" i="3"/>
  <c r="R165" i="3"/>
  <c r="S165" i="3"/>
  <c r="V165" i="3"/>
  <c r="R166" i="3"/>
  <c r="S166" i="3"/>
  <c r="T166" i="3" s="1"/>
  <c r="U166" i="3" s="1"/>
  <c r="V166" i="3"/>
  <c r="R167" i="3"/>
  <c r="S167" i="3"/>
  <c r="V167" i="3"/>
  <c r="R168" i="3"/>
  <c r="W168" i="3" s="1"/>
  <c r="S168" i="3"/>
  <c r="V168" i="3"/>
  <c r="R169" i="3"/>
  <c r="S169" i="3"/>
  <c r="V169" i="3"/>
  <c r="R170" i="3"/>
  <c r="S170" i="3"/>
  <c r="T170" i="3" s="1"/>
  <c r="U170" i="3" s="1"/>
  <c r="V170" i="3"/>
  <c r="R171" i="3"/>
  <c r="S171" i="3"/>
  <c r="V171" i="3"/>
  <c r="R172" i="3"/>
  <c r="W172" i="3" s="1"/>
  <c r="S172" i="3"/>
  <c r="V172" i="3"/>
  <c r="R173" i="3"/>
  <c r="S173" i="3"/>
  <c r="V173" i="3"/>
  <c r="R174" i="3"/>
  <c r="S174" i="3"/>
  <c r="T174" i="3" s="1"/>
  <c r="U174" i="3" s="1"/>
  <c r="V174" i="3"/>
  <c r="R175" i="3"/>
  <c r="S175" i="3"/>
  <c r="V175" i="3"/>
  <c r="R176" i="3"/>
  <c r="W176" i="3" s="1"/>
  <c r="S176" i="3"/>
  <c r="V176" i="3"/>
  <c r="R177" i="3"/>
  <c r="W177" i="3" s="1"/>
  <c r="S177" i="3"/>
  <c r="V177" i="3"/>
  <c r="R178" i="3"/>
  <c r="S178" i="3"/>
  <c r="T178" i="3" s="1"/>
  <c r="U178" i="3" s="1"/>
  <c r="V178" i="3"/>
  <c r="R179" i="3"/>
  <c r="S179" i="3"/>
  <c r="V179" i="3"/>
  <c r="R180" i="3"/>
  <c r="W180" i="3" s="1"/>
  <c r="S180" i="3"/>
  <c r="V180" i="3"/>
  <c r="R181" i="3"/>
  <c r="S181" i="3"/>
  <c r="V181" i="3"/>
  <c r="R182" i="3"/>
  <c r="S182" i="3"/>
  <c r="T182" i="3" s="1"/>
  <c r="U182" i="3" s="1"/>
  <c r="V182" i="3"/>
  <c r="R183" i="3"/>
  <c r="S183" i="3"/>
  <c r="V183" i="3"/>
  <c r="R184" i="3"/>
  <c r="W184" i="3" s="1"/>
  <c r="S184" i="3"/>
  <c r="V184" i="3"/>
  <c r="R185" i="3"/>
  <c r="W185" i="3" s="1"/>
  <c r="S185" i="3"/>
  <c r="V185" i="3"/>
  <c r="R186" i="3"/>
  <c r="S186" i="3"/>
  <c r="T186" i="3" s="1"/>
  <c r="U186" i="3" s="1"/>
  <c r="V186" i="3"/>
  <c r="R187" i="3"/>
  <c r="S187" i="3"/>
  <c r="V187" i="3"/>
  <c r="R188" i="3"/>
  <c r="W188" i="3" s="1"/>
  <c r="S188" i="3"/>
  <c r="V188" i="3"/>
  <c r="R189" i="3"/>
  <c r="W189" i="3" s="1"/>
  <c r="S189" i="3"/>
  <c r="V189" i="3"/>
  <c r="R190" i="3"/>
  <c r="S190" i="3"/>
  <c r="T190" i="3" s="1"/>
  <c r="U190" i="3" s="1"/>
  <c r="V190" i="3"/>
  <c r="R191" i="3"/>
  <c r="S191" i="3"/>
  <c r="V191" i="3"/>
  <c r="R192" i="3"/>
  <c r="W192" i="3" s="1"/>
  <c r="S192" i="3"/>
  <c r="V192" i="3"/>
  <c r="R193" i="3"/>
  <c r="S193" i="3"/>
  <c r="V193" i="3"/>
  <c r="R194" i="3"/>
  <c r="S194" i="3"/>
  <c r="T194" i="3" s="1"/>
  <c r="U194" i="3" s="1"/>
  <c r="V194" i="3"/>
  <c r="R195" i="3"/>
  <c r="S195" i="3"/>
  <c r="V195" i="3"/>
  <c r="R196" i="3"/>
  <c r="W196" i="3" s="1"/>
  <c r="S196" i="3"/>
  <c r="V196" i="3"/>
  <c r="R197" i="3"/>
  <c r="W197" i="3" s="1"/>
  <c r="S197" i="3"/>
  <c r="V197" i="3"/>
  <c r="R198" i="3"/>
  <c r="S198" i="3"/>
  <c r="T198" i="3" s="1"/>
  <c r="U198" i="3" s="1"/>
  <c r="V198" i="3"/>
  <c r="R199" i="3"/>
  <c r="S199" i="3"/>
  <c r="V199" i="3"/>
  <c r="R200" i="3"/>
  <c r="W200" i="3" s="1"/>
  <c r="S200" i="3"/>
  <c r="V200" i="3"/>
  <c r="R201" i="3"/>
  <c r="S201" i="3"/>
  <c r="V201" i="3"/>
  <c r="R202" i="3"/>
  <c r="S202" i="3"/>
  <c r="T202" i="3" s="1"/>
  <c r="U202" i="3" s="1"/>
  <c r="V202" i="3"/>
  <c r="R203" i="3"/>
  <c r="S203" i="3"/>
  <c r="V203" i="3"/>
  <c r="R204" i="3"/>
  <c r="W204" i="3" s="1"/>
  <c r="S204" i="3"/>
  <c r="V204" i="3"/>
  <c r="R205" i="3"/>
  <c r="W205" i="3" s="1"/>
  <c r="S205" i="3"/>
  <c r="V205" i="3"/>
  <c r="R206" i="3"/>
  <c r="S206" i="3"/>
  <c r="T206" i="3" s="1"/>
  <c r="U206" i="3" s="1"/>
  <c r="V206" i="3"/>
  <c r="R207" i="3"/>
  <c r="S207" i="3"/>
  <c r="V207" i="3"/>
  <c r="R208" i="3"/>
  <c r="W208" i="3" s="1"/>
  <c r="S208" i="3"/>
  <c r="V208" i="3"/>
  <c r="R209" i="3"/>
  <c r="W209" i="3" s="1"/>
  <c r="S209" i="3"/>
  <c r="V209" i="3"/>
  <c r="R210" i="3"/>
  <c r="S210" i="3"/>
  <c r="T210" i="3" s="1"/>
  <c r="U210" i="3" s="1"/>
  <c r="V210" i="3"/>
  <c r="R211" i="3"/>
  <c r="S211" i="3"/>
  <c r="V211" i="3"/>
  <c r="R212" i="3"/>
  <c r="W212" i="3" s="1"/>
  <c r="S212" i="3"/>
  <c r="V212" i="3"/>
  <c r="R213" i="3"/>
  <c r="W213" i="3" s="1"/>
  <c r="S213" i="3"/>
  <c r="V213" i="3"/>
  <c r="R214" i="3"/>
  <c r="S214" i="3"/>
  <c r="T214" i="3" s="1"/>
  <c r="U214" i="3" s="1"/>
  <c r="V214" i="3"/>
  <c r="R215" i="3"/>
  <c r="S215" i="3"/>
  <c r="V215" i="3"/>
  <c r="R216" i="3"/>
  <c r="W216" i="3" s="1"/>
  <c r="S216" i="3"/>
  <c r="V216" i="3"/>
  <c r="R217" i="3"/>
  <c r="W217" i="3" s="1"/>
  <c r="S217" i="3"/>
  <c r="V217" i="3"/>
  <c r="R218" i="3"/>
  <c r="S218" i="3"/>
  <c r="T218" i="3" s="1"/>
  <c r="U218" i="3" s="1"/>
  <c r="V218" i="3"/>
  <c r="R219" i="3"/>
  <c r="S219" i="3"/>
  <c r="V219" i="3"/>
  <c r="R220" i="3"/>
  <c r="W220" i="3" s="1"/>
  <c r="S220" i="3"/>
  <c r="V220" i="3"/>
  <c r="R221" i="3"/>
  <c r="W221" i="3" s="1"/>
  <c r="S221" i="3"/>
  <c r="V221" i="3"/>
  <c r="R222" i="3"/>
  <c r="S222" i="3"/>
  <c r="T222" i="3" s="1"/>
  <c r="U222" i="3" s="1"/>
  <c r="V222" i="3"/>
  <c r="R223" i="3"/>
  <c r="S223" i="3"/>
  <c r="V223" i="3"/>
  <c r="R224" i="3"/>
  <c r="W224" i="3" s="1"/>
  <c r="S224" i="3"/>
  <c r="V224" i="3"/>
  <c r="R135" i="3"/>
  <c r="W135" i="3" s="1"/>
  <c r="S135" i="3"/>
  <c r="V135" i="3"/>
  <c r="R136" i="3"/>
  <c r="S136" i="3"/>
  <c r="V136" i="3"/>
  <c r="R137" i="3"/>
  <c r="S137" i="3"/>
  <c r="V137" i="3"/>
  <c r="R138" i="3"/>
  <c r="W138" i="3" s="1"/>
  <c r="S138" i="3"/>
  <c r="V138" i="3"/>
  <c r="R139" i="3"/>
  <c r="W139" i="3" s="1"/>
  <c r="S139" i="3"/>
  <c r="V139" i="3"/>
  <c r="R140" i="3"/>
  <c r="S140" i="3"/>
  <c r="V140" i="3"/>
  <c r="R141" i="3"/>
  <c r="S141" i="3"/>
  <c r="T141" i="3"/>
  <c r="U141" i="3" s="1"/>
  <c r="V141" i="3"/>
  <c r="R142" i="3"/>
  <c r="S142" i="3"/>
  <c r="V142" i="3"/>
  <c r="R143" i="3"/>
  <c r="W143" i="3" s="1"/>
  <c r="S143" i="3"/>
  <c r="V143" i="3"/>
  <c r="R144" i="3"/>
  <c r="S144" i="3"/>
  <c r="V144" i="3"/>
  <c r="R145" i="3"/>
  <c r="S145" i="3"/>
  <c r="V145" i="3"/>
  <c r="R146" i="3"/>
  <c r="W146" i="3" s="1"/>
  <c r="S146" i="3"/>
  <c r="V146" i="3"/>
  <c r="W145" i="3" l="1"/>
  <c r="W140" i="3"/>
  <c r="T137" i="3"/>
  <c r="U137" i="3" s="1"/>
  <c r="W136" i="3"/>
  <c r="W222" i="3"/>
  <c r="W218" i="3"/>
  <c r="W214" i="3"/>
  <c r="W210" i="3"/>
  <c r="W206" i="3"/>
  <c r="W202" i="3"/>
  <c r="W198" i="3"/>
  <c r="W194" i="3"/>
  <c r="W190" i="3"/>
  <c r="W186" i="3"/>
  <c r="W182" i="3"/>
  <c r="W178" i="3"/>
  <c r="W174" i="3"/>
  <c r="W170" i="3"/>
  <c r="W166" i="3"/>
  <c r="W162" i="3"/>
  <c r="W158" i="3"/>
  <c r="W154" i="3"/>
  <c r="W150" i="3"/>
  <c r="W142" i="3"/>
  <c r="W141" i="3"/>
  <c r="W137" i="3"/>
  <c r="W219" i="3"/>
  <c r="W211" i="3"/>
  <c r="W207" i="3"/>
  <c r="W203" i="3"/>
  <c r="W191" i="3"/>
  <c r="W183" i="3"/>
  <c r="W179" i="3"/>
  <c r="W175" i="3"/>
  <c r="T201" i="3"/>
  <c r="U201" i="3" s="1"/>
  <c r="W201" i="3"/>
  <c r="T193" i="3"/>
  <c r="U193" i="3" s="1"/>
  <c r="W193" i="3"/>
  <c r="T181" i="3"/>
  <c r="U181" i="3" s="1"/>
  <c r="W181" i="3"/>
  <c r="T173" i="3"/>
  <c r="U173" i="3" s="1"/>
  <c r="W173" i="3"/>
  <c r="T169" i="3"/>
  <c r="U169" i="3" s="1"/>
  <c r="W169" i="3"/>
  <c r="T161" i="3"/>
  <c r="U161" i="3" s="1"/>
  <c r="W161" i="3"/>
  <c r="T157" i="3"/>
  <c r="U157" i="3" s="1"/>
  <c r="W157" i="3"/>
  <c r="T149" i="3"/>
  <c r="U149" i="3" s="1"/>
  <c r="W149" i="3"/>
  <c r="T143" i="3"/>
  <c r="U143" i="3" s="1"/>
  <c r="T224" i="3"/>
  <c r="U224" i="3" s="1"/>
  <c r="T223" i="3"/>
  <c r="U223" i="3" s="1"/>
  <c r="W223" i="3"/>
  <c r="T220" i="3"/>
  <c r="U220" i="3" s="1"/>
  <c r="T216" i="3"/>
  <c r="U216" i="3" s="1"/>
  <c r="T215" i="3"/>
  <c r="U215" i="3" s="1"/>
  <c r="W215" i="3"/>
  <c r="T212" i="3"/>
  <c r="U212" i="3" s="1"/>
  <c r="T208" i="3"/>
  <c r="U208" i="3" s="1"/>
  <c r="T204" i="3"/>
  <c r="U204" i="3" s="1"/>
  <c r="T200" i="3"/>
  <c r="U200" i="3" s="1"/>
  <c r="T199" i="3"/>
  <c r="U199" i="3" s="1"/>
  <c r="W199" i="3"/>
  <c r="T196" i="3"/>
  <c r="U196" i="3" s="1"/>
  <c r="T195" i="3"/>
  <c r="U195" i="3" s="1"/>
  <c r="W195" i="3"/>
  <c r="T192" i="3"/>
  <c r="U192" i="3" s="1"/>
  <c r="T188" i="3"/>
  <c r="U188" i="3" s="1"/>
  <c r="T187" i="3"/>
  <c r="U187" i="3" s="1"/>
  <c r="W187" i="3"/>
  <c r="T184" i="3"/>
  <c r="U184" i="3" s="1"/>
  <c r="T180" i="3"/>
  <c r="U180" i="3" s="1"/>
  <c r="T176" i="3"/>
  <c r="U176" i="3" s="1"/>
  <c r="T172" i="3"/>
  <c r="U172" i="3" s="1"/>
  <c r="T171" i="3"/>
  <c r="U171" i="3" s="1"/>
  <c r="W171" i="3"/>
  <c r="T168" i="3"/>
  <c r="U168" i="3" s="1"/>
  <c r="T167" i="3"/>
  <c r="U167" i="3" s="1"/>
  <c r="W167" i="3"/>
  <c r="T164" i="3"/>
  <c r="U164" i="3" s="1"/>
  <c r="T163" i="3"/>
  <c r="U163" i="3" s="1"/>
  <c r="W163" i="3"/>
  <c r="T160" i="3"/>
  <c r="U160" i="3" s="1"/>
  <c r="T159" i="3"/>
  <c r="U159" i="3" s="1"/>
  <c r="W159" i="3"/>
  <c r="T156" i="3"/>
  <c r="U156" i="3" s="1"/>
  <c r="T155" i="3"/>
  <c r="U155" i="3" s="1"/>
  <c r="W155" i="3"/>
  <c r="T152" i="3"/>
  <c r="U152" i="3" s="1"/>
  <c r="T151" i="3"/>
  <c r="U151" i="3" s="1"/>
  <c r="W151" i="3"/>
  <c r="T148" i="3"/>
  <c r="U148" i="3" s="1"/>
  <c r="T147" i="3"/>
  <c r="U147" i="3" s="1"/>
  <c r="W147" i="3"/>
  <c r="T144" i="3"/>
  <c r="U144" i="3" s="1"/>
  <c r="W144" i="3"/>
  <c r="T165" i="3"/>
  <c r="U165" i="3" s="1"/>
  <c r="W165" i="3"/>
  <c r="T153" i="3"/>
  <c r="U153" i="3" s="1"/>
  <c r="W153" i="3"/>
  <c r="T145" i="3"/>
  <c r="U145" i="3" s="1"/>
  <c r="T139" i="3"/>
  <c r="U139" i="3" s="1"/>
  <c r="T135" i="3"/>
  <c r="U135" i="3" s="1"/>
  <c r="T221" i="3"/>
  <c r="U221" i="3" s="1"/>
  <c r="T219" i="3"/>
  <c r="U219" i="3" s="1"/>
  <c r="T217" i="3"/>
  <c r="U217" i="3" s="1"/>
  <c r="T213" i="3"/>
  <c r="U213" i="3" s="1"/>
  <c r="T211" i="3"/>
  <c r="U211" i="3" s="1"/>
  <c r="T209" i="3"/>
  <c r="U209" i="3" s="1"/>
  <c r="T207" i="3"/>
  <c r="U207" i="3" s="1"/>
  <c r="T205" i="3"/>
  <c r="U205" i="3" s="1"/>
  <c r="T203" i="3"/>
  <c r="U203" i="3" s="1"/>
  <c r="T197" i="3"/>
  <c r="U197" i="3" s="1"/>
  <c r="T191" i="3"/>
  <c r="U191" i="3" s="1"/>
  <c r="T189" i="3"/>
  <c r="U189" i="3" s="1"/>
  <c r="T185" i="3"/>
  <c r="U185" i="3" s="1"/>
  <c r="T183" i="3"/>
  <c r="U183" i="3" s="1"/>
  <c r="T179" i="3"/>
  <c r="U179" i="3" s="1"/>
  <c r="T177" i="3"/>
  <c r="U177" i="3" s="1"/>
  <c r="T175" i="3"/>
  <c r="U175" i="3" s="1"/>
  <c r="T140" i="3"/>
  <c r="U140" i="3" s="1"/>
  <c r="T136" i="3"/>
  <c r="U136" i="3" s="1"/>
  <c r="T146" i="3"/>
  <c r="U146" i="3" s="1"/>
  <c r="T138" i="3"/>
  <c r="U138" i="3" s="1"/>
  <c r="T142" i="3"/>
  <c r="U142" i="3" s="1"/>
  <c r="AZ17" i="10" l="1"/>
  <c r="BA17" i="10"/>
  <c r="BB17" i="10"/>
  <c r="BC17" i="10"/>
  <c r="BD17" i="10"/>
  <c r="BE17" i="10"/>
  <c r="BF17" i="10"/>
  <c r="BG17" i="10"/>
  <c r="BH17" i="10"/>
  <c r="BI17" i="10"/>
  <c r="BJ17" i="10"/>
  <c r="AY17" i="10"/>
  <c r="AN17" i="10"/>
  <c r="AO17" i="10"/>
  <c r="AP17" i="10"/>
  <c r="AQ17" i="10"/>
  <c r="AR17" i="10"/>
  <c r="AS17" i="10"/>
  <c r="AT17" i="10"/>
  <c r="AU17" i="10"/>
  <c r="AV17" i="10"/>
  <c r="AW17" i="10"/>
  <c r="AX17" i="10"/>
  <c r="AM17" i="10"/>
  <c r="AE17" i="10"/>
  <c r="AF17" i="10"/>
  <c r="AG17" i="10"/>
  <c r="AH17" i="10"/>
  <c r="AI17" i="10"/>
  <c r="AJ17" i="10"/>
  <c r="AK17" i="10"/>
  <c r="AL17" i="10"/>
  <c r="V3" i="3" l="1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2" i="3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2" i="1"/>
  <c r="S3" i="3" l="1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2" i="3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2" i="1"/>
  <c r="R3" i="3"/>
  <c r="W3" i="3" s="1"/>
  <c r="R4" i="3"/>
  <c r="W4" i="3" s="1"/>
  <c r="R5" i="3"/>
  <c r="W5" i="3" s="1"/>
  <c r="R6" i="3"/>
  <c r="W6" i="3" s="1"/>
  <c r="R7" i="3"/>
  <c r="W7" i="3" s="1"/>
  <c r="R8" i="3"/>
  <c r="W8" i="3" s="1"/>
  <c r="R9" i="3"/>
  <c r="W9" i="3" s="1"/>
  <c r="R10" i="3"/>
  <c r="W10" i="3" s="1"/>
  <c r="R11" i="3"/>
  <c r="W11" i="3" s="1"/>
  <c r="R12" i="3"/>
  <c r="W12" i="3" s="1"/>
  <c r="R13" i="3"/>
  <c r="W13" i="3" s="1"/>
  <c r="R14" i="3"/>
  <c r="W14" i="3" s="1"/>
  <c r="R15" i="3"/>
  <c r="W15" i="3" s="1"/>
  <c r="R16" i="3"/>
  <c r="W16" i="3" s="1"/>
  <c r="R17" i="3"/>
  <c r="W17" i="3" s="1"/>
  <c r="R18" i="3"/>
  <c r="W18" i="3" s="1"/>
  <c r="R19" i="3"/>
  <c r="W19" i="3" s="1"/>
  <c r="R20" i="3"/>
  <c r="W20" i="3" s="1"/>
  <c r="R21" i="3"/>
  <c r="W21" i="3" s="1"/>
  <c r="R22" i="3"/>
  <c r="W22" i="3" s="1"/>
  <c r="R23" i="3"/>
  <c r="W23" i="3" s="1"/>
  <c r="R24" i="3"/>
  <c r="W24" i="3" s="1"/>
  <c r="R25" i="3"/>
  <c r="W25" i="3" s="1"/>
  <c r="R26" i="3"/>
  <c r="W26" i="3" s="1"/>
  <c r="R27" i="3"/>
  <c r="W27" i="3" s="1"/>
  <c r="R28" i="3"/>
  <c r="W28" i="3" s="1"/>
  <c r="R29" i="3"/>
  <c r="W29" i="3" s="1"/>
  <c r="R30" i="3"/>
  <c r="W30" i="3" s="1"/>
  <c r="R31" i="3"/>
  <c r="W31" i="3" s="1"/>
  <c r="R32" i="3"/>
  <c r="W32" i="3" s="1"/>
  <c r="R33" i="3"/>
  <c r="W33" i="3" s="1"/>
  <c r="R34" i="3"/>
  <c r="W34" i="3" s="1"/>
  <c r="R35" i="3"/>
  <c r="W35" i="3" s="1"/>
  <c r="R36" i="3"/>
  <c r="W36" i="3" s="1"/>
  <c r="R37" i="3"/>
  <c r="W37" i="3" s="1"/>
  <c r="R38" i="3"/>
  <c r="W38" i="3" s="1"/>
  <c r="R39" i="3"/>
  <c r="W39" i="3" s="1"/>
  <c r="R40" i="3"/>
  <c r="W40" i="3" s="1"/>
  <c r="R41" i="3"/>
  <c r="W41" i="3" s="1"/>
  <c r="R42" i="3"/>
  <c r="W42" i="3" s="1"/>
  <c r="R43" i="3"/>
  <c r="W43" i="3" s="1"/>
  <c r="R44" i="3"/>
  <c r="W44" i="3" s="1"/>
  <c r="R45" i="3"/>
  <c r="W45" i="3" s="1"/>
  <c r="R46" i="3"/>
  <c r="W46" i="3" s="1"/>
  <c r="R47" i="3"/>
  <c r="W47" i="3" s="1"/>
  <c r="R48" i="3"/>
  <c r="W48" i="3" s="1"/>
  <c r="R49" i="3"/>
  <c r="W49" i="3" s="1"/>
  <c r="R50" i="3"/>
  <c r="W50" i="3" s="1"/>
  <c r="R51" i="3"/>
  <c r="W51" i="3" s="1"/>
  <c r="R52" i="3"/>
  <c r="W52" i="3" s="1"/>
  <c r="R53" i="3"/>
  <c r="W53" i="3" s="1"/>
  <c r="R54" i="3"/>
  <c r="W54" i="3" s="1"/>
  <c r="R55" i="3"/>
  <c r="W55" i="3" s="1"/>
  <c r="R56" i="3"/>
  <c r="W56" i="3" s="1"/>
  <c r="R57" i="3"/>
  <c r="W57" i="3" s="1"/>
  <c r="R58" i="3"/>
  <c r="W58" i="3" s="1"/>
  <c r="R59" i="3"/>
  <c r="W59" i="3" s="1"/>
  <c r="R60" i="3"/>
  <c r="W60" i="3" s="1"/>
  <c r="R61" i="3"/>
  <c r="W61" i="3" s="1"/>
  <c r="R62" i="3"/>
  <c r="W62" i="3" s="1"/>
  <c r="R63" i="3"/>
  <c r="W63" i="3" s="1"/>
  <c r="R64" i="3"/>
  <c r="W64" i="3" s="1"/>
  <c r="R65" i="3"/>
  <c r="W65" i="3" s="1"/>
  <c r="R66" i="3"/>
  <c r="W66" i="3" s="1"/>
  <c r="R67" i="3"/>
  <c r="W67" i="3" s="1"/>
  <c r="R68" i="3"/>
  <c r="W68" i="3" s="1"/>
  <c r="R69" i="3"/>
  <c r="W69" i="3" s="1"/>
  <c r="R70" i="3"/>
  <c r="W70" i="3" s="1"/>
  <c r="R71" i="3"/>
  <c r="W71" i="3" s="1"/>
  <c r="R72" i="3"/>
  <c r="W72" i="3" s="1"/>
  <c r="R73" i="3"/>
  <c r="W73" i="3" s="1"/>
  <c r="R74" i="3"/>
  <c r="W74" i="3" s="1"/>
  <c r="R75" i="3"/>
  <c r="W75" i="3" s="1"/>
  <c r="R76" i="3"/>
  <c r="W76" i="3" s="1"/>
  <c r="R77" i="3"/>
  <c r="W77" i="3" s="1"/>
  <c r="R78" i="3"/>
  <c r="W78" i="3" s="1"/>
  <c r="R79" i="3"/>
  <c r="W79" i="3" s="1"/>
  <c r="R80" i="3"/>
  <c r="W80" i="3" s="1"/>
  <c r="R81" i="3"/>
  <c r="W81" i="3" s="1"/>
  <c r="R82" i="3"/>
  <c r="W82" i="3" s="1"/>
  <c r="R83" i="3"/>
  <c r="W83" i="3" s="1"/>
  <c r="R84" i="3"/>
  <c r="W84" i="3" s="1"/>
  <c r="R85" i="3"/>
  <c r="W85" i="3" s="1"/>
  <c r="R86" i="3"/>
  <c r="W86" i="3" s="1"/>
  <c r="R87" i="3"/>
  <c r="W87" i="3" s="1"/>
  <c r="R88" i="3"/>
  <c r="W88" i="3" s="1"/>
  <c r="R89" i="3"/>
  <c r="W89" i="3" s="1"/>
  <c r="R90" i="3"/>
  <c r="W90" i="3" s="1"/>
  <c r="R91" i="3"/>
  <c r="W91" i="3" s="1"/>
  <c r="R92" i="3"/>
  <c r="W92" i="3" s="1"/>
  <c r="R93" i="3"/>
  <c r="W93" i="3" s="1"/>
  <c r="R94" i="3"/>
  <c r="W94" i="3" s="1"/>
  <c r="R95" i="3"/>
  <c r="W95" i="3" s="1"/>
  <c r="R96" i="3"/>
  <c r="W96" i="3" s="1"/>
  <c r="R97" i="3"/>
  <c r="W97" i="3" s="1"/>
  <c r="R98" i="3"/>
  <c r="W98" i="3" s="1"/>
  <c r="R99" i="3"/>
  <c r="W99" i="3" s="1"/>
  <c r="R100" i="3"/>
  <c r="W100" i="3" s="1"/>
  <c r="R101" i="3"/>
  <c r="W101" i="3" s="1"/>
  <c r="R102" i="3"/>
  <c r="W102" i="3" s="1"/>
  <c r="R103" i="3"/>
  <c r="W103" i="3" s="1"/>
  <c r="R104" i="3"/>
  <c r="W104" i="3" s="1"/>
  <c r="R105" i="3"/>
  <c r="W105" i="3" s="1"/>
  <c r="R106" i="3"/>
  <c r="W106" i="3" s="1"/>
  <c r="R107" i="3"/>
  <c r="W107" i="3" s="1"/>
  <c r="R108" i="3"/>
  <c r="W108" i="3" s="1"/>
  <c r="R109" i="3"/>
  <c r="W109" i="3" s="1"/>
  <c r="R110" i="3"/>
  <c r="W110" i="3" s="1"/>
  <c r="R111" i="3"/>
  <c r="W111" i="3" s="1"/>
  <c r="R112" i="3"/>
  <c r="W112" i="3" s="1"/>
  <c r="R113" i="3"/>
  <c r="W113" i="3" s="1"/>
  <c r="R114" i="3"/>
  <c r="W114" i="3" s="1"/>
  <c r="R115" i="3"/>
  <c r="W115" i="3" s="1"/>
  <c r="R116" i="3"/>
  <c r="W116" i="3" s="1"/>
  <c r="R117" i="3"/>
  <c r="W117" i="3" s="1"/>
  <c r="R118" i="3"/>
  <c r="W118" i="3" s="1"/>
  <c r="R119" i="3"/>
  <c r="W119" i="3" s="1"/>
  <c r="R120" i="3"/>
  <c r="W120" i="3" s="1"/>
  <c r="R121" i="3"/>
  <c r="W121" i="3" s="1"/>
  <c r="R122" i="3"/>
  <c r="W122" i="3" s="1"/>
  <c r="R123" i="3"/>
  <c r="W123" i="3" s="1"/>
  <c r="R124" i="3"/>
  <c r="W124" i="3" s="1"/>
  <c r="R125" i="3"/>
  <c r="W125" i="3" s="1"/>
  <c r="R126" i="3"/>
  <c r="W126" i="3" s="1"/>
  <c r="R127" i="3"/>
  <c r="W127" i="3" s="1"/>
  <c r="R128" i="3"/>
  <c r="W128" i="3" s="1"/>
  <c r="R129" i="3"/>
  <c r="W129" i="3" s="1"/>
  <c r="R130" i="3"/>
  <c r="W130" i="3" s="1"/>
  <c r="R131" i="3"/>
  <c r="W131" i="3" s="1"/>
  <c r="R132" i="3"/>
  <c r="W132" i="3" s="1"/>
  <c r="R133" i="3"/>
  <c r="W133" i="3" s="1"/>
  <c r="R134" i="3"/>
  <c r="W134" i="3" s="1"/>
  <c r="R2" i="3"/>
  <c r="W2" i="3" s="1"/>
  <c r="R3" i="1"/>
  <c r="W3" i="1" s="1"/>
  <c r="R4" i="1"/>
  <c r="W4" i="1" s="1"/>
  <c r="R5" i="1"/>
  <c r="W5" i="1" s="1"/>
  <c r="R6" i="1"/>
  <c r="W6" i="1" s="1"/>
  <c r="R7" i="1"/>
  <c r="W7" i="1" s="1"/>
  <c r="R8" i="1"/>
  <c r="W8" i="1" s="1"/>
  <c r="R9" i="1"/>
  <c r="W9" i="1" s="1"/>
  <c r="R10" i="1"/>
  <c r="W10" i="1" s="1"/>
  <c r="R11" i="1"/>
  <c r="W11" i="1" s="1"/>
  <c r="R12" i="1"/>
  <c r="W12" i="1" s="1"/>
  <c r="R13" i="1"/>
  <c r="W13" i="1" s="1"/>
  <c r="R14" i="1"/>
  <c r="W14" i="1" s="1"/>
  <c r="R15" i="1"/>
  <c r="W15" i="1" s="1"/>
  <c r="R16" i="1"/>
  <c r="W16" i="1" s="1"/>
  <c r="R17" i="1"/>
  <c r="W17" i="1" s="1"/>
  <c r="R18" i="1"/>
  <c r="W18" i="1" s="1"/>
  <c r="R19" i="1"/>
  <c r="W19" i="1" s="1"/>
  <c r="R20" i="1"/>
  <c r="W20" i="1" s="1"/>
  <c r="R21" i="1"/>
  <c r="W21" i="1" s="1"/>
  <c r="R22" i="1"/>
  <c r="W22" i="1" s="1"/>
  <c r="R23" i="1"/>
  <c r="W23" i="1" s="1"/>
  <c r="R24" i="1"/>
  <c r="W24" i="1" s="1"/>
  <c r="R25" i="1"/>
  <c r="W25" i="1" s="1"/>
  <c r="R26" i="1"/>
  <c r="W26" i="1" s="1"/>
  <c r="R27" i="1"/>
  <c r="W27" i="1" s="1"/>
  <c r="R28" i="1"/>
  <c r="W28" i="1" s="1"/>
  <c r="R29" i="1"/>
  <c r="W29" i="1" s="1"/>
  <c r="R30" i="1"/>
  <c r="W30" i="1" s="1"/>
  <c r="R31" i="1"/>
  <c r="W31" i="1" s="1"/>
  <c r="R32" i="1"/>
  <c r="W32" i="1" s="1"/>
  <c r="R33" i="1"/>
  <c r="W33" i="1" s="1"/>
  <c r="R34" i="1"/>
  <c r="W34" i="1" s="1"/>
  <c r="R35" i="1"/>
  <c r="W35" i="1" s="1"/>
  <c r="R36" i="1"/>
  <c r="W36" i="1" s="1"/>
  <c r="R37" i="1"/>
  <c r="W37" i="1" s="1"/>
  <c r="R38" i="1"/>
  <c r="W38" i="1" s="1"/>
  <c r="R39" i="1"/>
  <c r="W39" i="1" s="1"/>
  <c r="R40" i="1"/>
  <c r="W40" i="1" s="1"/>
  <c r="R41" i="1"/>
  <c r="W41" i="1" s="1"/>
  <c r="R42" i="1"/>
  <c r="W42" i="1" s="1"/>
  <c r="R43" i="1"/>
  <c r="W43" i="1" s="1"/>
  <c r="R44" i="1"/>
  <c r="W44" i="1" s="1"/>
  <c r="R45" i="1"/>
  <c r="W45" i="1" s="1"/>
  <c r="R46" i="1"/>
  <c r="W46" i="1" s="1"/>
  <c r="R47" i="1"/>
  <c r="W47" i="1" s="1"/>
  <c r="R48" i="1"/>
  <c r="W48" i="1" s="1"/>
  <c r="R49" i="1"/>
  <c r="W49" i="1" s="1"/>
  <c r="R50" i="1"/>
  <c r="W50" i="1" s="1"/>
  <c r="R51" i="1"/>
  <c r="W51" i="1" s="1"/>
  <c r="R52" i="1"/>
  <c r="W52" i="1" s="1"/>
  <c r="R53" i="1"/>
  <c r="W53" i="1" s="1"/>
  <c r="R54" i="1"/>
  <c r="W54" i="1" s="1"/>
  <c r="R55" i="1"/>
  <c r="W55" i="1" s="1"/>
  <c r="R56" i="1"/>
  <c r="W56" i="1" s="1"/>
  <c r="R57" i="1"/>
  <c r="W57" i="1" s="1"/>
  <c r="R58" i="1"/>
  <c r="W58" i="1" s="1"/>
  <c r="R59" i="1"/>
  <c r="W59" i="1" s="1"/>
  <c r="R60" i="1"/>
  <c r="W60" i="1" s="1"/>
  <c r="R61" i="1"/>
  <c r="W61" i="1" s="1"/>
  <c r="R62" i="1"/>
  <c r="W62" i="1" s="1"/>
  <c r="R63" i="1"/>
  <c r="W63" i="1" s="1"/>
  <c r="R64" i="1"/>
  <c r="W64" i="1" s="1"/>
  <c r="R65" i="1"/>
  <c r="W65" i="1" s="1"/>
  <c r="R66" i="1"/>
  <c r="W66" i="1" s="1"/>
  <c r="R67" i="1"/>
  <c r="W67" i="1" s="1"/>
  <c r="R68" i="1"/>
  <c r="W68" i="1" s="1"/>
  <c r="R69" i="1"/>
  <c r="W69" i="1" s="1"/>
  <c r="R70" i="1"/>
  <c r="W70" i="1" s="1"/>
  <c r="R71" i="1"/>
  <c r="W71" i="1" s="1"/>
  <c r="R72" i="1"/>
  <c r="W72" i="1" s="1"/>
  <c r="R73" i="1"/>
  <c r="W73" i="1" s="1"/>
  <c r="R74" i="1"/>
  <c r="W74" i="1" s="1"/>
  <c r="R75" i="1"/>
  <c r="W75" i="1" s="1"/>
  <c r="R76" i="1"/>
  <c r="W76" i="1" s="1"/>
  <c r="R77" i="1"/>
  <c r="W77" i="1" s="1"/>
  <c r="R78" i="1"/>
  <c r="W78" i="1" s="1"/>
  <c r="R79" i="1"/>
  <c r="W79" i="1" s="1"/>
  <c r="R80" i="1"/>
  <c r="W80" i="1" s="1"/>
  <c r="R81" i="1"/>
  <c r="W81" i="1" s="1"/>
  <c r="R82" i="1"/>
  <c r="W82" i="1" s="1"/>
  <c r="R83" i="1"/>
  <c r="W83" i="1" s="1"/>
  <c r="R84" i="1"/>
  <c r="W84" i="1" s="1"/>
  <c r="R85" i="1"/>
  <c r="W85" i="1" s="1"/>
  <c r="R86" i="1"/>
  <c r="W86" i="1" s="1"/>
  <c r="R87" i="1"/>
  <c r="W87" i="1" s="1"/>
  <c r="R88" i="1"/>
  <c r="W88" i="1" s="1"/>
  <c r="R89" i="1"/>
  <c r="W89" i="1" s="1"/>
  <c r="R90" i="1"/>
  <c r="W90" i="1" s="1"/>
  <c r="R91" i="1"/>
  <c r="W91" i="1" s="1"/>
  <c r="R92" i="1"/>
  <c r="W92" i="1" s="1"/>
  <c r="R93" i="1"/>
  <c r="W93" i="1" s="1"/>
  <c r="R94" i="1"/>
  <c r="W94" i="1" s="1"/>
  <c r="R95" i="1"/>
  <c r="W95" i="1" s="1"/>
  <c r="R96" i="1"/>
  <c r="W96" i="1" s="1"/>
  <c r="R97" i="1"/>
  <c r="W97" i="1" s="1"/>
  <c r="R98" i="1"/>
  <c r="W98" i="1" s="1"/>
  <c r="R99" i="1"/>
  <c r="W99" i="1" s="1"/>
  <c r="R100" i="1"/>
  <c r="W100" i="1" s="1"/>
  <c r="R101" i="1"/>
  <c r="W101" i="1" s="1"/>
  <c r="R102" i="1"/>
  <c r="W102" i="1" s="1"/>
  <c r="R103" i="1"/>
  <c r="W103" i="1" s="1"/>
  <c r="R104" i="1"/>
  <c r="W104" i="1" s="1"/>
  <c r="R105" i="1"/>
  <c r="W105" i="1" s="1"/>
  <c r="R106" i="1"/>
  <c r="W106" i="1" s="1"/>
  <c r="R107" i="1"/>
  <c r="W107" i="1" s="1"/>
  <c r="R108" i="1"/>
  <c r="W108" i="1" s="1"/>
  <c r="R109" i="1"/>
  <c r="W109" i="1" s="1"/>
  <c r="R110" i="1"/>
  <c r="W110" i="1" s="1"/>
  <c r="R111" i="1"/>
  <c r="W111" i="1" s="1"/>
  <c r="R112" i="1"/>
  <c r="W112" i="1" s="1"/>
  <c r="R113" i="1"/>
  <c r="W113" i="1" s="1"/>
  <c r="R114" i="1"/>
  <c r="W114" i="1" s="1"/>
  <c r="R115" i="1"/>
  <c r="W115" i="1" s="1"/>
  <c r="R116" i="1"/>
  <c r="W116" i="1" s="1"/>
  <c r="R117" i="1"/>
  <c r="W117" i="1" s="1"/>
  <c r="R118" i="1"/>
  <c r="W118" i="1" s="1"/>
  <c r="R119" i="1"/>
  <c r="W119" i="1" s="1"/>
  <c r="R120" i="1"/>
  <c r="W120" i="1" s="1"/>
  <c r="R121" i="1"/>
  <c r="W121" i="1" s="1"/>
  <c r="R122" i="1"/>
  <c r="W122" i="1" s="1"/>
  <c r="R123" i="1"/>
  <c r="W123" i="1" s="1"/>
  <c r="R124" i="1"/>
  <c r="W124" i="1" s="1"/>
  <c r="R125" i="1"/>
  <c r="W125" i="1" s="1"/>
  <c r="R126" i="1"/>
  <c r="W126" i="1" s="1"/>
  <c r="R127" i="1"/>
  <c r="W127" i="1" s="1"/>
  <c r="R128" i="1"/>
  <c r="W128" i="1" s="1"/>
  <c r="R129" i="1"/>
  <c r="W129" i="1" s="1"/>
  <c r="R130" i="1"/>
  <c r="W130" i="1" s="1"/>
  <c r="R131" i="1"/>
  <c r="W131" i="1" s="1"/>
  <c r="R132" i="1"/>
  <c r="W132" i="1" s="1"/>
  <c r="R133" i="1"/>
  <c r="W133" i="1" s="1"/>
  <c r="R134" i="1"/>
  <c r="W134" i="1" s="1"/>
  <c r="R135" i="1"/>
  <c r="W135" i="1" s="1"/>
  <c r="R136" i="1"/>
  <c r="W136" i="1" s="1"/>
  <c r="R137" i="1"/>
  <c r="W137" i="1" s="1"/>
  <c r="R138" i="1"/>
  <c r="W138" i="1" s="1"/>
  <c r="R139" i="1"/>
  <c r="W139" i="1" s="1"/>
  <c r="R140" i="1"/>
  <c r="W140" i="1" s="1"/>
  <c r="R141" i="1"/>
  <c r="W141" i="1" s="1"/>
  <c r="R142" i="1"/>
  <c r="W142" i="1" s="1"/>
  <c r="R143" i="1"/>
  <c r="W143" i="1" s="1"/>
  <c r="R144" i="1"/>
  <c r="W144" i="1" s="1"/>
  <c r="R145" i="1"/>
  <c r="W145" i="1" s="1"/>
  <c r="R146" i="1"/>
  <c r="W146" i="1" s="1"/>
  <c r="R147" i="1"/>
  <c r="W147" i="1" s="1"/>
  <c r="R148" i="1"/>
  <c r="W148" i="1" s="1"/>
  <c r="R149" i="1"/>
  <c r="W149" i="1" s="1"/>
  <c r="R150" i="1"/>
  <c r="W150" i="1" s="1"/>
  <c r="R151" i="1"/>
  <c r="W151" i="1" s="1"/>
  <c r="R152" i="1"/>
  <c r="W152" i="1" s="1"/>
  <c r="R153" i="1"/>
  <c r="W153" i="1" s="1"/>
  <c r="R154" i="1"/>
  <c r="W154" i="1" s="1"/>
  <c r="R155" i="1"/>
  <c r="W155" i="1" s="1"/>
  <c r="R156" i="1"/>
  <c r="W156" i="1" s="1"/>
  <c r="R157" i="1"/>
  <c r="W157" i="1" s="1"/>
  <c r="R158" i="1"/>
  <c r="W158" i="1" s="1"/>
  <c r="R159" i="1"/>
  <c r="W159" i="1" s="1"/>
  <c r="R160" i="1"/>
  <c r="W160" i="1" s="1"/>
  <c r="R161" i="1"/>
  <c r="W161" i="1" s="1"/>
  <c r="R162" i="1"/>
  <c r="W162" i="1" s="1"/>
  <c r="R163" i="1"/>
  <c r="W163" i="1" s="1"/>
  <c r="R164" i="1"/>
  <c r="W164" i="1" s="1"/>
  <c r="R165" i="1"/>
  <c r="W165" i="1" s="1"/>
  <c r="R166" i="1"/>
  <c r="W166" i="1" s="1"/>
  <c r="R167" i="1"/>
  <c r="W167" i="1" s="1"/>
  <c r="R168" i="1"/>
  <c r="W168" i="1" s="1"/>
  <c r="R169" i="1"/>
  <c r="W169" i="1" s="1"/>
  <c r="R170" i="1"/>
  <c r="W170" i="1" s="1"/>
  <c r="R171" i="1"/>
  <c r="W171" i="1" s="1"/>
  <c r="R172" i="1"/>
  <c r="W172" i="1" s="1"/>
  <c r="R173" i="1"/>
  <c r="W173" i="1" s="1"/>
  <c r="R174" i="1"/>
  <c r="W174" i="1" s="1"/>
  <c r="R175" i="1"/>
  <c r="W175" i="1" s="1"/>
  <c r="R176" i="1"/>
  <c r="W176" i="1" s="1"/>
  <c r="R177" i="1"/>
  <c r="W177" i="1" s="1"/>
  <c r="R178" i="1"/>
  <c r="W178" i="1" s="1"/>
  <c r="R179" i="1"/>
  <c r="W179" i="1" s="1"/>
  <c r="R180" i="1"/>
  <c r="W180" i="1" s="1"/>
  <c r="R181" i="1"/>
  <c r="W181" i="1" s="1"/>
  <c r="R182" i="1"/>
  <c r="W182" i="1" s="1"/>
  <c r="R183" i="1"/>
  <c r="W183" i="1" s="1"/>
  <c r="R184" i="1"/>
  <c r="W184" i="1" s="1"/>
  <c r="R185" i="1"/>
  <c r="W185" i="1" s="1"/>
  <c r="R186" i="1"/>
  <c r="W186" i="1" s="1"/>
  <c r="R187" i="1"/>
  <c r="W187" i="1" s="1"/>
  <c r="R188" i="1"/>
  <c r="W188" i="1" s="1"/>
  <c r="R189" i="1"/>
  <c r="W189" i="1" s="1"/>
  <c r="R190" i="1"/>
  <c r="W190" i="1" s="1"/>
  <c r="R191" i="1"/>
  <c r="W191" i="1" s="1"/>
  <c r="R192" i="1"/>
  <c r="W192" i="1" s="1"/>
  <c r="R193" i="1"/>
  <c r="W193" i="1" s="1"/>
  <c r="R194" i="1"/>
  <c r="W194" i="1" s="1"/>
  <c r="R195" i="1"/>
  <c r="W195" i="1" s="1"/>
  <c r="R196" i="1"/>
  <c r="W196" i="1" s="1"/>
  <c r="R197" i="1"/>
  <c r="W197" i="1" s="1"/>
  <c r="R198" i="1"/>
  <c r="W198" i="1" s="1"/>
  <c r="R199" i="1"/>
  <c r="W199" i="1" s="1"/>
  <c r="R200" i="1"/>
  <c r="W200" i="1" s="1"/>
  <c r="R201" i="1"/>
  <c r="W201" i="1" s="1"/>
  <c r="R202" i="1"/>
  <c r="W202" i="1" s="1"/>
  <c r="R203" i="1"/>
  <c r="W203" i="1" s="1"/>
  <c r="R204" i="1"/>
  <c r="W204" i="1" s="1"/>
  <c r="R205" i="1"/>
  <c r="W205" i="1" s="1"/>
  <c r="R206" i="1"/>
  <c r="W206" i="1" s="1"/>
  <c r="R207" i="1"/>
  <c r="W207" i="1" s="1"/>
  <c r="R208" i="1"/>
  <c r="W208" i="1" s="1"/>
  <c r="R209" i="1"/>
  <c r="W209" i="1" s="1"/>
  <c r="R210" i="1"/>
  <c r="W210" i="1" s="1"/>
  <c r="R211" i="1"/>
  <c r="W211" i="1" s="1"/>
  <c r="R212" i="1"/>
  <c r="W212" i="1" s="1"/>
  <c r="R213" i="1"/>
  <c r="W213" i="1" s="1"/>
  <c r="R214" i="1"/>
  <c r="W214" i="1" s="1"/>
  <c r="R215" i="1"/>
  <c r="W215" i="1" s="1"/>
  <c r="R216" i="1"/>
  <c r="W216" i="1" s="1"/>
  <c r="R217" i="1"/>
  <c r="W217" i="1" s="1"/>
  <c r="R218" i="1"/>
  <c r="W218" i="1" s="1"/>
  <c r="R219" i="1"/>
  <c r="W219" i="1" s="1"/>
  <c r="R220" i="1"/>
  <c r="W220" i="1" s="1"/>
  <c r="R221" i="1"/>
  <c r="W221" i="1" s="1"/>
  <c r="R222" i="1"/>
  <c r="W222" i="1" s="1"/>
  <c r="R223" i="1"/>
  <c r="W223" i="1" s="1"/>
  <c r="R224" i="1"/>
  <c r="W224" i="1" s="1"/>
  <c r="R225" i="1"/>
  <c r="W225" i="1" s="1"/>
  <c r="R226" i="1"/>
  <c r="W226" i="1" s="1"/>
  <c r="R227" i="1"/>
  <c r="W227" i="1" s="1"/>
  <c r="R228" i="1"/>
  <c r="W228" i="1" s="1"/>
  <c r="R229" i="1"/>
  <c r="W229" i="1" s="1"/>
  <c r="R230" i="1"/>
  <c r="W230" i="1" s="1"/>
  <c r="R231" i="1"/>
  <c r="W231" i="1" s="1"/>
  <c r="R232" i="1"/>
  <c r="W232" i="1" s="1"/>
  <c r="R233" i="1"/>
  <c r="W233" i="1" s="1"/>
  <c r="R234" i="1"/>
  <c r="W234" i="1" s="1"/>
  <c r="R235" i="1"/>
  <c r="W235" i="1" s="1"/>
  <c r="R236" i="1"/>
  <c r="W236" i="1" s="1"/>
  <c r="R237" i="1"/>
  <c r="W237" i="1" s="1"/>
  <c r="R238" i="1"/>
  <c r="W238" i="1" s="1"/>
  <c r="R239" i="1"/>
  <c r="W239" i="1" s="1"/>
  <c r="R240" i="1"/>
  <c r="W240" i="1" s="1"/>
  <c r="R241" i="1"/>
  <c r="W241" i="1" s="1"/>
  <c r="R242" i="1"/>
  <c r="W242" i="1" s="1"/>
  <c r="R243" i="1"/>
  <c r="W243" i="1" s="1"/>
  <c r="R244" i="1"/>
  <c r="W244" i="1" s="1"/>
  <c r="R245" i="1"/>
  <c r="W245" i="1" s="1"/>
  <c r="R246" i="1"/>
  <c r="W246" i="1" s="1"/>
  <c r="R247" i="1"/>
  <c r="W247" i="1" s="1"/>
  <c r="R248" i="1"/>
  <c r="W248" i="1" s="1"/>
  <c r="R249" i="1"/>
  <c r="W249" i="1" s="1"/>
  <c r="R250" i="1"/>
  <c r="W250" i="1" s="1"/>
  <c r="R251" i="1"/>
  <c r="W251" i="1" s="1"/>
  <c r="R252" i="1"/>
  <c r="W252" i="1" s="1"/>
  <c r="R253" i="1"/>
  <c r="W253" i="1" s="1"/>
  <c r="R254" i="1"/>
  <c r="W254" i="1" s="1"/>
  <c r="R255" i="1"/>
  <c r="W255" i="1" s="1"/>
  <c r="R256" i="1"/>
  <c r="W256" i="1" s="1"/>
  <c r="R257" i="1"/>
  <c r="W257" i="1" s="1"/>
  <c r="R258" i="1"/>
  <c r="W258" i="1" s="1"/>
  <c r="R259" i="1"/>
  <c r="W259" i="1" s="1"/>
  <c r="R260" i="1"/>
  <c r="W260" i="1" s="1"/>
  <c r="R261" i="1"/>
  <c r="W261" i="1" s="1"/>
  <c r="R262" i="1"/>
  <c r="W262" i="1" s="1"/>
  <c r="R263" i="1"/>
  <c r="W263" i="1" s="1"/>
  <c r="R264" i="1"/>
  <c r="W264" i="1" s="1"/>
  <c r="R265" i="1"/>
  <c r="W265" i="1" s="1"/>
  <c r="R266" i="1"/>
  <c r="W266" i="1" s="1"/>
  <c r="R267" i="1"/>
  <c r="W267" i="1" s="1"/>
  <c r="R268" i="1"/>
  <c r="W268" i="1" s="1"/>
  <c r="R269" i="1"/>
  <c r="W269" i="1" s="1"/>
  <c r="R270" i="1"/>
  <c r="W270" i="1" s="1"/>
  <c r="R271" i="1"/>
  <c r="W271" i="1" s="1"/>
  <c r="R272" i="1"/>
  <c r="W272" i="1" s="1"/>
  <c r="R273" i="1"/>
  <c r="W273" i="1" s="1"/>
  <c r="R274" i="1"/>
  <c r="W274" i="1" s="1"/>
  <c r="R275" i="1"/>
  <c r="W275" i="1" s="1"/>
  <c r="R276" i="1"/>
  <c r="W276" i="1" s="1"/>
  <c r="R277" i="1"/>
  <c r="W277" i="1" s="1"/>
  <c r="R278" i="1"/>
  <c r="W278" i="1" s="1"/>
  <c r="R279" i="1"/>
  <c r="W279" i="1" s="1"/>
  <c r="R280" i="1"/>
  <c r="W280" i="1" s="1"/>
  <c r="R281" i="1"/>
  <c r="W281" i="1" s="1"/>
  <c r="R282" i="1"/>
  <c r="W282" i="1" s="1"/>
  <c r="R283" i="1"/>
  <c r="W283" i="1" s="1"/>
  <c r="R284" i="1"/>
  <c r="W284" i="1" s="1"/>
  <c r="R285" i="1"/>
  <c r="W285" i="1" s="1"/>
  <c r="R286" i="1"/>
  <c r="W286" i="1" s="1"/>
  <c r="R287" i="1"/>
  <c r="W287" i="1" s="1"/>
  <c r="R288" i="1"/>
  <c r="W288" i="1" s="1"/>
  <c r="R289" i="1"/>
  <c r="W289" i="1" s="1"/>
  <c r="R290" i="1"/>
  <c r="W290" i="1" s="1"/>
  <c r="R291" i="1"/>
  <c r="W291" i="1" s="1"/>
  <c r="R292" i="1"/>
  <c r="W292" i="1" s="1"/>
  <c r="R293" i="1"/>
  <c r="W293" i="1" s="1"/>
  <c r="R294" i="1"/>
  <c r="W294" i="1" s="1"/>
  <c r="R295" i="1"/>
  <c r="W295" i="1" s="1"/>
  <c r="R296" i="1"/>
  <c r="W296" i="1" s="1"/>
  <c r="R297" i="1"/>
  <c r="W297" i="1" s="1"/>
  <c r="R298" i="1"/>
  <c r="W298" i="1" s="1"/>
  <c r="R299" i="1"/>
  <c r="W299" i="1" s="1"/>
  <c r="R300" i="1"/>
  <c r="W300" i="1" s="1"/>
  <c r="R301" i="1"/>
  <c r="W301" i="1" s="1"/>
  <c r="R302" i="1"/>
  <c r="W302" i="1" s="1"/>
  <c r="R303" i="1"/>
  <c r="W303" i="1" s="1"/>
  <c r="R304" i="1"/>
  <c r="W304" i="1" s="1"/>
  <c r="R305" i="1"/>
  <c r="W305" i="1" s="1"/>
  <c r="R306" i="1"/>
  <c r="W306" i="1" s="1"/>
  <c r="R307" i="1"/>
  <c r="W307" i="1" s="1"/>
  <c r="R308" i="1"/>
  <c r="W308" i="1" s="1"/>
  <c r="R309" i="1"/>
  <c r="W309" i="1" s="1"/>
  <c r="R310" i="1"/>
  <c r="W310" i="1" s="1"/>
  <c r="R311" i="1"/>
  <c r="W311" i="1" s="1"/>
  <c r="R312" i="1"/>
  <c r="W312" i="1" s="1"/>
  <c r="R313" i="1"/>
  <c r="W313" i="1" s="1"/>
  <c r="R314" i="1"/>
  <c r="W314" i="1" s="1"/>
  <c r="R315" i="1"/>
  <c r="W315" i="1" s="1"/>
  <c r="R316" i="1"/>
  <c r="W316" i="1" s="1"/>
  <c r="R317" i="1"/>
  <c r="W317" i="1" s="1"/>
  <c r="R318" i="1"/>
  <c r="W318" i="1" s="1"/>
  <c r="R319" i="1"/>
  <c r="W319" i="1" s="1"/>
  <c r="R320" i="1"/>
  <c r="W320" i="1" s="1"/>
  <c r="R321" i="1"/>
  <c r="W321" i="1" s="1"/>
  <c r="R322" i="1"/>
  <c r="W322" i="1" s="1"/>
  <c r="R323" i="1"/>
  <c r="W323" i="1" s="1"/>
  <c r="R324" i="1"/>
  <c r="W324" i="1" s="1"/>
  <c r="R325" i="1"/>
  <c r="W325" i="1" s="1"/>
  <c r="R326" i="1"/>
  <c r="W326" i="1" s="1"/>
  <c r="R327" i="1"/>
  <c r="W327" i="1" s="1"/>
  <c r="R328" i="1"/>
  <c r="W328" i="1" s="1"/>
  <c r="R329" i="1"/>
  <c r="W329" i="1" s="1"/>
  <c r="R330" i="1"/>
  <c r="W330" i="1" s="1"/>
  <c r="R331" i="1"/>
  <c r="W331" i="1" s="1"/>
  <c r="R332" i="1"/>
  <c r="W332" i="1" s="1"/>
  <c r="R333" i="1"/>
  <c r="W333" i="1" s="1"/>
  <c r="R334" i="1"/>
  <c r="W334" i="1" s="1"/>
  <c r="R335" i="1"/>
  <c r="W335" i="1" s="1"/>
  <c r="R336" i="1"/>
  <c r="W336" i="1" s="1"/>
  <c r="R337" i="1"/>
  <c r="W337" i="1" s="1"/>
  <c r="R338" i="1"/>
  <c r="W338" i="1" s="1"/>
  <c r="R339" i="1"/>
  <c r="W339" i="1" s="1"/>
  <c r="R340" i="1"/>
  <c r="W340" i="1" s="1"/>
  <c r="R341" i="1"/>
  <c r="W341" i="1" s="1"/>
  <c r="R342" i="1"/>
  <c r="W342" i="1" s="1"/>
  <c r="R343" i="1"/>
  <c r="W343" i="1" s="1"/>
  <c r="R344" i="1"/>
  <c r="W344" i="1" s="1"/>
  <c r="R345" i="1"/>
  <c r="W345" i="1" s="1"/>
  <c r="R346" i="1"/>
  <c r="W346" i="1" s="1"/>
  <c r="R347" i="1"/>
  <c r="W347" i="1" s="1"/>
  <c r="R348" i="1"/>
  <c r="W348" i="1" s="1"/>
  <c r="R349" i="1"/>
  <c r="W349" i="1" s="1"/>
  <c r="R350" i="1"/>
  <c r="W350" i="1" s="1"/>
  <c r="R351" i="1"/>
  <c r="W351" i="1" s="1"/>
  <c r="R352" i="1"/>
  <c r="W352" i="1" s="1"/>
  <c r="R353" i="1"/>
  <c r="W353" i="1" s="1"/>
  <c r="R354" i="1"/>
  <c r="W354" i="1" s="1"/>
  <c r="R355" i="1"/>
  <c r="W355" i="1" s="1"/>
  <c r="R356" i="1"/>
  <c r="W356" i="1" s="1"/>
  <c r="R357" i="1"/>
  <c r="W357" i="1" s="1"/>
  <c r="R358" i="1"/>
  <c r="W358" i="1" s="1"/>
  <c r="R359" i="1"/>
  <c r="W359" i="1" s="1"/>
  <c r="R360" i="1"/>
  <c r="W360" i="1" s="1"/>
  <c r="R361" i="1"/>
  <c r="W361" i="1" s="1"/>
  <c r="R362" i="1"/>
  <c r="W362" i="1" s="1"/>
  <c r="R363" i="1"/>
  <c r="W363" i="1" s="1"/>
  <c r="R364" i="1"/>
  <c r="W364" i="1" s="1"/>
  <c r="R365" i="1"/>
  <c r="W365" i="1" s="1"/>
  <c r="R366" i="1"/>
  <c r="W366" i="1" s="1"/>
  <c r="R367" i="1"/>
  <c r="W367" i="1" s="1"/>
  <c r="R368" i="1"/>
  <c r="W368" i="1" s="1"/>
  <c r="R369" i="1"/>
  <c r="W369" i="1" s="1"/>
  <c r="R370" i="1"/>
  <c r="W370" i="1" s="1"/>
  <c r="R371" i="1"/>
  <c r="W371" i="1" s="1"/>
  <c r="R372" i="1"/>
  <c r="W372" i="1" s="1"/>
  <c r="R373" i="1"/>
  <c r="W373" i="1" s="1"/>
  <c r="R374" i="1"/>
  <c r="W374" i="1" s="1"/>
  <c r="R375" i="1"/>
  <c r="W375" i="1" s="1"/>
  <c r="R376" i="1"/>
  <c r="W376" i="1" s="1"/>
  <c r="R377" i="1"/>
  <c r="W377" i="1" s="1"/>
  <c r="R378" i="1"/>
  <c r="W378" i="1" s="1"/>
  <c r="R379" i="1"/>
  <c r="W379" i="1" s="1"/>
  <c r="R380" i="1"/>
  <c r="W380" i="1" s="1"/>
  <c r="R381" i="1"/>
  <c r="W381" i="1" s="1"/>
  <c r="R382" i="1"/>
  <c r="W382" i="1" s="1"/>
  <c r="R383" i="1"/>
  <c r="W383" i="1" s="1"/>
  <c r="R384" i="1"/>
  <c r="W384" i="1" s="1"/>
  <c r="R385" i="1"/>
  <c r="W385" i="1" s="1"/>
  <c r="R386" i="1"/>
  <c r="W386" i="1" s="1"/>
  <c r="R387" i="1"/>
  <c r="W387" i="1" s="1"/>
  <c r="R388" i="1"/>
  <c r="W388" i="1" s="1"/>
  <c r="R389" i="1"/>
  <c r="W389" i="1" s="1"/>
  <c r="R390" i="1"/>
  <c r="W390" i="1" s="1"/>
  <c r="R391" i="1"/>
  <c r="W391" i="1" s="1"/>
  <c r="R392" i="1"/>
  <c r="W392" i="1" s="1"/>
  <c r="R393" i="1"/>
  <c r="W393" i="1" s="1"/>
  <c r="R394" i="1"/>
  <c r="W394" i="1" s="1"/>
  <c r="R395" i="1"/>
  <c r="W395" i="1" s="1"/>
  <c r="R396" i="1"/>
  <c r="W396" i="1" s="1"/>
  <c r="R397" i="1"/>
  <c r="W397" i="1" s="1"/>
  <c r="R398" i="1"/>
  <c r="W398" i="1" s="1"/>
  <c r="R399" i="1"/>
  <c r="W399" i="1" s="1"/>
  <c r="R400" i="1"/>
  <c r="W400" i="1" s="1"/>
  <c r="R401" i="1"/>
  <c r="W401" i="1" s="1"/>
  <c r="R402" i="1"/>
  <c r="W402" i="1" s="1"/>
  <c r="R403" i="1"/>
  <c r="W403" i="1" s="1"/>
  <c r="R404" i="1"/>
  <c r="W404" i="1" s="1"/>
  <c r="R405" i="1"/>
  <c r="W405" i="1" s="1"/>
  <c r="R406" i="1"/>
  <c r="W406" i="1" s="1"/>
  <c r="R407" i="1"/>
  <c r="W407" i="1" s="1"/>
  <c r="R408" i="1"/>
  <c r="W408" i="1" s="1"/>
  <c r="R409" i="1"/>
  <c r="W409" i="1" s="1"/>
  <c r="R410" i="1"/>
  <c r="W410" i="1" s="1"/>
  <c r="R411" i="1"/>
  <c r="W411" i="1" s="1"/>
  <c r="R412" i="1"/>
  <c r="W412" i="1" s="1"/>
  <c r="R413" i="1"/>
  <c r="W413" i="1" s="1"/>
  <c r="R414" i="1"/>
  <c r="W414" i="1" s="1"/>
  <c r="R415" i="1"/>
  <c r="W415" i="1" s="1"/>
  <c r="R416" i="1"/>
  <c r="W416" i="1" s="1"/>
  <c r="R417" i="1"/>
  <c r="W417" i="1" s="1"/>
  <c r="R418" i="1"/>
  <c r="W418" i="1" s="1"/>
  <c r="R419" i="1"/>
  <c r="W419" i="1" s="1"/>
  <c r="R420" i="1"/>
  <c r="W420" i="1" s="1"/>
  <c r="R421" i="1"/>
  <c r="W421" i="1" s="1"/>
  <c r="R422" i="1"/>
  <c r="W422" i="1" s="1"/>
  <c r="R423" i="1"/>
  <c r="W423" i="1" s="1"/>
  <c r="R424" i="1"/>
  <c r="W424" i="1" s="1"/>
  <c r="R425" i="1"/>
  <c r="W425" i="1" s="1"/>
  <c r="R426" i="1"/>
  <c r="W426" i="1" s="1"/>
  <c r="R427" i="1"/>
  <c r="W427" i="1" s="1"/>
  <c r="R428" i="1"/>
  <c r="W428" i="1" s="1"/>
  <c r="R429" i="1"/>
  <c r="W429" i="1" s="1"/>
  <c r="R430" i="1"/>
  <c r="W430" i="1" s="1"/>
  <c r="R431" i="1"/>
  <c r="W431" i="1" s="1"/>
  <c r="R432" i="1"/>
  <c r="W432" i="1" s="1"/>
  <c r="R433" i="1"/>
  <c r="W433" i="1" s="1"/>
  <c r="R434" i="1"/>
  <c r="W434" i="1" s="1"/>
  <c r="R435" i="1"/>
  <c r="W435" i="1" s="1"/>
  <c r="R436" i="1"/>
  <c r="W436" i="1" s="1"/>
  <c r="R437" i="1"/>
  <c r="W437" i="1" s="1"/>
  <c r="R438" i="1"/>
  <c r="W438" i="1" s="1"/>
  <c r="R439" i="1"/>
  <c r="W439" i="1" s="1"/>
  <c r="R440" i="1"/>
  <c r="W440" i="1" s="1"/>
  <c r="R441" i="1"/>
  <c r="W441" i="1" s="1"/>
  <c r="R442" i="1"/>
  <c r="W442" i="1" s="1"/>
  <c r="R443" i="1"/>
  <c r="W443" i="1" s="1"/>
  <c r="R444" i="1"/>
  <c r="W444" i="1" s="1"/>
  <c r="R445" i="1"/>
  <c r="W445" i="1" s="1"/>
  <c r="R446" i="1"/>
  <c r="W446" i="1" s="1"/>
  <c r="R447" i="1"/>
  <c r="W447" i="1" s="1"/>
  <c r="R448" i="1"/>
  <c r="W448" i="1" s="1"/>
  <c r="R449" i="1"/>
  <c r="W449" i="1" s="1"/>
  <c r="R450" i="1"/>
  <c r="W450" i="1" s="1"/>
  <c r="R451" i="1"/>
  <c r="W451" i="1" s="1"/>
  <c r="R452" i="1"/>
  <c r="W452" i="1" s="1"/>
  <c r="R453" i="1"/>
  <c r="W453" i="1" s="1"/>
  <c r="R454" i="1"/>
  <c r="W454" i="1" s="1"/>
  <c r="R455" i="1"/>
  <c r="W455" i="1" s="1"/>
  <c r="R456" i="1"/>
  <c r="W456" i="1" s="1"/>
  <c r="R457" i="1"/>
  <c r="W457" i="1" s="1"/>
  <c r="R458" i="1"/>
  <c r="W458" i="1" s="1"/>
  <c r="R459" i="1"/>
  <c r="W459" i="1" s="1"/>
  <c r="R460" i="1"/>
  <c r="W460" i="1" s="1"/>
  <c r="R461" i="1"/>
  <c r="W461" i="1" s="1"/>
  <c r="R462" i="1"/>
  <c r="W462" i="1" s="1"/>
  <c r="R463" i="1"/>
  <c r="W463" i="1" s="1"/>
  <c r="R464" i="1"/>
  <c r="W464" i="1" s="1"/>
  <c r="R465" i="1"/>
  <c r="W465" i="1" s="1"/>
  <c r="R466" i="1"/>
  <c r="W466" i="1" s="1"/>
  <c r="R467" i="1"/>
  <c r="W467" i="1" s="1"/>
  <c r="R468" i="1"/>
  <c r="W468" i="1" s="1"/>
  <c r="R469" i="1"/>
  <c r="W469" i="1" s="1"/>
  <c r="R470" i="1"/>
  <c r="W470" i="1" s="1"/>
  <c r="R471" i="1"/>
  <c r="W471" i="1" s="1"/>
  <c r="R472" i="1"/>
  <c r="W472" i="1" s="1"/>
  <c r="R473" i="1"/>
  <c r="W473" i="1" s="1"/>
  <c r="R474" i="1"/>
  <c r="W474" i="1" s="1"/>
  <c r="R475" i="1"/>
  <c r="W475" i="1" s="1"/>
  <c r="R476" i="1"/>
  <c r="W476" i="1" s="1"/>
  <c r="R477" i="1"/>
  <c r="W477" i="1" s="1"/>
  <c r="R478" i="1"/>
  <c r="W478" i="1" s="1"/>
  <c r="R479" i="1"/>
  <c r="W479" i="1" s="1"/>
  <c r="R480" i="1"/>
  <c r="W480" i="1" s="1"/>
  <c r="R481" i="1"/>
  <c r="W481" i="1" s="1"/>
  <c r="R482" i="1"/>
  <c r="W482" i="1" s="1"/>
  <c r="R483" i="1"/>
  <c r="W483" i="1" s="1"/>
  <c r="R484" i="1"/>
  <c r="W484" i="1" s="1"/>
  <c r="R485" i="1"/>
  <c r="W485" i="1" s="1"/>
  <c r="R486" i="1"/>
  <c r="W486" i="1" s="1"/>
  <c r="R487" i="1"/>
  <c r="W487" i="1" s="1"/>
  <c r="R488" i="1"/>
  <c r="W488" i="1" s="1"/>
  <c r="R489" i="1"/>
  <c r="W489" i="1" s="1"/>
  <c r="R490" i="1"/>
  <c r="W490" i="1" s="1"/>
  <c r="R491" i="1"/>
  <c r="W491" i="1" s="1"/>
  <c r="R492" i="1"/>
  <c r="W492" i="1" s="1"/>
  <c r="R493" i="1"/>
  <c r="W493" i="1" s="1"/>
  <c r="R494" i="1"/>
  <c r="W494" i="1" s="1"/>
  <c r="R495" i="1"/>
  <c r="W495" i="1" s="1"/>
  <c r="R496" i="1"/>
  <c r="W496" i="1" s="1"/>
  <c r="R497" i="1"/>
  <c r="W497" i="1" s="1"/>
  <c r="R498" i="1"/>
  <c r="W498" i="1" s="1"/>
  <c r="R499" i="1"/>
  <c r="W499" i="1" s="1"/>
  <c r="R500" i="1"/>
  <c r="W500" i="1" s="1"/>
  <c r="R501" i="1"/>
  <c r="W501" i="1" s="1"/>
  <c r="R502" i="1"/>
  <c r="W502" i="1" s="1"/>
  <c r="R503" i="1"/>
  <c r="W503" i="1" s="1"/>
  <c r="R504" i="1"/>
  <c r="W504" i="1" s="1"/>
  <c r="R505" i="1"/>
  <c r="W505" i="1" s="1"/>
  <c r="R506" i="1"/>
  <c r="W506" i="1" s="1"/>
  <c r="R507" i="1"/>
  <c r="W507" i="1" s="1"/>
  <c r="R508" i="1"/>
  <c r="W508" i="1" s="1"/>
  <c r="R509" i="1"/>
  <c r="W509" i="1" s="1"/>
  <c r="R510" i="1"/>
  <c r="W510" i="1" s="1"/>
  <c r="R511" i="1"/>
  <c r="W511" i="1" s="1"/>
  <c r="R512" i="1"/>
  <c r="W512" i="1" s="1"/>
  <c r="R513" i="1"/>
  <c r="W513" i="1" s="1"/>
  <c r="R514" i="1"/>
  <c r="W514" i="1" s="1"/>
  <c r="R515" i="1"/>
  <c r="W515" i="1" s="1"/>
  <c r="R516" i="1"/>
  <c r="W516" i="1" s="1"/>
  <c r="R517" i="1"/>
  <c r="W517" i="1" s="1"/>
  <c r="R518" i="1"/>
  <c r="W518" i="1" s="1"/>
  <c r="R519" i="1"/>
  <c r="W519" i="1" s="1"/>
  <c r="R520" i="1"/>
  <c r="W520" i="1" s="1"/>
  <c r="R521" i="1"/>
  <c r="W521" i="1" s="1"/>
  <c r="R522" i="1"/>
  <c r="W522" i="1" s="1"/>
  <c r="R523" i="1"/>
  <c r="W523" i="1" s="1"/>
  <c r="R524" i="1"/>
  <c r="W524" i="1" s="1"/>
  <c r="R525" i="1"/>
  <c r="W525" i="1" s="1"/>
  <c r="R526" i="1"/>
  <c r="W526" i="1" s="1"/>
  <c r="R527" i="1"/>
  <c r="W527" i="1" s="1"/>
  <c r="R528" i="1"/>
  <c r="W528" i="1" s="1"/>
  <c r="R529" i="1"/>
  <c r="W529" i="1" s="1"/>
  <c r="R530" i="1"/>
  <c r="W530" i="1" s="1"/>
  <c r="R531" i="1"/>
  <c r="W531" i="1" s="1"/>
  <c r="R532" i="1"/>
  <c r="W532" i="1" s="1"/>
  <c r="R533" i="1"/>
  <c r="W533" i="1" s="1"/>
  <c r="R534" i="1"/>
  <c r="W534" i="1" s="1"/>
  <c r="R535" i="1"/>
  <c r="W535" i="1" s="1"/>
  <c r="R536" i="1"/>
  <c r="W536" i="1" s="1"/>
  <c r="R537" i="1"/>
  <c r="W537" i="1" s="1"/>
  <c r="R538" i="1"/>
  <c r="W538" i="1" s="1"/>
  <c r="R539" i="1"/>
  <c r="W539" i="1" s="1"/>
  <c r="R540" i="1"/>
  <c r="W540" i="1" s="1"/>
  <c r="R541" i="1"/>
  <c r="W541" i="1" s="1"/>
  <c r="R542" i="1"/>
  <c r="W542" i="1" s="1"/>
  <c r="R543" i="1"/>
  <c r="W543" i="1" s="1"/>
  <c r="R544" i="1"/>
  <c r="W544" i="1" s="1"/>
  <c r="R545" i="1"/>
  <c r="W545" i="1" s="1"/>
  <c r="R546" i="1"/>
  <c r="W546" i="1" s="1"/>
  <c r="R547" i="1"/>
  <c r="W547" i="1" s="1"/>
  <c r="R548" i="1"/>
  <c r="W548" i="1" s="1"/>
  <c r="R549" i="1"/>
  <c r="W549" i="1" s="1"/>
  <c r="R550" i="1"/>
  <c r="W550" i="1" s="1"/>
  <c r="R551" i="1"/>
  <c r="W551" i="1" s="1"/>
  <c r="R552" i="1"/>
  <c r="W552" i="1" s="1"/>
  <c r="R553" i="1"/>
  <c r="W553" i="1" s="1"/>
  <c r="R554" i="1"/>
  <c r="W554" i="1" s="1"/>
  <c r="R555" i="1"/>
  <c r="W555" i="1" s="1"/>
  <c r="R556" i="1"/>
  <c r="W556" i="1" s="1"/>
  <c r="R557" i="1"/>
  <c r="W557" i="1" s="1"/>
  <c r="R558" i="1"/>
  <c r="W558" i="1" s="1"/>
  <c r="R559" i="1"/>
  <c r="W559" i="1" s="1"/>
  <c r="R560" i="1"/>
  <c r="W560" i="1" s="1"/>
  <c r="R561" i="1"/>
  <c r="W561" i="1" s="1"/>
  <c r="R562" i="1"/>
  <c r="W562" i="1" s="1"/>
  <c r="R563" i="1"/>
  <c r="W563" i="1" s="1"/>
  <c r="R564" i="1"/>
  <c r="W564" i="1" s="1"/>
  <c r="R565" i="1"/>
  <c r="W565" i="1" s="1"/>
  <c r="R566" i="1"/>
  <c r="W566" i="1" s="1"/>
  <c r="R567" i="1"/>
  <c r="W567" i="1" s="1"/>
  <c r="R568" i="1"/>
  <c r="W568" i="1" s="1"/>
  <c r="R569" i="1"/>
  <c r="W569" i="1" s="1"/>
  <c r="R570" i="1"/>
  <c r="W570" i="1" s="1"/>
  <c r="R571" i="1"/>
  <c r="W571" i="1" s="1"/>
  <c r="R572" i="1"/>
  <c r="W572" i="1" s="1"/>
  <c r="R573" i="1"/>
  <c r="W573" i="1" s="1"/>
  <c r="R574" i="1"/>
  <c r="W574" i="1" s="1"/>
  <c r="R575" i="1"/>
  <c r="W575" i="1" s="1"/>
  <c r="R576" i="1"/>
  <c r="W576" i="1" s="1"/>
  <c r="R577" i="1"/>
  <c r="W577" i="1" s="1"/>
  <c r="R578" i="1"/>
  <c r="W578" i="1" s="1"/>
  <c r="R579" i="1"/>
  <c r="W579" i="1" s="1"/>
  <c r="R580" i="1"/>
  <c r="W580" i="1" s="1"/>
  <c r="R581" i="1"/>
  <c r="W581" i="1" s="1"/>
  <c r="R582" i="1"/>
  <c r="W582" i="1" s="1"/>
  <c r="R583" i="1"/>
  <c r="W583" i="1" s="1"/>
  <c r="R584" i="1"/>
  <c r="W584" i="1" s="1"/>
  <c r="R585" i="1"/>
  <c r="W585" i="1" s="1"/>
  <c r="R586" i="1"/>
  <c r="W586" i="1" s="1"/>
  <c r="R587" i="1"/>
  <c r="W587" i="1" s="1"/>
  <c r="R588" i="1"/>
  <c r="W588" i="1" s="1"/>
  <c r="R589" i="1"/>
  <c r="W589" i="1" s="1"/>
  <c r="R590" i="1"/>
  <c r="W590" i="1" s="1"/>
  <c r="R591" i="1"/>
  <c r="W591" i="1" s="1"/>
  <c r="R592" i="1"/>
  <c r="W592" i="1" s="1"/>
  <c r="R593" i="1"/>
  <c r="W593" i="1" s="1"/>
  <c r="R594" i="1"/>
  <c r="W594" i="1" s="1"/>
  <c r="R595" i="1"/>
  <c r="W595" i="1" s="1"/>
  <c r="R596" i="1"/>
  <c r="W596" i="1" s="1"/>
  <c r="R597" i="1"/>
  <c r="W597" i="1" s="1"/>
  <c r="R598" i="1"/>
  <c r="W598" i="1" s="1"/>
  <c r="R599" i="1"/>
  <c r="W599" i="1" s="1"/>
  <c r="R600" i="1"/>
  <c r="W600" i="1" s="1"/>
  <c r="R601" i="1"/>
  <c r="W601" i="1" s="1"/>
  <c r="R602" i="1"/>
  <c r="W602" i="1" s="1"/>
  <c r="R603" i="1"/>
  <c r="W603" i="1" s="1"/>
  <c r="R604" i="1"/>
  <c r="W604" i="1" s="1"/>
  <c r="R605" i="1"/>
  <c r="W605" i="1" s="1"/>
  <c r="R606" i="1"/>
  <c r="W606" i="1" s="1"/>
  <c r="R607" i="1"/>
  <c r="W607" i="1" s="1"/>
  <c r="R608" i="1"/>
  <c r="W608" i="1" s="1"/>
  <c r="R609" i="1"/>
  <c r="W609" i="1" s="1"/>
  <c r="R610" i="1"/>
  <c r="W610" i="1" s="1"/>
  <c r="R611" i="1"/>
  <c r="W611" i="1" s="1"/>
  <c r="R612" i="1"/>
  <c r="W612" i="1" s="1"/>
  <c r="R613" i="1"/>
  <c r="W613" i="1" s="1"/>
  <c r="R614" i="1"/>
  <c r="W614" i="1" s="1"/>
  <c r="R615" i="1"/>
  <c r="W615" i="1" s="1"/>
  <c r="R616" i="1"/>
  <c r="W616" i="1" s="1"/>
  <c r="R617" i="1"/>
  <c r="W617" i="1" s="1"/>
  <c r="R618" i="1"/>
  <c r="W618" i="1" s="1"/>
  <c r="R619" i="1"/>
  <c r="W619" i="1" s="1"/>
  <c r="R620" i="1"/>
  <c r="W620" i="1" s="1"/>
  <c r="R621" i="1"/>
  <c r="W621" i="1" s="1"/>
  <c r="R622" i="1"/>
  <c r="W622" i="1" s="1"/>
  <c r="R623" i="1"/>
  <c r="W623" i="1" s="1"/>
  <c r="R624" i="1"/>
  <c r="W624" i="1" s="1"/>
  <c r="R625" i="1"/>
  <c r="W625" i="1" s="1"/>
  <c r="R626" i="1"/>
  <c r="W626" i="1" s="1"/>
  <c r="R627" i="1"/>
  <c r="W627" i="1" s="1"/>
  <c r="R628" i="1"/>
  <c r="W628" i="1" s="1"/>
  <c r="R629" i="1"/>
  <c r="W629" i="1" s="1"/>
  <c r="R630" i="1"/>
  <c r="W630" i="1" s="1"/>
  <c r="R631" i="1"/>
  <c r="W631" i="1" s="1"/>
  <c r="R632" i="1"/>
  <c r="W632" i="1" s="1"/>
  <c r="R633" i="1"/>
  <c r="W633" i="1" s="1"/>
  <c r="R634" i="1"/>
  <c r="W634" i="1" s="1"/>
  <c r="R635" i="1"/>
  <c r="W635" i="1" s="1"/>
  <c r="R636" i="1"/>
  <c r="W636" i="1" s="1"/>
  <c r="R637" i="1"/>
  <c r="W637" i="1" s="1"/>
  <c r="R638" i="1"/>
  <c r="W638" i="1" s="1"/>
  <c r="R639" i="1"/>
  <c r="W639" i="1" s="1"/>
  <c r="R640" i="1"/>
  <c r="W640" i="1" s="1"/>
  <c r="R641" i="1"/>
  <c r="W641" i="1" s="1"/>
  <c r="R642" i="1"/>
  <c r="W642" i="1" s="1"/>
  <c r="R643" i="1"/>
  <c r="W643" i="1" s="1"/>
  <c r="R644" i="1"/>
  <c r="W644" i="1" s="1"/>
  <c r="R645" i="1"/>
  <c r="W645" i="1" s="1"/>
  <c r="R646" i="1"/>
  <c r="W646" i="1" s="1"/>
  <c r="R647" i="1"/>
  <c r="W647" i="1" s="1"/>
  <c r="R648" i="1"/>
  <c r="W648" i="1" s="1"/>
  <c r="R649" i="1"/>
  <c r="W649" i="1" s="1"/>
  <c r="R650" i="1"/>
  <c r="W650" i="1" s="1"/>
  <c r="R651" i="1"/>
  <c r="W651" i="1" s="1"/>
  <c r="R652" i="1"/>
  <c r="W652" i="1" s="1"/>
  <c r="R653" i="1"/>
  <c r="W653" i="1" s="1"/>
  <c r="R654" i="1"/>
  <c r="W654" i="1" s="1"/>
  <c r="R655" i="1"/>
  <c r="W655" i="1" s="1"/>
  <c r="R656" i="1"/>
  <c r="W656" i="1" s="1"/>
  <c r="R657" i="1"/>
  <c r="W657" i="1" s="1"/>
  <c r="R658" i="1"/>
  <c r="W658" i="1" s="1"/>
  <c r="R659" i="1"/>
  <c r="W659" i="1" s="1"/>
  <c r="R660" i="1"/>
  <c r="W660" i="1" s="1"/>
  <c r="R661" i="1"/>
  <c r="W661" i="1" s="1"/>
  <c r="R662" i="1"/>
  <c r="W662" i="1" s="1"/>
  <c r="R663" i="1"/>
  <c r="W663" i="1" s="1"/>
  <c r="R664" i="1"/>
  <c r="W664" i="1" s="1"/>
  <c r="R665" i="1"/>
  <c r="W665" i="1" s="1"/>
  <c r="R666" i="1"/>
  <c r="W666" i="1" s="1"/>
  <c r="R667" i="1"/>
  <c r="W667" i="1" s="1"/>
  <c r="R668" i="1"/>
  <c r="W668" i="1" s="1"/>
  <c r="R669" i="1"/>
  <c r="W669" i="1" s="1"/>
  <c r="R670" i="1"/>
  <c r="W670" i="1" s="1"/>
  <c r="R671" i="1"/>
  <c r="W671" i="1" s="1"/>
  <c r="R672" i="1"/>
  <c r="W672" i="1" s="1"/>
  <c r="R673" i="1"/>
  <c r="W673" i="1" s="1"/>
  <c r="R674" i="1"/>
  <c r="W674" i="1" s="1"/>
  <c r="R675" i="1"/>
  <c r="W675" i="1" s="1"/>
  <c r="R676" i="1"/>
  <c r="W676" i="1" s="1"/>
  <c r="R677" i="1"/>
  <c r="W677" i="1" s="1"/>
  <c r="R678" i="1"/>
  <c r="W678" i="1" s="1"/>
  <c r="R679" i="1"/>
  <c r="W679" i="1" s="1"/>
  <c r="R680" i="1"/>
  <c r="W680" i="1" s="1"/>
  <c r="R681" i="1"/>
  <c r="W681" i="1" s="1"/>
  <c r="R682" i="1"/>
  <c r="W682" i="1" s="1"/>
  <c r="R683" i="1"/>
  <c r="W683" i="1" s="1"/>
  <c r="R684" i="1"/>
  <c r="W684" i="1" s="1"/>
  <c r="R685" i="1"/>
  <c r="W685" i="1" s="1"/>
  <c r="R686" i="1"/>
  <c r="W686" i="1" s="1"/>
  <c r="R687" i="1"/>
  <c r="W687" i="1" s="1"/>
  <c r="R688" i="1"/>
  <c r="W688" i="1" s="1"/>
  <c r="R689" i="1"/>
  <c r="W689" i="1" s="1"/>
  <c r="R690" i="1"/>
  <c r="W690" i="1" s="1"/>
  <c r="R691" i="1"/>
  <c r="W691" i="1" s="1"/>
  <c r="R692" i="1"/>
  <c r="W692" i="1" s="1"/>
  <c r="R693" i="1"/>
  <c r="W693" i="1" s="1"/>
  <c r="R694" i="1"/>
  <c r="W694" i="1" s="1"/>
  <c r="R695" i="1"/>
  <c r="W695" i="1" s="1"/>
  <c r="R696" i="1"/>
  <c r="W696" i="1" s="1"/>
  <c r="R697" i="1"/>
  <c r="W697" i="1" s="1"/>
  <c r="R698" i="1"/>
  <c r="W698" i="1" s="1"/>
  <c r="R699" i="1"/>
  <c r="W699" i="1" s="1"/>
  <c r="R700" i="1"/>
  <c r="W700" i="1" s="1"/>
  <c r="R701" i="1"/>
  <c r="W701" i="1" s="1"/>
  <c r="R702" i="1"/>
  <c r="W702" i="1" s="1"/>
  <c r="R703" i="1"/>
  <c r="W703" i="1" s="1"/>
  <c r="R704" i="1"/>
  <c r="W704" i="1" s="1"/>
  <c r="R705" i="1"/>
  <c r="W705" i="1" s="1"/>
  <c r="R706" i="1"/>
  <c r="W706" i="1" s="1"/>
  <c r="R707" i="1"/>
  <c r="W707" i="1" s="1"/>
  <c r="R708" i="1"/>
  <c r="W708" i="1" s="1"/>
  <c r="R709" i="1"/>
  <c r="W709" i="1" s="1"/>
  <c r="R710" i="1"/>
  <c r="W710" i="1" s="1"/>
  <c r="R711" i="1"/>
  <c r="W711" i="1" s="1"/>
  <c r="R712" i="1"/>
  <c r="W712" i="1" s="1"/>
  <c r="R713" i="1"/>
  <c r="W713" i="1" s="1"/>
  <c r="R714" i="1"/>
  <c r="W714" i="1" s="1"/>
  <c r="R715" i="1"/>
  <c r="W715" i="1" s="1"/>
  <c r="R716" i="1"/>
  <c r="W716" i="1" s="1"/>
  <c r="R717" i="1"/>
  <c r="W717" i="1" s="1"/>
  <c r="R718" i="1"/>
  <c r="W718" i="1" s="1"/>
  <c r="R719" i="1"/>
  <c r="W719" i="1" s="1"/>
  <c r="R720" i="1"/>
  <c r="W720" i="1" s="1"/>
  <c r="R721" i="1"/>
  <c r="W721" i="1" s="1"/>
  <c r="R722" i="1"/>
  <c r="W722" i="1" s="1"/>
  <c r="R723" i="1"/>
  <c r="W723" i="1" s="1"/>
  <c r="R724" i="1"/>
  <c r="W724" i="1" s="1"/>
  <c r="R725" i="1"/>
  <c r="W725" i="1" s="1"/>
  <c r="R726" i="1"/>
  <c r="W726" i="1" s="1"/>
  <c r="R727" i="1"/>
  <c r="W727" i="1" s="1"/>
  <c r="R728" i="1"/>
  <c r="W728" i="1" s="1"/>
  <c r="R729" i="1"/>
  <c r="W729" i="1" s="1"/>
  <c r="R730" i="1"/>
  <c r="W730" i="1" s="1"/>
  <c r="R731" i="1"/>
  <c r="W731" i="1" s="1"/>
  <c r="R732" i="1"/>
  <c r="W732" i="1" s="1"/>
  <c r="R733" i="1"/>
  <c r="W733" i="1" s="1"/>
  <c r="R734" i="1"/>
  <c r="W734" i="1" s="1"/>
  <c r="R735" i="1"/>
  <c r="W735" i="1" s="1"/>
  <c r="R736" i="1"/>
  <c r="W736" i="1" s="1"/>
  <c r="R737" i="1"/>
  <c r="W737" i="1" s="1"/>
  <c r="R738" i="1"/>
  <c r="W738" i="1" s="1"/>
  <c r="R739" i="1"/>
  <c r="W739" i="1" s="1"/>
  <c r="R740" i="1"/>
  <c r="W740" i="1" s="1"/>
  <c r="R741" i="1"/>
  <c r="W741" i="1" s="1"/>
  <c r="R742" i="1"/>
  <c r="W742" i="1" s="1"/>
  <c r="R743" i="1"/>
  <c r="W743" i="1" s="1"/>
  <c r="R744" i="1"/>
  <c r="W744" i="1" s="1"/>
  <c r="R745" i="1"/>
  <c r="W745" i="1" s="1"/>
  <c r="R746" i="1"/>
  <c r="W746" i="1" s="1"/>
  <c r="R747" i="1"/>
  <c r="W747" i="1" s="1"/>
  <c r="R748" i="1"/>
  <c r="W748" i="1" s="1"/>
  <c r="R749" i="1"/>
  <c r="W749" i="1" s="1"/>
  <c r="R750" i="1"/>
  <c r="W750" i="1" s="1"/>
  <c r="R751" i="1"/>
  <c r="W751" i="1" s="1"/>
  <c r="R752" i="1"/>
  <c r="W752" i="1" s="1"/>
  <c r="R753" i="1"/>
  <c r="W753" i="1" s="1"/>
  <c r="R754" i="1"/>
  <c r="W754" i="1" s="1"/>
  <c r="R755" i="1"/>
  <c r="W755" i="1" s="1"/>
  <c r="R756" i="1"/>
  <c r="W756" i="1" s="1"/>
  <c r="R757" i="1"/>
  <c r="W757" i="1" s="1"/>
  <c r="R758" i="1"/>
  <c r="W758" i="1" s="1"/>
  <c r="R759" i="1"/>
  <c r="W759" i="1" s="1"/>
  <c r="R760" i="1"/>
  <c r="W760" i="1" s="1"/>
  <c r="R761" i="1"/>
  <c r="W761" i="1" s="1"/>
  <c r="R762" i="1"/>
  <c r="W762" i="1" s="1"/>
  <c r="R763" i="1"/>
  <c r="W763" i="1" s="1"/>
  <c r="R764" i="1"/>
  <c r="W764" i="1" s="1"/>
  <c r="R765" i="1"/>
  <c r="W765" i="1" s="1"/>
  <c r="R766" i="1"/>
  <c r="W766" i="1" s="1"/>
  <c r="R767" i="1"/>
  <c r="W767" i="1" s="1"/>
  <c r="R768" i="1"/>
  <c r="W768" i="1" s="1"/>
  <c r="R769" i="1"/>
  <c r="W769" i="1" s="1"/>
  <c r="R770" i="1"/>
  <c r="W770" i="1" s="1"/>
  <c r="R771" i="1"/>
  <c r="W771" i="1" s="1"/>
  <c r="R772" i="1"/>
  <c r="W772" i="1" s="1"/>
  <c r="R773" i="1"/>
  <c r="W773" i="1" s="1"/>
  <c r="R774" i="1"/>
  <c r="W774" i="1" s="1"/>
  <c r="R775" i="1"/>
  <c r="W775" i="1" s="1"/>
  <c r="R776" i="1"/>
  <c r="W776" i="1" s="1"/>
  <c r="R777" i="1"/>
  <c r="W777" i="1" s="1"/>
  <c r="R778" i="1"/>
  <c r="W778" i="1" s="1"/>
  <c r="R779" i="1"/>
  <c r="W779" i="1" s="1"/>
  <c r="R780" i="1"/>
  <c r="W780" i="1" s="1"/>
  <c r="R781" i="1"/>
  <c r="W781" i="1" s="1"/>
  <c r="R782" i="1"/>
  <c r="W782" i="1" s="1"/>
  <c r="R783" i="1"/>
  <c r="W783" i="1" s="1"/>
  <c r="R784" i="1"/>
  <c r="W784" i="1" s="1"/>
  <c r="R785" i="1"/>
  <c r="W785" i="1" s="1"/>
  <c r="R786" i="1"/>
  <c r="W786" i="1" s="1"/>
  <c r="R787" i="1"/>
  <c r="W787" i="1" s="1"/>
  <c r="R788" i="1"/>
  <c r="W788" i="1" s="1"/>
  <c r="R789" i="1"/>
  <c r="W789" i="1" s="1"/>
  <c r="R790" i="1"/>
  <c r="W790" i="1" s="1"/>
  <c r="R791" i="1"/>
  <c r="W791" i="1" s="1"/>
  <c r="R792" i="1"/>
  <c r="W792" i="1" s="1"/>
  <c r="R793" i="1"/>
  <c r="W793" i="1" s="1"/>
  <c r="R794" i="1"/>
  <c r="W794" i="1" s="1"/>
  <c r="R795" i="1"/>
  <c r="W795" i="1" s="1"/>
  <c r="R796" i="1"/>
  <c r="W796" i="1" s="1"/>
  <c r="R797" i="1"/>
  <c r="W797" i="1" s="1"/>
  <c r="R798" i="1"/>
  <c r="W798" i="1" s="1"/>
  <c r="R799" i="1"/>
  <c r="W799" i="1" s="1"/>
  <c r="R800" i="1"/>
  <c r="W800" i="1" s="1"/>
  <c r="R801" i="1"/>
  <c r="W801" i="1" s="1"/>
  <c r="R802" i="1"/>
  <c r="W802" i="1" s="1"/>
  <c r="R803" i="1"/>
  <c r="W803" i="1" s="1"/>
  <c r="R804" i="1"/>
  <c r="W804" i="1" s="1"/>
  <c r="R805" i="1"/>
  <c r="W805" i="1" s="1"/>
  <c r="R806" i="1"/>
  <c r="W806" i="1" s="1"/>
  <c r="R807" i="1"/>
  <c r="W807" i="1" s="1"/>
  <c r="R808" i="1"/>
  <c r="W808" i="1" s="1"/>
  <c r="R809" i="1"/>
  <c r="W809" i="1" s="1"/>
  <c r="R810" i="1"/>
  <c r="W810" i="1" s="1"/>
  <c r="R811" i="1"/>
  <c r="W811" i="1" s="1"/>
  <c r="R812" i="1"/>
  <c r="W812" i="1" s="1"/>
  <c r="R813" i="1"/>
  <c r="W813" i="1" s="1"/>
  <c r="R814" i="1"/>
  <c r="W814" i="1" s="1"/>
  <c r="R815" i="1"/>
  <c r="W815" i="1" s="1"/>
  <c r="R816" i="1"/>
  <c r="W816" i="1" s="1"/>
  <c r="R817" i="1"/>
  <c r="W817" i="1" s="1"/>
  <c r="R818" i="1"/>
  <c r="W818" i="1" s="1"/>
  <c r="R819" i="1"/>
  <c r="W819" i="1" s="1"/>
  <c r="R820" i="1"/>
  <c r="W820" i="1" s="1"/>
  <c r="R821" i="1"/>
  <c r="W821" i="1" s="1"/>
  <c r="R822" i="1"/>
  <c r="W822" i="1" s="1"/>
  <c r="R823" i="1"/>
  <c r="W823" i="1" s="1"/>
  <c r="R824" i="1"/>
  <c r="W824" i="1" s="1"/>
  <c r="R825" i="1"/>
  <c r="W825" i="1" s="1"/>
  <c r="R826" i="1"/>
  <c r="W826" i="1" s="1"/>
  <c r="R827" i="1"/>
  <c r="W827" i="1" s="1"/>
  <c r="R828" i="1"/>
  <c r="W828" i="1" s="1"/>
  <c r="R829" i="1"/>
  <c r="W829" i="1" s="1"/>
  <c r="R830" i="1"/>
  <c r="W830" i="1" s="1"/>
  <c r="R831" i="1"/>
  <c r="W831" i="1" s="1"/>
  <c r="R832" i="1"/>
  <c r="W832" i="1" s="1"/>
  <c r="R833" i="1"/>
  <c r="W833" i="1" s="1"/>
  <c r="R834" i="1"/>
  <c r="W834" i="1" s="1"/>
  <c r="R835" i="1"/>
  <c r="W835" i="1" s="1"/>
  <c r="R836" i="1"/>
  <c r="W836" i="1" s="1"/>
  <c r="R837" i="1"/>
  <c r="W837" i="1" s="1"/>
  <c r="R838" i="1"/>
  <c r="W838" i="1" s="1"/>
  <c r="R839" i="1"/>
  <c r="W839" i="1" s="1"/>
  <c r="R840" i="1"/>
  <c r="W840" i="1" s="1"/>
  <c r="R841" i="1"/>
  <c r="W841" i="1" s="1"/>
  <c r="R842" i="1"/>
  <c r="W842" i="1" s="1"/>
  <c r="R843" i="1"/>
  <c r="W843" i="1" s="1"/>
  <c r="R844" i="1"/>
  <c r="W844" i="1" s="1"/>
  <c r="R845" i="1"/>
  <c r="W845" i="1" s="1"/>
  <c r="R846" i="1"/>
  <c r="W846" i="1" s="1"/>
  <c r="R847" i="1"/>
  <c r="W847" i="1" s="1"/>
  <c r="R848" i="1"/>
  <c r="W848" i="1" s="1"/>
  <c r="R849" i="1"/>
  <c r="W849" i="1" s="1"/>
  <c r="R850" i="1"/>
  <c r="W850" i="1" s="1"/>
  <c r="R851" i="1"/>
  <c r="W851" i="1" s="1"/>
  <c r="R852" i="1"/>
  <c r="W852" i="1" s="1"/>
  <c r="R853" i="1"/>
  <c r="W853" i="1" s="1"/>
  <c r="R854" i="1"/>
  <c r="W854" i="1" s="1"/>
  <c r="R855" i="1"/>
  <c r="W855" i="1" s="1"/>
  <c r="R856" i="1"/>
  <c r="W856" i="1" s="1"/>
  <c r="R857" i="1"/>
  <c r="W857" i="1" s="1"/>
  <c r="R858" i="1"/>
  <c r="W858" i="1" s="1"/>
  <c r="R859" i="1"/>
  <c r="W859" i="1" s="1"/>
  <c r="R860" i="1"/>
  <c r="W860" i="1" s="1"/>
  <c r="R861" i="1"/>
  <c r="W861" i="1" s="1"/>
  <c r="R862" i="1"/>
  <c r="W862" i="1" s="1"/>
  <c r="R863" i="1"/>
  <c r="W863" i="1" s="1"/>
  <c r="R864" i="1"/>
  <c r="W864" i="1" s="1"/>
  <c r="R865" i="1"/>
  <c r="W865" i="1" s="1"/>
  <c r="R866" i="1"/>
  <c r="W866" i="1" s="1"/>
  <c r="R867" i="1"/>
  <c r="W867" i="1" s="1"/>
  <c r="R868" i="1"/>
  <c r="W868" i="1" s="1"/>
  <c r="R869" i="1"/>
  <c r="W869" i="1" s="1"/>
  <c r="R870" i="1"/>
  <c r="W870" i="1" s="1"/>
  <c r="R871" i="1"/>
  <c r="W871" i="1" s="1"/>
  <c r="R872" i="1"/>
  <c r="W872" i="1" s="1"/>
  <c r="R873" i="1"/>
  <c r="W873" i="1" s="1"/>
  <c r="R874" i="1"/>
  <c r="W874" i="1" s="1"/>
  <c r="R875" i="1"/>
  <c r="W875" i="1" s="1"/>
  <c r="R876" i="1"/>
  <c r="W876" i="1" s="1"/>
  <c r="R877" i="1"/>
  <c r="W877" i="1" s="1"/>
  <c r="R878" i="1"/>
  <c r="W878" i="1" s="1"/>
  <c r="R879" i="1"/>
  <c r="W879" i="1" s="1"/>
  <c r="R880" i="1"/>
  <c r="W880" i="1" s="1"/>
  <c r="R881" i="1"/>
  <c r="W881" i="1" s="1"/>
  <c r="R882" i="1"/>
  <c r="W882" i="1" s="1"/>
  <c r="R883" i="1"/>
  <c r="W883" i="1" s="1"/>
  <c r="R884" i="1"/>
  <c r="W884" i="1" s="1"/>
  <c r="R885" i="1"/>
  <c r="W885" i="1" s="1"/>
  <c r="R886" i="1"/>
  <c r="W886" i="1" s="1"/>
  <c r="R887" i="1"/>
  <c r="W887" i="1" s="1"/>
  <c r="R888" i="1"/>
  <c r="W888" i="1" s="1"/>
  <c r="R889" i="1"/>
  <c r="W889" i="1" s="1"/>
  <c r="R890" i="1"/>
  <c r="W890" i="1" s="1"/>
  <c r="R891" i="1"/>
  <c r="W891" i="1" s="1"/>
  <c r="R892" i="1"/>
  <c r="W892" i="1" s="1"/>
  <c r="R893" i="1"/>
  <c r="W893" i="1" s="1"/>
  <c r="R894" i="1"/>
  <c r="W894" i="1" s="1"/>
  <c r="R895" i="1"/>
  <c r="W895" i="1" s="1"/>
  <c r="R896" i="1"/>
  <c r="W896" i="1" s="1"/>
  <c r="R897" i="1"/>
  <c r="W897" i="1" s="1"/>
  <c r="R898" i="1"/>
  <c r="W898" i="1" s="1"/>
  <c r="R899" i="1"/>
  <c r="W899" i="1" s="1"/>
  <c r="R900" i="1"/>
  <c r="W900" i="1" s="1"/>
  <c r="R901" i="1"/>
  <c r="W901" i="1" s="1"/>
  <c r="R902" i="1"/>
  <c r="W902" i="1" s="1"/>
  <c r="R903" i="1"/>
  <c r="W903" i="1" s="1"/>
  <c r="R904" i="1"/>
  <c r="W904" i="1" s="1"/>
  <c r="R905" i="1"/>
  <c r="W905" i="1" s="1"/>
  <c r="R906" i="1"/>
  <c r="W906" i="1" s="1"/>
  <c r="R907" i="1"/>
  <c r="W907" i="1" s="1"/>
  <c r="R908" i="1"/>
  <c r="W908" i="1" s="1"/>
  <c r="R909" i="1"/>
  <c r="W909" i="1" s="1"/>
  <c r="R910" i="1"/>
  <c r="W910" i="1" s="1"/>
  <c r="R911" i="1"/>
  <c r="W911" i="1" s="1"/>
  <c r="R912" i="1"/>
  <c r="W912" i="1" s="1"/>
  <c r="R913" i="1"/>
  <c r="W913" i="1" s="1"/>
  <c r="R914" i="1"/>
  <c r="W914" i="1" s="1"/>
  <c r="R915" i="1"/>
  <c r="W915" i="1" s="1"/>
  <c r="R916" i="1"/>
  <c r="W916" i="1" s="1"/>
  <c r="R917" i="1"/>
  <c r="W917" i="1" s="1"/>
  <c r="R918" i="1"/>
  <c r="W918" i="1" s="1"/>
  <c r="R919" i="1"/>
  <c r="W919" i="1" s="1"/>
  <c r="R920" i="1"/>
  <c r="W920" i="1" s="1"/>
  <c r="R921" i="1"/>
  <c r="W921" i="1" s="1"/>
  <c r="R922" i="1"/>
  <c r="W922" i="1" s="1"/>
  <c r="R923" i="1"/>
  <c r="W923" i="1" s="1"/>
  <c r="R924" i="1"/>
  <c r="W924" i="1" s="1"/>
  <c r="R925" i="1"/>
  <c r="W925" i="1" s="1"/>
  <c r="R926" i="1"/>
  <c r="W926" i="1" s="1"/>
  <c r="R927" i="1"/>
  <c r="W927" i="1" s="1"/>
  <c r="R928" i="1"/>
  <c r="W928" i="1" s="1"/>
  <c r="R929" i="1"/>
  <c r="W929" i="1" s="1"/>
  <c r="R930" i="1"/>
  <c r="W930" i="1" s="1"/>
  <c r="R931" i="1"/>
  <c r="W931" i="1" s="1"/>
  <c r="R932" i="1"/>
  <c r="W932" i="1" s="1"/>
  <c r="R933" i="1"/>
  <c r="W933" i="1" s="1"/>
  <c r="R934" i="1"/>
  <c r="W934" i="1" s="1"/>
  <c r="R935" i="1"/>
  <c r="W935" i="1" s="1"/>
  <c r="R936" i="1"/>
  <c r="W936" i="1" s="1"/>
  <c r="R937" i="1"/>
  <c r="W937" i="1" s="1"/>
  <c r="R938" i="1"/>
  <c r="W938" i="1" s="1"/>
  <c r="R939" i="1"/>
  <c r="W939" i="1" s="1"/>
  <c r="R940" i="1"/>
  <c r="W940" i="1" s="1"/>
  <c r="R941" i="1"/>
  <c r="W941" i="1" s="1"/>
  <c r="R942" i="1"/>
  <c r="W942" i="1" s="1"/>
  <c r="R943" i="1"/>
  <c r="W943" i="1" s="1"/>
  <c r="R944" i="1"/>
  <c r="W944" i="1" s="1"/>
  <c r="R945" i="1"/>
  <c r="W945" i="1" s="1"/>
  <c r="R946" i="1"/>
  <c r="W946" i="1" s="1"/>
  <c r="R947" i="1"/>
  <c r="W947" i="1" s="1"/>
  <c r="R948" i="1"/>
  <c r="W948" i="1" s="1"/>
  <c r="R949" i="1"/>
  <c r="W949" i="1" s="1"/>
  <c r="R950" i="1"/>
  <c r="W950" i="1" s="1"/>
  <c r="R951" i="1"/>
  <c r="W951" i="1" s="1"/>
  <c r="R952" i="1"/>
  <c r="W952" i="1" s="1"/>
  <c r="R953" i="1"/>
  <c r="W953" i="1" s="1"/>
  <c r="R954" i="1"/>
  <c r="W954" i="1" s="1"/>
  <c r="R955" i="1"/>
  <c r="W955" i="1" s="1"/>
  <c r="R956" i="1"/>
  <c r="W956" i="1" s="1"/>
  <c r="R957" i="1"/>
  <c r="W957" i="1" s="1"/>
  <c r="R958" i="1"/>
  <c r="W958" i="1" s="1"/>
  <c r="R959" i="1"/>
  <c r="W959" i="1" s="1"/>
  <c r="R960" i="1"/>
  <c r="W960" i="1" s="1"/>
  <c r="R961" i="1"/>
  <c r="W961" i="1" s="1"/>
  <c r="R962" i="1"/>
  <c r="W962" i="1" s="1"/>
  <c r="R963" i="1"/>
  <c r="W963" i="1" s="1"/>
  <c r="R964" i="1"/>
  <c r="W964" i="1" s="1"/>
  <c r="R965" i="1"/>
  <c r="W965" i="1" s="1"/>
  <c r="R966" i="1"/>
  <c r="W966" i="1" s="1"/>
  <c r="R967" i="1"/>
  <c r="W967" i="1" s="1"/>
  <c r="R968" i="1"/>
  <c r="W968" i="1" s="1"/>
  <c r="R969" i="1"/>
  <c r="W969" i="1" s="1"/>
  <c r="R970" i="1"/>
  <c r="W970" i="1" s="1"/>
  <c r="R971" i="1"/>
  <c r="W971" i="1" s="1"/>
  <c r="R972" i="1"/>
  <c r="W972" i="1" s="1"/>
  <c r="R973" i="1"/>
  <c r="W973" i="1" s="1"/>
  <c r="R974" i="1"/>
  <c r="W974" i="1" s="1"/>
  <c r="R975" i="1"/>
  <c r="W975" i="1" s="1"/>
  <c r="R976" i="1"/>
  <c r="W976" i="1" s="1"/>
  <c r="R977" i="1"/>
  <c r="W977" i="1" s="1"/>
  <c r="R978" i="1"/>
  <c r="W978" i="1" s="1"/>
  <c r="R979" i="1"/>
  <c r="W979" i="1" s="1"/>
  <c r="R980" i="1"/>
  <c r="W980" i="1" s="1"/>
  <c r="R981" i="1"/>
  <c r="W981" i="1" s="1"/>
  <c r="R982" i="1"/>
  <c r="W982" i="1" s="1"/>
  <c r="R983" i="1"/>
  <c r="W983" i="1" s="1"/>
  <c r="R984" i="1"/>
  <c r="W984" i="1" s="1"/>
  <c r="R985" i="1"/>
  <c r="W985" i="1" s="1"/>
  <c r="R986" i="1"/>
  <c r="W986" i="1" s="1"/>
  <c r="R987" i="1"/>
  <c r="W987" i="1" s="1"/>
  <c r="R988" i="1"/>
  <c r="W988" i="1" s="1"/>
  <c r="R989" i="1"/>
  <c r="W989" i="1" s="1"/>
  <c r="R990" i="1"/>
  <c r="W990" i="1" s="1"/>
  <c r="R991" i="1"/>
  <c r="W991" i="1" s="1"/>
  <c r="R992" i="1"/>
  <c r="W992" i="1" s="1"/>
  <c r="R993" i="1"/>
  <c r="W993" i="1" s="1"/>
  <c r="R994" i="1"/>
  <c r="W994" i="1" s="1"/>
  <c r="R995" i="1"/>
  <c r="W995" i="1" s="1"/>
  <c r="R996" i="1"/>
  <c r="W996" i="1" s="1"/>
  <c r="R997" i="1"/>
  <c r="W997" i="1" s="1"/>
  <c r="R998" i="1"/>
  <c r="W998" i="1" s="1"/>
  <c r="R999" i="1"/>
  <c r="W999" i="1" s="1"/>
  <c r="R1000" i="1"/>
  <c r="W1000" i="1" s="1"/>
  <c r="R1001" i="1"/>
  <c r="W1001" i="1" s="1"/>
  <c r="R1002" i="1"/>
  <c r="W1002" i="1" s="1"/>
  <c r="R1003" i="1"/>
  <c r="W1003" i="1" s="1"/>
  <c r="R1004" i="1"/>
  <c r="W1004" i="1" s="1"/>
  <c r="R1005" i="1"/>
  <c r="W1005" i="1" s="1"/>
  <c r="R1006" i="1"/>
  <c r="W1006" i="1" s="1"/>
  <c r="R1007" i="1"/>
  <c r="W1007" i="1" s="1"/>
  <c r="R1008" i="1"/>
  <c r="W1008" i="1" s="1"/>
  <c r="R1009" i="1"/>
  <c r="W1009" i="1" s="1"/>
  <c r="R1010" i="1"/>
  <c r="W1010" i="1" s="1"/>
  <c r="R1011" i="1"/>
  <c r="W1011" i="1" s="1"/>
  <c r="R1012" i="1"/>
  <c r="W1012" i="1" s="1"/>
  <c r="R1013" i="1"/>
  <c r="W1013" i="1" s="1"/>
  <c r="R1014" i="1"/>
  <c r="W1014" i="1" s="1"/>
  <c r="R1015" i="1"/>
  <c r="W1015" i="1" s="1"/>
  <c r="R1016" i="1"/>
  <c r="W1016" i="1" s="1"/>
  <c r="R1017" i="1"/>
  <c r="W1017" i="1" s="1"/>
  <c r="R1018" i="1"/>
  <c r="W1018" i="1" s="1"/>
  <c r="R1019" i="1"/>
  <c r="W1019" i="1" s="1"/>
  <c r="R1020" i="1"/>
  <c r="W1020" i="1" s="1"/>
  <c r="R1021" i="1"/>
  <c r="W1021" i="1" s="1"/>
  <c r="R1022" i="1"/>
  <c r="W1022" i="1" s="1"/>
  <c r="R1023" i="1"/>
  <c r="W1023" i="1" s="1"/>
  <c r="R1024" i="1"/>
  <c r="W1024" i="1" s="1"/>
  <c r="R1025" i="1"/>
  <c r="W1025" i="1" s="1"/>
  <c r="R1026" i="1"/>
  <c r="W1026" i="1" s="1"/>
  <c r="R1027" i="1"/>
  <c r="W1027" i="1" s="1"/>
  <c r="R1028" i="1"/>
  <c r="W1028" i="1" s="1"/>
  <c r="R1029" i="1"/>
  <c r="W1029" i="1" s="1"/>
  <c r="R1030" i="1"/>
  <c r="W1030" i="1" s="1"/>
  <c r="R1031" i="1"/>
  <c r="W1031" i="1" s="1"/>
  <c r="R1032" i="1"/>
  <c r="W1032" i="1" s="1"/>
  <c r="R1033" i="1"/>
  <c r="W1033" i="1" s="1"/>
  <c r="R1034" i="1"/>
  <c r="W1034" i="1" s="1"/>
  <c r="R1035" i="1"/>
  <c r="W1035" i="1" s="1"/>
  <c r="R1036" i="1"/>
  <c r="W1036" i="1" s="1"/>
  <c r="R1037" i="1"/>
  <c r="W1037" i="1" s="1"/>
  <c r="R1038" i="1"/>
  <c r="W1038" i="1" s="1"/>
  <c r="R1039" i="1"/>
  <c r="W1039" i="1" s="1"/>
  <c r="R1040" i="1"/>
  <c r="W1040" i="1" s="1"/>
  <c r="R1041" i="1"/>
  <c r="W1041" i="1" s="1"/>
  <c r="R1042" i="1"/>
  <c r="W1042" i="1" s="1"/>
  <c r="R1043" i="1"/>
  <c r="W1043" i="1" s="1"/>
  <c r="R1044" i="1"/>
  <c r="W1044" i="1" s="1"/>
  <c r="R1045" i="1"/>
  <c r="W1045" i="1" s="1"/>
  <c r="R1046" i="1"/>
  <c r="W1046" i="1" s="1"/>
  <c r="R1047" i="1"/>
  <c r="W1047" i="1" s="1"/>
  <c r="R1048" i="1"/>
  <c r="W1048" i="1" s="1"/>
  <c r="R1049" i="1"/>
  <c r="W1049" i="1" s="1"/>
  <c r="R1050" i="1"/>
  <c r="W1050" i="1" s="1"/>
  <c r="R1051" i="1"/>
  <c r="W1051" i="1" s="1"/>
  <c r="R1052" i="1"/>
  <c r="W1052" i="1" s="1"/>
  <c r="R1053" i="1"/>
  <c r="W1053" i="1" s="1"/>
  <c r="R1054" i="1"/>
  <c r="W1054" i="1" s="1"/>
  <c r="R1055" i="1"/>
  <c r="W1055" i="1" s="1"/>
  <c r="R1056" i="1"/>
  <c r="W1056" i="1" s="1"/>
  <c r="R1057" i="1"/>
  <c r="W1057" i="1" s="1"/>
  <c r="R1058" i="1"/>
  <c r="W1058" i="1" s="1"/>
  <c r="R1059" i="1"/>
  <c r="W1059" i="1" s="1"/>
  <c r="R1060" i="1"/>
  <c r="W1060" i="1" s="1"/>
  <c r="R1061" i="1"/>
  <c r="W1061" i="1" s="1"/>
  <c r="R1062" i="1"/>
  <c r="W1062" i="1" s="1"/>
  <c r="R1063" i="1"/>
  <c r="W1063" i="1" s="1"/>
  <c r="R1064" i="1"/>
  <c r="W1064" i="1" s="1"/>
  <c r="R1065" i="1"/>
  <c r="W1065" i="1" s="1"/>
  <c r="R1066" i="1"/>
  <c r="W1066" i="1" s="1"/>
  <c r="R1067" i="1"/>
  <c r="W1067" i="1" s="1"/>
  <c r="R1068" i="1"/>
  <c r="W1068" i="1" s="1"/>
  <c r="R1069" i="1"/>
  <c r="W1069" i="1" s="1"/>
  <c r="R1070" i="1"/>
  <c r="W1070" i="1" s="1"/>
  <c r="R1071" i="1"/>
  <c r="W1071" i="1" s="1"/>
  <c r="R1072" i="1"/>
  <c r="W1072" i="1" s="1"/>
  <c r="R1073" i="1"/>
  <c r="W1073" i="1" s="1"/>
  <c r="R1074" i="1"/>
  <c r="W1074" i="1" s="1"/>
  <c r="R1075" i="1"/>
  <c r="W1075" i="1" s="1"/>
  <c r="R1076" i="1"/>
  <c r="W1076" i="1" s="1"/>
  <c r="R1077" i="1"/>
  <c r="W1077" i="1" s="1"/>
  <c r="R1078" i="1"/>
  <c r="W1078" i="1" s="1"/>
  <c r="R1079" i="1"/>
  <c r="W1079" i="1" s="1"/>
  <c r="R1080" i="1"/>
  <c r="W1080" i="1" s="1"/>
  <c r="R1081" i="1"/>
  <c r="W1081" i="1" s="1"/>
  <c r="R1082" i="1"/>
  <c r="W1082" i="1" s="1"/>
  <c r="R1083" i="1"/>
  <c r="W1083" i="1" s="1"/>
  <c r="R1084" i="1"/>
  <c r="W1084" i="1" s="1"/>
  <c r="R1085" i="1"/>
  <c r="W1085" i="1" s="1"/>
  <c r="R1086" i="1"/>
  <c r="W1086" i="1" s="1"/>
  <c r="R1087" i="1"/>
  <c r="W1087" i="1" s="1"/>
  <c r="R1088" i="1"/>
  <c r="W1088" i="1" s="1"/>
  <c r="R1089" i="1"/>
  <c r="W1089" i="1" s="1"/>
  <c r="R1090" i="1"/>
  <c r="W1090" i="1" s="1"/>
  <c r="R1091" i="1"/>
  <c r="W1091" i="1" s="1"/>
  <c r="R1092" i="1"/>
  <c r="W1092" i="1" s="1"/>
  <c r="R1093" i="1"/>
  <c r="W1093" i="1" s="1"/>
  <c r="R1094" i="1"/>
  <c r="W1094" i="1" s="1"/>
  <c r="R1095" i="1"/>
  <c r="W1095" i="1" s="1"/>
  <c r="R1096" i="1"/>
  <c r="W1096" i="1" s="1"/>
  <c r="R1097" i="1"/>
  <c r="W1097" i="1" s="1"/>
  <c r="R1098" i="1"/>
  <c r="W1098" i="1" s="1"/>
  <c r="R1099" i="1"/>
  <c r="W1099" i="1" s="1"/>
  <c r="R1100" i="1"/>
  <c r="W1100" i="1" s="1"/>
  <c r="R1101" i="1"/>
  <c r="W1101" i="1" s="1"/>
  <c r="R1102" i="1"/>
  <c r="W1102" i="1" s="1"/>
  <c r="R1103" i="1"/>
  <c r="W1103" i="1" s="1"/>
  <c r="R1104" i="1"/>
  <c r="W1104" i="1" s="1"/>
  <c r="R1105" i="1"/>
  <c r="W1105" i="1" s="1"/>
  <c r="R1106" i="1"/>
  <c r="W1106" i="1" s="1"/>
  <c r="R1107" i="1"/>
  <c r="W1107" i="1" s="1"/>
  <c r="R1108" i="1"/>
  <c r="W1108" i="1" s="1"/>
  <c r="R1109" i="1"/>
  <c r="W1109" i="1" s="1"/>
  <c r="R1110" i="1"/>
  <c r="W1110" i="1" s="1"/>
  <c r="R1111" i="1"/>
  <c r="W1111" i="1" s="1"/>
  <c r="R1112" i="1"/>
  <c r="W1112" i="1" s="1"/>
  <c r="R1113" i="1"/>
  <c r="W1113" i="1" s="1"/>
  <c r="R1114" i="1"/>
  <c r="W1114" i="1" s="1"/>
  <c r="R1115" i="1"/>
  <c r="W1115" i="1" s="1"/>
  <c r="R1116" i="1"/>
  <c r="W1116" i="1" s="1"/>
  <c r="R1117" i="1"/>
  <c r="W1117" i="1" s="1"/>
  <c r="R1118" i="1"/>
  <c r="W1118" i="1" s="1"/>
  <c r="R1119" i="1"/>
  <c r="W1119" i="1" s="1"/>
  <c r="R1120" i="1"/>
  <c r="W1120" i="1" s="1"/>
  <c r="R1121" i="1"/>
  <c r="W1121" i="1" s="1"/>
  <c r="R1122" i="1"/>
  <c r="W1122" i="1" s="1"/>
  <c r="R1123" i="1"/>
  <c r="W1123" i="1" s="1"/>
  <c r="R1124" i="1"/>
  <c r="W1124" i="1" s="1"/>
  <c r="R1125" i="1"/>
  <c r="W1125" i="1" s="1"/>
  <c r="R1126" i="1"/>
  <c r="W1126" i="1" s="1"/>
  <c r="R1127" i="1"/>
  <c r="W1127" i="1" s="1"/>
  <c r="R1128" i="1"/>
  <c r="W1128" i="1" s="1"/>
  <c r="R1129" i="1"/>
  <c r="W1129" i="1" s="1"/>
  <c r="R1130" i="1"/>
  <c r="W1130" i="1" s="1"/>
  <c r="R1131" i="1"/>
  <c r="W1131" i="1" s="1"/>
  <c r="R1132" i="1"/>
  <c r="W1132" i="1" s="1"/>
  <c r="R1133" i="1"/>
  <c r="W1133" i="1" s="1"/>
  <c r="R1134" i="1"/>
  <c r="W1134" i="1" s="1"/>
  <c r="R1135" i="1"/>
  <c r="W1135" i="1" s="1"/>
  <c r="R1136" i="1"/>
  <c r="W1136" i="1" s="1"/>
  <c r="R1137" i="1"/>
  <c r="W1137" i="1" s="1"/>
  <c r="R1138" i="1"/>
  <c r="W1138" i="1" s="1"/>
  <c r="R1139" i="1"/>
  <c r="W1139" i="1" s="1"/>
  <c r="R1140" i="1"/>
  <c r="W1140" i="1" s="1"/>
  <c r="R1141" i="1"/>
  <c r="W1141" i="1" s="1"/>
  <c r="R1142" i="1"/>
  <c r="W1142" i="1" s="1"/>
  <c r="R1143" i="1"/>
  <c r="W1143" i="1" s="1"/>
  <c r="R1144" i="1"/>
  <c r="W1144" i="1" s="1"/>
  <c r="R1145" i="1"/>
  <c r="W1145" i="1" s="1"/>
  <c r="R1146" i="1"/>
  <c r="W1146" i="1" s="1"/>
  <c r="R1147" i="1"/>
  <c r="W1147" i="1" s="1"/>
  <c r="R1148" i="1"/>
  <c r="W1148" i="1" s="1"/>
  <c r="R1149" i="1"/>
  <c r="W1149" i="1" s="1"/>
  <c r="R1150" i="1"/>
  <c r="W1150" i="1" s="1"/>
  <c r="R1151" i="1"/>
  <c r="W1151" i="1" s="1"/>
  <c r="R1152" i="1"/>
  <c r="W1152" i="1" s="1"/>
  <c r="R1153" i="1"/>
  <c r="W1153" i="1" s="1"/>
  <c r="R1154" i="1"/>
  <c r="W1154" i="1" s="1"/>
  <c r="R1155" i="1"/>
  <c r="W1155" i="1" s="1"/>
  <c r="R1156" i="1"/>
  <c r="W1156" i="1" s="1"/>
  <c r="R1157" i="1"/>
  <c r="W1157" i="1" s="1"/>
  <c r="R1158" i="1"/>
  <c r="W1158" i="1" s="1"/>
  <c r="R1159" i="1"/>
  <c r="W1159" i="1" s="1"/>
  <c r="R1160" i="1"/>
  <c r="W1160" i="1" s="1"/>
  <c r="R1161" i="1"/>
  <c r="W1161" i="1" s="1"/>
  <c r="R1162" i="1"/>
  <c r="W1162" i="1" s="1"/>
  <c r="R1163" i="1"/>
  <c r="W1163" i="1" s="1"/>
  <c r="R1164" i="1"/>
  <c r="W1164" i="1" s="1"/>
  <c r="R1165" i="1"/>
  <c r="W1165" i="1" s="1"/>
  <c r="R1166" i="1"/>
  <c r="W1166" i="1" s="1"/>
  <c r="R1167" i="1"/>
  <c r="W1167" i="1" s="1"/>
  <c r="R1168" i="1"/>
  <c r="W1168" i="1" s="1"/>
  <c r="R1169" i="1"/>
  <c r="W1169" i="1" s="1"/>
  <c r="R1170" i="1"/>
  <c r="W1170" i="1" s="1"/>
  <c r="R1171" i="1"/>
  <c r="W1171" i="1" s="1"/>
  <c r="R1172" i="1"/>
  <c r="W1172" i="1" s="1"/>
  <c r="R1173" i="1"/>
  <c r="W1173" i="1" s="1"/>
  <c r="R1174" i="1"/>
  <c r="W1174" i="1" s="1"/>
  <c r="R1175" i="1"/>
  <c r="W1175" i="1" s="1"/>
  <c r="R1176" i="1"/>
  <c r="W1176" i="1" s="1"/>
  <c r="R1177" i="1"/>
  <c r="W1177" i="1" s="1"/>
  <c r="R1178" i="1"/>
  <c r="W1178" i="1" s="1"/>
  <c r="R1179" i="1"/>
  <c r="W1179" i="1" s="1"/>
  <c r="R1180" i="1"/>
  <c r="W1180" i="1" s="1"/>
  <c r="R1181" i="1"/>
  <c r="W1181" i="1" s="1"/>
  <c r="R1182" i="1"/>
  <c r="W1182" i="1" s="1"/>
  <c r="R1183" i="1"/>
  <c r="W1183" i="1" s="1"/>
  <c r="R1184" i="1"/>
  <c r="W1184" i="1" s="1"/>
  <c r="R1185" i="1"/>
  <c r="W1185" i="1" s="1"/>
  <c r="R1186" i="1"/>
  <c r="W1186" i="1" s="1"/>
  <c r="R1187" i="1"/>
  <c r="W1187" i="1" s="1"/>
  <c r="R1188" i="1"/>
  <c r="W1188" i="1" s="1"/>
  <c r="R1189" i="1"/>
  <c r="W1189" i="1" s="1"/>
  <c r="R1190" i="1"/>
  <c r="W1190" i="1" s="1"/>
  <c r="R1191" i="1"/>
  <c r="W1191" i="1" s="1"/>
  <c r="R1192" i="1"/>
  <c r="W1192" i="1" s="1"/>
  <c r="R1193" i="1"/>
  <c r="W1193" i="1" s="1"/>
  <c r="R1194" i="1"/>
  <c r="W1194" i="1" s="1"/>
  <c r="R1195" i="1"/>
  <c r="W1195" i="1" s="1"/>
  <c r="R1196" i="1"/>
  <c r="W1196" i="1" s="1"/>
  <c r="R1197" i="1"/>
  <c r="W1197" i="1" s="1"/>
  <c r="R1198" i="1"/>
  <c r="W1198" i="1" s="1"/>
  <c r="R1199" i="1"/>
  <c r="W1199" i="1" s="1"/>
  <c r="R1200" i="1"/>
  <c r="W1200" i="1" s="1"/>
  <c r="R1201" i="1"/>
  <c r="W1201" i="1" s="1"/>
  <c r="R1202" i="1"/>
  <c r="W1202" i="1" s="1"/>
  <c r="R1203" i="1"/>
  <c r="W1203" i="1" s="1"/>
  <c r="R1204" i="1"/>
  <c r="W1204" i="1" s="1"/>
  <c r="R1205" i="1"/>
  <c r="W1205" i="1" s="1"/>
  <c r="R1206" i="1"/>
  <c r="W1206" i="1" s="1"/>
  <c r="R1207" i="1"/>
  <c r="W1207" i="1" s="1"/>
  <c r="R1208" i="1"/>
  <c r="W1208" i="1" s="1"/>
  <c r="R1209" i="1"/>
  <c r="W1209" i="1" s="1"/>
  <c r="R1210" i="1"/>
  <c r="W1210" i="1" s="1"/>
  <c r="R1211" i="1"/>
  <c r="W1211" i="1" s="1"/>
  <c r="R1212" i="1"/>
  <c r="W1212" i="1" s="1"/>
  <c r="R1213" i="1"/>
  <c r="W1213" i="1" s="1"/>
  <c r="R1214" i="1"/>
  <c r="W1214" i="1" s="1"/>
  <c r="R1215" i="1"/>
  <c r="W1215" i="1" s="1"/>
  <c r="R2" i="1"/>
  <c r="W2" i="1" s="1"/>
  <c r="P10" i="10" l="1"/>
  <c r="T10" i="10"/>
  <c r="X10" i="10"/>
  <c r="Q11" i="10"/>
  <c r="U11" i="10"/>
  <c r="Y11" i="10"/>
  <c r="R12" i="10"/>
  <c r="V12" i="10"/>
  <c r="Z12" i="10"/>
  <c r="S13" i="10"/>
  <c r="W13" i="10"/>
  <c r="O11" i="10"/>
  <c r="C11" i="10"/>
  <c r="G11" i="10"/>
  <c r="K11" i="10"/>
  <c r="C12" i="10"/>
  <c r="G12" i="10"/>
  <c r="K12" i="10"/>
  <c r="C13" i="10"/>
  <c r="G13" i="10"/>
  <c r="K13" i="10"/>
  <c r="D10" i="10"/>
  <c r="H10" i="10"/>
  <c r="L10" i="10"/>
  <c r="Q10" i="10"/>
  <c r="U10" i="10"/>
  <c r="Y10" i="10"/>
  <c r="R11" i="10"/>
  <c r="V11" i="10"/>
  <c r="Z11" i="10"/>
  <c r="S12" i="10"/>
  <c r="W12" i="10"/>
  <c r="P13" i="10"/>
  <c r="T13" i="10"/>
  <c r="X13" i="10"/>
  <c r="O12" i="10"/>
  <c r="D11" i="10"/>
  <c r="H11" i="10"/>
  <c r="L11" i="10"/>
  <c r="D12" i="10"/>
  <c r="H12" i="10"/>
  <c r="L12" i="10"/>
  <c r="D13" i="10"/>
  <c r="H13" i="10"/>
  <c r="L13" i="10"/>
  <c r="E10" i="10"/>
  <c r="I10" i="10"/>
  <c r="M10" i="10"/>
  <c r="R10" i="10"/>
  <c r="Z10" i="10"/>
  <c r="W11" i="10"/>
  <c r="T12" i="10"/>
  <c r="Q13" i="10"/>
  <c r="Y13" i="10"/>
  <c r="E11" i="10"/>
  <c r="M11" i="10"/>
  <c r="I12" i="10"/>
  <c r="E13" i="10"/>
  <c r="M13" i="10"/>
  <c r="J10" i="10"/>
  <c r="S10" i="10"/>
  <c r="P11" i="10"/>
  <c r="X11" i="10"/>
  <c r="U12" i="10"/>
  <c r="R13" i="10"/>
  <c r="Z13" i="10"/>
  <c r="F11" i="10"/>
  <c r="N11" i="10"/>
  <c r="J12" i="10"/>
  <c r="F13" i="10"/>
  <c r="N13" i="10"/>
  <c r="K10" i="10"/>
  <c r="K14" i="10" s="1"/>
  <c r="V10" i="10"/>
  <c r="S11" i="10"/>
  <c r="P12" i="10"/>
  <c r="X12" i="10"/>
  <c r="U13" i="10"/>
  <c r="O13" i="10"/>
  <c r="W10" i="10"/>
  <c r="V13" i="10"/>
  <c r="E12" i="10"/>
  <c r="I13" i="10"/>
  <c r="N10" i="10"/>
  <c r="N12" i="10"/>
  <c r="T11" i="10"/>
  <c r="O10" i="10"/>
  <c r="F12" i="10"/>
  <c r="J13" i="10"/>
  <c r="Q12" i="10"/>
  <c r="I11" i="10"/>
  <c r="M12" i="10"/>
  <c r="F10" i="10"/>
  <c r="F14" i="10" s="1"/>
  <c r="Y12" i="10"/>
  <c r="J11" i="10"/>
  <c r="G10" i="10"/>
  <c r="C10" i="10"/>
  <c r="C14" i="10" s="1"/>
  <c r="AQ10" i="10"/>
  <c r="AN11" i="10"/>
  <c r="AR11" i="10"/>
  <c r="AO12" i="10"/>
  <c r="AS12" i="10"/>
  <c r="AP13" i="10"/>
  <c r="AM10" i="10"/>
  <c r="AE10" i="10"/>
  <c r="AI10" i="10"/>
  <c r="AB11" i="10"/>
  <c r="AF11" i="10"/>
  <c r="AJ11" i="10"/>
  <c r="AC12" i="10"/>
  <c r="AG12" i="10"/>
  <c r="AK12" i="10"/>
  <c r="AD13" i="10"/>
  <c r="AH13" i="10"/>
  <c r="AL13" i="10"/>
  <c r="AA11" i="10"/>
  <c r="AN10" i="10"/>
  <c r="AO11" i="10"/>
  <c r="AP12" i="10"/>
  <c r="AQ13" i="10"/>
  <c r="AM11" i="10"/>
  <c r="AF10" i="10"/>
  <c r="AJ10" i="10"/>
  <c r="AG11" i="10"/>
  <c r="AK11" i="10"/>
  <c r="AR10" i="10"/>
  <c r="AS11" i="10"/>
  <c r="AB10" i="10"/>
  <c r="AC11" i="10"/>
  <c r="AN12" i="10"/>
  <c r="AN13" i="10"/>
  <c r="AD10" i="10"/>
  <c r="AL10" i="10"/>
  <c r="AI11" i="10"/>
  <c r="AE12" i="10"/>
  <c r="AJ12" i="10"/>
  <c r="AE13" i="10"/>
  <c r="AJ13" i="10"/>
  <c r="AO13" i="10"/>
  <c r="AG10" i="10"/>
  <c r="AD11" i="10"/>
  <c r="AF12" i="10"/>
  <c r="AL12" i="10"/>
  <c r="AK13" i="10"/>
  <c r="AO10" i="10"/>
  <c r="AP11" i="10"/>
  <c r="AQ12" i="10"/>
  <c r="AM12" i="10"/>
  <c r="AL11" i="10"/>
  <c r="AF13" i="10"/>
  <c r="AP10" i="10"/>
  <c r="AS13" i="10"/>
  <c r="AH10" i="10"/>
  <c r="AB12" i="10"/>
  <c r="AB13" i="10"/>
  <c r="AK10" i="10"/>
  <c r="AD12" i="10"/>
  <c r="AC10" i="10"/>
  <c r="AI12" i="10"/>
  <c r="AS10" i="10"/>
  <c r="AS14" i="10" s="1"/>
  <c r="AR12" i="10"/>
  <c r="AC13" i="10"/>
  <c r="AR13" i="10"/>
  <c r="AI13" i="10"/>
  <c r="AM13" i="10"/>
  <c r="AE11" i="10"/>
  <c r="AH12" i="10"/>
  <c r="AG13" i="10"/>
  <c r="AQ11" i="10"/>
  <c r="AH11" i="10"/>
  <c r="AA13" i="10"/>
  <c r="AA10" i="10"/>
  <c r="AA12" i="10"/>
  <c r="T2" i="3"/>
  <c r="U2" i="3" s="1"/>
  <c r="T127" i="3"/>
  <c r="U127" i="3" s="1"/>
  <c r="T119" i="3"/>
  <c r="U119" i="3" s="1"/>
  <c r="T111" i="3"/>
  <c r="U111" i="3" s="1"/>
  <c r="T103" i="3"/>
  <c r="U103" i="3" s="1"/>
  <c r="T95" i="3"/>
  <c r="U95" i="3" s="1"/>
  <c r="T91" i="3"/>
  <c r="U91" i="3" s="1"/>
  <c r="T83" i="3"/>
  <c r="U83" i="3" s="1"/>
  <c r="T75" i="3"/>
  <c r="U75" i="3" s="1"/>
  <c r="T67" i="3"/>
  <c r="U67" i="3" s="1"/>
  <c r="T55" i="3"/>
  <c r="U55" i="3" s="1"/>
  <c r="T39" i="3"/>
  <c r="U39" i="3" s="1"/>
  <c r="T31" i="3"/>
  <c r="U31" i="3" s="1"/>
  <c r="T19" i="3"/>
  <c r="U19" i="3" s="1"/>
  <c r="T15" i="3"/>
  <c r="U15" i="3" s="1"/>
  <c r="T7" i="3"/>
  <c r="U7" i="3" s="1"/>
  <c r="T131" i="3"/>
  <c r="U131" i="3" s="1"/>
  <c r="T123" i="3"/>
  <c r="U123" i="3" s="1"/>
  <c r="T115" i="3"/>
  <c r="U115" i="3" s="1"/>
  <c r="T107" i="3"/>
  <c r="U107" i="3" s="1"/>
  <c r="T99" i="3"/>
  <c r="U99" i="3" s="1"/>
  <c r="T87" i="3"/>
  <c r="U87" i="3" s="1"/>
  <c r="T79" i="3"/>
  <c r="U79" i="3" s="1"/>
  <c r="T71" i="3"/>
  <c r="U71" i="3" s="1"/>
  <c r="T63" i="3"/>
  <c r="U63" i="3" s="1"/>
  <c r="T59" i="3"/>
  <c r="U59" i="3" s="1"/>
  <c r="T51" i="3"/>
  <c r="U51" i="3" s="1"/>
  <c r="T47" i="3"/>
  <c r="U47" i="3" s="1"/>
  <c r="T43" i="3"/>
  <c r="U43" i="3" s="1"/>
  <c r="T35" i="3"/>
  <c r="U35" i="3" s="1"/>
  <c r="T27" i="3"/>
  <c r="U27" i="3" s="1"/>
  <c r="T23" i="3"/>
  <c r="U23" i="3" s="1"/>
  <c r="T11" i="3"/>
  <c r="U11" i="3" s="1"/>
  <c r="T3" i="3"/>
  <c r="U3" i="3" s="1"/>
  <c r="T133" i="3"/>
  <c r="U133" i="3" s="1"/>
  <c r="T129" i="3"/>
  <c r="U129" i="3" s="1"/>
  <c r="T125" i="3"/>
  <c r="U125" i="3" s="1"/>
  <c r="T121" i="3"/>
  <c r="U121" i="3" s="1"/>
  <c r="T117" i="3"/>
  <c r="U117" i="3" s="1"/>
  <c r="T113" i="3"/>
  <c r="U113" i="3" s="1"/>
  <c r="T109" i="3"/>
  <c r="U109" i="3" s="1"/>
  <c r="T105" i="3"/>
  <c r="U105" i="3" s="1"/>
  <c r="T101" i="3"/>
  <c r="U101" i="3" s="1"/>
  <c r="T97" i="3"/>
  <c r="U97" i="3" s="1"/>
  <c r="T93" i="3"/>
  <c r="U93" i="3" s="1"/>
  <c r="T89" i="3"/>
  <c r="U89" i="3" s="1"/>
  <c r="T85" i="3"/>
  <c r="U85" i="3" s="1"/>
  <c r="T81" i="3"/>
  <c r="U81" i="3" s="1"/>
  <c r="T77" i="3"/>
  <c r="U77" i="3" s="1"/>
  <c r="T73" i="3"/>
  <c r="U73" i="3" s="1"/>
  <c r="T69" i="3"/>
  <c r="U69" i="3" s="1"/>
  <c r="T65" i="3"/>
  <c r="U65" i="3" s="1"/>
  <c r="T61" i="3"/>
  <c r="U61" i="3" s="1"/>
  <c r="T57" i="3"/>
  <c r="U57" i="3" s="1"/>
  <c r="T53" i="3"/>
  <c r="U53" i="3" s="1"/>
  <c r="T49" i="3"/>
  <c r="U49" i="3" s="1"/>
  <c r="T45" i="3"/>
  <c r="U45" i="3" s="1"/>
  <c r="T41" i="3"/>
  <c r="U41" i="3" s="1"/>
  <c r="T37" i="3"/>
  <c r="U37" i="3" s="1"/>
  <c r="T33" i="3"/>
  <c r="U33" i="3" s="1"/>
  <c r="T29" i="3"/>
  <c r="U29" i="3" s="1"/>
  <c r="T25" i="3"/>
  <c r="U25" i="3" s="1"/>
  <c r="T21" i="3"/>
  <c r="U21" i="3" s="1"/>
  <c r="T17" i="3"/>
  <c r="U17" i="3" s="1"/>
  <c r="T13" i="3"/>
  <c r="U13" i="3" s="1"/>
  <c r="T9" i="3"/>
  <c r="U9" i="3" s="1"/>
  <c r="T5" i="3"/>
  <c r="U5" i="3" s="1"/>
  <c r="T132" i="3"/>
  <c r="U132" i="3" s="1"/>
  <c r="T128" i="3"/>
  <c r="U128" i="3" s="1"/>
  <c r="T124" i="3"/>
  <c r="U124" i="3" s="1"/>
  <c r="T120" i="3"/>
  <c r="U120" i="3" s="1"/>
  <c r="T116" i="3"/>
  <c r="U116" i="3" s="1"/>
  <c r="T112" i="3"/>
  <c r="U112" i="3" s="1"/>
  <c r="T108" i="3"/>
  <c r="U108" i="3" s="1"/>
  <c r="T104" i="3"/>
  <c r="U104" i="3" s="1"/>
  <c r="T100" i="3"/>
  <c r="U100" i="3" s="1"/>
  <c r="T96" i="3"/>
  <c r="U96" i="3" s="1"/>
  <c r="T92" i="3"/>
  <c r="U92" i="3" s="1"/>
  <c r="T88" i="3"/>
  <c r="U88" i="3" s="1"/>
  <c r="T84" i="3"/>
  <c r="U84" i="3" s="1"/>
  <c r="T80" i="3"/>
  <c r="U80" i="3" s="1"/>
  <c r="T76" i="3"/>
  <c r="U76" i="3" s="1"/>
  <c r="T72" i="3"/>
  <c r="U72" i="3" s="1"/>
  <c r="T68" i="3"/>
  <c r="U68" i="3" s="1"/>
  <c r="T64" i="3"/>
  <c r="U64" i="3" s="1"/>
  <c r="T60" i="3"/>
  <c r="U60" i="3" s="1"/>
  <c r="T56" i="3"/>
  <c r="U56" i="3" s="1"/>
  <c r="T52" i="3"/>
  <c r="U52" i="3" s="1"/>
  <c r="T48" i="3"/>
  <c r="U48" i="3" s="1"/>
  <c r="T44" i="3"/>
  <c r="U44" i="3" s="1"/>
  <c r="T40" i="3"/>
  <c r="U40" i="3" s="1"/>
  <c r="T36" i="3"/>
  <c r="U36" i="3" s="1"/>
  <c r="T32" i="3"/>
  <c r="U32" i="3" s="1"/>
  <c r="T28" i="3"/>
  <c r="U28" i="3" s="1"/>
  <c r="T24" i="3"/>
  <c r="U24" i="3" s="1"/>
  <c r="T20" i="3"/>
  <c r="U20" i="3" s="1"/>
  <c r="T16" i="3"/>
  <c r="U16" i="3" s="1"/>
  <c r="T12" i="3"/>
  <c r="U12" i="3" s="1"/>
  <c r="T8" i="3"/>
  <c r="U8" i="3" s="1"/>
  <c r="T4" i="3"/>
  <c r="U4" i="3" s="1"/>
  <c r="T134" i="3"/>
  <c r="U134" i="3" s="1"/>
  <c r="T130" i="3"/>
  <c r="U130" i="3" s="1"/>
  <c r="T126" i="3"/>
  <c r="U126" i="3" s="1"/>
  <c r="T122" i="3"/>
  <c r="U122" i="3" s="1"/>
  <c r="T118" i="3"/>
  <c r="U118" i="3" s="1"/>
  <c r="T114" i="3"/>
  <c r="U114" i="3" s="1"/>
  <c r="T110" i="3"/>
  <c r="U110" i="3" s="1"/>
  <c r="T106" i="3"/>
  <c r="U106" i="3" s="1"/>
  <c r="T102" i="3"/>
  <c r="U102" i="3" s="1"/>
  <c r="T98" i="3"/>
  <c r="U98" i="3" s="1"/>
  <c r="T94" i="3"/>
  <c r="U94" i="3" s="1"/>
  <c r="T90" i="3"/>
  <c r="U90" i="3" s="1"/>
  <c r="T86" i="3"/>
  <c r="U86" i="3" s="1"/>
  <c r="T82" i="3"/>
  <c r="U82" i="3" s="1"/>
  <c r="T78" i="3"/>
  <c r="U78" i="3" s="1"/>
  <c r="T74" i="3"/>
  <c r="U74" i="3" s="1"/>
  <c r="T70" i="3"/>
  <c r="U70" i="3" s="1"/>
  <c r="T66" i="3"/>
  <c r="U66" i="3" s="1"/>
  <c r="T62" i="3"/>
  <c r="U62" i="3" s="1"/>
  <c r="T58" i="3"/>
  <c r="U58" i="3" s="1"/>
  <c r="T54" i="3"/>
  <c r="U54" i="3" s="1"/>
  <c r="T50" i="3"/>
  <c r="U50" i="3" s="1"/>
  <c r="T46" i="3"/>
  <c r="U46" i="3" s="1"/>
  <c r="T42" i="3"/>
  <c r="U42" i="3" s="1"/>
  <c r="T38" i="3"/>
  <c r="U38" i="3" s="1"/>
  <c r="T34" i="3"/>
  <c r="U34" i="3" s="1"/>
  <c r="T30" i="3"/>
  <c r="U30" i="3" s="1"/>
  <c r="T26" i="3"/>
  <c r="U26" i="3" s="1"/>
  <c r="T22" i="3"/>
  <c r="U22" i="3" s="1"/>
  <c r="T18" i="3"/>
  <c r="U18" i="3" s="1"/>
  <c r="T14" i="3"/>
  <c r="U14" i="3" s="1"/>
  <c r="T10" i="3"/>
  <c r="U10" i="3" s="1"/>
  <c r="T6" i="3"/>
  <c r="U6" i="3" s="1"/>
  <c r="T2" i="1"/>
  <c r="T1212" i="1"/>
  <c r="U1212" i="1" s="1"/>
  <c r="T1208" i="1"/>
  <c r="U1208" i="1" s="1"/>
  <c r="T1204" i="1"/>
  <c r="U1204" i="1" s="1"/>
  <c r="T1200" i="1"/>
  <c r="U1200" i="1" s="1"/>
  <c r="T1196" i="1"/>
  <c r="U1196" i="1" s="1"/>
  <c r="T1192" i="1"/>
  <c r="U1192" i="1" s="1"/>
  <c r="T1188" i="1"/>
  <c r="U1188" i="1" s="1"/>
  <c r="T1184" i="1"/>
  <c r="U1184" i="1" s="1"/>
  <c r="T1180" i="1"/>
  <c r="U1180" i="1" s="1"/>
  <c r="T1176" i="1"/>
  <c r="U1176" i="1" s="1"/>
  <c r="T1172" i="1"/>
  <c r="U1172" i="1" s="1"/>
  <c r="T1168" i="1"/>
  <c r="U1168" i="1" s="1"/>
  <c r="T1164" i="1"/>
  <c r="U1164" i="1" s="1"/>
  <c r="T1160" i="1"/>
  <c r="U1160" i="1" s="1"/>
  <c r="T1156" i="1"/>
  <c r="U1156" i="1" s="1"/>
  <c r="T1152" i="1"/>
  <c r="U1152" i="1" s="1"/>
  <c r="T1148" i="1"/>
  <c r="U1148" i="1" s="1"/>
  <c r="T1144" i="1"/>
  <c r="U1144" i="1" s="1"/>
  <c r="T1140" i="1"/>
  <c r="U1140" i="1" s="1"/>
  <c r="T1136" i="1"/>
  <c r="U1136" i="1" s="1"/>
  <c r="T1132" i="1"/>
  <c r="U1132" i="1" s="1"/>
  <c r="T1128" i="1"/>
  <c r="U1128" i="1" s="1"/>
  <c r="T1124" i="1"/>
  <c r="U1124" i="1" s="1"/>
  <c r="T1120" i="1"/>
  <c r="U1120" i="1" s="1"/>
  <c r="T1116" i="1"/>
  <c r="U1116" i="1" s="1"/>
  <c r="T1112" i="1"/>
  <c r="U1112" i="1" s="1"/>
  <c r="T1108" i="1"/>
  <c r="U1108" i="1" s="1"/>
  <c r="T1104" i="1"/>
  <c r="U1104" i="1" s="1"/>
  <c r="T1100" i="1"/>
  <c r="U1100" i="1" s="1"/>
  <c r="T1096" i="1"/>
  <c r="U1096" i="1" s="1"/>
  <c r="T1092" i="1"/>
  <c r="U1092" i="1" s="1"/>
  <c r="T1088" i="1"/>
  <c r="U1088" i="1" s="1"/>
  <c r="T1084" i="1"/>
  <c r="U1084" i="1" s="1"/>
  <c r="T1080" i="1"/>
  <c r="U1080" i="1" s="1"/>
  <c r="T1076" i="1"/>
  <c r="U1076" i="1" s="1"/>
  <c r="T1072" i="1"/>
  <c r="U1072" i="1" s="1"/>
  <c r="T1068" i="1"/>
  <c r="U1068" i="1" s="1"/>
  <c r="T1064" i="1"/>
  <c r="U1064" i="1" s="1"/>
  <c r="T1060" i="1"/>
  <c r="U1060" i="1" s="1"/>
  <c r="T1056" i="1"/>
  <c r="U1056" i="1" s="1"/>
  <c r="T1052" i="1"/>
  <c r="U1052" i="1" s="1"/>
  <c r="T1048" i="1"/>
  <c r="U1048" i="1" s="1"/>
  <c r="T1044" i="1"/>
  <c r="U1044" i="1" s="1"/>
  <c r="T1040" i="1"/>
  <c r="U1040" i="1" s="1"/>
  <c r="T1036" i="1"/>
  <c r="U1036" i="1" s="1"/>
  <c r="T1032" i="1"/>
  <c r="U1032" i="1" s="1"/>
  <c r="T1028" i="1"/>
  <c r="U1028" i="1" s="1"/>
  <c r="T1024" i="1"/>
  <c r="U1024" i="1" s="1"/>
  <c r="T1020" i="1"/>
  <c r="U1020" i="1" s="1"/>
  <c r="T1016" i="1"/>
  <c r="U1016" i="1" s="1"/>
  <c r="T1012" i="1"/>
  <c r="U1012" i="1" s="1"/>
  <c r="T1008" i="1"/>
  <c r="U1008" i="1" s="1"/>
  <c r="T1004" i="1"/>
  <c r="U1004" i="1" s="1"/>
  <c r="T1000" i="1"/>
  <c r="U1000" i="1" s="1"/>
  <c r="T996" i="1"/>
  <c r="U996" i="1" s="1"/>
  <c r="T992" i="1"/>
  <c r="U992" i="1" s="1"/>
  <c r="T988" i="1"/>
  <c r="U988" i="1" s="1"/>
  <c r="T984" i="1"/>
  <c r="U984" i="1" s="1"/>
  <c r="T980" i="1"/>
  <c r="U980" i="1" s="1"/>
  <c r="T976" i="1"/>
  <c r="U976" i="1" s="1"/>
  <c r="T972" i="1"/>
  <c r="U972" i="1" s="1"/>
  <c r="T968" i="1"/>
  <c r="U968" i="1" s="1"/>
  <c r="T964" i="1"/>
  <c r="U964" i="1" s="1"/>
  <c r="T960" i="1"/>
  <c r="U960" i="1" s="1"/>
  <c r="T956" i="1"/>
  <c r="U956" i="1" s="1"/>
  <c r="T952" i="1"/>
  <c r="U952" i="1" s="1"/>
  <c r="T948" i="1"/>
  <c r="U948" i="1" s="1"/>
  <c r="T944" i="1"/>
  <c r="U944" i="1" s="1"/>
  <c r="T940" i="1"/>
  <c r="U940" i="1" s="1"/>
  <c r="T936" i="1"/>
  <c r="U936" i="1" s="1"/>
  <c r="T932" i="1"/>
  <c r="U932" i="1" s="1"/>
  <c r="T928" i="1"/>
  <c r="U928" i="1" s="1"/>
  <c r="T924" i="1"/>
  <c r="U924" i="1" s="1"/>
  <c r="T920" i="1"/>
  <c r="U920" i="1" s="1"/>
  <c r="T916" i="1"/>
  <c r="U916" i="1" s="1"/>
  <c r="T912" i="1"/>
  <c r="U912" i="1" s="1"/>
  <c r="T908" i="1"/>
  <c r="U908" i="1" s="1"/>
  <c r="T904" i="1"/>
  <c r="U904" i="1" s="1"/>
  <c r="T900" i="1"/>
  <c r="U900" i="1" s="1"/>
  <c r="T896" i="1"/>
  <c r="U896" i="1" s="1"/>
  <c r="T892" i="1"/>
  <c r="U892" i="1" s="1"/>
  <c r="T888" i="1"/>
  <c r="U888" i="1" s="1"/>
  <c r="T884" i="1"/>
  <c r="U884" i="1" s="1"/>
  <c r="T880" i="1"/>
  <c r="U880" i="1" s="1"/>
  <c r="T876" i="1"/>
  <c r="U876" i="1" s="1"/>
  <c r="T872" i="1"/>
  <c r="U872" i="1" s="1"/>
  <c r="T868" i="1"/>
  <c r="U868" i="1" s="1"/>
  <c r="T864" i="1"/>
  <c r="U864" i="1" s="1"/>
  <c r="T860" i="1"/>
  <c r="U860" i="1" s="1"/>
  <c r="T856" i="1"/>
  <c r="U856" i="1" s="1"/>
  <c r="T852" i="1"/>
  <c r="U852" i="1" s="1"/>
  <c r="T848" i="1"/>
  <c r="U848" i="1" s="1"/>
  <c r="T844" i="1"/>
  <c r="U844" i="1" s="1"/>
  <c r="T840" i="1"/>
  <c r="U840" i="1" s="1"/>
  <c r="T836" i="1"/>
  <c r="U836" i="1" s="1"/>
  <c r="T832" i="1"/>
  <c r="U832" i="1" s="1"/>
  <c r="T828" i="1"/>
  <c r="U828" i="1" s="1"/>
  <c r="T824" i="1"/>
  <c r="U824" i="1" s="1"/>
  <c r="T820" i="1"/>
  <c r="U820" i="1" s="1"/>
  <c r="T816" i="1"/>
  <c r="U816" i="1" s="1"/>
  <c r="T812" i="1"/>
  <c r="U812" i="1" s="1"/>
  <c r="T808" i="1"/>
  <c r="U808" i="1" s="1"/>
  <c r="T804" i="1"/>
  <c r="U804" i="1" s="1"/>
  <c r="T800" i="1"/>
  <c r="U800" i="1" s="1"/>
  <c r="T796" i="1"/>
  <c r="U796" i="1" s="1"/>
  <c r="T792" i="1"/>
  <c r="U792" i="1" s="1"/>
  <c r="T788" i="1"/>
  <c r="U788" i="1" s="1"/>
  <c r="T784" i="1"/>
  <c r="U784" i="1" s="1"/>
  <c r="T780" i="1"/>
  <c r="U780" i="1" s="1"/>
  <c r="T776" i="1"/>
  <c r="U776" i="1" s="1"/>
  <c r="T772" i="1"/>
  <c r="U772" i="1" s="1"/>
  <c r="T768" i="1"/>
  <c r="U768" i="1" s="1"/>
  <c r="T764" i="1"/>
  <c r="U764" i="1" s="1"/>
  <c r="T760" i="1"/>
  <c r="U760" i="1" s="1"/>
  <c r="T756" i="1"/>
  <c r="U756" i="1" s="1"/>
  <c r="T752" i="1"/>
  <c r="U752" i="1" s="1"/>
  <c r="T748" i="1"/>
  <c r="U748" i="1" s="1"/>
  <c r="T744" i="1"/>
  <c r="U744" i="1" s="1"/>
  <c r="T740" i="1"/>
  <c r="U740" i="1" s="1"/>
  <c r="T736" i="1"/>
  <c r="U736" i="1" s="1"/>
  <c r="T732" i="1"/>
  <c r="U732" i="1" s="1"/>
  <c r="T728" i="1"/>
  <c r="U728" i="1" s="1"/>
  <c r="T724" i="1"/>
  <c r="U724" i="1" s="1"/>
  <c r="T720" i="1"/>
  <c r="U720" i="1" s="1"/>
  <c r="T716" i="1"/>
  <c r="U716" i="1" s="1"/>
  <c r="T712" i="1"/>
  <c r="U712" i="1" s="1"/>
  <c r="T708" i="1"/>
  <c r="U708" i="1" s="1"/>
  <c r="T704" i="1"/>
  <c r="U704" i="1" s="1"/>
  <c r="T700" i="1"/>
  <c r="U700" i="1" s="1"/>
  <c r="T696" i="1"/>
  <c r="U696" i="1" s="1"/>
  <c r="T692" i="1"/>
  <c r="U692" i="1" s="1"/>
  <c r="T686" i="1"/>
  <c r="U686" i="1" s="1"/>
  <c r="T682" i="1"/>
  <c r="U682" i="1" s="1"/>
  <c r="T678" i="1"/>
  <c r="U678" i="1" s="1"/>
  <c r="T674" i="1"/>
  <c r="U674" i="1" s="1"/>
  <c r="T670" i="1"/>
  <c r="U670" i="1" s="1"/>
  <c r="T666" i="1"/>
  <c r="U666" i="1" s="1"/>
  <c r="T662" i="1"/>
  <c r="U662" i="1" s="1"/>
  <c r="T658" i="1"/>
  <c r="U658" i="1" s="1"/>
  <c r="T654" i="1"/>
  <c r="U654" i="1" s="1"/>
  <c r="T650" i="1"/>
  <c r="U650" i="1" s="1"/>
  <c r="T646" i="1"/>
  <c r="U646" i="1" s="1"/>
  <c r="T642" i="1"/>
  <c r="U642" i="1" s="1"/>
  <c r="T638" i="1"/>
  <c r="U638" i="1" s="1"/>
  <c r="T634" i="1"/>
  <c r="U634" i="1" s="1"/>
  <c r="T630" i="1"/>
  <c r="U630" i="1" s="1"/>
  <c r="T626" i="1"/>
  <c r="U626" i="1" s="1"/>
  <c r="T622" i="1"/>
  <c r="U622" i="1" s="1"/>
  <c r="T618" i="1"/>
  <c r="U618" i="1" s="1"/>
  <c r="T614" i="1"/>
  <c r="U614" i="1" s="1"/>
  <c r="T610" i="1"/>
  <c r="U610" i="1" s="1"/>
  <c r="T606" i="1"/>
  <c r="U606" i="1" s="1"/>
  <c r="T602" i="1"/>
  <c r="U602" i="1" s="1"/>
  <c r="T598" i="1"/>
  <c r="U598" i="1" s="1"/>
  <c r="T594" i="1"/>
  <c r="U594" i="1" s="1"/>
  <c r="T590" i="1"/>
  <c r="U590" i="1" s="1"/>
  <c r="T586" i="1"/>
  <c r="U586" i="1" s="1"/>
  <c r="T582" i="1"/>
  <c r="U582" i="1" s="1"/>
  <c r="T578" i="1"/>
  <c r="U578" i="1" s="1"/>
  <c r="T574" i="1"/>
  <c r="U574" i="1" s="1"/>
  <c r="T570" i="1"/>
  <c r="U570" i="1" s="1"/>
  <c r="T566" i="1"/>
  <c r="U566" i="1" s="1"/>
  <c r="T562" i="1"/>
  <c r="U562" i="1" s="1"/>
  <c r="T558" i="1"/>
  <c r="U558" i="1" s="1"/>
  <c r="T554" i="1"/>
  <c r="U554" i="1" s="1"/>
  <c r="T550" i="1"/>
  <c r="U550" i="1" s="1"/>
  <c r="T546" i="1"/>
  <c r="U546" i="1" s="1"/>
  <c r="T542" i="1"/>
  <c r="U542" i="1" s="1"/>
  <c r="T538" i="1"/>
  <c r="U538" i="1" s="1"/>
  <c r="T534" i="1"/>
  <c r="U534" i="1" s="1"/>
  <c r="T530" i="1"/>
  <c r="U530" i="1" s="1"/>
  <c r="T526" i="1"/>
  <c r="U526" i="1" s="1"/>
  <c r="T522" i="1"/>
  <c r="U522" i="1" s="1"/>
  <c r="T518" i="1"/>
  <c r="U518" i="1" s="1"/>
  <c r="T514" i="1"/>
  <c r="U514" i="1" s="1"/>
  <c r="T510" i="1"/>
  <c r="U510" i="1" s="1"/>
  <c r="T506" i="1"/>
  <c r="U506" i="1" s="1"/>
  <c r="T502" i="1"/>
  <c r="U502" i="1" s="1"/>
  <c r="T498" i="1"/>
  <c r="U498" i="1" s="1"/>
  <c r="T494" i="1"/>
  <c r="U494" i="1" s="1"/>
  <c r="T490" i="1"/>
  <c r="U490" i="1" s="1"/>
  <c r="T486" i="1"/>
  <c r="U486" i="1" s="1"/>
  <c r="T482" i="1"/>
  <c r="U482" i="1" s="1"/>
  <c r="T478" i="1"/>
  <c r="U478" i="1" s="1"/>
  <c r="T474" i="1"/>
  <c r="U474" i="1" s="1"/>
  <c r="T470" i="1"/>
  <c r="U470" i="1" s="1"/>
  <c r="T466" i="1"/>
  <c r="U466" i="1" s="1"/>
  <c r="T462" i="1"/>
  <c r="U462" i="1" s="1"/>
  <c r="T458" i="1"/>
  <c r="U458" i="1" s="1"/>
  <c r="T454" i="1"/>
  <c r="U454" i="1" s="1"/>
  <c r="T450" i="1"/>
  <c r="U450" i="1" s="1"/>
  <c r="T446" i="1"/>
  <c r="U446" i="1" s="1"/>
  <c r="T442" i="1"/>
  <c r="U442" i="1" s="1"/>
  <c r="T438" i="1"/>
  <c r="U438" i="1" s="1"/>
  <c r="T434" i="1"/>
  <c r="U434" i="1" s="1"/>
  <c r="T430" i="1"/>
  <c r="U430" i="1" s="1"/>
  <c r="T426" i="1"/>
  <c r="U426" i="1" s="1"/>
  <c r="T422" i="1"/>
  <c r="U422" i="1" s="1"/>
  <c r="T418" i="1"/>
  <c r="U418" i="1" s="1"/>
  <c r="T414" i="1"/>
  <c r="U414" i="1" s="1"/>
  <c r="T88" i="1"/>
  <c r="U88" i="1" s="1"/>
  <c r="T84" i="1"/>
  <c r="U84" i="1" s="1"/>
  <c r="T80" i="1"/>
  <c r="U80" i="1" s="1"/>
  <c r="T76" i="1"/>
  <c r="U76" i="1" s="1"/>
  <c r="T72" i="1"/>
  <c r="U72" i="1" s="1"/>
  <c r="T68" i="1"/>
  <c r="U68" i="1" s="1"/>
  <c r="T64" i="1"/>
  <c r="U64" i="1" s="1"/>
  <c r="T60" i="1"/>
  <c r="U60" i="1" s="1"/>
  <c r="T56" i="1"/>
  <c r="U56" i="1" s="1"/>
  <c r="T52" i="1"/>
  <c r="U52" i="1" s="1"/>
  <c r="T48" i="1"/>
  <c r="U48" i="1" s="1"/>
  <c r="T44" i="1"/>
  <c r="U44" i="1" s="1"/>
  <c r="T40" i="1"/>
  <c r="U40" i="1" s="1"/>
  <c r="T36" i="1"/>
  <c r="U36" i="1" s="1"/>
  <c r="T32" i="1"/>
  <c r="U32" i="1" s="1"/>
  <c r="T28" i="1"/>
  <c r="U28" i="1" s="1"/>
  <c r="T24" i="1"/>
  <c r="U24" i="1" s="1"/>
  <c r="T20" i="1"/>
  <c r="U20" i="1" s="1"/>
  <c r="T16" i="1"/>
  <c r="U16" i="1" s="1"/>
  <c r="T12" i="1"/>
  <c r="U12" i="1" s="1"/>
  <c r="T8" i="1"/>
  <c r="U8" i="1" s="1"/>
  <c r="T4" i="1"/>
  <c r="U4" i="1" s="1"/>
  <c r="T159" i="1"/>
  <c r="U159" i="1" s="1"/>
  <c r="T410" i="1"/>
  <c r="U410" i="1" s="1"/>
  <c r="T406" i="1"/>
  <c r="U406" i="1" s="1"/>
  <c r="T402" i="1"/>
  <c r="U402" i="1" s="1"/>
  <c r="T398" i="1"/>
  <c r="U398" i="1" s="1"/>
  <c r="T394" i="1"/>
  <c r="U394" i="1" s="1"/>
  <c r="T390" i="1"/>
  <c r="U390" i="1" s="1"/>
  <c r="T386" i="1"/>
  <c r="U386" i="1" s="1"/>
  <c r="T382" i="1"/>
  <c r="U382" i="1" s="1"/>
  <c r="T378" i="1"/>
  <c r="U378" i="1" s="1"/>
  <c r="T374" i="1"/>
  <c r="U374" i="1" s="1"/>
  <c r="T370" i="1"/>
  <c r="U370" i="1" s="1"/>
  <c r="T366" i="1"/>
  <c r="U366" i="1" s="1"/>
  <c r="T362" i="1"/>
  <c r="U362" i="1" s="1"/>
  <c r="T358" i="1"/>
  <c r="U358" i="1" s="1"/>
  <c r="T354" i="1"/>
  <c r="U354" i="1" s="1"/>
  <c r="T350" i="1"/>
  <c r="U350" i="1" s="1"/>
  <c r="T346" i="1"/>
  <c r="U346" i="1" s="1"/>
  <c r="T342" i="1"/>
  <c r="U342" i="1" s="1"/>
  <c r="T338" i="1"/>
  <c r="U338" i="1" s="1"/>
  <c r="T334" i="1"/>
  <c r="U334" i="1" s="1"/>
  <c r="T330" i="1"/>
  <c r="U330" i="1" s="1"/>
  <c r="T326" i="1"/>
  <c r="U326" i="1" s="1"/>
  <c r="T322" i="1"/>
  <c r="U322" i="1" s="1"/>
  <c r="T318" i="1"/>
  <c r="U318" i="1" s="1"/>
  <c r="T314" i="1"/>
  <c r="U314" i="1" s="1"/>
  <c r="T310" i="1"/>
  <c r="U310" i="1" s="1"/>
  <c r="T306" i="1"/>
  <c r="U306" i="1" s="1"/>
  <c r="T302" i="1"/>
  <c r="U302" i="1" s="1"/>
  <c r="T298" i="1"/>
  <c r="U298" i="1" s="1"/>
  <c r="T294" i="1"/>
  <c r="U294" i="1" s="1"/>
  <c r="T290" i="1"/>
  <c r="U290" i="1" s="1"/>
  <c r="T286" i="1"/>
  <c r="U286" i="1" s="1"/>
  <c r="T282" i="1"/>
  <c r="U282" i="1" s="1"/>
  <c r="T278" i="1"/>
  <c r="U278" i="1" s="1"/>
  <c r="T274" i="1"/>
  <c r="U274" i="1" s="1"/>
  <c r="T270" i="1"/>
  <c r="U270" i="1" s="1"/>
  <c r="T266" i="1"/>
  <c r="U266" i="1" s="1"/>
  <c r="T262" i="1"/>
  <c r="U262" i="1" s="1"/>
  <c r="T258" i="1"/>
  <c r="U258" i="1" s="1"/>
  <c r="T254" i="1"/>
  <c r="U254" i="1" s="1"/>
  <c r="T250" i="1"/>
  <c r="U250" i="1" s="1"/>
  <c r="T246" i="1"/>
  <c r="U246" i="1" s="1"/>
  <c r="T242" i="1"/>
  <c r="U242" i="1" s="1"/>
  <c r="T238" i="1"/>
  <c r="U238" i="1" s="1"/>
  <c r="T234" i="1"/>
  <c r="U234" i="1" s="1"/>
  <c r="T230" i="1"/>
  <c r="U230" i="1" s="1"/>
  <c r="T226" i="1"/>
  <c r="U226" i="1" s="1"/>
  <c r="T222" i="1"/>
  <c r="U222" i="1" s="1"/>
  <c r="T218" i="1"/>
  <c r="U218" i="1" s="1"/>
  <c r="T214" i="1"/>
  <c r="U214" i="1" s="1"/>
  <c r="T210" i="1"/>
  <c r="U210" i="1" s="1"/>
  <c r="T206" i="1"/>
  <c r="U206" i="1" s="1"/>
  <c r="T202" i="1"/>
  <c r="U202" i="1" s="1"/>
  <c r="T198" i="1"/>
  <c r="U198" i="1" s="1"/>
  <c r="T194" i="1"/>
  <c r="U194" i="1" s="1"/>
  <c r="T190" i="1"/>
  <c r="U190" i="1" s="1"/>
  <c r="T186" i="1"/>
  <c r="U186" i="1" s="1"/>
  <c r="T182" i="1"/>
  <c r="U182" i="1" s="1"/>
  <c r="T178" i="1"/>
  <c r="U178" i="1" s="1"/>
  <c r="T174" i="1"/>
  <c r="U174" i="1" s="1"/>
  <c r="T170" i="1"/>
  <c r="U170" i="1" s="1"/>
  <c r="T166" i="1"/>
  <c r="U166" i="1" s="1"/>
  <c r="T162" i="1"/>
  <c r="U162" i="1" s="1"/>
  <c r="T158" i="1"/>
  <c r="U158" i="1" s="1"/>
  <c r="T154" i="1"/>
  <c r="U154" i="1" s="1"/>
  <c r="T150" i="1"/>
  <c r="U150" i="1" s="1"/>
  <c r="T146" i="1"/>
  <c r="U146" i="1" s="1"/>
  <c r="T142" i="1"/>
  <c r="U142" i="1" s="1"/>
  <c r="T138" i="1"/>
  <c r="U138" i="1" s="1"/>
  <c r="T134" i="1"/>
  <c r="U134" i="1" s="1"/>
  <c r="T130" i="1"/>
  <c r="U130" i="1" s="1"/>
  <c r="T126" i="1"/>
  <c r="U126" i="1" s="1"/>
  <c r="T122" i="1"/>
  <c r="U122" i="1" s="1"/>
  <c r="T118" i="1"/>
  <c r="U118" i="1" s="1"/>
  <c r="T114" i="1"/>
  <c r="U114" i="1" s="1"/>
  <c r="T110" i="1"/>
  <c r="U110" i="1" s="1"/>
  <c r="T106" i="1"/>
  <c r="U106" i="1" s="1"/>
  <c r="T102" i="1"/>
  <c r="U102" i="1" s="1"/>
  <c r="T98" i="1"/>
  <c r="U98" i="1" s="1"/>
  <c r="T94" i="1"/>
  <c r="U94" i="1" s="1"/>
  <c r="T745" i="1"/>
  <c r="U745" i="1" s="1"/>
  <c r="T741" i="1"/>
  <c r="U741" i="1" s="1"/>
  <c r="T713" i="1"/>
  <c r="U713" i="1" s="1"/>
  <c r="T709" i="1"/>
  <c r="U709" i="1" s="1"/>
  <c r="T37" i="1"/>
  <c r="U37" i="1" s="1"/>
  <c r="T1215" i="1"/>
  <c r="U1215" i="1" s="1"/>
  <c r="T1211" i="1"/>
  <c r="U1211" i="1" s="1"/>
  <c r="T1207" i="1"/>
  <c r="U1207" i="1" s="1"/>
  <c r="T1203" i="1"/>
  <c r="U1203" i="1" s="1"/>
  <c r="T1199" i="1"/>
  <c r="U1199" i="1" s="1"/>
  <c r="T1195" i="1"/>
  <c r="U1195" i="1" s="1"/>
  <c r="T1191" i="1"/>
  <c r="U1191" i="1" s="1"/>
  <c r="T1187" i="1"/>
  <c r="U1187" i="1" s="1"/>
  <c r="T1183" i="1"/>
  <c r="U1183" i="1" s="1"/>
  <c r="T1179" i="1"/>
  <c r="U1179" i="1" s="1"/>
  <c r="T1175" i="1"/>
  <c r="U1175" i="1" s="1"/>
  <c r="T1171" i="1"/>
  <c r="U1171" i="1" s="1"/>
  <c r="T1167" i="1"/>
  <c r="U1167" i="1" s="1"/>
  <c r="T1163" i="1"/>
  <c r="U1163" i="1" s="1"/>
  <c r="T1159" i="1"/>
  <c r="U1159" i="1" s="1"/>
  <c r="T1155" i="1"/>
  <c r="U1155" i="1" s="1"/>
  <c r="T1151" i="1"/>
  <c r="U1151" i="1" s="1"/>
  <c r="T1147" i="1"/>
  <c r="U1147" i="1" s="1"/>
  <c r="T1143" i="1"/>
  <c r="U1143" i="1" s="1"/>
  <c r="T1139" i="1"/>
  <c r="U1139" i="1" s="1"/>
  <c r="T1135" i="1"/>
  <c r="U1135" i="1" s="1"/>
  <c r="T1131" i="1"/>
  <c r="U1131" i="1" s="1"/>
  <c r="T1127" i="1"/>
  <c r="U1127" i="1" s="1"/>
  <c r="T1123" i="1"/>
  <c r="U1123" i="1" s="1"/>
  <c r="T1119" i="1"/>
  <c r="U1119" i="1" s="1"/>
  <c r="T1115" i="1"/>
  <c r="U1115" i="1" s="1"/>
  <c r="T1111" i="1"/>
  <c r="U1111" i="1" s="1"/>
  <c r="T1107" i="1"/>
  <c r="U1107" i="1" s="1"/>
  <c r="T1103" i="1"/>
  <c r="U1103" i="1" s="1"/>
  <c r="T1099" i="1"/>
  <c r="U1099" i="1" s="1"/>
  <c r="T1095" i="1"/>
  <c r="U1095" i="1" s="1"/>
  <c r="T1091" i="1"/>
  <c r="U1091" i="1" s="1"/>
  <c r="T1087" i="1"/>
  <c r="U1087" i="1" s="1"/>
  <c r="T1083" i="1"/>
  <c r="U1083" i="1" s="1"/>
  <c r="T1079" i="1"/>
  <c r="U1079" i="1" s="1"/>
  <c r="T1075" i="1"/>
  <c r="U1075" i="1" s="1"/>
  <c r="T1071" i="1"/>
  <c r="U1071" i="1" s="1"/>
  <c r="T1067" i="1"/>
  <c r="U1067" i="1" s="1"/>
  <c r="T1063" i="1"/>
  <c r="U1063" i="1" s="1"/>
  <c r="T1059" i="1"/>
  <c r="U1059" i="1" s="1"/>
  <c r="T1055" i="1"/>
  <c r="U1055" i="1" s="1"/>
  <c r="T1051" i="1"/>
  <c r="U1051" i="1" s="1"/>
  <c r="T1047" i="1"/>
  <c r="U1047" i="1" s="1"/>
  <c r="T1043" i="1"/>
  <c r="U1043" i="1" s="1"/>
  <c r="T1039" i="1"/>
  <c r="U1039" i="1" s="1"/>
  <c r="T1035" i="1"/>
  <c r="U1035" i="1" s="1"/>
  <c r="T1031" i="1"/>
  <c r="U1031" i="1" s="1"/>
  <c r="T1027" i="1"/>
  <c r="U1027" i="1" s="1"/>
  <c r="T1023" i="1"/>
  <c r="U1023" i="1" s="1"/>
  <c r="T1019" i="1"/>
  <c r="U1019" i="1" s="1"/>
  <c r="T1015" i="1"/>
  <c r="U1015" i="1" s="1"/>
  <c r="T1011" i="1"/>
  <c r="U1011" i="1" s="1"/>
  <c r="T1007" i="1"/>
  <c r="U1007" i="1" s="1"/>
  <c r="T1003" i="1"/>
  <c r="U1003" i="1" s="1"/>
  <c r="T999" i="1"/>
  <c r="U999" i="1" s="1"/>
  <c r="T995" i="1"/>
  <c r="U995" i="1" s="1"/>
  <c r="T991" i="1"/>
  <c r="U991" i="1" s="1"/>
  <c r="T987" i="1"/>
  <c r="U987" i="1" s="1"/>
  <c r="T983" i="1"/>
  <c r="U983" i="1" s="1"/>
  <c r="T979" i="1"/>
  <c r="U979" i="1" s="1"/>
  <c r="T975" i="1"/>
  <c r="U975" i="1" s="1"/>
  <c r="T971" i="1"/>
  <c r="U971" i="1" s="1"/>
  <c r="T967" i="1"/>
  <c r="U967" i="1" s="1"/>
  <c r="T963" i="1"/>
  <c r="U963" i="1" s="1"/>
  <c r="T959" i="1"/>
  <c r="U959" i="1" s="1"/>
  <c r="T955" i="1"/>
  <c r="U955" i="1" s="1"/>
  <c r="T951" i="1"/>
  <c r="U951" i="1" s="1"/>
  <c r="T947" i="1"/>
  <c r="U947" i="1" s="1"/>
  <c r="T943" i="1"/>
  <c r="U943" i="1" s="1"/>
  <c r="T939" i="1"/>
  <c r="U939" i="1" s="1"/>
  <c r="T935" i="1"/>
  <c r="U935" i="1" s="1"/>
  <c r="T931" i="1"/>
  <c r="U931" i="1" s="1"/>
  <c r="T927" i="1"/>
  <c r="U927" i="1" s="1"/>
  <c r="T923" i="1"/>
  <c r="U923" i="1" s="1"/>
  <c r="T919" i="1"/>
  <c r="U919" i="1" s="1"/>
  <c r="T915" i="1"/>
  <c r="U915" i="1" s="1"/>
  <c r="T911" i="1"/>
  <c r="U911" i="1" s="1"/>
  <c r="T907" i="1"/>
  <c r="U907" i="1" s="1"/>
  <c r="T903" i="1"/>
  <c r="U903" i="1" s="1"/>
  <c r="T899" i="1"/>
  <c r="U899" i="1" s="1"/>
  <c r="T895" i="1"/>
  <c r="U895" i="1" s="1"/>
  <c r="T891" i="1"/>
  <c r="U891" i="1" s="1"/>
  <c r="T887" i="1"/>
  <c r="U887" i="1" s="1"/>
  <c r="T883" i="1"/>
  <c r="U883" i="1" s="1"/>
  <c r="T879" i="1"/>
  <c r="U879" i="1" s="1"/>
  <c r="T875" i="1"/>
  <c r="U875" i="1" s="1"/>
  <c r="T871" i="1"/>
  <c r="U871" i="1" s="1"/>
  <c r="T867" i="1"/>
  <c r="U867" i="1" s="1"/>
  <c r="T863" i="1"/>
  <c r="U863" i="1" s="1"/>
  <c r="T859" i="1"/>
  <c r="U859" i="1" s="1"/>
  <c r="T855" i="1"/>
  <c r="U855" i="1" s="1"/>
  <c r="T851" i="1"/>
  <c r="U851" i="1" s="1"/>
  <c r="T847" i="1"/>
  <c r="U847" i="1" s="1"/>
  <c r="T843" i="1"/>
  <c r="U843" i="1" s="1"/>
  <c r="T839" i="1"/>
  <c r="U839" i="1" s="1"/>
  <c r="T835" i="1"/>
  <c r="U835" i="1" s="1"/>
  <c r="T831" i="1"/>
  <c r="U831" i="1" s="1"/>
  <c r="T827" i="1"/>
  <c r="U827" i="1" s="1"/>
  <c r="T823" i="1"/>
  <c r="U823" i="1" s="1"/>
  <c r="T819" i="1"/>
  <c r="U819" i="1" s="1"/>
  <c r="T815" i="1"/>
  <c r="U815" i="1" s="1"/>
  <c r="T811" i="1"/>
  <c r="U811" i="1" s="1"/>
  <c r="T807" i="1"/>
  <c r="U807" i="1" s="1"/>
  <c r="T803" i="1"/>
  <c r="U803" i="1" s="1"/>
  <c r="T799" i="1"/>
  <c r="U799" i="1" s="1"/>
  <c r="T795" i="1"/>
  <c r="U795" i="1" s="1"/>
  <c r="T791" i="1"/>
  <c r="U791" i="1" s="1"/>
  <c r="T787" i="1"/>
  <c r="U787" i="1" s="1"/>
  <c r="T783" i="1"/>
  <c r="U783" i="1" s="1"/>
  <c r="T779" i="1"/>
  <c r="U779" i="1" s="1"/>
  <c r="T775" i="1"/>
  <c r="U775" i="1" s="1"/>
  <c r="T771" i="1"/>
  <c r="U771" i="1" s="1"/>
  <c r="T767" i="1"/>
  <c r="U767" i="1" s="1"/>
  <c r="T763" i="1"/>
  <c r="U763" i="1" s="1"/>
  <c r="T759" i="1"/>
  <c r="U759" i="1" s="1"/>
  <c r="T755" i="1"/>
  <c r="U755" i="1" s="1"/>
  <c r="T751" i="1"/>
  <c r="U751" i="1" s="1"/>
  <c r="T747" i="1"/>
  <c r="U747" i="1" s="1"/>
  <c r="T743" i="1"/>
  <c r="U743" i="1" s="1"/>
  <c r="T739" i="1"/>
  <c r="U739" i="1" s="1"/>
  <c r="T735" i="1"/>
  <c r="U735" i="1" s="1"/>
  <c r="T731" i="1"/>
  <c r="U731" i="1" s="1"/>
  <c r="T727" i="1"/>
  <c r="U727" i="1" s="1"/>
  <c r="T723" i="1"/>
  <c r="U723" i="1" s="1"/>
  <c r="T719" i="1"/>
  <c r="U719" i="1" s="1"/>
  <c r="T715" i="1"/>
  <c r="U715" i="1" s="1"/>
  <c r="T711" i="1"/>
  <c r="U711" i="1" s="1"/>
  <c r="T707" i="1"/>
  <c r="U707" i="1" s="1"/>
  <c r="T703" i="1"/>
  <c r="U703" i="1" s="1"/>
  <c r="T699" i="1"/>
  <c r="U699" i="1" s="1"/>
  <c r="T695" i="1"/>
  <c r="U695" i="1" s="1"/>
  <c r="T691" i="1"/>
  <c r="U691" i="1" s="1"/>
  <c r="T1001" i="1"/>
  <c r="U1001" i="1" s="1"/>
  <c r="T689" i="1"/>
  <c r="U689" i="1" s="1"/>
  <c r="T685" i="1"/>
  <c r="U685" i="1" s="1"/>
  <c r="T681" i="1"/>
  <c r="U681" i="1" s="1"/>
  <c r="T677" i="1"/>
  <c r="U677" i="1" s="1"/>
  <c r="T673" i="1"/>
  <c r="U673" i="1" s="1"/>
  <c r="T669" i="1"/>
  <c r="U669" i="1" s="1"/>
  <c r="T665" i="1"/>
  <c r="U665" i="1" s="1"/>
  <c r="T661" i="1"/>
  <c r="U661" i="1" s="1"/>
  <c r="T657" i="1"/>
  <c r="U657" i="1" s="1"/>
  <c r="T653" i="1"/>
  <c r="U653" i="1" s="1"/>
  <c r="T649" i="1"/>
  <c r="U649" i="1" s="1"/>
  <c r="T645" i="1"/>
  <c r="U645" i="1" s="1"/>
  <c r="T641" i="1"/>
  <c r="U641" i="1" s="1"/>
  <c r="T637" i="1"/>
  <c r="U637" i="1" s="1"/>
  <c r="T633" i="1"/>
  <c r="U633" i="1" s="1"/>
  <c r="T629" i="1"/>
  <c r="U629" i="1" s="1"/>
  <c r="T625" i="1"/>
  <c r="U625" i="1" s="1"/>
  <c r="T621" i="1"/>
  <c r="U621" i="1" s="1"/>
  <c r="T617" i="1"/>
  <c r="U617" i="1" s="1"/>
  <c r="T613" i="1"/>
  <c r="U613" i="1" s="1"/>
  <c r="T609" i="1"/>
  <c r="U609" i="1" s="1"/>
  <c r="T605" i="1"/>
  <c r="U605" i="1" s="1"/>
  <c r="T601" i="1"/>
  <c r="U601" i="1" s="1"/>
  <c r="T597" i="1"/>
  <c r="U597" i="1" s="1"/>
  <c r="T593" i="1"/>
  <c r="U593" i="1" s="1"/>
  <c r="T589" i="1"/>
  <c r="U589" i="1" s="1"/>
  <c r="T585" i="1"/>
  <c r="U585" i="1" s="1"/>
  <c r="T581" i="1"/>
  <c r="U581" i="1" s="1"/>
  <c r="T577" i="1"/>
  <c r="U577" i="1" s="1"/>
  <c r="T573" i="1"/>
  <c r="U573" i="1" s="1"/>
  <c r="T569" i="1"/>
  <c r="U569" i="1" s="1"/>
  <c r="T565" i="1"/>
  <c r="U565" i="1" s="1"/>
  <c r="T561" i="1"/>
  <c r="U561" i="1" s="1"/>
  <c r="T557" i="1"/>
  <c r="U557" i="1" s="1"/>
  <c r="T553" i="1"/>
  <c r="U553" i="1" s="1"/>
  <c r="T549" i="1"/>
  <c r="U549" i="1" s="1"/>
  <c r="T545" i="1"/>
  <c r="U545" i="1" s="1"/>
  <c r="T541" i="1"/>
  <c r="U541" i="1" s="1"/>
  <c r="T537" i="1"/>
  <c r="U537" i="1" s="1"/>
  <c r="T533" i="1"/>
  <c r="U533" i="1" s="1"/>
  <c r="T529" i="1"/>
  <c r="U529" i="1" s="1"/>
  <c r="T525" i="1"/>
  <c r="U525" i="1" s="1"/>
  <c r="T521" i="1"/>
  <c r="U521" i="1" s="1"/>
  <c r="T517" i="1"/>
  <c r="U517" i="1" s="1"/>
  <c r="T513" i="1"/>
  <c r="U513" i="1" s="1"/>
  <c r="T509" i="1"/>
  <c r="U509" i="1" s="1"/>
  <c r="T505" i="1"/>
  <c r="U505" i="1" s="1"/>
  <c r="T501" i="1"/>
  <c r="U501" i="1" s="1"/>
  <c r="T497" i="1"/>
  <c r="U497" i="1" s="1"/>
  <c r="T493" i="1"/>
  <c r="U493" i="1" s="1"/>
  <c r="T489" i="1"/>
  <c r="U489" i="1" s="1"/>
  <c r="T485" i="1"/>
  <c r="U485" i="1" s="1"/>
  <c r="T481" i="1"/>
  <c r="U481" i="1" s="1"/>
  <c r="T477" i="1"/>
  <c r="U477" i="1" s="1"/>
  <c r="T473" i="1"/>
  <c r="U473" i="1" s="1"/>
  <c r="T469" i="1"/>
  <c r="U469" i="1" s="1"/>
  <c r="T465" i="1"/>
  <c r="U465" i="1" s="1"/>
  <c r="T461" i="1"/>
  <c r="U461" i="1" s="1"/>
  <c r="T457" i="1"/>
  <c r="U457" i="1" s="1"/>
  <c r="T453" i="1"/>
  <c r="U453" i="1" s="1"/>
  <c r="T449" i="1"/>
  <c r="U449" i="1" s="1"/>
  <c r="T445" i="1"/>
  <c r="U445" i="1" s="1"/>
  <c r="T441" i="1"/>
  <c r="U441" i="1" s="1"/>
  <c r="T437" i="1"/>
  <c r="U437" i="1" s="1"/>
  <c r="T433" i="1"/>
  <c r="U433" i="1" s="1"/>
  <c r="T429" i="1"/>
  <c r="U429" i="1" s="1"/>
  <c r="T425" i="1"/>
  <c r="U425" i="1" s="1"/>
  <c r="T421" i="1"/>
  <c r="U421" i="1" s="1"/>
  <c r="T417" i="1"/>
  <c r="U417" i="1" s="1"/>
  <c r="T413" i="1"/>
  <c r="U413" i="1" s="1"/>
  <c r="T409" i="1"/>
  <c r="U409" i="1" s="1"/>
  <c r="T405" i="1"/>
  <c r="U405" i="1" s="1"/>
  <c r="T401" i="1"/>
  <c r="U401" i="1" s="1"/>
  <c r="T397" i="1"/>
  <c r="U397" i="1" s="1"/>
  <c r="T393" i="1"/>
  <c r="U393" i="1" s="1"/>
  <c r="T389" i="1"/>
  <c r="U389" i="1" s="1"/>
  <c r="T385" i="1"/>
  <c r="U385" i="1" s="1"/>
  <c r="T381" i="1"/>
  <c r="U381" i="1" s="1"/>
  <c r="T377" i="1"/>
  <c r="U377" i="1" s="1"/>
  <c r="T373" i="1"/>
  <c r="U373" i="1" s="1"/>
  <c r="T369" i="1"/>
  <c r="U369" i="1" s="1"/>
  <c r="T365" i="1"/>
  <c r="U365" i="1" s="1"/>
  <c r="T361" i="1"/>
  <c r="U361" i="1" s="1"/>
  <c r="T357" i="1"/>
  <c r="U357" i="1" s="1"/>
  <c r="T353" i="1"/>
  <c r="U353" i="1" s="1"/>
  <c r="T349" i="1"/>
  <c r="U349" i="1" s="1"/>
  <c r="T345" i="1"/>
  <c r="U345" i="1" s="1"/>
  <c r="T341" i="1"/>
  <c r="U341" i="1" s="1"/>
  <c r="T337" i="1"/>
  <c r="U337" i="1" s="1"/>
  <c r="T333" i="1"/>
  <c r="U333" i="1" s="1"/>
  <c r="T329" i="1"/>
  <c r="U329" i="1" s="1"/>
  <c r="T325" i="1"/>
  <c r="U325" i="1" s="1"/>
  <c r="T321" i="1"/>
  <c r="U321" i="1" s="1"/>
  <c r="T317" i="1"/>
  <c r="U317" i="1" s="1"/>
  <c r="T313" i="1"/>
  <c r="U313" i="1" s="1"/>
  <c r="T309" i="1"/>
  <c r="U309" i="1" s="1"/>
  <c r="T305" i="1"/>
  <c r="U305" i="1" s="1"/>
  <c r="T301" i="1"/>
  <c r="U301" i="1" s="1"/>
  <c r="T297" i="1"/>
  <c r="U297" i="1" s="1"/>
  <c r="T293" i="1"/>
  <c r="U293" i="1" s="1"/>
  <c r="T289" i="1"/>
  <c r="U289" i="1" s="1"/>
  <c r="T285" i="1"/>
  <c r="U285" i="1" s="1"/>
  <c r="T281" i="1"/>
  <c r="U281" i="1" s="1"/>
  <c r="T277" i="1"/>
  <c r="U277" i="1" s="1"/>
  <c r="T273" i="1"/>
  <c r="U273" i="1" s="1"/>
  <c r="T269" i="1"/>
  <c r="U269" i="1" s="1"/>
  <c r="T265" i="1"/>
  <c r="U265" i="1" s="1"/>
  <c r="T261" i="1"/>
  <c r="U261" i="1" s="1"/>
  <c r="T257" i="1"/>
  <c r="U257" i="1" s="1"/>
  <c r="T253" i="1"/>
  <c r="U253" i="1" s="1"/>
  <c r="T249" i="1"/>
  <c r="U249" i="1" s="1"/>
  <c r="T245" i="1"/>
  <c r="U245" i="1" s="1"/>
  <c r="T241" i="1"/>
  <c r="U241" i="1" s="1"/>
  <c r="T237" i="1"/>
  <c r="U237" i="1" s="1"/>
  <c r="T233" i="1"/>
  <c r="U233" i="1" s="1"/>
  <c r="T229" i="1"/>
  <c r="U229" i="1" s="1"/>
  <c r="T225" i="1"/>
  <c r="U225" i="1" s="1"/>
  <c r="T221" i="1"/>
  <c r="U221" i="1" s="1"/>
  <c r="T217" i="1"/>
  <c r="U217" i="1" s="1"/>
  <c r="T213" i="1"/>
  <c r="U213" i="1" s="1"/>
  <c r="T209" i="1"/>
  <c r="U209" i="1" s="1"/>
  <c r="T205" i="1"/>
  <c r="U205" i="1" s="1"/>
  <c r="T201" i="1"/>
  <c r="U201" i="1" s="1"/>
  <c r="T197" i="1"/>
  <c r="U197" i="1" s="1"/>
  <c r="T1209" i="1"/>
  <c r="U1209" i="1" s="1"/>
  <c r="T1193" i="1"/>
  <c r="U1193" i="1" s="1"/>
  <c r="T1177" i="1"/>
  <c r="U1177" i="1" s="1"/>
  <c r="T1161" i="1"/>
  <c r="U1161" i="1" s="1"/>
  <c r="T1145" i="1"/>
  <c r="U1145" i="1" s="1"/>
  <c r="T1129" i="1"/>
  <c r="U1129" i="1" s="1"/>
  <c r="T1113" i="1"/>
  <c r="U1113" i="1" s="1"/>
  <c r="T1109" i="1"/>
  <c r="U1109" i="1" s="1"/>
  <c r="T1097" i="1"/>
  <c r="U1097" i="1" s="1"/>
  <c r="T1081" i="1"/>
  <c r="U1081" i="1" s="1"/>
  <c r="T1033" i="1"/>
  <c r="U1033" i="1" s="1"/>
  <c r="T1017" i="1"/>
  <c r="U1017" i="1" s="1"/>
  <c r="T1013" i="1"/>
  <c r="U1013" i="1" s="1"/>
  <c r="T981" i="1"/>
  <c r="U981" i="1" s="1"/>
  <c r="T969" i="1"/>
  <c r="U969" i="1" s="1"/>
  <c r="T953" i="1"/>
  <c r="U953" i="1" s="1"/>
  <c r="T921" i="1"/>
  <c r="U921" i="1" s="1"/>
  <c r="T889" i="1"/>
  <c r="U889" i="1" s="1"/>
  <c r="T853" i="1"/>
  <c r="U853" i="1" s="1"/>
  <c r="T841" i="1"/>
  <c r="U841" i="1" s="1"/>
  <c r="T821" i="1"/>
  <c r="U821" i="1" s="1"/>
  <c r="T809" i="1"/>
  <c r="U809" i="1" s="1"/>
  <c r="T793" i="1"/>
  <c r="U793" i="1" s="1"/>
  <c r="T789" i="1"/>
  <c r="U789" i="1" s="1"/>
  <c r="T757" i="1"/>
  <c r="U757" i="1" s="1"/>
  <c r="T49" i="1"/>
  <c r="U49" i="1" s="1"/>
  <c r="T1205" i="1"/>
  <c r="U1205" i="1" s="1"/>
  <c r="T1201" i="1"/>
  <c r="U1201" i="1" s="1"/>
  <c r="T1173" i="1"/>
  <c r="U1173" i="1" s="1"/>
  <c r="T1141" i="1"/>
  <c r="U1141" i="1" s="1"/>
  <c r="T1077" i="1"/>
  <c r="U1077" i="1" s="1"/>
  <c r="T1065" i="1"/>
  <c r="U1065" i="1" s="1"/>
  <c r="T1049" i="1"/>
  <c r="U1049" i="1" s="1"/>
  <c r="T1045" i="1"/>
  <c r="U1045" i="1" s="1"/>
  <c r="T985" i="1"/>
  <c r="U985" i="1" s="1"/>
  <c r="T949" i="1"/>
  <c r="U949" i="1" s="1"/>
  <c r="T937" i="1"/>
  <c r="U937" i="1" s="1"/>
  <c r="T917" i="1"/>
  <c r="U917" i="1" s="1"/>
  <c r="T905" i="1"/>
  <c r="U905" i="1" s="1"/>
  <c r="T885" i="1"/>
  <c r="U885" i="1" s="1"/>
  <c r="T873" i="1"/>
  <c r="U873" i="1" s="1"/>
  <c r="T857" i="1"/>
  <c r="U857" i="1" s="1"/>
  <c r="T825" i="1"/>
  <c r="U825" i="1" s="1"/>
  <c r="T817" i="1"/>
  <c r="U817" i="1" s="1"/>
  <c r="T777" i="1"/>
  <c r="U777" i="1" s="1"/>
  <c r="T761" i="1"/>
  <c r="U761" i="1" s="1"/>
  <c r="T193" i="1"/>
  <c r="U193" i="1" s="1"/>
  <c r="T189" i="1"/>
  <c r="U189" i="1" s="1"/>
  <c r="T185" i="1"/>
  <c r="U185" i="1" s="1"/>
  <c r="T181" i="1"/>
  <c r="U181" i="1" s="1"/>
  <c r="T177" i="1"/>
  <c r="U177" i="1" s="1"/>
  <c r="T173" i="1"/>
  <c r="U173" i="1" s="1"/>
  <c r="T169" i="1"/>
  <c r="U169" i="1" s="1"/>
  <c r="T165" i="1"/>
  <c r="U165" i="1" s="1"/>
  <c r="T161" i="1"/>
  <c r="U161" i="1" s="1"/>
  <c r="T157" i="1"/>
  <c r="U157" i="1" s="1"/>
  <c r="T153" i="1"/>
  <c r="U153" i="1" s="1"/>
  <c r="T149" i="1"/>
  <c r="U149" i="1" s="1"/>
  <c r="T145" i="1"/>
  <c r="U145" i="1" s="1"/>
  <c r="T141" i="1"/>
  <c r="U141" i="1" s="1"/>
  <c r="T137" i="1"/>
  <c r="U137" i="1" s="1"/>
  <c r="T133" i="1"/>
  <c r="U133" i="1" s="1"/>
  <c r="T129" i="1"/>
  <c r="U129" i="1" s="1"/>
  <c r="T125" i="1"/>
  <c r="U125" i="1" s="1"/>
  <c r="T121" i="1"/>
  <c r="U121" i="1" s="1"/>
  <c r="T117" i="1"/>
  <c r="U117" i="1" s="1"/>
  <c r="T113" i="1"/>
  <c r="U113" i="1" s="1"/>
  <c r="T109" i="1"/>
  <c r="U109" i="1" s="1"/>
  <c r="T105" i="1"/>
  <c r="U105" i="1" s="1"/>
  <c r="T101" i="1"/>
  <c r="U101" i="1" s="1"/>
  <c r="T97" i="1"/>
  <c r="U97" i="1" s="1"/>
  <c r="T93" i="1"/>
  <c r="U93" i="1" s="1"/>
  <c r="T91" i="1"/>
  <c r="U91" i="1" s="1"/>
  <c r="T87" i="1"/>
  <c r="U87" i="1" s="1"/>
  <c r="T83" i="1"/>
  <c r="U83" i="1" s="1"/>
  <c r="T79" i="1"/>
  <c r="U79" i="1" s="1"/>
  <c r="T75" i="1"/>
  <c r="U75" i="1" s="1"/>
  <c r="T71" i="1"/>
  <c r="U71" i="1" s="1"/>
  <c r="T67" i="1"/>
  <c r="U67" i="1" s="1"/>
  <c r="T63" i="1"/>
  <c r="U63" i="1" s="1"/>
  <c r="T59" i="1"/>
  <c r="U59" i="1" s="1"/>
  <c r="T55" i="1"/>
  <c r="U55" i="1" s="1"/>
  <c r="T51" i="1"/>
  <c r="U51" i="1" s="1"/>
  <c r="T47" i="1"/>
  <c r="U47" i="1" s="1"/>
  <c r="T43" i="1"/>
  <c r="U43" i="1" s="1"/>
  <c r="T39" i="1"/>
  <c r="U39" i="1" s="1"/>
  <c r="T35" i="1"/>
  <c r="U35" i="1" s="1"/>
  <c r="T31" i="1"/>
  <c r="U31" i="1" s="1"/>
  <c r="T27" i="1"/>
  <c r="U27" i="1" s="1"/>
  <c r="T23" i="1"/>
  <c r="U23" i="1" s="1"/>
  <c r="T19" i="1"/>
  <c r="U19" i="1" s="1"/>
  <c r="T15" i="1"/>
  <c r="U15" i="1" s="1"/>
  <c r="T11" i="1"/>
  <c r="U11" i="1" s="1"/>
  <c r="T7" i="1"/>
  <c r="U7" i="1" s="1"/>
  <c r="T3" i="1"/>
  <c r="U3" i="1" s="1"/>
  <c r="T1182" i="1"/>
  <c r="U1182" i="1" s="1"/>
  <c r="T1150" i="1"/>
  <c r="U1150" i="1" s="1"/>
  <c r="T1118" i="1"/>
  <c r="U1118" i="1" s="1"/>
  <c r="T1086" i="1"/>
  <c r="U1086" i="1" s="1"/>
  <c r="T1054" i="1"/>
  <c r="U1054" i="1" s="1"/>
  <c r="T1022" i="1"/>
  <c r="U1022" i="1" s="1"/>
  <c r="T990" i="1"/>
  <c r="U990" i="1" s="1"/>
  <c r="T958" i="1"/>
  <c r="U958" i="1" s="1"/>
  <c r="T926" i="1"/>
  <c r="U926" i="1" s="1"/>
  <c r="T894" i="1"/>
  <c r="U894" i="1" s="1"/>
  <c r="T862" i="1"/>
  <c r="U862" i="1" s="1"/>
  <c r="T830" i="1"/>
  <c r="U830" i="1" s="1"/>
  <c r="T798" i="1"/>
  <c r="U798" i="1" s="1"/>
  <c r="T766" i="1"/>
  <c r="U766" i="1" s="1"/>
  <c r="T734" i="1"/>
  <c r="U734" i="1" s="1"/>
  <c r="T702" i="1"/>
  <c r="U702" i="1" s="1"/>
  <c r="T632" i="1"/>
  <c r="U632" i="1" s="1"/>
  <c r="T604" i="1"/>
  <c r="U604" i="1" s="1"/>
  <c r="T576" i="1"/>
  <c r="U576" i="1" s="1"/>
  <c r="T504" i="1"/>
  <c r="U504" i="1" s="1"/>
  <c r="T428" i="1"/>
  <c r="U428" i="1" s="1"/>
  <c r="T364" i="1"/>
  <c r="U364" i="1" s="1"/>
  <c r="T300" i="1"/>
  <c r="U300" i="1" s="1"/>
  <c r="T196" i="1"/>
  <c r="U196" i="1" s="1"/>
  <c r="T168" i="1"/>
  <c r="U168" i="1" s="1"/>
  <c r="T140" i="1"/>
  <c r="U140" i="1" s="1"/>
  <c r="T86" i="1"/>
  <c r="U86" i="1" s="1"/>
  <c r="T1214" i="1"/>
  <c r="U1214" i="1" s="1"/>
  <c r="T1210" i="1"/>
  <c r="U1210" i="1" s="1"/>
  <c r="T1206" i="1"/>
  <c r="U1206" i="1" s="1"/>
  <c r="T1198" i="1"/>
  <c r="U1198" i="1" s="1"/>
  <c r="T1194" i="1"/>
  <c r="U1194" i="1" s="1"/>
  <c r="T1178" i="1"/>
  <c r="U1178" i="1" s="1"/>
  <c r="T1166" i="1"/>
  <c r="U1166" i="1" s="1"/>
  <c r="T1162" i="1"/>
  <c r="U1162" i="1" s="1"/>
  <c r="T1146" i="1"/>
  <c r="U1146" i="1" s="1"/>
  <c r="T1134" i="1"/>
  <c r="U1134" i="1" s="1"/>
  <c r="T1130" i="1"/>
  <c r="U1130" i="1" s="1"/>
  <c r="T1114" i="1"/>
  <c r="U1114" i="1" s="1"/>
  <c r="T1102" i="1"/>
  <c r="U1102" i="1" s="1"/>
  <c r="T1098" i="1"/>
  <c r="U1098" i="1" s="1"/>
  <c r="T1082" i="1"/>
  <c r="U1082" i="1" s="1"/>
  <c r="T1070" i="1"/>
  <c r="U1070" i="1" s="1"/>
  <c r="T1066" i="1"/>
  <c r="U1066" i="1" s="1"/>
  <c r="T1050" i="1"/>
  <c r="U1050" i="1" s="1"/>
  <c r="T1038" i="1"/>
  <c r="U1038" i="1" s="1"/>
  <c r="T1034" i="1"/>
  <c r="U1034" i="1" s="1"/>
  <c r="T1018" i="1"/>
  <c r="U1018" i="1" s="1"/>
  <c r="T1006" i="1"/>
  <c r="U1006" i="1" s="1"/>
  <c r="T1002" i="1"/>
  <c r="U1002" i="1" s="1"/>
  <c r="T986" i="1"/>
  <c r="U986" i="1" s="1"/>
  <c r="T974" i="1"/>
  <c r="U974" i="1" s="1"/>
  <c r="T970" i="1"/>
  <c r="U970" i="1" s="1"/>
  <c r="T954" i="1"/>
  <c r="U954" i="1" s="1"/>
  <c r="T942" i="1"/>
  <c r="U942" i="1" s="1"/>
  <c r="T938" i="1"/>
  <c r="U938" i="1" s="1"/>
  <c r="T922" i="1"/>
  <c r="U922" i="1" s="1"/>
  <c r="T910" i="1"/>
  <c r="U910" i="1" s="1"/>
  <c r="T906" i="1"/>
  <c r="U906" i="1" s="1"/>
  <c r="T890" i="1"/>
  <c r="U890" i="1" s="1"/>
  <c r="T10" i="1"/>
  <c r="U10" i="1" s="1"/>
  <c r="T878" i="1"/>
  <c r="U878" i="1" s="1"/>
  <c r="T874" i="1"/>
  <c r="U874" i="1" s="1"/>
  <c r="T858" i="1"/>
  <c r="U858" i="1" s="1"/>
  <c r="T846" i="1"/>
  <c r="U846" i="1" s="1"/>
  <c r="T842" i="1"/>
  <c r="U842" i="1" s="1"/>
  <c r="T826" i="1"/>
  <c r="U826" i="1" s="1"/>
  <c r="T814" i="1"/>
  <c r="U814" i="1" s="1"/>
  <c r="T810" i="1"/>
  <c r="U810" i="1" s="1"/>
  <c r="T794" i="1"/>
  <c r="U794" i="1" s="1"/>
  <c r="T782" i="1"/>
  <c r="U782" i="1" s="1"/>
  <c r="T778" i="1"/>
  <c r="U778" i="1" s="1"/>
  <c r="T762" i="1"/>
  <c r="U762" i="1" s="1"/>
  <c r="T750" i="1"/>
  <c r="U750" i="1" s="1"/>
  <c r="T746" i="1"/>
  <c r="U746" i="1" s="1"/>
  <c r="T730" i="1"/>
  <c r="U730" i="1" s="1"/>
  <c r="T718" i="1"/>
  <c r="U718" i="1" s="1"/>
  <c r="T714" i="1"/>
  <c r="U714" i="1" s="1"/>
  <c r="T698" i="1"/>
  <c r="U698" i="1" s="1"/>
  <c r="T684" i="1"/>
  <c r="U684" i="1" s="1"/>
  <c r="T668" i="1"/>
  <c r="U668" i="1" s="1"/>
  <c r="T656" i="1"/>
  <c r="U656" i="1" s="1"/>
  <c r="T648" i="1"/>
  <c r="U648" i="1" s="1"/>
  <c r="T640" i="1"/>
  <c r="U640" i="1" s="1"/>
  <c r="T620" i="1"/>
  <c r="U620" i="1" s="1"/>
  <c r="T592" i="1"/>
  <c r="U592" i="1" s="1"/>
  <c r="T584" i="1"/>
  <c r="U584" i="1" s="1"/>
  <c r="T568" i="1"/>
  <c r="U568" i="1" s="1"/>
  <c r="T556" i="1"/>
  <c r="U556" i="1" s="1"/>
  <c r="T540" i="1"/>
  <c r="U540" i="1" s="1"/>
  <c r="T528" i="1"/>
  <c r="U528" i="1" s="1"/>
  <c r="T520" i="1"/>
  <c r="U520" i="1" s="1"/>
  <c r="T512" i="1"/>
  <c r="U512" i="1" s="1"/>
  <c r="T492" i="1"/>
  <c r="U492" i="1" s="1"/>
  <c r="T464" i="1"/>
  <c r="U464" i="1" s="1"/>
  <c r="T460" i="1"/>
  <c r="U460" i="1" s="1"/>
  <c r="T432" i="1"/>
  <c r="U432" i="1" s="1"/>
  <c r="T400" i="1"/>
  <c r="U400" i="1" s="1"/>
  <c r="T396" i="1"/>
  <c r="U396" i="1" s="1"/>
  <c r="T368" i="1"/>
  <c r="U368" i="1" s="1"/>
  <c r="T336" i="1"/>
  <c r="U336" i="1" s="1"/>
  <c r="T332" i="1"/>
  <c r="U332" i="1" s="1"/>
  <c r="T304" i="1"/>
  <c r="U304" i="1" s="1"/>
  <c r="T272" i="1"/>
  <c r="U272" i="1" s="1"/>
  <c r="T268" i="1"/>
  <c r="U268" i="1" s="1"/>
  <c r="T244" i="1"/>
  <c r="U244" i="1" s="1"/>
  <c r="T216" i="1"/>
  <c r="U216" i="1" s="1"/>
  <c r="T188" i="1"/>
  <c r="U188" i="1" s="1"/>
  <c r="T128" i="1"/>
  <c r="U128" i="1" s="1"/>
  <c r="T108" i="1"/>
  <c r="U108" i="1" s="1"/>
  <c r="T74" i="1"/>
  <c r="U74" i="1" s="1"/>
  <c r="T66" i="1"/>
  <c r="U66" i="1" s="1"/>
  <c r="T46" i="1"/>
  <c r="U46" i="1" s="1"/>
  <c r="T42" i="1"/>
  <c r="U42" i="1" s="1"/>
  <c r="T38" i="1"/>
  <c r="U38" i="1" s="1"/>
  <c r="T34" i="1"/>
  <c r="U34" i="1" s="1"/>
  <c r="T30" i="1"/>
  <c r="U30" i="1" s="1"/>
  <c r="T26" i="1"/>
  <c r="U26" i="1" s="1"/>
  <c r="T22" i="1"/>
  <c r="U22" i="1" s="1"/>
  <c r="T18" i="1"/>
  <c r="U18" i="1" s="1"/>
  <c r="T14" i="1"/>
  <c r="U14" i="1" s="1"/>
  <c r="T6" i="1"/>
  <c r="U6" i="1" s="1"/>
  <c r="T1189" i="1"/>
  <c r="U1189" i="1" s="1"/>
  <c r="T1157" i="1"/>
  <c r="U1157" i="1" s="1"/>
  <c r="T1125" i="1"/>
  <c r="U1125" i="1" s="1"/>
  <c r="T1093" i="1"/>
  <c r="U1093" i="1" s="1"/>
  <c r="T1061" i="1"/>
  <c r="U1061" i="1" s="1"/>
  <c r="T1029" i="1"/>
  <c r="U1029" i="1" s="1"/>
  <c r="T997" i="1"/>
  <c r="U997" i="1" s="1"/>
  <c r="T965" i="1"/>
  <c r="U965" i="1" s="1"/>
  <c r="T933" i="1"/>
  <c r="U933" i="1" s="1"/>
  <c r="T901" i="1"/>
  <c r="U901" i="1" s="1"/>
  <c r="T869" i="1"/>
  <c r="U869" i="1" s="1"/>
  <c r="T837" i="1"/>
  <c r="U837" i="1" s="1"/>
  <c r="T805" i="1"/>
  <c r="U805" i="1" s="1"/>
  <c r="T773" i="1"/>
  <c r="U773" i="1" s="1"/>
  <c r="T729" i="1"/>
  <c r="U729" i="1" s="1"/>
  <c r="T725" i="1"/>
  <c r="U725" i="1" s="1"/>
  <c r="T697" i="1"/>
  <c r="U697" i="1" s="1"/>
  <c r="T693" i="1"/>
  <c r="U693" i="1" s="1"/>
  <c r="T259" i="1"/>
  <c r="U259" i="1" s="1"/>
  <c r="T239" i="1"/>
  <c r="U239" i="1" s="1"/>
  <c r="T231" i="1"/>
  <c r="U231" i="1" s="1"/>
  <c r="T211" i="1"/>
  <c r="U211" i="1" s="1"/>
  <c r="T183" i="1"/>
  <c r="U183" i="1" s="1"/>
  <c r="T29" i="1"/>
  <c r="U29" i="1" s="1"/>
  <c r="T17" i="1"/>
  <c r="U17" i="1" s="1"/>
  <c r="T1190" i="1"/>
  <c r="U1190" i="1" s="1"/>
  <c r="T1174" i="1"/>
  <c r="U1174" i="1" s="1"/>
  <c r="T1158" i="1"/>
  <c r="U1158" i="1" s="1"/>
  <c r="T1142" i="1"/>
  <c r="U1142" i="1" s="1"/>
  <c r="T1126" i="1"/>
  <c r="U1126" i="1" s="1"/>
  <c r="T1074" i="1"/>
  <c r="U1074" i="1" s="1"/>
  <c r="T1058" i="1"/>
  <c r="U1058" i="1" s="1"/>
  <c r="T1010" i="1"/>
  <c r="U1010" i="1" s="1"/>
  <c r="T998" i="1"/>
  <c r="U998" i="1" s="1"/>
  <c r="T994" i="1"/>
  <c r="U994" i="1" s="1"/>
  <c r="T982" i="1"/>
  <c r="U982" i="1" s="1"/>
  <c r="T966" i="1"/>
  <c r="U966" i="1" s="1"/>
  <c r="T950" i="1"/>
  <c r="U950" i="1" s="1"/>
  <c r="T946" i="1"/>
  <c r="U946" i="1" s="1"/>
  <c r="T870" i="1"/>
  <c r="U870" i="1" s="1"/>
  <c r="T854" i="1"/>
  <c r="U854" i="1" s="1"/>
  <c r="T850" i="1"/>
  <c r="U850" i="1" s="1"/>
  <c r="T838" i="1"/>
  <c r="U838" i="1" s="1"/>
  <c r="T834" i="1"/>
  <c r="U834" i="1" s="1"/>
  <c r="T818" i="1"/>
  <c r="U818" i="1" s="1"/>
  <c r="T806" i="1"/>
  <c r="U806" i="1" s="1"/>
  <c r="T802" i="1"/>
  <c r="U802" i="1" s="1"/>
  <c r="T790" i="1"/>
  <c r="U790" i="1" s="1"/>
  <c r="T774" i="1"/>
  <c r="U774" i="1" s="1"/>
  <c r="T770" i="1"/>
  <c r="U770" i="1" s="1"/>
  <c r="T758" i="1"/>
  <c r="U758" i="1" s="1"/>
  <c r="T754" i="1"/>
  <c r="U754" i="1" s="1"/>
  <c r="T742" i="1"/>
  <c r="U742" i="1" s="1"/>
  <c r="T726" i="1"/>
  <c r="U726" i="1" s="1"/>
  <c r="T706" i="1"/>
  <c r="U706" i="1" s="1"/>
  <c r="T694" i="1"/>
  <c r="U694" i="1" s="1"/>
  <c r="T680" i="1"/>
  <c r="U680" i="1" s="1"/>
  <c r="T664" i="1"/>
  <c r="U664" i="1" s="1"/>
  <c r="T652" i="1"/>
  <c r="U652" i="1" s="1"/>
  <c r="T636" i="1"/>
  <c r="U636" i="1" s="1"/>
  <c r="T616" i="1"/>
  <c r="U616" i="1" s="1"/>
  <c r="T588" i="1"/>
  <c r="U588" i="1" s="1"/>
  <c r="T572" i="1"/>
  <c r="U572" i="1" s="1"/>
  <c r="T564" i="1"/>
  <c r="U564" i="1" s="1"/>
  <c r="T552" i="1"/>
  <c r="U552" i="1" s="1"/>
  <c r="T548" i="1"/>
  <c r="U548" i="1" s="1"/>
  <c r="T532" i="1"/>
  <c r="U532" i="1" s="1"/>
  <c r="T516" i="1"/>
  <c r="U516" i="1" s="1"/>
  <c r="T500" i="1"/>
  <c r="U500" i="1" s="1"/>
  <c r="T488" i="1"/>
  <c r="U488" i="1" s="1"/>
  <c r="T476" i="1"/>
  <c r="U476" i="1" s="1"/>
  <c r="T472" i="1"/>
  <c r="U472" i="1" s="1"/>
  <c r="T456" i="1"/>
  <c r="U456" i="1" s="1"/>
  <c r="T448" i="1"/>
  <c r="U448" i="1" s="1"/>
  <c r="T444" i="1"/>
  <c r="U444" i="1" s="1"/>
  <c r="T416" i="1"/>
  <c r="U416" i="1" s="1"/>
  <c r="T404" i="1"/>
  <c r="U404" i="1" s="1"/>
  <c r="T388" i="1"/>
  <c r="U388" i="1" s="1"/>
  <c r="T384" i="1"/>
  <c r="U384" i="1" s="1"/>
  <c r="T352" i="1"/>
  <c r="U352" i="1" s="1"/>
  <c r="T340" i="1"/>
  <c r="U340" i="1" s="1"/>
  <c r="T324" i="1"/>
  <c r="U324" i="1" s="1"/>
  <c r="T320" i="1"/>
  <c r="U320" i="1" s="1"/>
  <c r="T308" i="1"/>
  <c r="U308" i="1" s="1"/>
  <c r="T292" i="1"/>
  <c r="U292" i="1" s="1"/>
  <c r="T288" i="1"/>
  <c r="U288" i="1" s="1"/>
  <c r="T276" i="1"/>
  <c r="U276" i="1" s="1"/>
  <c r="T256" i="1"/>
  <c r="U256" i="1" s="1"/>
  <c r="T240" i="1"/>
  <c r="U240" i="1" s="1"/>
  <c r="T228" i="1"/>
  <c r="U228" i="1" s="1"/>
  <c r="T212" i="1"/>
  <c r="U212" i="1" s="1"/>
  <c r="T204" i="1"/>
  <c r="U204" i="1" s="1"/>
  <c r="T200" i="1"/>
  <c r="U200" i="1" s="1"/>
  <c r="T192" i="1"/>
  <c r="U192" i="1" s="1"/>
  <c r="T172" i="1"/>
  <c r="U172" i="1" s="1"/>
  <c r="T160" i="1"/>
  <c r="U160" i="1" s="1"/>
  <c r="T152" i="1"/>
  <c r="U152" i="1" s="1"/>
  <c r="T136" i="1"/>
  <c r="U136" i="1" s="1"/>
  <c r="T116" i="1"/>
  <c r="U116" i="1" s="1"/>
  <c r="T100" i="1"/>
  <c r="U100" i="1" s="1"/>
  <c r="T92" i="1"/>
  <c r="U92" i="1" s="1"/>
  <c r="T82" i="1"/>
  <c r="U82" i="1" s="1"/>
  <c r="T70" i="1"/>
  <c r="U70" i="1" s="1"/>
  <c r="T54" i="1"/>
  <c r="U54" i="1" s="1"/>
  <c r="T50" i="1"/>
  <c r="U50" i="1" s="1"/>
  <c r="T813" i="1"/>
  <c r="U813" i="1" s="1"/>
  <c r="T801" i="1"/>
  <c r="U801" i="1" s="1"/>
  <c r="T797" i="1"/>
  <c r="U797" i="1" s="1"/>
  <c r="T785" i="1"/>
  <c r="U785" i="1" s="1"/>
  <c r="T781" i="1"/>
  <c r="U781" i="1" s="1"/>
  <c r="T769" i="1"/>
  <c r="U769" i="1" s="1"/>
  <c r="T765" i="1"/>
  <c r="U765" i="1" s="1"/>
  <c r="T753" i="1"/>
  <c r="U753" i="1" s="1"/>
  <c r="T749" i="1"/>
  <c r="U749" i="1" s="1"/>
  <c r="T737" i="1"/>
  <c r="U737" i="1" s="1"/>
  <c r="T733" i="1"/>
  <c r="U733" i="1" s="1"/>
  <c r="T721" i="1"/>
  <c r="U721" i="1" s="1"/>
  <c r="T717" i="1"/>
  <c r="U717" i="1" s="1"/>
  <c r="T705" i="1"/>
  <c r="U705" i="1" s="1"/>
  <c r="T701" i="1"/>
  <c r="U701" i="1" s="1"/>
  <c r="T687" i="1"/>
  <c r="U687" i="1" s="1"/>
  <c r="T683" i="1"/>
  <c r="U683" i="1" s="1"/>
  <c r="T679" i="1"/>
  <c r="U679" i="1" s="1"/>
  <c r="T675" i="1"/>
  <c r="U675" i="1" s="1"/>
  <c r="T671" i="1"/>
  <c r="U671" i="1" s="1"/>
  <c r="T667" i="1"/>
  <c r="U667" i="1" s="1"/>
  <c r="T663" i="1"/>
  <c r="U663" i="1" s="1"/>
  <c r="T659" i="1"/>
  <c r="U659" i="1" s="1"/>
  <c r="T655" i="1"/>
  <c r="U655" i="1" s="1"/>
  <c r="T651" i="1"/>
  <c r="U651" i="1" s="1"/>
  <c r="T647" i="1"/>
  <c r="U647" i="1" s="1"/>
  <c r="T643" i="1"/>
  <c r="U643" i="1" s="1"/>
  <c r="T639" i="1"/>
  <c r="U639" i="1" s="1"/>
  <c r="T635" i="1"/>
  <c r="U635" i="1" s="1"/>
  <c r="T631" i="1"/>
  <c r="U631" i="1" s="1"/>
  <c r="T627" i="1"/>
  <c r="U627" i="1" s="1"/>
  <c r="T623" i="1"/>
  <c r="U623" i="1" s="1"/>
  <c r="T619" i="1"/>
  <c r="U619" i="1" s="1"/>
  <c r="T615" i="1"/>
  <c r="U615" i="1" s="1"/>
  <c r="T611" i="1"/>
  <c r="U611" i="1" s="1"/>
  <c r="T607" i="1"/>
  <c r="U607" i="1" s="1"/>
  <c r="T603" i="1"/>
  <c r="U603" i="1" s="1"/>
  <c r="T599" i="1"/>
  <c r="U599" i="1" s="1"/>
  <c r="T595" i="1"/>
  <c r="U595" i="1" s="1"/>
  <c r="T591" i="1"/>
  <c r="U591" i="1" s="1"/>
  <c r="T587" i="1"/>
  <c r="U587" i="1" s="1"/>
  <c r="T583" i="1"/>
  <c r="U583" i="1" s="1"/>
  <c r="T579" i="1"/>
  <c r="U579" i="1" s="1"/>
  <c r="T575" i="1"/>
  <c r="U575" i="1" s="1"/>
  <c r="T571" i="1"/>
  <c r="U571" i="1" s="1"/>
  <c r="T567" i="1"/>
  <c r="U567" i="1" s="1"/>
  <c r="T563" i="1"/>
  <c r="U563" i="1" s="1"/>
  <c r="T559" i="1"/>
  <c r="U559" i="1" s="1"/>
  <c r="T555" i="1"/>
  <c r="U555" i="1" s="1"/>
  <c r="T551" i="1"/>
  <c r="U551" i="1" s="1"/>
  <c r="T547" i="1"/>
  <c r="U547" i="1" s="1"/>
  <c r="T543" i="1"/>
  <c r="U543" i="1" s="1"/>
  <c r="T539" i="1"/>
  <c r="U539" i="1" s="1"/>
  <c r="T535" i="1"/>
  <c r="U535" i="1" s="1"/>
  <c r="T531" i="1"/>
  <c r="U531" i="1" s="1"/>
  <c r="T527" i="1"/>
  <c r="U527" i="1" s="1"/>
  <c r="T523" i="1"/>
  <c r="U523" i="1" s="1"/>
  <c r="T519" i="1"/>
  <c r="U519" i="1" s="1"/>
  <c r="T515" i="1"/>
  <c r="U515" i="1" s="1"/>
  <c r="T511" i="1"/>
  <c r="U511" i="1" s="1"/>
  <c r="T507" i="1"/>
  <c r="U507" i="1" s="1"/>
  <c r="T503" i="1"/>
  <c r="U503" i="1" s="1"/>
  <c r="T499" i="1"/>
  <c r="U499" i="1" s="1"/>
  <c r="T495" i="1"/>
  <c r="U495" i="1" s="1"/>
  <c r="T491" i="1"/>
  <c r="U491" i="1" s="1"/>
  <c r="T487" i="1"/>
  <c r="U487" i="1" s="1"/>
  <c r="T483" i="1"/>
  <c r="U483" i="1" s="1"/>
  <c r="T479" i="1"/>
  <c r="U479" i="1" s="1"/>
  <c r="T475" i="1"/>
  <c r="U475" i="1" s="1"/>
  <c r="T471" i="1"/>
  <c r="U471" i="1" s="1"/>
  <c r="T467" i="1"/>
  <c r="U467" i="1" s="1"/>
  <c r="T463" i="1"/>
  <c r="U463" i="1" s="1"/>
  <c r="T459" i="1"/>
  <c r="U459" i="1" s="1"/>
  <c r="T455" i="1"/>
  <c r="U455" i="1" s="1"/>
  <c r="T451" i="1"/>
  <c r="U451" i="1" s="1"/>
  <c r="T447" i="1"/>
  <c r="U447" i="1" s="1"/>
  <c r="T443" i="1"/>
  <c r="U443" i="1" s="1"/>
  <c r="T439" i="1"/>
  <c r="U439" i="1" s="1"/>
  <c r="T435" i="1"/>
  <c r="U435" i="1" s="1"/>
  <c r="T431" i="1"/>
  <c r="U431" i="1" s="1"/>
  <c r="T427" i="1"/>
  <c r="U427" i="1" s="1"/>
  <c r="T423" i="1"/>
  <c r="U423" i="1" s="1"/>
  <c r="T419" i="1"/>
  <c r="U419" i="1" s="1"/>
  <c r="T415" i="1"/>
  <c r="U415" i="1" s="1"/>
  <c r="T411" i="1"/>
  <c r="U411" i="1" s="1"/>
  <c r="T407" i="1"/>
  <c r="U407" i="1" s="1"/>
  <c r="T403" i="1"/>
  <c r="U403" i="1" s="1"/>
  <c r="T399" i="1"/>
  <c r="U399" i="1" s="1"/>
  <c r="T395" i="1"/>
  <c r="U395" i="1" s="1"/>
  <c r="T391" i="1"/>
  <c r="U391" i="1" s="1"/>
  <c r="T387" i="1"/>
  <c r="U387" i="1" s="1"/>
  <c r="T383" i="1"/>
  <c r="U383" i="1" s="1"/>
  <c r="T379" i="1"/>
  <c r="U379" i="1" s="1"/>
  <c r="T375" i="1"/>
  <c r="U375" i="1" s="1"/>
  <c r="T371" i="1"/>
  <c r="U371" i="1" s="1"/>
  <c r="T367" i="1"/>
  <c r="U367" i="1" s="1"/>
  <c r="T363" i="1"/>
  <c r="U363" i="1" s="1"/>
  <c r="T359" i="1"/>
  <c r="U359" i="1" s="1"/>
  <c r="T355" i="1"/>
  <c r="U355" i="1" s="1"/>
  <c r="T351" i="1"/>
  <c r="U351" i="1" s="1"/>
  <c r="T347" i="1"/>
  <c r="U347" i="1" s="1"/>
  <c r="T343" i="1"/>
  <c r="U343" i="1" s="1"/>
  <c r="T339" i="1"/>
  <c r="U339" i="1" s="1"/>
  <c r="T335" i="1"/>
  <c r="U335" i="1" s="1"/>
  <c r="T331" i="1"/>
  <c r="U331" i="1" s="1"/>
  <c r="T327" i="1"/>
  <c r="U327" i="1" s="1"/>
  <c r="T323" i="1"/>
  <c r="U323" i="1" s="1"/>
  <c r="T319" i="1"/>
  <c r="U319" i="1" s="1"/>
  <c r="T315" i="1"/>
  <c r="U315" i="1" s="1"/>
  <c r="T311" i="1"/>
  <c r="U311" i="1" s="1"/>
  <c r="T307" i="1"/>
  <c r="U307" i="1" s="1"/>
  <c r="T303" i="1"/>
  <c r="U303" i="1" s="1"/>
  <c r="T299" i="1"/>
  <c r="U299" i="1" s="1"/>
  <c r="T295" i="1"/>
  <c r="U295" i="1" s="1"/>
  <c r="T291" i="1"/>
  <c r="U291" i="1" s="1"/>
  <c r="T287" i="1"/>
  <c r="U287" i="1" s="1"/>
  <c r="T283" i="1"/>
  <c r="U283" i="1" s="1"/>
  <c r="T279" i="1"/>
  <c r="U279" i="1" s="1"/>
  <c r="T275" i="1"/>
  <c r="U275" i="1" s="1"/>
  <c r="T271" i="1"/>
  <c r="U271" i="1" s="1"/>
  <c r="T267" i="1"/>
  <c r="U267" i="1" s="1"/>
  <c r="T263" i="1"/>
  <c r="U263" i="1" s="1"/>
  <c r="T255" i="1"/>
  <c r="U255" i="1" s="1"/>
  <c r="T251" i="1"/>
  <c r="U251" i="1" s="1"/>
  <c r="T247" i="1"/>
  <c r="U247" i="1" s="1"/>
  <c r="T243" i="1"/>
  <c r="U243" i="1" s="1"/>
  <c r="T235" i="1"/>
  <c r="U235" i="1" s="1"/>
  <c r="T227" i="1"/>
  <c r="U227" i="1" s="1"/>
  <c r="T223" i="1"/>
  <c r="U223" i="1" s="1"/>
  <c r="T219" i="1"/>
  <c r="U219" i="1" s="1"/>
  <c r="T215" i="1"/>
  <c r="U215" i="1" s="1"/>
  <c r="T207" i="1"/>
  <c r="U207" i="1" s="1"/>
  <c r="T203" i="1"/>
  <c r="U203" i="1" s="1"/>
  <c r="T199" i="1"/>
  <c r="U199" i="1" s="1"/>
  <c r="T195" i="1"/>
  <c r="U195" i="1" s="1"/>
  <c r="T191" i="1"/>
  <c r="U191" i="1" s="1"/>
  <c r="T187" i="1"/>
  <c r="U187" i="1" s="1"/>
  <c r="T179" i="1"/>
  <c r="U179" i="1" s="1"/>
  <c r="T175" i="1"/>
  <c r="U175" i="1" s="1"/>
  <c r="T171" i="1"/>
  <c r="U171" i="1" s="1"/>
  <c r="T167" i="1"/>
  <c r="U167" i="1" s="1"/>
  <c r="T163" i="1"/>
  <c r="U163" i="1" s="1"/>
  <c r="T155" i="1"/>
  <c r="U155" i="1" s="1"/>
  <c r="T151" i="1"/>
  <c r="U151" i="1" s="1"/>
  <c r="T147" i="1"/>
  <c r="U147" i="1" s="1"/>
  <c r="T143" i="1"/>
  <c r="U143" i="1" s="1"/>
  <c r="T139" i="1"/>
  <c r="U139" i="1" s="1"/>
  <c r="T135" i="1"/>
  <c r="U135" i="1" s="1"/>
  <c r="T131" i="1"/>
  <c r="U131" i="1" s="1"/>
  <c r="T127" i="1"/>
  <c r="U127" i="1" s="1"/>
  <c r="T123" i="1"/>
  <c r="U123" i="1" s="1"/>
  <c r="T119" i="1"/>
  <c r="U119" i="1" s="1"/>
  <c r="T115" i="1"/>
  <c r="U115" i="1" s="1"/>
  <c r="T111" i="1"/>
  <c r="U111" i="1" s="1"/>
  <c r="T107" i="1"/>
  <c r="U107" i="1" s="1"/>
  <c r="T103" i="1"/>
  <c r="U103" i="1" s="1"/>
  <c r="T99" i="1"/>
  <c r="U99" i="1" s="1"/>
  <c r="T95" i="1"/>
  <c r="U95" i="1" s="1"/>
  <c r="T89" i="1"/>
  <c r="U89" i="1" s="1"/>
  <c r="T85" i="1"/>
  <c r="U85" i="1" s="1"/>
  <c r="T81" i="1"/>
  <c r="U81" i="1" s="1"/>
  <c r="T77" i="1"/>
  <c r="U77" i="1" s="1"/>
  <c r="T73" i="1"/>
  <c r="U73" i="1" s="1"/>
  <c r="T69" i="1"/>
  <c r="U69" i="1" s="1"/>
  <c r="T65" i="1"/>
  <c r="U65" i="1" s="1"/>
  <c r="T61" i="1"/>
  <c r="U61" i="1" s="1"/>
  <c r="T57" i="1"/>
  <c r="U57" i="1" s="1"/>
  <c r="T53" i="1"/>
  <c r="U53" i="1" s="1"/>
  <c r="T45" i="1"/>
  <c r="U45" i="1" s="1"/>
  <c r="T41" i="1"/>
  <c r="U41" i="1" s="1"/>
  <c r="T33" i="1"/>
  <c r="U33" i="1" s="1"/>
  <c r="T25" i="1"/>
  <c r="U25" i="1" s="1"/>
  <c r="T21" i="1"/>
  <c r="U21" i="1" s="1"/>
  <c r="T13" i="1"/>
  <c r="U13" i="1" s="1"/>
  <c r="T9" i="1"/>
  <c r="U9" i="1" s="1"/>
  <c r="T5" i="1"/>
  <c r="U5" i="1" s="1"/>
  <c r="T1202" i="1"/>
  <c r="U1202" i="1" s="1"/>
  <c r="T1186" i="1"/>
  <c r="U1186" i="1" s="1"/>
  <c r="T1170" i="1"/>
  <c r="U1170" i="1" s="1"/>
  <c r="T1154" i="1"/>
  <c r="U1154" i="1" s="1"/>
  <c r="T1138" i="1"/>
  <c r="U1138" i="1" s="1"/>
  <c r="T1122" i="1"/>
  <c r="U1122" i="1" s="1"/>
  <c r="T1110" i="1"/>
  <c r="U1110" i="1" s="1"/>
  <c r="T1106" i="1"/>
  <c r="U1106" i="1" s="1"/>
  <c r="T1094" i="1"/>
  <c r="U1094" i="1" s="1"/>
  <c r="T1090" i="1"/>
  <c r="U1090" i="1" s="1"/>
  <c r="T1078" i="1"/>
  <c r="U1078" i="1" s="1"/>
  <c r="T1062" i="1"/>
  <c r="U1062" i="1" s="1"/>
  <c r="T1046" i="1"/>
  <c r="U1046" i="1" s="1"/>
  <c r="T1042" i="1"/>
  <c r="U1042" i="1" s="1"/>
  <c r="T1030" i="1"/>
  <c r="U1030" i="1" s="1"/>
  <c r="T1026" i="1"/>
  <c r="U1026" i="1" s="1"/>
  <c r="T1014" i="1"/>
  <c r="U1014" i="1" s="1"/>
  <c r="T978" i="1"/>
  <c r="U978" i="1" s="1"/>
  <c r="T962" i="1"/>
  <c r="U962" i="1" s="1"/>
  <c r="T934" i="1"/>
  <c r="U934" i="1" s="1"/>
  <c r="T930" i="1"/>
  <c r="U930" i="1" s="1"/>
  <c r="T918" i="1"/>
  <c r="U918" i="1" s="1"/>
  <c r="T914" i="1"/>
  <c r="U914" i="1" s="1"/>
  <c r="T902" i="1"/>
  <c r="U902" i="1" s="1"/>
  <c r="T898" i="1"/>
  <c r="U898" i="1" s="1"/>
  <c r="T886" i="1"/>
  <c r="U886" i="1" s="1"/>
  <c r="T882" i="1"/>
  <c r="U882" i="1" s="1"/>
  <c r="T866" i="1"/>
  <c r="U866" i="1" s="1"/>
  <c r="T822" i="1"/>
  <c r="U822" i="1" s="1"/>
  <c r="T786" i="1"/>
  <c r="U786" i="1" s="1"/>
  <c r="T738" i="1"/>
  <c r="U738" i="1" s="1"/>
  <c r="T722" i="1"/>
  <c r="U722" i="1" s="1"/>
  <c r="T710" i="1"/>
  <c r="U710" i="1" s="1"/>
  <c r="T690" i="1"/>
  <c r="U690" i="1" s="1"/>
  <c r="T688" i="1"/>
  <c r="U688" i="1" s="1"/>
  <c r="T676" i="1"/>
  <c r="U676" i="1" s="1"/>
  <c r="T672" i="1"/>
  <c r="U672" i="1" s="1"/>
  <c r="T660" i="1"/>
  <c r="U660" i="1" s="1"/>
  <c r="T644" i="1"/>
  <c r="U644" i="1" s="1"/>
  <c r="T628" i="1"/>
  <c r="U628" i="1" s="1"/>
  <c r="T624" i="1"/>
  <c r="U624" i="1" s="1"/>
  <c r="T612" i="1"/>
  <c r="U612" i="1" s="1"/>
  <c r="T608" i="1"/>
  <c r="U608" i="1" s="1"/>
  <c r="T600" i="1"/>
  <c r="U600" i="1" s="1"/>
  <c r="T596" i="1"/>
  <c r="U596" i="1" s="1"/>
  <c r="T580" i="1"/>
  <c r="U580" i="1" s="1"/>
  <c r="T560" i="1"/>
  <c r="U560" i="1" s="1"/>
  <c r="T544" i="1"/>
  <c r="U544" i="1" s="1"/>
  <c r="T536" i="1"/>
  <c r="U536" i="1" s="1"/>
  <c r="T524" i="1"/>
  <c r="U524" i="1" s="1"/>
  <c r="T508" i="1"/>
  <c r="U508" i="1" s="1"/>
  <c r="T496" i="1"/>
  <c r="U496" i="1" s="1"/>
  <c r="T484" i="1"/>
  <c r="U484" i="1" s="1"/>
  <c r="T480" i="1"/>
  <c r="U480" i="1" s="1"/>
  <c r="T468" i="1"/>
  <c r="U468" i="1" s="1"/>
  <c r="T452" i="1"/>
  <c r="U452" i="1" s="1"/>
  <c r="T440" i="1"/>
  <c r="U440" i="1" s="1"/>
  <c r="T436" i="1"/>
  <c r="U436" i="1" s="1"/>
  <c r="T424" i="1"/>
  <c r="U424" i="1" s="1"/>
  <c r="T420" i="1"/>
  <c r="U420" i="1" s="1"/>
  <c r="T412" i="1"/>
  <c r="U412" i="1" s="1"/>
  <c r="T408" i="1"/>
  <c r="U408" i="1" s="1"/>
  <c r="T392" i="1"/>
  <c r="U392" i="1" s="1"/>
  <c r="T380" i="1"/>
  <c r="U380" i="1" s="1"/>
  <c r="T376" i="1"/>
  <c r="U376" i="1" s="1"/>
  <c r="T372" i="1"/>
  <c r="U372" i="1" s="1"/>
  <c r="T360" i="1"/>
  <c r="U360" i="1" s="1"/>
  <c r="T356" i="1"/>
  <c r="U356" i="1" s="1"/>
  <c r="T348" i="1"/>
  <c r="U348" i="1" s="1"/>
  <c r="T344" i="1"/>
  <c r="U344" i="1" s="1"/>
  <c r="T328" i="1"/>
  <c r="U328" i="1" s="1"/>
  <c r="T316" i="1"/>
  <c r="U316" i="1" s="1"/>
  <c r="T312" i="1"/>
  <c r="U312" i="1" s="1"/>
  <c r="T296" i="1"/>
  <c r="U296" i="1" s="1"/>
  <c r="T284" i="1"/>
  <c r="U284" i="1" s="1"/>
  <c r="T280" i="1"/>
  <c r="U280" i="1" s="1"/>
  <c r="T264" i="1"/>
  <c r="U264" i="1" s="1"/>
  <c r="T260" i="1"/>
  <c r="U260" i="1" s="1"/>
  <c r="T252" i="1"/>
  <c r="U252" i="1" s="1"/>
  <c r="T248" i="1"/>
  <c r="U248" i="1" s="1"/>
  <c r="T236" i="1"/>
  <c r="U236" i="1" s="1"/>
  <c r="T232" i="1"/>
  <c r="U232" i="1" s="1"/>
  <c r="T224" i="1"/>
  <c r="U224" i="1" s="1"/>
  <c r="T220" i="1"/>
  <c r="U220" i="1" s="1"/>
  <c r="T208" i="1"/>
  <c r="U208" i="1" s="1"/>
  <c r="T184" i="1"/>
  <c r="U184" i="1" s="1"/>
  <c r="T180" i="1"/>
  <c r="U180" i="1" s="1"/>
  <c r="T176" i="1"/>
  <c r="U176" i="1" s="1"/>
  <c r="T164" i="1"/>
  <c r="U164" i="1" s="1"/>
  <c r="T156" i="1"/>
  <c r="U156" i="1" s="1"/>
  <c r="T148" i="1"/>
  <c r="U148" i="1" s="1"/>
  <c r="T144" i="1"/>
  <c r="U144" i="1" s="1"/>
  <c r="T132" i="1"/>
  <c r="U132" i="1" s="1"/>
  <c r="T124" i="1"/>
  <c r="U124" i="1" s="1"/>
  <c r="T120" i="1"/>
  <c r="U120" i="1" s="1"/>
  <c r="T112" i="1"/>
  <c r="U112" i="1" s="1"/>
  <c r="T104" i="1"/>
  <c r="U104" i="1" s="1"/>
  <c r="T96" i="1"/>
  <c r="U96" i="1" s="1"/>
  <c r="T90" i="1"/>
  <c r="U90" i="1" s="1"/>
  <c r="T78" i="1"/>
  <c r="U78" i="1" s="1"/>
  <c r="T62" i="1"/>
  <c r="U62" i="1" s="1"/>
  <c r="T58" i="1"/>
  <c r="U58" i="1" s="1"/>
  <c r="T1213" i="1"/>
  <c r="U1213" i="1" s="1"/>
  <c r="T1197" i="1"/>
  <c r="U1197" i="1" s="1"/>
  <c r="T1185" i="1"/>
  <c r="U1185" i="1" s="1"/>
  <c r="T1181" i="1"/>
  <c r="U1181" i="1" s="1"/>
  <c r="T1169" i="1"/>
  <c r="U1169" i="1" s="1"/>
  <c r="T1165" i="1"/>
  <c r="U1165" i="1" s="1"/>
  <c r="T1153" i="1"/>
  <c r="U1153" i="1" s="1"/>
  <c r="T1149" i="1"/>
  <c r="U1149" i="1" s="1"/>
  <c r="T1137" i="1"/>
  <c r="U1137" i="1" s="1"/>
  <c r="T1133" i="1"/>
  <c r="U1133" i="1" s="1"/>
  <c r="T1121" i="1"/>
  <c r="U1121" i="1" s="1"/>
  <c r="T1117" i="1"/>
  <c r="U1117" i="1" s="1"/>
  <c r="T1105" i="1"/>
  <c r="U1105" i="1" s="1"/>
  <c r="T1101" i="1"/>
  <c r="U1101" i="1" s="1"/>
  <c r="T1089" i="1"/>
  <c r="U1089" i="1" s="1"/>
  <c r="T1085" i="1"/>
  <c r="U1085" i="1" s="1"/>
  <c r="T1073" i="1"/>
  <c r="U1073" i="1" s="1"/>
  <c r="T1069" i="1"/>
  <c r="U1069" i="1" s="1"/>
  <c r="T1057" i="1"/>
  <c r="U1057" i="1" s="1"/>
  <c r="T1053" i="1"/>
  <c r="U1053" i="1" s="1"/>
  <c r="T1041" i="1"/>
  <c r="U1041" i="1" s="1"/>
  <c r="T1037" i="1"/>
  <c r="U1037" i="1" s="1"/>
  <c r="T1025" i="1"/>
  <c r="U1025" i="1" s="1"/>
  <c r="T1021" i="1"/>
  <c r="U1021" i="1" s="1"/>
  <c r="T1009" i="1"/>
  <c r="U1009" i="1" s="1"/>
  <c r="T1005" i="1"/>
  <c r="U1005" i="1" s="1"/>
  <c r="T993" i="1"/>
  <c r="U993" i="1" s="1"/>
  <c r="T989" i="1"/>
  <c r="U989" i="1" s="1"/>
  <c r="T977" i="1"/>
  <c r="U977" i="1" s="1"/>
  <c r="T973" i="1"/>
  <c r="U973" i="1" s="1"/>
  <c r="T961" i="1"/>
  <c r="U961" i="1" s="1"/>
  <c r="T957" i="1"/>
  <c r="U957" i="1" s="1"/>
  <c r="T945" i="1"/>
  <c r="U945" i="1" s="1"/>
  <c r="T941" i="1"/>
  <c r="U941" i="1" s="1"/>
  <c r="T929" i="1"/>
  <c r="U929" i="1" s="1"/>
  <c r="T925" i="1"/>
  <c r="U925" i="1" s="1"/>
  <c r="T913" i="1"/>
  <c r="U913" i="1" s="1"/>
  <c r="T909" i="1"/>
  <c r="U909" i="1" s="1"/>
  <c r="T897" i="1"/>
  <c r="U897" i="1" s="1"/>
  <c r="T893" i="1"/>
  <c r="U893" i="1" s="1"/>
  <c r="T881" i="1"/>
  <c r="U881" i="1" s="1"/>
  <c r="T877" i="1"/>
  <c r="U877" i="1" s="1"/>
  <c r="T865" i="1"/>
  <c r="U865" i="1" s="1"/>
  <c r="T861" i="1"/>
  <c r="U861" i="1" s="1"/>
  <c r="T849" i="1"/>
  <c r="U849" i="1" s="1"/>
  <c r="T845" i="1"/>
  <c r="U845" i="1" s="1"/>
  <c r="T833" i="1"/>
  <c r="U833" i="1" s="1"/>
  <c r="T829" i="1"/>
  <c r="U829" i="1" s="1"/>
  <c r="L14" i="10" l="1"/>
  <c r="AK14" i="10"/>
  <c r="G14" i="10"/>
  <c r="W14" i="10"/>
  <c r="AC14" i="10"/>
  <c r="S14" i="10"/>
  <c r="J14" i="10"/>
  <c r="M14" i="10"/>
  <c r="AJ14" i="10"/>
  <c r="AP14" i="10"/>
  <c r="AO14" i="10"/>
  <c r="AL14" i="10"/>
  <c r="AF14" i="10"/>
  <c r="AI14" i="10"/>
  <c r="AQ14" i="10"/>
  <c r="N14" i="10"/>
  <c r="I14" i="10"/>
  <c r="Y14" i="10"/>
  <c r="H14" i="10"/>
  <c r="X14" i="10"/>
  <c r="AR14" i="10"/>
  <c r="AA14" i="10"/>
  <c r="AG14" i="10"/>
  <c r="AD14" i="10"/>
  <c r="AB14" i="10"/>
  <c r="AN14" i="10"/>
  <c r="AE14" i="10"/>
  <c r="O14" i="10"/>
  <c r="Z14" i="10"/>
  <c r="E14" i="10"/>
  <c r="U14" i="10"/>
  <c r="D14" i="10"/>
  <c r="T14" i="10"/>
  <c r="AH14" i="10"/>
  <c r="AM14" i="10"/>
  <c r="V14" i="10"/>
  <c r="R14" i="10"/>
  <c r="Q14" i="10"/>
  <c r="P14" i="10"/>
  <c r="BF18" i="5"/>
  <c r="BI40" i="5"/>
  <c r="BD53" i="5"/>
  <c r="AQ9" i="5"/>
  <c r="AZ18" i="5"/>
  <c r="AK46" i="5"/>
  <c r="BE14" i="5"/>
  <c r="AC22" i="5"/>
  <c r="AM11" i="5"/>
  <c r="AA69" i="5"/>
  <c r="AR33" i="5"/>
  <c r="AN46" i="5"/>
  <c r="BB17" i="5"/>
  <c r="BC30" i="5"/>
  <c r="AL20" i="5"/>
  <c r="AR58" i="5"/>
  <c r="AH13" i="5"/>
  <c r="BH29" i="5"/>
  <c r="AC47" i="5"/>
  <c r="BD33" i="5"/>
  <c r="BE36" i="5"/>
  <c r="AB40" i="5"/>
  <c r="AS78" i="5"/>
  <c r="AO39" i="5"/>
  <c r="AW70" i="5"/>
  <c r="AG52" i="5"/>
  <c r="AB71" i="5"/>
  <c r="AM64" i="5"/>
  <c r="BF35" i="5"/>
  <c r="AV20" i="5"/>
  <c r="AS75" i="5"/>
  <c r="AW48" i="5"/>
  <c r="AY32" i="5"/>
  <c r="AJ45" i="5"/>
  <c r="AS71" i="5"/>
  <c r="AP53" i="5"/>
  <c r="AF41" i="5"/>
  <c r="AQ31" i="5"/>
  <c r="BB21" i="5"/>
  <c r="AH9" i="5"/>
  <c r="AB77" i="5"/>
  <c r="AU68" i="5"/>
  <c r="BI56" i="5"/>
  <c r="AW50" i="5"/>
  <c r="AO55" i="5"/>
  <c r="BB28" i="5"/>
  <c r="AH10" i="5"/>
  <c r="AC67" i="5"/>
  <c r="BG44" i="5"/>
  <c r="BH27" i="5"/>
  <c r="AC20" i="5"/>
  <c r="AG40" i="5"/>
  <c r="BI65" i="5"/>
  <c r="AW49" i="5"/>
  <c r="BG39" i="5"/>
  <c r="AC29" i="5"/>
  <c r="AY19" i="5"/>
  <c r="AE16" i="5"/>
  <c r="BE74" i="5"/>
  <c r="AO66" i="5"/>
  <c r="AN55" i="5"/>
  <c r="AQ49" i="5"/>
  <c r="AA76" i="5"/>
  <c r="AK54" i="5"/>
  <c r="AW10" i="5"/>
  <c r="AK76" i="5"/>
  <c r="AJ44" i="5"/>
  <c r="BD13" i="5"/>
  <c r="AK62" i="5"/>
  <c r="AH52" i="5"/>
  <c r="AS44" i="5"/>
  <c r="AB37" i="5"/>
  <c r="AK32" i="5"/>
  <c r="AU27" i="5"/>
  <c r="BD18" i="5"/>
  <c r="AO12" i="5"/>
  <c r="AE21" i="5"/>
  <c r="AK75" i="5"/>
  <c r="AW66" i="5"/>
  <c r="AL54" i="5"/>
  <c r="BC44" i="5"/>
  <c r="AF37" i="5"/>
  <c r="AV11" i="5"/>
  <c r="AQ33" i="5"/>
  <c r="AN27" i="5"/>
  <c r="AL21" i="5"/>
  <c r="AX72" i="5"/>
  <c r="AD47" i="5"/>
  <c r="AF40" i="5"/>
  <c r="BC36" i="5"/>
  <c r="AW14" i="5"/>
  <c r="BA72" i="5"/>
  <c r="AD58" i="5"/>
  <c r="AJ48" i="5"/>
  <c r="BE35" i="5"/>
  <c r="AE31" i="5"/>
  <c r="AN26" i="5"/>
  <c r="AX15" i="5"/>
  <c r="AD23" i="5"/>
  <c r="AG73" i="5"/>
  <c r="AY62" i="5"/>
  <c r="AG51" i="5"/>
  <c r="AO32" i="5"/>
  <c r="AZ28" i="5"/>
  <c r="AH17" i="5"/>
  <c r="AZ19" i="5"/>
  <c r="AS35" i="5"/>
  <c r="AN17" i="5"/>
  <c r="AI12" i="5"/>
  <c r="AU12" i="5"/>
  <c r="BG14" i="5"/>
  <c r="AY27" i="5"/>
  <c r="AY48" i="5"/>
  <c r="AE71" i="5"/>
  <c r="AA20" i="5"/>
  <c r="AW19" i="5"/>
  <c r="BG10" i="5"/>
  <c r="AY34" i="5"/>
  <c r="AO37" i="5"/>
  <c r="BJ40" i="5"/>
  <c r="AB26" i="5"/>
  <c r="AE32" i="5"/>
  <c r="AA11" i="5"/>
  <c r="AY39" i="5"/>
  <c r="AQ76" i="5"/>
  <c r="AF17" i="5"/>
  <c r="AP9" i="5"/>
  <c r="BA28" i="5"/>
  <c r="AI38" i="5"/>
  <c r="BG45" i="5"/>
  <c r="AK64" i="5"/>
  <c r="AZ26" i="5"/>
  <c r="AW58" i="5"/>
  <c r="AI54" i="5"/>
  <c r="AV64" i="5"/>
  <c r="BC68" i="5"/>
  <c r="AA73" i="5"/>
  <c r="AC78" i="5"/>
  <c r="AM14" i="5"/>
  <c r="AX12" i="5"/>
  <c r="BB19" i="5"/>
  <c r="AK27" i="5"/>
  <c r="AB32" i="5"/>
  <c r="AS37" i="5"/>
  <c r="AN50" i="5"/>
  <c r="AJ67" i="5"/>
  <c r="AW77" i="5"/>
  <c r="AY41" i="5"/>
  <c r="AF54" i="5"/>
  <c r="AD16" i="5"/>
  <c r="AY18" i="5"/>
  <c r="AE29" i="5"/>
  <c r="AV38" i="5"/>
  <c r="AC45" i="5"/>
  <c r="BD49" i="5"/>
  <c r="BF55" i="5"/>
  <c r="AG69" i="5"/>
  <c r="AW76" i="5"/>
  <c r="AE19" i="5"/>
  <c r="AM23" i="5"/>
  <c r="AW17" i="5"/>
  <c r="BF14" i="5"/>
  <c r="AT30" i="5"/>
  <c r="AX37" i="5"/>
  <c r="BF48" i="5"/>
  <c r="AS67" i="5"/>
  <c r="AF79" i="5"/>
  <c r="AA56" i="5"/>
  <c r="AE62" i="5"/>
  <c r="AG75" i="5"/>
  <c r="AG20" i="5"/>
  <c r="AW22" i="5"/>
  <c r="BF15" i="5"/>
  <c r="AO28" i="5"/>
  <c r="AF33" i="5"/>
  <c r="AA23" i="5"/>
  <c r="AC14" i="5"/>
  <c r="AS20" i="5"/>
  <c r="BB11" i="5"/>
  <c r="BA29" i="5"/>
  <c r="AR34" i="5"/>
  <c r="AE23" i="5"/>
  <c r="AO16" i="5"/>
  <c r="AM26" i="5"/>
  <c r="AC31" i="5"/>
  <c r="BD35" i="5"/>
  <c r="AA16" i="5"/>
  <c r="AD13" i="5"/>
  <c r="AS19" i="5"/>
  <c r="BH23" i="5"/>
  <c r="BC10" i="5"/>
  <c r="AB30" i="5"/>
  <c r="BC34" i="5"/>
  <c r="AR38" i="5"/>
  <c r="AI41" i="5"/>
  <c r="AR47" i="5"/>
  <c r="BE49" i="5"/>
  <c r="BB52" i="5"/>
  <c r="BH55" i="5"/>
  <c r="AB65" i="5"/>
  <c r="BI67" i="5"/>
  <c r="AB70" i="5"/>
  <c r="AF72" i="5"/>
  <c r="AJ74" i="5"/>
  <c r="AR77" i="5"/>
  <c r="AV79" i="5"/>
  <c r="AF19" i="5"/>
  <c r="AG15" i="5"/>
  <c r="AH11" i="5"/>
  <c r="AU23" i="5"/>
  <c r="AV21" i="5"/>
  <c r="AX17" i="5"/>
  <c r="AN14" i="5"/>
  <c r="AO10" i="5"/>
  <c r="AY10" i="5"/>
  <c r="BB22" i="5"/>
  <c r="BC20" i="5"/>
  <c r="BE16" i="5"/>
  <c r="BF12" i="5"/>
  <c r="BG9" i="5"/>
  <c r="BI26" i="5"/>
  <c r="AF28" i="5"/>
  <c r="AM29" i="5"/>
  <c r="AS30" i="5"/>
  <c r="AZ31" i="5"/>
  <c r="BG32" i="5"/>
  <c r="AC34" i="5"/>
  <c r="AJ35" i="5"/>
  <c r="AQ36" i="5"/>
  <c r="AW37" i="5"/>
  <c r="BD38" i="5"/>
  <c r="AN40" i="5"/>
  <c r="AU41" i="5"/>
  <c r="AK45" i="5"/>
  <c r="AR46" i="5"/>
  <c r="AY47" i="5"/>
  <c r="BE48" i="5"/>
  <c r="AB50" i="5"/>
  <c r="AP51" i="5"/>
  <c r="BJ52" i="5"/>
  <c r="AV54" i="5"/>
  <c r="AG56" i="5"/>
  <c r="AL57" i="5"/>
  <c r="BH58" i="5"/>
  <c r="AJ63" i="5"/>
  <c r="AN65" i="5"/>
  <c r="AQ67" i="5"/>
  <c r="AV69" i="5"/>
  <c r="AZ71" i="5"/>
  <c r="BC73" i="5"/>
  <c r="BG75" i="5"/>
  <c r="AE79" i="5"/>
  <c r="AD20" i="5"/>
  <c r="AG12" i="5"/>
  <c r="AV18" i="5"/>
  <c r="AN11" i="5"/>
  <c r="AZ23" i="5"/>
  <c r="BC17" i="5"/>
  <c r="BG27" i="5"/>
  <c r="AJ30" i="5"/>
  <c r="AW32" i="5"/>
  <c r="AF35" i="5"/>
  <c r="AO38" i="5"/>
  <c r="AA48" i="5"/>
  <c r="AK51" i="5"/>
  <c r="AW55" i="5"/>
  <c r="BB57" i="5"/>
  <c r="AC63" i="5"/>
  <c r="BE68" i="5"/>
  <c r="AN74" i="5"/>
  <c r="BG78" i="5"/>
  <c r="BH38" i="5"/>
  <c r="AS48" i="5"/>
  <c r="AD56" i="5"/>
  <c r="AE12" i="5"/>
  <c r="AU18" i="5"/>
  <c r="BJ22" i="5"/>
  <c r="AK30" i="5"/>
  <c r="AB35" i="5"/>
  <c r="BC39" i="5"/>
  <c r="AJ46" i="5"/>
  <c r="AF51" i="5"/>
  <c r="BE62" i="5"/>
  <c r="AK71" i="5"/>
  <c r="AZ78" i="5"/>
  <c r="AF16" i="5"/>
  <c r="AX14" i="5"/>
  <c r="BA23" i="5"/>
  <c r="BF10" i="5"/>
  <c r="AL32" i="5"/>
  <c r="AP39" i="5"/>
  <c r="AT44" i="5"/>
  <c r="AX50" i="5"/>
  <c r="AF58" i="5"/>
  <c r="AY70" i="5"/>
  <c r="AY50" i="5"/>
  <c r="AY64" i="5"/>
  <c r="BH78" i="5"/>
  <c r="AT65" i="5"/>
  <c r="BB78" i="5"/>
  <c r="BJ79" i="5"/>
  <c r="AT79" i="5"/>
  <c r="AD79" i="5"/>
  <c r="AX78" i="5"/>
  <c r="AH78" i="5"/>
  <c r="BB77" i="5"/>
  <c r="AL77" i="5"/>
  <c r="BF76" i="5"/>
  <c r="AP76" i="5"/>
  <c r="AX75" i="5"/>
  <c r="AH75" i="5"/>
  <c r="BB74" i="5"/>
  <c r="AL74" i="5"/>
  <c r="BF73" i="5"/>
  <c r="AP73" i="5"/>
  <c r="BJ72" i="5"/>
  <c r="AT72" i="5"/>
  <c r="AD72" i="5"/>
  <c r="AX71" i="5"/>
  <c r="AH71" i="5"/>
  <c r="BB70" i="5"/>
  <c r="AL70" i="5"/>
  <c r="BF69" i="5"/>
  <c r="AP69" i="5"/>
  <c r="BJ68" i="5"/>
  <c r="AT68" i="5"/>
  <c r="AD68" i="5"/>
  <c r="AX67" i="5"/>
  <c r="AH67" i="5"/>
  <c r="BB66" i="5"/>
  <c r="AL66" i="5"/>
  <c r="BF65" i="5"/>
  <c r="AP65" i="5"/>
  <c r="BJ64" i="5"/>
  <c r="AT64" i="5"/>
  <c r="AD64" i="5"/>
  <c r="AX63" i="5"/>
  <c r="AH63" i="5"/>
  <c r="BB62" i="5"/>
  <c r="BI79" i="5"/>
  <c r="AN79" i="5"/>
  <c r="BC78" i="5"/>
  <c r="AG78" i="5"/>
  <c r="AV77" i="5"/>
  <c r="AA77" i="5"/>
  <c r="AO76" i="5"/>
  <c r="AW75" i="5"/>
  <c r="AB75" i="5"/>
  <c r="AQ74" i="5"/>
  <c r="BE73" i="5"/>
  <c r="AJ73" i="5"/>
  <c r="AY72" i="5"/>
  <c r="BF79" i="5"/>
  <c r="AP79" i="5"/>
  <c r="BJ78" i="5"/>
  <c r="AT78" i="5"/>
  <c r="AD78" i="5"/>
  <c r="AX77" i="5"/>
  <c r="AH77" i="5"/>
  <c r="BB76" i="5"/>
  <c r="AL76" i="5"/>
  <c r="BJ75" i="5"/>
  <c r="AT75" i="5"/>
  <c r="AD75" i="5"/>
  <c r="AX74" i="5"/>
  <c r="AH74" i="5"/>
  <c r="BB73" i="5"/>
  <c r="AL73" i="5"/>
  <c r="BF72" i="5"/>
  <c r="AP72" i="5"/>
  <c r="BJ71" i="5"/>
  <c r="AT71" i="5"/>
  <c r="AD71" i="5"/>
  <c r="AX70" i="5"/>
  <c r="AH70" i="5"/>
  <c r="BB69" i="5"/>
  <c r="AL69" i="5"/>
  <c r="BF68" i="5"/>
  <c r="AP68" i="5"/>
  <c r="BJ67" i="5"/>
  <c r="AT67" i="5"/>
  <c r="AD67" i="5"/>
  <c r="AX66" i="5"/>
  <c r="AH66" i="5"/>
  <c r="BB65" i="5"/>
  <c r="AL65" i="5"/>
  <c r="BF64" i="5"/>
  <c r="AP64" i="5"/>
  <c r="BJ63" i="5"/>
  <c r="AT63" i="5"/>
  <c r="AD63" i="5"/>
  <c r="AX62" i="5"/>
  <c r="BD79" i="5"/>
  <c r="AI79" i="5"/>
  <c r="AW78" i="5"/>
  <c r="AB78" i="5"/>
  <c r="AQ77" i="5"/>
  <c r="BE76" i="5"/>
  <c r="AJ76" i="5"/>
  <c r="AR75" i="5"/>
  <c r="BG74" i="5"/>
  <c r="AK74" i="5"/>
  <c r="AZ73" i="5"/>
  <c r="AE73" i="5"/>
  <c r="AS72" i="5"/>
  <c r="BH71" i="5"/>
  <c r="AM71" i="5"/>
  <c r="BA70" i="5"/>
  <c r="AF70" i="5"/>
  <c r="AU69" i="5"/>
  <c r="BI68" i="5"/>
  <c r="AN68" i="5"/>
  <c r="BC67" i="5"/>
  <c r="AG67" i="5"/>
  <c r="AV66" i="5"/>
  <c r="AA66" i="5"/>
  <c r="AO65" i="5"/>
  <c r="BD64" i="5"/>
  <c r="AI64" i="5"/>
  <c r="AW63" i="5"/>
  <c r="BB79" i="5"/>
  <c r="BF78" i="5"/>
  <c r="BJ77" i="5"/>
  <c r="AD77" i="5"/>
  <c r="AH76" i="5"/>
  <c r="AP75" i="5"/>
  <c r="AT74" i="5"/>
  <c r="AX73" i="5"/>
  <c r="BB72" i="5"/>
  <c r="BF71" i="5"/>
  <c r="BJ70" i="5"/>
  <c r="AD70" i="5"/>
  <c r="AH69" i="5"/>
  <c r="AL68" i="5"/>
  <c r="AP67" i="5"/>
  <c r="AT66" i="5"/>
  <c r="AX65" i="5"/>
  <c r="BB64" i="5"/>
  <c r="BF63" i="5"/>
  <c r="BJ62" i="5"/>
  <c r="AC79" i="5"/>
  <c r="BG77" i="5"/>
  <c r="AZ76" i="5"/>
  <c r="AM75" i="5"/>
  <c r="AF74" i="5"/>
  <c r="BI72" i="5"/>
  <c r="AC72" i="5"/>
  <c r="AG71" i="5"/>
  <c r="AQ70" i="5"/>
  <c r="AZ69" i="5"/>
  <c r="BD68" i="5"/>
  <c r="AC68" i="5"/>
  <c r="AM67" i="5"/>
  <c r="AQ66" i="5"/>
  <c r="AZ65" i="5"/>
  <c r="BI64" i="5"/>
  <c r="AC64" i="5"/>
  <c r="AM63" i="5"/>
  <c r="BA62" i="5"/>
  <c r="AI62" i="5"/>
  <c r="AU58" i="5"/>
  <c r="AE58" i="5"/>
  <c r="AY57" i="5"/>
  <c r="AI57" i="5"/>
  <c r="AU56" i="5"/>
  <c r="AE56" i="5"/>
  <c r="AY55" i="5"/>
  <c r="AI55" i="5"/>
  <c r="BC54" i="5"/>
  <c r="AM54" i="5"/>
  <c r="BG53" i="5"/>
  <c r="AQ53" i="5"/>
  <c r="AA53" i="5"/>
  <c r="AU52" i="5"/>
  <c r="AE52" i="5"/>
  <c r="AY51" i="5"/>
  <c r="AI51" i="5"/>
  <c r="BC50" i="5"/>
  <c r="AM79" i="5"/>
  <c r="AU78" i="5"/>
  <c r="BC77" i="5"/>
  <c r="BI76" i="5"/>
  <c r="AG76" i="5"/>
  <c r="AV75" i="5"/>
  <c r="BD74" i="5"/>
  <c r="AB74" i="5"/>
  <c r="AI73" i="5"/>
  <c r="AQ72" i="5"/>
  <c r="AY71" i="5"/>
  <c r="BE70" i="5"/>
  <c r="AC70" i="5"/>
  <c r="AK69" i="5"/>
  <c r="AR68" i="5"/>
  <c r="AZ67" i="5"/>
  <c r="BH66" i="5"/>
  <c r="AE66" i="5"/>
  <c r="AM65" i="5"/>
  <c r="AU64" i="5"/>
  <c r="BA63" i="5"/>
  <c r="BI62" i="5"/>
  <c r="AJ62" i="5"/>
  <c r="BF58" i="5"/>
  <c r="AK58" i="5"/>
  <c r="AZ57" i="5"/>
  <c r="AD57" i="5"/>
  <c r="BA56" i="5"/>
  <c r="AF56" i="5"/>
  <c r="AT55" i="5"/>
  <c r="BI54" i="5"/>
  <c r="AN54" i="5"/>
  <c r="BB53" i="5"/>
  <c r="AG53" i="5"/>
  <c r="AV52" i="5"/>
  <c r="BJ51" i="5"/>
  <c r="AO51" i="5"/>
  <c r="BD50" i="5"/>
  <c r="AL50" i="5"/>
  <c r="BF49" i="5"/>
  <c r="AP49" i="5"/>
  <c r="BJ48" i="5"/>
  <c r="AT48" i="5"/>
  <c r="AD48" i="5"/>
  <c r="AX47" i="5"/>
  <c r="AH47" i="5"/>
  <c r="BB46" i="5"/>
  <c r="AL46" i="5"/>
  <c r="BF45" i="5"/>
  <c r="AP45" i="5"/>
  <c r="AX44" i="5"/>
  <c r="AH44" i="5"/>
  <c r="BJ41" i="5"/>
  <c r="AT41" i="5"/>
  <c r="AD41" i="5"/>
  <c r="AX40" i="5"/>
  <c r="AH40" i="5"/>
  <c r="BJ39" i="5"/>
  <c r="AT39" i="5"/>
  <c r="AD39" i="5"/>
  <c r="AX38" i="5"/>
  <c r="AH38" i="5"/>
  <c r="BB37" i="5"/>
  <c r="AL37" i="5"/>
  <c r="BF36" i="5"/>
  <c r="AP36" i="5"/>
  <c r="BJ35" i="5"/>
  <c r="AT35" i="5"/>
  <c r="AD35" i="5"/>
  <c r="AX34" i="5"/>
  <c r="AH34" i="5"/>
  <c r="BB33" i="5"/>
  <c r="AL33" i="5"/>
  <c r="BF32" i="5"/>
  <c r="AP32" i="5"/>
  <c r="BJ31" i="5"/>
  <c r="AT31" i="5"/>
  <c r="AD31" i="5"/>
  <c r="AX30" i="5"/>
  <c r="AH30" i="5"/>
  <c r="BB29" i="5"/>
  <c r="AL29" i="5"/>
  <c r="BF28" i="5"/>
  <c r="AP28" i="5"/>
  <c r="BJ27" i="5"/>
  <c r="AT27" i="5"/>
  <c r="AD27" i="5"/>
  <c r="AX26" i="5"/>
  <c r="AH26" i="5"/>
  <c r="BH9" i="5"/>
  <c r="BB10" i="5"/>
  <c r="AL79" i="5"/>
  <c r="AP78" i="5"/>
  <c r="AT77" i="5"/>
  <c r="AX76" i="5"/>
  <c r="BF75" i="5"/>
  <c r="BJ74" i="5"/>
  <c r="AD74" i="5"/>
  <c r="AH73" i="5"/>
  <c r="AL72" i="5"/>
  <c r="AP71" i="5"/>
  <c r="AT70" i="5"/>
  <c r="AX69" i="5"/>
  <c r="BB68" i="5"/>
  <c r="BF67" i="5"/>
  <c r="BJ66" i="5"/>
  <c r="AD66" i="5"/>
  <c r="AH65" i="5"/>
  <c r="AL64" i="5"/>
  <c r="AP63" i="5"/>
  <c r="AT62" i="5"/>
  <c r="AY79" i="5"/>
  <c r="AR78" i="5"/>
  <c r="AK77" i="5"/>
  <c r="AE76" i="5"/>
  <c r="BH75" i="5"/>
  <c r="BA74" i="5"/>
  <c r="AU73" i="5"/>
  <c r="AN72" i="5"/>
  <c r="AW71" i="5"/>
  <c r="BG70" i="5"/>
  <c r="AA70" i="5"/>
  <c r="AJ69" i="5"/>
  <c r="AS68" i="5"/>
  <c r="AW67" i="5"/>
  <c r="BG66" i="5"/>
  <c r="AF66" i="5"/>
  <c r="AJ65" i="5"/>
  <c r="AS64" i="5"/>
  <c r="BC63" i="5"/>
  <c r="AB63" i="5"/>
  <c r="AQ62" i="5"/>
  <c r="AA62" i="5"/>
  <c r="BC58" i="5"/>
  <c r="AM58" i="5"/>
  <c r="BG57" i="5"/>
  <c r="AQ57" i="5"/>
  <c r="AA57" i="5"/>
  <c r="BC56" i="5"/>
  <c r="AM56" i="5"/>
  <c r="BG55" i="5"/>
  <c r="AQ55" i="5"/>
  <c r="AA55" i="5"/>
  <c r="AU54" i="5"/>
  <c r="AE54" i="5"/>
  <c r="AY53" i="5"/>
  <c r="AI53" i="5"/>
  <c r="BC52" i="5"/>
  <c r="AM52" i="5"/>
  <c r="BG51" i="5"/>
  <c r="AQ51" i="5"/>
  <c r="AA51" i="5"/>
  <c r="BA79" i="5"/>
  <c r="BI78" i="5"/>
  <c r="AF78" i="5"/>
  <c r="AN77" i="5"/>
  <c r="AV76" i="5"/>
  <c r="AI75" i="5"/>
  <c r="AO74" i="5"/>
  <c r="AW73" i="5"/>
  <c r="BE72" i="5"/>
  <c r="AB72" i="5"/>
  <c r="AJ71" i="5"/>
  <c r="AR70" i="5"/>
  <c r="AY69" i="5"/>
  <c r="BG68" i="5"/>
  <c r="AE68" i="5"/>
  <c r="AK67" i="5"/>
  <c r="AS66" i="5"/>
  <c r="BA65" i="5"/>
  <c r="BH64" i="5"/>
  <c r="AF64" i="5"/>
  <c r="AN63" i="5"/>
  <c r="AU62" i="5"/>
  <c r="AV58" i="5"/>
  <c r="BJ57" i="5"/>
  <c r="AO57" i="5"/>
  <c r="AP56" i="5"/>
  <c r="BE55" i="5"/>
  <c r="AJ55" i="5"/>
  <c r="AX54" i="5"/>
  <c r="AC54" i="5"/>
  <c r="AR53" i="5"/>
  <c r="BF52" i="5"/>
  <c r="AK52" i="5"/>
  <c r="AZ51" i="5"/>
  <c r="AD51" i="5"/>
  <c r="AT50" i="5"/>
  <c r="AD50" i="5"/>
  <c r="AX49" i="5"/>
  <c r="AH49" i="5"/>
  <c r="BB48" i="5"/>
  <c r="AL48" i="5"/>
  <c r="BF47" i="5"/>
  <c r="AP47" i="5"/>
  <c r="BJ46" i="5"/>
  <c r="AT46" i="5"/>
  <c r="AD46" i="5"/>
  <c r="AX45" i="5"/>
  <c r="AH45" i="5"/>
  <c r="BF44" i="5"/>
  <c r="AP44" i="5"/>
  <c r="BB41" i="5"/>
  <c r="AL41" i="5"/>
  <c r="BF40" i="5"/>
  <c r="AP40" i="5"/>
  <c r="BB39" i="5"/>
  <c r="AL39" i="5"/>
  <c r="BF38" i="5"/>
  <c r="AP38" i="5"/>
  <c r="BJ37" i="5"/>
  <c r="AT37" i="5"/>
  <c r="AD37" i="5"/>
  <c r="AX36" i="5"/>
  <c r="AH36" i="5"/>
  <c r="BB35" i="5"/>
  <c r="AL35" i="5"/>
  <c r="BF34" i="5"/>
  <c r="AP34" i="5"/>
  <c r="BJ33" i="5"/>
  <c r="AT33" i="5"/>
  <c r="AD33" i="5"/>
  <c r="AX32" i="5"/>
  <c r="AH32" i="5"/>
  <c r="BB31" i="5"/>
  <c r="AL31" i="5"/>
  <c r="BF30" i="5"/>
  <c r="AP30" i="5"/>
  <c r="BJ29" i="5"/>
  <c r="AT29" i="5"/>
  <c r="AD29" i="5"/>
  <c r="AX28" i="5"/>
  <c r="AH28" i="5"/>
  <c r="BB27" i="5"/>
  <c r="AL27" i="5"/>
  <c r="BF26" i="5"/>
  <c r="AP26" i="5"/>
  <c r="AZ9" i="5"/>
  <c r="BJ10" i="5"/>
  <c r="BD12" i="5"/>
  <c r="BI13" i="5"/>
  <c r="BC15" i="5"/>
  <c r="BH16" i="5"/>
  <c r="BB18" i="5"/>
  <c r="BG19" i="5"/>
  <c r="BA21" i="5"/>
  <c r="AL78" i="5"/>
  <c r="AT76" i="5"/>
  <c r="BB75" i="5"/>
  <c r="BJ73" i="5"/>
  <c r="AH72" i="5"/>
  <c r="AP70" i="5"/>
  <c r="AX68" i="5"/>
  <c r="BF66" i="5"/>
  <c r="AD65" i="5"/>
  <c r="AL63" i="5"/>
  <c r="AM78" i="5"/>
  <c r="AV74" i="5"/>
  <c r="AI72" i="5"/>
  <c r="AV70" i="5"/>
  <c r="AE69" i="5"/>
  <c r="AR67" i="5"/>
  <c r="BE65" i="5"/>
  <c r="AN64" i="5"/>
  <c r="BG62" i="5"/>
  <c r="AI58" i="5"/>
  <c r="AM57" i="5"/>
  <c r="AY56" i="5"/>
  <c r="BC55" i="5"/>
  <c r="BG54" i="5"/>
  <c r="AA54" i="5"/>
  <c r="AE53" i="5"/>
  <c r="AI52" i="5"/>
  <c r="AM51" i="5"/>
  <c r="BA78" i="5"/>
  <c r="AG77" i="5"/>
  <c r="AA75" i="5"/>
  <c r="AQ73" i="5"/>
  <c r="BE71" i="5"/>
  <c r="AJ70" i="5"/>
  <c r="AZ68" i="5"/>
  <c r="AE67" i="5"/>
  <c r="AS65" i="5"/>
  <c r="BI63" i="5"/>
  <c r="AO62" i="5"/>
  <c r="BE57" i="5"/>
  <c r="AK56" i="5"/>
  <c r="AD55" i="5"/>
  <c r="BH53" i="5"/>
  <c r="BA52" i="5"/>
  <c r="AT51" i="5"/>
  <c r="AP50" i="5"/>
  <c r="AT49" i="5"/>
  <c r="AX48" i="5"/>
  <c r="BB47" i="5"/>
  <c r="BF46" i="5"/>
  <c r="BJ45" i="5"/>
  <c r="AD45" i="5"/>
  <c r="AL44" i="5"/>
  <c r="AX41" i="5"/>
  <c r="BB40" i="5"/>
  <c r="AH39" i="5"/>
  <c r="AL38" i="5"/>
  <c r="AP37" i="5"/>
  <c r="AT36" i="5"/>
  <c r="AX35" i="5"/>
  <c r="BB34" i="5"/>
  <c r="BF33" i="5"/>
  <c r="BJ32" i="5"/>
  <c r="AD32" i="5"/>
  <c r="AH31" i="5"/>
  <c r="AL30" i="5"/>
  <c r="AP29" i="5"/>
  <c r="AT28" i="5"/>
  <c r="AX27" i="5"/>
  <c r="BB26" i="5"/>
  <c r="BD9" i="5"/>
  <c r="BC11" i="5"/>
  <c r="BA13" i="5"/>
  <c r="BJ14" i="5"/>
  <c r="BA17" i="5"/>
  <c r="BJ18" i="5"/>
  <c r="BH20" i="5"/>
  <c r="AZ22" i="5"/>
  <c r="BE23" i="5"/>
  <c r="AY13" i="5"/>
  <c r="AN9" i="5"/>
  <c r="AX10" i="5"/>
  <c r="AR12" i="5"/>
  <c r="AW13" i="5"/>
  <c r="AQ15" i="5"/>
  <c r="AV16" i="5"/>
  <c r="AP18" i="5"/>
  <c r="AU19" i="5"/>
  <c r="AO21" i="5"/>
  <c r="AN22" i="5"/>
  <c r="AS23" i="5"/>
  <c r="AM13" i="5"/>
  <c r="AB9" i="5"/>
  <c r="AL10" i="5"/>
  <c r="AF12" i="5"/>
  <c r="AK13" i="5"/>
  <c r="AE15" i="5"/>
  <c r="AJ16" i="5"/>
  <c r="AD18" i="5"/>
  <c r="AI19" i="5"/>
  <c r="AC21" i="5"/>
  <c r="AB22" i="5"/>
  <c r="AG23" i="5"/>
  <c r="AA13" i="5"/>
  <c r="AR79" i="5"/>
  <c r="AQ78" i="5"/>
  <c r="AO77" i="5"/>
  <c r="AM76" i="5"/>
  <c r="AJ75" i="5"/>
  <c r="AG74" i="5"/>
  <c r="AF73" i="5"/>
  <c r="AE72" i="5"/>
  <c r="AA71" i="5"/>
  <c r="BI69" i="5"/>
  <c r="BH68" i="5"/>
  <c r="BE67" i="5"/>
  <c r="BD66" i="5"/>
  <c r="BC65" i="5"/>
  <c r="AZ64" i="5"/>
  <c r="AY63" i="5"/>
  <c r="AW62" i="5"/>
  <c r="AO58" i="5"/>
  <c r="AW57" i="5"/>
  <c r="AR56" i="5"/>
  <c r="AX55" i="5"/>
  <c r="BF54" i="5"/>
  <c r="AD54" i="5"/>
  <c r="AK53" i="5"/>
  <c r="AS52" i="5"/>
  <c r="BA51" i="5"/>
  <c r="BH50" i="5"/>
  <c r="AJ50" i="5"/>
  <c r="AY49" i="5"/>
  <c r="AC49" i="5"/>
  <c r="AR48" i="5"/>
  <c r="BG47" i="5"/>
  <c r="AK47" i="5"/>
  <c r="AZ46" i="5"/>
  <c r="AE46" i="5"/>
  <c r="AS45" i="5"/>
  <c r="BA44" i="5"/>
  <c r="AF44" i="5"/>
  <c r="BC41" i="5"/>
  <c r="AG41" i="5"/>
  <c r="AV40" i="5"/>
  <c r="AA40" i="5"/>
  <c r="AW39" i="5"/>
  <c r="AB39" i="5"/>
  <c r="AQ38" i="5"/>
  <c r="BE37" i="5"/>
  <c r="AJ37" i="5"/>
  <c r="AY36" i="5"/>
  <c r="AC36" i="5"/>
  <c r="AR35" i="5"/>
  <c r="BG34" i="5"/>
  <c r="AK34" i="5"/>
  <c r="AZ33" i="5"/>
  <c r="AE33" i="5"/>
  <c r="AS32" i="5"/>
  <c r="BH31" i="5"/>
  <c r="AM31" i="5"/>
  <c r="BA30" i="5"/>
  <c r="AF30" i="5"/>
  <c r="AU29" i="5"/>
  <c r="BI28" i="5"/>
  <c r="AN28" i="5"/>
  <c r="BC27" i="5"/>
  <c r="AG27" i="5"/>
  <c r="AV26" i="5"/>
  <c r="AA26" i="5"/>
  <c r="BI11" i="5"/>
  <c r="BH13" i="5"/>
  <c r="BH15" i="5"/>
  <c r="BG17" i="5"/>
  <c r="BF19" i="5"/>
  <c r="BF21" i="5"/>
  <c r="BD23" i="5"/>
  <c r="AR11" i="5"/>
  <c r="AQ13" i="5"/>
  <c r="AP15" i="5"/>
  <c r="AP17" i="5"/>
  <c r="AO19" i="5"/>
  <c r="AN21" i="5"/>
  <c r="AX22" i="5"/>
  <c r="AM18" i="5"/>
  <c r="AL9" i="5"/>
  <c r="AK10" i="5"/>
  <c r="AK12" i="5"/>
  <c r="AJ14" i="5"/>
  <c r="AI16" i="5"/>
  <c r="AI18" i="5"/>
  <c r="AH20" i="5"/>
  <c r="AG22" i="5"/>
  <c r="AA12" i="5"/>
  <c r="BE66" i="5"/>
  <c r="AJ64" i="5"/>
  <c r="AP62" i="5"/>
  <c r="AJ58" i="5"/>
  <c r="AX79" i="5"/>
  <c r="BF77" i="5"/>
  <c r="AD76" i="5"/>
  <c r="AL75" i="5"/>
  <c r="AT73" i="5"/>
  <c r="BB71" i="5"/>
  <c r="BJ69" i="5"/>
  <c r="AH68" i="5"/>
  <c r="AP66" i="5"/>
  <c r="AX64" i="5"/>
  <c r="BF62" i="5"/>
  <c r="BA77" i="5"/>
  <c r="AA74" i="5"/>
  <c r="BC71" i="5"/>
  <c r="AK70" i="5"/>
  <c r="AY68" i="5"/>
  <c r="AB67" i="5"/>
  <c r="AU65" i="5"/>
  <c r="BH63" i="5"/>
  <c r="AV62" i="5"/>
  <c r="BG58" i="5"/>
  <c r="AA58" i="5"/>
  <c r="AE57" i="5"/>
  <c r="AQ56" i="5"/>
  <c r="AU55" i="5"/>
  <c r="AY54" i="5"/>
  <c r="BC53" i="5"/>
  <c r="BG52" i="5"/>
  <c r="AA52" i="5"/>
  <c r="AE51" i="5"/>
  <c r="BH79" i="5"/>
  <c r="AN78" i="5"/>
  <c r="BC76" i="5"/>
  <c r="AW74" i="5"/>
  <c r="AB73" i="5"/>
  <c r="AQ71" i="5"/>
  <c r="BG69" i="5"/>
  <c r="AK68" i="5"/>
  <c r="AZ66" i="5"/>
  <c r="AF65" i="5"/>
  <c r="AU63" i="5"/>
  <c r="AD62" i="5"/>
  <c r="BA58" i="5"/>
  <c r="AT57" i="5"/>
  <c r="BJ55" i="5"/>
  <c r="BD54" i="5"/>
  <c r="AW53" i="5"/>
  <c r="AP52" i="5"/>
  <c r="AJ51" i="5"/>
  <c r="AH50" i="5"/>
  <c r="AL49" i="5"/>
  <c r="AP48" i="5"/>
  <c r="AT47" i="5"/>
  <c r="AX46" i="5"/>
  <c r="BB45" i="5"/>
  <c r="BJ44" i="5"/>
  <c r="AD44" i="5"/>
  <c r="AP41" i="5"/>
  <c r="AT40" i="5"/>
  <c r="BF39" i="5"/>
  <c r="BJ38" i="5"/>
  <c r="AD38" i="5"/>
  <c r="AH37" i="5"/>
  <c r="AL36" i="5"/>
  <c r="AP35" i="5"/>
  <c r="AT34" i="5"/>
  <c r="AX33" i="5"/>
  <c r="BB32" i="5"/>
  <c r="BF31" i="5"/>
  <c r="BJ30" i="5"/>
  <c r="AD30" i="5"/>
  <c r="AH29" i="5"/>
  <c r="AL28" i="5"/>
  <c r="AP27" i="5"/>
  <c r="AT26" i="5"/>
  <c r="BG11" i="5"/>
  <c r="BE13" i="5"/>
  <c r="BG15" i="5"/>
  <c r="BE17" i="5"/>
  <c r="BC19" i="5"/>
  <c r="BE21" i="5"/>
  <c r="BD22" i="5"/>
  <c r="BI23" i="5"/>
  <c r="AY17" i="5"/>
  <c r="AR9" i="5"/>
  <c r="AQ11" i="5"/>
  <c r="AV12" i="5"/>
  <c r="AP14" i="5"/>
  <c r="AU15" i="5"/>
  <c r="AO17" i="5"/>
  <c r="AT18" i="5"/>
  <c r="AN20" i="5"/>
  <c r="AS21" i="5"/>
  <c r="AR22" i="5"/>
  <c r="AW23" i="5"/>
  <c r="AM17" i="5"/>
  <c r="AF9" i="5"/>
  <c r="AE11" i="5"/>
  <c r="AJ12" i="5"/>
  <c r="AD14" i="5"/>
  <c r="AI15" i="5"/>
  <c r="AC17" i="5"/>
  <c r="AH18" i="5"/>
  <c r="AB20" i="5"/>
  <c r="AG21" i="5"/>
  <c r="AF22" i="5"/>
  <c r="AK23" i="5"/>
  <c r="AA17" i="5"/>
  <c r="AJ79" i="5"/>
  <c r="AI78" i="5"/>
  <c r="AE77" i="5"/>
  <c r="AC76" i="5"/>
  <c r="BI74" i="5"/>
  <c r="BH73" i="5"/>
  <c r="BG72" i="5"/>
  <c r="BD71" i="5"/>
  <c r="BC70" i="5"/>
  <c r="BA69" i="5"/>
  <c r="AW68" i="5"/>
  <c r="AV67" i="5"/>
  <c r="AU66" i="5"/>
  <c r="AR65" i="5"/>
  <c r="AQ64" i="5"/>
  <c r="AO63" i="5"/>
  <c r="AN62" i="5"/>
  <c r="BJ58" i="5"/>
  <c r="AH58" i="5"/>
  <c r="AP57" i="5"/>
  <c r="AJ56" i="5"/>
  <c r="AR55" i="5"/>
  <c r="AZ54" i="5"/>
  <c r="BF53" i="5"/>
  <c r="AD53" i="5"/>
  <c r="AL52" i="5"/>
  <c r="AS51" i="5"/>
  <c r="BA50" i="5"/>
  <c r="AE50" i="5"/>
  <c r="AS49" i="5"/>
  <c r="BH48" i="5"/>
  <c r="AM48" i="5"/>
  <c r="BA47" i="5"/>
  <c r="AF47" i="5"/>
  <c r="AU46" i="5"/>
  <c r="BI45" i="5"/>
  <c r="AN45" i="5"/>
  <c r="AV44" i="5"/>
  <c r="AA44" i="5"/>
  <c r="AW41" i="5"/>
  <c r="AB41" i="5"/>
  <c r="AQ40" i="5"/>
  <c r="AR39" i="5"/>
  <c r="BG38" i="5"/>
  <c r="AK38" i="5"/>
  <c r="AZ37" i="5"/>
  <c r="AE37" i="5"/>
  <c r="AS36" i="5"/>
  <c r="BH35" i="5"/>
  <c r="AM35" i="5"/>
  <c r="BA34" i="5"/>
  <c r="AF34" i="5"/>
  <c r="AU33" i="5"/>
  <c r="BI32" i="5"/>
  <c r="AN32" i="5"/>
  <c r="BC31" i="5"/>
  <c r="AG31" i="5"/>
  <c r="AV30" i="5"/>
  <c r="AA30" i="5"/>
  <c r="AO29" i="5"/>
  <c r="BD28" i="5"/>
  <c r="AI28" i="5"/>
  <c r="AW27" i="5"/>
  <c r="AB27" i="5"/>
  <c r="AQ26" i="5"/>
  <c r="BE9" i="5"/>
  <c r="BD10" i="5"/>
  <c r="BC12" i="5"/>
  <c r="BC14" i="5"/>
  <c r="BB16" i="5"/>
  <c r="BA18" i="5"/>
  <c r="BA20" i="5"/>
  <c r="BJ23" i="5"/>
  <c r="AY9" i="5"/>
  <c r="AW11" i="5"/>
  <c r="AV13" i="5"/>
  <c r="AV15" i="5"/>
  <c r="AU17" i="5"/>
  <c r="AT19" i="5"/>
  <c r="AT21" i="5"/>
  <c r="AR23" i="5"/>
  <c r="AF11" i="5"/>
  <c r="AE13" i="5"/>
  <c r="AD15" i="5"/>
  <c r="AD17" i="5"/>
  <c r="AC19" i="5"/>
  <c r="AB21" i="5"/>
  <c r="AL22" i="5"/>
  <c r="AA18" i="5"/>
  <c r="AC66" i="5"/>
  <c r="AZ63" i="5"/>
  <c r="AB62" i="5"/>
  <c r="AX57" i="5"/>
  <c r="AS56" i="5"/>
  <c r="BH54" i="5"/>
  <c r="AN53" i="5"/>
  <c r="BB51" i="5"/>
  <c r="AK50" i="5"/>
  <c r="AE49" i="5"/>
  <c r="BH47" i="5"/>
  <c r="BA46" i="5"/>
  <c r="AU45" i="5"/>
  <c r="AM44" i="5"/>
  <c r="BD41" i="5"/>
  <c r="BC40" i="5"/>
  <c r="AI39" i="5"/>
  <c r="BG37" i="5"/>
  <c r="AG79" i="5"/>
  <c r="AE78" i="5"/>
  <c r="AC77" i="5"/>
  <c r="AB76" i="5"/>
  <c r="BI75" i="5"/>
  <c r="BH74" i="5"/>
  <c r="BG73" i="5"/>
  <c r="BC72" i="5"/>
  <c r="BA71" i="5"/>
  <c r="AZ70" i="5"/>
  <c r="AW69" i="5"/>
  <c r="AV68" i="5"/>
  <c r="AU67" i="5"/>
  <c r="AR66" i="5"/>
  <c r="AQ65" i="5"/>
  <c r="AO64" i="5"/>
  <c r="AK63" i="5"/>
  <c r="AL62" i="5"/>
  <c r="BI58" i="5"/>
  <c r="AG58" i="5"/>
  <c r="AN57" i="5"/>
  <c r="BJ56" i="5"/>
  <c r="AH56" i="5"/>
  <c r="AP55" i="5"/>
  <c r="AW54" i="5"/>
  <c r="BE53" i="5"/>
  <c r="AC53" i="5"/>
  <c r="AJ52" i="5"/>
  <c r="AR51" i="5"/>
  <c r="AZ50" i="5"/>
  <c r="AC50" i="5"/>
  <c r="AR49" i="5"/>
  <c r="BG48" i="5"/>
  <c r="AK48" i="5"/>
  <c r="AZ47" i="5"/>
  <c r="AE47" i="5"/>
  <c r="AS46" i="5"/>
  <c r="BH45" i="5"/>
  <c r="AM45" i="5"/>
  <c r="AU44" i="5"/>
  <c r="AV41" i="5"/>
  <c r="AA41" i="5"/>
  <c r="AO40" i="5"/>
  <c r="AQ39" i="5"/>
  <c r="BE38" i="5"/>
  <c r="AJ38" i="5"/>
  <c r="AY37" i="5"/>
  <c r="AC37" i="5"/>
  <c r="AR36" i="5"/>
  <c r="BG35" i="5"/>
  <c r="AK35" i="5"/>
  <c r="AZ34" i="5"/>
  <c r="AP77" i="5"/>
  <c r="BF74" i="5"/>
  <c r="AL71" i="5"/>
  <c r="BB67" i="5"/>
  <c r="AH64" i="5"/>
  <c r="AF77" i="5"/>
  <c r="AO73" i="5"/>
  <c r="BE69" i="5"/>
  <c r="BA66" i="5"/>
  <c r="AR63" i="5"/>
  <c r="AY58" i="5"/>
  <c r="AM55" i="5"/>
  <c r="AU53" i="5"/>
  <c r="BC51" i="5"/>
  <c r="BI77" i="5"/>
  <c r="BD75" i="5"/>
  <c r="AW72" i="5"/>
  <c r="AR69" i="5"/>
  <c r="AM66" i="5"/>
  <c r="AF63" i="5"/>
  <c r="AJ57" i="5"/>
  <c r="BF56" i="5"/>
  <c r="AS54" i="5"/>
  <c r="AF52" i="5"/>
  <c r="BJ49" i="5"/>
  <c r="AH48" i="5"/>
  <c r="AP46" i="5"/>
  <c r="AL40" i="5"/>
  <c r="BB38" i="5"/>
  <c r="BJ36" i="5"/>
  <c r="AH35" i="5"/>
  <c r="AP33" i="5"/>
  <c r="AX31" i="5"/>
  <c r="BF29" i="5"/>
  <c r="AD28" i="5"/>
  <c r="AL26" i="5"/>
  <c r="AZ12" i="5"/>
  <c r="AZ16" i="5"/>
  <c r="AZ20" i="5"/>
  <c r="AY21" i="5"/>
  <c r="AP10" i="5"/>
  <c r="AO13" i="5"/>
  <c r="AN16" i="5"/>
  <c r="AX18" i="5"/>
  <c r="AW21" i="5"/>
  <c r="AV22" i="5"/>
  <c r="AJ9" i="5"/>
  <c r="AI11" i="5"/>
  <c r="AH14" i="5"/>
  <c r="AG17" i="5"/>
  <c r="AF20" i="5"/>
  <c r="BH77" i="5"/>
  <c r="AZ74" i="5"/>
  <c r="AV72" i="5"/>
  <c r="AS70" i="5"/>
  <c r="AO68" i="5"/>
  <c r="AJ66" i="5"/>
  <c r="AG64" i="5"/>
  <c r="AG62" i="5"/>
  <c r="AB58" i="5"/>
  <c r="BE56" i="5"/>
  <c r="AK55" i="5"/>
  <c r="AZ53" i="5"/>
  <c r="AD52" i="5"/>
  <c r="AU50" i="5"/>
  <c r="AN49" i="5"/>
  <c r="AG48" i="5"/>
  <c r="AA47" i="5"/>
  <c r="BD45" i="5"/>
  <c r="AQ44" i="5"/>
  <c r="BG40" i="5"/>
  <c r="AM39" i="5"/>
  <c r="AF38" i="5"/>
  <c r="BI36" i="5"/>
  <c r="BC35" i="5"/>
  <c r="AV34" i="5"/>
  <c r="AO33" i="5"/>
  <c r="AI32" i="5"/>
  <c r="AB31" i="5"/>
  <c r="BE29" i="5"/>
  <c r="AY28" i="5"/>
  <c r="AR27" i="5"/>
  <c r="AK26" i="5"/>
  <c r="BI10" i="5"/>
  <c r="BH14" i="5"/>
  <c r="BG18" i="5"/>
  <c r="AS9" i="5"/>
  <c r="AQ12" i="5"/>
  <c r="AP16" i="5"/>
  <c r="AO20" i="5"/>
  <c r="AJ13" i="5"/>
  <c r="AI17" i="5"/>
  <c r="AH21" i="5"/>
  <c r="AF23" i="5"/>
  <c r="AI63" i="5"/>
  <c r="BA55" i="5"/>
  <c r="BA53" i="5"/>
  <c r="AN51" i="5"/>
  <c r="AZ49" i="5"/>
  <c r="AI48" i="5"/>
  <c r="AV46" i="5"/>
  <c r="AE45" i="5"/>
  <c r="AW44" i="5"/>
  <c r="AN41" i="5"/>
  <c r="AW38" i="5"/>
  <c r="AY78" i="5"/>
  <c r="AM77" i="5"/>
  <c r="AQ75" i="5"/>
  <c r="AE74" i="5"/>
  <c r="AU72" i="5"/>
  <c r="AI71" i="5"/>
  <c r="BH69" i="5"/>
  <c r="AM68" i="5"/>
  <c r="AA67" i="5"/>
  <c r="AY65" i="5"/>
  <c r="AE64" i="5"/>
  <c r="BD62" i="5"/>
  <c r="AT58" i="5"/>
  <c r="AV57" i="5"/>
  <c r="AO56" i="5"/>
  <c r="AH55" i="5"/>
  <c r="AJ54" i="5"/>
  <c r="AJ53" i="5"/>
  <c r="AC52" i="5"/>
  <c r="AC51" i="5"/>
  <c r="AI50" i="5"/>
  <c r="AM49" i="5"/>
  <c r="AV48" i="5"/>
  <c r="BE47" i="5"/>
  <c r="BI46" i="5"/>
  <c r="AI46" i="5"/>
  <c r="AR45" i="5"/>
  <c r="BE44" i="5"/>
  <c r="AE44" i="5"/>
  <c r="BA41" i="5"/>
  <c r="BE40" i="5"/>
  <c r="AE40" i="5"/>
  <c r="BA39" i="5"/>
  <c r="AA39" i="5"/>
  <c r="AE38" i="5"/>
  <c r="AN37" i="5"/>
  <c r="AW36" i="5"/>
  <c r="BA35" i="5"/>
  <c r="AA35" i="5"/>
  <c r="AJ34" i="5"/>
  <c r="AY33" i="5"/>
  <c r="AC33" i="5"/>
  <c r="AR32" i="5"/>
  <c r="BG31" i="5"/>
  <c r="AK31" i="5"/>
  <c r="AZ30" i="5"/>
  <c r="AE30" i="5"/>
  <c r="AS29" i="5"/>
  <c r="BH28" i="5"/>
  <c r="AM28" i="5"/>
  <c r="BA27" i="5"/>
  <c r="AF27" i="5"/>
  <c r="AU26" i="5"/>
  <c r="BA9" i="5"/>
  <c r="AZ10" i="5"/>
  <c r="BJ11" i="5"/>
  <c r="BJ13" i="5"/>
  <c r="BI15" i="5"/>
  <c r="BH17" i="5"/>
  <c r="BH19" i="5"/>
  <c r="BG21" i="5"/>
  <c r="BF23" i="5"/>
  <c r="AY22" i="5"/>
  <c r="AS11" i="5"/>
  <c r="AR13" i="5"/>
  <c r="AR15" i="5"/>
  <c r="AQ17" i="5"/>
  <c r="AP19" i="5"/>
  <c r="AP21" i="5"/>
  <c r="AN23" i="5"/>
  <c r="AM19" i="5"/>
  <c r="AB11" i="5"/>
  <c r="AL12" i="5"/>
  <c r="AK14" i="5"/>
  <c r="AK16" i="5"/>
  <c r="AJ18" i="5"/>
  <c r="AI20" i="5"/>
  <c r="AH22" i="5"/>
  <c r="AA14" i="5"/>
  <c r="BG79" i="5"/>
  <c r="BE78" i="5"/>
  <c r="BD77" i="5"/>
  <c r="BA76" i="5"/>
  <c r="AY75" i="5"/>
  <c r="AU74" i="5"/>
  <c r="AS73" i="5"/>
  <c r="AR72" i="5"/>
  <c r="AO71" i="5"/>
  <c r="AN70" i="5"/>
  <c r="AM69" i="5"/>
  <c r="AJ68" i="5"/>
  <c r="AI67" i="5"/>
  <c r="AG66" i="5"/>
  <c r="AC65" i="5"/>
  <c r="AB64" i="5"/>
  <c r="AA63" i="5"/>
  <c r="AC62" i="5"/>
  <c r="AZ58" i="5"/>
  <c r="BH57" i="5"/>
  <c r="AF57" i="5"/>
  <c r="BB56" i="5"/>
  <c r="BI55" i="5"/>
  <c r="AG55" i="5"/>
  <c r="AO54" i="5"/>
  <c r="AV53" i="5"/>
  <c r="BD52" i="5"/>
  <c r="AB52" i="5"/>
  <c r="AH51" i="5"/>
  <c r="AR50" i="5"/>
  <c r="BG49" i="5"/>
  <c r="AK49" i="5"/>
  <c r="AZ48" i="5"/>
  <c r="AE48" i="5"/>
  <c r="AS47" i="5"/>
  <c r="BH46" i="5"/>
  <c r="AM46" i="5"/>
  <c r="BA45" i="5"/>
  <c r="AF45" i="5"/>
  <c r="BI44" i="5"/>
  <c r="AN44" i="5"/>
  <c r="AO41" i="5"/>
  <c r="BD40" i="5"/>
  <c r="AI40" i="5"/>
  <c r="BE39" i="5"/>
  <c r="AJ39" i="5"/>
  <c r="AY38" i="5"/>
  <c r="AC38" i="5"/>
  <c r="AR37" i="5"/>
  <c r="BG36" i="5"/>
  <c r="AK36" i="5"/>
  <c r="AZ35" i="5"/>
  <c r="AE35" i="5"/>
  <c r="AS34" i="5"/>
  <c r="BH33" i="5"/>
  <c r="AM33" i="5"/>
  <c r="BA32" i="5"/>
  <c r="AF32" i="5"/>
  <c r="AU31" i="5"/>
  <c r="BI30" i="5"/>
  <c r="AN30" i="5"/>
  <c r="BC29" i="5"/>
  <c r="AG29" i="5"/>
  <c r="AV28" i="5"/>
  <c r="AA28" i="5"/>
  <c r="AO27" i="5"/>
  <c r="BD26" i="5"/>
  <c r="AI26" i="5"/>
  <c r="BA11" i="5"/>
  <c r="AZ13" i="5"/>
  <c r="AZ15" i="5"/>
  <c r="BJ16" i="5"/>
  <c r="BI18" i="5"/>
  <c r="BI20" i="5"/>
  <c r="BG22" i="5"/>
  <c r="AY15" i="5"/>
  <c r="AU9" i="5"/>
  <c r="AU10" i="5"/>
  <c r="AT12" i="5"/>
  <c r="AS14" i="5"/>
  <c r="AS16" i="5"/>
  <c r="AR18" i="5"/>
  <c r="AQ20" i="5"/>
  <c r="AP22" i="5"/>
  <c r="AM10" i="5"/>
  <c r="AD9" i="5"/>
  <c r="AC10" i="5"/>
  <c r="AC12" i="5"/>
  <c r="AB14" i="5"/>
  <c r="AL15" i="5"/>
  <c r="AL17" i="5"/>
  <c r="AK19" i="5"/>
  <c r="AJ21" i="5"/>
  <c r="AI23" i="5"/>
  <c r="AA22" i="5"/>
  <c r="AK79" i="5"/>
  <c r="AJ78" i="5"/>
  <c r="AI77" i="5"/>
  <c r="AF76" i="5"/>
  <c r="AC75" i="5"/>
  <c r="BI73" i="5"/>
  <c r="BH72" i="5"/>
  <c r="BG71" i="5"/>
  <c r="BD70" i="5"/>
  <c r="BC69" i="5"/>
  <c r="BA68" i="5"/>
  <c r="AY67" i="5"/>
  <c r="AN66" i="5"/>
  <c r="AR64" i="5"/>
  <c r="AH62" i="5"/>
  <c r="AC58" i="5"/>
  <c r="AS55" i="5"/>
  <c r="BI53" i="5"/>
  <c r="AN52" i="5"/>
  <c r="BB50" i="5"/>
  <c r="AU49" i="5"/>
  <c r="AN48" i="5"/>
  <c r="AG47" i="5"/>
  <c r="AA46" i="5"/>
  <c r="AR44" i="5"/>
  <c r="BH40" i="5"/>
  <c r="AN39" i="5"/>
  <c r="AM38" i="5"/>
  <c r="AU36" i="5"/>
  <c r="AG34" i="5"/>
  <c r="BD31" i="5"/>
  <c r="AQ29" i="5"/>
  <c r="AC27" i="5"/>
  <c r="BB12" i="5"/>
  <c r="BJ19" i="5"/>
  <c r="AU13" i="5"/>
  <c r="AR21" i="5"/>
  <c r="AC15" i="5"/>
  <c r="AJ10" i="5"/>
  <c r="AV37" i="5"/>
  <c r="AI35" i="5"/>
  <c r="BE32" i="5"/>
  <c r="AR30" i="5"/>
  <c r="AE28" i="5"/>
  <c r="BI9" i="5"/>
  <c r="BF16" i="5"/>
  <c r="BC22" i="5"/>
  <c r="AQ10" i="5"/>
  <c r="AN18" i="5"/>
  <c r="AV23" i="5"/>
  <c r="AJ11" i="5"/>
  <c r="AG19" i="5"/>
  <c r="AJ36" i="5"/>
  <c r="BG33" i="5"/>
  <c r="AS31" i="5"/>
  <c r="AF29" i="5"/>
  <c r="BC26" i="5"/>
  <c r="BB13" i="5"/>
  <c r="BJ20" i="5"/>
  <c r="AY16" i="5"/>
  <c r="AU14" i="5"/>
  <c r="AE9" i="5"/>
  <c r="AC16" i="5"/>
  <c r="AK37" i="5"/>
  <c r="BH34" i="5"/>
  <c r="AU32" i="5"/>
  <c r="AG30" i="5"/>
  <c r="BD27" i="5"/>
  <c r="BF17" i="5"/>
  <c r="BC23" i="5"/>
  <c r="AP11" i="5"/>
  <c r="AN19" i="5"/>
  <c r="AI14" i="5"/>
  <c r="AH79" i="5"/>
  <c r="AD73" i="5"/>
  <c r="BJ65" i="5"/>
  <c r="AS79" i="5"/>
  <c r="AR71" i="5"/>
  <c r="AE65" i="5"/>
  <c r="AQ54" i="5"/>
  <c r="AY52" i="5"/>
  <c r="AU79" i="5"/>
  <c r="AI74" i="5"/>
  <c r="BA64" i="5"/>
  <c r="AP58" i="5"/>
  <c r="AZ55" i="5"/>
  <c r="BI50" i="5"/>
  <c r="AL47" i="5"/>
  <c r="BB44" i="5"/>
  <c r="AH41" i="5"/>
  <c r="AX39" i="5"/>
  <c r="AD36" i="5"/>
  <c r="AT32" i="5"/>
  <c r="BJ28" i="5"/>
  <c r="BI17" i="5"/>
  <c r="BH22" i="5"/>
  <c r="AV9" i="5"/>
  <c r="AT14" i="5"/>
  <c r="AR20" i="5"/>
  <c r="AD10" i="5"/>
  <c r="AB16" i="5"/>
  <c r="AK21" i="5"/>
  <c r="AA79" i="5"/>
  <c r="AY73" i="5"/>
  <c r="AQ69" i="5"/>
  <c r="AI65" i="5"/>
  <c r="AH57" i="5"/>
  <c r="AC56" i="5"/>
  <c r="BH52" i="5"/>
  <c r="BI49" i="5"/>
  <c r="AV47" i="5"/>
  <c r="AI45" i="5"/>
  <c r="AR41" i="5"/>
  <c r="BA38" i="5"/>
  <c r="AN36" i="5"/>
  <c r="AA34" i="5"/>
  <c r="AW31" i="5"/>
  <c r="AJ29" i="5"/>
  <c r="BG26" i="5"/>
  <c r="BI12" i="5"/>
  <c r="BF20" i="5"/>
  <c r="AY12" i="5"/>
  <c r="AQ14" i="5"/>
  <c r="AO18" i="5"/>
  <c r="AX23" i="5"/>
  <c r="AK11" i="5"/>
  <c r="AH19" i="5"/>
  <c r="BH56" i="5"/>
  <c r="AV50" i="5"/>
  <c r="AM47" i="5"/>
  <c r="BE77" i="5"/>
  <c r="AS76" i="5"/>
  <c r="AY74" i="5"/>
  <c r="AO70" i="5"/>
  <c r="BD67" i="5"/>
  <c r="BG64" i="5"/>
  <c r="AF62" i="5"/>
  <c r="BI57" i="5"/>
  <c r="BD55" i="5"/>
  <c r="AX53" i="5"/>
  <c r="AX51" i="5"/>
  <c r="BC49" i="5"/>
  <c r="AF48" i="5"/>
  <c r="AY46" i="5"/>
  <c r="AB45" i="5"/>
  <c r="AO44" i="5"/>
  <c r="AK41" i="5"/>
  <c r="AU38" i="5"/>
  <c r="BH36" i="5"/>
  <c r="AQ35" i="5"/>
  <c r="BI33" i="5"/>
  <c r="BC32" i="5"/>
  <c r="AG32" i="5"/>
  <c r="AA31" i="5"/>
  <c r="BD29" i="5"/>
  <c r="AW28" i="5"/>
  <c r="AQ27" i="5"/>
  <c r="AJ26" i="5"/>
  <c r="AZ11" i="5"/>
  <c r="BI14" i="5"/>
  <c r="BH18" i="5"/>
  <c r="AT9" i="5"/>
  <c r="AS12" i="5"/>
  <c r="AQ16" i="5"/>
  <c r="AP20" i="5"/>
  <c r="AO22" i="5"/>
  <c r="AB10" i="5"/>
  <c r="AL13" i="5"/>
  <c r="AJ17" i="5"/>
  <c r="AI21" i="5"/>
  <c r="AH23" i="5"/>
  <c r="AK78" i="5"/>
  <c r="AI76" i="5"/>
  <c r="BJ76" i="5"/>
  <c r="AP74" i="5"/>
  <c r="BF70" i="5"/>
  <c r="AL67" i="5"/>
  <c r="BB63" i="5"/>
  <c r="AU76" i="5"/>
  <c r="BD72" i="5"/>
  <c r="AO69" i="5"/>
  <c r="AK66" i="5"/>
  <c r="AG63" i="5"/>
  <c r="AQ58" i="5"/>
  <c r="BG56" i="5"/>
  <c r="AE55" i="5"/>
  <c r="AM53" i="5"/>
  <c r="AU51" i="5"/>
  <c r="AU77" i="5"/>
  <c r="AO75" i="5"/>
  <c r="AJ72" i="5"/>
  <c r="AC69" i="5"/>
  <c r="BH65" i="5"/>
  <c r="BC62" i="5"/>
  <c r="AV56" i="5"/>
  <c r="AH54" i="5"/>
  <c r="BE51" i="5"/>
  <c r="BB49" i="5"/>
  <c r="BJ47" i="5"/>
  <c r="AH46" i="5"/>
  <c r="BF41" i="5"/>
  <c r="AD40" i="5"/>
  <c r="AT38" i="5"/>
  <c r="BB36" i="5"/>
  <c r="BJ34" i="5"/>
  <c r="AH33" i="5"/>
  <c r="AP31" i="5"/>
  <c r="AX29" i="5"/>
  <c r="BF27" i="5"/>
  <c r="AD26" i="5"/>
  <c r="BH12" i="5"/>
  <c r="BD16" i="5"/>
  <c r="BD20" i="5"/>
  <c r="AY23" i="5"/>
  <c r="AT10" i="5"/>
  <c r="AS13" i="5"/>
  <c r="AR16" i="5"/>
  <c r="AQ19" i="5"/>
  <c r="AO23" i="5"/>
  <c r="AB12" i="5"/>
  <c r="AL14" i="5"/>
  <c r="AK17" i="5"/>
  <c r="AJ20" i="5"/>
  <c r="BC79" i="5"/>
  <c r="AY77" i="5"/>
  <c r="AR74" i="5"/>
  <c r="AM72" i="5"/>
  <c r="AI70" i="5"/>
  <c r="AF68" i="5"/>
  <c r="AB66" i="5"/>
  <c r="BG63" i="5"/>
  <c r="BD57" i="5"/>
  <c r="AX56" i="5"/>
  <c r="AC55" i="5"/>
  <c r="AS53" i="5"/>
  <c r="BH51" i="5"/>
  <c r="AO50" i="5"/>
  <c r="AI49" i="5"/>
  <c r="AB48" i="5"/>
  <c r="BE46" i="5"/>
  <c r="AY45" i="5"/>
  <c r="AK44" i="5"/>
  <c r="BH41" i="5"/>
  <c r="BA40" i="5"/>
  <c r="AG39" i="5"/>
  <c r="AA38" i="5"/>
  <c r="BD36" i="5"/>
  <c r="AW35" i="5"/>
  <c r="AQ34" i="5"/>
  <c r="AJ33" i="5"/>
  <c r="AC32" i="5"/>
  <c r="BG30" i="5"/>
  <c r="AZ29" i="5"/>
  <c r="AS28" i="5"/>
  <c r="AM27" i="5"/>
  <c r="AF26" i="5"/>
  <c r="BD11" i="5"/>
  <c r="BB15" i="5"/>
  <c r="BA19" i="5"/>
  <c r="AX9" i="5"/>
  <c r="AW12" i="5"/>
  <c r="AU16" i="5"/>
  <c r="AT20" i="5"/>
  <c r="AS22" i="5"/>
  <c r="AM12" i="5"/>
  <c r="AF10" i="5"/>
  <c r="AE14" i="5"/>
  <c r="AC18" i="5"/>
  <c r="AL23" i="5"/>
  <c r="BH62" i="5"/>
  <c r="AX58" i="5"/>
  <c r="AL55" i="5"/>
  <c r="BI52" i="5"/>
  <c r="BJ50" i="5"/>
  <c r="AO49" i="5"/>
  <c r="AW47" i="5"/>
  <c r="AF46" i="5"/>
  <c r="AB44" i="5"/>
  <c r="AC41" i="5"/>
  <c r="BD39" i="5"/>
  <c r="AG38" i="5"/>
  <c r="AZ79" i="5"/>
  <c r="AO78" i="5"/>
  <c r="BD76" i="5"/>
  <c r="AF75" i="5"/>
  <c r="AV73" i="5"/>
  <c r="AK72" i="5"/>
  <c r="BI70" i="5"/>
  <c r="AN69" i="5"/>
  <c r="AB68" i="5"/>
  <c r="BC66" i="5"/>
  <c r="AG65" i="5"/>
  <c r="BE63" i="5"/>
  <c r="AS62" i="5"/>
  <c r="AN58" i="5"/>
  <c r="AG57" i="5"/>
  <c r="AB56" i="5"/>
  <c r="AB55" i="5"/>
  <c r="AB54" i="5"/>
  <c r="BE52" i="5"/>
  <c r="BF51" i="5"/>
  <c r="BF50" i="5"/>
  <c r="BH49" i="5"/>
  <c r="AG49" i="5"/>
  <c r="AQ48" i="5"/>
  <c r="AU47" i="5"/>
  <c r="BD46" i="5"/>
  <c r="AC46" i="5"/>
  <c r="AG45" i="5"/>
  <c r="AZ44" i="5"/>
  <c r="AQ41" i="5"/>
  <c r="AZ40" i="5"/>
  <c r="AV39" i="5"/>
  <c r="AZ38" i="5"/>
  <c r="BI37" i="5"/>
  <c r="AI37" i="5"/>
  <c r="AM36" i="5"/>
  <c r="AV35" i="5"/>
  <c r="BE34" i="5"/>
  <c r="AE34" i="5"/>
  <c r="AS33" i="5"/>
  <c r="BH32" i="5"/>
  <c r="AM32" i="5"/>
  <c r="BA31" i="5"/>
  <c r="AF31" i="5"/>
  <c r="AU30" i="5"/>
  <c r="BI29" i="5"/>
  <c r="AN29" i="5"/>
  <c r="BC28" i="5"/>
  <c r="AG28" i="5"/>
  <c r="AV27" i="5"/>
  <c r="AA27" i="5"/>
  <c r="AO26" i="5"/>
  <c r="BF9" i="5"/>
  <c r="BE10" i="5"/>
  <c r="BE12" i="5"/>
  <c r="BD14" i="5"/>
  <c r="BC16" i="5"/>
  <c r="BC18" i="5"/>
  <c r="BB20" i="5"/>
  <c r="BA22" i="5"/>
  <c r="AO9" i="5"/>
  <c r="AN10" i="5"/>
  <c r="AX11" i="5"/>
  <c r="AX13" i="5"/>
  <c r="AW15" i="5"/>
  <c r="AV17" i="5"/>
  <c r="AV19" i="5"/>
  <c r="AU21" i="5"/>
  <c r="AT23" i="5"/>
  <c r="AM22" i="5"/>
  <c r="AG11" i="5"/>
  <c r="AF13" i="5"/>
  <c r="AF15" i="5"/>
  <c r="AE17" i="5"/>
  <c r="AD19" i="5"/>
  <c r="AD21" i="5"/>
  <c r="AB23" i="5"/>
  <c r="AA19" i="5"/>
  <c r="AW79" i="5"/>
  <c r="AV78" i="5"/>
  <c r="AS77" i="5"/>
  <c r="AR76" i="5"/>
  <c r="AN75" i="5"/>
  <c r="AM74" i="5"/>
  <c r="AK73" i="5"/>
  <c r="AG72" i="5"/>
  <c r="AF71" i="5"/>
  <c r="AE70" i="5"/>
  <c r="AB69" i="5"/>
  <c r="AA68" i="5"/>
  <c r="BI66" i="5"/>
  <c r="BG65" i="5"/>
  <c r="BE64" i="5"/>
  <c r="BD63" i="5"/>
  <c r="AZ62" i="5"/>
  <c r="AS58" i="5"/>
  <c r="BA57" i="5"/>
  <c r="AT56" i="5"/>
  <c r="BB55" i="5"/>
  <c r="BJ54" i="5"/>
  <c r="AG54" i="5"/>
  <c r="AO53" i="5"/>
  <c r="AW52" i="5"/>
  <c r="BD51" i="5"/>
  <c r="AB51" i="5"/>
  <c r="AM50" i="5"/>
  <c r="BA49" i="5"/>
  <c r="AF49" i="5"/>
  <c r="AU48" i="5"/>
  <c r="BI47" i="5"/>
  <c r="AN47" i="5"/>
  <c r="BC46" i="5"/>
  <c r="AG46" i="5"/>
  <c r="AV45" i="5"/>
  <c r="AA45" i="5"/>
  <c r="BD44" i="5"/>
  <c r="AI44" i="5"/>
  <c r="BE41" i="5"/>
  <c r="AJ41" i="5"/>
  <c r="AY40" i="5"/>
  <c r="AC40" i="5"/>
  <c r="AZ39" i="5"/>
  <c r="AE39" i="5"/>
  <c r="AS38" i="5"/>
  <c r="BH37" i="5"/>
  <c r="AM37" i="5"/>
  <c r="BA36" i="5"/>
  <c r="AF36" i="5"/>
  <c r="AU35" i="5"/>
  <c r="BI34" i="5"/>
  <c r="AN34" i="5"/>
  <c r="BC33" i="5"/>
  <c r="AG33" i="5"/>
  <c r="AV32" i="5"/>
  <c r="AA32" i="5"/>
  <c r="AO31" i="5"/>
  <c r="BD30" i="5"/>
  <c r="AI30" i="5"/>
  <c r="AW29" i="5"/>
  <c r="AB29" i="5"/>
  <c r="AQ28" i="5"/>
  <c r="BE27" i="5"/>
  <c r="AJ27" i="5"/>
  <c r="AY26" i="5"/>
  <c r="AC26" i="5"/>
  <c r="BF11" i="5"/>
  <c r="BF13" i="5"/>
  <c r="BE15" i="5"/>
  <c r="BD17" i="5"/>
  <c r="BD19" i="5"/>
  <c r="BC21" i="5"/>
  <c r="BB23" i="5"/>
  <c r="AY20" i="5"/>
  <c r="AO11" i="5"/>
  <c r="AN13" i="5"/>
  <c r="AN15" i="5"/>
  <c r="AX16" i="5"/>
  <c r="AW18" i="5"/>
  <c r="AW20" i="5"/>
  <c r="AU22" i="5"/>
  <c r="AM15" i="5"/>
  <c r="AI9" i="5"/>
  <c r="AI10" i="5"/>
  <c r="AH12" i="5"/>
  <c r="AG14" i="5"/>
  <c r="AG16" i="5"/>
  <c r="AF18" i="5"/>
  <c r="AE20" i="5"/>
  <c r="AD22" i="5"/>
  <c r="AA10" i="5"/>
  <c r="AA9" i="5"/>
  <c r="AB79" i="5"/>
  <c r="AA78" i="5"/>
  <c r="BH76" i="5"/>
  <c r="BE75" i="5"/>
  <c r="BC74" i="5"/>
  <c r="BA73" i="5"/>
  <c r="AZ72" i="5"/>
  <c r="AV71" i="5"/>
  <c r="AU70" i="5"/>
  <c r="AS69" i="5"/>
  <c r="AQ68" i="5"/>
  <c r="AO67" i="5"/>
  <c r="BD65" i="5"/>
  <c r="AA64" i="5"/>
  <c r="BF57" i="5"/>
  <c r="AZ56" i="5"/>
  <c r="AF55" i="5"/>
  <c r="AT53" i="5"/>
  <c r="BI51" i="5"/>
  <c r="AQ50" i="5"/>
  <c r="AJ49" i="5"/>
  <c r="AC48" i="5"/>
  <c r="BG46" i="5"/>
  <c r="AZ45" i="5"/>
  <c r="AG44" i="5"/>
  <c r="BI41" i="5"/>
  <c r="AW40" i="5"/>
  <c r="AC39" i="5"/>
  <c r="AB38" i="5"/>
  <c r="BI35" i="5"/>
  <c r="AV33" i="5"/>
  <c r="AI31" i="5"/>
  <c r="BE28" i="5"/>
  <c r="AR26" i="5"/>
  <c r="BA14" i="5"/>
  <c r="BJ21" i="5"/>
  <c r="AT15" i="5"/>
  <c r="AB17" i="5"/>
  <c r="AK22" i="5"/>
  <c r="AA37" i="5"/>
  <c r="AW34" i="5"/>
  <c r="AJ32" i="5"/>
  <c r="BG29" i="5"/>
  <c r="AS27" i="5"/>
  <c r="BH10" i="5"/>
  <c r="BE18" i="5"/>
  <c r="AP12" i="5"/>
  <c r="AX19" i="5"/>
  <c r="AI13" i="5"/>
  <c r="AF21" i="5"/>
  <c r="AA21" i="5"/>
  <c r="AY35" i="5"/>
  <c r="AK33" i="5"/>
  <c r="BH30" i="5"/>
  <c r="AU28" i="5"/>
  <c r="AG26" i="5"/>
  <c r="BA15" i="5"/>
  <c r="AW9" i="5"/>
  <c r="AT16" i="5"/>
  <c r="AQ22" i="5"/>
  <c r="AE10" i="5"/>
  <c r="AB18" i="5"/>
  <c r="AJ23" i="5"/>
  <c r="AZ36" i="5"/>
  <c r="AM34" i="5"/>
  <c r="BI31" i="5"/>
  <c r="AV29" i="5"/>
  <c r="AI27" i="5"/>
  <c r="BH11" i="5"/>
  <c r="BE19" i="5"/>
  <c r="AP13" i="5"/>
  <c r="AX20" i="5"/>
  <c r="AM16" i="5"/>
  <c r="AH16" i="5"/>
  <c r="AT69" i="5"/>
  <c r="BC75" i="5"/>
  <c r="AI68" i="5"/>
  <c r="AM62" i="5"/>
  <c r="BC57" i="5"/>
  <c r="AI56" i="5"/>
  <c r="BG50" i="5"/>
  <c r="AN76" i="5"/>
  <c r="AC71" i="5"/>
  <c r="BG67" i="5"/>
  <c r="AL53" i="5"/>
  <c r="AD49" i="5"/>
  <c r="AT45" i="5"/>
  <c r="BF37" i="5"/>
  <c r="AL34" i="5"/>
  <c r="BB30" i="5"/>
  <c r="AH27" i="5"/>
  <c r="BB14" i="5"/>
  <c r="BI21" i="5"/>
  <c r="AU11" i="5"/>
  <c r="AS17" i="5"/>
  <c r="AM21" i="5"/>
  <c r="AC13" i="5"/>
  <c r="AL18" i="5"/>
  <c r="AJ22" i="5"/>
  <c r="BG76" i="5"/>
  <c r="BA75" i="5"/>
  <c r="AU71" i="5"/>
  <c r="AN67" i="5"/>
  <c r="AE63" i="5"/>
  <c r="BD58" i="5"/>
  <c r="AR54" i="5"/>
  <c r="AL51" i="5"/>
  <c r="BC48" i="5"/>
  <c r="AO46" i="5"/>
  <c r="AK40" i="5"/>
  <c r="BH39" i="5"/>
  <c r="AU37" i="5"/>
  <c r="AG35" i="5"/>
  <c r="BD32" i="5"/>
  <c r="AQ30" i="5"/>
  <c r="AC28" i="5"/>
  <c r="BJ9" i="5"/>
  <c r="BG16" i="5"/>
  <c r="BE22" i="5"/>
  <c r="AR10" i="5"/>
  <c r="AM9" i="5"/>
  <c r="AJ15" i="5"/>
  <c r="AV65" i="5"/>
  <c r="AR57" i="5"/>
  <c r="AT54" i="5"/>
  <c r="AT52" i="5"/>
  <c r="BD48" i="5"/>
  <c r="BE45" i="5"/>
  <c r="AR40" i="5"/>
  <c r="AS39" i="5"/>
  <c r="AQ79" i="5"/>
  <c r="AM73" i="5"/>
  <c r="AA72" i="5"/>
  <c r="AF69" i="5"/>
  <c r="AI66" i="5"/>
  <c r="AV63" i="5"/>
  <c r="BD56" i="5"/>
  <c r="BE54" i="5"/>
  <c r="AX52" i="5"/>
  <c r="AS50" i="5"/>
  <c r="AB49" i="5"/>
  <c r="AO47" i="5"/>
  <c r="BC45" i="5"/>
  <c r="AU40" i="5"/>
  <c r="AK39" i="5"/>
  <c r="BD37" i="5"/>
  <c r="AG36" i="5"/>
  <c r="AU34" i="5"/>
  <c r="AN33" i="5"/>
  <c r="AV31" i="5"/>
  <c r="AO30" i="5"/>
  <c r="AI29" i="5"/>
  <c r="AB28" i="5"/>
  <c r="BE26" i="5"/>
  <c r="BJ12" i="5"/>
  <c r="BI16" i="5"/>
  <c r="BG20" i="5"/>
  <c r="BF22" i="5"/>
  <c r="AY14" i="5"/>
  <c r="AS10" i="5"/>
  <c r="AR14" i="5"/>
  <c r="AQ18" i="5"/>
  <c r="AC9" i="5"/>
  <c r="AL11" i="5"/>
  <c r="AK15" i="5"/>
  <c r="AJ19" i="5"/>
  <c r="AO79" i="5"/>
  <c r="AJ77" i="5"/>
  <c r="AK9" i="5"/>
  <c r="AO15" i="5"/>
  <c r="BD21" i="5"/>
  <c r="AW26" i="5"/>
  <c r="AN31" i="5"/>
  <c r="AE36" i="5"/>
  <c r="AL19" i="5"/>
  <c r="AV10" i="5"/>
  <c r="AZ17" i="5"/>
  <c r="BI27" i="5"/>
  <c r="AZ32" i="5"/>
  <c r="AQ37" i="5"/>
  <c r="AH15" i="5"/>
  <c r="AX21" i="5"/>
  <c r="AY11" i="5"/>
  <c r="BG12" i="5"/>
  <c r="AK29" i="5"/>
  <c r="AB34" i="5"/>
  <c r="AE22" i="5"/>
  <c r="AB19" i="5"/>
  <c r="AQ23" i="5"/>
  <c r="BA16" i="5"/>
  <c r="AJ28" i="5"/>
  <c r="AA33" i="5"/>
  <c r="BA37" i="5"/>
  <c r="BI39" i="5"/>
  <c r="AM40" i="5"/>
  <c r="AQ46" i="5"/>
  <c r="BI48" i="5"/>
  <c r="AV51" i="5"/>
  <c r="BA54" i="5"/>
  <c r="BE58" i="5"/>
  <c r="AQ63" i="5"/>
  <c r="AF67" i="5"/>
  <c r="AI69" i="5"/>
  <c r="AN71" i="5"/>
  <c r="AR73" i="5"/>
  <c r="AU75" i="5"/>
  <c r="AY76" i="5"/>
  <c r="BD78" i="5"/>
  <c r="AA15" i="5"/>
  <c r="AI22" i="5"/>
  <c r="AK20" i="5"/>
  <c r="AL16" i="5"/>
  <c r="AB13" i="5"/>
  <c r="AR19" i="5"/>
  <c r="AS15" i="5"/>
  <c r="AT11" i="5"/>
  <c r="BG23" i="5"/>
  <c r="BH21" i="5"/>
  <c r="BJ17" i="5"/>
  <c r="AZ14" i="5"/>
  <c r="BA10" i="5"/>
  <c r="AS26" i="5"/>
  <c r="AZ27" i="5"/>
  <c r="BG28" i="5"/>
  <c r="AC30" i="5"/>
  <c r="AJ31" i="5"/>
  <c r="AQ32" i="5"/>
  <c r="AW33" i="5"/>
  <c r="BD34" i="5"/>
  <c r="AA36" i="5"/>
  <c r="AG37" i="5"/>
  <c r="AN38" i="5"/>
  <c r="AU39" i="5"/>
  <c r="AE41" i="5"/>
  <c r="AY44" i="5"/>
  <c r="AB46" i="5"/>
  <c r="AI47" i="5"/>
  <c r="AO48" i="5"/>
  <c r="AV49" i="5"/>
  <c r="BE50" i="5"/>
  <c r="AO52" i="5"/>
  <c r="BJ53" i="5"/>
  <c r="AV55" i="5"/>
  <c r="AL58" i="5"/>
  <c r="AR62" i="5"/>
  <c r="AY66" i="5"/>
  <c r="BH70" i="5"/>
  <c r="AE75" i="5"/>
  <c r="AF14" i="5"/>
  <c r="AU20" i="5"/>
  <c r="BE11" i="5"/>
  <c r="AY29" i="5"/>
  <c r="AO34" i="5"/>
  <c r="BG41" i="5"/>
  <c r="AJ47" i="5"/>
  <c r="AP54" i="5"/>
  <c r="AC73" i="5"/>
  <c r="AB47" i="5"/>
  <c r="BC64" i="5"/>
  <c r="BC13" i="5"/>
  <c r="BE33" i="5"/>
  <c r="AM41" i="5"/>
  <c r="AG18" i="5"/>
  <c r="BG13" i="5"/>
  <c r="AA29" i="5"/>
  <c r="BA33" i="5"/>
  <c r="AD12" i="5"/>
  <c r="AS18" i="5"/>
  <c r="BI22" i="5"/>
  <c r="AM30" i="5"/>
  <c r="AC35" i="5"/>
  <c r="AO14" i="5"/>
  <c r="BE20" i="5"/>
  <c r="BH26" i="5"/>
  <c r="AY31" i="5"/>
  <c r="AO36" i="5"/>
  <c r="AD11" i="5"/>
  <c r="AT17" i="5"/>
  <c r="BC9" i="5"/>
  <c r="AW30" i="5"/>
  <c r="AN35" i="5"/>
  <c r="BC38" i="5"/>
  <c r="AS41" i="5"/>
  <c r="AO45" i="5"/>
  <c r="BC47" i="5"/>
  <c r="AF50" i="5"/>
  <c r="AF53" i="5"/>
  <c r="AL56" i="5"/>
  <c r="AK57" i="5"/>
  <c r="AK65" i="5"/>
  <c r="AG68" i="5"/>
  <c r="AM70" i="5"/>
  <c r="AO72" i="5"/>
  <c r="AS74" i="5"/>
  <c r="AZ77" i="5"/>
  <c r="BE79" i="5"/>
  <c r="AK18" i="5"/>
  <c r="AB15" i="5"/>
  <c r="AC11" i="5"/>
  <c r="AM20" i="5"/>
  <c r="AP23" i="5"/>
  <c r="AQ21" i="5"/>
  <c r="AR17" i="5"/>
  <c r="AT13" i="5"/>
  <c r="BI19" i="5"/>
  <c r="BJ15" i="5"/>
  <c r="BA12" i="5"/>
  <c r="BB9" i="5"/>
  <c r="AE27" i="5"/>
  <c r="AK28" i="5"/>
  <c r="AR29" i="5"/>
  <c r="AY30" i="5"/>
  <c r="BE31" i="5"/>
  <c r="AB33" i="5"/>
  <c r="AI34" i="5"/>
  <c r="AO35" i="5"/>
  <c r="AV36" i="5"/>
  <c r="BC37" i="5"/>
  <c r="BI38" i="5"/>
  <c r="AS40" i="5"/>
  <c r="AZ41" i="5"/>
  <c r="AC44" i="5"/>
  <c r="AQ45" i="5"/>
  <c r="AW46" i="5"/>
  <c r="BD47" i="5"/>
  <c r="AA49" i="5"/>
  <c r="AG50" i="5"/>
  <c r="AW51" i="5"/>
  <c r="AH53" i="5"/>
  <c r="BB54" i="5"/>
  <c r="AN56" i="5"/>
  <c r="AS57" i="5"/>
  <c r="AS63" i="5"/>
  <c r="AW65" i="5"/>
  <c r="BA67" i="5"/>
  <c r="BD69" i="5"/>
  <c r="BI71" i="5"/>
  <c r="AC74" i="5"/>
  <c r="AE18" i="5"/>
  <c r="AG10" i="5"/>
  <c r="AT22" i="5"/>
  <c r="AW16" i="5"/>
  <c r="BD15" i="5"/>
  <c r="AE26" i="5"/>
  <c r="AR28" i="5"/>
  <c r="BE30" i="5"/>
  <c r="AI33" i="5"/>
  <c r="AB36" i="5"/>
  <c r="AF39" i="5"/>
  <c r="AJ40" i="5"/>
  <c r="AW45" i="5"/>
  <c r="BA48" i="5"/>
  <c r="AR52" i="5"/>
  <c r="AW56" i="5"/>
  <c r="BB58" i="5"/>
  <c r="AW64" i="5"/>
  <c r="AG70" i="5"/>
  <c r="AZ75" i="5"/>
  <c r="BH44" i="5"/>
  <c r="AA50" i="5"/>
  <c r="AC57" i="5"/>
  <c r="AG9" i="5"/>
  <c r="AV14" i="5"/>
  <c r="AZ21" i="5"/>
  <c r="BA26" i="5"/>
  <c r="AR31" i="5"/>
  <c r="AI36" i="5"/>
  <c r="AQ47" i="5"/>
  <c r="AZ52" i="5"/>
  <c r="AB57" i="5"/>
  <c r="AA65" i="5"/>
  <c r="AN73" i="5"/>
  <c r="AC23" i="5"/>
  <c r="AG13" i="5"/>
  <c r="AN12" i="5"/>
  <c r="BJ26" i="5"/>
  <c r="AD34" i="5"/>
  <c r="AL45" i="5"/>
  <c r="AB53" i="5"/>
  <c r="BD73" i="5"/>
  <c r="AQ52" i="5"/>
  <c r="AU57" i="5"/>
  <c r="BH67" i="5"/>
  <c r="AD69" i="5"/>
  <c r="U2" i="1"/>
  <c r="AC59" i="5" l="1"/>
  <c r="AR80" i="5"/>
  <c r="AZ59" i="5"/>
  <c r="AI59" i="5"/>
  <c r="AO59" i="5"/>
  <c r="BB59" i="5"/>
  <c r="AV59" i="5"/>
  <c r="BD59" i="5"/>
  <c r="AH80" i="5"/>
  <c r="AN80" i="5"/>
  <c r="AD59" i="5"/>
  <c r="AP80" i="5"/>
  <c r="BA59" i="5"/>
  <c r="AX59" i="5"/>
  <c r="BB80" i="5"/>
  <c r="AS59" i="5"/>
  <c r="AB59" i="5"/>
  <c r="BH80" i="5"/>
  <c r="AK59" i="5"/>
  <c r="AR59" i="5"/>
  <c r="BI59" i="5"/>
  <c r="AW59" i="5"/>
  <c r="AG80" i="5"/>
  <c r="AU59" i="5"/>
  <c r="AM59" i="5"/>
  <c r="AA59" i="5"/>
  <c r="BF80" i="5"/>
  <c r="AO80" i="5"/>
  <c r="BF59" i="5"/>
  <c r="AI80" i="5"/>
  <c r="AY80" i="5"/>
  <c r="AK80" i="5"/>
  <c r="AD80" i="5"/>
  <c r="AH59" i="5"/>
  <c r="BH59" i="5"/>
  <c r="AG59" i="5"/>
  <c r="BC80" i="5"/>
  <c r="AF80" i="5"/>
  <c r="AC80" i="5"/>
  <c r="AE59" i="5"/>
  <c r="AL80" i="5"/>
  <c r="AS80" i="5"/>
  <c r="AQ59" i="5"/>
  <c r="AF59" i="5"/>
  <c r="BA80" i="5"/>
  <c r="BG59" i="5"/>
  <c r="AV80" i="5"/>
  <c r="AW80" i="5"/>
  <c r="AL59" i="5"/>
  <c r="AA80" i="5"/>
  <c r="AT80" i="5"/>
  <c r="AJ80" i="5"/>
  <c r="AX80" i="5"/>
  <c r="AT59" i="5"/>
  <c r="AE80" i="5"/>
  <c r="AY59" i="5"/>
  <c r="AM80" i="5"/>
  <c r="AZ80" i="5"/>
  <c r="AN59" i="5"/>
  <c r="BE59" i="5"/>
  <c r="BD80" i="5"/>
  <c r="AB80" i="5"/>
  <c r="BJ59" i="5"/>
  <c r="BG80" i="5"/>
  <c r="AP59" i="5"/>
  <c r="AU80" i="5"/>
  <c r="AQ80" i="5"/>
  <c r="BI80" i="5"/>
  <c r="BJ80" i="5"/>
  <c r="BE80" i="5"/>
  <c r="BC59" i="5"/>
  <c r="AJ59" i="5"/>
  <c r="BH42" i="5"/>
  <c r="AW42" i="5"/>
  <c r="AJ42" i="5"/>
  <c r="AV42" i="5"/>
  <c r="AK42" i="5"/>
  <c r="AQ42" i="5"/>
  <c r="AP42" i="5"/>
  <c r="AH42" i="5"/>
  <c r="BA42" i="5"/>
  <c r="AE42" i="5"/>
  <c r="AG42" i="5"/>
  <c r="AY42" i="5"/>
  <c r="AO42" i="5"/>
  <c r="AF42" i="5"/>
  <c r="BG42" i="5"/>
  <c r="BD42" i="5"/>
  <c r="AA42" i="5"/>
  <c r="BB42" i="5"/>
  <c r="AM42" i="5"/>
  <c r="BJ42" i="5"/>
  <c r="AS42" i="5"/>
  <c r="BE42" i="5"/>
  <c r="AD42" i="5"/>
  <c r="AU42" i="5"/>
  <c r="AL42" i="5"/>
  <c r="AR42" i="5"/>
  <c r="AC42" i="5"/>
  <c r="BC42" i="5"/>
  <c r="AI42" i="5"/>
  <c r="AT42" i="5"/>
  <c r="BF42" i="5"/>
  <c r="AX42" i="5"/>
  <c r="BI42" i="5"/>
  <c r="AZ42" i="5"/>
  <c r="AB42" i="5"/>
  <c r="AN42" i="5"/>
  <c r="BC24" i="5"/>
  <c r="AK24" i="5"/>
  <c r="AG24" i="5"/>
  <c r="AX24" i="5"/>
  <c r="AS24" i="5"/>
  <c r="BE24" i="5"/>
  <c r="AF24" i="5"/>
  <c r="BB24" i="5"/>
  <c r="BA24" i="5"/>
  <c r="AN24" i="5"/>
  <c r="BD24" i="5"/>
  <c r="AH24" i="5"/>
  <c r="BF24" i="5"/>
  <c r="AT24" i="5"/>
  <c r="AU24" i="5"/>
  <c r="AY24" i="5"/>
  <c r="AM24" i="5"/>
  <c r="AI24" i="5"/>
  <c r="AO24" i="5"/>
  <c r="AD24" i="5"/>
  <c r="AJ24" i="5"/>
  <c r="AL24" i="5"/>
  <c r="AB24" i="5"/>
  <c r="AZ24" i="5"/>
  <c r="BG24" i="5"/>
  <c r="AE24" i="5"/>
  <c r="AQ24" i="5"/>
  <c r="AC24" i="5"/>
  <c r="BJ24" i="5"/>
  <c r="AW24" i="5"/>
  <c r="AA24" i="5"/>
  <c r="AV24" i="5"/>
  <c r="BI24" i="5"/>
  <c r="AR24" i="5"/>
  <c r="BH24" i="5"/>
  <c r="AP24" i="5"/>
  <c r="BO9" i="5"/>
  <c r="BN69" i="5"/>
  <c r="BN49" i="5"/>
  <c r="BP31" i="5"/>
  <c r="BP29" i="5"/>
  <c r="BP66" i="5"/>
  <c r="BN15" i="5"/>
  <c r="BP35" i="5"/>
  <c r="BN78" i="5"/>
  <c r="BN10" i="5"/>
  <c r="BP45" i="5"/>
  <c r="BP77" i="5"/>
  <c r="BN34" i="5"/>
  <c r="BN79" i="5"/>
  <c r="BO46" i="5"/>
  <c r="BP75" i="5"/>
  <c r="BO55" i="5"/>
  <c r="BP72" i="5"/>
  <c r="BO11" i="5"/>
  <c r="BO40" i="5"/>
  <c r="BO37" i="5"/>
  <c r="BO47" i="5"/>
  <c r="BN28" i="5"/>
  <c r="BN63" i="5"/>
  <c r="BO28" i="5"/>
  <c r="BN39" i="5"/>
  <c r="BO39" i="5"/>
  <c r="BO35" i="5"/>
  <c r="BP17" i="5"/>
  <c r="BO31" i="5"/>
  <c r="BP49" i="5"/>
  <c r="BO76" i="5"/>
  <c r="BO13" i="5"/>
  <c r="BN75" i="5"/>
  <c r="BO51" i="5"/>
  <c r="BO52" i="5"/>
  <c r="BN62" i="5"/>
  <c r="BO65" i="5"/>
  <c r="BP71" i="5"/>
  <c r="BN53" i="5"/>
  <c r="BN48" i="5"/>
  <c r="BN23" i="5"/>
  <c r="BN56" i="5"/>
  <c r="BO23" i="5"/>
  <c r="BP39" i="5"/>
  <c r="BP34" i="5"/>
  <c r="BN76" i="5"/>
  <c r="BO64" i="5"/>
  <c r="BN50" i="5"/>
  <c r="BO20" i="5"/>
  <c r="BP76" i="5"/>
  <c r="BP11" i="5"/>
  <c r="BP14" i="5"/>
  <c r="BO21" i="5"/>
  <c r="BO62" i="5"/>
  <c r="BO16" i="5"/>
  <c r="BN21" i="5"/>
  <c r="BP40" i="5"/>
  <c r="BN68" i="5"/>
  <c r="BO36" i="5"/>
  <c r="BO72" i="5"/>
  <c r="BN31" i="5"/>
  <c r="BP16" i="5"/>
  <c r="BO38" i="5"/>
  <c r="BP67" i="5"/>
  <c r="BO33" i="5"/>
  <c r="BP22" i="5"/>
  <c r="BP33" i="5"/>
  <c r="BO49" i="5"/>
  <c r="BP65" i="5"/>
  <c r="BN47" i="5"/>
  <c r="BP37" i="5"/>
  <c r="BP9" i="5"/>
  <c r="BO17" i="5"/>
  <c r="BP54" i="5"/>
  <c r="BO18" i="5"/>
  <c r="BP36" i="5"/>
  <c r="BN13" i="5"/>
  <c r="BO57" i="5"/>
  <c r="BN51" i="5"/>
  <c r="BO56" i="5"/>
  <c r="BP79" i="5"/>
  <c r="BP51" i="5"/>
  <c r="BO63" i="5"/>
  <c r="BN77" i="5"/>
  <c r="BP50" i="5"/>
  <c r="BP47" i="5"/>
  <c r="BO26" i="5"/>
  <c r="BN11" i="5"/>
  <c r="BP48" i="5"/>
  <c r="BP62" i="5"/>
  <c r="BP30" i="5"/>
  <c r="BO70" i="5"/>
  <c r="BN29" i="5"/>
  <c r="BP44" i="5"/>
  <c r="BN72" i="5"/>
  <c r="BO34" i="5"/>
  <c r="BN37" i="5"/>
  <c r="BP20" i="5"/>
  <c r="BP26" i="5"/>
  <c r="BN45" i="5"/>
  <c r="BO22" i="5"/>
  <c r="BN27" i="5"/>
  <c r="BO12" i="5"/>
  <c r="BO27" i="5"/>
  <c r="BP23" i="5"/>
  <c r="BO53" i="5"/>
  <c r="BP46" i="5"/>
  <c r="BP12" i="5"/>
  <c r="BN46" i="5"/>
  <c r="BP15" i="5"/>
  <c r="BP38" i="5"/>
  <c r="BO69" i="5"/>
  <c r="BO19" i="5"/>
  <c r="BN67" i="5"/>
  <c r="BO77" i="5"/>
  <c r="BN41" i="5"/>
  <c r="BO44" i="5"/>
  <c r="BN44" i="5"/>
  <c r="BN17" i="5"/>
  <c r="BN52" i="5"/>
  <c r="BN74" i="5"/>
  <c r="BN12" i="5"/>
  <c r="BN40" i="5"/>
  <c r="BN71" i="5"/>
  <c r="BP56" i="5"/>
  <c r="BN55" i="5"/>
  <c r="BO58" i="5"/>
  <c r="BP55" i="5"/>
  <c r="BO67" i="5"/>
  <c r="BN66" i="5"/>
  <c r="BP70" i="5"/>
  <c r="BN16" i="5"/>
  <c r="BP41" i="5"/>
  <c r="BO14" i="5"/>
  <c r="BN73" i="5"/>
  <c r="BP27" i="5"/>
  <c r="BN65" i="5"/>
  <c r="BO30" i="5"/>
  <c r="BO41" i="5"/>
  <c r="BN36" i="5"/>
  <c r="BN33" i="5"/>
  <c r="BO73" i="5"/>
  <c r="BN64" i="5"/>
  <c r="BN9" i="5"/>
  <c r="BO15" i="5"/>
  <c r="BN32" i="5"/>
  <c r="BO50" i="5"/>
  <c r="BO74" i="5"/>
  <c r="BN19" i="5"/>
  <c r="BO32" i="5"/>
  <c r="BN38" i="5"/>
  <c r="BP74" i="5"/>
  <c r="BP73" i="5"/>
  <c r="BP52" i="5"/>
  <c r="BN22" i="5"/>
  <c r="BO10" i="5"/>
  <c r="BN14" i="5"/>
  <c r="BN35" i="5"/>
  <c r="BO68" i="5"/>
  <c r="BP78" i="5"/>
  <c r="BP28" i="5"/>
  <c r="BP21" i="5"/>
  <c r="BO66" i="5"/>
  <c r="BP58" i="5"/>
  <c r="BO45" i="5"/>
  <c r="BN18" i="5"/>
  <c r="BN30" i="5"/>
  <c r="BO48" i="5"/>
  <c r="BN58" i="5"/>
  <c r="BP68" i="5"/>
  <c r="BN26" i="5"/>
  <c r="BP63" i="5"/>
  <c r="BP13" i="5"/>
  <c r="BN54" i="5"/>
  <c r="BO78" i="5"/>
  <c r="BP69" i="5"/>
  <c r="BP53" i="5"/>
  <c r="BN57" i="5"/>
  <c r="BN70" i="5"/>
  <c r="BO79" i="5"/>
  <c r="BO54" i="5"/>
  <c r="BP57" i="5"/>
  <c r="BO75" i="5"/>
  <c r="BO71" i="5"/>
  <c r="BP64" i="5"/>
  <c r="BO29" i="5"/>
  <c r="BP10" i="5"/>
  <c r="BP18" i="5"/>
  <c r="BN20" i="5"/>
  <c r="BP19" i="5"/>
  <c r="BP32" i="5"/>
  <c r="C9" i="5"/>
  <c r="W79" i="5"/>
  <c r="S79" i="5"/>
  <c r="O79" i="5"/>
  <c r="K79" i="5"/>
  <c r="G79" i="5"/>
  <c r="C79" i="5"/>
  <c r="W78" i="5"/>
  <c r="S78" i="5"/>
  <c r="O78" i="5"/>
  <c r="K78" i="5"/>
  <c r="G78" i="5"/>
  <c r="C78" i="5"/>
  <c r="W77" i="5"/>
  <c r="S77" i="5"/>
  <c r="O77" i="5"/>
  <c r="K77" i="5"/>
  <c r="G77" i="5"/>
  <c r="C77" i="5"/>
  <c r="W76" i="5"/>
  <c r="S76" i="5"/>
  <c r="O76" i="5"/>
  <c r="K76" i="5"/>
  <c r="G76" i="5"/>
  <c r="C76" i="5"/>
  <c r="W75" i="5"/>
  <c r="S75" i="5"/>
  <c r="O75" i="5"/>
  <c r="K75" i="5"/>
  <c r="G75" i="5"/>
  <c r="C75" i="5"/>
  <c r="W74" i="5"/>
  <c r="S74" i="5"/>
  <c r="O74" i="5"/>
  <c r="K74" i="5"/>
  <c r="G74" i="5"/>
  <c r="C74" i="5"/>
  <c r="W73" i="5"/>
  <c r="S73" i="5"/>
  <c r="O73" i="5"/>
  <c r="K73" i="5"/>
  <c r="G73" i="5"/>
  <c r="C73" i="5"/>
  <c r="W72" i="5"/>
  <c r="S72" i="5"/>
  <c r="O72" i="5"/>
  <c r="K72" i="5"/>
  <c r="G72" i="5"/>
  <c r="C72" i="5"/>
  <c r="W71" i="5"/>
  <c r="S71" i="5"/>
  <c r="O71" i="5"/>
  <c r="K71" i="5"/>
  <c r="G71" i="5"/>
  <c r="C71" i="5"/>
  <c r="W70" i="5"/>
  <c r="S70" i="5"/>
  <c r="O70" i="5"/>
  <c r="K70" i="5"/>
  <c r="G70" i="5"/>
  <c r="C70" i="5"/>
  <c r="W69" i="5"/>
  <c r="S69" i="5"/>
  <c r="O69" i="5"/>
  <c r="K69" i="5"/>
  <c r="G69" i="5"/>
  <c r="C69" i="5"/>
  <c r="W68" i="5"/>
  <c r="S68" i="5"/>
  <c r="O68" i="5"/>
  <c r="K68" i="5"/>
  <c r="G68" i="5"/>
  <c r="C68" i="5"/>
  <c r="W67" i="5"/>
  <c r="S67" i="5"/>
  <c r="O67" i="5"/>
  <c r="K67" i="5"/>
  <c r="G67" i="5"/>
  <c r="C67" i="5"/>
  <c r="W66" i="5"/>
  <c r="S66" i="5"/>
  <c r="O66" i="5"/>
  <c r="K66" i="5"/>
  <c r="G66" i="5"/>
  <c r="C66" i="5"/>
  <c r="W65" i="5"/>
  <c r="S65" i="5"/>
  <c r="O65" i="5"/>
  <c r="K65" i="5"/>
  <c r="G65" i="5"/>
  <c r="C65" i="5"/>
  <c r="W64" i="5"/>
  <c r="S64" i="5"/>
  <c r="O64" i="5"/>
  <c r="K64" i="5"/>
  <c r="G64" i="5"/>
  <c r="C64" i="5"/>
  <c r="W63" i="5"/>
  <c r="S63" i="5"/>
  <c r="O63" i="5"/>
  <c r="K63" i="5"/>
  <c r="G63" i="5"/>
  <c r="C63" i="5"/>
  <c r="W62" i="5"/>
  <c r="S62" i="5"/>
  <c r="O62" i="5"/>
  <c r="K62" i="5"/>
  <c r="G62" i="5"/>
  <c r="C62" i="5"/>
  <c r="W58" i="5"/>
  <c r="S58" i="5"/>
  <c r="O58" i="5"/>
  <c r="K58" i="5"/>
  <c r="G58" i="5"/>
  <c r="C58" i="5"/>
  <c r="W57" i="5"/>
  <c r="S57" i="5"/>
  <c r="O57" i="5"/>
  <c r="K57" i="5"/>
  <c r="G57" i="5"/>
  <c r="C57" i="5"/>
  <c r="W56" i="5"/>
  <c r="S56" i="5"/>
  <c r="O56" i="5"/>
  <c r="K56" i="5"/>
  <c r="G56" i="5"/>
  <c r="C56" i="5"/>
  <c r="W55" i="5"/>
  <c r="S55" i="5"/>
  <c r="O55" i="5"/>
  <c r="K55" i="5"/>
  <c r="G55" i="5"/>
  <c r="C55" i="5"/>
  <c r="W54" i="5"/>
  <c r="S54" i="5"/>
  <c r="O54" i="5"/>
  <c r="K54" i="5"/>
  <c r="G54" i="5"/>
  <c r="C54" i="5"/>
  <c r="W53" i="5"/>
  <c r="S53" i="5"/>
  <c r="O53" i="5"/>
  <c r="K53" i="5"/>
  <c r="G53" i="5"/>
  <c r="C53" i="5"/>
  <c r="W52" i="5"/>
  <c r="S52" i="5"/>
  <c r="O52" i="5"/>
  <c r="K52" i="5"/>
  <c r="G52" i="5"/>
  <c r="C52" i="5"/>
  <c r="W51" i="5"/>
  <c r="S51" i="5"/>
  <c r="O51" i="5"/>
  <c r="K51" i="5"/>
  <c r="G51" i="5"/>
  <c r="C51" i="5"/>
  <c r="W50" i="5"/>
  <c r="S50" i="5"/>
  <c r="O50" i="5"/>
  <c r="K50" i="5"/>
  <c r="G50" i="5"/>
  <c r="C50" i="5"/>
  <c r="W49" i="5"/>
  <c r="S49" i="5"/>
  <c r="O49" i="5"/>
  <c r="K49" i="5"/>
  <c r="G49" i="5"/>
  <c r="C49" i="5"/>
  <c r="W48" i="5"/>
  <c r="S48" i="5"/>
  <c r="O48" i="5"/>
  <c r="K48" i="5"/>
  <c r="G48" i="5"/>
  <c r="C48" i="5"/>
  <c r="W47" i="5"/>
  <c r="S47" i="5"/>
  <c r="O47" i="5"/>
  <c r="K47" i="5"/>
  <c r="G47" i="5"/>
  <c r="C47" i="5"/>
  <c r="W46" i="5"/>
  <c r="S46" i="5"/>
  <c r="O46" i="5"/>
  <c r="K46" i="5"/>
  <c r="G46" i="5"/>
  <c r="C46" i="5"/>
  <c r="W45" i="5"/>
  <c r="S45" i="5"/>
  <c r="O45" i="5"/>
  <c r="K45" i="5"/>
  <c r="G45" i="5"/>
  <c r="C45" i="5"/>
  <c r="W44" i="5"/>
  <c r="S44" i="5"/>
  <c r="Z79" i="5"/>
  <c r="V79" i="5"/>
  <c r="R79" i="5"/>
  <c r="N79" i="5"/>
  <c r="J79" i="5"/>
  <c r="F79" i="5"/>
  <c r="Z78" i="5"/>
  <c r="V78" i="5"/>
  <c r="R78" i="5"/>
  <c r="N78" i="5"/>
  <c r="J78" i="5"/>
  <c r="F78" i="5"/>
  <c r="Z77" i="5"/>
  <c r="V77" i="5"/>
  <c r="R77" i="5"/>
  <c r="N77" i="5"/>
  <c r="J77" i="5"/>
  <c r="F77" i="5"/>
  <c r="Z76" i="5"/>
  <c r="V76" i="5"/>
  <c r="R76" i="5"/>
  <c r="N76" i="5"/>
  <c r="J76" i="5"/>
  <c r="F76" i="5"/>
  <c r="Z75" i="5"/>
  <c r="V75" i="5"/>
  <c r="R75" i="5"/>
  <c r="N75" i="5"/>
  <c r="J75" i="5"/>
  <c r="F75" i="5"/>
  <c r="Z74" i="5"/>
  <c r="V74" i="5"/>
  <c r="R74" i="5"/>
  <c r="N74" i="5"/>
  <c r="J74" i="5"/>
  <c r="F74" i="5"/>
  <c r="Z73" i="5"/>
  <c r="V73" i="5"/>
  <c r="R73" i="5"/>
  <c r="N73" i="5"/>
  <c r="J73" i="5"/>
  <c r="F73" i="5"/>
  <c r="Z72" i="5"/>
  <c r="V72" i="5"/>
  <c r="R72" i="5"/>
  <c r="N72" i="5"/>
  <c r="J72" i="5"/>
  <c r="F72" i="5"/>
  <c r="Z71" i="5"/>
  <c r="V71" i="5"/>
  <c r="R71" i="5"/>
  <c r="N71" i="5"/>
  <c r="J71" i="5"/>
  <c r="F71" i="5"/>
  <c r="Z70" i="5"/>
  <c r="V70" i="5"/>
  <c r="R70" i="5"/>
  <c r="N70" i="5"/>
  <c r="J70" i="5"/>
  <c r="F70" i="5"/>
  <c r="Z69" i="5"/>
  <c r="V69" i="5"/>
  <c r="R69" i="5"/>
  <c r="N69" i="5"/>
  <c r="J69" i="5"/>
  <c r="F69" i="5"/>
  <c r="Z68" i="5"/>
  <c r="V68" i="5"/>
  <c r="R68" i="5"/>
  <c r="N68" i="5"/>
  <c r="J68" i="5"/>
  <c r="F68" i="5"/>
  <c r="Z67" i="5"/>
  <c r="V67" i="5"/>
  <c r="R67" i="5"/>
  <c r="N67" i="5"/>
  <c r="J67" i="5"/>
  <c r="F67" i="5"/>
  <c r="Z66" i="5"/>
  <c r="V66" i="5"/>
  <c r="R66" i="5"/>
  <c r="N66" i="5"/>
  <c r="J66" i="5"/>
  <c r="F66" i="5"/>
  <c r="Z65" i="5"/>
  <c r="V65" i="5"/>
  <c r="R65" i="5"/>
  <c r="N65" i="5"/>
  <c r="J65" i="5"/>
  <c r="F65" i="5"/>
  <c r="Z64" i="5"/>
  <c r="V64" i="5"/>
  <c r="R64" i="5"/>
  <c r="N64" i="5"/>
  <c r="J64" i="5"/>
  <c r="F64" i="5"/>
  <c r="Z63" i="5"/>
  <c r="V63" i="5"/>
  <c r="R63" i="5"/>
  <c r="N63" i="5"/>
  <c r="J63" i="5"/>
  <c r="F63" i="5"/>
  <c r="Z62" i="5"/>
  <c r="V62" i="5"/>
  <c r="R62" i="5"/>
  <c r="N62" i="5"/>
  <c r="J62" i="5"/>
  <c r="F62" i="5"/>
  <c r="Z58" i="5"/>
  <c r="V58" i="5"/>
  <c r="R58" i="5"/>
  <c r="N58" i="5"/>
  <c r="J58" i="5"/>
  <c r="F58" i="5"/>
  <c r="Z57" i="5"/>
  <c r="V57" i="5"/>
  <c r="R57" i="5"/>
  <c r="N57" i="5"/>
  <c r="J57" i="5"/>
  <c r="F57" i="5"/>
  <c r="Z56" i="5"/>
  <c r="V56" i="5"/>
  <c r="R56" i="5"/>
  <c r="N56" i="5"/>
  <c r="J56" i="5"/>
  <c r="F56" i="5"/>
  <c r="Z55" i="5"/>
  <c r="V55" i="5"/>
  <c r="R55" i="5"/>
  <c r="N55" i="5"/>
  <c r="J55" i="5"/>
  <c r="F55" i="5"/>
  <c r="Z54" i="5"/>
  <c r="V54" i="5"/>
  <c r="R54" i="5"/>
  <c r="N54" i="5"/>
  <c r="J54" i="5"/>
  <c r="F54" i="5"/>
  <c r="Z53" i="5"/>
  <c r="V53" i="5"/>
  <c r="R53" i="5"/>
  <c r="N53" i="5"/>
  <c r="J53" i="5"/>
  <c r="F53" i="5"/>
  <c r="Z52" i="5"/>
  <c r="V52" i="5"/>
  <c r="R52" i="5"/>
  <c r="N52" i="5"/>
  <c r="J52" i="5"/>
  <c r="F52" i="5"/>
  <c r="Z51" i="5"/>
  <c r="V51" i="5"/>
  <c r="R51" i="5"/>
  <c r="N51" i="5"/>
  <c r="J51" i="5"/>
  <c r="F51" i="5"/>
  <c r="Z50" i="5"/>
  <c r="V50" i="5"/>
  <c r="R50" i="5"/>
  <c r="N50" i="5"/>
  <c r="J50" i="5"/>
  <c r="F50" i="5"/>
  <c r="Z49" i="5"/>
  <c r="V49" i="5"/>
  <c r="R49" i="5"/>
  <c r="N49" i="5"/>
  <c r="J49" i="5"/>
  <c r="F49" i="5"/>
  <c r="Z48" i="5"/>
  <c r="V48" i="5"/>
  <c r="R48" i="5"/>
  <c r="N48" i="5"/>
  <c r="J48" i="5"/>
  <c r="F48" i="5"/>
  <c r="Z47" i="5"/>
  <c r="V47" i="5"/>
  <c r="R47" i="5"/>
  <c r="N47" i="5"/>
  <c r="J47" i="5"/>
  <c r="F47" i="5"/>
  <c r="Z46" i="5"/>
  <c r="V46" i="5"/>
  <c r="R46" i="5"/>
  <c r="N46" i="5"/>
  <c r="J46" i="5"/>
  <c r="F46" i="5"/>
  <c r="Z45" i="5"/>
  <c r="V45" i="5"/>
  <c r="R45" i="5"/>
  <c r="N45" i="5"/>
  <c r="J45" i="5"/>
  <c r="F45" i="5"/>
  <c r="Z44" i="5"/>
  <c r="V44" i="5"/>
  <c r="R44" i="5"/>
  <c r="Y79" i="5"/>
  <c r="Q79" i="5"/>
  <c r="I79" i="5"/>
  <c r="Y78" i="5"/>
  <c r="Q78" i="5"/>
  <c r="I78" i="5"/>
  <c r="Y77" i="5"/>
  <c r="Q77" i="5"/>
  <c r="I77" i="5"/>
  <c r="Y76" i="5"/>
  <c r="Q76" i="5"/>
  <c r="I76" i="5"/>
  <c r="Y75" i="5"/>
  <c r="Q75" i="5"/>
  <c r="I75" i="5"/>
  <c r="Y74" i="5"/>
  <c r="Q74" i="5"/>
  <c r="I74" i="5"/>
  <c r="Y73" i="5"/>
  <c r="Q73" i="5"/>
  <c r="I73" i="5"/>
  <c r="Y72" i="5"/>
  <c r="Q72" i="5"/>
  <c r="I72" i="5"/>
  <c r="Y71" i="5"/>
  <c r="Q71" i="5"/>
  <c r="I71" i="5"/>
  <c r="Y70" i="5"/>
  <c r="Q70" i="5"/>
  <c r="I70" i="5"/>
  <c r="Y69" i="5"/>
  <c r="Q69" i="5"/>
  <c r="I69" i="5"/>
  <c r="Y68" i="5"/>
  <c r="Q68" i="5"/>
  <c r="I68" i="5"/>
  <c r="Y67" i="5"/>
  <c r="Q67" i="5"/>
  <c r="I67" i="5"/>
  <c r="Y66" i="5"/>
  <c r="Q66" i="5"/>
  <c r="I66" i="5"/>
  <c r="Y65" i="5"/>
  <c r="Q65" i="5"/>
  <c r="I65" i="5"/>
  <c r="Y64" i="5"/>
  <c r="Q64" i="5"/>
  <c r="I64" i="5"/>
  <c r="Y63" i="5"/>
  <c r="Q63" i="5"/>
  <c r="I63" i="5"/>
  <c r="Y62" i="5"/>
  <c r="Q62" i="5"/>
  <c r="I62" i="5"/>
  <c r="Y58" i="5"/>
  <c r="Q58" i="5"/>
  <c r="I58" i="5"/>
  <c r="Y57" i="5"/>
  <c r="Q57" i="5"/>
  <c r="I57" i="5"/>
  <c r="Y56" i="5"/>
  <c r="Q56" i="5"/>
  <c r="I56" i="5"/>
  <c r="Y55" i="5"/>
  <c r="Q55" i="5"/>
  <c r="I55" i="5"/>
  <c r="Y54" i="5"/>
  <c r="Q54" i="5"/>
  <c r="I54" i="5"/>
  <c r="Y53" i="5"/>
  <c r="Q53" i="5"/>
  <c r="I53" i="5"/>
  <c r="Y52" i="5"/>
  <c r="Q52" i="5"/>
  <c r="I52" i="5"/>
  <c r="Y51" i="5"/>
  <c r="Q51" i="5"/>
  <c r="I51" i="5"/>
  <c r="Y50" i="5"/>
  <c r="Q50" i="5"/>
  <c r="I50" i="5"/>
  <c r="Y49" i="5"/>
  <c r="Q49" i="5"/>
  <c r="I49" i="5"/>
  <c r="Y48" i="5"/>
  <c r="Q48" i="5"/>
  <c r="I48" i="5"/>
  <c r="Y47" i="5"/>
  <c r="Q47" i="5"/>
  <c r="I47" i="5"/>
  <c r="Y46" i="5"/>
  <c r="Q46" i="5"/>
  <c r="I46" i="5"/>
  <c r="Y45" i="5"/>
  <c r="Q45" i="5"/>
  <c r="I45" i="5"/>
  <c r="Y44" i="5"/>
  <c r="Q44" i="5"/>
  <c r="M44" i="5"/>
  <c r="I44" i="5"/>
  <c r="E44" i="5"/>
  <c r="Y41" i="5"/>
  <c r="U41" i="5"/>
  <c r="Q41" i="5"/>
  <c r="M41" i="5"/>
  <c r="I41" i="5"/>
  <c r="E41" i="5"/>
  <c r="Y40" i="5"/>
  <c r="U40" i="5"/>
  <c r="Q40" i="5"/>
  <c r="M40" i="5"/>
  <c r="I40" i="5"/>
  <c r="E40" i="5"/>
  <c r="Y39" i="5"/>
  <c r="U39" i="5"/>
  <c r="Q39" i="5"/>
  <c r="M39" i="5"/>
  <c r="I39" i="5"/>
  <c r="E39" i="5"/>
  <c r="Y38" i="5"/>
  <c r="U38" i="5"/>
  <c r="Q38" i="5"/>
  <c r="M38" i="5"/>
  <c r="I38" i="5"/>
  <c r="E38" i="5"/>
  <c r="Y37" i="5"/>
  <c r="U37" i="5"/>
  <c r="Q37" i="5"/>
  <c r="M37" i="5"/>
  <c r="I37" i="5"/>
  <c r="E37" i="5"/>
  <c r="Y36" i="5"/>
  <c r="U36" i="5"/>
  <c r="Q36" i="5"/>
  <c r="M36" i="5"/>
  <c r="I36" i="5"/>
  <c r="E36" i="5"/>
  <c r="Y35" i="5"/>
  <c r="U35" i="5"/>
  <c r="Q35" i="5"/>
  <c r="M35" i="5"/>
  <c r="I35" i="5"/>
  <c r="E35" i="5"/>
  <c r="Y34" i="5"/>
  <c r="U34" i="5"/>
  <c r="Q34" i="5"/>
  <c r="M34" i="5"/>
  <c r="I34" i="5"/>
  <c r="E34" i="5"/>
  <c r="Y33" i="5"/>
  <c r="U33" i="5"/>
  <c r="Q33" i="5"/>
  <c r="M33" i="5"/>
  <c r="I33" i="5"/>
  <c r="E33" i="5"/>
  <c r="Y32" i="5"/>
  <c r="U32" i="5"/>
  <c r="Q32" i="5"/>
  <c r="M32" i="5"/>
  <c r="I32" i="5"/>
  <c r="E32" i="5"/>
  <c r="Y31" i="5"/>
  <c r="U31" i="5"/>
  <c r="Q31" i="5"/>
  <c r="M31" i="5"/>
  <c r="I31" i="5"/>
  <c r="E31" i="5"/>
  <c r="Y30" i="5"/>
  <c r="U30" i="5"/>
  <c r="Q30" i="5"/>
  <c r="M30" i="5"/>
  <c r="I30" i="5"/>
  <c r="E30" i="5"/>
  <c r="Y29" i="5"/>
  <c r="U29" i="5"/>
  <c r="Q29" i="5"/>
  <c r="M29" i="5"/>
  <c r="I29" i="5"/>
  <c r="E29" i="5"/>
  <c r="Y28" i="5"/>
  <c r="U28" i="5"/>
  <c r="Q28" i="5"/>
  <c r="M28" i="5"/>
  <c r="I28" i="5"/>
  <c r="E28" i="5"/>
  <c r="Y27" i="5"/>
  <c r="U27" i="5"/>
  <c r="Q27" i="5"/>
  <c r="M27" i="5"/>
  <c r="I27" i="5"/>
  <c r="E27" i="5"/>
  <c r="Y26" i="5"/>
  <c r="U26" i="5"/>
  <c r="Q26" i="5"/>
  <c r="M26" i="5"/>
  <c r="I26" i="5"/>
  <c r="E26" i="5"/>
  <c r="Q9" i="5"/>
  <c r="U9" i="5"/>
  <c r="Y9" i="5"/>
  <c r="S10" i="5"/>
  <c r="W10" i="5"/>
  <c r="P11" i="5"/>
  <c r="T11" i="5"/>
  <c r="X11" i="5"/>
  <c r="Q12" i="5"/>
  <c r="U12" i="5"/>
  <c r="Y12" i="5"/>
  <c r="R13" i="5"/>
  <c r="V13" i="5"/>
  <c r="Z13" i="5"/>
  <c r="S14" i="5"/>
  <c r="W14" i="5"/>
  <c r="P15" i="5"/>
  <c r="T15" i="5"/>
  <c r="X15" i="5"/>
  <c r="Q16" i="5"/>
  <c r="U16" i="5"/>
  <c r="Y16" i="5"/>
  <c r="R17" i="5"/>
  <c r="V17" i="5"/>
  <c r="Z17" i="5"/>
  <c r="S18" i="5"/>
  <c r="W18" i="5"/>
  <c r="P19" i="5"/>
  <c r="T19" i="5"/>
  <c r="X19" i="5"/>
  <c r="Q20" i="5"/>
  <c r="U20" i="5"/>
  <c r="Y20" i="5"/>
  <c r="R21" i="5"/>
  <c r="V21" i="5"/>
  <c r="Z21" i="5"/>
  <c r="Q22" i="5"/>
  <c r="U22" i="5"/>
  <c r="Y22" i="5"/>
  <c r="X79" i="5"/>
  <c r="P79" i="5"/>
  <c r="H79" i="5"/>
  <c r="X78" i="5"/>
  <c r="P78" i="5"/>
  <c r="H78" i="5"/>
  <c r="X77" i="5"/>
  <c r="P77" i="5"/>
  <c r="H77" i="5"/>
  <c r="X76" i="5"/>
  <c r="P76" i="5"/>
  <c r="H76" i="5"/>
  <c r="X75" i="5"/>
  <c r="P75" i="5"/>
  <c r="H75" i="5"/>
  <c r="X74" i="5"/>
  <c r="P74" i="5"/>
  <c r="H74" i="5"/>
  <c r="X73" i="5"/>
  <c r="P73" i="5"/>
  <c r="H73" i="5"/>
  <c r="X72" i="5"/>
  <c r="P72" i="5"/>
  <c r="H72" i="5"/>
  <c r="X71" i="5"/>
  <c r="P71" i="5"/>
  <c r="H71" i="5"/>
  <c r="X70" i="5"/>
  <c r="P70" i="5"/>
  <c r="H70" i="5"/>
  <c r="X69" i="5"/>
  <c r="P69" i="5"/>
  <c r="H69" i="5"/>
  <c r="X68" i="5"/>
  <c r="P68" i="5"/>
  <c r="H68" i="5"/>
  <c r="X67" i="5"/>
  <c r="P67" i="5"/>
  <c r="H67" i="5"/>
  <c r="X66" i="5"/>
  <c r="P66" i="5"/>
  <c r="H66" i="5"/>
  <c r="X65" i="5"/>
  <c r="P65" i="5"/>
  <c r="H65" i="5"/>
  <c r="X64" i="5"/>
  <c r="P64" i="5"/>
  <c r="H64" i="5"/>
  <c r="X63" i="5"/>
  <c r="P63" i="5"/>
  <c r="H63" i="5"/>
  <c r="X62" i="5"/>
  <c r="P62" i="5"/>
  <c r="H62" i="5"/>
  <c r="X58" i="5"/>
  <c r="P58" i="5"/>
  <c r="H58" i="5"/>
  <c r="X57" i="5"/>
  <c r="P57" i="5"/>
  <c r="H57" i="5"/>
  <c r="X56" i="5"/>
  <c r="P56" i="5"/>
  <c r="H56" i="5"/>
  <c r="X55" i="5"/>
  <c r="P55" i="5"/>
  <c r="H55" i="5"/>
  <c r="X54" i="5"/>
  <c r="P54" i="5"/>
  <c r="H54" i="5"/>
  <c r="X53" i="5"/>
  <c r="P53" i="5"/>
  <c r="H53" i="5"/>
  <c r="X52" i="5"/>
  <c r="P52" i="5"/>
  <c r="H52" i="5"/>
  <c r="X51" i="5"/>
  <c r="P51" i="5"/>
  <c r="H51" i="5"/>
  <c r="X50" i="5"/>
  <c r="P50" i="5"/>
  <c r="H50" i="5"/>
  <c r="X49" i="5"/>
  <c r="P49" i="5"/>
  <c r="H49" i="5"/>
  <c r="X48" i="5"/>
  <c r="P48" i="5"/>
  <c r="H48" i="5"/>
  <c r="X47" i="5"/>
  <c r="P47" i="5"/>
  <c r="H47" i="5"/>
  <c r="X46" i="5"/>
  <c r="P46" i="5"/>
  <c r="H46" i="5"/>
  <c r="X45" i="5"/>
  <c r="P45" i="5"/>
  <c r="H45" i="5"/>
  <c r="X44" i="5"/>
  <c r="P44" i="5"/>
  <c r="L44" i="5"/>
  <c r="H44" i="5"/>
  <c r="D44" i="5"/>
  <c r="X41" i="5"/>
  <c r="T41" i="5"/>
  <c r="P41" i="5"/>
  <c r="L41" i="5"/>
  <c r="H41" i="5"/>
  <c r="D41" i="5"/>
  <c r="X40" i="5"/>
  <c r="T40" i="5"/>
  <c r="P40" i="5"/>
  <c r="L40" i="5"/>
  <c r="H40" i="5"/>
  <c r="D40" i="5"/>
  <c r="X39" i="5"/>
  <c r="T39" i="5"/>
  <c r="P39" i="5"/>
  <c r="L39" i="5"/>
  <c r="H39" i="5"/>
  <c r="D39" i="5"/>
  <c r="X38" i="5"/>
  <c r="T38" i="5"/>
  <c r="P38" i="5"/>
  <c r="L38" i="5"/>
  <c r="H38" i="5"/>
  <c r="D38" i="5"/>
  <c r="X37" i="5"/>
  <c r="T37" i="5"/>
  <c r="P37" i="5"/>
  <c r="L37" i="5"/>
  <c r="H37" i="5"/>
  <c r="D37" i="5"/>
  <c r="X36" i="5"/>
  <c r="T36" i="5"/>
  <c r="P36" i="5"/>
  <c r="L36" i="5"/>
  <c r="H36" i="5"/>
  <c r="D36" i="5"/>
  <c r="X35" i="5"/>
  <c r="T35" i="5"/>
  <c r="P35" i="5"/>
  <c r="L35" i="5"/>
  <c r="H35" i="5"/>
  <c r="D35" i="5"/>
  <c r="X34" i="5"/>
  <c r="T34" i="5"/>
  <c r="P34" i="5"/>
  <c r="L34" i="5"/>
  <c r="H34" i="5"/>
  <c r="D34" i="5"/>
  <c r="X33" i="5"/>
  <c r="T33" i="5"/>
  <c r="P33" i="5"/>
  <c r="L33" i="5"/>
  <c r="H33" i="5"/>
  <c r="D33" i="5"/>
  <c r="X32" i="5"/>
  <c r="T32" i="5"/>
  <c r="P32" i="5"/>
  <c r="L32" i="5"/>
  <c r="H32" i="5"/>
  <c r="D32" i="5"/>
  <c r="X31" i="5"/>
  <c r="T31" i="5"/>
  <c r="P31" i="5"/>
  <c r="L31" i="5"/>
  <c r="H31" i="5"/>
  <c r="D31" i="5"/>
  <c r="X30" i="5"/>
  <c r="T30" i="5"/>
  <c r="P30" i="5"/>
  <c r="L30" i="5"/>
  <c r="H30" i="5"/>
  <c r="D30" i="5"/>
  <c r="X29" i="5"/>
  <c r="T29" i="5"/>
  <c r="P29" i="5"/>
  <c r="L29" i="5"/>
  <c r="H29" i="5"/>
  <c r="D29" i="5"/>
  <c r="X28" i="5"/>
  <c r="T28" i="5"/>
  <c r="P28" i="5"/>
  <c r="L28" i="5"/>
  <c r="H28" i="5"/>
  <c r="D28" i="5"/>
  <c r="X27" i="5"/>
  <c r="T27" i="5"/>
  <c r="P27" i="5"/>
  <c r="L27" i="5"/>
  <c r="H27" i="5"/>
  <c r="D27" i="5"/>
  <c r="X26" i="5"/>
  <c r="T26" i="5"/>
  <c r="P26" i="5"/>
  <c r="L26" i="5"/>
  <c r="H26" i="5"/>
  <c r="D26" i="5"/>
  <c r="R9" i="5"/>
  <c r="V9" i="5"/>
  <c r="Z9" i="5"/>
  <c r="P10" i="5"/>
  <c r="T10" i="5"/>
  <c r="X10" i="5"/>
  <c r="Q11" i="5"/>
  <c r="U11" i="5"/>
  <c r="Y11" i="5"/>
  <c r="R12" i="5"/>
  <c r="V12" i="5"/>
  <c r="Z12" i="5"/>
  <c r="S13" i="5"/>
  <c r="W13" i="5"/>
  <c r="P14" i="5"/>
  <c r="T14" i="5"/>
  <c r="X14" i="5"/>
  <c r="Q15" i="5"/>
  <c r="U15" i="5"/>
  <c r="Y15" i="5"/>
  <c r="R16" i="5"/>
  <c r="V16" i="5"/>
  <c r="Z16" i="5"/>
  <c r="S17" i="5"/>
  <c r="W17" i="5"/>
  <c r="P18" i="5"/>
  <c r="T18" i="5"/>
  <c r="X18" i="5"/>
  <c r="Q19" i="5"/>
  <c r="U19" i="5"/>
  <c r="Y19" i="5"/>
  <c r="R20" i="5"/>
  <c r="V20" i="5"/>
  <c r="Z20" i="5"/>
  <c r="S21" i="5"/>
  <c r="W21" i="5"/>
  <c r="R22" i="5"/>
  <c r="V22" i="5"/>
  <c r="Z22" i="5"/>
  <c r="S23" i="5"/>
  <c r="W23" i="5"/>
  <c r="O11" i="5"/>
  <c r="O15" i="5"/>
  <c r="O19" i="5"/>
  <c r="E10" i="5"/>
  <c r="I10" i="5"/>
  <c r="M10" i="5"/>
  <c r="M79" i="5"/>
  <c r="U78" i="5"/>
  <c r="E78" i="5"/>
  <c r="M77" i="5"/>
  <c r="U76" i="5"/>
  <c r="E76" i="5"/>
  <c r="U75" i="5"/>
  <c r="E75" i="5"/>
  <c r="M74" i="5"/>
  <c r="U73" i="5"/>
  <c r="E73" i="5"/>
  <c r="M72" i="5"/>
  <c r="U71" i="5"/>
  <c r="E71" i="5"/>
  <c r="M70" i="5"/>
  <c r="U69" i="5"/>
  <c r="E69" i="5"/>
  <c r="M68" i="5"/>
  <c r="U67" i="5"/>
  <c r="E67" i="5"/>
  <c r="M66" i="5"/>
  <c r="U65" i="5"/>
  <c r="E65" i="5"/>
  <c r="M64" i="5"/>
  <c r="U63" i="5"/>
  <c r="E63" i="5"/>
  <c r="M62" i="5"/>
  <c r="U58" i="5"/>
  <c r="E58" i="5"/>
  <c r="M57" i="5"/>
  <c r="U56" i="5"/>
  <c r="E56" i="5"/>
  <c r="M55" i="5"/>
  <c r="U54" i="5"/>
  <c r="E54" i="5"/>
  <c r="M53" i="5"/>
  <c r="U52" i="5"/>
  <c r="E52" i="5"/>
  <c r="M51" i="5"/>
  <c r="U50" i="5"/>
  <c r="E50" i="5"/>
  <c r="M49" i="5"/>
  <c r="U48" i="5"/>
  <c r="E48" i="5"/>
  <c r="M47" i="5"/>
  <c r="U46" i="5"/>
  <c r="E46" i="5"/>
  <c r="M45" i="5"/>
  <c r="O44" i="5"/>
  <c r="G44" i="5"/>
  <c r="W41" i="5"/>
  <c r="O41" i="5"/>
  <c r="G41" i="5"/>
  <c r="W40" i="5"/>
  <c r="O40" i="5"/>
  <c r="G40" i="5"/>
  <c r="W39" i="5"/>
  <c r="O39" i="5"/>
  <c r="G39" i="5"/>
  <c r="W38" i="5"/>
  <c r="O38" i="5"/>
  <c r="G38" i="5"/>
  <c r="W37" i="5"/>
  <c r="O37" i="5"/>
  <c r="G37" i="5"/>
  <c r="W36" i="5"/>
  <c r="O36" i="5"/>
  <c r="G36" i="5"/>
  <c r="W35" i="5"/>
  <c r="O35" i="5"/>
  <c r="G35" i="5"/>
  <c r="W34" i="5"/>
  <c r="O34" i="5"/>
  <c r="G34" i="5"/>
  <c r="W33" i="5"/>
  <c r="O33" i="5"/>
  <c r="G33" i="5"/>
  <c r="W32" i="5"/>
  <c r="O32" i="5"/>
  <c r="G32" i="5"/>
  <c r="W31" i="5"/>
  <c r="O31" i="5"/>
  <c r="G31" i="5"/>
  <c r="W30" i="5"/>
  <c r="O30" i="5"/>
  <c r="G30" i="5"/>
  <c r="W29" i="5"/>
  <c r="O29" i="5"/>
  <c r="G29" i="5"/>
  <c r="W28" i="5"/>
  <c r="O28" i="5"/>
  <c r="G28" i="5"/>
  <c r="W27" i="5"/>
  <c r="O27" i="5"/>
  <c r="G27" i="5"/>
  <c r="W26" i="5"/>
  <c r="O26" i="5"/>
  <c r="G26" i="5"/>
  <c r="S9" i="5"/>
  <c r="U10" i="5"/>
  <c r="R11" i="5"/>
  <c r="Z11" i="5"/>
  <c r="W12" i="5"/>
  <c r="T13" i="5"/>
  <c r="Q14" i="5"/>
  <c r="Y14" i="5"/>
  <c r="V15" i="5"/>
  <c r="S16" i="5"/>
  <c r="P17" i="5"/>
  <c r="X17" i="5"/>
  <c r="U18" i="5"/>
  <c r="R19" i="5"/>
  <c r="Z19" i="5"/>
  <c r="W20" i="5"/>
  <c r="T21" i="5"/>
  <c r="S22" i="5"/>
  <c r="P23" i="5"/>
  <c r="U23" i="5"/>
  <c r="Z23" i="5"/>
  <c r="O13" i="5"/>
  <c r="O18" i="5"/>
  <c r="O22" i="5"/>
  <c r="G10" i="5"/>
  <c r="L10" i="5"/>
  <c r="E11" i="5"/>
  <c r="I11" i="5"/>
  <c r="M11" i="5"/>
  <c r="E12" i="5"/>
  <c r="I12" i="5"/>
  <c r="M12" i="5"/>
  <c r="E13" i="5"/>
  <c r="I13" i="5"/>
  <c r="M13" i="5"/>
  <c r="E14" i="5"/>
  <c r="I14" i="5"/>
  <c r="M14" i="5"/>
  <c r="E15" i="5"/>
  <c r="I15" i="5"/>
  <c r="M15" i="5"/>
  <c r="E16" i="5"/>
  <c r="I16" i="5"/>
  <c r="M16" i="5"/>
  <c r="E17" i="5"/>
  <c r="I17" i="5"/>
  <c r="M17" i="5"/>
  <c r="E18" i="5"/>
  <c r="I18" i="5"/>
  <c r="M18" i="5"/>
  <c r="E19" i="5"/>
  <c r="I19" i="5"/>
  <c r="M19" i="5"/>
  <c r="E20" i="5"/>
  <c r="I20" i="5"/>
  <c r="M20" i="5"/>
  <c r="E21" i="5"/>
  <c r="I21" i="5"/>
  <c r="M21" i="5"/>
  <c r="E22" i="5"/>
  <c r="I22" i="5"/>
  <c r="M22" i="5"/>
  <c r="E23" i="5"/>
  <c r="I23" i="5"/>
  <c r="M23" i="5"/>
  <c r="F9" i="5"/>
  <c r="J9" i="5"/>
  <c r="N9" i="5"/>
  <c r="U79" i="5"/>
  <c r="E79" i="5"/>
  <c r="M78" i="5"/>
  <c r="U77" i="5"/>
  <c r="E77" i="5"/>
  <c r="M76" i="5"/>
  <c r="M75" i="5"/>
  <c r="U74" i="5"/>
  <c r="E74" i="5"/>
  <c r="M73" i="5"/>
  <c r="U72" i="5"/>
  <c r="E72" i="5"/>
  <c r="M71" i="5"/>
  <c r="U70" i="5"/>
  <c r="E70" i="5"/>
  <c r="M69" i="5"/>
  <c r="U68" i="5"/>
  <c r="E68" i="5"/>
  <c r="M67" i="5"/>
  <c r="U66" i="5"/>
  <c r="E66" i="5"/>
  <c r="M65" i="5"/>
  <c r="U64" i="5"/>
  <c r="E64" i="5"/>
  <c r="M63" i="5"/>
  <c r="U62" i="5"/>
  <c r="E62" i="5"/>
  <c r="M58" i="5"/>
  <c r="U57" i="5"/>
  <c r="E57" i="5"/>
  <c r="M56" i="5"/>
  <c r="U55" i="5"/>
  <c r="E55" i="5"/>
  <c r="M54" i="5"/>
  <c r="U53" i="5"/>
  <c r="E53" i="5"/>
  <c r="M52" i="5"/>
  <c r="U51" i="5"/>
  <c r="E51" i="5"/>
  <c r="M50" i="5"/>
  <c r="U49" i="5"/>
  <c r="E49" i="5"/>
  <c r="M48" i="5"/>
  <c r="U47" i="5"/>
  <c r="E47" i="5"/>
  <c r="M46" i="5"/>
  <c r="U45" i="5"/>
  <c r="E45" i="5"/>
  <c r="U44" i="5"/>
  <c r="K44" i="5"/>
  <c r="K59" i="5" s="1"/>
  <c r="C44" i="5"/>
  <c r="S41" i="5"/>
  <c r="K41" i="5"/>
  <c r="C41" i="5"/>
  <c r="S40" i="5"/>
  <c r="K40" i="5"/>
  <c r="C40" i="5"/>
  <c r="S39" i="5"/>
  <c r="K39" i="5"/>
  <c r="C39" i="5"/>
  <c r="S38" i="5"/>
  <c r="K38" i="5"/>
  <c r="C38" i="5"/>
  <c r="S37" i="5"/>
  <c r="K37" i="5"/>
  <c r="C37" i="5"/>
  <c r="S36" i="5"/>
  <c r="K36" i="5"/>
  <c r="C36" i="5"/>
  <c r="S35" i="5"/>
  <c r="K35" i="5"/>
  <c r="C35" i="5"/>
  <c r="S34" i="5"/>
  <c r="K34" i="5"/>
  <c r="C34" i="5"/>
  <c r="S33" i="5"/>
  <c r="K33" i="5"/>
  <c r="C33" i="5"/>
  <c r="S32" i="5"/>
  <c r="K32" i="5"/>
  <c r="C32" i="5"/>
  <c r="S31" i="5"/>
  <c r="K31" i="5"/>
  <c r="C31" i="5"/>
  <c r="S30" i="5"/>
  <c r="K30" i="5"/>
  <c r="C30" i="5"/>
  <c r="S29" i="5"/>
  <c r="K29" i="5"/>
  <c r="C29" i="5"/>
  <c r="S28" i="5"/>
  <c r="K28" i="5"/>
  <c r="C28" i="5"/>
  <c r="S27" i="5"/>
  <c r="K27" i="5"/>
  <c r="C27" i="5"/>
  <c r="S26" i="5"/>
  <c r="K26" i="5"/>
  <c r="C26" i="5"/>
  <c r="W9" i="5"/>
  <c r="Q10" i="5"/>
  <c r="Y10" i="5"/>
  <c r="V11" i="5"/>
  <c r="S12" i="5"/>
  <c r="P13" i="5"/>
  <c r="X13" i="5"/>
  <c r="U14" i="5"/>
  <c r="R15" i="5"/>
  <c r="Z15" i="5"/>
  <c r="W16" i="5"/>
  <c r="T17" i="5"/>
  <c r="Q18" i="5"/>
  <c r="Y18" i="5"/>
  <c r="V19" i="5"/>
  <c r="S20" i="5"/>
  <c r="P21" i="5"/>
  <c r="X21" i="5"/>
  <c r="W22" i="5"/>
  <c r="R23" i="5"/>
  <c r="X23" i="5"/>
  <c r="O10" i="5"/>
  <c r="O16" i="5"/>
  <c r="O21" i="5"/>
  <c r="D10" i="5"/>
  <c r="J10" i="5"/>
  <c r="C11" i="5"/>
  <c r="G11" i="5"/>
  <c r="K11" i="5"/>
  <c r="C12" i="5"/>
  <c r="G12" i="5"/>
  <c r="K12" i="5"/>
  <c r="C13" i="5"/>
  <c r="G13" i="5"/>
  <c r="K13" i="5"/>
  <c r="C14" i="5"/>
  <c r="G14" i="5"/>
  <c r="K14" i="5"/>
  <c r="C15" i="5"/>
  <c r="G15" i="5"/>
  <c r="K15" i="5"/>
  <c r="C16" i="5"/>
  <c r="G16" i="5"/>
  <c r="K16" i="5"/>
  <c r="C17" i="5"/>
  <c r="G17" i="5"/>
  <c r="K17" i="5"/>
  <c r="C18" i="5"/>
  <c r="G18" i="5"/>
  <c r="K18" i="5"/>
  <c r="C19" i="5"/>
  <c r="G19" i="5"/>
  <c r="K19" i="5"/>
  <c r="C20" i="5"/>
  <c r="G20" i="5"/>
  <c r="K20" i="5"/>
  <c r="C21" i="5"/>
  <c r="G21" i="5"/>
  <c r="K21" i="5"/>
  <c r="C22" i="5"/>
  <c r="G22" i="5"/>
  <c r="K22" i="5"/>
  <c r="C23" i="5"/>
  <c r="G23" i="5"/>
  <c r="K23" i="5"/>
  <c r="D9" i="5"/>
  <c r="H9" i="5"/>
  <c r="L9" i="5"/>
  <c r="T79" i="5"/>
  <c r="D79" i="5"/>
  <c r="L78" i="5"/>
  <c r="T77" i="5"/>
  <c r="D77" i="5"/>
  <c r="L76" i="5"/>
  <c r="L75" i="5"/>
  <c r="T74" i="5"/>
  <c r="D74" i="5"/>
  <c r="L73" i="5"/>
  <c r="T72" i="5"/>
  <c r="D72" i="5"/>
  <c r="L71" i="5"/>
  <c r="T70" i="5"/>
  <c r="D70" i="5"/>
  <c r="L69" i="5"/>
  <c r="T68" i="5"/>
  <c r="D68" i="5"/>
  <c r="L67" i="5"/>
  <c r="T66" i="5"/>
  <c r="D66" i="5"/>
  <c r="L65" i="5"/>
  <c r="T64" i="5"/>
  <c r="D64" i="5"/>
  <c r="L63" i="5"/>
  <c r="T62" i="5"/>
  <c r="D62" i="5"/>
  <c r="L58" i="5"/>
  <c r="T57" i="5"/>
  <c r="D57" i="5"/>
  <c r="L56" i="5"/>
  <c r="T55" i="5"/>
  <c r="D55" i="5"/>
  <c r="L54" i="5"/>
  <c r="T53" i="5"/>
  <c r="D53" i="5"/>
  <c r="L52" i="5"/>
  <c r="T51" i="5"/>
  <c r="D51" i="5"/>
  <c r="L50" i="5"/>
  <c r="T49" i="5"/>
  <c r="D49" i="5"/>
  <c r="L48" i="5"/>
  <c r="T47" i="5"/>
  <c r="D47" i="5"/>
  <c r="L46" i="5"/>
  <c r="T45" i="5"/>
  <c r="D45" i="5"/>
  <c r="T44" i="5"/>
  <c r="J44" i="5"/>
  <c r="Z41" i="5"/>
  <c r="R41" i="5"/>
  <c r="J41" i="5"/>
  <c r="Z40" i="5"/>
  <c r="R40" i="5"/>
  <c r="J40" i="5"/>
  <c r="L79" i="5"/>
  <c r="T76" i="5"/>
  <c r="D75" i="5"/>
  <c r="L72" i="5"/>
  <c r="T69" i="5"/>
  <c r="D67" i="5"/>
  <c r="L64" i="5"/>
  <c r="D58" i="5"/>
  <c r="T54" i="5"/>
  <c r="D52" i="5"/>
  <c r="L49" i="5"/>
  <c r="T46" i="5"/>
  <c r="V40" i="5"/>
  <c r="R39" i="5"/>
  <c r="Z38" i="5"/>
  <c r="J38" i="5"/>
  <c r="R37" i="5"/>
  <c r="Z36" i="5"/>
  <c r="J36" i="5"/>
  <c r="R35" i="5"/>
  <c r="Z34" i="5"/>
  <c r="J34" i="5"/>
  <c r="R33" i="5"/>
  <c r="Z32" i="5"/>
  <c r="J32" i="5"/>
  <c r="R31" i="5"/>
  <c r="Z30" i="5"/>
  <c r="J30" i="5"/>
  <c r="R29" i="5"/>
  <c r="Z28" i="5"/>
  <c r="J28" i="5"/>
  <c r="R27" i="5"/>
  <c r="Z26" i="5"/>
  <c r="J26" i="5"/>
  <c r="X9" i="5"/>
  <c r="R10" i="5"/>
  <c r="W11" i="5"/>
  <c r="Q13" i="5"/>
  <c r="V14" i="5"/>
  <c r="P16" i="5"/>
  <c r="U17" i="5"/>
  <c r="Z18" i="5"/>
  <c r="T20" i="5"/>
  <c r="Y21" i="5"/>
  <c r="X22" i="5"/>
  <c r="Y23" i="5"/>
  <c r="O17" i="5"/>
  <c r="O9" i="5"/>
  <c r="K10" i="5"/>
  <c r="H11" i="5"/>
  <c r="D12" i="5"/>
  <c r="L12" i="5"/>
  <c r="H13" i="5"/>
  <c r="D14" i="5"/>
  <c r="L14" i="5"/>
  <c r="H15" i="5"/>
  <c r="D16" i="5"/>
  <c r="L16" i="5"/>
  <c r="H17" i="5"/>
  <c r="D18" i="5"/>
  <c r="L18" i="5"/>
  <c r="H19" i="5"/>
  <c r="D20" i="5"/>
  <c r="L20" i="5"/>
  <c r="H21" i="5"/>
  <c r="D22" i="5"/>
  <c r="L22" i="5"/>
  <c r="H23" i="5"/>
  <c r="E9" i="5"/>
  <c r="M9" i="5"/>
  <c r="T78" i="5"/>
  <c r="D76" i="5"/>
  <c r="L74" i="5"/>
  <c r="T71" i="5"/>
  <c r="D69" i="5"/>
  <c r="L66" i="5"/>
  <c r="T63" i="5"/>
  <c r="L57" i="5"/>
  <c r="T56" i="5"/>
  <c r="D54" i="5"/>
  <c r="L51" i="5"/>
  <c r="T48" i="5"/>
  <c r="D46" i="5"/>
  <c r="N44" i="5"/>
  <c r="N59" i="5" s="1"/>
  <c r="V41" i="5"/>
  <c r="N40" i="5"/>
  <c r="N39" i="5"/>
  <c r="V38" i="5"/>
  <c r="F38" i="5"/>
  <c r="N37" i="5"/>
  <c r="V36" i="5"/>
  <c r="F36" i="5"/>
  <c r="N35" i="5"/>
  <c r="V34" i="5"/>
  <c r="F34" i="5"/>
  <c r="N33" i="5"/>
  <c r="V32" i="5"/>
  <c r="F32" i="5"/>
  <c r="N31" i="5"/>
  <c r="V30" i="5"/>
  <c r="F30" i="5"/>
  <c r="N29" i="5"/>
  <c r="V28" i="5"/>
  <c r="F28" i="5"/>
  <c r="N27" i="5"/>
  <c r="V26" i="5"/>
  <c r="F26" i="5"/>
  <c r="V10" i="5"/>
  <c r="P12" i="5"/>
  <c r="U13" i="5"/>
  <c r="Z14" i="5"/>
  <c r="T16" i="5"/>
  <c r="Y17" i="5"/>
  <c r="S19" i="5"/>
  <c r="X20" i="5"/>
  <c r="Q23" i="5"/>
  <c r="O20" i="5"/>
  <c r="C10" i="5"/>
  <c r="N10" i="5"/>
  <c r="J11" i="5"/>
  <c r="F12" i="5"/>
  <c r="N12" i="5"/>
  <c r="J13" i="5"/>
  <c r="F14" i="5"/>
  <c r="N14" i="5"/>
  <c r="J15" i="5"/>
  <c r="F16" i="5"/>
  <c r="N16" i="5"/>
  <c r="J17" i="5"/>
  <c r="F18" i="5"/>
  <c r="N18" i="5"/>
  <c r="J19" i="5"/>
  <c r="F20" i="5"/>
  <c r="N20" i="5"/>
  <c r="J21" i="5"/>
  <c r="F22" i="5"/>
  <c r="N22" i="5"/>
  <c r="J23" i="5"/>
  <c r="G9" i="5"/>
  <c r="D78" i="5"/>
  <c r="T73" i="5"/>
  <c r="D71" i="5"/>
  <c r="L68" i="5"/>
  <c r="T65" i="5"/>
  <c r="D63" i="5"/>
  <c r="D56" i="5"/>
  <c r="L53" i="5"/>
  <c r="T50" i="5"/>
  <c r="D48" i="5"/>
  <c r="L45" i="5"/>
  <c r="F44" i="5"/>
  <c r="N41" i="5"/>
  <c r="F40" i="5"/>
  <c r="Z39" i="5"/>
  <c r="J39" i="5"/>
  <c r="R38" i="5"/>
  <c r="Z37" i="5"/>
  <c r="J37" i="5"/>
  <c r="R36" i="5"/>
  <c r="Z35" i="5"/>
  <c r="J35" i="5"/>
  <c r="R34" i="5"/>
  <c r="Z33" i="5"/>
  <c r="J33" i="5"/>
  <c r="R32" i="5"/>
  <c r="Z31" i="5"/>
  <c r="J31" i="5"/>
  <c r="R30" i="5"/>
  <c r="Z29" i="5"/>
  <c r="J29" i="5"/>
  <c r="R28" i="5"/>
  <c r="Z27" i="5"/>
  <c r="J27" i="5"/>
  <c r="R26" i="5"/>
  <c r="P9" i="5"/>
  <c r="Z10" i="5"/>
  <c r="T12" i="5"/>
  <c r="Y13" i="5"/>
  <c r="S15" i="5"/>
  <c r="X16" i="5"/>
  <c r="R18" i="5"/>
  <c r="W19" i="5"/>
  <c r="Q21" i="5"/>
  <c r="P22" i="5"/>
  <c r="T23" i="5"/>
  <c r="O12" i="5"/>
  <c r="F10" i="5"/>
  <c r="D11" i="5"/>
  <c r="L11" i="5"/>
  <c r="H12" i="5"/>
  <c r="D13" i="5"/>
  <c r="L13" i="5"/>
  <c r="H14" i="5"/>
  <c r="D15" i="5"/>
  <c r="L15" i="5"/>
  <c r="H16" i="5"/>
  <c r="D17" i="5"/>
  <c r="L17" i="5"/>
  <c r="H18" i="5"/>
  <c r="D19" i="5"/>
  <c r="L19" i="5"/>
  <c r="H20" i="5"/>
  <c r="D21" i="5"/>
  <c r="L21" i="5"/>
  <c r="H22" i="5"/>
  <c r="D23" i="5"/>
  <c r="L23" i="5"/>
  <c r="I9" i="5"/>
  <c r="L77" i="5"/>
  <c r="T75" i="5"/>
  <c r="D73" i="5"/>
  <c r="L70" i="5"/>
  <c r="T67" i="5"/>
  <c r="D65" i="5"/>
  <c r="L62" i="5"/>
  <c r="T58" i="5"/>
  <c r="L55" i="5"/>
  <c r="T52" i="5"/>
  <c r="D50" i="5"/>
  <c r="L47" i="5"/>
  <c r="F41" i="5"/>
  <c r="V39" i="5"/>
  <c r="F39" i="5"/>
  <c r="N38" i="5"/>
  <c r="V37" i="5"/>
  <c r="F37" i="5"/>
  <c r="N36" i="5"/>
  <c r="V35" i="5"/>
  <c r="F35" i="5"/>
  <c r="N34" i="5"/>
  <c r="V33" i="5"/>
  <c r="F33" i="5"/>
  <c r="N32" i="5"/>
  <c r="V31" i="5"/>
  <c r="F31" i="5"/>
  <c r="N30" i="5"/>
  <c r="V29" i="5"/>
  <c r="F29" i="5"/>
  <c r="N28" i="5"/>
  <c r="V27" i="5"/>
  <c r="F27" i="5"/>
  <c r="N26" i="5"/>
  <c r="T9" i="5"/>
  <c r="S11" i="5"/>
  <c r="X12" i="5"/>
  <c r="R14" i="5"/>
  <c r="W15" i="5"/>
  <c r="Q17" i="5"/>
  <c r="V18" i="5"/>
  <c r="P20" i="5"/>
  <c r="U21" i="5"/>
  <c r="T22" i="5"/>
  <c r="V23" i="5"/>
  <c r="O14" i="5"/>
  <c r="O23" i="5"/>
  <c r="H10" i="5"/>
  <c r="F11" i="5"/>
  <c r="N11" i="5"/>
  <c r="J12" i="5"/>
  <c r="F13" i="5"/>
  <c r="N13" i="5"/>
  <c r="J14" i="5"/>
  <c r="F15" i="5"/>
  <c r="N15" i="5"/>
  <c r="J16" i="5"/>
  <c r="F17" i="5"/>
  <c r="N17" i="5"/>
  <c r="J18" i="5"/>
  <c r="F19" i="5"/>
  <c r="N19" i="5"/>
  <c r="J20" i="5"/>
  <c r="F21" i="5"/>
  <c r="N21" i="5"/>
  <c r="J22" i="5"/>
  <c r="F23" i="5"/>
  <c r="N23" i="5"/>
  <c r="K9" i="5"/>
  <c r="C80" i="5" l="1"/>
  <c r="S80" i="5"/>
  <c r="Q59" i="5"/>
  <c r="I80" i="5"/>
  <c r="F80" i="5"/>
  <c r="V80" i="5"/>
  <c r="J59" i="5"/>
  <c r="U80" i="5"/>
  <c r="O59" i="5"/>
  <c r="G80" i="5"/>
  <c r="W80" i="5"/>
  <c r="F59" i="5"/>
  <c r="C59" i="5"/>
  <c r="G59" i="5"/>
  <c r="Z59" i="5"/>
  <c r="R80" i="5"/>
  <c r="W59" i="5"/>
  <c r="O80" i="5"/>
  <c r="L80" i="5"/>
  <c r="P59" i="5"/>
  <c r="H80" i="5"/>
  <c r="E59" i="5"/>
  <c r="Y59" i="5"/>
  <c r="Q80" i="5"/>
  <c r="R59" i="5"/>
  <c r="J80" i="5"/>
  <c r="Z80" i="5"/>
  <c r="T80" i="5"/>
  <c r="L59" i="5"/>
  <c r="T59" i="5"/>
  <c r="U59" i="5"/>
  <c r="M80" i="5"/>
  <c r="D59" i="5"/>
  <c r="X59" i="5"/>
  <c r="P80" i="5"/>
  <c r="I59" i="5"/>
  <c r="Y80" i="5"/>
  <c r="V59" i="5"/>
  <c r="N80" i="5"/>
  <c r="S59" i="5"/>
  <c r="K80" i="5"/>
  <c r="D80" i="5"/>
  <c r="E80" i="5"/>
  <c r="H59" i="5"/>
  <c r="X80" i="5"/>
  <c r="M59" i="5"/>
  <c r="Q42" i="5"/>
  <c r="G42" i="5"/>
  <c r="T42" i="5"/>
  <c r="E42" i="5"/>
  <c r="U42" i="5"/>
  <c r="N42" i="5"/>
  <c r="K42" i="5"/>
  <c r="D42" i="5"/>
  <c r="H42" i="5"/>
  <c r="X42" i="5"/>
  <c r="J42" i="5"/>
  <c r="Z42" i="5"/>
  <c r="S42" i="5"/>
  <c r="O42" i="5"/>
  <c r="F42" i="5"/>
  <c r="W42" i="5"/>
  <c r="L42" i="5"/>
  <c r="I42" i="5"/>
  <c r="Y42" i="5"/>
  <c r="R42" i="5"/>
  <c r="V42" i="5"/>
  <c r="C42" i="5"/>
  <c r="P42" i="5"/>
  <c r="M42" i="5"/>
  <c r="E24" i="5"/>
  <c r="I24" i="5"/>
  <c r="G24" i="5"/>
  <c r="X24" i="5"/>
  <c r="L24" i="5"/>
  <c r="J24" i="5"/>
  <c r="V24" i="5"/>
  <c r="U24" i="5"/>
  <c r="C24" i="5"/>
  <c r="K24" i="5"/>
  <c r="P24" i="5"/>
  <c r="H24" i="5"/>
  <c r="F24" i="5"/>
  <c r="R24" i="5"/>
  <c r="Q24" i="5"/>
  <c r="O24" i="5"/>
  <c r="T24" i="5"/>
  <c r="D24" i="5"/>
  <c r="W24" i="5"/>
  <c r="S24" i="5"/>
  <c r="M24" i="5"/>
  <c r="N24" i="5"/>
  <c r="Z24" i="5"/>
  <c r="Y24" i="5"/>
  <c r="BM14" i="5"/>
  <c r="BM9" i="5"/>
  <c r="BL19" i="5"/>
  <c r="BL11" i="5"/>
  <c r="BM10" i="5"/>
  <c r="BL32" i="5"/>
  <c r="BM18" i="5"/>
  <c r="BM31" i="5"/>
  <c r="BM39" i="5"/>
  <c r="BM41" i="5"/>
  <c r="BM47" i="5"/>
  <c r="BM51" i="5"/>
  <c r="BM55" i="5"/>
  <c r="BM62" i="5"/>
  <c r="BM66" i="5"/>
  <c r="BM70" i="5"/>
  <c r="BM74" i="5"/>
  <c r="BM77" i="5"/>
  <c r="BL15" i="5"/>
  <c r="BL28" i="5"/>
  <c r="BL36" i="5"/>
  <c r="BM27" i="5"/>
  <c r="BM35" i="5"/>
  <c r="BM15" i="5"/>
  <c r="BM45" i="5"/>
  <c r="BM49" i="5"/>
  <c r="BM53" i="5"/>
  <c r="BM57" i="5"/>
  <c r="BM64" i="5"/>
  <c r="BM68" i="5"/>
  <c r="BM72" i="5"/>
  <c r="BM79" i="5"/>
  <c r="BM23" i="5"/>
  <c r="BL10" i="5"/>
  <c r="BM17" i="5"/>
  <c r="BL22" i="5"/>
  <c r="BL20" i="5"/>
  <c r="BL16" i="5"/>
  <c r="BL12" i="5"/>
  <c r="BL27" i="5"/>
  <c r="BL31" i="5"/>
  <c r="BL35" i="5"/>
  <c r="BL39" i="5"/>
  <c r="BL41" i="5"/>
  <c r="BM13" i="5"/>
  <c r="BM26" i="5"/>
  <c r="BM30" i="5"/>
  <c r="BM34" i="5"/>
  <c r="BM38" i="5"/>
  <c r="BM40" i="5"/>
  <c r="BM44" i="5"/>
  <c r="BM11" i="5"/>
  <c r="BL45" i="5"/>
  <c r="BL47" i="5"/>
  <c r="BL49" i="5"/>
  <c r="BL51" i="5"/>
  <c r="BL53" i="5"/>
  <c r="BL55" i="5"/>
  <c r="BL57" i="5"/>
  <c r="BL62" i="5"/>
  <c r="BL64" i="5"/>
  <c r="BL66" i="5"/>
  <c r="BL68" i="5"/>
  <c r="BL70" i="5"/>
  <c r="BL72" i="5"/>
  <c r="BL74" i="5"/>
  <c r="BL77" i="5"/>
  <c r="BL79" i="5"/>
  <c r="BL23" i="5"/>
  <c r="BL21" i="5"/>
  <c r="BL17" i="5"/>
  <c r="BL13" i="5"/>
  <c r="BM21" i="5"/>
  <c r="BL26" i="5"/>
  <c r="BL30" i="5"/>
  <c r="BL34" i="5"/>
  <c r="BL38" i="5"/>
  <c r="BL40" i="5"/>
  <c r="BL44" i="5"/>
  <c r="BM29" i="5"/>
  <c r="BM33" i="5"/>
  <c r="BM37" i="5"/>
  <c r="BM46" i="5"/>
  <c r="BM48" i="5"/>
  <c r="BM50" i="5"/>
  <c r="BM52" i="5"/>
  <c r="BM54" i="5"/>
  <c r="BM56" i="5"/>
  <c r="BM58" i="5"/>
  <c r="BM63" i="5"/>
  <c r="BM65" i="5"/>
  <c r="BM67" i="5"/>
  <c r="BM69" i="5"/>
  <c r="BM71" i="5"/>
  <c r="BM73" i="5"/>
  <c r="BM75" i="5"/>
  <c r="BM76" i="5"/>
  <c r="BM78" i="5"/>
  <c r="BM12" i="5"/>
  <c r="BM20" i="5"/>
  <c r="BL18" i="5"/>
  <c r="BL14" i="5"/>
  <c r="BM16" i="5"/>
  <c r="BL29" i="5"/>
  <c r="BL33" i="5"/>
  <c r="BL37" i="5"/>
  <c r="BM22" i="5"/>
  <c r="BM28" i="5"/>
  <c r="BM32" i="5"/>
  <c r="BM36" i="5"/>
  <c r="BM19" i="5"/>
  <c r="BL46" i="5"/>
  <c r="BL48" i="5"/>
  <c r="BL50" i="5"/>
  <c r="BL52" i="5"/>
  <c r="BL54" i="5"/>
  <c r="BL56" i="5"/>
  <c r="BL58" i="5"/>
  <c r="BL63" i="5"/>
  <c r="BL65" i="5"/>
  <c r="BL67" i="5"/>
  <c r="BL69" i="5"/>
  <c r="BL71" i="5"/>
  <c r="BL73" i="5"/>
  <c r="BL75" i="5"/>
  <c r="BL76" i="5"/>
  <c r="BL78" i="5"/>
  <c r="BL9" i="5"/>
</calcChain>
</file>

<file path=xl/connections.xml><?xml version="1.0" encoding="utf-8"?>
<connections xmlns="http://schemas.openxmlformats.org/spreadsheetml/2006/main">
  <connection id="1" name="Retired 2013 2014" type="6" refreshedVersion="4" background="1" saveData="1">
    <textPr codePage="437" sourceFile="H:\Retired 2013 2014.csv" comma="1">
      <textFields count="17"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Retired units in Plan less CO" type="6" refreshedVersion="4" background="1" saveData="1">
    <textPr codePage="437" sourceFile="H:\Retired units in Plan less CO.csv" comma="1">
      <textFields count="17"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<sst xmlns="http://schemas.openxmlformats.org/spreadsheetml/2006/main" count="9301" uniqueCount="3234">
  <si>
    <t>year</t>
  </si>
  <si>
    <t>account</t>
  </si>
  <si>
    <t>summary_point_18</t>
  </si>
  <si>
    <t>location</t>
  </si>
  <si>
    <t>amt_1_1_jan</t>
  </si>
  <si>
    <t>amt_2_1_feb</t>
  </si>
  <si>
    <t>amt_3_1_mar</t>
  </si>
  <si>
    <t>amt_4_1_apr</t>
  </si>
  <si>
    <t>amt_5_1_may</t>
  </si>
  <si>
    <t>amt_6_1_jun</t>
  </si>
  <si>
    <t>amt_7_1_jul</t>
  </si>
  <si>
    <t>amt_8_1_aug</t>
  </si>
  <si>
    <t>amt_9_1_sep</t>
  </si>
  <si>
    <t>amt_10_1_oct</t>
  </si>
  <si>
    <t>amt_11_1_nov</t>
  </si>
  <si>
    <t>amt_12_1_dec</t>
  </si>
  <si>
    <t>amt_13_1_total</t>
  </si>
  <si>
    <t>PLTL: TOTAL LABOR</t>
  </si>
  <si>
    <t>0101</t>
  </si>
  <si>
    <t>0141</t>
  </si>
  <si>
    <t>0151</t>
  </si>
  <si>
    <t>0161</t>
  </si>
  <si>
    <t>5603</t>
  </si>
  <si>
    <t>5605</t>
  </si>
  <si>
    <t>5613</t>
  </si>
  <si>
    <t>5614</t>
  </si>
  <si>
    <t>5616</t>
  </si>
  <si>
    <t>PNTL: TOTAL NON-LABOR</t>
  </si>
  <si>
    <t>Unit</t>
  </si>
  <si>
    <t>GL Location</t>
  </si>
  <si>
    <t>Last</t>
  </si>
  <si>
    <t>Number</t>
  </si>
  <si>
    <t>Description</t>
  </si>
  <si>
    <t>Status</t>
  </si>
  <si>
    <t>Updated</t>
  </si>
  <si>
    <t>0000</t>
  </si>
  <si>
    <t>DEFAULT</t>
  </si>
  <si>
    <t>Open</t>
  </si>
  <si>
    <t>Pre-04/12</t>
  </si>
  <si>
    <t>0001</t>
  </si>
  <si>
    <t>SEVENTH &amp; ORMSBY</t>
  </si>
  <si>
    <t>0002</t>
  </si>
  <si>
    <t>ESC - EAST SERVICE CENTER</t>
  </si>
  <si>
    <t>0003</t>
  </si>
  <si>
    <t>WATERSIDE MAINTENANCE</t>
  </si>
  <si>
    <t>0004</t>
  </si>
  <si>
    <t>CRS - CANE RUN</t>
  </si>
  <si>
    <t>0005</t>
  </si>
  <si>
    <t>SSC - SOUTH SERVICE CENTER</t>
  </si>
  <si>
    <t>0006</t>
  </si>
  <si>
    <t>ELEC. PROD. MAINT. SUBSTATION</t>
  </si>
  <si>
    <t>0007</t>
  </si>
  <si>
    <t>ET&amp;D EQUIPMENT</t>
  </si>
  <si>
    <t>0008</t>
  </si>
  <si>
    <t>MCS - MILL CREEK STATION</t>
  </si>
  <si>
    <t>0009</t>
  </si>
  <si>
    <t>MILL CREEK GARAGE</t>
  </si>
  <si>
    <t>0010</t>
  </si>
  <si>
    <t>JACKSON ST.</t>
  </si>
  <si>
    <t>0011</t>
  </si>
  <si>
    <t>BOC - GAS &amp; OIL</t>
  </si>
  <si>
    <t>0012</t>
  </si>
  <si>
    <t>TCS - TRIMBLE CO. PLANT</t>
  </si>
  <si>
    <t>0013</t>
  </si>
  <si>
    <t>MULDRAUGH STATION</t>
  </si>
  <si>
    <t>0014</t>
  </si>
  <si>
    <t>MAGNOLIA COMPRESSOR ST.</t>
  </si>
  <si>
    <t>0015</t>
  </si>
  <si>
    <t>CENTER KY. STORAGE FIELD</t>
  </si>
  <si>
    <t>0016</t>
  </si>
  <si>
    <t>N.G. GILBERT CONTRACTOR</t>
  </si>
  <si>
    <t>0017</t>
  </si>
  <si>
    <t>OVERHEAD CONSTRUCTION - 7TH &amp; ORMSBY</t>
  </si>
  <si>
    <t>0018</t>
  </si>
  <si>
    <t>OVERHEAD CONSTRUCTION - ESC</t>
  </si>
  <si>
    <t>0019</t>
  </si>
  <si>
    <t>OVERHEAD CONSTRUCTION - SSC</t>
  </si>
  <si>
    <t>0020</t>
  </si>
  <si>
    <t>UNDERGROUND - ESC</t>
  </si>
  <si>
    <t>0021</t>
  </si>
  <si>
    <t>UNDERGROUND - 7TH &amp; ORMSBY</t>
  </si>
  <si>
    <t>0022</t>
  </si>
  <si>
    <t>UNDERGROUND - SSC</t>
  </si>
  <si>
    <t>0023</t>
  </si>
  <si>
    <t>FISCHER CONTRACTOR</t>
  </si>
  <si>
    <t>0024</t>
  </si>
  <si>
    <t>JOHN MEYERS CONTRACTOR</t>
  </si>
  <si>
    <t>0025</t>
  </si>
  <si>
    <t>ARROW ELECTRIC</t>
  </si>
  <si>
    <t>0026</t>
  </si>
  <si>
    <t>SPARE PARTS EQUIPMENT</t>
  </si>
  <si>
    <t>0027</t>
  </si>
  <si>
    <t>DATA CENTER COMPUTER OPERATIONS</t>
  </si>
  <si>
    <t>0028</t>
  </si>
  <si>
    <t>HIGHLANDS DOWNTOWN</t>
  </si>
  <si>
    <t>0029</t>
  </si>
  <si>
    <t>AUBURNDALE SERVICE CENTER</t>
  </si>
  <si>
    <t>0030</t>
  </si>
  <si>
    <t>LGE PIKE TRUCK STOCK</t>
  </si>
  <si>
    <t>0031</t>
  </si>
  <si>
    <t>BRN - BROWNSTOWN</t>
  </si>
  <si>
    <t>0032</t>
  </si>
  <si>
    <t>LTD - LOUISVILLE TRANSMISSION &amp; DISTRIBUTION</t>
  </si>
  <si>
    <t>0033</t>
  </si>
  <si>
    <t>ATS - AUBURNDALE TRUCK STOCK</t>
  </si>
  <si>
    <t>0034</t>
  </si>
  <si>
    <t>ETS - EAST TRUCK STOCK</t>
  </si>
  <si>
    <t>0035</t>
  </si>
  <si>
    <t>TRF - TRANSFORMER DEPT.</t>
  </si>
  <si>
    <t>0036</t>
  </si>
  <si>
    <t>PVF - PIPE VALVE FITTINGS DEPARTMENT</t>
  </si>
  <si>
    <t>0037</t>
  </si>
  <si>
    <t>LIT - LGE JUST IN TIME DELIVERY</t>
  </si>
  <si>
    <t>CANE RUN COMMON - GENERATION</t>
  </si>
  <si>
    <t>0102</t>
  </si>
  <si>
    <t>CANE RUN-LAND</t>
  </si>
  <si>
    <t>0103</t>
  </si>
  <si>
    <t>CANE RUN-LOCOMOTIVE</t>
  </si>
  <si>
    <t>0104</t>
  </si>
  <si>
    <t>CANE RUN-LOCOMOTIVE RAILCARS</t>
  </si>
  <si>
    <t>0131</t>
  </si>
  <si>
    <t>CANE RUN 3 - GENERATION</t>
  </si>
  <si>
    <t>CANE RUN 4 - GENERATION</t>
  </si>
  <si>
    <t>0142</t>
  </si>
  <si>
    <t>CANE RUN-SO2 UNIT 4</t>
  </si>
  <si>
    <t>CANE RUN 5 - GENERATION</t>
  </si>
  <si>
    <t>0152</t>
  </si>
  <si>
    <t>CANE RUN-SO2 UNIT 5</t>
  </si>
  <si>
    <t>CANE RUN 6 - GENERATION</t>
  </si>
  <si>
    <t>0162</t>
  </si>
  <si>
    <t>CANE RUN-SO2 UNIT 6</t>
  </si>
  <si>
    <t>0171</t>
  </si>
  <si>
    <t>CANE RUN GT11</t>
  </si>
  <si>
    <t>0172</t>
  </si>
  <si>
    <t>CANE RUN CC GT 2016</t>
  </si>
  <si>
    <t>0190</t>
  </si>
  <si>
    <t>DISTRIBUTION DRIVE</t>
  </si>
  <si>
    <t>12/05/12</t>
  </si>
  <si>
    <t>0201</t>
  </si>
  <si>
    <t>MILL CREEK COMMON - GENERATION</t>
  </si>
  <si>
    <t>0202</t>
  </si>
  <si>
    <t>MILL CREEK-LAND</t>
  </si>
  <si>
    <t>0203</t>
  </si>
  <si>
    <t>MILL CREEK-LOCOMOTIVE</t>
  </si>
  <si>
    <t>0204</t>
  </si>
  <si>
    <t>MILL CREEK-LOCOMOTIVE RAILCARS</t>
  </si>
  <si>
    <t>0211</t>
  </si>
  <si>
    <t>MILL CREEK 1 - GENERATION</t>
  </si>
  <si>
    <t>0212</t>
  </si>
  <si>
    <t>MILL CREEK-SO2 UNIT 1</t>
  </si>
  <si>
    <t>0221</t>
  </si>
  <si>
    <t>MILL CREEK 2 - GENERATION</t>
  </si>
  <si>
    <t>0222</t>
  </si>
  <si>
    <t>MILL CREEK-SO2 UNIT 2</t>
  </si>
  <si>
    <t>0231</t>
  </si>
  <si>
    <t>MILL CREEK 3 - GENERATION</t>
  </si>
  <si>
    <t>0232</t>
  </si>
  <si>
    <t>MILL CREEK-SO2 UNIT 3</t>
  </si>
  <si>
    <t>0241</t>
  </si>
  <si>
    <t>MILL CREEK 4 - GENERATION</t>
  </si>
  <si>
    <t>0242</t>
  </si>
  <si>
    <t>MILL CREEK-SO2 UNIT 4</t>
  </si>
  <si>
    <t>0301</t>
  </si>
  <si>
    <t>TRIMBLE COUNTY COMMON-GENERATION</t>
  </si>
  <si>
    <t>0310</t>
  </si>
  <si>
    <t>TRIMBLE COUNTY-LAND</t>
  </si>
  <si>
    <t>0311</t>
  </si>
  <si>
    <t>TRIMBLE COUNTY 1 - GENERATION</t>
  </si>
  <si>
    <t>0312</t>
  </si>
  <si>
    <t>TRIMBLE COUNTY-SO2 UNIT 1</t>
  </si>
  <si>
    <t>0321</t>
  </si>
  <si>
    <t>TRIMBLE COUNTY 2 - GENERATION</t>
  </si>
  <si>
    <t>0322</t>
  </si>
  <si>
    <t>TRIMBLE COUNTY - SO2 UNIT 2</t>
  </si>
  <si>
    <t>0351</t>
  </si>
  <si>
    <t>TRIMBLE COUNTY 1 - 25% PORTION N/A</t>
  </si>
  <si>
    <t>0352</t>
  </si>
  <si>
    <t>TRIMBLE COUNTY 1 - IMEA PORTION</t>
  </si>
  <si>
    <t>0353</t>
  </si>
  <si>
    <t>TRIMBLE COUNTY 1 - IMPA PORTION</t>
  </si>
  <si>
    <t>0354</t>
  </si>
  <si>
    <t>TRIMBLE COUNTY 2 - 25% PORTION</t>
  </si>
  <si>
    <t>0355</t>
  </si>
  <si>
    <t>TRIMBLE COUNTY 2 - IMEA PORTION</t>
  </si>
  <si>
    <t>0356</t>
  </si>
  <si>
    <t>TRIMBLE COUNTY 2 - IMPA PORTION</t>
  </si>
  <si>
    <t>0398</t>
  </si>
  <si>
    <t>TRIMBLE COUNTY 2 CLEARING  ACCTNG</t>
  </si>
  <si>
    <t>0399</t>
  </si>
  <si>
    <t>TRIMBLE COUNTY CLEARING (ACCTNG)</t>
  </si>
  <si>
    <t>0401</t>
  </si>
  <si>
    <t>LGE GENERATION - COMMON</t>
  </si>
  <si>
    <t>0402</t>
  </si>
  <si>
    <t>FUTURE BASE LOAD UNIT</t>
  </si>
  <si>
    <t>0410</t>
  </si>
  <si>
    <t>ZORN</t>
  </si>
  <si>
    <t>0420</t>
  </si>
  <si>
    <t>WATERSIDE COMMON</t>
  </si>
  <si>
    <t>0421</t>
  </si>
  <si>
    <t>WATERSIDE GT 7</t>
  </si>
  <si>
    <t>0422</t>
  </si>
  <si>
    <t>WATERSIDE GT 8</t>
  </si>
  <si>
    <t>0429</t>
  </si>
  <si>
    <t>PADDYS-COMMON-NOT FOR GENERATION</t>
  </si>
  <si>
    <t>06/13/12</t>
  </si>
  <si>
    <t>0430</t>
  </si>
  <si>
    <t>PADDYS RUN GT 11</t>
  </si>
  <si>
    <t>0431</t>
  </si>
  <si>
    <t>PADDYS RUN GT 12</t>
  </si>
  <si>
    <t>0432</t>
  </si>
  <si>
    <t>PADDYS RUN GT 13</t>
  </si>
  <si>
    <t>0440</t>
  </si>
  <si>
    <t>CANAL</t>
  </si>
  <si>
    <t>0441</t>
  </si>
  <si>
    <t>PADDYS RUN GENERATION STATION</t>
  </si>
  <si>
    <t>0450</t>
  </si>
  <si>
    <t>OHIO FALLS</t>
  </si>
  <si>
    <t>0451</t>
  </si>
  <si>
    <t>OHIO FALLS-PROJECT 289</t>
  </si>
  <si>
    <t>0459</t>
  </si>
  <si>
    <t>BROWN COMBUSTION TURBINE #5</t>
  </si>
  <si>
    <t>12/23/13</t>
  </si>
  <si>
    <t>0460</t>
  </si>
  <si>
    <t>BROWN COMBUSTION TURBINE #6</t>
  </si>
  <si>
    <t>0461</t>
  </si>
  <si>
    <t>BROWN COMBUSTION TURBINE #7</t>
  </si>
  <si>
    <t>0470</t>
  </si>
  <si>
    <t>TRIMBLE COUNTY #5 COMBUSTION TURBINE</t>
  </si>
  <si>
    <t>0471</t>
  </si>
  <si>
    <t>TRIMBLE COUNTY #6 COMBUSTION TURBINE</t>
  </si>
  <si>
    <t>0472</t>
  </si>
  <si>
    <t>TRIMBLE COUNTY #5 AND 6 COMBUSTION TURBINE - COMMON</t>
  </si>
  <si>
    <t>0473</t>
  </si>
  <si>
    <t>TRIMBLE COUNTY CT PIPELINE - CAPITAL ONLY</t>
  </si>
  <si>
    <t>0474</t>
  </si>
  <si>
    <t>TRIMBLE COUNTY #7 COMBUSTION TURBINE</t>
  </si>
  <si>
    <t>0475</t>
  </si>
  <si>
    <t>TRIMBLE COUNTY #8 COMBUSTION TURBINE</t>
  </si>
  <si>
    <t>0476</t>
  </si>
  <si>
    <t>TRIMBLE COUNTY #9 COMBUSTION TURBINE</t>
  </si>
  <si>
    <t>0477</t>
  </si>
  <si>
    <t>TRIMBLE COUNTY #10 COMBUSTION TURBINE</t>
  </si>
  <si>
    <t>0478</t>
  </si>
  <si>
    <t>TRIMBLE COUNTY #5 - #10 COMBUSTION TURBINE - COMMON</t>
  </si>
  <si>
    <t>0479</t>
  </si>
  <si>
    <t>TRIMBLE COUNTY #7&amp;#8 - COMMON</t>
  </si>
  <si>
    <t>0480</t>
  </si>
  <si>
    <t>TRIMBLE COUNTY #9&amp;#10 - COMMON</t>
  </si>
  <si>
    <t>0499</t>
  </si>
  <si>
    <t>INDIANA TRANSMISSION SUBS-ELECTRIC</t>
  </si>
  <si>
    <t>0500</t>
  </si>
  <si>
    <t>KENTUCKY TRANSMISSION SUBS-ELECTRIC</t>
  </si>
  <si>
    <t>0501</t>
  </si>
  <si>
    <t>BLUE LICK</t>
  </si>
  <si>
    <t>0502</t>
  </si>
  <si>
    <t>0503</t>
  </si>
  <si>
    <t>CLIFTY CREEK</t>
  </si>
  <si>
    <t>0504</t>
  </si>
  <si>
    <t>NORTHSIDE</t>
  </si>
  <si>
    <t>0505</t>
  </si>
  <si>
    <t>PADDYS RUN</t>
  </si>
  <si>
    <t>0549</t>
  </si>
  <si>
    <t>TC COMMON</t>
  </si>
  <si>
    <t>0551</t>
  </si>
  <si>
    <t>BRANDENBURG</t>
  </si>
  <si>
    <t>0552</t>
  </si>
  <si>
    <t>CRESTWOOD</t>
  </si>
  <si>
    <t>0553</t>
  </si>
  <si>
    <t>STANDIFORD</t>
  </si>
  <si>
    <t>0665</t>
  </si>
  <si>
    <t>DIX SYSTEM CONTROL CTR. - LGE</t>
  </si>
  <si>
    <t>0697</t>
  </si>
  <si>
    <t>GENERAL PLANT-ELECTRIC</t>
  </si>
  <si>
    <t>0698</t>
  </si>
  <si>
    <t>KENTUCKY DISTRIBUTION SUBS-ELECTRIC</t>
  </si>
  <si>
    <t>0699</t>
  </si>
  <si>
    <t>DISTRIBUTION LINES</t>
  </si>
  <si>
    <t>0709</t>
  </si>
  <si>
    <t>FLINT HILL</t>
  </si>
  <si>
    <t>0710</t>
  </si>
  <si>
    <t>CANMER</t>
  </si>
  <si>
    <t>0711</t>
  </si>
  <si>
    <t>MAGNOLIA STORAGE FIELD</t>
  </si>
  <si>
    <t>0712</t>
  </si>
  <si>
    <t>MAGNOLIA STORAGE FIELD - DEEP</t>
  </si>
  <si>
    <t>0713</t>
  </si>
  <si>
    <t>MULDRAUGH STORAGE FIELD</t>
  </si>
  <si>
    <t>0714</t>
  </si>
  <si>
    <t>DOE RUN STORAGE FIELD</t>
  </si>
  <si>
    <t>0715</t>
  </si>
  <si>
    <t>DOE RUN STORAGE FIELD - DEEP</t>
  </si>
  <si>
    <t>0716</t>
  </si>
  <si>
    <t>CENTER STORAGE FIELD</t>
  </si>
  <si>
    <t>0721</t>
  </si>
  <si>
    <t>MAGNOLIA COMPRESSOR STATION</t>
  </si>
  <si>
    <t>0723</t>
  </si>
  <si>
    <t>MULDRAUGH COMPRESSOR STATION</t>
  </si>
  <si>
    <t>0797</t>
  </si>
  <si>
    <t>KENTUCKY TRANSMISSION LINES-GAS</t>
  </si>
  <si>
    <t>0811</t>
  </si>
  <si>
    <t>EAST SERVICE CENTER</t>
  </si>
  <si>
    <t>0812</t>
  </si>
  <si>
    <t>SOUTH SERVICE CENTER</t>
  </si>
  <si>
    <t>0813</t>
  </si>
  <si>
    <t>0814</t>
  </si>
  <si>
    <t>WEST SERVICE CENTER</t>
  </si>
  <si>
    <t>0815</t>
  </si>
  <si>
    <t>JACKSON STREET</t>
  </si>
  <si>
    <t>0816</t>
  </si>
  <si>
    <t>PARK BOULEVARD</t>
  </si>
  <si>
    <t>0901</t>
  </si>
  <si>
    <t>LG&amp;E CORPORATE HEADQUARTERS</t>
  </si>
  <si>
    <t>0902</t>
  </si>
  <si>
    <t>BROADWAY OFFICE COMPLEX</t>
  </si>
  <si>
    <t>0903</t>
  </si>
  <si>
    <t>ST. MATTHEWS CUSTOMER SERVICE</t>
  </si>
  <si>
    <t>0904</t>
  </si>
  <si>
    <t>SOUTHERN CUSTOMER SERVICE</t>
  </si>
  <si>
    <t>0905</t>
  </si>
  <si>
    <t>WESTERN CUSTOMER SERVICE</t>
  </si>
  <si>
    <t>0906</t>
  </si>
  <si>
    <t>GENERAL PLANT-COMMON</t>
  </si>
  <si>
    <t>0907</t>
  </si>
  <si>
    <t>SIMPSONVILLE DATA CENTER</t>
  </si>
  <si>
    <t>0999</t>
  </si>
  <si>
    <t>KENTUCKY ADMINISTRATIVE</t>
  </si>
  <si>
    <t>1015</t>
  </si>
  <si>
    <t>WKE - STATION II WAREHOUSE</t>
  </si>
  <si>
    <t>1021</t>
  </si>
  <si>
    <t>WKE - COLEMAN WAREHOUSE</t>
  </si>
  <si>
    <t>1031</t>
  </si>
  <si>
    <t>WKE - GREEN WAREHOUSE</t>
  </si>
  <si>
    <t>1060</t>
  </si>
  <si>
    <t>WKE - WILSON WAREHOUSE</t>
  </si>
  <si>
    <t>1110</t>
  </si>
  <si>
    <t>GREEN COMMON - GENERATION</t>
  </si>
  <si>
    <t>1210</t>
  </si>
  <si>
    <t>WILSON COMMON - GENERATION</t>
  </si>
  <si>
    <t>1410</t>
  </si>
  <si>
    <t>COLEMAN COMMON - GENERATION</t>
  </si>
  <si>
    <t>1601</t>
  </si>
  <si>
    <t>REID/SII SHARED</t>
  </si>
  <si>
    <t>1997</t>
  </si>
  <si>
    <t>ELECTRIC DISTRIBUTION LAND &amp; LAND RIGHTS</t>
  </si>
  <si>
    <t>1998</t>
  </si>
  <si>
    <t>ELECTRIC TRANSMISSION LAND &amp; LAND RIGHTS</t>
  </si>
  <si>
    <t>1999</t>
  </si>
  <si>
    <t>INDIANA TRANSMISSION LINES-ELECTRIC</t>
  </si>
  <si>
    <t>2000</t>
  </si>
  <si>
    <t>KENTUCKY TRANSMISSION LINES-ELECTRIC</t>
  </si>
  <si>
    <t>2298</t>
  </si>
  <si>
    <t>GENERAL PLANT-GAS</t>
  </si>
  <si>
    <t>2299</t>
  </si>
  <si>
    <t>DISTRIBUTION MAINS</t>
  </si>
  <si>
    <t>2578</t>
  </si>
  <si>
    <t>VARIOUS LOCATIONS - BUDGET ONLY</t>
  </si>
  <si>
    <t>2999</t>
  </si>
  <si>
    <t>KENTUCKY DISTRIBUTION SUBS-GAS</t>
  </si>
  <si>
    <t>3001</t>
  </si>
  <si>
    <t>INDIANA</t>
  </si>
  <si>
    <t>3002</t>
  </si>
  <si>
    <t>LOUISVILLE/JEFFERSON CO.</t>
  </si>
  <si>
    <t>3003</t>
  </si>
  <si>
    <t>KENTUCKY (EXCL JEFFERSON CO.)</t>
  </si>
  <si>
    <t>3004</t>
  </si>
  <si>
    <t>OHIO</t>
  </si>
  <si>
    <t>4001</t>
  </si>
  <si>
    <t>KLM - LEXINGTON METER DEPT.</t>
  </si>
  <si>
    <t>4002</t>
  </si>
  <si>
    <t>KLS - LEXINGTON SUBSTATION DEPT.</t>
  </si>
  <si>
    <t>4003</t>
  </si>
  <si>
    <t>KBR - BROWN STATION</t>
  </si>
  <si>
    <t>4004</t>
  </si>
  <si>
    <t>KDM - DANVILLE METER DEPT.</t>
  </si>
  <si>
    <t>4005</t>
  </si>
  <si>
    <t>KDS - DANVILLE SUBSTATION DEPARTMENT</t>
  </si>
  <si>
    <t>4006</t>
  </si>
  <si>
    <t>KDV - DANVILLE FACILITY</t>
  </si>
  <si>
    <t>4007</t>
  </si>
  <si>
    <t>KEA - EARLINGTON FACILITY</t>
  </si>
  <si>
    <t>4008</t>
  </si>
  <si>
    <t>KET - ELIZABETHTOWN FACILITY</t>
  </si>
  <si>
    <t>4009</t>
  </si>
  <si>
    <t>KGH - GHENT STATION</t>
  </si>
  <si>
    <t>4010</t>
  </si>
  <si>
    <t>KGO - GENERAL OFFICE FACILITY</t>
  </si>
  <si>
    <t>4011</t>
  </si>
  <si>
    <t>KPF - GO PANEL FABRICATION FACILITY</t>
  </si>
  <si>
    <t>4012</t>
  </si>
  <si>
    <t>KPR - PRO FACILITY</t>
  </si>
  <si>
    <t>4013</t>
  </si>
  <si>
    <t>KTG - GO TRANSMISSION FACILITY</t>
  </si>
  <si>
    <t>4014</t>
  </si>
  <si>
    <t>KGR - GREEN RIVER STATION</t>
  </si>
  <si>
    <t>4015</t>
  </si>
  <si>
    <t>KGF - GREENVILLE FACILITY</t>
  </si>
  <si>
    <t>4016</t>
  </si>
  <si>
    <t>KLX - LEXINGTON SERVICE CENTER</t>
  </si>
  <si>
    <t>4017</t>
  </si>
  <si>
    <t>KLD - LONDON FACILITY</t>
  </si>
  <si>
    <t>4018</t>
  </si>
  <si>
    <t>KTS - TYRONE GENERATING STATION</t>
  </si>
  <si>
    <t>4019</t>
  </si>
  <si>
    <t>KPV - PINEVILLE GENERATING STATION</t>
  </si>
  <si>
    <t>4020</t>
  </si>
  <si>
    <t>KMV - MAYSVILLE FACILITY</t>
  </si>
  <si>
    <t>4021</t>
  </si>
  <si>
    <t>KMW - MIDWAY FACILITY</t>
  </si>
  <si>
    <t>4022</t>
  </si>
  <si>
    <t>KMS - MOUNT STERLING FACILITY</t>
  </si>
  <si>
    <t>4023</t>
  </si>
  <si>
    <t>KNR - NORTON FACILITY</t>
  </si>
  <si>
    <t>4024</t>
  </si>
  <si>
    <t>KPR - PARIS FACILITY</t>
  </si>
  <si>
    <t>4025</t>
  </si>
  <si>
    <t>KPN - PINEVILLE FACILITY</t>
  </si>
  <si>
    <t>4026</t>
  </si>
  <si>
    <t>KPS - PINEVILLE SUBSTATION DEPARTMENT</t>
  </si>
  <si>
    <t>4027</t>
  </si>
  <si>
    <t>KRC - RICHMOND FACILITY</t>
  </si>
  <si>
    <t>4028</t>
  </si>
  <si>
    <t>KSV - SHELBYVILLE FACILITY</t>
  </si>
  <si>
    <t>4029</t>
  </si>
  <si>
    <t>KSY - SYSTEMS LABORATORY</t>
  </si>
  <si>
    <t>4030</t>
  </si>
  <si>
    <t>KEM - EARLINGTON METER DEPT.</t>
  </si>
  <si>
    <t>4031</t>
  </si>
  <si>
    <t>KES - EARLINGTON SUBSTATION DEPARTMENT</t>
  </si>
  <si>
    <t>4032</t>
  </si>
  <si>
    <t>KCR - CARROLLTON FACILITY</t>
  </si>
  <si>
    <t>4033</t>
  </si>
  <si>
    <t>KCV - CAMBELLSVILLE FACILITY</t>
  </si>
  <si>
    <t>4034</t>
  </si>
  <si>
    <t>KTR - EARLINGTON TRANSMISSION FACILITY</t>
  </si>
  <si>
    <t>4035</t>
  </si>
  <si>
    <t>KHR - HARLAN FACILITY</t>
  </si>
  <si>
    <t>4036</t>
  </si>
  <si>
    <t>KPT - PINEVILLE TRANSMISSION FACILITY</t>
  </si>
  <si>
    <t>4037</t>
  </si>
  <si>
    <t>KSO - SOMERSET FACILITY</t>
  </si>
  <si>
    <t>4038</t>
  </si>
  <si>
    <t>KWN - WINCHESTER FACILITY</t>
  </si>
  <si>
    <t>4039</t>
  </si>
  <si>
    <t>KPG - PENNINGTON GAP FACILITY</t>
  </si>
  <si>
    <t>4040</t>
  </si>
  <si>
    <t>KMG - MORGANFIELD FACILITY</t>
  </si>
  <si>
    <t>4041</t>
  </si>
  <si>
    <t>KDX - DIXON FACILITY</t>
  </si>
  <si>
    <t>4042</t>
  </si>
  <si>
    <t>KED - EDDYVILLE FACILITY</t>
  </si>
  <si>
    <t>4043</t>
  </si>
  <si>
    <t>KBW - BARLOW FACILITY</t>
  </si>
  <si>
    <t>4044</t>
  </si>
  <si>
    <t>KGL - KU GENERAL OFFICE FACILITY</t>
  </si>
  <si>
    <t>4045</t>
  </si>
  <si>
    <t>KGT - GO TRANSMISSION FACILITY</t>
  </si>
  <si>
    <t>4046</t>
  </si>
  <si>
    <t>KDT - DANVILLE TRANSMISSION FACILITY</t>
  </si>
  <si>
    <t>4047</t>
  </si>
  <si>
    <t>KGL - KU GO GLOVE LAB</t>
  </si>
  <si>
    <t>4048</t>
  </si>
  <si>
    <t>KSF - KU SEBREE FACILITY</t>
  </si>
  <si>
    <t>4049</t>
  </si>
  <si>
    <t>KSS - SOUTH SERVICE CENTER</t>
  </si>
  <si>
    <t>4050</t>
  </si>
  <si>
    <t>KLT - LEXINGTON TRANSMISSION</t>
  </si>
  <si>
    <t>4051</t>
  </si>
  <si>
    <t>KTE - TRANSMISSION ELIZABETHTOWN FACILITY</t>
  </si>
  <si>
    <t>4052</t>
  </si>
  <si>
    <t>KTD - KU TRANSMISSION AND DISTRIBUTION</t>
  </si>
  <si>
    <t>4053</t>
  </si>
  <si>
    <t>KTE - KU TRANSMISSION ELIZABETHTOWN</t>
  </si>
  <si>
    <t>4101</t>
  </si>
  <si>
    <t>LRT - LGE - RETIREMENT</t>
  </si>
  <si>
    <t>4102</t>
  </si>
  <si>
    <t>LNS - LGE - NON STOCK</t>
  </si>
  <si>
    <t>4103</t>
  </si>
  <si>
    <t>KRT - KU RETIREMENT FACILITY</t>
  </si>
  <si>
    <t>4104</t>
  </si>
  <si>
    <t>KU GO PRODUCTION</t>
  </si>
  <si>
    <t>4501</t>
  </si>
  <si>
    <t>EW BROWN INVENTORY</t>
  </si>
  <si>
    <t>4502</t>
  </si>
  <si>
    <t>EW BROWN COMBUSTION TURBINE INVENTORY</t>
  </si>
  <si>
    <t>4503</t>
  </si>
  <si>
    <t>EW BROWN CT PIPELINE INVENTORY</t>
  </si>
  <si>
    <t>4504</t>
  </si>
  <si>
    <t>GHENT INVENTORY</t>
  </si>
  <si>
    <t>4505</t>
  </si>
  <si>
    <t>GHENT HIGH SULFUR INVENTORY</t>
  </si>
  <si>
    <t>4506</t>
  </si>
  <si>
    <t>GHENT COMPLIANCE INVENTORY</t>
  </si>
  <si>
    <t>4507</t>
  </si>
  <si>
    <t>GREEN RIVER INVENTORY</t>
  </si>
  <si>
    <t>4508</t>
  </si>
  <si>
    <t>HAEFLING INVENTORY</t>
  </si>
  <si>
    <t>4509</t>
  </si>
  <si>
    <t>PINEVILLE INVENTORY</t>
  </si>
  <si>
    <t>4510</t>
  </si>
  <si>
    <t>TYRONE INVENTORY</t>
  </si>
  <si>
    <t>4511</t>
  </si>
  <si>
    <t>KU COAL INVENTORY - WKE WILSON PLANT</t>
  </si>
  <si>
    <t>5100</t>
  </si>
  <si>
    <t>KY DISTRIBUTION SUBSTATIONS</t>
  </si>
  <si>
    <t>5130</t>
  </si>
  <si>
    <t>KY DISTRIBUTION LINES</t>
  </si>
  <si>
    <t>5150</t>
  </si>
  <si>
    <t>KY TRANS SUBSTATIONS</t>
  </si>
  <si>
    <t>5190</t>
  </si>
  <si>
    <t>KY ADMINISTRATIVE</t>
  </si>
  <si>
    <t>5195</t>
  </si>
  <si>
    <t>KY NONUTILITY</t>
  </si>
  <si>
    <t>5200</t>
  </si>
  <si>
    <t>KY TRANSMISSION LINES</t>
  </si>
  <si>
    <t>5252</t>
  </si>
  <si>
    <t>GHENT SCRAPER-657/68K1073</t>
  </si>
  <si>
    <t>5253</t>
  </si>
  <si>
    <t>GHENT SCRAPER-637/65M625</t>
  </si>
  <si>
    <t>5254</t>
  </si>
  <si>
    <t>GHENT SCRAPER-657/90Z99</t>
  </si>
  <si>
    <t>5255</t>
  </si>
  <si>
    <t>GHENT DOZER-D9G/66A13240</t>
  </si>
  <si>
    <t>5256</t>
  </si>
  <si>
    <t>GHENT DOZER-D9H/90V8944</t>
  </si>
  <si>
    <t>5257</t>
  </si>
  <si>
    <t>GH SCRAPER-637E/1FB00573</t>
  </si>
  <si>
    <t>5258</t>
  </si>
  <si>
    <t>GHENT LOADER - LIMESTONE</t>
  </si>
  <si>
    <t>5300</t>
  </si>
  <si>
    <t>VA DIST SUBSTATIONS</t>
  </si>
  <si>
    <t>5330</t>
  </si>
  <si>
    <t>VA DISTRIBUTION LINES</t>
  </si>
  <si>
    <t>5350</t>
  </si>
  <si>
    <t>VA TRANSMISSION LINES</t>
  </si>
  <si>
    <t>5380</t>
  </si>
  <si>
    <t>VA TRANS SUBSTATIONS</t>
  </si>
  <si>
    <t>5390</t>
  </si>
  <si>
    <t>VA ADMINISTRATIVE</t>
  </si>
  <si>
    <t>5395</t>
  </si>
  <si>
    <t>VA NON UTILITY</t>
  </si>
  <si>
    <t>5400</t>
  </si>
  <si>
    <t>TENNESSEE DISTRIBUTION SUBSTATION</t>
  </si>
  <si>
    <t>5430</t>
  </si>
  <si>
    <t>TN DISTRIBUTION LINES</t>
  </si>
  <si>
    <t>5450</t>
  </si>
  <si>
    <t>TENNESSEE DISTRIBUTION LINES</t>
  </si>
  <si>
    <t>5591</t>
  </si>
  <si>
    <t>KU GENERATION - COMMON</t>
  </si>
  <si>
    <t>5601</t>
  </si>
  <si>
    <t>TYRONE UNIT 1</t>
  </si>
  <si>
    <t>5602</t>
  </si>
  <si>
    <t>TYRONE UNIT 2</t>
  </si>
  <si>
    <t>TYRONE UNIT 3</t>
  </si>
  <si>
    <t>TYRONE COMMON</t>
  </si>
  <si>
    <t>5610</t>
  </si>
  <si>
    <t>GREEN RIVER CC GT 2019</t>
  </si>
  <si>
    <t>GREEN RIVER UNIT 3</t>
  </si>
  <si>
    <t>GREEN RIVER UNIT 4</t>
  </si>
  <si>
    <t>5615</t>
  </si>
  <si>
    <t>GREEN RIVER UNITS 1 &amp; 2</t>
  </si>
  <si>
    <t>GREEN RIVER COMMON</t>
  </si>
  <si>
    <t>5619</t>
  </si>
  <si>
    <t>EW BROWN COMMON EXP (ALLOC)</t>
  </si>
  <si>
    <t>5620</t>
  </si>
  <si>
    <t>E W BROWN  COMMON - STEAM</t>
  </si>
  <si>
    <t>5621</t>
  </si>
  <si>
    <t>E W BROWN UNIT  1</t>
  </si>
  <si>
    <t>5622</t>
  </si>
  <si>
    <t>E W BROWN UNIT  2</t>
  </si>
  <si>
    <t>5623</t>
  </si>
  <si>
    <t>E W BROWN UNIT  3</t>
  </si>
  <si>
    <t>5624</t>
  </si>
  <si>
    <t>E W BROWN UNITS 1 &amp; 2</t>
  </si>
  <si>
    <t>5625</t>
  </si>
  <si>
    <t>E W BROWN UNITS 2 &amp; 3</t>
  </si>
  <si>
    <t>5626</t>
  </si>
  <si>
    <t>E W BROWN UNITS 1 &amp; 3</t>
  </si>
  <si>
    <t>5630</t>
  </si>
  <si>
    <t>E W BROWN STEAM UNITS 1,2,3 SCRUBBER</t>
  </si>
  <si>
    <t>5632</t>
  </si>
  <si>
    <t>E W BROWN-EQUIP COM. COMBUSTION TURBINE UNITS 4, 5, 6 &amp; 7</t>
  </si>
  <si>
    <t>5633</t>
  </si>
  <si>
    <t>E W BROWN-EQUIP COM. COMBUSTION TURBINE UNITS 8, 9, 10 &amp; 11</t>
  </si>
  <si>
    <t>5634</t>
  </si>
  <si>
    <t>E W BROWN COMBUSTION TURBINE UNIT 4</t>
  </si>
  <si>
    <t>5635</t>
  </si>
  <si>
    <t>E W BROWN COMBUSTION TURBINE UNIT 5</t>
  </si>
  <si>
    <t>5636</t>
  </si>
  <si>
    <t>E W BROWN COMBUSTION TURBINE UNIT 6</t>
  </si>
  <si>
    <t>5637</t>
  </si>
  <si>
    <t>E W BROWN COMBUSTION TURBINE UNIT 7</t>
  </si>
  <si>
    <t>5638</t>
  </si>
  <si>
    <t>E W BROWN COMBUSTION TURBINE UNIT 8</t>
  </si>
  <si>
    <t>5639</t>
  </si>
  <si>
    <t>E W BROWN COMBUSTION TURBINE UNIT 9</t>
  </si>
  <si>
    <t>5640</t>
  </si>
  <si>
    <t>E W BROWN COMBUSTION TURBINE UNIT 10</t>
  </si>
  <si>
    <t>5641</t>
  </si>
  <si>
    <t>E W BROWN COMBUSTION TURBINE UNIT 11</t>
  </si>
  <si>
    <t>5642</t>
  </si>
  <si>
    <t>E W BROWN-EQUIP ALL COMBUSTION TURBINE UNITS</t>
  </si>
  <si>
    <t>5643</t>
  </si>
  <si>
    <t>PINEVILLE UNIT 3</t>
  </si>
  <si>
    <t>5645</t>
  </si>
  <si>
    <t>E W BROWN CT UNIT 9 GAS PIPELINE</t>
  </si>
  <si>
    <t>5646</t>
  </si>
  <si>
    <t>E W BROWN CT UNITS 5, 8, 9, 10, &amp; 11</t>
  </si>
  <si>
    <t>5647</t>
  </si>
  <si>
    <t>EW BROWN NGCC 2017</t>
  </si>
  <si>
    <t>07/25/12</t>
  </si>
  <si>
    <t>5648</t>
  </si>
  <si>
    <t>BROWN SOLAR FACILITY</t>
  </si>
  <si>
    <t>11/21/13</t>
  </si>
  <si>
    <t>5650</t>
  </si>
  <si>
    <t>GHENT UNIT 1 SCRUBBER</t>
  </si>
  <si>
    <t>5651</t>
  </si>
  <si>
    <t>GHENT UNIT 1</t>
  </si>
  <si>
    <t>5652</t>
  </si>
  <si>
    <t>GHENT UNIT 2</t>
  </si>
  <si>
    <t>5653</t>
  </si>
  <si>
    <t>GHENT UNIT 3</t>
  </si>
  <si>
    <t>5654</t>
  </si>
  <si>
    <t>GHENT UNIT 4</t>
  </si>
  <si>
    <t>5655</t>
  </si>
  <si>
    <t>GHENT UNITS 1 &amp; 2</t>
  </si>
  <si>
    <t>5656</t>
  </si>
  <si>
    <t>GHENT UNITS 3 &amp; 4</t>
  </si>
  <si>
    <t>5657</t>
  </si>
  <si>
    <t>GHENT COMMON</t>
  </si>
  <si>
    <t>5658</t>
  </si>
  <si>
    <t>GHENT UNIT 2 SCRUBBER</t>
  </si>
  <si>
    <t>5659</t>
  </si>
  <si>
    <t>GHENT UNIT 4 RAILROAD CARS</t>
  </si>
  <si>
    <t>5660</t>
  </si>
  <si>
    <t>GHENT UNIT 3 SCRUBBER</t>
  </si>
  <si>
    <t>5661</t>
  </si>
  <si>
    <t>GHENT UNIT 4 SCRUBBER</t>
  </si>
  <si>
    <t>5691</t>
  </si>
  <si>
    <t>DIX DAM</t>
  </si>
  <si>
    <t>5693</t>
  </si>
  <si>
    <t>HAEFLING UNIT 1</t>
  </si>
  <si>
    <t>5694</t>
  </si>
  <si>
    <t>HAEFLING UNIT 2</t>
  </si>
  <si>
    <t>5696</t>
  </si>
  <si>
    <t>HAEFLING UNITS 1, 2, &amp; 3</t>
  </si>
  <si>
    <t>5697</t>
  </si>
  <si>
    <t>PADDYS RUN GENERATOR 13</t>
  </si>
  <si>
    <t>CR3</t>
  </si>
  <si>
    <t>CR4</t>
  </si>
  <si>
    <t>CR5</t>
  </si>
  <si>
    <t>CR6</t>
  </si>
  <si>
    <t>GR3</t>
  </si>
  <si>
    <t>GR4</t>
  </si>
  <si>
    <t>GR12</t>
  </si>
  <si>
    <t>GRC</t>
  </si>
  <si>
    <t>TY1</t>
  </si>
  <si>
    <t>TY2</t>
  </si>
  <si>
    <t>TY3</t>
  </si>
  <si>
    <t>TYC</t>
  </si>
  <si>
    <t>408101</t>
  </si>
  <si>
    <t>TAX-NON INC-UTIL OPR</t>
  </si>
  <si>
    <t>408102</t>
  </si>
  <si>
    <t>REAL AND PERSONAL PROP. TAX</t>
  </si>
  <si>
    <t>408103</t>
  </si>
  <si>
    <t>KY PUBLIC SERVICE COMMISSION TAX</t>
  </si>
  <si>
    <t>408104</t>
  </si>
  <si>
    <t>CLOSED 11/09 - VA GROSS REVENUE TAX</t>
  </si>
  <si>
    <t>408105</t>
  </si>
  <si>
    <t>FEDERAL UNEMP TAX</t>
  </si>
  <si>
    <t>408106</t>
  </si>
  <si>
    <t>FICA TAX</t>
  </si>
  <si>
    <t>408107</t>
  </si>
  <si>
    <t>STATE UNEMP TAX</t>
  </si>
  <si>
    <t>408108</t>
  </si>
  <si>
    <t>REAL AND PERSONAL PROP TAX - ECR</t>
  </si>
  <si>
    <t>408109</t>
  </si>
  <si>
    <t>REAL AND PERSONAL PROP TAX - GLT</t>
  </si>
  <si>
    <t>408110</t>
  </si>
  <si>
    <t>CLOSED 08/06 - NON-OPERATING - FEDERAL OLD AGE BENEFITS TAX-A&amp;G</t>
  </si>
  <si>
    <t>408111</t>
  </si>
  <si>
    <t>CLOSED 08/06 - NON-OPERATING - FEDERAL OLD AGE BENEFITS TAX-O&amp;M</t>
  </si>
  <si>
    <t>408115</t>
  </si>
  <si>
    <t>CLOSED 01/09 - FEDERAL UNEMP TAX - A&amp;G</t>
  </si>
  <si>
    <t>408116</t>
  </si>
  <si>
    <t>CLOSED 01/09 - FICA TAX - A&amp;G</t>
  </si>
  <si>
    <t>408117</t>
  </si>
  <si>
    <t>CLOSED 01/09 - STATE UNEMP TAX - A&amp;G</t>
  </si>
  <si>
    <t>408118</t>
  </si>
  <si>
    <t>CLOSED 01/09 - FEDERAL UNEMP TAX - COAL RESALE</t>
  </si>
  <si>
    <t>408119</t>
  </si>
  <si>
    <t>CLOSED 01/09 - STATE UNEMP TAX - COAL RESALE</t>
  </si>
  <si>
    <t>408120</t>
  </si>
  <si>
    <t>CLOSED 01/09 - FICA TAX - COAL RESALE</t>
  </si>
  <si>
    <t>408125</t>
  </si>
  <si>
    <t>CLOSED 01/09 - FEDERAL UNEMP TAX - ELECTRIC COS</t>
  </si>
  <si>
    <t>408126</t>
  </si>
  <si>
    <t>CLOSED 01/09 - FICA TAX - ELECTRIC COS</t>
  </si>
  <si>
    <t>408127</t>
  </si>
  <si>
    <t>CLOSED 01/09 - STATE UNEMP TAX - ELECTRIC COS</t>
  </si>
  <si>
    <t>408135</t>
  </si>
  <si>
    <t>CLOSED 01/09 - FEDERAL UNEMP TAX - GAS COS</t>
  </si>
  <si>
    <t>408136</t>
  </si>
  <si>
    <t>CLOSED 01/09 - FICA TAX - GAS COS</t>
  </si>
  <si>
    <t>408137</t>
  </si>
  <si>
    <t>CLOSED 01/09 - STATE UNEMP TAX - GAS COS</t>
  </si>
  <si>
    <t>408145</t>
  </si>
  <si>
    <t>CLOSED 01/09 - FEDERAL UNEMP TAX - OTHER COS</t>
  </si>
  <si>
    <t>408146</t>
  </si>
  <si>
    <t>CLOSED 01/09 - FICA TAX - OTHER COS</t>
  </si>
  <si>
    <t>408147</t>
  </si>
  <si>
    <t>CLOSED 01/09 - STATE UNEMP TAX - OTHER COS</t>
  </si>
  <si>
    <t>408155</t>
  </si>
  <si>
    <t>CLOSED 01/09 - FEDERAL UNEMP TAX - INDIRECT - GAS COS</t>
  </si>
  <si>
    <t>408156</t>
  </si>
  <si>
    <t>CLOSED 01/09 - FICA TAX - INDIRECT - GAS COS</t>
  </si>
  <si>
    <t>408157</t>
  </si>
  <si>
    <t>CLOSED 01/09 - STATE UNEMP TAX - INDIRECT - GAS COS</t>
  </si>
  <si>
    <t>408165</t>
  </si>
  <si>
    <t>CLOSED 01/09 - FEDERAL UNEMP TAX - INDIRECT - OTHER COS</t>
  </si>
  <si>
    <t>408166</t>
  </si>
  <si>
    <t>CLOSED 01/09 - FICA TAX - INDIRECT - OTHER COS</t>
  </si>
  <si>
    <t>408167</t>
  </si>
  <si>
    <t>CLOSED 01/09 - STATE UNEMP TAX - INDIRECT - OTHER COS</t>
  </si>
  <si>
    <t>408175</t>
  </si>
  <si>
    <t>CLOSED 01/09 - FEDERAL UNEMP TAX - ELECTRIC COS INDIRECT</t>
  </si>
  <si>
    <t>408176</t>
  </si>
  <si>
    <t>CLOSED 01/09 - FICA TAX - ELECTRIC COS INDIRECT</t>
  </si>
  <si>
    <t>408177</t>
  </si>
  <si>
    <t>CLOSED 01/09 - STATE UNEMP TAX - ELECTRIC COS INDIRECT</t>
  </si>
  <si>
    <t>408185</t>
  </si>
  <si>
    <t>CLOSED 01/09 - FEDERAL UNEMP TAX - A&amp;G INDIRECT</t>
  </si>
  <si>
    <t>408186</t>
  </si>
  <si>
    <t>CLOSED 01/09 - FICA TAX - A&amp;G INDIRECT</t>
  </si>
  <si>
    <t>408187</t>
  </si>
  <si>
    <t>CLOSED 01/09 - STATE UNEMP TAX - A&amp;G INDIRECT</t>
  </si>
  <si>
    <t>408188</t>
  </si>
  <si>
    <t>CLOSED 01/09 - FEDERAL UNEMP TAX - SELLING EXP</t>
  </si>
  <si>
    <t>408189</t>
  </si>
  <si>
    <t>CLOSED 01/09 - STATE UNEMP TAX - SELLING EXP</t>
  </si>
  <si>
    <t>408190</t>
  </si>
  <si>
    <t>CLOSED 01/09 - FICA TAX - SELLING EXP</t>
  </si>
  <si>
    <t>408191</t>
  </si>
  <si>
    <t>CLOSED 01/09 - FEDERAL UNEMP TAX - SELLING - INDIRECT</t>
  </si>
  <si>
    <t>408193</t>
  </si>
  <si>
    <t>CLOSED 01/09 - FICA TAX - SELLING - INDIRECT</t>
  </si>
  <si>
    <t>408194</t>
  </si>
  <si>
    <t>CLOSED 01/09 - STATE UNEMP TAX - SELLING - INDIRECT</t>
  </si>
  <si>
    <t>408195</t>
  </si>
  <si>
    <t>FEDERAL UNEMP TAX - INDIRECT</t>
  </si>
  <si>
    <t>408196</t>
  </si>
  <si>
    <t>FICA TAX - INDIRECT</t>
  </si>
  <si>
    <t>408197</t>
  </si>
  <si>
    <t>STATE UNEMP TAX - INDIRECT</t>
  </si>
  <si>
    <t>408199</t>
  </si>
  <si>
    <t>CLOSED 08/06 - NON-OPERATING - FICA SELLING EXPENSE</t>
  </si>
  <si>
    <t>408201</t>
  </si>
  <si>
    <t>CLOSED 11/09 - FED INC TAX-G/L DISP</t>
  </si>
  <si>
    <t>408202</t>
  </si>
  <si>
    <t>TAX-NON INC-OTHER</t>
  </si>
  <si>
    <t>408203</t>
  </si>
  <si>
    <t>TC N/A OTHER TAXES</t>
  </si>
  <si>
    <t>408204</t>
  </si>
  <si>
    <t>CLOSED 11/09 - TAX-NON INC-ENG CAT</t>
  </si>
  <si>
    <t>408207</t>
  </si>
  <si>
    <t>CLOSED 11/09 - FD IN TX-IMEA/PA FEE</t>
  </si>
  <si>
    <t>408208</t>
  </si>
  <si>
    <t>CLOSED 11/09 - ST IN TX-IMEA/PA FEE</t>
  </si>
  <si>
    <t>408299</t>
  </si>
  <si>
    <t>CLOSED 03/07 - OTHER TAXES AND EXPS (JDE CO ONLY)</t>
  </si>
  <si>
    <t>409101</t>
  </si>
  <si>
    <t>FED INC TAX-UTIL OPR</t>
  </si>
  <si>
    <t>409102</t>
  </si>
  <si>
    <t>KY ST INCOME TAXES</t>
  </si>
  <si>
    <t>409103</t>
  </si>
  <si>
    <t>CLOSED 11/09 - IN ST INCOME TAXES</t>
  </si>
  <si>
    <t>409104</t>
  </si>
  <si>
    <t>FED INC TAXES - EST</t>
  </si>
  <si>
    <t>409105</t>
  </si>
  <si>
    <t>ST INC TAXES - EST</t>
  </si>
  <si>
    <t>409106</t>
  </si>
  <si>
    <t>FED INC TAX-WKE OPR</t>
  </si>
  <si>
    <t>409107</t>
  </si>
  <si>
    <t>KY ST INCOME TAXES-WKE OPR</t>
  </si>
  <si>
    <t>409108</t>
  </si>
  <si>
    <t>FED INC TAX - UTIL OPR - SPEC ITEM</t>
  </si>
  <si>
    <t>409109</t>
  </si>
  <si>
    <t>KY ST INCOME TAXES - SPEC ITEM</t>
  </si>
  <si>
    <t>409201</t>
  </si>
  <si>
    <t>CLOSED 08/12 - FED INC TAX-G/L DISP</t>
  </si>
  <si>
    <t>409203</t>
  </si>
  <si>
    <t>FED INC TAX-OTHER</t>
  </si>
  <si>
    <t>409204</t>
  </si>
  <si>
    <t>CLOSED 08/12 - ST INC TAX-G/L DISP</t>
  </si>
  <si>
    <t>409206</t>
  </si>
  <si>
    <t>ST INC TAX-OTHER</t>
  </si>
  <si>
    <t>409207</t>
  </si>
  <si>
    <t>CLOSED 08/12 - FD IN TX-IMEA/PA FEE</t>
  </si>
  <si>
    <t>409208</t>
  </si>
  <si>
    <t>CLOSED 08/12 - ST IN TX-IMEA/PA FEE</t>
  </si>
  <si>
    <t>409209</t>
  </si>
  <si>
    <t>FED IN TAXES-OTH EST</t>
  </si>
  <si>
    <t>409210</t>
  </si>
  <si>
    <t>ST INC TAXES-OTH EST</t>
  </si>
  <si>
    <t>409211</t>
  </si>
  <si>
    <t>CLOSED 09/09 - FED INC TAX-GAIN ON SALE DISCO</t>
  </si>
  <si>
    <t>409212</t>
  </si>
  <si>
    <t>CLOSED 09/09 - ST INC TAX-GAIN ON SALE DISCO</t>
  </si>
  <si>
    <t>409213</t>
  </si>
  <si>
    <t>FED CURRENT INC TAX-GAIN ON SALE DISCO</t>
  </si>
  <si>
    <t>409214</t>
  </si>
  <si>
    <t>ST CURRENT INC TAX-GAIN ON SALE DISCO</t>
  </si>
  <si>
    <t>409215</t>
  </si>
  <si>
    <t>CLOSED 12/12 - FED INC-TAX-UTP INTEREST</t>
  </si>
  <si>
    <t>409216</t>
  </si>
  <si>
    <t>CLOSED 12/12 - STATE INC TAX-UTP INTEREST</t>
  </si>
  <si>
    <t>409218</t>
  </si>
  <si>
    <t>FED INC TAX - UTIL OPR - SPEC ITEM-BTL</t>
  </si>
  <si>
    <t>409219</t>
  </si>
  <si>
    <t>KY ST INCOME TAXES - SPEC ITEM-BTL</t>
  </si>
  <si>
    <t>409298</t>
  </si>
  <si>
    <t>CLOSED 07/08 - CURRENT INCOME TAX PROVISION (JDE CO ONLY)</t>
  </si>
  <si>
    <t>409299</t>
  </si>
  <si>
    <t>CLOSED 03/07 - DEFERRED INCOME TAX PROVISION (JDE CO ONLY)</t>
  </si>
  <si>
    <t>409301</t>
  </si>
  <si>
    <t>CLOSED 09/09 - FED INC TAX-EXTRAORD ITEMS</t>
  </si>
  <si>
    <t>409302</t>
  </si>
  <si>
    <t>CLOSED 09/09 - ST INC TAX-EXTRAORD</t>
  </si>
  <si>
    <t>409303</t>
  </si>
  <si>
    <t>CLOSED 09/09 - CUMUL EFF ACCT CHANGE-FED INC TAX</t>
  </si>
  <si>
    <t>409304</t>
  </si>
  <si>
    <t>CLOSED 09/09 - CUMUL EFF ACCT CHANGE-ST INC TAX</t>
  </si>
  <si>
    <t>410101</t>
  </si>
  <si>
    <t>DEF FED INC TAX-OPR</t>
  </si>
  <si>
    <t>410102</t>
  </si>
  <si>
    <t>DEF ST INC TAX-OPR</t>
  </si>
  <si>
    <t>410103</t>
  </si>
  <si>
    <t>DEF FED INC TAX - OPR EST</t>
  </si>
  <si>
    <t>410104</t>
  </si>
  <si>
    <t>DEF ST INC TAX - OPR EST</t>
  </si>
  <si>
    <t>410106</t>
  </si>
  <si>
    <t>DEF FED INC TAX-WKE OPR</t>
  </si>
  <si>
    <t>410107</t>
  </si>
  <si>
    <t>DEF ST INC TAX-WKE OPR</t>
  </si>
  <si>
    <t>410108</t>
  </si>
  <si>
    <t>DEF FED INC TAX-SPEC ITEM</t>
  </si>
  <si>
    <t>410109</t>
  </si>
  <si>
    <t>DEF ST INC TAX-SPEC ITEM</t>
  </si>
  <si>
    <t>410203</t>
  </si>
  <si>
    <t>DEF FEDERAL INC TX</t>
  </si>
  <si>
    <t>410204</t>
  </si>
  <si>
    <t>DEF STATE INC TAX</t>
  </si>
  <si>
    <t>410208</t>
  </si>
  <si>
    <t>DEF FED INC TAX-SPEC ITEM-BTL</t>
  </si>
  <si>
    <t>410209</t>
  </si>
  <si>
    <t>DEF ST INC TAX-SPEC ITEM-BTL</t>
  </si>
  <si>
    <t>410211</t>
  </si>
  <si>
    <t>CLOSED 05/11 - FED INC TAX DEF-GAIN ON SALE DISCO</t>
  </si>
  <si>
    <t>410212</t>
  </si>
  <si>
    <t>CLOSED 05/11 - STATE INC TAX DEF-GAIN ON SALE DISCO</t>
  </si>
  <si>
    <t>411100</t>
  </si>
  <si>
    <t>ACCRETION EXPENSE - NEUTRALITY</t>
  </si>
  <si>
    <t>411101</t>
  </si>
  <si>
    <t>FED INC TX DEF-CR-OP</t>
  </si>
  <si>
    <t>411102</t>
  </si>
  <si>
    <t>ST INC TAX DEF-CR-OP</t>
  </si>
  <si>
    <t>411103</t>
  </si>
  <si>
    <t>ACCRETION EXPENSE - ELECTRIC</t>
  </si>
  <si>
    <t>411104</t>
  </si>
  <si>
    <t>ACCRETION EXPENSE - GAS</t>
  </si>
  <si>
    <t>411105</t>
  </si>
  <si>
    <t>ACCRETION EXPENSE - COMMON</t>
  </si>
  <si>
    <t>411106</t>
  </si>
  <si>
    <t>FED INC TX DEF-CR-WKE OPR</t>
  </si>
  <si>
    <t>411107</t>
  </si>
  <si>
    <t>ST INC TAX DEF-CR-WKE OPR</t>
  </si>
  <si>
    <t>411108</t>
  </si>
  <si>
    <t>FED INC TX DEF-CR-SPEC ITEM</t>
  </si>
  <si>
    <t>411109</t>
  </si>
  <si>
    <t>ST INC TAX DEF-CR-SPEC ITEM</t>
  </si>
  <si>
    <t>411150</t>
  </si>
  <si>
    <t>CLOSED 03/14 - ACCRETION EXPENSE - GENERATION</t>
  </si>
  <si>
    <t>411151</t>
  </si>
  <si>
    <t>CLOSED 03/14 - ACCRETION EXPENSE - TRANSMISSION</t>
  </si>
  <si>
    <t>411155</t>
  </si>
  <si>
    <t>CLOSED 03/14 - ACCRETION EXPENSE - DISTRIBUTION</t>
  </si>
  <si>
    <t>411156</t>
  </si>
  <si>
    <t>CLOSED 03/14 - ACCRETION EXPENSE - GAS</t>
  </si>
  <si>
    <t>411157</t>
  </si>
  <si>
    <t>CLOSED 03/14 - ACCRETION EXPENSE - COMMON</t>
  </si>
  <si>
    <t>411160</t>
  </si>
  <si>
    <t>CLOSED 10/13 - ACCRETION NEUTRALITY - GENERATION ACCRETION</t>
  </si>
  <si>
    <t>411161</t>
  </si>
  <si>
    <t>CLOSED 10/13 - ACCRETION NEUTRALITY - TRANSMISSION ACCRETION</t>
  </si>
  <si>
    <t>411165</t>
  </si>
  <si>
    <t>CLOSED 10/13 - ACCRETION NEUTRALITY - DISTRIBUTION ACCRETION</t>
  </si>
  <si>
    <t>411166</t>
  </si>
  <si>
    <t>CLOSED 10/13 - ACCRETION NEUTRALITY - GAS ACCRETION</t>
  </si>
  <si>
    <t>411167</t>
  </si>
  <si>
    <t>CLOSED 10/13 - ACCRETION NEUTRALITY - COMMON ACCRETION</t>
  </si>
  <si>
    <t>411201</t>
  </si>
  <si>
    <t>FD INC TX DEF-CR-OTH</t>
  </si>
  <si>
    <t>411202</t>
  </si>
  <si>
    <t>ST INC TX DEF-CR-OTH</t>
  </si>
  <si>
    <t>411208</t>
  </si>
  <si>
    <t>FED INC TAX DEF-CR-SPEC ITEM-BTL</t>
  </si>
  <si>
    <t>411209</t>
  </si>
  <si>
    <t>ST INC TAX DEF-CR-SPEC ITEM-BTL</t>
  </si>
  <si>
    <t>411211</t>
  </si>
  <si>
    <t>CLOSED 05/11 - FED INC TAX DEF-GAIN ON SALE DISCO-CREDIT</t>
  </si>
  <si>
    <t>411212</t>
  </si>
  <si>
    <t>CLOSED 05/11 - STATE INC TAX DEF-GAIN ON SALE DISCO-CREDIT</t>
  </si>
  <si>
    <t>411401</t>
  </si>
  <si>
    <t>CLOSED 07/08 - ITC DEFERRED</t>
  </si>
  <si>
    <t>411402</t>
  </si>
  <si>
    <t>CLOSED 07/08 - AMORT-ITC-CR</t>
  </si>
  <si>
    <t>411403</t>
  </si>
  <si>
    <t>ITC DEFERRED</t>
  </si>
  <si>
    <t>411404</t>
  </si>
  <si>
    <t>AMORTIZATION OF ITC</t>
  </si>
  <si>
    <t>411801</t>
  </si>
  <si>
    <t>CLOSED 01/09 - GAIN-DISP OF ALLOW</t>
  </si>
  <si>
    <t>411802</t>
  </si>
  <si>
    <t>GAIN-DISP OF ALLOW</t>
  </si>
  <si>
    <t>412001</t>
  </si>
  <si>
    <t>SERVICE COMPANY CONSTRUCTION OR OTHER SERVICES EXP</t>
  </si>
  <si>
    <t>415001</t>
  </si>
  <si>
    <t>REVENUE FROM CUSTOMER SERVICE LINES</t>
  </si>
  <si>
    <t>415002</t>
  </si>
  <si>
    <t>CLOSED 12/10 - ELECTRIC REVENUE - IFRIC 18</t>
  </si>
  <si>
    <t>415003</t>
  </si>
  <si>
    <t>CLOSED 12/10 - GAS REVENUE - IFRIC 18</t>
  </si>
  <si>
    <t>415004</t>
  </si>
  <si>
    <t>MERCHANDISE SALES</t>
  </si>
  <si>
    <t>416001</t>
  </si>
  <si>
    <t>EXPENSES FROM CUSTOMER SERVICE LINES</t>
  </si>
  <si>
    <t>416004</t>
  </si>
  <si>
    <t>MERCHANDISE COST OF SALES</t>
  </si>
  <si>
    <t>417004</t>
  </si>
  <si>
    <t>SERVICE CHARGE AND SUPERVISORY FEE - IMEA AND IMPA</t>
  </si>
  <si>
    <t>417005</t>
  </si>
  <si>
    <t>IMPA-WORKING CAPITAL</t>
  </si>
  <si>
    <t>417006</t>
  </si>
  <si>
    <t>IMEA-WORKING CAPITAL</t>
  </si>
  <si>
    <t>417010</t>
  </si>
  <si>
    <t>CLOSED 06/14 - OTHER MISC REVENUES FROM NON-UTILITY OPERATIONS</t>
  </si>
  <si>
    <t>417101</t>
  </si>
  <si>
    <t>CLOSED 05/11 - FUEL - (TC ALLOC ONLY)</t>
  </si>
  <si>
    <t>417102</t>
  </si>
  <si>
    <t>STEAM EXPENSES - (TC ALLOC ONLY)</t>
  </si>
  <si>
    <t>417105</t>
  </si>
  <si>
    <t>ELECTRIC EXPENSES - (TC ALLOC ONLY)</t>
  </si>
  <si>
    <t>417106</t>
  </si>
  <si>
    <t>MISC EXPENSES - (TC ALLOC ONLY)</t>
  </si>
  <si>
    <t>417107</t>
  </si>
  <si>
    <t>RENTS</t>
  </si>
  <si>
    <t>417108</t>
  </si>
  <si>
    <t>OPERATION SUPERVISION / ENGR - (TC ALLOC ONLY)</t>
  </si>
  <si>
    <t>417109</t>
  </si>
  <si>
    <t>EMISSION ALLOWANCES - (TC ALLOC ONLY)</t>
  </si>
  <si>
    <t>417110</t>
  </si>
  <si>
    <t>MTCE SUPERVISION/ENG - (TC ALLOC ONLY)</t>
  </si>
  <si>
    <t>417111</t>
  </si>
  <si>
    <t>MTCE OF STRUCTURES - (TC ALLOC ONLY)</t>
  </si>
  <si>
    <t>417112</t>
  </si>
  <si>
    <t>MTCE OF BOILER PLANT - (TC ALLOC ONLY)</t>
  </si>
  <si>
    <t>417113</t>
  </si>
  <si>
    <t>MTCE OF ELEC PLANT - (TC ALLOC ONLY)</t>
  </si>
  <si>
    <t>417114</t>
  </si>
  <si>
    <t>MTCE OF MISC PLANT - (TC ALLOC ONLY)</t>
  </si>
  <si>
    <t>417120</t>
  </si>
  <si>
    <t>ADMIN AND GEN SAL - (TC ALLOC ONLY)</t>
  </si>
  <si>
    <t>417121</t>
  </si>
  <si>
    <t>OFFICE SUPP AND EXP - (TC ALLOC ONLY)</t>
  </si>
  <si>
    <t>417123</t>
  </si>
  <si>
    <t>OUSIDE SVCE EMPLOYED - (TC ALLOC ONLY)</t>
  </si>
  <si>
    <t>417124</t>
  </si>
  <si>
    <t>PROPERTY INSURANCE - (TC ALLOC ONLY)</t>
  </si>
  <si>
    <t>417125</t>
  </si>
  <si>
    <t>INJURIES AND DAMAGES - (TC ALLOC ONLY)</t>
  </si>
  <si>
    <t>417126</t>
  </si>
  <si>
    <t>EMPL PENSIONS/BEN - (TC ALLOC ONLY)</t>
  </si>
  <si>
    <t>417129</t>
  </si>
  <si>
    <t>DUPLICATE CGS - CR - (TC ALLOC ONLY)</t>
  </si>
  <si>
    <t>417130</t>
  </si>
  <si>
    <t>MISC GENERAL EXP - (TC ALLOC ONLY)</t>
  </si>
  <si>
    <t>417131</t>
  </si>
  <si>
    <t>ADMIN AND GEN RENTS - (TC ALLOC ONLY)</t>
  </si>
  <si>
    <t>417135</t>
  </si>
  <si>
    <t>MTCE OF GEN PLANT - (TC ALLOC ONLY)</t>
  </si>
  <si>
    <t>417136</t>
  </si>
  <si>
    <t>CLOSED 03/07 - PAA - WKE RESERVE</t>
  </si>
  <si>
    <t>418001</t>
  </si>
  <si>
    <t>NONOPR RENT INCOME</t>
  </si>
  <si>
    <t>418002</t>
  </si>
  <si>
    <t>CLOSED 11/09 - RENTAL OPERATION EXP</t>
  </si>
  <si>
    <t>418003</t>
  </si>
  <si>
    <t>CLOSED 11/09 - RENTAL MTCE EXP</t>
  </si>
  <si>
    <t>418004</t>
  </si>
  <si>
    <t>CLOSED 01/05- INCOME - LEVERAGED LEASES</t>
  </si>
  <si>
    <t>418005</t>
  </si>
  <si>
    <t>CLOSED 12/09 - DEPREC-NONUTILITY PROP.</t>
  </si>
  <si>
    <t>418101</t>
  </si>
  <si>
    <t>CLOSED 09/09 - EQUITY-SUB CO EARN</t>
  </si>
  <si>
    <t>418102</t>
  </si>
  <si>
    <t>CLOSED 04/11 - DIVIDEND INCOME FROM KU</t>
  </si>
  <si>
    <t>418103</t>
  </si>
  <si>
    <t>CLOSED 01/10 - EQUITY IN EARNINGS OF SUBS-EEI</t>
  </si>
  <si>
    <t>418104</t>
  </si>
  <si>
    <t>CLOSED 09/09 - EQUITY IN EARNINGS OF SUBS-REC CO</t>
  </si>
  <si>
    <t>418105</t>
  </si>
  <si>
    <t>CLOSED 04/11 - DIVIDEND INCOME FROM LG&amp;E COMPANY</t>
  </si>
  <si>
    <t>418106</t>
  </si>
  <si>
    <t>CLOSED 02/10 - DIVIDEND INCOME FROM INVERSORA DE GAS DEL CENTRO</t>
  </si>
  <si>
    <t>418107</t>
  </si>
  <si>
    <t>EQUITY IN EARNINGS OF SUBS-EEI</t>
  </si>
  <si>
    <t>418108</t>
  </si>
  <si>
    <t>CLOSED 02/10 - EQUITY IN EARNINGS CUYANA</t>
  </si>
  <si>
    <t>418109</t>
  </si>
  <si>
    <t>AMORTIZATION-EEI PAA</t>
  </si>
  <si>
    <t>418110</t>
  </si>
  <si>
    <t>EQUITY IN EARNINGS OF CONSOLIDATED SUBSIDIARIES</t>
  </si>
  <si>
    <t>418111</t>
  </si>
  <si>
    <t>IMPAIRMENT OF SUBS - EEI</t>
  </si>
  <si>
    <t>418195</t>
  </si>
  <si>
    <t>CLOSED 09/09 - EQUITY IN EARNINGS NATURAL SERVICIOS</t>
  </si>
  <si>
    <t>418196</t>
  </si>
  <si>
    <t>CLOSED 09/09 - EQUITY IN EARNINGS Gas Ban</t>
  </si>
  <si>
    <t>418197</t>
  </si>
  <si>
    <t>CLOSED 01/10 - EQUITY IN EARNINGS CUYANA</t>
  </si>
  <si>
    <t>418198</t>
  </si>
  <si>
    <t>CLOSED 03/07 - EQUITY IN EARNINGS Rova</t>
  </si>
  <si>
    <t>418199</t>
  </si>
  <si>
    <t>CLOSED 03/07 - EQUITY IN EARNINGS (JDE CO ONLY)</t>
  </si>
  <si>
    <t>419002</t>
  </si>
  <si>
    <t>INT INC-US TREAS SEC</t>
  </si>
  <si>
    <t>419005</t>
  </si>
  <si>
    <t>INT INC-FED TAX PMT</t>
  </si>
  <si>
    <t>419006</t>
  </si>
  <si>
    <t>INT INC-ST TAX PMT</t>
  </si>
  <si>
    <t>419007</t>
  </si>
  <si>
    <t>CLOSED 09/12 - INT INC-NOTES REC</t>
  </si>
  <si>
    <t>419014</t>
  </si>
  <si>
    <t>DIVS FROM INVESTMENT</t>
  </si>
  <si>
    <t>419102</t>
  </si>
  <si>
    <t>CLOSED 03/09 - INT INC-US TREAS SEC</t>
  </si>
  <si>
    <t>419103</t>
  </si>
  <si>
    <t>CLOSED 10/08 - DIVS-NON ASSOC CO</t>
  </si>
  <si>
    <t>419104</t>
  </si>
  <si>
    <t>CLOSED 10/08 - INT INC-ASSOC CO-N/C</t>
  </si>
  <si>
    <t>419105</t>
  </si>
  <si>
    <t>CLOSED 03/09 - INT INC-FED TAX PMT</t>
  </si>
  <si>
    <t>419106</t>
  </si>
  <si>
    <t>CLOSED 03/09 - INT INC-ST TAX PMT</t>
  </si>
  <si>
    <t>419107</t>
  </si>
  <si>
    <t>CLOSED 03/09 - INT INC-NOTES REC</t>
  </si>
  <si>
    <t>419108</t>
  </si>
  <si>
    <t>CLOSED 02/12 - ACCOUNT VALUE WAS NEVER USED</t>
  </si>
  <si>
    <t>419109</t>
  </si>
  <si>
    <t>419110</t>
  </si>
  <si>
    <t>419111</t>
  </si>
  <si>
    <t>419112</t>
  </si>
  <si>
    <t>CLOSED 01/05- INT ADV-HOLD CO</t>
  </si>
  <si>
    <t>419113</t>
  </si>
  <si>
    <t>CLOSED 03/09 - INT GAS LINE INS PMT</t>
  </si>
  <si>
    <t>419114</t>
  </si>
  <si>
    <t>CLOSED 03/09 - DIVS FROM INVESTMENT</t>
  </si>
  <si>
    <t>419115</t>
  </si>
  <si>
    <t>CLOSED 01/05- DIV FROM SPECTRUM</t>
  </si>
  <si>
    <t>419116</t>
  </si>
  <si>
    <t>CLOSED 01/05- INT INC-SPECT AND WELL</t>
  </si>
  <si>
    <t>419117</t>
  </si>
  <si>
    <t>419118</t>
  </si>
  <si>
    <t>419119</t>
  </si>
  <si>
    <t>CLOSED 01/05- TAX EXEMPT INTEREST INCOME-STATE</t>
  </si>
  <si>
    <t>419120</t>
  </si>
  <si>
    <t>CLOSED 03/09 - INT INC-CITY OF PARIS</t>
  </si>
  <si>
    <t>419121</t>
  </si>
  <si>
    <t>CLOSED 03/09 - INT INC-CITY OF PROVIDENCE</t>
  </si>
  <si>
    <t>419150</t>
  </si>
  <si>
    <t>ALLOW FOR FUNDS USED DURING CONSTRUC-EQUITY</t>
  </si>
  <si>
    <t>419200</t>
  </si>
  <si>
    <t>CLOSED 07/07 - OTHER INTEREST INC</t>
  </si>
  <si>
    <t>419202</t>
  </si>
  <si>
    <t>CLOSED 03/09 - PREPAY OF LOAN EXP-FNMA contra to 419102</t>
  </si>
  <si>
    <t>419205</t>
  </si>
  <si>
    <t>INTEREST INCOME FROM FINANCIAL HOLDINGS</t>
  </si>
  <si>
    <t>419206</t>
  </si>
  <si>
    <t>INTEREST INCOME FROM OTHER LOANS &amp; RECEIVABLES</t>
  </si>
  <si>
    <t>419207</t>
  </si>
  <si>
    <t>INTEREST INCOME FROM SPECIAL FUNDS</t>
  </si>
  <si>
    <t>419208</t>
  </si>
  <si>
    <t>INT INC - PPL ENERGY FUNDING</t>
  </si>
  <si>
    <t>419209</t>
  </si>
  <si>
    <t>INT INC-ASSOC CO</t>
  </si>
  <si>
    <t>419210</t>
  </si>
  <si>
    <t>CLOSED 01/09 - DIVIDENDS FROM EEI</t>
  </si>
  <si>
    <t>419211</t>
  </si>
  <si>
    <t>DIVIDENDS FROM OVEC</t>
  </si>
  <si>
    <t>419299</t>
  </si>
  <si>
    <t>CLOSED 07/08 - INTEREST INCOME (JDE CO ONLY)</t>
  </si>
  <si>
    <t>420002</t>
  </si>
  <si>
    <t>CLOSED 07/08 - INVESTMENT TAX CREDITS</t>
  </si>
  <si>
    <t>420003</t>
  </si>
  <si>
    <t>421001</t>
  </si>
  <si>
    <t>MISC NONOPR INCOME</t>
  </si>
  <si>
    <t>421002</t>
  </si>
  <si>
    <t>CLOSED 08/12 - FOREIGN EXCHANGE GAINS</t>
  </si>
  <si>
    <t>421003</t>
  </si>
  <si>
    <t>KM LIFE INS - CASH SURRENDER VALUE</t>
  </si>
  <si>
    <t>421004</t>
  </si>
  <si>
    <t>CLOSED 02/12 - MISCELLANEOUS OPERATING INCOME</t>
  </si>
  <si>
    <t>421005</t>
  </si>
  <si>
    <t>MISC NONOPR INCOME-NON-UTILITY ASSET DEPR</t>
  </si>
  <si>
    <t>421006</t>
  </si>
  <si>
    <t>AOCI ADJUSTMENT OF SUBSIDIARY - EEI</t>
  </si>
  <si>
    <t>421101</t>
  </si>
  <si>
    <t>GAIN-PROPERTY DISP</t>
  </si>
  <si>
    <t>421102</t>
  </si>
  <si>
    <t>CLOSED 11/10 - GAIN-PROP DISPOSAL-EQUITY INVESTMENTS-ROVA</t>
  </si>
  <si>
    <t>421103</t>
  </si>
  <si>
    <t>CLOSED 11/09 - GAIN FROM DISPOSAL OF OTHER INVESTMENTS</t>
  </si>
  <si>
    <t>421104</t>
  </si>
  <si>
    <t>CLOSED 08/10 - GAIN ON SALE OTHER INVESTMENT - NONOPERATING</t>
  </si>
  <si>
    <t>421105</t>
  </si>
  <si>
    <t>GAIN ON ARO SETTLEMENT</t>
  </si>
  <si>
    <t>421201</t>
  </si>
  <si>
    <t>LOSS-PROPERTY DISP</t>
  </si>
  <si>
    <t>421202</t>
  </si>
  <si>
    <t>CLOSED 03/07 - LOSS-PROP DISPOSAL-EQUITY INVESTMENTS-ROVA</t>
  </si>
  <si>
    <t>421203</t>
  </si>
  <si>
    <t>CLOSED 11/09 - LOSS ON DISPOSAL OF OTHER INVESTMENTS</t>
  </si>
  <si>
    <t>421205</t>
  </si>
  <si>
    <t>CLOSED 12/10 - LOSS ON ARO SETTLEMENT</t>
  </si>
  <si>
    <t>421301</t>
  </si>
  <si>
    <t>PRETAX GAIN/LOSS ON DISPOSAL OF DISC OPERS</t>
  </si>
  <si>
    <t>421302</t>
  </si>
  <si>
    <t>CLOSED 11/09 - FED INC TAX EXP - CURRENT - DISP OF DISC OPERS</t>
  </si>
  <si>
    <t>421303</t>
  </si>
  <si>
    <t>CLOSED 11/09 - STATE INC TAX EXP - CURRENT - DISP OF DISC OPERS</t>
  </si>
  <si>
    <t>421304</t>
  </si>
  <si>
    <t>CLOSED 11/09 - FED INC TAX EXP - DEFERRED - DISP OF DISC OPERS</t>
  </si>
  <si>
    <t>421305</t>
  </si>
  <si>
    <t>CLOSED 11/09 - STATE INC TAX EXP - DEFERRED - DISP OF DISC OPERS</t>
  </si>
  <si>
    <t>421306</t>
  </si>
  <si>
    <t>PRETAX GAIN/LOSS ON DISPOSAL OF DISC OPERS - CENTURY RECEIVABLE</t>
  </si>
  <si>
    <t>421401</t>
  </si>
  <si>
    <t>CLOSED 12/09 - HOURLY ELECTRICITY SWAP REVENUE</t>
  </si>
  <si>
    <t>421502</t>
  </si>
  <si>
    <t>CLOSED 11/10 - MTM GAIN - NON-HEDGING - INT RATE SWAPS</t>
  </si>
  <si>
    <t>421503</t>
  </si>
  <si>
    <t>CLOSED 11/10 - MTM GAIN - NON-HEDGING - INT RATE SWAP - NETTING</t>
  </si>
  <si>
    <t>421550</t>
  </si>
  <si>
    <t>CLOSED 08/12 - MTM INCOME - ELECTRIC - NONHEDGING</t>
  </si>
  <si>
    <t>421551</t>
  </si>
  <si>
    <t>CLOSED 09/08 - MTM INCOME - NONHEDGING - NETTING</t>
  </si>
  <si>
    <t>421552</t>
  </si>
  <si>
    <t>CLOSED 08/12 - MTM INCOME - ELECTRIC - NONHEDGING - NETTING</t>
  </si>
  <si>
    <t>425100</t>
  </si>
  <si>
    <t>CLOSED 01/07 - AMORTIZATION-OTHER</t>
  </si>
  <si>
    <t>426101</t>
  </si>
  <si>
    <t>DONATIONS</t>
  </si>
  <si>
    <t>426191</t>
  </si>
  <si>
    <t>DONATIONS - INDIRECT</t>
  </si>
  <si>
    <t>426201</t>
  </si>
  <si>
    <t>LIFE INSURANCE</t>
  </si>
  <si>
    <t>426301</t>
  </si>
  <si>
    <t>PENALTIES</t>
  </si>
  <si>
    <t>426391</t>
  </si>
  <si>
    <t>PENALTIES - INDIRECT</t>
  </si>
  <si>
    <t>426401</t>
  </si>
  <si>
    <t>EXP-CIVIC/POL/REL</t>
  </si>
  <si>
    <t>426402</t>
  </si>
  <si>
    <t>CLOSED 03/09 - KENTUCKY LEGISLATIVE LOBBYING</t>
  </si>
  <si>
    <t>426491</t>
  </si>
  <si>
    <t>EXP-CIVIC/POL/REL - INDIRECT</t>
  </si>
  <si>
    <t>426501</t>
  </si>
  <si>
    <t>OTHER DEDUCTIONS</t>
  </si>
  <si>
    <t>426502</t>
  </si>
  <si>
    <t>SERP</t>
  </si>
  <si>
    <t>426503</t>
  </si>
  <si>
    <t>CLOSED 01/05- MERGER COST TO ACHIEVE</t>
  </si>
  <si>
    <t>426504</t>
  </si>
  <si>
    <t>OFFICERS TIA</t>
  </si>
  <si>
    <t>426505</t>
  </si>
  <si>
    <t>OFFICER LONG-TERM INCENT</t>
  </si>
  <si>
    <t>426506</t>
  </si>
  <si>
    <t>CLOSED 12/09 - OTH SUPP RETIRE PMTS</t>
  </si>
  <si>
    <t>426507</t>
  </si>
  <si>
    <t>CLOSED 12/09 - SR MGMT PENSION REST</t>
  </si>
  <si>
    <t>426508</t>
  </si>
  <si>
    <t>CLOSED 05/11 - FOREIGN EXCHANGE LOSSES</t>
  </si>
  <si>
    <t>426509</t>
  </si>
  <si>
    <t>SERP - NON-MERCER</t>
  </si>
  <si>
    <t>426510</t>
  </si>
  <si>
    <t>CLOSED 03/07 - POWERGEN COSTS</t>
  </si>
  <si>
    <t>426511</t>
  </si>
  <si>
    <t>LOSS ON ASSET IMPAIRMENT</t>
  </si>
  <si>
    <t>426512</t>
  </si>
  <si>
    <t>CLOSED 06/14 - EXPATRIATE BENEFITS</t>
  </si>
  <si>
    <t>426513</t>
  </si>
  <si>
    <t>OTHER OFFICER BENEFITS</t>
  </si>
  <si>
    <t>426514</t>
  </si>
  <si>
    <t>426515</t>
  </si>
  <si>
    <t>CLOSED 05/11 - SENIOR MANAGER - LONG TERM INCENTIVE</t>
  </si>
  <si>
    <t>426516</t>
  </si>
  <si>
    <t>CLOSED 12/09 - HOURLY ELECTRICITY SWAP EXPENSE</t>
  </si>
  <si>
    <t>426517</t>
  </si>
  <si>
    <t>SERP - INTEREST</t>
  </si>
  <si>
    <t>426518</t>
  </si>
  <si>
    <t>GOODWILL IMPAIRMENT</t>
  </si>
  <si>
    <t>426521</t>
  </si>
  <si>
    <t>CLOSED 11/10 - MISO EXIT FEE NON-OPERATING</t>
  </si>
  <si>
    <t>426522</t>
  </si>
  <si>
    <t>CLOSED 11/10 - IMPAIRMENT ON INVESTMENT (NON-OPERATING)</t>
  </si>
  <si>
    <t>426523</t>
  </si>
  <si>
    <t>CLOSED 11/10 - IMPAIRMENT ON ASSETS (NON-OPERATING)</t>
  </si>
  <si>
    <t>426525</t>
  </si>
  <si>
    <t>CLOSED 02/12 - UNCOLLECTIBLE NOTES - INDUSTRIAL AUTHORITY</t>
  </si>
  <si>
    <t>426526</t>
  </si>
  <si>
    <t>CLOSED 02/10 - LOSS FROM ARGENTINA INVESTMENT IN CUYANA</t>
  </si>
  <si>
    <t>426527</t>
  </si>
  <si>
    <t>CLOSED 02/10 - LOSS FROM ARGENTINA CONSOLILDATED COMPANIES</t>
  </si>
  <si>
    <t>426550</t>
  </si>
  <si>
    <t>CLOSED 08/12 - MTM LOSSES - ELECTRIC - NONHEDGING</t>
  </si>
  <si>
    <t>426551</t>
  </si>
  <si>
    <t>CLOSED 09/08 - MTM LOSSES - NONHEDING - NETTING</t>
  </si>
  <si>
    <t>426552</t>
  </si>
  <si>
    <t>CLOSED 12/10 - MTM LOSS - NON-HEDGING - INT RATE SWAPS</t>
  </si>
  <si>
    <t>426553</t>
  </si>
  <si>
    <t>CLOSED 11/10 - MTM LOSS - NON-HEDGING - INT RATE SWAP - NETTING</t>
  </si>
  <si>
    <t>426554</t>
  </si>
  <si>
    <t>CLOSED 03/07 - OPTION PREMIUMS EXPENSE</t>
  </si>
  <si>
    <t>426555</t>
  </si>
  <si>
    <t>CLOSED 08/10 - HEDGE INEFFECTIVENESS INT RATE SWAP</t>
  </si>
  <si>
    <t>426556</t>
  </si>
  <si>
    <t>CLOSED 08/12 - MTM LOSSES - ELECTRIC - NONHEDGING - NETTING</t>
  </si>
  <si>
    <t>426557</t>
  </si>
  <si>
    <t>AMORT OF OCI-PCB JC2003A $128M</t>
  </si>
  <si>
    <t>426558</t>
  </si>
  <si>
    <t>AMORT OF REG ASSET - SWAP TERMINATION</t>
  </si>
  <si>
    <t>426560</t>
  </si>
  <si>
    <t>ECONOMIC DEVELOPMENT RIDER-CREDITS EARNED</t>
  </si>
  <si>
    <t>426590</t>
  </si>
  <si>
    <t>426591</t>
  </si>
  <si>
    <t>OTHER DEDUCTIONS - INDIRECT</t>
  </si>
  <si>
    <t>426592</t>
  </si>
  <si>
    <t>CLOSED 12/09 - SERP - INDIRECT</t>
  </si>
  <si>
    <t>426593</t>
  </si>
  <si>
    <t>CLOSED 12/09 - SERP - INTEREST - INDIRECT</t>
  </si>
  <si>
    <t>426594</t>
  </si>
  <si>
    <t>CLOSED 12/09 - OFFICERS TIA -  INDIRECT</t>
  </si>
  <si>
    <t>426595</t>
  </si>
  <si>
    <t>CLOSED 12/09 - OFF LONG-TERM INCENT - INDIRECT</t>
  </si>
  <si>
    <t>426596</t>
  </si>
  <si>
    <t>CLOSED 12/09 - SENIOR MANAGER - LONG TERM INCENTIVE - INDIRECT</t>
  </si>
  <si>
    <t>426597</t>
  </si>
  <si>
    <t>CLOSED 03/07 - NON-RECURRING CHARGES (JDE CO ONLY)</t>
  </si>
  <si>
    <t>426598</t>
  </si>
  <si>
    <t>CLOSED 02/05 - MERGER COST TO ACHIEVE (JDE CO ONLY)</t>
  </si>
  <si>
    <t>426599</t>
  </si>
  <si>
    <t>CLOSED 07/08 - OTHER INCOME AND DEDUCTIONS (JDE CO ONLY)</t>
  </si>
  <si>
    <t>426998</t>
  </si>
  <si>
    <t>CLOSED 01/05- OTH DED-IND LAB ALC</t>
  </si>
  <si>
    <t>426999</t>
  </si>
  <si>
    <t>CLOSED 01/05- OTH DED-OTH OH ALC</t>
  </si>
  <si>
    <t>427001</t>
  </si>
  <si>
    <t>CLOSED 09/12 - INT-NOTES/DEBENTURES</t>
  </si>
  <si>
    <t>427004</t>
  </si>
  <si>
    <t>CLOSED 11/09 - INT-FM-6/96 5 5/8</t>
  </si>
  <si>
    <t>427005</t>
  </si>
  <si>
    <t>CLOSED 11/09 - INT-FM-6/98 6 3/4</t>
  </si>
  <si>
    <t>427007</t>
  </si>
  <si>
    <t>INT EXP-KU REVOLVING CREDIT $400M 12/14</t>
  </si>
  <si>
    <t>427008</t>
  </si>
  <si>
    <t>CLOSED 11/09 - INT-FM-7/02 7 1/2</t>
  </si>
  <si>
    <t>427009</t>
  </si>
  <si>
    <t>CLOSED 10/14 - INT EXP-FMB KU2010 $250M 11/15</t>
  </si>
  <si>
    <t>427010</t>
  </si>
  <si>
    <t>CLOSED 10/14 - INT EXP-FMB KU2010 $500M 11/20</t>
  </si>
  <si>
    <t>427011</t>
  </si>
  <si>
    <t>CLOSED 10/14 - INT EXP-FMB KU2010 $750M 11/40</t>
  </si>
  <si>
    <t>427012</t>
  </si>
  <si>
    <t>CLOSED 12/09 - INT-FMB-08/03 6</t>
  </si>
  <si>
    <t>427013</t>
  </si>
  <si>
    <t>CLOSED 10/14 - INT EXP-LKE REVOLVING CREDIT $75M 10/18</t>
  </si>
  <si>
    <t>427014</t>
  </si>
  <si>
    <t>CLOSED 10/14 - INT EXP-PCB CC2007A $17.8M 02/26</t>
  </si>
  <si>
    <t>427015</t>
  </si>
  <si>
    <t>CLOSED 10/14 - INT EXP-PCB TC2007A $8.9M 03/37</t>
  </si>
  <si>
    <t>427016</t>
  </si>
  <si>
    <t>CLOSED 10/14 - INT EXP-SR NOTE LKE2010 $400M 11/15</t>
  </si>
  <si>
    <t>427017</t>
  </si>
  <si>
    <t>CLOSED 10/14 - INT EXP-SR NOTE LKE2010 $475M 11/20</t>
  </si>
  <si>
    <t>427018</t>
  </si>
  <si>
    <t>CLOSED 10/14 - INT EXP-SR NOTE LKE2011 $250M 9/21</t>
  </si>
  <si>
    <t>427019</t>
  </si>
  <si>
    <t>INT EXP-LGE REVOLVING CREDIT $400M 12/14</t>
  </si>
  <si>
    <t>427020</t>
  </si>
  <si>
    <t>CLOSED 10/14 - INT EXP-FMB LGE2010 $250M 11/15</t>
  </si>
  <si>
    <t>427021</t>
  </si>
  <si>
    <t>CLOSED 10/14 - INT EXP-FMB LGE2010 $285M 11/40</t>
  </si>
  <si>
    <t>427022</t>
  </si>
  <si>
    <t>CLOSED 10/14 - INT EXP-FMB LGE2013 $250M 11/43</t>
  </si>
  <si>
    <t>427023</t>
  </si>
  <si>
    <t>CLOSED 10/14 - INT EXP-FMB KU2013 $250M 11/43</t>
  </si>
  <si>
    <t>427100</t>
  </si>
  <si>
    <t>INTEREST EXPENSE</t>
  </si>
  <si>
    <t>427103</t>
  </si>
  <si>
    <t>CLOSED 10/14 - INT EXP-PCB CC2008A $77.9M 02/32</t>
  </si>
  <si>
    <t>427109</t>
  </si>
  <si>
    <t>CLOSED 11/09 - INT-86A 7 1/4% TC</t>
  </si>
  <si>
    <t>427110</t>
  </si>
  <si>
    <t>CLOSED 11/09 - INT-86A 7 1/4%</t>
  </si>
  <si>
    <t>427112</t>
  </si>
  <si>
    <t>CLOSED 11/09 - INT-89A 7 3/4%</t>
  </si>
  <si>
    <t>427113</t>
  </si>
  <si>
    <t>CLOSED 11/09 - INT-89A 7 3/4% TC</t>
  </si>
  <si>
    <t>427114</t>
  </si>
  <si>
    <t>CLOSED 11/09 - INT-90A 7.45%</t>
  </si>
  <si>
    <t>427115</t>
  </si>
  <si>
    <t>CLOSED 11/09 - INT-90A 7 5/8%</t>
  </si>
  <si>
    <t>427116</t>
  </si>
  <si>
    <t>CLOSED 12/09 - INT-90 SER B,6.55%</t>
  </si>
  <si>
    <t>427117</t>
  </si>
  <si>
    <t>CLOSED 12/09 - INT-92 SER A,VAR</t>
  </si>
  <si>
    <t>427118</t>
  </si>
  <si>
    <t>CLOSED 12/09 - INT-92 SER A,VAR/TC</t>
  </si>
  <si>
    <t>427119</t>
  </si>
  <si>
    <t>CLOSED 11/09 - INTEREST RATE SWAPS</t>
  </si>
  <si>
    <t>427120</t>
  </si>
  <si>
    <t>CLOSED 12/09 - INT-93 A-VAR</t>
  </si>
  <si>
    <t>427121</t>
  </si>
  <si>
    <t>CLOSED 12/09 - INT-93 B-5 5/8</t>
  </si>
  <si>
    <t>427122</t>
  </si>
  <si>
    <t>CLOSED 12/09 - INT-93 C-5.45</t>
  </si>
  <si>
    <t>427123</t>
  </si>
  <si>
    <t>CLOSED 12/09 - INT-95 A-5.90</t>
  </si>
  <si>
    <t>427124</t>
  </si>
  <si>
    <t>CLOSED 12/09 - INT-96 A</t>
  </si>
  <si>
    <t>427125</t>
  </si>
  <si>
    <t>CLOSED 10/14 - INT EXP-PCB LM/JC2007A $31M 06/33</t>
  </si>
  <si>
    <t>427126</t>
  </si>
  <si>
    <t>CLOSED 10/14 - INT EXP-PCB LM/JC2007B $35.2M 06/33</t>
  </si>
  <si>
    <t>427127</t>
  </si>
  <si>
    <t>CLOSED 10/14 - INT EXP-PCB TC2007A $60M 06/33</t>
  </si>
  <si>
    <t>427128</t>
  </si>
  <si>
    <t>CLOSED 10/14 - INT EXP-PCB JC2000A $25M 05/27</t>
  </si>
  <si>
    <t>427129</t>
  </si>
  <si>
    <t>CLOSED 10/14 - INT EXP-PCB TC2000A $83.3M 08/30</t>
  </si>
  <si>
    <t>427130</t>
  </si>
  <si>
    <t>CLOSED 10/14 - INT EXP-PCB JC2001A $10.1M 09/27</t>
  </si>
  <si>
    <t>427133</t>
  </si>
  <si>
    <t>CLOSED 12/09 - INT-KU   SERIES P     7.92%</t>
  </si>
  <si>
    <t>427134</t>
  </si>
  <si>
    <t>CLOSED 12/09 - INT-KU   SERIES P     8.55%</t>
  </si>
  <si>
    <t>427135</t>
  </si>
  <si>
    <t>CLOSED 11/09 - INT-KU   SERIES Q     5.95%</t>
  </si>
  <si>
    <t>427136</t>
  </si>
  <si>
    <t>CLOSED 12/09 - INT-KU   SERIES Q     6.32%</t>
  </si>
  <si>
    <t>427137</t>
  </si>
  <si>
    <t>CLOSED 12/09 - INT-KU   SERIES R     7.55%</t>
  </si>
  <si>
    <t>427138</t>
  </si>
  <si>
    <t>CLOSED 12/09 - INT-KU   SERIES S</t>
  </si>
  <si>
    <t>427139</t>
  </si>
  <si>
    <t>CLOSED 12/09 - INT-KU   SERIES 1B   6.25%</t>
  </si>
  <si>
    <t>427140</t>
  </si>
  <si>
    <t>CLOSED 12/09 - INT-KU   SERIES 2B  6.25%</t>
  </si>
  <si>
    <t>427141</t>
  </si>
  <si>
    <t>CLOSED 12/09 - INT-KU   SERIES 3B   6.25%</t>
  </si>
  <si>
    <t>427142</t>
  </si>
  <si>
    <t>CLOSED 12/09 - INT-KU   SERIES 4B   6.25%</t>
  </si>
  <si>
    <t>427143</t>
  </si>
  <si>
    <t>CLOSED 11/09 - INT-KU SERIES 7</t>
  </si>
  <si>
    <t>427144</t>
  </si>
  <si>
    <t>427145</t>
  </si>
  <si>
    <t>CLOSED 12/09 - INT-KU SERIES 8</t>
  </si>
  <si>
    <t>427146</t>
  </si>
  <si>
    <t>CLOSED 12/04 - INT-KU SERIES 9, 5 3/4%, DUE 12/01/23</t>
  </si>
  <si>
    <t>427147</t>
  </si>
  <si>
    <t>CLOSED 12/09 - INT-KU SERIES 10, VARIOUS, DUE 11/01/24</t>
  </si>
  <si>
    <t>427148</t>
  </si>
  <si>
    <t>CLOSED 10/14 - INT EXP-PCB MERC2000A $12.9M 05/23</t>
  </si>
  <si>
    <t>427149</t>
  </si>
  <si>
    <t>CLOSED 09/09 - HARDIN PROMISSORY NOTE 8% DUE 1/5/99</t>
  </si>
  <si>
    <t>427150</t>
  </si>
  <si>
    <t>INT EXP-PCB JC2000A $25M 11/16</t>
  </si>
  <si>
    <t>427151</t>
  </si>
  <si>
    <t>CLOSED 09/09 - KU INT. EXP. ON SWAP-MATURES 5/15/07, $53M</t>
  </si>
  <si>
    <t>427152</t>
  </si>
  <si>
    <t>CLOSED 12/09 - KU INT. EXP. ON SWAP-MATURES 12/1/23, $50M</t>
  </si>
  <si>
    <t>427153</t>
  </si>
  <si>
    <t>CLOSED 12/09 - KU INT. EXP. ON SWAP-MATURES 6/1/25, $50M</t>
  </si>
  <si>
    <t>427154</t>
  </si>
  <si>
    <t>INT EXP-PCB JC2007A $31M 06/17</t>
  </si>
  <si>
    <t>427155</t>
  </si>
  <si>
    <t>INT EXP-PCB JC2005A $40M 07/19</t>
  </si>
  <si>
    <t>427161</t>
  </si>
  <si>
    <t>CLOSED 10/14 - INT EXP-SWAP-JPM $83.335M 11/20 5.495%</t>
  </si>
  <si>
    <t>427162</t>
  </si>
  <si>
    <t>CLOSED 09/09 - LGE INT. EXP. ON SWAP-MATURES 2/3/03, $17M</t>
  </si>
  <si>
    <t>427163</t>
  </si>
  <si>
    <t>CLOSED 04/05 - LGE INT. EXP. ON SWAP-MATURES 2/3/05, $17M</t>
  </si>
  <si>
    <t>427164</t>
  </si>
  <si>
    <t>INT EXP-SWAP-MS $32M 10/32 3.657%</t>
  </si>
  <si>
    <t>427165</t>
  </si>
  <si>
    <t>CLOSED 09/12 - INT EXP-SWAP-MS $32M 10/32 3.645%</t>
  </si>
  <si>
    <t>427166</t>
  </si>
  <si>
    <t>CLOSED 09/12 - INT EXP-SWAP-BOA $32M 10/32 3.695%</t>
  </si>
  <si>
    <t>427167</t>
  </si>
  <si>
    <t>CLOSED 03/09 - LGE INT EXP SWAP-10/1/33</t>
  </si>
  <si>
    <t>427168</t>
  </si>
  <si>
    <t>CLOSED 10/14 - INT EXP-SWAP-MS $32M 10/32 3.657%</t>
  </si>
  <si>
    <t>427169</t>
  </si>
  <si>
    <t>CLOSED 10/14 - INT EXP-SWAP-MS $32 M 10/32 3.645%</t>
  </si>
  <si>
    <t>427170</t>
  </si>
  <si>
    <t>CLOSED 10/14 - INT EXP-SWAP-BOA $32M 10/32 3.695%</t>
  </si>
  <si>
    <t>427171</t>
  </si>
  <si>
    <t>CLOSED 10/14 - INT EXP FROM FORWARD STARTING SWAP SETTLEMENT</t>
  </si>
  <si>
    <t>427180</t>
  </si>
  <si>
    <t>CLOSED 10/14 - INT EXP-PCB JC2001A $22.5M 9/26</t>
  </si>
  <si>
    <t>427181</t>
  </si>
  <si>
    <t>CLOSED 10/14 - INT EXP-PCB TC2001A $27.5M 9/26</t>
  </si>
  <si>
    <t>427182</t>
  </si>
  <si>
    <t>CLOSED 10/14 - INT EXP-PCB JC2001B $35M 11/27</t>
  </si>
  <si>
    <t>427183</t>
  </si>
  <si>
    <t>CLOSED 10/14 - INT EXP-PCB TC2001B $35M 11/27</t>
  </si>
  <si>
    <t>427184</t>
  </si>
  <si>
    <t>CLOSED 10/14 - INT EXP-PCB CC2002A $20.93M 2/32</t>
  </si>
  <si>
    <t>427185</t>
  </si>
  <si>
    <t>CLOSED 10/14 - INT EXP-PCB CC2002B $2.4M 2/32</t>
  </si>
  <si>
    <t>427186</t>
  </si>
  <si>
    <t>CLOSED 10/14 - INT EXP-PCB MERC2002A $7.4M 2/32</t>
  </si>
  <si>
    <t>427187</t>
  </si>
  <si>
    <t>CLOSED 10/14 - INT EXP-PCB MUHC2002A $2.4M 2/32</t>
  </si>
  <si>
    <t>427188</t>
  </si>
  <si>
    <t>CLOSED 10/14 - INT EXP-PCB CC2002C $96M 10/32</t>
  </si>
  <si>
    <t>427189</t>
  </si>
  <si>
    <t>CLOSED 10/14 - INT EXP-PCB TC2002A $41.665M 10/32</t>
  </si>
  <si>
    <t>427190</t>
  </si>
  <si>
    <t>CLOSED 10/14 - INT EXP-PCB JC2003A $128M</t>
  </si>
  <si>
    <t>427192</t>
  </si>
  <si>
    <t>CLOSED 10/14 - INT EXP-PCB CC2004A $50M 10/34</t>
  </si>
  <si>
    <t>427194</t>
  </si>
  <si>
    <t>CLOSED 10/14 - INT EXP-PCB LM/JC2005A $40M 2/35</t>
  </si>
  <si>
    <t>427195</t>
  </si>
  <si>
    <t>CLOSED 03/09 - INT EXP - PCB CC2005A $13M 6/35</t>
  </si>
  <si>
    <t>427196</t>
  </si>
  <si>
    <t>CLOSED 03/09 - INT EXP - PCB CC2005B $13M 6/35</t>
  </si>
  <si>
    <t>427197</t>
  </si>
  <si>
    <t>CLOSED 03/09 - INT EXP - PCB CC2006A $17M 6/36</t>
  </si>
  <si>
    <t>427198</t>
  </si>
  <si>
    <t>CLOSED 03/09 - INT EXP - PCB CC2006C $17M 6/36</t>
  </si>
  <si>
    <t>427199</t>
  </si>
  <si>
    <t>CLOSED 10/14 - INT EXP-PCB CC2006B $54M 10/34</t>
  </si>
  <si>
    <t>427200</t>
  </si>
  <si>
    <t>CLOSED 11/09 - INT-OTHER LTD</t>
  </si>
  <si>
    <t>427201</t>
  </si>
  <si>
    <t>CLOSED 11/09 - INT EXP- SWAP</t>
  </si>
  <si>
    <t>427202</t>
  </si>
  <si>
    <t>CLOSED 12/09 - INTEREST EXPENSE - FASB 133</t>
  </si>
  <si>
    <t>427203</t>
  </si>
  <si>
    <t>CLOSED 09/09 - $5.875 PREF STK DIVIDENDS</t>
  </si>
  <si>
    <t>427301</t>
  </si>
  <si>
    <t>CLOSED 12/10 - CAP INT - IFRS</t>
  </si>
  <si>
    <t>427401</t>
  </si>
  <si>
    <t>CLOSED 09/12 - HEDGE INEFFECTIVENESS INT RATE SWAP</t>
  </si>
  <si>
    <t>428001</t>
  </si>
  <si>
    <t>CLOSED 06/07 - AM - OTHER BOND ISSUES - ORIG FEES</t>
  </si>
  <si>
    <t>428002</t>
  </si>
  <si>
    <t>CLOSED 11/09 - AM-DISC FMB 6/96</t>
  </si>
  <si>
    <t>428003</t>
  </si>
  <si>
    <t>CLOSED 11/09 - AM-DISC FMB 6/98</t>
  </si>
  <si>
    <t>428004</t>
  </si>
  <si>
    <t>CLOSED 11/09 - AM EXP $17.8M 2/26</t>
  </si>
  <si>
    <t>428005</t>
  </si>
  <si>
    <t>CLOSED 11/09 - AM EXP %8.9M 3/37</t>
  </si>
  <si>
    <t>428006</t>
  </si>
  <si>
    <t>CLOSED 11/09 - AM-DISC FMB 7/02</t>
  </si>
  <si>
    <t>428007</t>
  </si>
  <si>
    <t>CLOSED 10/14 - AM EXP-KU REVOLVING CREDIT $400M 12/14</t>
  </si>
  <si>
    <t>428008</t>
  </si>
  <si>
    <t>CLOSED 09/09 - AM EXP - PREFERRED STK $5.875 7/1/08</t>
  </si>
  <si>
    <t>428009</t>
  </si>
  <si>
    <t>AM EXP-FMB KU2010 $250M 11/15</t>
  </si>
  <si>
    <t>428010</t>
  </si>
  <si>
    <t>AM EXP-FMB KU2010 $500M 11/20</t>
  </si>
  <si>
    <t>428011</t>
  </si>
  <si>
    <t>AM EXP-FMB KU2010 $750M 11/40</t>
  </si>
  <si>
    <t>428012</t>
  </si>
  <si>
    <t>CLOSED 08/03 - AM-DISC FMB 08/03</t>
  </si>
  <si>
    <t>428013</t>
  </si>
  <si>
    <t>CLOSED 10/14 - AM EXP-KU LETTER OF CREDIT FACILITY $198.309M 4/14</t>
  </si>
  <si>
    <t>428014</t>
  </si>
  <si>
    <t>CLOSED 03/14 - AM EXP-S-3 SHELF REGISTRATION 03/15</t>
  </si>
  <si>
    <t>428015</t>
  </si>
  <si>
    <t>CLOSED 10/14 - AM EXP-LKE REVOLVING CREDIT $75M 10/18</t>
  </si>
  <si>
    <t>428016</t>
  </si>
  <si>
    <t>CLOSED 10/14 - AM EXP-SR NOTE LKE2010 $400M 11/15</t>
  </si>
  <si>
    <t>428017</t>
  </si>
  <si>
    <t>CLOSED 10/14 - AM EXP-SR NOTE LKE2010 $475M 11/20</t>
  </si>
  <si>
    <t>428018</t>
  </si>
  <si>
    <t>CLOSED 10/14 - AM EXP-SR NOTE LKE2011 $250M 9/21</t>
  </si>
  <si>
    <t>428019</t>
  </si>
  <si>
    <t>CLOSED 10/14 - AM EXP-LGE REVOLVING CREDIT $400M 12/14</t>
  </si>
  <si>
    <t>428020</t>
  </si>
  <si>
    <t>CLOSED 03/14 - AM EXP-FMB LGE2010 $250M 11/15</t>
  </si>
  <si>
    <t>428021</t>
  </si>
  <si>
    <t>CLOSED 03/14 - AM EXP-FMB LGE2010 $285M 11/40</t>
  </si>
  <si>
    <t>428022</t>
  </si>
  <si>
    <t>CLOSED 03/14 - AM EXP-FMB LGE2013 $250M 11/43</t>
  </si>
  <si>
    <t>428023</t>
  </si>
  <si>
    <t>AM EXP-FMB KU2013 $250M 11/43</t>
  </si>
  <si>
    <t>428030</t>
  </si>
  <si>
    <t>CLOSED 12/09 - AM EXP $31M 6/33</t>
  </si>
  <si>
    <t>428031</t>
  </si>
  <si>
    <t>CLOSED 03/14 - AM EXP $35.2M 6/33</t>
  </si>
  <si>
    <t>428035</t>
  </si>
  <si>
    <t>CLOSED 03/14 - AM EXP-PCB TC2007A $60M 6/33</t>
  </si>
  <si>
    <t>428057</t>
  </si>
  <si>
    <t>CLOSED 11/09 - AM-DISC PCK 12/16</t>
  </si>
  <si>
    <t>428058</t>
  </si>
  <si>
    <t>CLOSED 11/09 - AM-DISC PCL 12/16</t>
  </si>
  <si>
    <t>428059</t>
  </si>
  <si>
    <t>CLOSED 03/14 - AM EXP-PCB JC2001A $10.1M 9/27</t>
  </si>
  <si>
    <t>428060</t>
  </si>
  <si>
    <t>CLOSED 11/09 - AM-DISC PCN 2/19</t>
  </si>
  <si>
    <t>428061</t>
  </si>
  <si>
    <t>CLOSED 11/09 - AM-DISC PCO 2/19</t>
  </si>
  <si>
    <t>428062</t>
  </si>
  <si>
    <t>CLOSED 11/09 - AM-DISC PCP 6/15/15</t>
  </si>
  <si>
    <t>428063</t>
  </si>
  <si>
    <t>CLOSED 11/09 - AM-DISC PCQ 11/1/20</t>
  </si>
  <si>
    <t>428064</t>
  </si>
  <si>
    <t>CLOSED 12/09 - AM-DISC PCR 11/1/20</t>
  </si>
  <si>
    <t>428065</t>
  </si>
  <si>
    <t>CLOSED 12/09 - AM-DISC PCS 09/2017</t>
  </si>
  <si>
    <t>428066</t>
  </si>
  <si>
    <t>CLOSED 12/09 - AM-DISC PCT 09/2017</t>
  </si>
  <si>
    <t>428067</t>
  </si>
  <si>
    <t>CLOSED 12/09 - AM-DISC PCU 08/2013</t>
  </si>
  <si>
    <t>428068</t>
  </si>
  <si>
    <t>CLOSED 12/09 - AM-DISC PCV 08/2019</t>
  </si>
  <si>
    <t>428069</t>
  </si>
  <si>
    <t>CLOSED 12/09 - AM-DISC PCW 10/2020</t>
  </si>
  <si>
    <t>428070</t>
  </si>
  <si>
    <t>CLOSED 12/09 - AM-DISC PCX 04/2023</t>
  </si>
  <si>
    <t>428071</t>
  </si>
  <si>
    <t>CLOSED 12/09 - AM-DISC PC 96A 9/26</t>
  </si>
  <si>
    <t>428072</t>
  </si>
  <si>
    <t>CLOSED 12/09 - AM-DIS PC 96ATC 9/26</t>
  </si>
  <si>
    <t>428073</t>
  </si>
  <si>
    <t>CLOSED 12/09 - AM-DIS PC 967A 11/1</t>
  </si>
  <si>
    <t>428074</t>
  </si>
  <si>
    <t>CLOSED 12/09 - AM-DIS PC 97ATC 11/1</t>
  </si>
  <si>
    <t>428075</t>
  </si>
  <si>
    <t>CLOSED 12/09 - AMDISC PCB 00 5/27</t>
  </si>
  <si>
    <t>428076</t>
  </si>
  <si>
    <t>CLOSED 03/14 - AM EXP-PCB TC2000A $83M 8/30</t>
  </si>
  <si>
    <t>428080</t>
  </si>
  <si>
    <t>CLOSED 03/14 - AM EXP-PCB JC2001A $22.5M 9/26</t>
  </si>
  <si>
    <t>428081</t>
  </si>
  <si>
    <t>CLOSED 03/14 - AM EXP-PCB TC2001A $27.5M 9/26</t>
  </si>
  <si>
    <t>428082</t>
  </si>
  <si>
    <t>CLOSED 03/14 - AM EXP-PCB JC2001B $35M 11/27</t>
  </si>
  <si>
    <t>428083</t>
  </si>
  <si>
    <t>CLOSED 03/14 - AM EXP-PCB TC2001B $35M 11/27</t>
  </si>
  <si>
    <t>428089</t>
  </si>
  <si>
    <t>CLOSED 03/14 - AM EXP-PCB TC2002A $41.665M 10/32</t>
  </si>
  <si>
    <t>428090</t>
  </si>
  <si>
    <t>OTHER AMORT OR DEBT DISCOUNT AND EXP</t>
  </si>
  <si>
    <t>428091</t>
  </si>
  <si>
    <t>CLOSED 03/14 - AM EXP-PCB LM/JC2003A $128M</t>
  </si>
  <si>
    <t>428094</t>
  </si>
  <si>
    <t>CLOSED 12/09 - AM EXP-PCB LM/JC2005A $40M 2/35</t>
  </si>
  <si>
    <t>428099</t>
  </si>
  <si>
    <t>CLOSED 09/09 - AM-DISC/EXP-BUDGET</t>
  </si>
  <si>
    <t>428101</t>
  </si>
  <si>
    <t>CLOSED 09/09 - AM-LOSS-REACQ-1982 F</t>
  </si>
  <si>
    <t>428102</t>
  </si>
  <si>
    <t>CLOSED 09/09 - AM-LOSS-REACQ-1982 G</t>
  </si>
  <si>
    <t>428104</t>
  </si>
  <si>
    <t>CLOSED 03/14 - AM LOSS-1985J $25M 07/95</t>
  </si>
  <si>
    <t>428105</t>
  </si>
  <si>
    <t>CLOSED 11/09 - AM-LOSS-REACQ-FMB 00</t>
  </si>
  <si>
    <t>428106</t>
  </si>
  <si>
    <t>CLOSED 12/09 - AM-LOSS-REACQ-FMB 05</t>
  </si>
  <si>
    <t>428107</t>
  </si>
  <si>
    <t>CLOSED 09/12 - AM LOSS-FMB $25M 10/09</t>
  </si>
  <si>
    <t>428108</t>
  </si>
  <si>
    <t>CLOSED 03/14 - AM LOSS-1976B $35.2M 09/06</t>
  </si>
  <si>
    <t>428109</t>
  </si>
  <si>
    <t>CLOSED 03/14 - AM LOSS-1975A $31M 09/00</t>
  </si>
  <si>
    <t>428110</t>
  </si>
  <si>
    <t>CLOSED 03/14 - AM LOSS-1987A $60M 08/97</t>
  </si>
  <si>
    <t>428111</t>
  </si>
  <si>
    <t>CLOSED 09/09 - AM-LOSS-REACQ-1990 Q</t>
  </si>
  <si>
    <t>428112</t>
  </si>
  <si>
    <t>CLOSED 09/09 - AM-LOSS-REACQ-1990 R</t>
  </si>
  <si>
    <t>428113</t>
  </si>
  <si>
    <t>CLOSED 08/03 - AM-LOSS-REACQ-2001</t>
  </si>
  <si>
    <t>428114</t>
  </si>
  <si>
    <t>CLOSED 08/03 - AM-LOSS-REACQ-2006</t>
  </si>
  <si>
    <t>428115</t>
  </si>
  <si>
    <t>CLOSED 09/09 - AM-LOSS-REACQ-1978 C</t>
  </si>
  <si>
    <t>428116</t>
  </si>
  <si>
    <t>CLOSED 09/09 - AM-LOSS-REACQ-1979 D</t>
  </si>
  <si>
    <t>428117</t>
  </si>
  <si>
    <t>CLOSED 09/09 - AM-LOSS-REACQ-1984 I</t>
  </si>
  <si>
    <t>428118</t>
  </si>
  <si>
    <t>CLOSED 09/09 - AM-LOSS-REACQ-1985 J</t>
  </si>
  <si>
    <t>428119</t>
  </si>
  <si>
    <t>CLOSED 09/09 - AM-LOSS-REACQ-1986 K</t>
  </si>
  <si>
    <t>428120</t>
  </si>
  <si>
    <t>CLOSED 09/09 - AM-LOSS-REACQ-1986 L</t>
  </si>
  <si>
    <t>428121</t>
  </si>
  <si>
    <t>CLOSED 09/09 - AM-LOSS-REACQ-1989 N</t>
  </si>
  <si>
    <t>428122</t>
  </si>
  <si>
    <t>CLOSED 09/09 - AM-LOSS-REACQ-1989 O</t>
  </si>
  <si>
    <t>428123</t>
  </si>
  <si>
    <t>CLOSED 09/09 - AMORT.-LOSS ON REACQUIRED DEBT-FMB DUE 7/1/2002</t>
  </si>
  <si>
    <t>428124</t>
  </si>
  <si>
    <t>CLOSED 03/14 - AM LOSS-PCB JC1990A $25M 06/15</t>
  </si>
  <si>
    <t>428125</t>
  </si>
  <si>
    <t>CLOSED 03/14 - AM LOSS-PCB TC1990A $83.3M 11/20</t>
  </si>
  <si>
    <t>428126</t>
  </si>
  <si>
    <t>CLOSED 03/14 - AM LOSS-PCB LM/JC2007B $35.2M 06/33</t>
  </si>
  <si>
    <t>428127</t>
  </si>
  <si>
    <t>CLOSED 03/14 - AM LOSS-PCB LM/JC2007A $31M 06/33</t>
  </si>
  <si>
    <t>428128</t>
  </si>
  <si>
    <t>CLOSED 03/14 - AM LOSS-PCB JC2000A $25M 05/27</t>
  </si>
  <si>
    <t>428130</t>
  </si>
  <si>
    <t>CLOSED 03/14 - AM LOSS-PCB JC1992A $31M 09/17</t>
  </si>
  <si>
    <t>428131</t>
  </si>
  <si>
    <t>CLOSED 03/14 - AM LOSS-PCB JC1993A $35.2M 08/13</t>
  </si>
  <si>
    <t>428135</t>
  </si>
  <si>
    <t>CLOSED 03/14 - AM LOSS REACQ $60M 6/33</t>
  </si>
  <si>
    <t>428144</t>
  </si>
  <si>
    <t>CLOSED 11/09 - AM LOSS REACQ $17.8M 2/26</t>
  </si>
  <si>
    <t>428145</t>
  </si>
  <si>
    <t>CLOSED 11/09 - AM LOSS REACQ $8.9M 3/37</t>
  </si>
  <si>
    <t>428180</t>
  </si>
  <si>
    <t>CLOSED 03/14 - AM LOSS-PCB JC1996A $22.5M 09/26</t>
  </si>
  <si>
    <t>428181</t>
  </si>
  <si>
    <t>CLOSED 03/14 - AM LOSS-PCB TC1996A $27.5M 09/26</t>
  </si>
  <si>
    <t>428182</t>
  </si>
  <si>
    <t>CLOSED 03/14 - AM LOSS-PCB JC1997A $35M 11/27</t>
  </si>
  <si>
    <t>428183</t>
  </si>
  <si>
    <t>CLOSED 03/14 - AM LOSS-PCB TC1997A $35M 11/27</t>
  </si>
  <si>
    <t>428189</t>
  </si>
  <si>
    <t>CLOSED 03/14 - AM LOSS-TC1990B $41.665M 10/20</t>
  </si>
  <si>
    <t>428190</t>
  </si>
  <si>
    <t>OTHER AMORT-REACQ DEBT</t>
  </si>
  <si>
    <t>428191</t>
  </si>
  <si>
    <t>CLOSED 03/14 - AM LOSS-JC1993B $26M 11/03</t>
  </si>
  <si>
    <t>428192</t>
  </si>
  <si>
    <t>CLOSED 03/14 - AM LOSS-LM/JC2003A $128M 10/33</t>
  </si>
  <si>
    <t>428194</t>
  </si>
  <si>
    <t>CLOSED 03/14 - AM LOSS-JC1995A $40M 11/05</t>
  </si>
  <si>
    <t>428195</t>
  </si>
  <si>
    <t>CLOSED 03/09 - AM LOSS REACQ PRE STK 5.875</t>
  </si>
  <si>
    <t>428196</t>
  </si>
  <si>
    <t>CLOSED 03/14 - AM LOSS-PCB LM/JC2005A $40M 02/35</t>
  </si>
  <si>
    <t>428200</t>
  </si>
  <si>
    <t>AM DISC-LONG TERM DEBT</t>
  </si>
  <si>
    <t>428209</t>
  </si>
  <si>
    <t>CLOSED 10/14 - AM DISC-FMB KU2010 $250M 11/15</t>
  </si>
  <si>
    <t>428210</t>
  </si>
  <si>
    <t>CLOSED 10/14 - AM DISC-FMB KU2010 $500M 11/20</t>
  </si>
  <si>
    <t>428211</t>
  </si>
  <si>
    <t>CLOSED 10/14 - AM DISC-FMB KU2010 $750M 11/40</t>
  </si>
  <si>
    <t>428216</t>
  </si>
  <si>
    <t>CLOSED 10/14 - AM DISC-SR NOTE LKE2010 $400M 11/15</t>
  </si>
  <si>
    <t>428217</t>
  </si>
  <si>
    <t>CLOSED 10/14 - AM DISC-SR NOTE LKE2010 $475M 11/20</t>
  </si>
  <si>
    <t>428218</t>
  </si>
  <si>
    <t>CLOSED 10/14 - AM DISC-SR NOTE LKE2011 $250M 9/21</t>
  </si>
  <si>
    <t>428220</t>
  </si>
  <si>
    <t>CLOSED 10/14 - AM DISC-FMB LGE2010 $250M 11/15</t>
  </si>
  <si>
    <t>428221</t>
  </si>
  <si>
    <t>CLOSED 10/14 - AM DISC-FMB LGE2010 $285M 11/40</t>
  </si>
  <si>
    <t>428222</t>
  </si>
  <si>
    <t>CLOSED 10/14 - AM DISC-FMB LGE2013 $250M 11/43</t>
  </si>
  <si>
    <t>428223</t>
  </si>
  <si>
    <t>CLOSED 10/14 - AM DISC-FMB KU2013 $250M 11/43</t>
  </si>
  <si>
    <t>429002</t>
  </si>
  <si>
    <t>CLOSED 09/09 - AM-PREM 6/1/98</t>
  </si>
  <si>
    <t>429003</t>
  </si>
  <si>
    <t>CLOSED 06/07 - AM-PREM 6/1/98 (ORACLE 10.7 USE ONLY)</t>
  </si>
  <si>
    <t>429006</t>
  </si>
  <si>
    <t>CLOSED 09/09 - AM-PREM 7/1/02</t>
  </si>
  <si>
    <t>430001</t>
  </si>
  <si>
    <t>CLOSED 09/10 - INT-ADV FR ASSOC CO</t>
  </si>
  <si>
    <t>430002</t>
  </si>
  <si>
    <t>INT-DEBT TO ASSOC CO</t>
  </si>
  <si>
    <t>430003</t>
  </si>
  <si>
    <t>CLOSED 09/12 - INT EXP ON NOTES TO FIDELIA/PPL (EFF 11/10)</t>
  </si>
  <si>
    <t>430004</t>
  </si>
  <si>
    <t>I/C INT EXP CEP RESERVES</t>
  </si>
  <si>
    <t>430005</t>
  </si>
  <si>
    <t>CLOSED 06/07 - ECC INT EXP - BOND MKT ADJ</t>
  </si>
  <si>
    <t>430006</t>
  </si>
  <si>
    <t>CLOSED 09/09 - ECC INT EXP - IR SWAP - E.ON AG</t>
  </si>
  <si>
    <t>430091</t>
  </si>
  <si>
    <t>CLOSED 07/08 - I/C INT - LEM (JDE ONLY)</t>
  </si>
  <si>
    <t>430092</t>
  </si>
  <si>
    <t>CLOSED 12/09 - I/C INT - E.ON U.S.</t>
  </si>
  <si>
    <t>430093</t>
  </si>
  <si>
    <t>CLOSED 12/09 - I/C INT - ARG III</t>
  </si>
  <si>
    <t>430094</t>
  </si>
  <si>
    <t>CLOSED 12/09 - I/C INT - ARG II</t>
  </si>
  <si>
    <t>430095</t>
  </si>
  <si>
    <t>CLOSED 12/09 - I/C INT - LG&amp;E INTL</t>
  </si>
  <si>
    <t>430096</t>
  </si>
  <si>
    <t>CLOSED 03/09 - I/C INT - MONEY POOL</t>
  </si>
  <si>
    <t>430097</t>
  </si>
  <si>
    <t>CLOSED 12/09 - I/C INT - E.ON US CC</t>
  </si>
  <si>
    <t>430098</t>
  </si>
  <si>
    <t>CLOSED 03/07 - INTERCOMPANY INTEREST (LELLC) (JDE CO ONLY)</t>
  </si>
  <si>
    <t>430099</t>
  </si>
  <si>
    <t>CLOSED 03/07 - INTERCOMPANY INTEREST (NON-LELLC) (JDE CO ONLY)</t>
  </si>
  <si>
    <t>430100</t>
  </si>
  <si>
    <t>ANTICIPATED DEBT WITH PPL CORP</t>
  </si>
  <si>
    <t>431001</t>
  </si>
  <si>
    <t>CLOSED 09/09 - INT-NOTES PAYABLE</t>
  </si>
  <si>
    <t>431002</t>
  </si>
  <si>
    <t>INT-CUST DEPOSITS</t>
  </si>
  <si>
    <t>431003</t>
  </si>
  <si>
    <t>INT-FED TAX DEFNCY</t>
  </si>
  <si>
    <t>431004</t>
  </si>
  <si>
    <t>INT-OTHER TAX DEFNCY</t>
  </si>
  <si>
    <t>431005</t>
  </si>
  <si>
    <t>CLOSED 12/09 - INT-GAS REFUNDS</t>
  </si>
  <si>
    <t>431007</t>
  </si>
  <si>
    <t>CLOSED 12/09 - INT-NQ THRIFT PLAN</t>
  </si>
  <si>
    <t>431008</t>
  </si>
  <si>
    <t>INT-DSM COST RECOVER</t>
  </si>
  <si>
    <t>431009</t>
  </si>
  <si>
    <t>INT-SHORT TERM DEBT-CP</t>
  </si>
  <si>
    <t>431010</t>
  </si>
  <si>
    <t>CLOSED 09/09 - INT-KEYMAN LIFE INS (KU ONLY)</t>
  </si>
  <si>
    <t>431011</t>
  </si>
  <si>
    <t>CLOSED 11/09 - INT-FED RAR  RESERVE (KU ONLY)</t>
  </si>
  <si>
    <t>431012</t>
  </si>
  <si>
    <t>CLOSED 12/09 - INTERCOMPANY INTEREST</t>
  </si>
  <si>
    <t>431013</t>
  </si>
  <si>
    <t>CLOSED 09/12 - OTHER INT EXP FROM NON-FINANCIAL LIABILITIES</t>
  </si>
  <si>
    <t>431015</t>
  </si>
  <si>
    <t>INTEREST ON RATES REFUND-RETAIL</t>
  </si>
  <si>
    <t>431016</t>
  </si>
  <si>
    <t>INTEREST ON REFUNDS - MUNICIPALS</t>
  </si>
  <si>
    <t>431017</t>
  </si>
  <si>
    <t>UTP INTEREST - FED INC TAX</t>
  </si>
  <si>
    <t>431018</t>
  </si>
  <si>
    <t>UTP INTEREST - STATE INC TAX</t>
  </si>
  <si>
    <t>431100</t>
  </si>
  <si>
    <t>CLOSED 12/06 - OTHER INTEREST EXP</t>
  </si>
  <si>
    <t>431101</t>
  </si>
  <si>
    <t>CLOSED 12/06 - INTERCOMPANY INTEREST EXPENSE</t>
  </si>
  <si>
    <t>431102</t>
  </si>
  <si>
    <t>CLOSED 03/07 - INTERCOMPANY INTEREST E.ON UK</t>
  </si>
  <si>
    <t>431103</t>
  </si>
  <si>
    <t>CLOSED 03/07 - INTERCOMPANY INTEREST - E.ON AG</t>
  </si>
  <si>
    <t>431104</t>
  </si>
  <si>
    <t>INTEREST EXPENSE FROM FINANCIAL LIABILITIES</t>
  </si>
  <si>
    <t>431105</t>
  </si>
  <si>
    <t>CLOSED 12/09 - INTERCOMPANY INTEREST EXPENSE FROM FINANCIAL LIABILITIES</t>
  </si>
  <si>
    <t>431200</t>
  </si>
  <si>
    <t>OTHER INTEREST EXPENSE</t>
  </si>
  <si>
    <t>431201</t>
  </si>
  <si>
    <t>CLOSED 01/05- A/R SECURITIZATION - INTEREST COSTS ASSOC W/SALE OF RECEIVABLES</t>
  </si>
  <si>
    <t>431202</t>
  </si>
  <si>
    <t>CLOSED 01/05- A/R SECURITIZATION - TRANSACTION COSTS</t>
  </si>
  <si>
    <t>431203</t>
  </si>
  <si>
    <t>CLOSED 01/05- A/R SECURITIZATION - MONTHLY PROGRAM FEES</t>
  </si>
  <si>
    <t>431204</t>
  </si>
  <si>
    <t>CLOSED 01/05- A/R SECURITIZATION - MONTHLY FACILITY FEES</t>
  </si>
  <si>
    <t>431205</t>
  </si>
  <si>
    <t>CLOSED 01/05- A/R SECURITIZATION - DISCOUNT ON RETAINED INTEREST</t>
  </si>
  <si>
    <t>431298</t>
  </si>
  <si>
    <t>CLOSED 03/07 - INTEREST EXPENSE FROM FINANCIAL LIABILITIES (JDE CO. ONLY)</t>
  </si>
  <si>
    <t>431299</t>
  </si>
  <si>
    <t>CLOSED 12/06 - INTEREST EXPENSE (JDE CO ONLY)</t>
  </si>
  <si>
    <t>432001</t>
  </si>
  <si>
    <t>ALLOW FOR FUNDS USED DURING CONSTRUC-BORROWED</t>
  </si>
  <si>
    <t>433001</t>
  </si>
  <si>
    <t>CLOSED 08/10 - CURR MONTH NET INC</t>
  </si>
  <si>
    <t>433002</t>
  </si>
  <si>
    <t>CLOSED 09/08 - RETAINED EARNINGS</t>
  </si>
  <si>
    <t>433050</t>
  </si>
  <si>
    <t>CLOSED 08/10 - SAP ONLY - RECLASS NET INCOME TO CURRENT YEAR RETAINED EARNINGS - OFFSET</t>
  </si>
  <si>
    <t>433051</t>
  </si>
  <si>
    <t>CLOSED 03/07 - SAP ONLY - RECLASS DIVIDENDS TO CURRENT YEAR RETAINED EARNINGS - OFFSET</t>
  </si>
  <si>
    <t>433092</t>
  </si>
  <si>
    <t>CLOSED 03/07 - OTHER MOVEMENTS RETAINED EARNINGS (JDE CO ONLY)</t>
  </si>
  <si>
    <t>433093</t>
  </si>
  <si>
    <t>CLOSED 04/10 - PAA-NON-CONTROLLING INTEREST IS</t>
  </si>
  <si>
    <t>433094</t>
  </si>
  <si>
    <t>CLOSED 07/08 - UNAPP RETAINED EARN (FORMERLY OTHER MOVEMENTS RETAINED EARNINGS (JDE CO ONLY)</t>
  </si>
  <si>
    <t>433095</t>
  </si>
  <si>
    <t>CLOSED 03/07 - NET INCOME (JDE CO ONLY)</t>
  </si>
  <si>
    <t>433096</t>
  </si>
  <si>
    <t>CLOSED 07/08 - BEGINNING RETAINED EARNINGS (JDE CO ONLY)</t>
  </si>
  <si>
    <t>433097</t>
  </si>
  <si>
    <t>CLOSED 07/08 - RETAINED EARNINGS (JDE CO ONLY)</t>
  </si>
  <si>
    <t>433098</t>
  </si>
  <si>
    <t>CLOSED 02/10 - NON-CONTROLLING INTEREST - INC STMT - CENTRO</t>
  </si>
  <si>
    <t>433099</t>
  </si>
  <si>
    <t>CLOSED 03/07 - NET INCOME - DISCO OPS (JDE CO ONLY)</t>
  </si>
  <si>
    <t>433100</t>
  </si>
  <si>
    <t>REVENUES - DISCONTINUED OPERATIONS</t>
  </si>
  <si>
    <t>433101</t>
  </si>
  <si>
    <t>OTHER EXPENSES - DISCONTINUED OPERATIONS</t>
  </si>
  <si>
    <t>433102</t>
  </si>
  <si>
    <t>FED CURRENT INCOME TAXES - DISCO OPS</t>
  </si>
  <si>
    <t>433103</t>
  </si>
  <si>
    <t>ST CURRENT INCOME TAXES - DISCO OPS</t>
  </si>
  <si>
    <t>433104</t>
  </si>
  <si>
    <t>FED DEFERRED INCOME TAXES - DISCO OPS</t>
  </si>
  <si>
    <t>433105</t>
  </si>
  <si>
    <t>ST DEFERRED INCOME TAXES - DISCO OPS</t>
  </si>
  <si>
    <t>433150</t>
  </si>
  <si>
    <t>CLOSED 02/08 - SAP ONLY - RECLASS EQUITY IN EARNINGS OF SUBSIDIARY TO CURRENT YEAR RETAINED EARNINGS - OFFSET</t>
  </si>
  <si>
    <t>434002</t>
  </si>
  <si>
    <t>CLOSED 09/09 - CUMULATIVE EFFECT OF CHANGE IN ACCOUNTING PRINCIPLE</t>
  </si>
  <si>
    <t>435001</t>
  </si>
  <si>
    <t>CLOSED 09/09 - CUMM EFFECT OF ACCT CHANGE</t>
  </si>
  <si>
    <t>435002</t>
  </si>
  <si>
    <t>CLOSED 03/07 - CUMM EFFECT OF ACCT CHANGE-ARO-GENERATION</t>
  </si>
  <si>
    <t>435003</t>
  </si>
  <si>
    <t>CLOSED 03/07 - CUMM EFFECT OF ACCT CHANGE-ARO-TRANSMISSION</t>
  </si>
  <si>
    <t>435005</t>
  </si>
  <si>
    <t>CLOSED 03/07 - CUMM EFFECT OF ACCT CHANGE-ARO-DISTRIBUTION</t>
  </si>
  <si>
    <t>435006</t>
  </si>
  <si>
    <t>CLOSED 03/07 - CUMM EFFECT OF ACCT CHANGE-ARO-GAS</t>
  </si>
  <si>
    <t>435007</t>
  </si>
  <si>
    <t>CLOSED 03/07 - CUMM EFFECT OF ACCT CHANGE-ARO-COMMON</t>
  </si>
  <si>
    <t>435098</t>
  </si>
  <si>
    <t>CLOSED 03/07 - CUMULATIVE EFFECT OF ACCTG CHANGE (JDE CO ONLY)</t>
  </si>
  <si>
    <t>435099</t>
  </si>
  <si>
    <t>CLOSED 03/07 - EXTRAORDINARY ITEMS (JDE CO ONLY)</t>
  </si>
  <si>
    <t>437001</t>
  </si>
  <si>
    <t>CLOSED 09/09 - PFD DIV-$25 PV-5%</t>
  </si>
  <si>
    <t>437003</t>
  </si>
  <si>
    <t>CLOSED 09/09 - PFD DIV W/O PV-$8.72</t>
  </si>
  <si>
    <t>437006</t>
  </si>
  <si>
    <t>CLOSED 09/09 - PFD DIV AUCTION RATE</t>
  </si>
  <si>
    <t>437007</t>
  </si>
  <si>
    <t>CLOSED 09/09 - PFD DIV W/O PV-5.875</t>
  </si>
  <si>
    <t>437099</t>
  </si>
  <si>
    <t>CLOSED 03/07 - PREFERRED DIVIDENDS (JDE CO ONLY)</t>
  </si>
  <si>
    <t>438001</t>
  </si>
  <si>
    <t>CLOSED 07/08 - UNAPP RETAINED EARN (FORMERLY COMMON STK DIVS DECL - LEL)</t>
  </si>
  <si>
    <t>438002</t>
  </si>
  <si>
    <t>CLOSED 06/11 - COMMON STK DIVS DECL - EUSIC</t>
  </si>
  <si>
    <t>438003</t>
  </si>
  <si>
    <t>COMMON STK DIVS DECL - LEL</t>
  </si>
  <si>
    <t>438004</t>
  </si>
  <si>
    <t>CLOSED 02/10 - DIVIDENDS DECLARED - CENTRO</t>
  </si>
  <si>
    <t>438005</t>
  </si>
  <si>
    <t>COMMON STK DIVS DECL - PARENT FM KU</t>
  </si>
  <si>
    <t>438006</t>
  </si>
  <si>
    <t>COMMON STOCK DIV DECLARED PPL FM LKE</t>
  </si>
  <si>
    <t>438099</t>
  </si>
  <si>
    <t>CLOSED 03/07 - COMMON STOCK DIVIDENDS DECLARED (JDE CO ONLY)</t>
  </si>
  <si>
    <t>439001</t>
  </si>
  <si>
    <t>CLOSED 01/10 - ADJ TO RETAINED EARN</t>
  </si>
  <si>
    <t>440010</t>
  </si>
  <si>
    <t>RESID (FUEL) - KWH - (STAT ONLY)</t>
  </si>
  <si>
    <t>440011</t>
  </si>
  <si>
    <t>RESID (FUEL) - CUS - (STAT ONLY)</t>
  </si>
  <si>
    <t>440012</t>
  </si>
  <si>
    <t>ELECTRIC RESIDENTIAL KW</t>
  </si>
  <si>
    <t>440020</t>
  </si>
  <si>
    <t>CLOSED 12/05 - RESID NON-VAR</t>
  </si>
  <si>
    <t>440030</t>
  </si>
  <si>
    <t>CLOSED 12/05 - DSM COST RECOVERY</t>
  </si>
  <si>
    <t>440099</t>
  </si>
  <si>
    <t>CLOSED 03/07 - ELECTRIC UTILITY REVENUES (JDE CO ONLY)</t>
  </si>
  <si>
    <t>440101</t>
  </si>
  <si>
    <t>ELECTRIC RESIDENTIAL DSM</t>
  </si>
  <si>
    <t>440102</t>
  </si>
  <si>
    <t>ELECTRIC RESIDENTIAL ENERGY NON-FUEL REV</t>
  </si>
  <si>
    <t>440103</t>
  </si>
  <si>
    <t>ELECTRIC RESIDENTIAL ENERGY FUEL REV</t>
  </si>
  <si>
    <t>440104</t>
  </si>
  <si>
    <t>ELECTRIC RESIDENTIAL FAC</t>
  </si>
  <si>
    <t>440111</t>
  </si>
  <si>
    <t>ELECTRIC RESIDENTIAL ECR</t>
  </si>
  <si>
    <t>440112</t>
  </si>
  <si>
    <t>ELECTRIC RESIDENTIAL MSR</t>
  </si>
  <si>
    <t>440113</t>
  </si>
  <si>
    <t>ELECTRIC RESIDENTIAL ESM</t>
  </si>
  <si>
    <t>440114</t>
  </si>
  <si>
    <t>ELECTRIC RESIDENTIAL VDT</t>
  </si>
  <si>
    <t>440116</t>
  </si>
  <si>
    <t>ELECTRIC RESIDENTIAL DEMAND ECR</t>
  </si>
  <si>
    <t>440117</t>
  </si>
  <si>
    <t>ELECTRIC RESIDENTIAL ENERGY ECR</t>
  </si>
  <si>
    <t>440118</t>
  </si>
  <si>
    <t>ELECTRIC RESIDENTIAL DEMAND CHG REV</t>
  </si>
  <si>
    <t>440119</t>
  </si>
  <si>
    <t>ELECTRIC RESIDENTIAL CUST CHG REV</t>
  </si>
  <si>
    <t>440120</t>
  </si>
  <si>
    <t>CLOSED 01/10 - ELECTRIC RESIDENTIAL REV OFFSET</t>
  </si>
  <si>
    <t>442010</t>
  </si>
  <si>
    <t>SM COMRC/IND SALE-EL - KWH - (STAT ONLY)</t>
  </si>
  <si>
    <t>442011</t>
  </si>
  <si>
    <t>SM COMRC/IND SALE-EL - CUS - (STAT ONLY)</t>
  </si>
  <si>
    <t>442012</t>
  </si>
  <si>
    <t>SM COMRC/IND SALE-EL - KW - (STAT ONLY)</t>
  </si>
  <si>
    <t>442020</t>
  </si>
  <si>
    <t>LG COMMERC SALES-EL - KWH - (STAT ONLY)</t>
  </si>
  <si>
    <t>442021</t>
  </si>
  <si>
    <t>LG COMMERC SALES-EL - CUS - (STAT ONLY)</t>
  </si>
  <si>
    <t>442022</t>
  </si>
  <si>
    <t>LG COMMERC SALES-EL - KW - (STAT ONLY)</t>
  </si>
  <si>
    <t>442025</t>
  </si>
  <si>
    <t>KU COMMERCIAL SALES - KWH - (STAT ONLY)</t>
  </si>
  <si>
    <t>442026</t>
  </si>
  <si>
    <t>KU COMMERCIAL SALES - CUS - (STAT ONLY)</t>
  </si>
  <si>
    <t>442027</t>
  </si>
  <si>
    <t>KU COMMERCIAL SALES - KW - (STAT ONLY)</t>
  </si>
  <si>
    <t>442030</t>
  </si>
  <si>
    <t>LG INDUSTR SALES-El-OTHER - KWH - (STAT ONLY)</t>
  </si>
  <si>
    <t>442031</t>
  </si>
  <si>
    <t>LG INDUSTR SALES-EL-OTHER - CUS - (STAT ONLY)</t>
  </si>
  <si>
    <t>442032</t>
  </si>
  <si>
    <t>CLOSED 12/09 - LG INDUSTR SALES-EL-ALCAN (WKE ONLY)</t>
  </si>
  <si>
    <t>442033</t>
  </si>
  <si>
    <t>CLOSED 12/09 - LG INDUSTR SALES-EL-SOUTHWIRE (WKE ONLY)</t>
  </si>
  <si>
    <t>442034</t>
  </si>
  <si>
    <t>LG INDUSTR SALES-EL-OTHER - KW - (STAT ONLY)</t>
  </si>
  <si>
    <t>442035</t>
  </si>
  <si>
    <t>KU INDUSTRIAL SALES - KWH - (STAT ONLY)</t>
  </si>
  <si>
    <t>442036</t>
  </si>
  <si>
    <t>KU INDUSTRIAL SALES - CUS - (STAT ONLY)</t>
  </si>
  <si>
    <t>442037</t>
  </si>
  <si>
    <t>KU INDUSTRIAL SALES - KW - (STAT ONLY)</t>
  </si>
  <si>
    <t>442040</t>
  </si>
  <si>
    <t>CLOSED 12/05 - SM COM/IND COST REC</t>
  </si>
  <si>
    <t>442050</t>
  </si>
  <si>
    <t>CLOSED 12/05 - LG COMM DSM COST REC</t>
  </si>
  <si>
    <t>442065</t>
  </si>
  <si>
    <t>MINE POWER SALES (COAL) - KWH - (STAT ONLY)</t>
  </si>
  <si>
    <t>442066</t>
  </si>
  <si>
    <t>MINE POWER SALES (COAL) - CUS - (STAT ONLY)</t>
  </si>
  <si>
    <t>442067</t>
  </si>
  <si>
    <t>MINE POWER SALES (COAL) - KW - (STAT ONLY)</t>
  </si>
  <si>
    <t>442101</t>
  </si>
  <si>
    <t>ELECTRIC SMALL COMMERCIAL DSM</t>
  </si>
  <si>
    <t>442102</t>
  </si>
  <si>
    <t>ELECTRIC SMALL COMMERCIAL ENERGY NON-FUEL REV</t>
  </si>
  <si>
    <t>442103</t>
  </si>
  <si>
    <t>ELECTRIC SMALL COMMERCIAL ENERGY FUEL REV</t>
  </si>
  <si>
    <t>442104</t>
  </si>
  <si>
    <t>ELECTRIC SMALL COMMERCIAL FAC</t>
  </si>
  <si>
    <t>442105</t>
  </si>
  <si>
    <t>ELECTRIC SMALL COMMERCIAL STOD</t>
  </si>
  <si>
    <t>442111</t>
  </si>
  <si>
    <t>ELECTRIC SMALL COMMERCIAL ECR</t>
  </si>
  <si>
    <t>442112</t>
  </si>
  <si>
    <t>ELECTRIC SMALL COMMERCIAL MSR</t>
  </si>
  <si>
    <t>442113</t>
  </si>
  <si>
    <t>ELECTRIC SMALL COMMERCIAL ESM</t>
  </si>
  <si>
    <t>442114</t>
  </si>
  <si>
    <t>ELECTRIC SMALL COMMERCIAL VDT</t>
  </si>
  <si>
    <t>442116</t>
  </si>
  <si>
    <t>ELECTRIC SMALL COMMERCIAL DEMAND ECR</t>
  </si>
  <si>
    <t>442117</t>
  </si>
  <si>
    <t>ELECTRIC SMALL COMMERCIAL ENERGY ECR</t>
  </si>
  <si>
    <t>442118</t>
  </si>
  <si>
    <t>ELECTRIC SMALL COMMERCIAL DEMAND CHG REV</t>
  </si>
  <si>
    <t>442119</t>
  </si>
  <si>
    <t>ELECTRIC SMALL COMMERCIAL CUST CHG REV</t>
  </si>
  <si>
    <t>442201</t>
  </si>
  <si>
    <t>ELECTRIC LARGE COMMERCIAL DSM</t>
  </si>
  <si>
    <t>442202</t>
  </si>
  <si>
    <t>ELECTRIC LARGE COMMERCIAL ENERGY NON-FUEL REV</t>
  </si>
  <si>
    <t>442203</t>
  </si>
  <si>
    <t>ELECTRIC LARGE COMMERCIAL ENERGY FUEL REV</t>
  </si>
  <si>
    <t>442204</t>
  </si>
  <si>
    <t>ELECTRIC LARGE COMMERCIAL FAC</t>
  </si>
  <si>
    <t>442205</t>
  </si>
  <si>
    <t>ELECTRIC LARGE COMMERCIAL STOD</t>
  </si>
  <si>
    <t>442211</t>
  </si>
  <si>
    <t>ELECTRIC LARGE COMMERCIAL ECR</t>
  </si>
  <si>
    <t>442212</t>
  </si>
  <si>
    <t>ELECTRIC LARGE COMMERCIAL MSR</t>
  </si>
  <si>
    <t>442213</t>
  </si>
  <si>
    <t>ELECTRIC LARGE COMMERCIAL ESM</t>
  </si>
  <si>
    <t>442214</t>
  </si>
  <si>
    <t>ELECTRIC LARGE COMMERCIAL VDT</t>
  </si>
  <si>
    <t>442216</t>
  </si>
  <si>
    <t>ELECTRIC LARGE COMMERCIAL DEMAND ECR</t>
  </si>
  <si>
    <t>442217</t>
  </si>
  <si>
    <t>ELECTRIC LARGE COMMERCIAL ENERGY ECR</t>
  </si>
  <si>
    <t>442218</t>
  </si>
  <si>
    <t>ELECTRIC LARGE COMMERCIAL DEMAND CHG REV</t>
  </si>
  <si>
    <t>442219</t>
  </si>
  <si>
    <t>ELECTRIC LARGE COMMERCIAL CUST CHG REV</t>
  </si>
  <si>
    <t>442220</t>
  </si>
  <si>
    <t>CLOSED 01/10 - ELECTRIC LARGE COMMERCIAL OFFSET</t>
  </si>
  <si>
    <t>442301</t>
  </si>
  <si>
    <t>ELECTRIC INDUSTRIAL DSM</t>
  </si>
  <si>
    <t>442302</t>
  </si>
  <si>
    <t>ELECTRIC INDUSTRIAL ENERGY NON-FUEL REV</t>
  </si>
  <si>
    <t>442303</t>
  </si>
  <si>
    <t>ELECTRIC INDUSTRIAL ENERGY FUEL REV</t>
  </si>
  <si>
    <t>442304</t>
  </si>
  <si>
    <t>ELECTRIC INDUSTRIAL FAC</t>
  </si>
  <si>
    <t>442305</t>
  </si>
  <si>
    <t>ELECTRIC INDUSTRIAL STOD</t>
  </si>
  <si>
    <t>442311</t>
  </si>
  <si>
    <t>ELECTRIC INDUSTRIAL ECR</t>
  </si>
  <si>
    <t>442312</t>
  </si>
  <si>
    <t>ELECTRIC INDUSTRIAL MSR</t>
  </si>
  <si>
    <t>442313</t>
  </si>
  <si>
    <t>ELECTRIC INDUSTRIAL ESM</t>
  </si>
  <si>
    <t>442314</t>
  </si>
  <si>
    <t>ELECTRIC INDUSTRIAL VDT</t>
  </si>
  <si>
    <t>442316</t>
  </si>
  <si>
    <t>ELECTRIC INDUSTRIAL DEMAND ECR</t>
  </si>
  <si>
    <t>442317</t>
  </si>
  <si>
    <t>ELECTRIC INDUSTRIAL ENERGY ECR</t>
  </si>
  <si>
    <t>442318</t>
  </si>
  <si>
    <t>ELECTRIC INDUSTRIAL DEMAND CHG REV</t>
  </si>
  <si>
    <t>442319</t>
  </si>
  <si>
    <t>ELECTRIC INDUSTRIAL CUST CHG REV</t>
  </si>
  <si>
    <t>442320</t>
  </si>
  <si>
    <t>CLOSED 01/10 - ELECTRIC INDUSTRIAL OFFSET</t>
  </si>
  <si>
    <t>442601</t>
  </si>
  <si>
    <t>MINE POWER DSM</t>
  </si>
  <si>
    <t>442602</t>
  </si>
  <si>
    <t>MINE POWER ENERGY NON-FUEL REV</t>
  </si>
  <si>
    <t>442603</t>
  </si>
  <si>
    <t>MINE POWER ENERGY FUEL REV</t>
  </si>
  <si>
    <t>442604</t>
  </si>
  <si>
    <t>MINE POWER FAC</t>
  </si>
  <si>
    <t>442605</t>
  </si>
  <si>
    <t>MINE POWER STOD</t>
  </si>
  <si>
    <t>442611</t>
  </si>
  <si>
    <t>MINE POWER ECR</t>
  </si>
  <si>
    <t>442612</t>
  </si>
  <si>
    <t>MINE POWER MSR</t>
  </si>
  <si>
    <t>442613</t>
  </si>
  <si>
    <t>MINE POWER ESM</t>
  </si>
  <si>
    <t>442614</t>
  </si>
  <si>
    <t>MINE POWER VDT</t>
  </si>
  <si>
    <t>442616</t>
  </si>
  <si>
    <t>MINE POWER DEMAND ECR</t>
  </si>
  <si>
    <t>442617</t>
  </si>
  <si>
    <t>MINE POWER ENERGY ECR</t>
  </si>
  <si>
    <t>442618</t>
  </si>
  <si>
    <t>MINE POWER DEMAND CHG REV</t>
  </si>
  <si>
    <t>442619</t>
  </si>
  <si>
    <t>MINE POWER CUST CHG REV</t>
  </si>
  <si>
    <t>442620</t>
  </si>
  <si>
    <t>CLOSED 01/10 - MINE POWER REV OFFSET</t>
  </si>
  <si>
    <t>444010</t>
  </si>
  <si>
    <t>PUBLIC ST/HWY LIGHTS - KWH - (STAT ONLY)</t>
  </si>
  <si>
    <t>444011</t>
  </si>
  <si>
    <t>PUBLIC ST/HWY LIGHTS - CUS - (STAT ONLY)</t>
  </si>
  <si>
    <t>444012</t>
  </si>
  <si>
    <t>PUBLIC ST/HWY LIGHTS - KW - (STAT ONLY)</t>
  </si>
  <si>
    <t>444101</t>
  </si>
  <si>
    <t>ELECTRIC STREET LIGHTING DSM</t>
  </si>
  <si>
    <t>444102</t>
  </si>
  <si>
    <t>ELECTRIC STREET LIGHTING ENERGY NON-FUEL REV</t>
  </si>
  <si>
    <t>444103</t>
  </si>
  <si>
    <t>ELECTRIC STREET LIGHTING ENERGY FUEL REV</t>
  </si>
  <si>
    <t>444104</t>
  </si>
  <si>
    <t>ELECTRIC STREET LIGHTING FAC</t>
  </si>
  <si>
    <t>444105</t>
  </si>
  <si>
    <t>ELECTRIC STREET LIGHTING STOD</t>
  </si>
  <si>
    <t>444111</t>
  </si>
  <si>
    <t>ELECTRIC STREET LIGHTING ECR</t>
  </si>
  <si>
    <t>444112</t>
  </si>
  <si>
    <t>ELECTRIC STREET LIGHTING MSR</t>
  </si>
  <si>
    <t>444113</t>
  </si>
  <si>
    <t>ELECTRIC STREET LIGHTING ESM</t>
  </si>
  <si>
    <t>444114</t>
  </si>
  <si>
    <t>ELECTRIC STREET LIGHTING VDT</t>
  </si>
  <si>
    <t>444117</t>
  </si>
  <si>
    <t>ELECTRIC STREET LIGHTING ENERGY ECR</t>
  </si>
  <si>
    <t>444118</t>
  </si>
  <si>
    <t>ELECTRIC STREET LIGHTING DEMAND CHG REV</t>
  </si>
  <si>
    <t>444119</t>
  </si>
  <si>
    <t>ELECTRIC STREET LIGHTING CUST CHG REV</t>
  </si>
  <si>
    <t>444120</t>
  </si>
  <si>
    <t>CLOSED 01/10 - ELECTRIC STREET LIGHTING OFFSET</t>
  </si>
  <si>
    <t>445010</t>
  </si>
  <si>
    <t>SALES-PUB AUTH-ELEC - KWH - (STAT ONLY)</t>
  </si>
  <si>
    <t>445011</t>
  </si>
  <si>
    <t>SALES-PUB AUTH-ELEC - CUS - (STAT ONLY)</t>
  </si>
  <si>
    <t>445012</t>
  </si>
  <si>
    <t>SALES-PUB AUTH-ELEC - KW - (STAT ONLY)</t>
  </si>
  <si>
    <t>445020</t>
  </si>
  <si>
    <t>CLOSED 12/05 - EL-DSM COST RECOVERY</t>
  </si>
  <si>
    <t>445030</t>
  </si>
  <si>
    <t>MUNICIPAL PUMPING - KWH - (STAT ONLY)</t>
  </si>
  <si>
    <t>445031</t>
  </si>
  <si>
    <t>MUNICIPAL PUMPING - CUS - (STAT ONLY)</t>
  </si>
  <si>
    <t>445032</t>
  </si>
  <si>
    <t>MUNICIPAL PUMPING - KW - (STAT ONLY)</t>
  </si>
  <si>
    <t>445101</t>
  </si>
  <si>
    <t>ELECTRIC PUBLIC AUTH DSM</t>
  </si>
  <si>
    <t>445102</t>
  </si>
  <si>
    <t>ELECTRIC PUBLIC AUTH ENERGY NON-FUEL REV</t>
  </si>
  <si>
    <t>445103</t>
  </si>
  <si>
    <t>ELECTRIC PUBLIC AUTH ENERGY FUEL REV</t>
  </si>
  <si>
    <t>445104</t>
  </si>
  <si>
    <t>ELECTRIC PUBLIC AUTH FAC</t>
  </si>
  <si>
    <t>445105</t>
  </si>
  <si>
    <t>ELECTRIC PUBLIC AUTH STOD PCR</t>
  </si>
  <si>
    <t>445111</t>
  </si>
  <si>
    <t>ELECTRIC PUBLIC AUTH ECR</t>
  </si>
  <si>
    <t>445112</t>
  </si>
  <si>
    <t>ELECTRIC PUBLIC AUTH MSR</t>
  </si>
  <si>
    <t>445113</t>
  </si>
  <si>
    <t>ELECTRIC PUBLIC AUTH ESM</t>
  </si>
  <si>
    <t>445114</t>
  </si>
  <si>
    <t>ELECTRIC PUBLIC AUTH VDT</t>
  </si>
  <si>
    <t>445116</t>
  </si>
  <si>
    <t>ELECTRIC PUBLIC AUTH DEMAND ECR</t>
  </si>
  <si>
    <t>445117</t>
  </si>
  <si>
    <t>ELECTRIC PUBLIC AUTH ENERGY ECR</t>
  </si>
  <si>
    <t>445118</t>
  </si>
  <si>
    <t>ELECTRIC PUBLIC AUTH DEMAND CHG REV</t>
  </si>
  <si>
    <t>445119</t>
  </si>
  <si>
    <t>ELECTRIC PUBLIC AUTH CUST CHG REV</t>
  </si>
  <si>
    <t>445120</t>
  </si>
  <si>
    <t>CLOSED 01/10 - ELECTRIC PUBLIC AUTH OFFSET</t>
  </si>
  <si>
    <t>445301</t>
  </si>
  <si>
    <t>MUNI PUMPING DSM</t>
  </si>
  <si>
    <t>445302</t>
  </si>
  <si>
    <t>MUNI PUMPING ENERGY NON-FUEL REV</t>
  </si>
  <si>
    <t>445303</t>
  </si>
  <si>
    <t>MUNI PUMPING ENERGY FUEL REV</t>
  </si>
  <si>
    <t>445304</t>
  </si>
  <si>
    <t>MUNI PUMPING FAC</t>
  </si>
  <si>
    <t>445305</t>
  </si>
  <si>
    <t>MUNICIPAL PUMPING STOD</t>
  </si>
  <si>
    <t>445311</t>
  </si>
  <si>
    <t>MUNI PUMPING ECR</t>
  </si>
  <si>
    <t>445312</t>
  </si>
  <si>
    <t>MUNI PUMPING MSR</t>
  </si>
  <si>
    <t>445313</t>
  </si>
  <si>
    <t>MUNI PUMPING ESM</t>
  </si>
  <si>
    <t>445314</t>
  </si>
  <si>
    <t>MUNI PUMPING VDT</t>
  </si>
  <si>
    <t>445316</t>
  </si>
  <si>
    <t>MUNI PUMPING DEMAND ECR</t>
  </si>
  <si>
    <t>445317</t>
  </si>
  <si>
    <t>MUNI PUMPING ENERGY ECR</t>
  </si>
  <si>
    <t>445318</t>
  </si>
  <si>
    <t>MUNI PUMPING DEMAND CHG REV</t>
  </si>
  <si>
    <t>445319</t>
  </si>
  <si>
    <t>MUNI PUMPING CUST CHG REV</t>
  </si>
  <si>
    <t>445320</t>
  </si>
  <si>
    <t>CLOSED 01/10 - MUNI PUMPING REV OFFSET</t>
  </si>
  <si>
    <t>447005</t>
  </si>
  <si>
    <t>I/C SALES - OSS</t>
  </si>
  <si>
    <t>447006</t>
  </si>
  <si>
    <t>I/C SALES NL</t>
  </si>
  <si>
    <t>447007</t>
  </si>
  <si>
    <t>CLOSED 09/09 - I/C SALES - WKEC</t>
  </si>
  <si>
    <t>447008</t>
  </si>
  <si>
    <t>CLOSED 09/09 - I/C SALES - LEM</t>
  </si>
  <si>
    <t>447010</t>
  </si>
  <si>
    <t>FIRM SALES - ENERGY-OTHER - KWH - (STAT ONLY)</t>
  </si>
  <si>
    <t>447011</t>
  </si>
  <si>
    <t>FIRM SALES - ENERGY-OTHER - CUS - (STAT ONLY)</t>
  </si>
  <si>
    <t>447012</t>
  </si>
  <si>
    <t>CLOSED 12/09 - FIRM SALES - ENERGY-BREC</t>
  </si>
  <si>
    <t>447013</t>
  </si>
  <si>
    <t>CLOSED 12/09 - FIRM SALES - ENERGY-OGLETHORPE</t>
  </si>
  <si>
    <t>447014</t>
  </si>
  <si>
    <t>CLOSED 12/09 - FIRM SALES - ENERGY-HMPL</t>
  </si>
  <si>
    <t>447015</t>
  </si>
  <si>
    <t>CLOSED 11/09 - FIRM SALES - ENERGY-HOOSIER</t>
  </si>
  <si>
    <t>447016</t>
  </si>
  <si>
    <t>CLOSED 04/11 - SALES - MISO DAY 2 - OSS</t>
  </si>
  <si>
    <t>447017</t>
  </si>
  <si>
    <t>FIRM SALES - ENERGY-OTHER - KW - (STAT ONLY)</t>
  </si>
  <si>
    <t>447020</t>
  </si>
  <si>
    <t>CLOSED 08/10 - FIRM SALES - DEMAND-OTHER</t>
  </si>
  <si>
    <t>447021</t>
  </si>
  <si>
    <t>FIRM SALES - MUNI/BEREA - KWH - (STAT ONLY)</t>
  </si>
  <si>
    <t>447022</t>
  </si>
  <si>
    <t>FIRM SALES - MUNI/BEREA - CUS</t>
  </si>
  <si>
    <t>447023</t>
  </si>
  <si>
    <t>FIRM SALES - MUNICIPALS - KW - (STAT ONLY)</t>
  </si>
  <si>
    <t>447030</t>
  </si>
  <si>
    <t>CLOSED 11/09 - WHEELING SLS-ENERGY</t>
  </si>
  <si>
    <t>447040</t>
  </si>
  <si>
    <t>CLOSED 11/09 - WHEELING SLS-TRANS</t>
  </si>
  <si>
    <t>447043</t>
  </si>
  <si>
    <t>CLOSED 12/09 - BULK POWER SALES - DEMAND - KWH - (STAT ONLY)</t>
  </si>
  <si>
    <t>447044</t>
  </si>
  <si>
    <t>CLOSED 12/09 - BULK POWER SALES - DEMAND - CUS</t>
  </si>
  <si>
    <t>447045</t>
  </si>
  <si>
    <t>CLOSED 12/09 - BULK POWER SALES - ENERGY - KWH - (STAT ONLY)</t>
  </si>
  <si>
    <t>447046</t>
  </si>
  <si>
    <t>CLOSED 11/09 - BULK POWER SALES - ENERGY - CUS</t>
  </si>
  <si>
    <t>447049</t>
  </si>
  <si>
    <t>SPOT SALES - ENERGY</t>
  </si>
  <si>
    <t>447050</t>
  </si>
  <si>
    <t>OFF-SYSTEM SALES REVENUE TO THIRD PARTIES</t>
  </si>
  <si>
    <t>447051</t>
  </si>
  <si>
    <t>SPOT SALES - ENERGY - KW - (STAT ONLY)</t>
  </si>
  <si>
    <t>447055</t>
  </si>
  <si>
    <t>CLOSED 08/10 - SPOT SALES - DEMAND</t>
  </si>
  <si>
    <t>447060</t>
  </si>
  <si>
    <t>CLOSED 08/10 - SPOT SALES - TRANS</t>
  </si>
  <si>
    <t>447081</t>
  </si>
  <si>
    <t>CLOSED 11/09 - ANC REV-SCHED</t>
  </si>
  <si>
    <t>447090</t>
  </si>
  <si>
    <t>CLOSED 11/09 - POWER SALES - CALL OPTION</t>
  </si>
  <si>
    <t>447100</t>
  </si>
  <si>
    <t>BROKERED SALES</t>
  </si>
  <si>
    <t>447101</t>
  </si>
  <si>
    <t>CLOSED 11/09 - BROKERED SALES-KWH</t>
  </si>
  <si>
    <t>447103</t>
  </si>
  <si>
    <t>CLOSED 12/09 - BROKERED OFF SYSTEM SALES - DEMAND</t>
  </si>
  <si>
    <t>447104</t>
  </si>
  <si>
    <t>CLOSED 11/09 - BROKERED OFF SYSTEM SALES - TRANSMISSION</t>
  </si>
  <si>
    <t>447105</t>
  </si>
  <si>
    <t>CLOSED 12/09 - BROKERED OFF SYSTEM SALES - CUST</t>
  </si>
  <si>
    <t>447106</t>
  </si>
  <si>
    <t>CLOSED 12/09 - INTERCOMPANY BROKERED SALES</t>
  </si>
  <si>
    <t>447107</t>
  </si>
  <si>
    <t>CLOSED 09/09 - INTERCO. BROKERED SALES - WKEC</t>
  </si>
  <si>
    <t>447108</t>
  </si>
  <si>
    <t>CLOSED 09/09 - INTERCO. BROKERED SALES - LEM</t>
  </si>
  <si>
    <t>447109</t>
  </si>
  <si>
    <t>CLOSED 12/09 - BROKERED SALES - MISO DAY 2</t>
  </si>
  <si>
    <t>447110</t>
  </si>
  <si>
    <t>SETTLED SWAP REVENUE</t>
  </si>
  <si>
    <t>447120</t>
  </si>
  <si>
    <t>CLOSED 08/10 - SETTLED SWAP REVENUE - PROPRIETARY</t>
  </si>
  <si>
    <t>447121</t>
  </si>
  <si>
    <t>CLOSED 08/10 - SETTLED SWAP/REVENUE - PROPRIETARY - NETTING</t>
  </si>
  <si>
    <t>447200</t>
  </si>
  <si>
    <t>BROKERED PURCHASES</t>
  </si>
  <si>
    <t>447202</t>
  </si>
  <si>
    <t>CLOSED 09/09 - INTERCO. BROKERED PURCHASES - WKEC</t>
  </si>
  <si>
    <t>447203</t>
  </si>
  <si>
    <t>CLOSED 09/09 - INTERCO. BROKERED PURCHASES - LEM</t>
  </si>
  <si>
    <t>447209</t>
  </si>
  <si>
    <t>CLOSED 12/09 - BROKERED PURCHASES - MISO Day 2</t>
  </si>
  <si>
    <t>447210</t>
  </si>
  <si>
    <t>CLOSED 01/13 - SETTLED SWAP EXPENSE</t>
  </si>
  <si>
    <t>447220</t>
  </si>
  <si>
    <t>CLOSED 08/10 - SETTLED SWAP EXPENSE - PROPRIETARY</t>
  </si>
  <si>
    <t>447221</t>
  </si>
  <si>
    <t>CLOSED 08/10 - SETTLED SWAP EXPENSE - PROPRIETARY - NETTING</t>
  </si>
  <si>
    <t>447302</t>
  </si>
  <si>
    <t>RESALE MUNICIPALS BASE REV</t>
  </si>
  <si>
    <t>447303</t>
  </si>
  <si>
    <t>RESALE MUNICIPALS BASE REV FUEL</t>
  </si>
  <si>
    <t>447304</t>
  </si>
  <si>
    <t>RESALE MUNICIPALS FAC</t>
  </si>
  <si>
    <t>447318</t>
  </si>
  <si>
    <t>RESALE MUNICIPALS DEMAND CHG REV</t>
  </si>
  <si>
    <t>447319</t>
  </si>
  <si>
    <t>RESALE MUNICIPALS CUST CHG REV</t>
  </si>
  <si>
    <t>447320</t>
  </si>
  <si>
    <t>CLOSED 08/10 - RESALE MUNICIPALS OFFSET</t>
  </si>
  <si>
    <t>447997</t>
  </si>
  <si>
    <t>CLOSED 08/10 - NET OFF-SYSTEM SALES AND PURCHASES FOR RESALE CLEARING (WKE ONLY)</t>
  </si>
  <si>
    <t>449102</t>
  </si>
  <si>
    <t>PROVISION FOR RATE REFUND/COLLECTION</t>
  </si>
  <si>
    <t>449105</t>
  </si>
  <si>
    <t>RATE REFUNDS-RETAIL</t>
  </si>
  <si>
    <t>449107</t>
  </si>
  <si>
    <t>CLOSED 11/09 - RATE REFUNDS-FOREIGN</t>
  </si>
  <si>
    <t>449199</t>
  </si>
  <si>
    <t>CLOSED 03/07 - UTILITY REFUNDS (JDE CO ONLY)</t>
  </si>
  <si>
    <t>450001</t>
  </si>
  <si>
    <t>FORFEITED DISC/LATE PAYMENT CHARGE-ELEC</t>
  </si>
  <si>
    <t>450002</t>
  </si>
  <si>
    <t>FORFEITED DISC/LATE PAYMENT CHARGE - MUNI INTEREST</t>
  </si>
  <si>
    <t>451001</t>
  </si>
  <si>
    <t>RECONNECT CHRG-ELEC</t>
  </si>
  <si>
    <t>451002</t>
  </si>
  <si>
    <t>TEMPORARY SERV-ELEC</t>
  </si>
  <si>
    <t>451003</t>
  </si>
  <si>
    <t>CLOSED 11/09 - SERV CUST INSTL-ELEC</t>
  </si>
  <si>
    <t>451004</t>
  </si>
  <si>
    <t>OTH SERVICE REV-ELEC</t>
  </si>
  <si>
    <t>454001</t>
  </si>
  <si>
    <t>CATV ATTACH RENT</t>
  </si>
  <si>
    <t>454002</t>
  </si>
  <si>
    <t>OTH RENT-ELEC PROP</t>
  </si>
  <si>
    <t>454003</t>
  </si>
  <si>
    <t>RENT FRM FIBER OPTIC</t>
  </si>
  <si>
    <t>454004</t>
  </si>
  <si>
    <t>CLOSED 01/10 - RENT INCOME-ASSOC. CO. KU ENERGY</t>
  </si>
  <si>
    <t>454006</t>
  </si>
  <si>
    <t>FACILITY CHARGES</t>
  </si>
  <si>
    <t>454900</t>
  </si>
  <si>
    <t>I/C JOINT USE RENT REVENUE-ELEC-INDIRECT</t>
  </si>
  <si>
    <t>454901</t>
  </si>
  <si>
    <t>I/C JOINT USE RENT REVENUE-ELEC-INDIRECT (PPL ELIM)</t>
  </si>
  <si>
    <t>456001</t>
  </si>
  <si>
    <t>CLOSED 01/10 - MATERIAL PROFIT-ELEC</t>
  </si>
  <si>
    <t>456002</t>
  </si>
  <si>
    <t>CLOSED 06/06 - NL TRAN OF ELEC ENERGY</t>
  </si>
  <si>
    <t>456003</t>
  </si>
  <si>
    <t>COMP-TAX REMIT-ELEC</t>
  </si>
  <si>
    <t>456004</t>
  </si>
  <si>
    <t>COMP-STBY PWR-H2O CO</t>
  </si>
  <si>
    <t>456005</t>
  </si>
  <si>
    <t>CLOSED 01/10 - ENRG ANLYS-RES-ELEC</t>
  </si>
  <si>
    <t>456006</t>
  </si>
  <si>
    <t>CLOSED 06/06 - NL TRAN OF ELEC ENERGY - 3RD PARTY</t>
  </si>
  <si>
    <t>456007</t>
  </si>
  <si>
    <t>RET CHECK CHRG-ELEC</t>
  </si>
  <si>
    <t>456008</t>
  </si>
  <si>
    <t>OTHER MISC ELEC REVS</t>
  </si>
  <si>
    <t>456009</t>
  </si>
  <si>
    <t>CLOSED 11/09 - SLS-SAFE CL TST RES</t>
  </si>
  <si>
    <t>456010</t>
  </si>
  <si>
    <t>CLOSED 05/06 - IMEA TRANS CHARGE</t>
  </si>
  <si>
    <t>456011</t>
  </si>
  <si>
    <t>CLOSED 05/06 - IMPA TRANS CHARGE</t>
  </si>
  <si>
    <t>456012</t>
  </si>
  <si>
    <t>CLOSED 11/09 - IMPA TRANS LOSSES</t>
  </si>
  <si>
    <t>456013</t>
  </si>
  <si>
    <t>CLOSED 01/10 - LPM LD DISPATCH FEE</t>
  </si>
  <si>
    <t>456014</t>
  </si>
  <si>
    <t>456015</t>
  </si>
  <si>
    <t>CLOSED 11/09 - TVA DISPATCH FEES</t>
  </si>
  <si>
    <t>456016</t>
  </si>
  <si>
    <t>CLOSED 11/09 - ENERTECH INC FEES</t>
  </si>
  <si>
    <t>456017</t>
  </si>
  <si>
    <t>CLOSED 11/09 - HOME SVCS INC FEES</t>
  </si>
  <si>
    <t>456018</t>
  </si>
  <si>
    <t>CLOSED 10/08 - COAL RESALE REVENUES</t>
  </si>
  <si>
    <t>456019</t>
  </si>
  <si>
    <t>CLOSED 11/09 - LGANDE CREDIT CORP. FEES</t>
  </si>
  <si>
    <t>456020</t>
  </si>
  <si>
    <t>CLOSED 06/06 - NL SCH 1 ANC REV-SCHED, SYST CTRL, DISP</t>
  </si>
  <si>
    <t>456021</t>
  </si>
  <si>
    <t>CLOSED 06/06 - NL SCH 2 ANC REV-REACTIVE SUP/VOLTAGE</t>
  </si>
  <si>
    <t>456022</t>
  </si>
  <si>
    <t>COAL RESALE REVENUES</t>
  </si>
  <si>
    <t>456025</t>
  </si>
  <si>
    <t>CLOSED 04/10 - OSS RSG MWP</t>
  </si>
  <si>
    <t>456026</t>
  </si>
  <si>
    <t>CLOSED 09/12 - OTHER BREC RELATED REVENUE (WKE ONLY)</t>
  </si>
  <si>
    <t>456027</t>
  </si>
  <si>
    <t>CLOSED 06/06 - TRANS OF ELEC ENERGY     CUS</t>
  </si>
  <si>
    <t>456028</t>
  </si>
  <si>
    <t>EXCESS FACILITIES CHARGES/NRB ELECTRIC REV (ENDED 04/09)</t>
  </si>
  <si>
    <t>456029</t>
  </si>
  <si>
    <t>GYPSUM REVENUES</t>
  </si>
  <si>
    <t>456030</t>
  </si>
  <si>
    <t>FORFEITED REFUNDABLE ADVANCES</t>
  </si>
  <si>
    <t>456040</t>
  </si>
  <si>
    <t>CLOSED 01/10 - TRANSMISSION SERVICE OPERATOR REVENUES</t>
  </si>
  <si>
    <t>456041</t>
  </si>
  <si>
    <t>CLOSED 11/09 - PERFORMANCE BASED RATES</t>
  </si>
  <si>
    <t>456042</t>
  </si>
  <si>
    <t>CLOSED 11/09 - FUTURES INCOME</t>
  </si>
  <si>
    <t>456043</t>
  </si>
  <si>
    <t>CLOSED 08/10 - MISO SCHEDULE 10 OFFSET</t>
  </si>
  <si>
    <t>456050</t>
  </si>
  <si>
    <t>CLOSED 01/10 - TRANSMISSION FOR RESALE</t>
  </si>
  <si>
    <t>456051</t>
  </si>
  <si>
    <t>CLOSED 06/06 - OSS TRAN OF ELEC ENERGY</t>
  </si>
  <si>
    <t>456052</t>
  </si>
  <si>
    <t>CLOSED 06/06 - OSS SCH 1 ANC REV-SCHED, SYST CTRL, DISP</t>
  </si>
  <si>
    <t>456053</t>
  </si>
  <si>
    <t>CLOSED 06/06 - OSS SCH 2 ANC REV-REACTIVE SUP/VOLTAGE CN</t>
  </si>
  <si>
    <t>456099</t>
  </si>
  <si>
    <t>POWER DELIVERED TO GOVERNMENT (STAT ONLY)</t>
  </si>
  <si>
    <t>456100</t>
  </si>
  <si>
    <t>CLOSED 03/06 - PWR DEL TO GOVT</t>
  </si>
  <si>
    <t>456101</t>
  </si>
  <si>
    <t>BASE OTHER ELECTRIC REVENUES-WHEELING-MISO - (STAT ONLY)</t>
  </si>
  <si>
    <t>456102</t>
  </si>
  <si>
    <t>ANCILLARY SERVICE SCHEDULE 1-MISO</t>
  </si>
  <si>
    <t>456103</t>
  </si>
  <si>
    <t>ANCILLARY SERVICE SCHEDULE 2-MISO</t>
  </si>
  <si>
    <t>456104</t>
  </si>
  <si>
    <t>CLOSED 01/10 - BASE ELECTRIC REVENUES-OSS-MISO</t>
  </si>
  <si>
    <t>456105</t>
  </si>
  <si>
    <t>ANCILLARY SERVICE SCHEDULE 1-OSS-MISO</t>
  </si>
  <si>
    <t>456106</t>
  </si>
  <si>
    <t>ANCILLARY SERVICE SCHEDULE 2-OSS-MISO</t>
  </si>
  <si>
    <t>456107</t>
  </si>
  <si>
    <t>CLOSED 04/10 - IMEA TRANSMISSION CHARGE</t>
  </si>
  <si>
    <t>456108</t>
  </si>
  <si>
    <t>CLOSED 04/10 - IMPA TRANSMISSION CHARGE</t>
  </si>
  <si>
    <t>456109</t>
  </si>
  <si>
    <t>NL TRANSMISSION OF ELECTRIC ENERGY-3RD PARTY</t>
  </si>
  <si>
    <t>456114</t>
  </si>
  <si>
    <t>INTERCOMPANY TRANSMISSION REVENUE - RETAIL SOURCING OSS</t>
  </si>
  <si>
    <t>456115</t>
  </si>
  <si>
    <t>CLOSED 11/09 - TRANSMISSION FOR RESALE</t>
  </si>
  <si>
    <t>456116</t>
  </si>
  <si>
    <t>INTERCOMPANY TRANSMISSION REVENUE - MUNICIPALS</t>
  </si>
  <si>
    <t>456118</t>
  </si>
  <si>
    <t>INTRACOMPANY TRANSMISSION REVENUE - NATIVE LOAD</t>
  </si>
  <si>
    <t>456119</t>
  </si>
  <si>
    <t>INTRACOMPANY TRANSMISSION REVENUE - RETAIL SOURCING OSS</t>
  </si>
  <si>
    <t>456124</t>
  </si>
  <si>
    <t>I/C TRANSMISSION RETAIL REVENUE - NATIVE LOAD</t>
  </si>
  <si>
    <t>456127</t>
  </si>
  <si>
    <t>TRANSMISSION SERVICE REVENUE - CC (OSS-STAT ONLY)</t>
  </si>
  <si>
    <t>456130</t>
  </si>
  <si>
    <t>THIRD PARTY ENERGY NATIVE LOAD TRANSMISSION</t>
  </si>
  <si>
    <t>456131</t>
  </si>
  <si>
    <t>THIRD PARTY SCHEDULE 1 NATIVE LOAD TRANSMISSION</t>
  </si>
  <si>
    <t>456132</t>
  </si>
  <si>
    <t>THIRD PARTY SCHEDULE 2 NATIVE LOAD TRANSMISSION</t>
  </si>
  <si>
    <t>456133</t>
  </si>
  <si>
    <t>THIRD PARTY SCHEDULE 3 NATIVE LOAD TRANSMISSON</t>
  </si>
  <si>
    <t>456134</t>
  </si>
  <si>
    <t>THIRD PARTY DEMAND NATIVE LOAD TRANSMISSION</t>
  </si>
  <si>
    <t>456135</t>
  </si>
  <si>
    <t>THIRD PARTY SCHEDULE 5 NATIVE LOAD TRANSMISSION</t>
  </si>
  <si>
    <t>456136</t>
  </si>
  <si>
    <t>THIRD PARTY SCHEDULE 6 NATIVE LOAD TRANSMISSION</t>
  </si>
  <si>
    <t>456140</t>
  </si>
  <si>
    <t>INTERCOMPANY NATIVE LOAD ENERGY TRANSMISSION</t>
  </si>
  <si>
    <t>456141</t>
  </si>
  <si>
    <t>INTERCOMPANY NATIVE LOAD SCH 1 TRANSMISSION</t>
  </si>
  <si>
    <t>456142</t>
  </si>
  <si>
    <t>INTERCOMPANY NATIVE LOAD SCH 2 TRANSMISSION</t>
  </si>
  <si>
    <t>456143</t>
  </si>
  <si>
    <t>INTERCOMPANY NATIVE LOAD DEMAND TRANSMISSION</t>
  </si>
  <si>
    <t>456150</t>
  </si>
  <si>
    <t>INTERCOMPANY RETAIL SOURCE ENERGY TRANSMISSION</t>
  </si>
  <si>
    <t>456151</t>
  </si>
  <si>
    <t>INTERCOMPANY RETAIL SOURCE SCH 1 TRANSMISSION</t>
  </si>
  <si>
    <t>456152</t>
  </si>
  <si>
    <t>INTERCOMPANY RETAIL SOURCE SCH 2 TRANSMISSION</t>
  </si>
  <si>
    <t>456153</t>
  </si>
  <si>
    <t>INTERCOMPANY RETAIL SOURCE DEMAND TRANSMISSION</t>
  </si>
  <si>
    <t>456160</t>
  </si>
  <si>
    <t>INTRACOMPANY NATIVE LOAD ENERGY TRANSMISSION</t>
  </si>
  <si>
    <t>456161</t>
  </si>
  <si>
    <t>INTRACOMPANY NATIVE LOAD SCH 1 TRANSMISSION</t>
  </si>
  <si>
    <t>456162</t>
  </si>
  <si>
    <t>INTRACOMPANY NATIVE LOAD SCH 2 TRANSMISSION</t>
  </si>
  <si>
    <t>456163</t>
  </si>
  <si>
    <t>INTRACOMPANY NATIVE LOAD DEMAND TRANSMISSION</t>
  </si>
  <si>
    <t>456170</t>
  </si>
  <si>
    <t>INTRACOMPANY RETAIL SOURCE ENERGY TRANSMISSION</t>
  </si>
  <si>
    <t>456171</t>
  </si>
  <si>
    <t>INTRACOMPANY RETAIL SOURCE SCH 1 TRANSMISSION</t>
  </si>
  <si>
    <t>456172</t>
  </si>
  <si>
    <t>INTRACOMPANY RETAIL SOURCE SCH 2 TRANSMISSION</t>
  </si>
  <si>
    <t>456173</t>
  </si>
  <si>
    <t>INTRACOMPANY RETAIL SOURCE DEMAND TRANSMISSION</t>
  </si>
  <si>
    <t>456198</t>
  </si>
  <si>
    <t>INTRACOMPANY TRANSMISSION REVENUE ELIMINATION - NL</t>
  </si>
  <si>
    <t>456199</t>
  </si>
  <si>
    <t>INTRACOMPANY TRANSMISSION REVENUE ELIMINATION - RETAIL SOURCING OSS</t>
  </si>
  <si>
    <t>457101</t>
  </si>
  <si>
    <t>DIRECT COSTS CHARGED</t>
  </si>
  <si>
    <t>457102</t>
  </si>
  <si>
    <t>CLOSED 01/10 - ANCILLARY SERVICE REVENUE SCHEDULE 1 - OSS-MISO</t>
  </si>
  <si>
    <t>457103</t>
  </si>
  <si>
    <t>CLOSED 01/10 - ANCILLARY SERVICE REVENUE SCHEDULE 2 - OSS-MISO</t>
  </si>
  <si>
    <t>457201</t>
  </si>
  <si>
    <t>INDIRECT COSTS CHARGED</t>
  </si>
  <si>
    <t>480010</t>
  </si>
  <si>
    <t>RESID VARIABLE(FUEL) - MCF - (STAT ONLY)</t>
  </si>
  <si>
    <t>480011</t>
  </si>
  <si>
    <t>RESID VARIABLE(FUEL) - CUS - (STAT ONLY)</t>
  </si>
  <si>
    <t>480020</t>
  </si>
  <si>
    <t>CLOSED 11/09 - RES NON-VAR GAS</t>
  </si>
  <si>
    <t>480030</t>
  </si>
  <si>
    <t>CLOSED 12/05 - RES DSM COST REC-GAS</t>
  </si>
  <si>
    <t>480099</t>
  </si>
  <si>
    <t>CLOSED 03/07 - GAS UTILITY REVENUES (JDE CO ONLY)</t>
  </si>
  <si>
    <t>480101</t>
  </si>
  <si>
    <t>GAS RESIDENTIAL DSM</t>
  </si>
  <si>
    <t>480102</t>
  </si>
  <si>
    <t>GAS RESIDENTIAL ENERGY REV</t>
  </si>
  <si>
    <t>480104</t>
  </si>
  <si>
    <t>GAS RESIDENTIAL GSC</t>
  </si>
  <si>
    <t>480106</t>
  </si>
  <si>
    <t>GAS RESIDENTIAL GLT</t>
  </si>
  <si>
    <t>480107</t>
  </si>
  <si>
    <t>GAS RESIDENTIAL WNA</t>
  </si>
  <si>
    <t>480114</t>
  </si>
  <si>
    <t>GAS RESIDENTIAL VDT</t>
  </si>
  <si>
    <t>480119</t>
  </si>
  <si>
    <t>GAS RESIDENTIAL CUST CHG REV</t>
  </si>
  <si>
    <t>481010</t>
  </si>
  <si>
    <t>COMMERCIAL SALES-GAS - CU - (STAT ONLY)</t>
  </si>
  <si>
    <t>481011</t>
  </si>
  <si>
    <t>COMMERCIAL SALES-GAS - MCF - (STAT ONLY)</t>
  </si>
  <si>
    <t>481020</t>
  </si>
  <si>
    <t>INDUSTRIAL SALES-GAS - CU - (STAT ONLY)</t>
  </si>
  <si>
    <t>481021</t>
  </si>
  <si>
    <t>INDUSTRIAL SALES-GAS - MCF - (STAT ONLY)</t>
  </si>
  <si>
    <t>481101</t>
  </si>
  <si>
    <t>GAS COMMERCIAL DSM</t>
  </si>
  <si>
    <t>481102</t>
  </si>
  <si>
    <t>GAS COMMERCIAL ENERGY REV</t>
  </si>
  <si>
    <t>481104</t>
  </si>
  <si>
    <t>GAS COMMERCIAL GSC</t>
  </si>
  <si>
    <t>481105</t>
  </si>
  <si>
    <t>GAS COMMERCIAL CASHOUT</t>
  </si>
  <si>
    <t>481106</t>
  </si>
  <si>
    <t>GAS COMMERICAL GLT</t>
  </si>
  <si>
    <t>481107</t>
  </si>
  <si>
    <t>GAS COMMERCIAL WNA</t>
  </si>
  <si>
    <t>481114</t>
  </si>
  <si>
    <t>GAS COMMERCIAL VDT</t>
  </si>
  <si>
    <t>481119</t>
  </si>
  <si>
    <t>GAS COMMERCIAL CUST CHG REV</t>
  </si>
  <si>
    <t>481201</t>
  </si>
  <si>
    <t>GAS INDUSTRIAL DSM</t>
  </si>
  <si>
    <t>481202</t>
  </si>
  <si>
    <t>GAS INDUSTRIAL ENERGY REV</t>
  </si>
  <si>
    <t>481204</t>
  </si>
  <si>
    <t>GAS INDUSTRIAL GSC</t>
  </si>
  <si>
    <t>481205</t>
  </si>
  <si>
    <t>GAS INDUSTRIAL CASHOUT</t>
  </si>
  <si>
    <t>481206</t>
  </si>
  <si>
    <t>GAS INDUSTRIAL GLT</t>
  </si>
  <si>
    <t>481214</t>
  </si>
  <si>
    <t>GAS INDUSTRIAL VDT</t>
  </si>
  <si>
    <t>481219</t>
  </si>
  <si>
    <t>GAS INDUSTRIAL CUST CHG REV</t>
  </si>
  <si>
    <t>482010</t>
  </si>
  <si>
    <t>SALES-PUB AUTH-GAS - CUS - (STAT ONLY)</t>
  </si>
  <si>
    <t>482011</t>
  </si>
  <si>
    <t>SALES-PUB AUTH-GAS - MCF - (STAT ONLY)</t>
  </si>
  <si>
    <t>482020</t>
  </si>
  <si>
    <t>CLOSED 12/05 - GAS-DSM COST REC</t>
  </si>
  <si>
    <t>482101</t>
  </si>
  <si>
    <t>GAS PUBLIC AUTH DSM</t>
  </si>
  <si>
    <t>482102</t>
  </si>
  <si>
    <t>GAS PUBLIC AUTH ENERGY REV</t>
  </si>
  <si>
    <t>482104</t>
  </si>
  <si>
    <t>GAS PUBLIC AUTH GSC</t>
  </si>
  <si>
    <t>482105</t>
  </si>
  <si>
    <t>GAS PUBLIC AUTH CASHOUT</t>
  </si>
  <si>
    <t>482106</t>
  </si>
  <si>
    <t>GAS PUBLIC AUTH GLT</t>
  </si>
  <si>
    <t>482107</t>
  </si>
  <si>
    <t>GAS PUBLIC AUTH WNA</t>
  </si>
  <si>
    <t>482114</t>
  </si>
  <si>
    <t>GAS PUBLIC AUTH VDT</t>
  </si>
  <si>
    <t>482119</t>
  </si>
  <si>
    <t>GAS PUBLIC AUTH CUST CHG REV</t>
  </si>
  <si>
    <t>482219</t>
  </si>
  <si>
    <t>483001</t>
  </si>
  <si>
    <t>OFF SYSTEM SALES FOR RESALE (MCF) - (STAT ONLY)</t>
  </si>
  <si>
    <t>483002</t>
  </si>
  <si>
    <t>CLOSED 11/09 - OFF SYSTEM SALES FOR RESALE (CU)</t>
  </si>
  <si>
    <t>483003</t>
  </si>
  <si>
    <t>CLOSED 01/10 - SETTLED SWAP REVENUE - NG</t>
  </si>
  <si>
    <t>483004</t>
  </si>
  <si>
    <t>CLOSED 01/10 - SETTLED SWAP EXPENSE - NG</t>
  </si>
  <si>
    <t>483005</t>
  </si>
  <si>
    <t>CLOSED 01/10 - SETTLED FUTURE REVENUE - NG</t>
  </si>
  <si>
    <t>483006</t>
  </si>
  <si>
    <t>CLOSED 01/10 - SETTLED FUTURE EXPENSE - NG</t>
  </si>
  <si>
    <t>483007</t>
  </si>
  <si>
    <t>CLOSED 01/10 - SETTLED SWAP/FUTURE REVENUE - NG - NETTING</t>
  </si>
  <si>
    <t>483008</t>
  </si>
  <si>
    <t>CLOSED 01/10 - SETTLED SWAP/FUTURE EXPENSE - NG - NETTING</t>
  </si>
  <si>
    <t>484001</t>
  </si>
  <si>
    <t>GAS INTERDEPARTMENTAL SALES</t>
  </si>
  <si>
    <t>484102</t>
  </si>
  <si>
    <t>GAS INTERDEPARTMENTAL BASE REVENUES</t>
  </si>
  <si>
    <t>484104</t>
  </si>
  <si>
    <t>GAS INTERDEPARTMENTAL GSC</t>
  </si>
  <si>
    <t>484105</t>
  </si>
  <si>
    <t>PADDYS RUN CASHOUT - INTRACOMPANY</t>
  </si>
  <si>
    <t>484106</t>
  </si>
  <si>
    <t>GAS INTERDEPARTMENTAL GLT</t>
  </si>
  <si>
    <t>484114</t>
  </si>
  <si>
    <t>CLOSED 05/11 - GAS INTERDEPARTMENTAL VDT</t>
  </si>
  <si>
    <t>484119</t>
  </si>
  <si>
    <t>GAS INTERDEPARTMENTAL CUSTOMER CHARGE</t>
  </si>
  <si>
    <t>487001</t>
  </si>
  <si>
    <t>FORFEITED DISC/LATE PAYMENT CHARGE-GAS</t>
  </si>
  <si>
    <t>488001</t>
  </si>
  <si>
    <t>RECONNECT CHRG-GAS</t>
  </si>
  <si>
    <t>488002</t>
  </si>
  <si>
    <t>CLOSED 01/10 - TEMPORARY SERV-GAS</t>
  </si>
  <si>
    <t>488003</t>
  </si>
  <si>
    <t>INSPECTION CHARGE-GAS</t>
  </si>
  <si>
    <t>488004</t>
  </si>
  <si>
    <t>METER TESTS-GAS</t>
  </si>
  <si>
    <t>488005</t>
  </si>
  <si>
    <t>GAS METER PULSE SERVICE</t>
  </si>
  <si>
    <t>489001</t>
  </si>
  <si>
    <t>CLOSED 03/09 - REV-GAS TRANS-INDUST</t>
  </si>
  <si>
    <t>489002</t>
  </si>
  <si>
    <t>CLOSED 03/09 - DIR PAY-GAS TRANSP</t>
  </si>
  <si>
    <t>489003</t>
  </si>
  <si>
    <t>CLOSED 03/09 - REV-GAS TRANSP-COMM</t>
  </si>
  <si>
    <t>489004</t>
  </si>
  <si>
    <t>CLOSED 03/09 - REV-GAS TR-PUB AUTH</t>
  </si>
  <si>
    <t>489013</t>
  </si>
  <si>
    <t>CLOSED 05/08 - REV-TR-DSM COST REC</t>
  </si>
  <si>
    <t>489101</t>
  </si>
  <si>
    <t>CLOSED 03/09 - GAS TRASPORT DSM</t>
  </si>
  <si>
    <t>489114</t>
  </si>
  <si>
    <t>CLOSED 03/09 - GAS TRASPORT VDT</t>
  </si>
  <si>
    <t>489115</t>
  </si>
  <si>
    <t>CLOSED 03/09 - GAS TRANSPORTATION REVENUE - INTERDEPARTMENT</t>
  </si>
  <si>
    <t>489201</t>
  </si>
  <si>
    <t>GAS TRANSPORT INTERDEPARTMENTAL - BASE</t>
  </si>
  <si>
    <t>489204</t>
  </si>
  <si>
    <t>GAS TRANSPORT INTERDEP - CASHOUT OFO/UCDI</t>
  </si>
  <si>
    <t>489205</t>
  </si>
  <si>
    <t>489214</t>
  </si>
  <si>
    <t>CLOSED 05/11 - GAS TRANSPORT INTERDEPARTMENTAL - VDT</t>
  </si>
  <si>
    <t>489215</t>
  </si>
  <si>
    <t>GAS TRANSPORT - INTERDEPARTMENTAL</t>
  </si>
  <si>
    <t>489219</t>
  </si>
  <si>
    <t>CLOSED 05/11 - GAS TRANSPORT INTERDEPARTMENTAL - CUSTOMER CHARGE</t>
  </si>
  <si>
    <t>489301</t>
  </si>
  <si>
    <t>GAS TRANSPORT - DSM</t>
  </si>
  <si>
    <t>489302</t>
  </si>
  <si>
    <t>GAS TRANSPORT - INDUSTRIAL</t>
  </si>
  <si>
    <t>489304</t>
  </si>
  <si>
    <t>GAS TRANSPORT - CASHOUT OFO/UCDI</t>
  </si>
  <si>
    <t>489310</t>
  </si>
  <si>
    <t>GAS TRANSPORT - CUSTOMERS (STAT ONLY)</t>
  </si>
  <si>
    <t>489312</t>
  </si>
  <si>
    <t>GAS TRANSPORT - DIRECT PAY - STATS ONLY</t>
  </si>
  <si>
    <t>489314</t>
  </si>
  <si>
    <t>GAS TRANSPORT - VDT</t>
  </si>
  <si>
    <t>489319</t>
  </si>
  <si>
    <t>TRANSPORT GAS - CUSTOMER CHARGE</t>
  </si>
  <si>
    <t>489322</t>
  </si>
  <si>
    <t>GAS TRANSPORT - COMMERCIAL</t>
  </si>
  <si>
    <t>489332</t>
  </si>
  <si>
    <t>GAS TRANSPORT - PUBLIC AUTHORITY</t>
  </si>
  <si>
    <t>493001</t>
  </si>
  <si>
    <t>RENT-GAS PROPERTY</t>
  </si>
  <si>
    <t>493900</t>
  </si>
  <si>
    <t>I/C JOINT USE RENT REVENUE-GAS-INDIRECT</t>
  </si>
  <si>
    <t>493901</t>
  </si>
  <si>
    <t>I/C JOINT USE RENT REVENUE FROM PPL-GAS-INDIRECT</t>
  </si>
  <si>
    <t>494001</t>
  </si>
  <si>
    <t>CLOSED 01/10 - INTERDEPT RENTS</t>
  </si>
  <si>
    <t>495001</t>
  </si>
  <si>
    <t>CLOSED 11/09 - MATERIAL PROFIT-GAS</t>
  </si>
  <si>
    <t>495002</t>
  </si>
  <si>
    <t>COMP-TAX REMIT-GAS</t>
  </si>
  <si>
    <t>495003</t>
  </si>
  <si>
    <t>CLOSED 11/09 - ENRG ANLYS-RES-GAS</t>
  </si>
  <si>
    <t>495005</t>
  </si>
  <si>
    <t>RET CHECK CHRG-GAS</t>
  </si>
  <si>
    <t>495006</t>
  </si>
  <si>
    <t>OTHER GAS REVENUES</t>
  </si>
  <si>
    <t>495008</t>
  </si>
  <si>
    <t>CLOSED 01/10 - CNG REVENUES</t>
  </si>
  <si>
    <t>495009</t>
  </si>
  <si>
    <t>495010</t>
  </si>
  <si>
    <t>CLOSED 01/10 - HOME SVCE INC FEES</t>
  </si>
  <si>
    <t>495011</t>
  </si>
  <si>
    <t>CLOSED 11/09 - GAS LINE REPR PROFIT</t>
  </si>
  <si>
    <t>495013</t>
  </si>
  <si>
    <t>CLOSED 11/09 - CUSTOMER GAS LINE INSTALLATION</t>
  </si>
  <si>
    <t>495014</t>
  </si>
  <si>
    <t>CLOSED 11/09 - LG&amp;E CREDIT CORP. FEES</t>
  </si>
  <si>
    <t>495015</t>
  </si>
  <si>
    <t>CLOSED 12/09 - LG&amp;E NRB GAS REVENUES</t>
  </si>
  <si>
    <t>495102</t>
  </si>
  <si>
    <t>PURCHASED GAS REFUND</t>
  </si>
  <si>
    <t>495103</t>
  </si>
  <si>
    <t>OVER/UNDER GAS SUPPLY COST ACTUAL ADJ</t>
  </si>
  <si>
    <t>495104</t>
  </si>
  <si>
    <t>OVER/UNDER GAS SUPPLY COST BALANCE ADJ</t>
  </si>
  <si>
    <t>495107</t>
  </si>
  <si>
    <t>WHOLESALE SALES MARGIN</t>
  </si>
  <si>
    <t>495108</t>
  </si>
  <si>
    <t>ACQ AND TRANS INCENTIVE</t>
  </si>
  <si>
    <t>495109</t>
  </si>
  <si>
    <t>PRB RECOVERY</t>
  </si>
  <si>
    <t>500100</t>
  </si>
  <si>
    <t>OPER SUPER/ENG</t>
  </si>
  <si>
    <t>500900</t>
  </si>
  <si>
    <t>OPER SUPER/ENG - INDIRECT</t>
  </si>
  <si>
    <t>501001</t>
  </si>
  <si>
    <t>FUEL-COAL - TON</t>
  </si>
  <si>
    <t>501002</t>
  </si>
  <si>
    <t>FUEL-COAL - BTU - (STAT ONLY)</t>
  </si>
  <si>
    <t>501003</t>
  </si>
  <si>
    <t>COAL ADDITIVES</t>
  </si>
  <si>
    <t>501004</t>
  </si>
  <si>
    <t>FUEL COAL - TO SOURCE UTILITY OSS</t>
  </si>
  <si>
    <t>501005</t>
  </si>
  <si>
    <t>FUEL COAL - OSS</t>
  </si>
  <si>
    <t>501006</t>
  </si>
  <si>
    <t>FUEL COAL - OFFSET</t>
  </si>
  <si>
    <t>501007</t>
  </si>
  <si>
    <t>FUEL COAL - TO SOURCE UTILITY RETAIL</t>
  </si>
  <si>
    <t>501008</t>
  </si>
  <si>
    <t>CLOSED 01/10 - FUEL COAL - INTERCOMPANY LEM</t>
  </si>
  <si>
    <t>501019</t>
  </si>
  <si>
    <t>CLOSED 10/08 - COAL RESALE EXPENSES</t>
  </si>
  <si>
    <t>501020</t>
  </si>
  <si>
    <t>START-UP OIL -GAL</t>
  </si>
  <si>
    <t>501021</t>
  </si>
  <si>
    <t>START-UP OIL - BTU - (STAT ONLY)</t>
  </si>
  <si>
    <t>501022</t>
  </si>
  <si>
    <t>STABILIZATION OIL - GAL</t>
  </si>
  <si>
    <t>501023</t>
  </si>
  <si>
    <t>STABILIZATION OIL - BTU - (STAT ONLY)</t>
  </si>
  <si>
    <t>501024</t>
  </si>
  <si>
    <t>GENERATION OIL - GAL - (STAT ONLY)</t>
  </si>
  <si>
    <t>501025</t>
  </si>
  <si>
    <t>GENERATION OIL - BTU - (STAT ONLY)</t>
  </si>
  <si>
    <t>501026</t>
  </si>
  <si>
    <t>COAL RESALE EXPENSES</t>
  </si>
  <si>
    <t>501030</t>
  </si>
  <si>
    <t>PETROLEUM COKE - TON - (STAT ONLY)</t>
  </si>
  <si>
    <t>501040</t>
  </si>
  <si>
    <t>CLOSED 01/10 - START-UP PROPANE-GAL WKE ONLY</t>
  </si>
  <si>
    <t>501060</t>
  </si>
  <si>
    <t>CLOSED 11/09 - SYNFUEL - TON</t>
  </si>
  <si>
    <t>501090</t>
  </si>
  <si>
    <t>FUEL HANDLING</t>
  </si>
  <si>
    <t>501091</t>
  </si>
  <si>
    <t>FUEL SAMPLING AND TESTING</t>
  </si>
  <si>
    <t>501092</t>
  </si>
  <si>
    <t>FUEL HANDLING-GALS - (STAT ONLY)</t>
  </si>
  <si>
    <t>501093</t>
  </si>
  <si>
    <t>CLOSED 08/10 - FUEL HANDLING-BTU</t>
  </si>
  <si>
    <t>501099</t>
  </si>
  <si>
    <t>KWH GENERATED-COAL - (STAT ONLY)</t>
  </si>
  <si>
    <t>501100</t>
  </si>
  <si>
    <t>START-UP GAS - MCF</t>
  </si>
  <si>
    <t>501101</t>
  </si>
  <si>
    <t>START-UP GAS - BTU - (STAT ONLY)</t>
  </si>
  <si>
    <t>501102</t>
  </si>
  <si>
    <t>STABILIZATION GAS - MCF</t>
  </si>
  <si>
    <t>501103</t>
  </si>
  <si>
    <t>STABILIZATION GAS - BTU - (STAT ONLY)</t>
  </si>
  <si>
    <t>501110</t>
  </si>
  <si>
    <t>GENERATION GAS - MAIN BOILER -MCF - (STAT ONLY)</t>
  </si>
  <si>
    <t>501115</t>
  </si>
  <si>
    <t>CLOSED 11/09 - FUEL REFUND ADJUSTMENT</t>
  </si>
  <si>
    <t>501200</t>
  </si>
  <si>
    <t>BOTTOM ASH DISPOSAL</t>
  </si>
  <si>
    <t>501201</t>
  </si>
  <si>
    <t>PLANT-ECR BOTTOM ASH DISPOSAL</t>
  </si>
  <si>
    <t>501202</t>
  </si>
  <si>
    <t>BOTTOM ASH PROCEEDS</t>
  </si>
  <si>
    <t>501203</t>
  </si>
  <si>
    <t>ECR BOTTOM ASH DISPOSAL</t>
  </si>
  <si>
    <t>501250</t>
  </si>
  <si>
    <t>FLY ASH PROCEEDS</t>
  </si>
  <si>
    <t>501251</t>
  </si>
  <si>
    <t>FLY ASH DISPOSAL</t>
  </si>
  <si>
    <t>501252</t>
  </si>
  <si>
    <t>PLANT-ECR FLY ASH DISPOSAL</t>
  </si>
  <si>
    <t>501253</t>
  </si>
  <si>
    <t>ECR FLY ASH DISPOSAL</t>
  </si>
  <si>
    <t>501299</t>
  </si>
  <si>
    <t>KWH GENERATED-OIL - (STAT ONLY)</t>
  </si>
  <si>
    <t>501399</t>
  </si>
  <si>
    <t>CLOSED 03/07 - FUEL FOR GENERATION (JDE CO ONLY)</t>
  </si>
  <si>
    <t>501919</t>
  </si>
  <si>
    <t>501990</t>
  </si>
  <si>
    <t>FUEL HANDLING - INDIRECT</t>
  </si>
  <si>
    <t>501993</t>
  </si>
  <si>
    <t>FUELS PROCUREMENT - INDIRECT</t>
  </si>
  <si>
    <t>501997</t>
  </si>
  <si>
    <t>CLOSED 08/10 - FUEL CLEARING WKE ONLY</t>
  </si>
  <si>
    <t>501998</t>
  </si>
  <si>
    <t>CLOSED 02/05 - FUEL-INDIR LAB ALLOC</t>
  </si>
  <si>
    <t>501999</t>
  </si>
  <si>
    <t>CLOSED 02/05 - FUEL-OTHER OH ALLOC</t>
  </si>
  <si>
    <t>502001</t>
  </si>
  <si>
    <t>OTHER WASTE DISPOSAL</t>
  </si>
  <si>
    <t>502002</t>
  </si>
  <si>
    <t>BOILER SYSTEMS OPR</t>
  </si>
  <si>
    <t>502003</t>
  </si>
  <si>
    <t>SDRS OPERATION</t>
  </si>
  <si>
    <t>502004</t>
  </si>
  <si>
    <t>SDRS-H2O SYS OPR</t>
  </si>
  <si>
    <t>502005</t>
  </si>
  <si>
    <t>SLUDGE STAB SYS OPR</t>
  </si>
  <si>
    <t>502006</t>
  </si>
  <si>
    <t>SCRUBBER REACTANT EX</t>
  </si>
  <si>
    <t>502007</t>
  </si>
  <si>
    <t>REAGENT PREP OPR WKE ONLY</t>
  </si>
  <si>
    <t>502008</t>
  </si>
  <si>
    <t>WASTE TREATMENT OPR WKE ONLY</t>
  </si>
  <si>
    <t>502009</t>
  </si>
  <si>
    <t>STEAM EXP CARRYING COST (WKE ONLY)</t>
  </si>
  <si>
    <t>502010</t>
  </si>
  <si>
    <t>CLOSED 01/10 - STEAM EXP CLEAN AIR (WKE ONLY)</t>
  </si>
  <si>
    <t>502011</t>
  </si>
  <si>
    <t>ECR OTHER WASTE DISPOSAL</t>
  </si>
  <si>
    <t>502012</t>
  </si>
  <si>
    <t>PLANT-ECR LANDFILL OPERATION</t>
  </si>
  <si>
    <t>502013</t>
  </si>
  <si>
    <t>ECR LANDFILL OPERATIONS</t>
  </si>
  <si>
    <t>502021</t>
  </si>
  <si>
    <t>OTHER WASTE DISPOSAL - RETAIL</t>
  </si>
  <si>
    <t>502022</t>
  </si>
  <si>
    <t>OTHER WASTE DISPOSAL - OSS</t>
  </si>
  <si>
    <t>502023</t>
  </si>
  <si>
    <t>OTHER WASTE DISPOSAL - OFFSET</t>
  </si>
  <si>
    <t>502024</t>
  </si>
  <si>
    <t>SCRUBBER REACTANT - RETAIL</t>
  </si>
  <si>
    <t>502025</t>
  </si>
  <si>
    <t>SCRUBBER REACTANT - OSS</t>
  </si>
  <si>
    <t>502026</t>
  </si>
  <si>
    <t>SCRUBBER REACTANT - OFFSET</t>
  </si>
  <si>
    <t>502056</t>
  </si>
  <si>
    <t>ECR SCRUBBER REACTANT EX</t>
  </si>
  <si>
    <t>502100</t>
  </si>
  <si>
    <t>STM EXP(EX SDRS.SPP)</t>
  </si>
  <si>
    <t>502900</t>
  </si>
  <si>
    <t>STM EXP(EX SDRS.SPP) - INDIRECT</t>
  </si>
  <si>
    <t>503100</t>
  </si>
  <si>
    <t>CLOSED 07/10 - STEAM-OTHER SOURCES</t>
  </si>
  <si>
    <t>504001</t>
  </si>
  <si>
    <t>STEAM XFERRED - CR - PROJECT USE</t>
  </si>
  <si>
    <t>505100</t>
  </si>
  <si>
    <t>ELECTRIC SYS OPR</t>
  </si>
  <si>
    <t>506001</t>
  </si>
  <si>
    <t>STEAM OPERATION-AIR QUALITY MONITORING AND CONTROL EQUIPMENT</t>
  </si>
  <si>
    <t>506051</t>
  </si>
  <si>
    <t>ECR STEAM OPERATION-AIR QUALITY MONITORING AND CONTROL EQUIPMENT</t>
  </si>
  <si>
    <t>506100</t>
  </si>
  <si>
    <t>MISC STM PWR EXP</t>
  </si>
  <si>
    <t>506101</t>
  </si>
  <si>
    <t>CLOSED 09/09 - ADDITIONAL PAYMENT DUE WKE (HMPL ONLY)</t>
  </si>
  <si>
    <t>506102</t>
  </si>
  <si>
    <t>MISC STM PWR EXP-GALS - (STAT ONLY)</t>
  </si>
  <si>
    <t>506103</t>
  </si>
  <si>
    <t>MISC STM PWR EXP-BTU - (STAT ONLY)</t>
  </si>
  <si>
    <t>506104</t>
  </si>
  <si>
    <t>NOX REDUCTION REAGENT</t>
  </si>
  <si>
    <t>506105</t>
  </si>
  <si>
    <t>OPERATION OF SCR/NOX REDUCTION EQUIP</t>
  </si>
  <si>
    <t>506106</t>
  </si>
  <si>
    <t>SCR/NOX - RETAIL</t>
  </si>
  <si>
    <t>506107</t>
  </si>
  <si>
    <t>SCR/NOX - OSS</t>
  </si>
  <si>
    <t>506108</t>
  </si>
  <si>
    <t>SCR/NOX - OFFSET</t>
  </si>
  <si>
    <t>506109</t>
  </si>
  <si>
    <t>SORBENT INJECTION OPERATION</t>
  </si>
  <si>
    <t>506110</t>
  </si>
  <si>
    <t>MERCURY MONITORS OPERATIONS</t>
  </si>
  <si>
    <t>506111</t>
  </si>
  <si>
    <t>ACTIVATED CARBON</t>
  </si>
  <si>
    <t>506112</t>
  </si>
  <si>
    <t>SORBENT REACTANT - REAGENT ONLY</t>
  </si>
  <si>
    <t>506150</t>
  </si>
  <si>
    <t>ECR MERCURY MONITORS OPERATIONS</t>
  </si>
  <si>
    <t>506151</t>
  </si>
  <si>
    <t>ECR ACTIVATED CARBON</t>
  </si>
  <si>
    <t>506152</t>
  </si>
  <si>
    <t>ECR SORBENT REACTANT - REAGENT ONLY</t>
  </si>
  <si>
    <t>506154</t>
  </si>
  <si>
    <t>ECR NOX REDUCTION REAGENT</t>
  </si>
  <si>
    <t>506155</t>
  </si>
  <si>
    <t>ECR OPERATION OF SCR/NOX REDUCTION EQUIP</t>
  </si>
  <si>
    <t>506156</t>
  </si>
  <si>
    <t>ECR BAGHOUSE OPERATIONS</t>
  </si>
  <si>
    <t>506159</t>
  </si>
  <si>
    <t>ECR SORBENT INJECTION OPERATION</t>
  </si>
  <si>
    <t>506199</t>
  </si>
  <si>
    <t>CLOSED 03/09 - CAPITAL EXPENSES - DISCONTINUED OPS</t>
  </si>
  <si>
    <t>506900</t>
  </si>
  <si>
    <t>MISC STM PWR EXP - INDIRECT</t>
  </si>
  <si>
    <t>507100</t>
  </si>
  <si>
    <t>RENTS-STEAM</t>
  </si>
  <si>
    <t>507900</t>
  </si>
  <si>
    <t>I/C JOINT USE RENT EXPENSE-GEN-INDIRECT</t>
  </si>
  <si>
    <t>509001</t>
  </si>
  <si>
    <t>CLOSED 01/09 - SO2 EMISSION ALLOWANCES</t>
  </si>
  <si>
    <t>509002</t>
  </si>
  <si>
    <t>SO2 EMISSION ALLOWANCES</t>
  </si>
  <si>
    <t>509003</t>
  </si>
  <si>
    <t>NOX EMISSION ALLOWANCES</t>
  </si>
  <si>
    <t>509004</t>
  </si>
  <si>
    <t>EMISSION ALLOWANCES - RETAIL</t>
  </si>
  <si>
    <t>509005</t>
  </si>
  <si>
    <t>CLOSED 01/09 - EMISSION ALLOWANCES - OSS</t>
  </si>
  <si>
    <t>509006</t>
  </si>
  <si>
    <t>CLOSED 01/09 - EMISSION ALLOWANCES - OFFSET</t>
  </si>
  <si>
    <t>509007</t>
  </si>
  <si>
    <t>EMISSION ALLOWANCES - OSS</t>
  </si>
  <si>
    <t>509008</t>
  </si>
  <si>
    <t>EMISSION ALLOWANCES - OFFSET</t>
  </si>
  <si>
    <t>509052</t>
  </si>
  <si>
    <t>ECR SO2 EMISSION ALLOWANCES</t>
  </si>
  <si>
    <t>509053</t>
  </si>
  <si>
    <t>ECR NOX EMISSION ALLOWANCES</t>
  </si>
  <si>
    <t>509100</t>
  </si>
  <si>
    <t>CLOSED 01/10 - ALLOWANCES - CLEAR AIR</t>
  </si>
  <si>
    <t>510100</t>
  </si>
  <si>
    <t>MTCE SUPER/ENG - STEAM</t>
  </si>
  <si>
    <t>510900</t>
  </si>
  <si>
    <t>MTCE SUPER/ENG - STEAM - INDIRECT</t>
  </si>
  <si>
    <t>511100</t>
  </si>
  <si>
    <t>MTCE-STRUCTURES</t>
  </si>
  <si>
    <t>512005</t>
  </si>
  <si>
    <t>MAINTENANCE-SDRS</t>
  </si>
  <si>
    <t>512007</t>
  </si>
  <si>
    <t>CLOSED 09/12 - MTCE-REAGENT PREP (WKE ONLY)</t>
  </si>
  <si>
    <t>512008</t>
  </si>
  <si>
    <t>CLOSED 01/10 - MTCE-WASTE TREATMENT (WKE ONLY)</t>
  </si>
  <si>
    <t>512011</t>
  </si>
  <si>
    <t>INSTR/CNTRL-ENVRNL</t>
  </si>
  <si>
    <t>512015</t>
  </si>
  <si>
    <t>SDRS-COMMON H2O SYS</t>
  </si>
  <si>
    <t>512017</t>
  </si>
  <si>
    <t>MTCE-SLUDGE STAB SYS</t>
  </si>
  <si>
    <t>512051</t>
  </si>
  <si>
    <t>ECR INSTR/CNTRL-ENVRNL</t>
  </si>
  <si>
    <t>512055</t>
  </si>
  <si>
    <t>ECR MAINTENANCE-SDRS</t>
  </si>
  <si>
    <t>512100</t>
  </si>
  <si>
    <t>MTCE-BOILER PLANT</t>
  </si>
  <si>
    <t>512101</t>
  </si>
  <si>
    <t>MAINTENANCE OF SCR/NOX REDUCTION EQUIP</t>
  </si>
  <si>
    <t>512102</t>
  </si>
  <si>
    <t>SORBENT INJECTION MAINTENANCE</t>
  </si>
  <si>
    <t>512103</t>
  </si>
  <si>
    <t>MERCURY MONITORS MAINTENANCE</t>
  </si>
  <si>
    <t>512105</t>
  </si>
  <si>
    <t>PLANT-ECR LANDFILL MAINTENANCE</t>
  </si>
  <si>
    <t>512106</t>
  </si>
  <si>
    <t>PLANT-ECR CCP SYSTEM MAINTENANCE</t>
  </si>
  <si>
    <t>512107</t>
  </si>
  <si>
    <t>ECR LANDFILL MAINTENANCE</t>
  </si>
  <si>
    <t>512108</t>
  </si>
  <si>
    <t>ECR CCP SYSTEM MAINTENANCE</t>
  </si>
  <si>
    <t>512151</t>
  </si>
  <si>
    <t>ECR MAINTENANCE OF SCR/NOX REDUCTION EQUIP</t>
  </si>
  <si>
    <t>512152</t>
  </si>
  <si>
    <t>ECR SORBENT INJECTION MAINTENANCE</t>
  </si>
  <si>
    <t>512153</t>
  </si>
  <si>
    <t>ECR MERCURY MONITORS MAINTENANCE</t>
  </si>
  <si>
    <t>512156</t>
  </si>
  <si>
    <t>ECR BAGHOUSE MAINTENANCE</t>
  </si>
  <si>
    <t>512900</t>
  </si>
  <si>
    <t>CLOSED 01/10 - MTCE-BOILER PLANT - INDIRECT</t>
  </si>
  <si>
    <t>513100</t>
  </si>
  <si>
    <t>MTCE-ELECTRIC PLANT</t>
  </si>
  <si>
    <t>513900</t>
  </si>
  <si>
    <t>MTCE-ELECTRIC PLANT - BOILER</t>
  </si>
  <si>
    <t>514100</t>
  </si>
  <si>
    <t>MTCE-MISC/STM PLANT</t>
  </si>
  <si>
    <t>535100</t>
  </si>
  <si>
    <t>OPER SUPER/ENG-HYDRO</t>
  </si>
  <si>
    <t>536100</t>
  </si>
  <si>
    <t>WATER FOR POWER</t>
  </si>
  <si>
    <t>536101</t>
  </si>
  <si>
    <t>KWH GENERATED-HYDRO - (STAT ONLY)</t>
  </si>
  <si>
    <t>537100</t>
  </si>
  <si>
    <t>CLOSED 01/10 - HYDRAULIC EXPENSES</t>
  </si>
  <si>
    <t>538100</t>
  </si>
  <si>
    <t>ELECTRIC EXPENSES - HYDRO</t>
  </si>
  <si>
    <t>538900</t>
  </si>
  <si>
    <t>539100</t>
  </si>
  <si>
    <t>MISC HYD PWR GEN EXP</t>
  </si>
  <si>
    <t>540100</t>
  </si>
  <si>
    <t>RENTS-HYDRO</t>
  </si>
  <si>
    <t>541100</t>
  </si>
  <si>
    <t>MTCE-SUPER/ENG - HYDRO</t>
  </si>
  <si>
    <t>542100</t>
  </si>
  <si>
    <t>MAINT OF STRUCTURES - HYDRO</t>
  </si>
  <si>
    <t>543100</t>
  </si>
  <si>
    <t>MTCE-RES/DAMS/WATERW</t>
  </si>
  <si>
    <t>544100</t>
  </si>
  <si>
    <t>545100</t>
  </si>
  <si>
    <t>MTCE-MISC HYDAULIC PLANT</t>
  </si>
  <si>
    <t>546100</t>
  </si>
  <si>
    <t>OPER SUPER/ENG - TURBINES</t>
  </si>
  <si>
    <t>547010</t>
  </si>
  <si>
    <t>KWH GEN-OTH PWR-OIL - (STAT ONLY)</t>
  </si>
  <si>
    <t>547020</t>
  </si>
  <si>
    <t>KWH GEN-OTH PWR-GAS - (STAT ONLY)</t>
  </si>
  <si>
    <t>547030</t>
  </si>
  <si>
    <t>FUEL-GAS - MCF</t>
  </si>
  <si>
    <t>547031</t>
  </si>
  <si>
    <t>FUEL-GAS - BTU - (STAT ONLY)</t>
  </si>
  <si>
    <t>547040</t>
  </si>
  <si>
    <t>FUEL-OIL - GAL</t>
  </si>
  <si>
    <t>547041</t>
  </si>
  <si>
    <t>FUEL-OIL - BTU - (STAT ONLY)</t>
  </si>
  <si>
    <t>547051</t>
  </si>
  <si>
    <t>FUEL - TO SOURCE UTILITY OSS</t>
  </si>
  <si>
    <t>547052</t>
  </si>
  <si>
    <t>FUEL - OSS</t>
  </si>
  <si>
    <t>547053</t>
  </si>
  <si>
    <t>FUEL - OFFSET</t>
  </si>
  <si>
    <t>547054</t>
  </si>
  <si>
    <t>FUEL - TO SOURCE UTILITY RETAIL</t>
  </si>
  <si>
    <t>547055</t>
  </si>
  <si>
    <t>CLOSED 11/09 - FUEL - INTERCOMPANY LEM</t>
  </si>
  <si>
    <t>547056</t>
  </si>
  <si>
    <t>FUEL - GAS - INTRACOMPANY</t>
  </si>
  <si>
    <t>547057</t>
  </si>
  <si>
    <t>FUEL - GAS - INTRACOMPANY - BTU - (STAT ONLY)</t>
  </si>
  <si>
    <t>547100</t>
  </si>
  <si>
    <t>CLOSED 11/09 - TEST ENERGY - MCF</t>
  </si>
  <si>
    <t>547101</t>
  </si>
  <si>
    <t>CLOSED 11/09 - TEST ENERGY - BTU</t>
  </si>
  <si>
    <t>547102</t>
  </si>
  <si>
    <t>CLOSED 11/09 - TEST ENERGY - KWH</t>
  </si>
  <si>
    <t>548100</t>
  </si>
  <si>
    <t>GENERATION EXP</t>
  </si>
  <si>
    <t>549001</t>
  </si>
  <si>
    <t>CLOSED 05/11 - SO2 EMISSION ALLOWANCES-CTS</t>
  </si>
  <si>
    <t>549002</t>
  </si>
  <si>
    <t>AIR QUALITY EXPENSES</t>
  </si>
  <si>
    <t>549003</t>
  </si>
  <si>
    <t>549004</t>
  </si>
  <si>
    <t>CLOSED 11/09 - EMISSION ALLOWANCES - RETAIL</t>
  </si>
  <si>
    <t>549005</t>
  </si>
  <si>
    <t>CLOSED 11/09 - EMISSION ALLOWANCES - OSS</t>
  </si>
  <si>
    <t>549006</t>
  </si>
  <si>
    <t>CLOSED 11/09 - EMISSION ALLOWANCES - OFFSET</t>
  </si>
  <si>
    <t>549051</t>
  </si>
  <si>
    <t>CLOSED 05/11 - ECR SO2 EMISSON ALLOWANCES-CTS</t>
  </si>
  <si>
    <t>549053</t>
  </si>
  <si>
    <t>CLOSED 05/11 - ECR NOX EMISSION ALLOWANCES</t>
  </si>
  <si>
    <t>549100</t>
  </si>
  <si>
    <t>MISC OTH PWR GEN EXP</t>
  </si>
  <si>
    <t>549101</t>
  </si>
  <si>
    <t>CLOSED 11/09 - MISC OTH PWR GEN EXP - KWH</t>
  </si>
  <si>
    <t>549200</t>
  </si>
  <si>
    <t>CLOSED 11/09 - TEST ENERGY</t>
  </si>
  <si>
    <t>549295</t>
  </si>
  <si>
    <t>CLOSED 03/07 - WKEC COST OF REVENUES (JDE CO ONLY)</t>
  </si>
  <si>
    <t>549296</t>
  </si>
  <si>
    <t>CLOSED 02/10 - ARGENTINE COST OF REVENUES</t>
  </si>
  <si>
    <t>549297</t>
  </si>
  <si>
    <t>CLOSED 03/07 - OTHER INTERNATIONAL COST OF REVS (JDE CO ONLY)</t>
  </si>
  <si>
    <t>549298</t>
  </si>
  <si>
    <t>CLOSED 07/08 - OTHER COST OF REVS (NON-LELLC) (JDE CO ONLY)</t>
  </si>
  <si>
    <t>549299</t>
  </si>
  <si>
    <t>CLOSED 03/07 - INTERCO COST OF REVS (NON-LELLC) (JDE CO ONLY)</t>
  </si>
  <si>
    <t>550100</t>
  </si>
  <si>
    <t>RENTS-OTH PWR</t>
  </si>
  <si>
    <t>551100</t>
  </si>
  <si>
    <t>MTCE-SUPER/ENG - TURBINES</t>
  </si>
  <si>
    <t>552100</t>
  </si>
  <si>
    <t>MTCE-STRUCTURES - OTH PWR</t>
  </si>
  <si>
    <t>553100</t>
  </si>
  <si>
    <t>MTCE-GEN/ELECT EQ</t>
  </si>
  <si>
    <t>553200</t>
  </si>
  <si>
    <t>MTCE-HEAT RECOVERY STM GEN</t>
  </si>
  <si>
    <t>554100</t>
  </si>
  <si>
    <t>MTCE-MISC OTH PWR GEN</t>
  </si>
  <si>
    <t>Account</t>
  </si>
  <si>
    <t>month_01_jan</t>
  </si>
  <si>
    <t>month_02_feb</t>
  </si>
  <si>
    <t>month_03_mar</t>
  </si>
  <si>
    <t>month_04_apr</t>
  </si>
  <si>
    <t>month_05_may</t>
  </si>
  <si>
    <t>month_06_jun</t>
  </si>
  <si>
    <t>month_07_jul</t>
  </si>
  <si>
    <t>month_08_aug</t>
  </si>
  <si>
    <t>month_09_sep</t>
  </si>
  <si>
    <t>month_10_oct</t>
  </si>
  <si>
    <t>month_11_nov</t>
  </si>
  <si>
    <t>month_12_dec</t>
  </si>
  <si>
    <t>total</t>
  </si>
  <si>
    <t>CRC</t>
  </si>
  <si>
    <t>FERC</t>
  </si>
  <si>
    <t>408</t>
  </si>
  <si>
    <t>426</t>
  </si>
  <si>
    <t>500</t>
  </si>
  <si>
    <t>501</t>
  </si>
  <si>
    <t>502</t>
  </si>
  <si>
    <t>505</t>
  </si>
  <si>
    <t>506</t>
  </si>
  <si>
    <t>507</t>
  </si>
  <si>
    <t>509</t>
  </si>
  <si>
    <t>510</t>
  </si>
  <si>
    <t>511</t>
  </si>
  <si>
    <t>512</t>
  </si>
  <si>
    <t>513</t>
  </si>
  <si>
    <t>514</t>
  </si>
  <si>
    <t>921</t>
  </si>
  <si>
    <t>925</t>
  </si>
  <si>
    <t>926</t>
  </si>
  <si>
    <t>930</t>
  </si>
  <si>
    <t>Unit/FERC</t>
  </si>
  <si>
    <t>Unit/Ferc</t>
  </si>
  <si>
    <t>Operating Expenses by FERC (excl Fuel)</t>
  </si>
  <si>
    <t>2013-2017</t>
  </si>
  <si>
    <t>Retired and/or Retiring Units</t>
  </si>
  <si>
    <t>Case No. 2014-00371</t>
  </si>
  <si>
    <t>KIUC Q. 1-7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</si>
  <si>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</si>
  <si>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</si>
  <si>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</si>
  <si>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</si>
  <si>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</si>
  <si>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</si>
  <si>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</si>
  <si>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</si>
  <si>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</si>
  <si>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</si>
  <si>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</si>
  <si>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</si>
  <si>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Cane Run 4</t>
  </si>
  <si>
    <t>Unit/Ferc/Yr</t>
  </si>
  <si>
    <t>Jan-13</t>
  </si>
  <si>
    <t>Feb-13</t>
  </si>
  <si>
    <t>Jan-14</t>
  </si>
  <si>
    <t>Mar-13</t>
  </si>
  <si>
    <t>Apr-13</t>
  </si>
  <si>
    <t>May-13</t>
  </si>
  <si>
    <t>Jun-13</t>
  </si>
  <si>
    <t>Jul-13</t>
  </si>
  <si>
    <t>Aug-13</t>
  </si>
  <si>
    <t>Sep-13</t>
  </si>
  <si>
    <t>Oct-13</t>
  </si>
  <si>
    <t>Nov-13</t>
  </si>
  <si>
    <t>Dec-13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</si>
  <si>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</si>
  <si>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</si>
  <si>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</si>
  <si>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</si>
  <si>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</si>
  <si>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</si>
  <si>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</si>
  <si>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</si>
  <si>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Oct-14</t>
  </si>
  <si>
    <t>Nov-14</t>
  </si>
  <si>
    <t>Dec-14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</si>
  <si>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</si>
  <si>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</si>
  <si>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</si>
  <si>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</si>
  <si>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</si>
  <si>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</si>
  <si>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</si>
  <si>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</si>
  <si>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Sep-15</t>
  </si>
  <si>
    <t>Oct-15</t>
  </si>
  <si>
    <t>Nov-15</t>
  </si>
  <si>
    <t>Dec-15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</si>
  <si>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</si>
  <si>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</si>
  <si>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</si>
  <si>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</si>
  <si>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</si>
  <si>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</si>
  <si>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</si>
  <si>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</si>
  <si>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</si>
  <si>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</si>
  <si>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</si>
  <si>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</si>
  <si>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</si>
  <si>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</si>
  <si>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</si>
  <si>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</si>
  <si>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</si>
  <si>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</si>
  <si>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</si>
  <si>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</si>
  <si>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</si>
  <si>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</si>
  <si>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</si>
  <si>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</si>
  <si>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>Cane Run 5</t>
  </si>
  <si>
    <t>Cane Run 6</t>
  </si>
  <si>
    <t>Cane Run Common</t>
  </si>
  <si>
    <t>Summary Point 16</t>
  </si>
  <si>
    <t>Year</t>
  </si>
  <si>
    <t>Budget Version</t>
  </si>
  <si>
    <t>P42710: CANE RUN AND OHIO FALLS AND CT</t>
  </si>
  <si>
    <t>P42740: TYRONE PLANT</t>
  </si>
  <si>
    <t>P42750: GREEN RIVER PLANT</t>
  </si>
  <si>
    <t>2015 BP PPL</t>
  </si>
  <si>
    <t>Labor</t>
  </si>
  <si>
    <t>GR</t>
  </si>
  <si>
    <t>TY</t>
  </si>
  <si>
    <t>CR</t>
  </si>
  <si>
    <t>PLTLBR</t>
  </si>
  <si>
    <t>Cane Run</t>
  </si>
  <si>
    <t>KIUC Q. 1-8</t>
  </si>
  <si>
    <t>Staffing Levels and Payroll</t>
  </si>
  <si>
    <t>LG&amp;E Retired and/or Retiring Units</t>
  </si>
  <si>
    <t>2013</t>
  </si>
  <si>
    <t>557999</t>
  </si>
  <si>
    <t>921002</t>
  </si>
  <si>
    <t>925002</t>
  </si>
  <si>
    <t>925902</t>
  </si>
  <si>
    <t>926001</t>
  </si>
  <si>
    <t>926002</t>
  </si>
  <si>
    <t>926003</t>
  </si>
  <si>
    <t>926004</t>
  </si>
  <si>
    <t>926005</t>
  </si>
  <si>
    <t>926019</t>
  </si>
  <si>
    <t>926101</t>
  </si>
  <si>
    <t>926102</t>
  </si>
  <si>
    <t>926105</t>
  </si>
  <si>
    <t>926106</t>
  </si>
  <si>
    <t>926116</t>
  </si>
  <si>
    <t>926901</t>
  </si>
  <si>
    <t>926902</t>
  </si>
  <si>
    <t>926903</t>
  </si>
  <si>
    <t>926904</t>
  </si>
  <si>
    <t>926905</t>
  </si>
  <si>
    <t>926911</t>
  </si>
  <si>
    <t>926912</t>
  </si>
  <si>
    <t>926915</t>
  </si>
  <si>
    <t>926916</t>
  </si>
  <si>
    <t>926919</t>
  </si>
  <si>
    <t>926990</t>
  </si>
  <si>
    <t>930202</t>
  </si>
  <si>
    <t>2014</t>
  </si>
  <si>
    <t>928001</t>
  </si>
  <si>
    <t>Actuals</t>
  </si>
  <si>
    <t>Budget</t>
  </si>
  <si>
    <t>Staffing Levels*</t>
  </si>
  <si>
    <t>* Staffing levels are not divided by unit</t>
  </si>
  <si>
    <t>Total Cane Run</t>
  </si>
  <si>
    <t>Labor $</t>
  </si>
  <si>
    <t>Total Cane Run 4</t>
  </si>
  <si>
    <t>Total Cane Run 5</t>
  </si>
  <si>
    <t>Total Cane Run  6</t>
  </si>
  <si>
    <t>Total Cane Run 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</si>
</sst>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;@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49" fontId="0" fillId="0" borderId="0" xfId="0" applyNumberFormat="1"/>
    <xf numFmtId="49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0" fillId="0" borderId="0" xfId="0" quotePrefix="1" applyAlignment="1"/>
    <xf numFmtId="0" fontId="0" fillId="0" borderId="2" xfId="0" applyBorder="1" applyAlignment="1">
      <alignment horizontal="center"/>
    </xf>
    <xf numFmtId="0" fontId="6" fillId="0" borderId="0" xfId="0" quotePrefix="1" applyFont="1" applyAlignment="1">
      <alignment horizontal="left"/>
    </xf>
    <xf numFmtId="165" fontId="0" fillId="0" borderId="1" xfId="1" applyNumberFormat="1" applyFont="1" applyBorder="1"/>
    <xf numFmtId="0" fontId="0" fillId="0" borderId="2" xfId="0" quotePrefix="1" applyBorder="1" applyAlignment="1">
      <alignment horizontal="center"/>
    </xf>
    <xf numFmtId="165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</cellXfs>
  <cellStyles count="3">
    <cellStyle name="Comma" xfId="1" builtinId="3"/>
    <cellStyle name="Comma_All Accounts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tired 2013 2014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tired units in Plan less CO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BP80"/>
  <sheetViews>
    <sheetView tabSelected="1" zoomScaleNormal="100" workbookViewId="0">
      <selection activeCell="C10" sqref="C10"/>
    </sheetView>
  </sheetViews>
  <sheetFormatPr defaultRowHeight="15" x14ac:dyDescent="0.25"/>
  <cols>
    <col min="1" max="1" width="19.7109375" customWidth="1"/>
    <col min="3" max="29" width="10.5703125" bestFit="1" customWidth="1"/>
    <col min="30" max="30" width="11.5703125" bestFit="1" customWidth="1"/>
    <col min="31" max="38" width="9" bestFit="1" customWidth="1"/>
    <col min="39" max="43" width="8" bestFit="1" customWidth="1"/>
    <col min="44" max="44" width="9" bestFit="1" customWidth="1"/>
    <col min="45" max="45" width="8" bestFit="1" customWidth="1"/>
    <col min="46" max="50" width="9" bestFit="1" customWidth="1"/>
    <col min="51" max="55" width="8" bestFit="1" customWidth="1"/>
    <col min="56" max="56" width="9" bestFit="1" customWidth="1"/>
    <col min="57" max="59" width="8" bestFit="1" customWidth="1"/>
    <col min="60" max="60" width="9" bestFit="1" customWidth="1"/>
    <col min="61" max="61" width="8" bestFit="1" customWidth="1"/>
    <col min="62" max="62" width="9" bestFit="1" customWidth="1"/>
    <col min="64" max="68" width="10.5703125" bestFit="1" customWidth="1"/>
  </cols>
  <sheetData>
    <row r="1" spans="1:68" ht="18.75" x14ac:dyDescent="0.3">
      <c r="A1" s="14" t="s">
        <v>3096</v>
      </c>
    </row>
    <row r="2" spans="1:68" ht="18.75" x14ac:dyDescent="0.3">
      <c r="A2" s="15" t="s">
        <v>3193</v>
      </c>
    </row>
    <row r="3" spans="1:68" ht="18.75" x14ac:dyDescent="0.3">
      <c r="A3" s="14" t="s">
        <v>3097</v>
      </c>
    </row>
    <row r="4" spans="1:68" ht="18.75" x14ac:dyDescent="0.3">
      <c r="A4" s="14" t="s">
        <v>3099</v>
      </c>
    </row>
    <row r="5" spans="1:68" ht="18.75" x14ac:dyDescent="0.3">
      <c r="A5" s="15" t="s">
        <v>3100</v>
      </c>
    </row>
    <row r="7" spans="1:68" ht="18.75" x14ac:dyDescent="0.3">
      <c r="A7" s="15"/>
      <c r="C7" s="27" t="s">
        <v>3224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 t="s">
        <v>3224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8" t="s">
        <v>3225</v>
      </c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 t="s">
        <v>3225</v>
      </c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 t="s">
        <v>3225</v>
      </c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</row>
    <row r="8" spans="1:68" x14ac:dyDescent="0.25">
      <c r="B8" s="22" t="s">
        <v>3075</v>
      </c>
      <c r="C8" s="25" t="s">
        <v>3115</v>
      </c>
      <c r="D8" s="25" t="s">
        <v>3116</v>
      </c>
      <c r="E8" s="25" t="s">
        <v>3118</v>
      </c>
      <c r="F8" s="25" t="s">
        <v>3119</v>
      </c>
      <c r="G8" s="25" t="s">
        <v>3120</v>
      </c>
      <c r="H8" s="25" t="s">
        <v>3121</v>
      </c>
      <c r="I8" s="25" t="s">
        <v>3122</v>
      </c>
      <c r="J8" s="25" t="s">
        <v>3123</v>
      </c>
      <c r="K8" s="25" t="s">
        <v>3124</v>
      </c>
      <c r="L8" s="25" t="s">
        <v>3125</v>
      </c>
      <c r="M8" s="25" t="s">
        <v>3126</v>
      </c>
      <c r="N8" s="25" t="s">
        <v>3127</v>
      </c>
      <c r="O8" s="25" t="s">
        <v>3117</v>
      </c>
      <c r="P8" s="25" t="s">
        <v>3128</v>
      </c>
      <c r="Q8" s="25" t="s">
        <v>3129</v>
      </c>
      <c r="R8" s="25" t="s">
        <v>3130</v>
      </c>
      <c r="S8" s="25" t="s">
        <v>3131</v>
      </c>
      <c r="T8" s="25" t="s">
        <v>3132</v>
      </c>
      <c r="U8" s="25" t="s">
        <v>3133</v>
      </c>
      <c r="V8" s="25" t="s">
        <v>3134</v>
      </c>
      <c r="W8" s="25" t="s">
        <v>3135</v>
      </c>
      <c r="X8" s="25" t="s">
        <v>3136</v>
      </c>
      <c r="Y8" s="25" t="s">
        <v>3137</v>
      </c>
      <c r="Z8" s="25" t="s">
        <v>3138</v>
      </c>
      <c r="AA8" s="25" t="s">
        <v>3139</v>
      </c>
      <c r="AB8" s="25" t="s">
        <v>3140</v>
      </c>
      <c r="AC8" s="25" t="s">
        <v>3141</v>
      </c>
      <c r="AD8" s="25" t="s">
        <v>3142</v>
      </c>
      <c r="AE8" s="25" t="s">
        <v>3143</v>
      </c>
      <c r="AF8" s="25" t="s">
        <v>3144</v>
      </c>
      <c r="AG8" s="25" t="s">
        <v>3145</v>
      </c>
      <c r="AH8" s="25" t="s">
        <v>3146</v>
      </c>
      <c r="AI8" s="25" t="s">
        <v>3147</v>
      </c>
      <c r="AJ8" s="25" t="s">
        <v>3148</v>
      </c>
      <c r="AK8" s="25" t="s">
        <v>3149</v>
      </c>
      <c r="AL8" s="25" t="s">
        <v>3150</v>
      </c>
      <c r="AM8" s="25" t="s">
        <v>3151</v>
      </c>
      <c r="AN8" s="25" t="s">
        <v>3152</v>
      </c>
      <c r="AO8" s="25" t="s">
        <v>3153</v>
      </c>
      <c r="AP8" s="25" t="s">
        <v>3154</v>
      </c>
      <c r="AQ8" s="25" t="s">
        <v>3155</v>
      </c>
      <c r="AR8" s="25" t="s">
        <v>3156</v>
      </c>
      <c r="AS8" s="25" t="s">
        <v>3157</v>
      </c>
      <c r="AT8" s="25" t="s">
        <v>3158</v>
      </c>
      <c r="AU8" s="25" t="s">
        <v>3159</v>
      </c>
      <c r="AV8" s="25" t="s">
        <v>3160</v>
      </c>
      <c r="AW8" s="25" t="s">
        <v>3161</v>
      </c>
      <c r="AX8" s="25" t="s">
        <v>3162</v>
      </c>
      <c r="AY8" s="25" t="s">
        <v>3163</v>
      </c>
      <c r="AZ8" s="25" t="s">
        <v>3164</v>
      </c>
      <c r="BA8" s="25" t="s">
        <v>3165</v>
      </c>
      <c r="BB8" s="25" t="s">
        <v>3166</v>
      </c>
      <c r="BC8" s="25" t="s">
        <v>3167</v>
      </c>
      <c r="BD8" s="25" t="s">
        <v>3168</v>
      </c>
      <c r="BE8" s="25" t="s">
        <v>3169</v>
      </c>
      <c r="BF8" s="25" t="s">
        <v>3170</v>
      </c>
      <c r="BG8" s="25" t="s">
        <v>3171</v>
      </c>
      <c r="BH8" s="25" t="s">
        <v>3172</v>
      </c>
      <c r="BI8" s="25" t="s">
        <v>3173</v>
      </c>
      <c r="BJ8" s="25" t="s">
        <v>3174</v>
      </c>
      <c r="BL8">
        <v>2013</v>
      </c>
      <c r="BM8">
        <v>2014</v>
      </c>
      <c r="BN8">
        <v>2015</v>
      </c>
      <c r="BO8">
        <v>2016</v>
      </c>
      <c r="BP8">
        <v>2017</v>
      </c>
    </row>
    <row r="9" spans="1:68" x14ac:dyDescent="0.25">
      <c r="A9" t="s">
        <v>3113</v>
      </c>
      <c r="B9" s="13" t="s">
        <v>3076</v>
      </c>
      <c r="C9" s="11">
        <f>SUMIF('Act 2013-2014'!$U:$U,"CR4"&amp;'LGE Summary by Ferc by Month'!$B9&amp;"2013",'Act 2013-2014'!E:E)</f>
        <v>2422.98</v>
      </c>
      <c r="D9" s="11">
        <f>SUMIF('Act 2013-2014'!$U:$U,"CR4"&amp;'LGE Summary by Ferc by Month'!$B9&amp;"2013",'Act 2013-2014'!F:F)</f>
        <v>3225.91</v>
      </c>
      <c r="E9" s="11">
        <f>SUMIF('Act 2013-2014'!$U:$U,"CR4"&amp;'LGE Summary by Ferc by Month'!$B9&amp;"2013",'Act 2013-2014'!G:G)</f>
        <v>2618.4900000000002</v>
      </c>
      <c r="F9" s="11">
        <f>SUMIF('Act 2013-2014'!$U:$U,"CR4"&amp;'LGE Summary by Ferc by Month'!$B9&amp;"2013",'Act 2013-2014'!H:H)</f>
        <v>2300.5300000000002</v>
      </c>
      <c r="G9" s="11">
        <f>SUMIF('Act 2013-2014'!$U:$U,"CR4"&amp;'LGE Summary by Ferc by Month'!$B9&amp;"2013",'Act 2013-2014'!I:I)</f>
        <v>2256.3600000000006</v>
      </c>
      <c r="H9" s="11">
        <f>SUMIF('Act 2013-2014'!$U:$U,"CR4"&amp;'LGE Summary by Ferc by Month'!$B9&amp;"2013",'Act 2013-2014'!J:J)</f>
        <v>3734.7500000000005</v>
      </c>
      <c r="I9" s="11">
        <f>SUMIF('Act 2013-2014'!$U:$U,"CR4"&amp;'LGE Summary by Ferc by Month'!$B9&amp;"2013",'Act 2013-2014'!K:K)</f>
        <v>3744.1400000000003</v>
      </c>
      <c r="J9" s="11">
        <f>SUMIF('Act 2013-2014'!$U:$U,"CR4"&amp;'LGE Summary by Ferc by Month'!$B9&amp;"2013",'Act 2013-2014'!L:L)</f>
        <v>2682.92</v>
      </c>
      <c r="K9" s="11">
        <f>SUMIF('Act 2013-2014'!$U:$U,"CR4"&amp;'LGE Summary by Ferc by Month'!$B9&amp;"2013",'Act 2013-2014'!M:M)</f>
        <v>2131.94</v>
      </c>
      <c r="L9" s="11">
        <f>SUMIF('Act 2013-2014'!$U:$U,"CR4"&amp;'LGE Summary by Ferc by Month'!$B9&amp;"2013",'Act 2013-2014'!N:N)</f>
        <v>3115.3999999999996</v>
      </c>
      <c r="M9" s="11">
        <f>SUMIF('Act 2013-2014'!$U:$U,"CR4"&amp;'LGE Summary by Ferc by Month'!$B9&amp;"2013",'Act 2013-2014'!O:O)</f>
        <v>2117.79</v>
      </c>
      <c r="N9" s="11">
        <f>SUMIF('Act 2013-2014'!$U:$U,"CR4"&amp;'LGE Summary by Ferc by Month'!$B9&amp;"2013",'Act 2013-2014'!P:P)</f>
        <v>2925.9</v>
      </c>
      <c r="O9" s="11">
        <f>SUMIF('Act 2013-2014'!$U:$U,"CR4"&amp;'LGE Summary by Ferc by Month'!$B9&amp;"2014",'Act 2013-2014'!E:E)</f>
        <v>2334.21</v>
      </c>
      <c r="P9" s="11">
        <f>SUMIF('Act 2013-2014'!$U:$U,"CR4"&amp;'LGE Summary by Ferc by Month'!$B9&amp;"2014",'Act 2013-2014'!F:F)</f>
        <v>2113.08</v>
      </c>
      <c r="Q9" s="11">
        <f>SUMIF('Act 2013-2014'!$U:$U,"CR4"&amp;'LGE Summary by Ferc by Month'!$B9&amp;"2014",'Act 2013-2014'!G:G)</f>
        <v>2225.2399999999998</v>
      </c>
      <c r="R9" s="11">
        <f>SUMIF('Act 2013-2014'!$U:$U,"CR4"&amp;'LGE Summary by Ferc by Month'!$B9&amp;"2014",'Act 2013-2014'!H:H)</f>
        <v>7980.5800000000008</v>
      </c>
      <c r="S9" s="11">
        <f>SUMIF('Act 2013-2014'!$U:$U,"CR4"&amp;'LGE Summary by Ferc by Month'!$B9&amp;"2014",'Act 2013-2014'!I:I)</f>
        <v>2124.59</v>
      </c>
      <c r="T9" s="11">
        <f>SUMIF('Act 2013-2014'!$U:$U,"CR4"&amp;'LGE Summary by Ferc by Month'!$B9&amp;"2014",'Act 2013-2014'!J:J)</f>
        <v>2222.8599999999997</v>
      </c>
      <c r="U9" s="11">
        <f>SUMIF('Act 2013-2014'!$U:$U,"CR4"&amp;'LGE Summary by Ferc by Month'!$B9&amp;"2014",'Act 2013-2014'!K:K)</f>
        <v>2409</v>
      </c>
      <c r="V9" s="11">
        <f>SUMIF('Act 2013-2014'!$U:$U,"CR4"&amp;'LGE Summary by Ferc by Month'!$B9&amp;"2014",'Act 2013-2014'!L:L)</f>
        <v>2250.64</v>
      </c>
      <c r="W9" s="11">
        <f>SUMIF('Act 2013-2014'!$U:$U,"CR4"&amp;'LGE Summary by Ferc by Month'!$B9&amp;"2014",'Act 2013-2014'!M:M)</f>
        <v>2883.4800000000005</v>
      </c>
      <c r="X9" s="11">
        <f>SUMIF('Act 2013-2014'!$U:$U,"CR4"&amp;'LGE Summary by Ferc by Month'!$B9&amp;"2014",'Act 2013-2014'!N:N)</f>
        <v>2529.5099999999998</v>
      </c>
      <c r="Y9" s="11">
        <f>SUMIF('Act 2013-2014'!$U:$U,"CR4"&amp;'LGE Summary by Ferc by Month'!$B9&amp;"2014",'Act 2013-2014'!O:O)</f>
        <v>1594.2499999999998</v>
      </c>
      <c r="Z9" s="11">
        <f>SUMIF('Act 2013-2014'!$U:$U,"CR4"&amp;'LGE Summary by Ferc by Month'!$B9&amp;"2014",'Act 2013-2014'!P:P)</f>
        <v>4950.6000000000013</v>
      </c>
      <c r="AA9" s="11">
        <f>SUMIF('2015-2017'!$U:$U,"CR4"&amp;'LGE Summary by Ferc by Month'!$B9&amp;"2015",'2015-2017'!E:E)</f>
        <v>0</v>
      </c>
      <c r="AB9" s="11">
        <f>SUMIF('2015-2017'!$U:$U,"CR4"&amp;'LGE Summary by Ferc by Month'!$B9&amp;"2015",'2015-2017'!F:F)</f>
        <v>0</v>
      </c>
      <c r="AC9" s="11">
        <f>SUMIF('2015-2017'!$U:$U,"CR4"&amp;'LGE Summary by Ferc by Month'!$B9&amp;"2015",'2015-2017'!G:G)</f>
        <v>0</v>
      </c>
      <c r="AD9" s="11">
        <f>SUMIF('2015-2017'!$U:$U,"CR4"&amp;'LGE Summary by Ferc by Month'!$B9&amp;"2015",'2015-2017'!H:H)</f>
        <v>0</v>
      </c>
      <c r="AE9" s="11">
        <f>SUMIF('2015-2017'!$U:$U,"CR4"&amp;'LGE Summary by Ferc by Month'!$B9&amp;"2015",'2015-2017'!I:I)</f>
        <v>0</v>
      </c>
      <c r="AF9" s="11">
        <f>SUMIF('2015-2017'!$U:$U,"CR4"&amp;'LGE Summary by Ferc by Month'!$B9&amp;"2015",'2015-2017'!J:J)</f>
        <v>0</v>
      </c>
      <c r="AG9" s="11">
        <f>SUMIF('2015-2017'!$U:$U,"CR4"&amp;'LGE Summary by Ferc by Month'!$B9&amp;"2015",'2015-2017'!K:K)</f>
        <v>0</v>
      </c>
      <c r="AH9" s="11">
        <f>SUMIF('2015-2017'!$U:$U,"CR4"&amp;'LGE Summary by Ferc by Month'!$B9&amp;"2015",'2015-2017'!L:L)</f>
        <v>0</v>
      </c>
      <c r="AI9" s="11">
        <f>SUMIF('2015-2017'!$U:$U,"CR4"&amp;'LGE Summary by Ferc by Month'!$B9&amp;"2015",'2015-2017'!M:M)</f>
        <v>0</v>
      </c>
      <c r="AJ9" s="11">
        <f>SUMIF('2015-2017'!$U:$U,"CR4"&amp;'LGE Summary by Ferc by Month'!$B9&amp;"2015",'2015-2017'!N:N)</f>
        <v>0</v>
      </c>
      <c r="AK9" s="11">
        <f>SUMIF('2015-2017'!$U:$U,"CR4"&amp;'LGE Summary by Ferc by Month'!$B9&amp;"2015",'2015-2017'!O:O)</f>
        <v>0</v>
      </c>
      <c r="AL9" s="11">
        <f>SUMIF('2015-2017'!$U:$U,"CR4"&amp;'LGE Summary by Ferc by Month'!$B9&amp;"2015",'2015-2017'!P:P)</f>
        <v>0</v>
      </c>
      <c r="AM9" s="11">
        <f>SUMIF('2015-2017'!$U:$U,"CR4"&amp;'LGE Summary by Ferc by Month'!$B9&amp;"2016",'2015-2017'!E:E)</f>
        <v>0</v>
      </c>
      <c r="AN9" s="11">
        <f>SUMIF('2015-2017'!$U:$U,"CR4"&amp;'LGE Summary by Ferc by Month'!$B9&amp;"2016",'2015-2017'!F:F)</f>
        <v>0</v>
      </c>
      <c r="AO9" s="11">
        <f>SUMIF('2015-2017'!$U:$U,"CR4"&amp;'LGE Summary by Ferc by Month'!$B9&amp;"2016",'2015-2017'!G:G)</f>
        <v>0</v>
      </c>
      <c r="AP9" s="11">
        <f>SUMIF('2015-2017'!$U:$U,"CR4"&amp;'LGE Summary by Ferc by Month'!$B9&amp;"2016",'2015-2017'!H:H)</f>
        <v>0</v>
      </c>
      <c r="AQ9" s="11">
        <f>SUMIF('2015-2017'!$U:$U,"CR4"&amp;'LGE Summary by Ferc by Month'!$B9&amp;"2016",'2015-2017'!I:I)</f>
        <v>0</v>
      </c>
      <c r="AR9" s="11">
        <f>SUMIF('2015-2017'!$U:$U,"CR4"&amp;'LGE Summary by Ferc by Month'!$B9&amp;"2016",'2015-2017'!J:J)</f>
        <v>0</v>
      </c>
      <c r="AS9" s="11">
        <f>SUMIF('2015-2017'!$U:$U,"CR4"&amp;'LGE Summary by Ferc by Month'!$B9&amp;"2016",'2015-2017'!K:K)</f>
        <v>0</v>
      </c>
      <c r="AT9" s="11">
        <f>SUMIF('2015-2017'!$U:$U,"CR4"&amp;'LGE Summary by Ferc by Month'!$B9&amp;"2016",'2015-2017'!L:L)</f>
        <v>0</v>
      </c>
      <c r="AU9" s="11">
        <f>SUMIF('2015-2017'!$U:$U,"CR4"&amp;'LGE Summary by Ferc by Month'!$B9&amp;"2016",'2015-2017'!M:M)</f>
        <v>0</v>
      </c>
      <c r="AV9" s="11">
        <f>SUMIF('2015-2017'!$U:$U,"CR4"&amp;'LGE Summary by Ferc by Month'!$B9&amp;"2016",'2015-2017'!N:N)</f>
        <v>0</v>
      </c>
      <c r="AW9" s="11">
        <f>SUMIF('2015-2017'!$U:$U,"CR4"&amp;'LGE Summary by Ferc by Month'!$B9&amp;"2016",'2015-2017'!O:O)</f>
        <v>0</v>
      </c>
      <c r="AX9" s="11">
        <f>SUMIF('2015-2017'!$U:$U,"CR4"&amp;'LGE Summary by Ferc by Month'!$B9&amp;"2016",'2015-2017'!P:P)</f>
        <v>0</v>
      </c>
      <c r="AY9" s="11">
        <f>SUMIF('2015-2017'!$U:$U,"CR4"&amp;'LGE Summary by Ferc by Month'!$B9&amp;"2017",'2015-2017'!E:E)</f>
        <v>0</v>
      </c>
      <c r="AZ9" s="11">
        <f>SUMIF('2015-2017'!$U:$U,"CR4"&amp;'LGE Summary by Ferc by Month'!$B9&amp;"2017",'2015-2017'!F:F)</f>
        <v>0</v>
      </c>
      <c r="BA9" s="11">
        <f>SUMIF('2015-2017'!$U:$U,"CR4"&amp;'LGE Summary by Ferc by Month'!$B9&amp;"2017",'2015-2017'!G:G)</f>
        <v>0</v>
      </c>
      <c r="BB9" s="11">
        <f>SUMIF('2015-2017'!$U:$U,"CR4"&amp;'LGE Summary by Ferc by Month'!$B9&amp;"2017",'2015-2017'!H:H)</f>
        <v>0</v>
      </c>
      <c r="BC9" s="11">
        <f>SUMIF('2015-2017'!$U:$U,"CR4"&amp;'LGE Summary by Ferc by Month'!$B9&amp;"2017",'2015-2017'!I:I)</f>
        <v>0</v>
      </c>
      <c r="BD9" s="11">
        <f>SUMIF('2015-2017'!$U:$U,"CR4"&amp;'LGE Summary by Ferc by Month'!$B9&amp;"2017",'2015-2017'!J:J)</f>
        <v>0</v>
      </c>
      <c r="BE9" s="11">
        <f>SUMIF('2015-2017'!$U:$U,"CR4"&amp;'LGE Summary by Ferc by Month'!$B9&amp;"2017",'2015-2017'!K:K)</f>
        <v>0</v>
      </c>
      <c r="BF9" s="11">
        <f>SUMIF('2015-2017'!$U:$U,"CR4"&amp;'LGE Summary by Ferc by Month'!$B9&amp;"2017",'2015-2017'!L:L)</f>
        <v>0</v>
      </c>
      <c r="BG9" s="11">
        <f>SUMIF('2015-2017'!$U:$U,"CR4"&amp;'LGE Summary by Ferc by Month'!$B9&amp;"2017",'2015-2017'!M:M)</f>
        <v>0</v>
      </c>
      <c r="BH9" s="11">
        <f>SUMIF('2015-2017'!$U:$U,"CR4"&amp;'LGE Summary by Ferc by Month'!$B9&amp;"2017",'2015-2017'!N:N)</f>
        <v>0</v>
      </c>
      <c r="BI9" s="11">
        <f>SUMIF('2015-2017'!$U:$U,"CR4"&amp;'LGE Summary by Ferc by Month'!$B9&amp;"2017",'2015-2017'!O:O)</f>
        <v>0</v>
      </c>
      <c r="BJ9" s="11">
        <f>SUMIF('2015-2017'!$U:$U,"CR4"&amp;'LGE Summary by Ferc by Month'!$B9&amp;"2017",'2015-2017'!P:P)</f>
        <v>0</v>
      </c>
      <c r="BK9" s="12"/>
      <c r="BL9" s="12">
        <f>SUM(C9:N9)</f>
        <v>33277.11</v>
      </c>
      <c r="BM9" s="12">
        <f>SUM(O9:Z9)</f>
        <v>35618.04</v>
      </c>
      <c r="BN9" s="12">
        <f>SUM(AA9:AL9)</f>
        <v>0</v>
      </c>
      <c r="BO9" s="12">
        <f>SUM(AM9:AX9)</f>
        <v>0</v>
      </c>
      <c r="BP9" s="12">
        <f>SUM(AY9:BJ9)</f>
        <v>0</v>
      </c>
    </row>
    <row r="10" spans="1:68" x14ac:dyDescent="0.25">
      <c r="B10" s="13" t="s">
        <v>3078</v>
      </c>
      <c r="C10" s="11">
        <f>SUMIF('Act 2013-2014'!$U:$U,"CR4"&amp;'LGE Summary by Ferc by Month'!$B10&amp;"2013",'Act 2013-2014'!E:E)</f>
        <v>15029.939999999999</v>
      </c>
      <c r="D10" s="11">
        <f>SUMIF('Act 2013-2014'!$U:$U,"CR4"&amp;'LGE Summary by Ferc by Month'!$B10&amp;"2013",'Act 2013-2014'!F:F)</f>
        <v>16862.03</v>
      </c>
      <c r="E10" s="11">
        <f>SUMIF('Act 2013-2014'!$U:$U,"CR4"&amp;'LGE Summary by Ferc by Month'!$B10&amp;"2013",'Act 2013-2014'!G:G)</f>
        <v>21133.34</v>
      </c>
      <c r="F10" s="11">
        <f>SUMIF('Act 2013-2014'!$U:$U,"CR4"&amp;'LGE Summary by Ferc by Month'!$B10&amp;"2013",'Act 2013-2014'!H:H)</f>
        <v>19446.960000000003</v>
      </c>
      <c r="G10" s="11">
        <f>SUMIF('Act 2013-2014'!$U:$U,"CR4"&amp;'LGE Summary by Ferc by Month'!$B10&amp;"2013",'Act 2013-2014'!I:I)</f>
        <v>20419.240000000002</v>
      </c>
      <c r="H10" s="11">
        <f>SUMIF('Act 2013-2014'!$U:$U,"CR4"&amp;'LGE Summary by Ferc by Month'!$B10&amp;"2013",'Act 2013-2014'!J:J)</f>
        <v>17898.02</v>
      </c>
      <c r="I10" s="11">
        <f>SUMIF('Act 2013-2014'!$U:$U,"CR4"&amp;'LGE Summary by Ferc by Month'!$B10&amp;"2013",'Act 2013-2014'!K:K)</f>
        <v>21156.38</v>
      </c>
      <c r="J10" s="11">
        <f>SUMIF('Act 2013-2014'!$U:$U,"CR4"&amp;'LGE Summary by Ferc by Month'!$B10&amp;"2013",'Act 2013-2014'!L:L)</f>
        <v>20649.600000000002</v>
      </c>
      <c r="K10" s="11">
        <f>SUMIF('Act 2013-2014'!$U:$U,"CR4"&amp;'LGE Summary by Ferc by Month'!$B10&amp;"2013",'Act 2013-2014'!M:M)</f>
        <v>20074.690000000002</v>
      </c>
      <c r="L10" s="11">
        <f>SUMIF('Act 2013-2014'!$U:$U,"CR4"&amp;'LGE Summary by Ferc by Month'!$B10&amp;"2013",'Act 2013-2014'!N:N)</f>
        <v>23368.989999999998</v>
      </c>
      <c r="M10" s="11">
        <f>SUMIF('Act 2013-2014'!$U:$U,"CR4"&amp;'LGE Summary by Ferc by Month'!$B10&amp;"2013",'Act 2013-2014'!O:O)</f>
        <v>16222.090000000002</v>
      </c>
      <c r="N10" s="11">
        <f>SUMIF('Act 2013-2014'!$U:$U,"CR4"&amp;'LGE Summary by Ferc by Month'!$B10&amp;"2013",'Act 2013-2014'!P:P)</f>
        <v>20933.41</v>
      </c>
      <c r="O10" s="11">
        <f>SUMIF('Act 2013-2014'!$U:$U,"CR4"&amp;'LGE Summary by Ferc by Month'!$B10&amp;"2014",'Act 2013-2014'!E:E)</f>
        <v>23369.33</v>
      </c>
      <c r="P10" s="11">
        <f>SUMIF('Act 2013-2014'!$U:$U,"CR4"&amp;'LGE Summary by Ferc by Month'!$B10&amp;"2014",'Act 2013-2014'!F:F)</f>
        <v>18982.149999999998</v>
      </c>
      <c r="Q10" s="11">
        <f>SUMIF('Act 2013-2014'!$U:$U,"CR4"&amp;'LGE Summary by Ferc by Month'!$B10&amp;"2014",'Act 2013-2014'!G:G)</f>
        <v>21643.03</v>
      </c>
      <c r="R10" s="11">
        <f>SUMIF('Act 2013-2014'!$U:$U,"CR4"&amp;'LGE Summary by Ferc by Month'!$B10&amp;"2014",'Act 2013-2014'!H:H)</f>
        <v>20718.14</v>
      </c>
      <c r="S10" s="11">
        <f>SUMIF('Act 2013-2014'!$U:$U,"CR4"&amp;'LGE Summary by Ferc by Month'!$B10&amp;"2014",'Act 2013-2014'!I:I)</f>
        <v>19806.199999999997</v>
      </c>
      <c r="T10" s="11">
        <f>SUMIF('Act 2013-2014'!$U:$U,"CR4"&amp;'LGE Summary by Ferc by Month'!$B10&amp;"2014",'Act 2013-2014'!J:J)</f>
        <v>19323.93</v>
      </c>
      <c r="U10" s="11">
        <f>SUMIF('Act 2013-2014'!$U:$U,"CR4"&amp;'LGE Summary by Ferc by Month'!$B10&amp;"2014",'Act 2013-2014'!K:K)</f>
        <v>20144.87</v>
      </c>
      <c r="V10" s="11">
        <f>SUMIF('Act 2013-2014'!$U:$U,"CR4"&amp;'LGE Summary by Ferc by Month'!$B10&amp;"2014",'Act 2013-2014'!L:L)</f>
        <v>17864.400000000001</v>
      </c>
      <c r="W10" s="11">
        <f>SUMIF('Act 2013-2014'!$U:$U,"CR4"&amp;'LGE Summary by Ferc by Month'!$B10&amp;"2014",'Act 2013-2014'!M:M)</f>
        <v>19828.23</v>
      </c>
      <c r="X10" s="11">
        <f>SUMIF('Act 2013-2014'!$U:$U,"CR4"&amp;'LGE Summary by Ferc by Month'!$B10&amp;"2014",'Act 2013-2014'!N:N)</f>
        <v>18494.95</v>
      </c>
      <c r="Y10" s="11">
        <f>SUMIF('Act 2013-2014'!$U:$U,"CR4"&amp;'LGE Summary by Ferc by Month'!$B10&amp;"2014",'Act 2013-2014'!O:O)</f>
        <v>15851.220000000001</v>
      </c>
      <c r="Z10" s="11">
        <f>SUMIF('Act 2013-2014'!$U:$U,"CR4"&amp;'LGE Summary by Ferc by Month'!$B10&amp;"2014",'Act 2013-2014'!P:P)</f>
        <v>23256.890000000003</v>
      </c>
      <c r="AA10" s="11">
        <f>SUMIF('2015-2017'!$U:$U,"CR4"&amp;'LGE Summary by Ferc by Month'!$B10&amp;"2015",'2015-2017'!E:E)</f>
        <v>0</v>
      </c>
      <c r="AB10" s="11">
        <f>SUMIF('2015-2017'!$U:$U,"CR4"&amp;'LGE Summary by Ferc by Month'!$B10&amp;"2015",'2015-2017'!F:F)</f>
        <v>0</v>
      </c>
      <c r="AC10" s="11">
        <f>SUMIF('2015-2017'!$U:$U,"CR4"&amp;'LGE Summary by Ferc by Month'!$B10&amp;"2015",'2015-2017'!G:G)</f>
        <v>0</v>
      </c>
      <c r="AD10" s="11">
        <f>SUMIF('2015-2017'!$U:$U,"CR4"&amp;'LGE Summary by Ferc by Month'!$B10&amp;"2015",'2015-2017'!H:H)</f>
        <v>0</v>
      </c>
      <c r="AE10" s="11">
        <f>SUMIF('2015-2017'!$U:$U,"CR4"&amp;'LGE Summary by Ferc by Month'!$B10&amp;"2015",'2015-2017'!I:I)</f>
        <v>0</v>
      </c>
      <c r="AF10" s="11">
        <f>SUMIF('2015-2017'!$U:$U,"CR4"&amp;'LGE Summary by Ferc by Month'!$B10&amp;"2015",'2015-2017'!J:J)</f>
        <v>0</v>
      </c>
      <c r="AG10" s="11">
        <f>SUMIF('2015-2017'!$U:$U,"CR4"&amp;'LGE Summary by Ferc by Month'!$B10&amp;"2015",'2015-2017'!K:K)</f>
        <v>0</v>
      </c>
      <c r="AH10" s="11">
        <f>SUMIF('2015-2017'!$U:$U,"CR4"&amp;'LGE Summary by Ferc by Month'!$B10&amp;"2015",'2015-2017'!L:L)</f>
        <v>0</v>
      </c>
      <c r="AI10" s="11">
        <f>SUMIF('2015-2017'!$U:$U,"CR4"&amp;'LGE Summary by Ferc by Month'!$B10&amp;"2015",'2015-2017'!M:M)</f>
        <v>0</v>
      </c>
      <c r="AJ10" s="11">
        <f>SUMIF('2015-2017'!$U:$U,"CR4"&amp;'LGE Summary by Ferc by Month'!$B10&amp;"2015",'2015-2017'!N:N)</f>
        <v>0</v>
      </c>
      <c r="AK10" s="11">
        <f>SUMIF('2015-2017'!$U:$U,"CR4"&amp;'LGE Summary by Ferc by Month'!$B10&amp;"2015",'2015-2017'!O:O)</f>
        <v>0</v>
      </c>
      <c r="AL10" s="11">
        <f>SUMIF('2015-2017'!$U:$U,"CR4"&amp;'LGE Summary by Ferc by Month'!$B10&amp;"2015",'2015-2017'!P:P)</f>
        <v>0</v>
      </c>
      <c r="AM10" s="11">
        <f>SUMIF('2015-2017'!$U:$U,"CR4"&amp;'LGE Summary by Ferc by Month'!$B10&amp;"2016",'2015-2017'!E:E)</f>
        <v>0</v>
      </c>
      <c r="AN10" s="11">
        <f>SUMIF('2015-2017'!$U:$U,"CR4"&amp;'LGE Summary by Ferc by Month'!$B10&amp;"2016",'2015-2017'!F:F)</f>
        <v>0</v>
      </c>
      <c r="AO10" s="11">
        <f>SUMIF('2015-2017'!$U:$U,"CR4"&amp;'LGE Summary by Ferc by Month'!$B10&amp;"2016",'2015-2017'!G:G)</f>
        <v>0</v>
      </c>
      <c r="AP10" s="11">
        <f>SUMIF('2015-2017'!$U:$U,"CR4"&amp;'LGE Summary by Ferc by Month'!$B10&amp;"2016",'2015-2017'!H:H)</f>
        <v>0</v>
      </c>
      <c r="AQ10" s="11">
        <f>SUMIF('2015-2017'!$U:$U,"CR4"&amp;'LGE Summary by Ferc by Month'!$B10&amp;"2016",'2015-2017'!I:I)</f>
        <v>0</v>
      </c>
      <c r="AR10" s="11">
        <f>SUMIF('2015-2017'!$U:$U,"CR4"&amp;'LGE Summary by Ferc by Month'!$B10&amp;"2016",'2015-2017'!J:J)</f>
        <v>0</v>
      </c>
      <c r="AS10" s="11">
        <f>SUMIF('2015-2017'!$U:$U,"CR4"&amp;'LGE Summary by Ferc by Month'!$B10&amp;"2016",'2015-2017'!K:K)</f>
        <v>0</v>
      </c>
      <c r="AT10" s="11">
        <f>SUMIF('2015-2017'!$U:$U,"CR4"&amp;'LGE Summary by Ferc by Month'!$B10&amp;"2016",'2015-2017'!L:L)</f>
        <v>0</v>
      </c>
      <c r="AU10" s="11">
        <f>SUMIF('2015-2017'!$U:$U,"CR4"&amp;'LGE Summary by Ferc by Month'!$B10&amp;"2016",'2015-2017'!M:M)</f>
        <v>0</v>
      </c>
      <c r="AV10" s="11">
        <f>SUMIF('2015-2017'!$U:$U,"CR4"&amp;'LGE Summary by Ferc by Month'!$B10&amp;"2016",'2015-2017'!N:N)</f>
        <v>0</v>
      </c>
      <c r="AW10" s="11">
        <f>SUMIF('2015-2017'!$U:$U,"CR4"&amp;'LGE Summary by Ferc by Month'!$B10&amp;"2016",'2015-2017'!O:O)</f>
        <v>0</v>
      </c>
      <c r="AX10" s="11">
        <f>SUMIF('2015-2017'!$U:$U,"CR4"&amp;'LGE Summary by Ferc by Month'!$B10&amp;"2016",'2015-2017'!P:P)</f>
        <v>0</v>
      </c>
      <c r="AY10" s="11">
        <f>SUMIF('2015-2017'!$U:$U,"CR4"&amp;'LGE Summary by Ferc by Month'!$B10&amp;"2017",'2015-2017'!E:E)</f>
        <v>0</v>
      </c>
      <c r="AZ10" s="11">
        <f>SUMIF('2015-2017'!$U:$U,"CR4"&amp;'LGE Summary by Ferc by Month'!$B10&amp;"2017",'2015-2017'!F:F)</f>
        <v>0</v>
      </c>
      <c r="BA10" s="11">
        <f>SUMIF('2015-2017'!$U:$U,"CR4"&amp;'LGE Summary by Ferc by Month'!$B10&amp;"2017",'2015-2017'!G:G)</f>
        <v>0</v>
      </c>
      <c r="BB10" s="11">
        <f>SUMIF('2015-2017'!$U:$U,"CR4"&amp;'LGE Summary by Ferc by Month'!$B10&amp;"2017",'2015-2017'!H:H)</f>
        <v>0</v>
      </c>
      <c r="BC10" s="11">
        <f>SUMIF('2015-2017'!$U:$U,"CR4"&amp;'LGE Summary by Ferc by Month'!$B10&amp;"2017",'2015-2017'!I:I)</f>
        <v>0</v>
      </c>
      <c r="BD10" s="11">
        <f>SUMIF('2015-2017'!$U:$U,"CR4"&amp;'LGE Summary by Ferc by Month'!$B10&amp;"2017",'2015-2017'!J:J)</f>
        <v>0</v>
      </c>
      <c r="BE10" s="11">
        <f>SUMIF('2015-2017'!$U:$U,"CR4"&amp;'LGE Summary by Ferc by Month'!$B10&amp;"2017",'2015-2017'!K:K)</f>
        <v>0</v>
      </c>
      <c r="BF10" s="11">
        <f>SUMIF('2015-2017'!$U:$U,"CR4"&amp;'LGE Summary by Ferc by Month'!$B10&amp;"2017",'2015-2017'!L:L)</f>
        <v>0</v>
      </c>
      <c r="BG10" s="11">
        <f>SUMIF('2015-2017'!$U:$U,"CR4"&amp;'LGE Summary by Ferc by Month'!$B10&amp;"2017",'2015-2017'!M:M)</f>
        <v>0</v>
      </c>
      <c r="BH10" s="11">
        <f>SUMIF('2015-2017'!$U:$U,"CR4"&amp;'LGE Summary by Ferc by Month'!$B10&amp;"2017",'2015-2017'!N:N)</f>
        <v>0</v>
      </c>
      <c r="BI10" s="11">
        <f>SUMIF('2015-2017'!$U:$U,"CR4"&amp;'LGE Summary by Ferc by Month'!$B10&amp;"2017",'2015-2017'!O:O)</f>
        <v>0</v>
      </c>
      <c r="BJ10" s="11">
        <f>SUMIF('2015-2017'!$U:$U,"CR4"&amp;'LGE Summary by Ferc by Month'!$B10&amp;"2017",'2015-2017'!P:P)</f>
        <v>0</v>
      </c>
      <c r="BK10" s="12"/>
      <c r="BL10" s="12">
        <f t="shared" ref="BL10:BL23" si="0">SUM(C10:N10)</f>
        <v>233194.69</v>
      </c>
      <c r="BM10" s="12">
        <f t="shared" ref="BM10:BM23" si="1">SUM(O10:Z10)</f>
        <v>239283.34000000003</v>
      </c>
      <c r="BN10" s="12">
        <f t="shared" ref="BN10:BN23" si="2">SUM(AA10:AL10)</f>
        <v>0</v>
      </c>
      <c r="BO10" s="12">
        <f t="shared" ref="BO10:BO23" si="3">SUM(AM10:AX10)</f>
        <v>0</v>
      </c>
      <c r="BP10" s="12">
        <f t="shared" ref="BP10:BP23" si="4">SUM(AY10:BJ10)</f>
        <v>0</v>
      </c>
    </row>
    <row r="11" spans="1:68" x14ac:dyDescent="0.25">
      <c r="B11" s="13" t="s">
        <v>3079</v>
      </c>
      <c r="C11" s="11">
        <f>SUMIF('Act 2013-2014'!$U:$U,"CR4"&amp;'LGE Summary by Ferc by Month'!$B11&amp;"2013",'Act 2013-2014'!E:E)</f>
        <v>88319.459999999992</v>
      </c>
      <c r="D11" s="11">
        <f>SUMIF('Act 2013-2014'!$U:$U,"CR4"&amp;'LGE Summary by Ferc by Month'!$B11&amp;"2013",'Act 2013-2014'!F:F)</f>
        <v>139011.56</v>
      </c>
      <c r="E11" s="11">
        <f>SUMIF('Act 2013-2014'!$U:$U,"CR4"&amp;'LGE Summary by Ferc by Month'!$B11&amp;"2013",'Act 2013-2014'!G:G)</f>
        <v>100654.64</v>
      </c>
      <c r="F11" s="11">
        <f>SUMIF('Act 2013-2014'!$U:$U,"CR4"&amp;'LGE Summary by Ferc by Month'!$B11&amp;"2013",'Act 2013-2014'!H:H)</f>
        <v>115675.67</v>
      </c>
      <c r="G11" s="11">
        <f>SUMIF('Act 2013-2014'!$U:$U,"CR4"&amp;'LGE Summary by Ferc by Month'!$B11&amp;"2013",'Act 2013-2014'!I:I)</f>
        <v>79807.260000000009</v>
      </c>
      <c r="H11" s="11">
        <f>SUMIF('Act 2013-2014'!$U:$U,"CR4"&amp;'LGE Summary by Ferc by Month'!$B11&amp;"2013",'Act 2013-2014'!J:J)</f>
        <v>142736.93</v>
      </c>
      <c r="I11" s="11">
        <f>SUMIF('Act 2013-2014'!$U:$U,"CR4"&amp;'LGE Summary by Ferc by Month'!$B11&amp;"2013",'Act 2013-2014'!K:K)</f>
        <v>115524.29999999999</v>
      </c>
      <c r="J11" s="11">
        <f>SUMIF('Act 2013-2014'!$U:$U,"CR4"&amp;'LGE Summary by Ferc by Month'!$B11&amp;"2013",'Act 2013-2014'!L:L)</f>
        <v>126687.87</v>
      </c>
      <c r="K11" s="11">
        <f>SUMIF('Act 2013-2014'!$U:$U,"CR4"&amp;'LGE Summary by Ferc by Month'!$B11&amp;"2013",'Act 2013-2014'!M:M)</f>
        <v>148808.04</v>
      </c>
      <c r="L11" s="11">
        <f>SUMIF('Act 2013-2014'!$U:$U,"CR4"&amp;'LGE Summary by Ferc by Month'!$B11&amp;"2013",'Act 2013-2014'!N:N)</f>
        <v>111183.51999999999</v>
      </c>
      <c r="M11" s="11">
        <f>SUMIF('Act 2013-2014'!$U:$U,"CR4"&amp;'LGE Summary by Ferc by Month'!$B11&amp;"2013",'Act 2013-2014'!O:O)</f>
        <v>134046.72999999998</v>
      </c>
      <c r="N11" s="11">
        <f>SUMIF('Act 2013-2014'!$U:$U,"CR4"&amp;'LGE Summary by Ferc by Month'!$B11&amp;"2013",'Act 2013-2014'!P:P)</f>
        <v>98037.029999999984</v>
      </c>
      <c r="O11" s="11">
        <f>SUMIF('Act 2013-2014'!$U:$U,"CR4"&amp;'LGE Summary by Ferc by Month'!$B11&amp;"2014",'Act 2013-2014'!E:E)</f>
        <v>79178.489999999991</v>
      </c>
      <c r="P11" s="11">
        <f>SUMIF('Act 2013-2014'!$U:$U,"CR4"&amp;'LGE Summary by Ferc by Month'!$B11&amp;"2014",'Act 2013-2014'!F:F)</f>
        <v>128468.96</v>
      </c>
      <c r="Q11" s="11">
        <f>SUMIF('Act 2013-2014'!$U:$U,"CR4"&amp;'LGE Summary by Ferc by Month'!$B11&amp;"2014",'Act 2013-2014'!G:G)</f>
        <v>92046.69</v>
      </c>
      <c r="R11" s="11">
        <f>SUMIF('Act 2013-2014'!$U:$U,"CR4"&amp;'LGE Summary by Ferc by Month'!$B11&amp;"2014",'Act 2013-2014'!H:H)</f>
        <v>106165.74</v>
      </c>
      <c r="S11" s="11">
        <f>SUMIF('Act 2013-2014'!$U:$U,"CR4"&amp;'LGE Summary by Ferc by Month'!$B11&amp;"2014",'Act 2013-2014'!I:I)</f>
        <v>130546.35999999999</v>
      </c>
      <c r="T11" s="11">
        <f>SUMIF('Act 2013-2014'!$U:$U,"CR4"&amp;'LGE Summary by Ferc by Month'!$B11&amp;"2014",'Act 2013-2014'!J:J)</f>
        <v>75439.73000000001</v>
      </c>
      <c r="U11" s="11">
        <f>SUMIF('Act 2013-2014'!$U:$U,"CR4"&amp;'LGE Summary by Ferc by Month'!$B11&amp;"2014",'Act 2013-2014'!K:K)</f>
        <v>113996.79</v>
      </c>
      <c r="V11" s="11">
        <f>SUMIF('Act 2013-2014'!$U:$U,"CR4"&amp;'LGE Summary by Ferc by Month'!$B11&amp;"2014",'Act 2013-2014'!L:L)</f>
        <v>124961.63</v>
      </c>
      <c r="W11" s="11">
        <f>SUMIF('Act 2013-2014'!$U:$U,"CR4"&amp;'LGE Summary by Ferc by Month'!$B11&amp;"2014",'Act 2013-2014'!M:M)</f>
        <v>57423.020000000004</v>
      </c>
      <c r="X11" s="11">
        <f>SUMIF('Act 2013-2014'!$U:$U,"CR4"&amp;'LGE Summary by Ferc by Month'!$B11&amp;"2014",'Act 2013-2014'!N:N)</f>
        <v>76056.289999999994</v>
      </c>
      <c r="Y11" s="11">
        <f>SUMIF('Act 2013-2014'!$U:$U,"CR4"&amp;'LGE Summary by Ferc by Month'!$B11&amp;"2014",'Act 2013-2014'!O:O)</f>
        <v>56460.859999999993</v>
      </c>
      <c r="Z11" s="11">
        <f>SUMIF('Act 2013-2014'!$U:$U,"CR4"&amp;'LGE Summary by Ferc by Month'!$B11&amp;"2014",'Act 2013-2014'!P:P)</f>
        <v>42367.46</v>
      </c>
      <c r="AA11" s="11">
        <f>SUMIF('2015-2017'!$U:$U,"CR4"&amp;'LGE Summary by Ferc by Month'!$B11&amp;"2015",'2015-2017'!E:E)</f>
        <v>0</v>
      </c>
      <c r="AB11" s="11">
        <f>SUMIF('2015-2017'!$U:$U,"CR4"&amp;'LGE Summary by Ferc by Month'!$B11&amp;"2015",'2015-2017'!F:F)</f>
        <v>0</v>
      </c>
      <c r="AC11" s="11">
        <f>SUMIF('2015-2017'!$U:$U,"CR4"&amp;'LGE Summary by Ferc by Month'!$B11&amp;"2015",'2015-2017'!G:G)</f>
        <v>0</v>
      </c>
      <c r="AD11" s="11">
        <f>SUMIF('2015-2017'!$U:$U,"CR4"&amp;'LGE Summary by Ferc by Month'!$B11&amp;"2015",'2015-2017'!H:H)</f>
        <v>0</v>
      </c>
      <c r="AE11" s="11">
        <f>SUMIF('2015-2017'!$U:$U,"CR4"&amp;'LGE Summary by Ferc by Month'!$B11&amp;"2015",'2015-2017'!I:I)</f>
        <v>0</v>
      </c>
      <c r="AF11" s="11">
        <f>SUMIF('2015-2017'!$U:$U,"CR4"&amp;'LGE Summary by Ferc by Month'!$B11&amp;"2015",'2015-2017'!J:J)</f>
        <v>0</v>
      </c>
      <c r="AG11" s="11">
        <f>SUMIF('2015-2017'!$U:$U,"CR4"&amp;'LGE Summary by Ferc by Month'!$B11&amp;"2015",'2015-2017'!K:K)</f>
        <v>0</v>
      </c>
      <c r="AH11" s="11">
        <f>SUMIF('2015-2017'!$U:$U,"CR4"&amp;'LGE Summary by Ferc by Month'!$B11&amp;"2015",'2015-2017'!L:L)</f>
        <v>0</v>
      </c>
      <c r="AI11" s="11">
        <f>SUMIF('2015-2017'!$U:$U,"CR4"&amp;'LGE Summary by Ferc by Month'!$B11&amp;"2015",'2015-2017'!M:M)</f>
        <v>0</v>
      </c>
      <c r="AJ11" s="11">
        <f>SUMIF('2015-2017'!$U:$U,"CR4"&amp;'LGE Summary by Ferc by Month'!$B11&amp;"2015",'2015-2017'!N:N)</f>
        <v>0</v>
      </c>
      <c r="AK11" s="11">
        <f>SUMIF('2015-2017'!$U:$U,"CR4"&amp;'LGE Summary by Ferc by Month'!$B11&amp;"2015",'2015-2017'!O:O)</f>
        <v>0</v>
      </c>
      <c r="AL11" s="11">
        <f>SUMIF('2015-2017'!$U:$U,"CR4"&amp;'LGE Summary by Ferc by Month'!$B11&amp;"2015",'2015-2017'!P:P)</f>
        <v>0</v>
      </c>
      <c r="AM11" s="11">
        <f>SUMIF('2015-2017'!$U:$U,"CR4"&amp;'LGE Summary by Ferc by Month'!$B11&amp;"2016",'2015-2017'!E:E)</f>
        <v>0</v>
      </c>
      <c r="AN11" s="11">
        <f>SUMIF('2015-2017'!$U:$U,"CR4"&amp;'LGE Summary by Ferc by Month'!$B11&amp;"2016",'2015-2017'!F:F)</f>
        <v>0</v>
      </c>
      <c r="AO11" s="11">
        <f>SUMIF('2015-2017'!$U:$U,"CR4"&amp;'LGE Summary by Ferc by Month'!$B11&amp;"2016",'2015-2017'!G:G)</f>
        <v>0</v>
      </c>
      <c r="AP11" s="11">
        <f>SUMIF('2015-2017'!$U:$U,"CR4"&amp;'LGE Summary by Ferc by Month'!$B11&amp;"2016",'2015-2017'!H:H)</f>
        <v>0</v>
      </c>
      <c r="AQ11" s="11">
        <f>SUMIF('2015-2017'!$U:$U,"CR4"&amp;'LGE Summary by Ferc by Month'!$B11&amp;"2016",'2015-2017'!I:I)</f>
        <v>0</v>
      </c>
      <c r="AR11" s="11">
        <f>SUMIF('2015-2017'!$U:$U,"CR4"&amp;'LGE Summary by Ferc by Month'!$B11&amp;"2016",'2015-2017'!J:J)</f>
        <v>0</v>
      </c>
      <c r="AS11" s="11">
        <f>SUMIF('2015-2017'!$U:$U,"CR4"&amp;'LGE Summary by Ferc by Month'!$B11&amp;"2016",'2015-2017'!K:K)</f>
        <v>0</v>
      </c>
      <c r="AT11" s="11">
        <f>SUMIF('2015-2017'!$U:$U,"CR4"&amp;'LGE Summary by Ferc by Month'!$B11&amp;"2016",'2015-2017'!L:L)</f>
        <v>0</v>
      </c>
      <c r="AU11" s="11">
        <f>SUMIF('2015-2017'!$U:$U,"CR4"&amp;'LGE Summary by Ferc by Month'!$B11&amp;"2016",'2015-2017'!M:M)</f>
        <v>0</v>
      </c>
      <c r="AV11" s="11">
        <f>SUMIF('2015-2017'!$U:$U,"CR4"&amp;'LGE Summary by Ferc by Month'!$B11&amp;"2016",'2015-2017'!N:N)</f>
        <v>0</v>
      </c>
      <c r="AW11" s="11">
        <f>SUMIF('2015-2017'!$U:$U,"CR4"&amp;'LGE Summary by Ferc by Month'!$B11&amp;"2016",'2015-2017'!O:O)</f>
        <v>0</v>
      </c>
      <c r="AX11" s="11">
        <f>SUMIF('2015-2017'!$U:$U,"CR4"&amp;'LGE Summary by Ferc by Month'!$B11&amp;"2016",'2015-2017'!P:P)</f>
        <v>0</v>
      </c>
      <c r="AY11" s="11">
        <f>SUMIF('2015-2017'!$U:$U,"CR4"&amp;'LGE Summary by Ferc by Month'!$B11&amp;"2017",'2015-2017'!E:E)</f>
        <v>0</v>
      </c>
      <c r="AZ11" s="11">
        <f>SUMIF('2015-2017'!$U:$U,"CR4"&amp;'LGE Summary by Ferc by Month'!$B11&amp;"2017",'2015-2017'!F:F)</f>
        <v>0</v>
      </c>
      <c r="BA11" s="11">
        <f>SUMIF('2015-2017'!$U:$U,"CR4"&amp;'LGE Summary by Ferc by Month'!$B11&amp;"2017",'2015-2017'!G:G)</f>
        <v>0</v>
      </c>
      <c r="BB11" s="11">
        <f>SUMIF('2015-2017'!$U:$U,"CR4"&amp;'LGE Summary by Ferc by Month'!$B11&amp;"2017",'2015-2017'!H:H)</f>
        <v>0</v>
      </c>
      <c r="BC11" s="11">
        <f>SUMIF('2015-2017'!$U:$U,"CR4"&amp;'LGE Summary by Ferc by Month'!$B11&amp;"2017",'2015-2017'!I:I)</f>
        <v>0</v>
      </c>
      <c r="BD11" s="11">
        <f>SUMIF('2015-2017'!$U:$U,"CR4"&amp;'LGE Summary by Ferc by Month'!$B11&amp;"2017",'2015-2017'!J:J)</f>
        <v>0</v>
      </c>
      <c r="BE11" s="11">
        <f>SUMIF('2015-2017'!$U:$U,"CR4"&amp;'LGE Summary by Ferc by Month'!$B11&amp;"2017",'2015-2017'!K:K)</f>
        <v>0</v>
      </c>
      <c r="BF11" s="11">
        <f>SUMIF('2015-2017'!$U:$U,"CR4"&amp;'LGE Summary by Ferc by Month'!$B11&amp;"2017",'2015-2017'!L:L)</f>
        <v>0</v>
      </c>
      <c r="BG11" s="11">
        <f>SUMIF('2015-2017'!$U:$U,"CR4"&amp;'LGE Summary by Ferc by Month'!$B11&amp;"2017",'2015-2017'!M:M)</f>
        <v>0</v>
      </c>
      <c r="BH11" s="11">
        <f>SUMIF('2015-2017'!$U:$U,"CR4"&amp;'LGE Summary by Ferc by Month'!$B11&amp;"2017",'2015-2017'!N:N)</f>
        <v>0</v>
      </c>
      <c r="BI11" s="11">
        <f>SUMIF('2015-2017'!$U:$U,"CR4"&amp;'LGE Summary by Ferc by Month'!$B11&amp;"2017",'2015-2017'!O:O)</f>
        <v>0</v>
      </c>
      <c r="BJ11" s="11">
        <f>SUMIF('2015-2017'!$U:$U,"CR4"&amp;'LGE Summary by Ferc by Month'!$B11&amp;"2017",'2015-2017'!P:P)</f>
        <v>0</v>
      </c>
      <c r="BK11" s="12"/>
      <c r="BL11" s="12">
        <f t="shared" si="0"/>
        <v>1400493.01</v>
      </c>
      <c r="BM11" s="12">
        <f t="shared" si="1"/>
        <v>1083112.02</v>
      </c>
      <c r="BN11" s="12">
        <f t="shared" si="2"/>
        <v>0</v>
      </c>
      <c r="BO11" s="12">
        <f t="shared" si="3"/>
        <v>0</v>
      </c>
      <c r="BP11" s="12">
        <f t="shared" si="4"/>
        <v>0</v>
      </c>
    </row>
    <row r="12" spans="1:68" x14ac:dyDescent="0.25">
      <c r="B12" s="13" t="s">
        <v>3080</v>
      </c>
      <c r="C12" s="11">
        <f>SUMIF('Act 2013-2014'!$U:$U,"CR4"&amp;'LGE Summary by Ferc by Month'!$B12&amp;"2013",'Act 2013-2014'!E:E)</f>
        <v>451082.05000000005</v>
      </c>
      <c r="D12" s="11">
        <f>SUMIF('Act 2013-2014'!$U:$U,"CR4"&amp;'LGE Summary by Ferc by Month'!$B12&amp;"2013",'Act 2013-2014'!F:F)</f>
        <v>301325.26</v>
      </c>
      <c r="E12" s="11">
        <f>SUMIF('Act 2013-2014'!$U:$U,"CR4"&amp;'LGE Summary by Ferc by Month'!$B12&amp;"2013",'Act 2013-2014'!G:G)</f>
        <v>382733.76</v>
      </c>
      <c r="F12" s="11">
        <f>SUMIF('Act 2013-2014'!$U:$U,"CR4"&amp;'LGE Summary by Ferc by Month'!$B12&amp;"2013",'Act 2013-2014'!H:H)</f>
        <v>560854.65</v>
      </c>
      <c r="G12" s="11">
        <f>SUMIF('Act 2013-2014'!$U:$U,"CR4"&amp;'LGE Summary by Ferc by Month'!$B12&amp;"2013",'Act 2013-2014'!I:I)</f>
        <v>403769.39</v>
      </c>
      <c r="H12" s="11">
        <f>SUMIF('Act 2013-2014'!$U:$U,"CR4"&amp;'LGE Summary by Ferc by Month'!$B12&amp;"2013",'Act 2013-2014'!J:J)</f>
        <v>107195.50000000001</v>
      </c>
      <c r="I12" s="11">
        <f>SUMIF('Act 2013-2014'!$U:$U,"CR4"&amp;'LGE Summary by Ferc by Month'!$B12&amp;"2013",'Act 2013-2014'!K:K)</f>
        <v>-16094.609999999999</v>
      </c>
      <c r="J12" s="11">
        <f>SUMIF('Act 2013-2014'!$U:$U,"CR4"&amp;'LGE Summary by Ferc by Month'!$B12&amp;"2013",'Act 2013-2014'!L:L)</f>
        <v>428451.12</v>
      </c>
      <c r="K12" s="11">
        <f>SUMIF('Act 2013-2014'!$U:$U,"CR4"&amp;'LGE Summary by Ferc by Month'!$B12&amp;"2013",'Act 2013-2014'!M:M)</f>
        <v>363912.99</v>
      </c>
      <c r="L12" s="11">
        <f>SUMIF('Act 2013-2014'!$U:$U,"CR4"&amp;'LGE Summary by Ferc by Month'!$B12&amp;"2013",'Act 2013-2014'!N:N)</f>
        <v>432222.08000000007</v>
      </c>
      <c r="M12" s="11">
        <f>SUMIF('Act 2013-2014'!$U:$U,"CR4"&amp;'LGE Summary by Ferc by Month'!$B12&amp;"2013",'Act 2013-2014'!O:O)</f>
        <v>431502.79</v>
      </c>
      <c r="N12" s="11">
        <f>SUMIF('Act 2013-2014'!$U:$U,"CR4"&amp;'LGE Summary by Ferc by Month'!$B12&amp;"2013",'Act 2013-2014'!P:P)</f>
        <v>461937.65000000008</v>
      </c>
      <c r="O12" s="11">
        <f>SUMIF('Act 2013-2014'!$U:$U,"CR4"&amp;'LGE Summary by Ferc by Month'!$B12&amp;"2014",'Act 2013-2014'!E:E)</f>
        <v>487423.99000000005</v>
      </c>
      <c r="P12" s="11">
        <f>SUMIF('Act 2013-2014'!$U:$U,"CR4"&amp;'LGE Summary by Ferc by Month'!$B12&amp;"2014",'Act 2013-2014'!F:F)</f>
        <v>391799.73</v>
      </c>
      <c r="Q12" s="11">
        <f>SUMIF('Act 2013-2014'!$U:$U,"CR4"&amp;'LGE Summary by Ferc by Month'!$B12&amp;"2014",'Act 2013-2014'!G:G)</f>
        <v>579652.06000000006</v>
      </c>
      <c r="R12" s="11">
        <f>SUMIF('Act 2013-2014'!$U:$U,"CR4"&amp;'LGE Summary by Ferc by Month'!$B12&amp;"2014",'Act 2013-2014'!H:H)</f>
        <v>211991.51</v>
      </c>
      <c r="S12" s="11">
        <f>SUMIF('Act 2013-2014'!$U:$U,"CR4"&amp;'LGE Summary by Ferc by Month'!$B12&amp;"2014",'Act 2013-2014'!I:I)</f>
        <v>364109.23</v>
      </c>
      <c r="T12" s="11">
        <f>SUMIF('Act 2013-2014'!$U:$U,"CR4"&amp;'LGE Summary by Ferc by Month'!$B12&amp;"2014",'Act 2013-2014'!J:J)</f>
        <v>426336.48</v>
      </c>
      <c r="U12" s="11">
        <f>SUMIF('Act 2013-2014'!$U:$U,"CR4"&amp;'LGE Summary by Ferc by Month'!$B12&amp;"2014",'Act 2013-2014'!K:K)</f>
        <v>446966.4</v>
      </c>
      <c r="V12" s="11">
        <f>SUMIF('Act 2013-2014'!$U:$U,"CR4"&amp;'LGE Summary by Ferc by Month'!$B12&amp;"2014",'Act 2013-2014'!L:L)</f>
        <v>299708.97000000003</v>
      </c>
      <c r="W12" s="11">
        <f>SUMIF('Act 2013-2014'!$U:$U,"CR4"&amp;'LGE Summary by Ferc by Month'!$B12&amp;"2014",'Act 2013-2014'!M:M)</f>
        <v>503000.24</v>
      </c>
      <c r="X12" s="11">
        <f>SUMIF('Act 2013-2014'!$U:$U,"CR4"&amp;'LGE Summary by Ferc by Month'!$B12&amp;"2014",'Act 2013-2014'!N:N)</f>
        <v>495377.48999999993</v>
      </c>
      <c r="Y12" s="11">
        <f>SUMIF('Act 2013-2014'!$U:$U,"CR4"&amp;'LGE Summary by Ferc by Month'!$B12&amp;"2014",'Act 2013-2014'!O:O)</f>
        <v>498906.8</v>
      </c>
      <c r="Z12" s="11">
        <f>SUMIF('Act 2013-2014'!$U:$U,"CR4"&amp;'LGE Summary by Ferc by Month'!$B12&amp;"2014",'Act 2013-2014'!P:P)</f>
        <v>591635.02</v>
      </c>
      <c r="AA12" s="11">
        <f>SUMIF('2015-2017'!$U:$U,"CR4"&amp;'LGE Summary by Ferc by Month'!$B12&amp;"2015",'2015-2017'!E:E)</f>
        <v>153069</v>
      </c>
      <c r="AB12" s="11">
        <f>SUMIF('2015-2017'!$U:$U,"CR4"&amp;'LGE Summary by Ferc by Month'!$B12&amp;"2015",'2015-2017'!F:F)</f>
        <v>126244</v>
      </c>
      <c r="AC12" s="11">
        <f>SUMIF('2015-2017'!$U:$U,"CR4"&amp;'LGE Summary by Ferc by Month'!$B12&amp;"2015",'2015-2017'!G:G)</f>
        <v>165864</v>
      </c>
      <c r="AD12" s="11">
        <f>SUMIF('2015-2017'!$U:$U,"CR4"&amp;'LGE Summary by Ferc by Month'!$B12&amp;"2015",'2015-2017'!H:H)</f>
        <v>190135</v>
      </c>
      <c r="AE12" s="11">
        <f>SUMIF('2015-2017'!$U:$U,"CR4"&amp;'LGE Summary by Ferc by Month'!$B12&amp;"2015",'2015-2017'!I:I)</f>
        <v>0</v>
      </c>
      <c r="AF12" s="11">
        <f>SUMIF('2015-2017'!$U:$U,"CR4"&amp;'LGE Summary by Ferc by Month'!$B12&amp;"2015",'2015-2017'!J:J)</f>
        <v>0</v>
      </c>
      <c r="AG12" s="11">
        <f>SUMIF('2015-2017'!$U:$U,"CR4"&amp;'LGE Summary by Ferc by Month'!$B12&amp;"2015",'2015-2017'!K:K)</f>
        <v>0</v>
      </c>
      <c r="AH12" s="11">
        <f>SUMIF('2015-2017'!$U:$U,"CR4"&amp;'LGE Summary by Ferc by Month'!$B12&amp;"2015",'2015-2017'!L:L)</f>
        <v>0</v>
      </c>
      <c r="AI12" s="11">
        <f>SUMIF('2015-2017'!$U:$U,"CR4"&amp;'LGE Summary by Ferc by Month'!$B12&amp;"2015",'2015-2017'!M:M)</f>
        <v>0</v>
      </c>
      <c r="AJ12" s="11">
        <f>SUMIF('2015-2017'!$U:$U,"CR4"&amp;'LGE Summary by Ferc by Month'!$B12&amp;"2015",'2015-2017'!N:N)</f>
        <v>0</v>
      </c>
      <c r="AK12" s="11">
        <f>SUMIF('2015-2017'!$U:$U,"CR4"&amp;'LGE Summary by Ferc by Month'!$B12&amp;"2015",'2015-2017'!O:O)</f>
        <v>0</v>
      </c>
      <c r="AL12" s="11">
        <f>SUMIF('2015-2017'!$U:$U,"CR4"&amp;'LGE Summary by Ferc by Month'!$B12&amp;"2015",'2015-2017'!P:P)</f>
        <v>0</v>
      </c>
      <c r="AM12" s="11">
        <f>SUMIF('2015-2017'!$U:$U,"CR4"&amp;'LGE Summary by Ferc by Month'!$B12&amp;"2016",'2015-2017'!E:E)</f>
        <v>0</v>
      </c>
      <c r="AN12" s="11">
        <f>SUMIF('2015-2017'!$U:$U,"CR4"&amp;'LGE Summary by Ferc by Month'!$B12&amp;"2016",'2015-2017'!F:F)</f>
        <v>0</v>
      </c>
      <c r="AO12" s="11">
        <f>SUMIF('2015-2017'!$U:$U,"CR4"&amp;'LGE Summary by Ferc by Month'!$B12&amp;"2016",'2015-2017'!G:G)</f>
        <v>0</v>
      </c>
      <c r="AP12" s="11">
        <f>SUMIF('2015-2017'!$U:$U,"CR4"&amp;'LGE Summary by Ferc by Month'!$B12&amp;"2016",'2015-2017'!H:H)</f>
        <v>0</v>
      </c>
      <c r="AQ12" s="11">
        <f>SUMIF('2015-2017'!$U:$U,"CR4"&amp;'LGE Summary by Ferc by Month'!$B12&amp;"2016",'2015-2017'!I:I)</f>
        <v>0</v>
      </c>
      <c r="AR12" s="11">
        <f>SUMIF('2015-2017'!$U:$U,"CR4"&amp;'LGE Summary by Ferc by Month'!$B12&amp;"2016",'2015-2017'!J:J)</f>
        <v>0</v>
      </c>
      <c r="AS12" s="11">
        <f>SUMIF('2015-2017'!$U:$U,"CR4"&amp;'LGE Summary by Ferc by Month'!$B12&amp;"2016",'2015-2017'!K:K)</f>
        <v>0</v>
      </c>
      <c r="AT12" s="11">
        <f>SUMIF('2015-2017'!$U:$U,"CR4"&amp;'LGE Summary by Ferc by Month'!$B12&amp;"2016",'2015-2017'!L:L)</f>
        <v>0</v>
      </c>
      <c r="AU12" s="11">
        <f>SUMIF('2015-2017'!$U:$U,"CR4"&amp;'LGE Summary by Ferc by Month'!$B12&amp;"2016",'2015-2017'!M:M)</f>
        <v>0</v>
      </c>
      <c r="AV12" s="11">
        <f>SUMIF('2015-2017'!$U:$U,"CR4"&amp;'LGE Summary by Ferc by Month'!$B12&amp;"2016",'2015-2017'!N:N)</f>
        <v>0</v>
      </c>
      <c r="AW12" s="11">
        <f>SUMIF('2015-2017'!$U:$U,"CR4"&amp;'LGE Summary by Ferc by Month'!$B12&amp;"2016",'2015-2017'!O:O)</f>
        <v>0</v>
      </c>
      <c r="AX12" s="11">
        <f>SUMIF('2015-2017'!$U:$U,"CR4"&amp;'LGE Summary by Ferc by Month'!$B12&amp;"2016",'2015-2017'!P:P)</f>
        <v>0</v>
      </c>
      <c r="AY12" s="11">
        <f>SUMIF('2015-2017'!$U:$U,"CR4"&amp;'LGE Summary by Ferc by Month'!$B12&amp;"2017",'2015-2017'!E:E)</f>
        <v>0</v>
      </c>
      <c r="AZ12" s="11">
        <f>SUMIF('2015-2017'!$U:$U,"CR4"&amp;'LGE Summary by Ferc by Month'!$B12&amp;"2017",'2015-2017'!F:F)</f>
        <v>0</v>
      </c>
      <c r="BA12" s="11">
        <f>SUMIF('2015-2017'!$U:$U,"CR4"&amp;'LGE Summary by Ferc by Month'!$B12&amp;"2017",'2015-2017'!G:G)</f>
        <v>0</v>
      </c>
      <c r="BB12" s="11">
        <f>SUMIF('2015-2017'!$U:$U,"CR4"&amp;'LGE Summary by Ferc by Month'!$B12&amp;"2017",'2015-2017'!H:H)</f>
        <v>0</v>
      </c>
      <c r="BC12" s="11">
        <f>SUMIF('2015-2017'!$U:$U,"CR4"&amp;'LGE Summary by Ferc by Month'!$B12&amp;"2017",'2015-2017'!I:I)</f>
        <v>0</v>
      </c>
      <c r="BD12" s="11">
        <f>SUMIF('2015-2017'!$U:$U,"CR4"&amp;'LGE Summary by Ferc by Month'!$B12&amp;"2017",'2015-2017'!J:J)</f>
        <v>0</v>
      </c>
      <c r="BE12" s="11">
        <f>SUMIF('2015-2017'!$U:$U,"CR4"&amp;'LGE Summary by Ferc by Month'!$B12&amp;"2017",'2015-2017'!K:K)</f>
        <v>0</v>
      </c>
      <c r="BF12" s="11">
        <f>SUMIF('2015-2017'!$U:$U,"CR4"&amp;'LGE Summary by Ferc by Month'!$B12&amp;"2017",'2015-2017'!L:L)</f>
        <v>0</v>
      </c>
      <c r="BG12" s="11">
        <f>SUMIF('2015-2017'!$U:$U,"CR4"&amp;'LGE Summary by Ferc by Month'!$B12&amp;"2017",'2015-2017'!M:M)</f>
        <v>0</v>
      </c>
      <c r="BH12" s="11">
        <f>SUMIF('2015-2017'!$U:$U,"CR4"&amp;'LGE Summary by Ferc by Month'!$B12&amp;"2017",'2015-2017'!N:N)</f>
        <v>0</v>
      </c>
      <c r="BI12" s="11">
        <f>SUMIF('2015-2017'!$U:$U,"CR4"&amp;'LGE Summary by Ferc by Month'!$B12&amp;"2017",'2015-2017'!O:O)</f>
        <v>0</v>
      </c>
      <c r="BJ12" s="11">
        <f>SUMIF('2015-2017'!$U:$U,"CR4"&amp;'LGE Summary by Ferc by Month'!$B12&amp;"2017",'2015-2017'!P:P)</f>
        <v>0</v>
      </c>
      <c r="BK12" s="12"/>
      <c r="BL12" s="12">
        <f t="shared" si="0"/>
        <v>4308892.6300000008</v>
      </c>
      <c r="BM12" s="12">
        <f t="shared" si="1"/>
        <v>5296907.92</v>
      </c>
      <c r="BN12" s="12">
        <f t="shared" si="2"/>
        <v>635312</v>
      </c>
      <c r="BO12" s="12">
        <f t="shared" si="3"/>
        <v>0</v>
      </c>
      <c r="BP12" s="12">
        <f t="shared" si="4"/>
        <v>0</v>
      </c>
    </row>
    <row r="13" spans="1:68" x14ac:dyDescent="0.25">
      <c r="B13" s="13" t="s">
        <v>3081</v>
      </c>
      <c r="C13" s="11">
        <f>SUMIF('Act 2013-2014'!$U:$U,"CR4"&amp;'LGE Summary by Ferc by Month'!$B13&amp;"2013",'Act 2013-2014'!E:E)</f>
        <v>2547.4299999999998</v>
      </c>
      <c r="D13" s="11">
        <f>SUMIF('Act 2013-2014'!$U:$U,"CR4"&amp;'LGE Summary by Ferc by Month'!$B13&amp;"2013",'Act 2013-2014'!F:F)</f>
        <v>2246.39</v>
      </c>
      <c r="E13" s="11">
        <f>SUMIF('Act 2013-2014'!$U:$U,"CR4"&amp;'LGE Summary by Ferc by Month'!$B13&amp;"2013",'Act 2013-2014'!G:G)</f>
        <v>980.21</v>
      </c>
      <c r="F13" s="11">
        <f>SUMIF('Act 2013-2014'!$U:$U,"CR4"&amp;'LGE Summary by Ferc by Month'!$B13&amp;"2013",'Act 2013-2014'!H:H)</f>
        <v>3505.08</v>
      </c>
      <c r="G13" s="11">
        <f>SUMIF('Act 2013-2014'!$U:$U,"CR4"&amp;'LGE Summary by Ferc by Month'!$B13&amp;"2013",'Act 2013-2014'!I:I)</f>
        <v>3018.57</v>
      </c>
      <c r="H13" s="11">
        <f>SUMIF('Act 2013-2014'!$U:$U,"CR4"&amp;'LGE Summary by Ferc by Month'!$B13&amp;"2013",'Act 2013-2014'!J:J)</f>
        <v>236.35</v>
      </c>
      <c r="I13" s="11">
        <f>SUMIF('Act 2013-2014'!$U:$U,"CR4"&amp;'LGE Summary by Ferc by Month'!$B13&amp;"2013",'Act 2013-2014'!K:K)</f>
        <v>0.19</v>
      </c>
      <c r="J13" s="11">
        <f>SUMIF('Act 2013-2014'!$U:$U,"CR4"&amp;'LGE Summary by Ferc by Month'!$B13&amp;"2013",'Act 2013-2014'!L:L)</f>
        <v>1238.8900000000001</v>
      </c>
      <c r="K13" s="11">
        <f>SUMIF('Act 2013-2014'!$U:$U,"CR4"&amp;'LGE Summary by Ferc by Month'!$B13&amp;"2013",'Act 2013-2014'!M:M)</f>
        <v>2169.1999999999998</v>
      </c>
      <c r="L13" s="11">
        <f>SUMIF('Act 2013-2014'!$U:$U,"CR4"&amp;'LGE Summary by Ferc by Month'!$B13&amp;"2013",'Act 2013-2014'!N:N)</f>
        <v>1928.41</v>
      </c>
      <c r="M13" s="11">
        <f>SUMIF('Act 2013-2014'!$U:$U,"CR4"&amp;'LGE Summary by Ferc by Month'!$B13&amp;"2013",'Act 2013-2014'!O:O)</f>
        <v>1289.23</v>
      </c>
      <c r="N13" s="11">
        <f>SUMIF('Act 2013-2014'!$U:$U,"CR4"&amp;'LGE Summary by Ferc by Month'!$B13&amp;"2013",'Act 2013-2014'!P:P)</f>
        <v>1296.26</v>
      </c>
      <c r="O13" s="11">
        <f>SUMIF('Act 2013-2014'!$U:$U,"CR4"&amp;'LGE Summary by Ferc by Month'!$B13&amp;"2014",'Act 2013-2014'!E:E)</f>
        <v>2233.21</v>
      </c>
      <c r="P13" s="11">
        <f>SUMIF('Act 2013-2014'!$U:$U,"CR4"&amp;'LGE Summary by Ferc by Month'!$B13&amp;"2014",'Act 2013-2014'!F:F)</f>
        <v>1064.1500000000001</v>
      </c>
      <c r="Q13" s="11">
        <f>SUMIF('Act 2013-2014'!$U:$U,"CR4"&amp;'LGE Summary by Ferc by Month'!$B13&amp;"2014",'Act 2013-2014'!G:G)</f>
        <v>3316.63</v>
      </c>
      <c r="R13" s="11">
        <f>SUMIF('Act 2013-2014'!$U:$U,"CR4"&amp;'LGE Summary by Ferc by Month'!$B13&amp;"2014",'Act 2013-2014'!H:H)</f>
        <v>1204.8900000000001</v>
      </c>
      <c r="S13" s="11">
        <f>SUMIF('Act 2013-2014'!$U:$U,"CR4"&amp;'LGE Summary by Ferc by Month'!$B13&amp;"2014",'Act 2013-2014'!I:I)</f>
        <v>1392.73</v>
      </c>
      <c r="T13" s="11">
        <f>SUMIF('Act 2013-2014'!$U:$U,"CR4"&amp;'LGE Summary by Ferc by Month'!$B13&amp;"2014",'Act 2013-2014'!J:J)</f>
        <v>2782</v>
      </c>
      <c r="U13" s="11">
        <f>SUMIF('Act 2013-2014'!$U:$U,"CR4"&amp;'LGE Summary by Ferc by Month'!$B13&amp;"2014",'Act 2013-2014'!K:K)</f>
        <v>2747.03</v>
      </c>
      <c r="V13" s="11">
        <f>SUMIF('Act 2013-2014'!$U:$U,"CR4"&amp;'LGE Summary by Ferc by Month'!$B13&amp;"2014",'Act 2013-2014'!L:L)</f>
        <v>744.78</v>
      </c>
      <c r="W13" s="11">
        <f>SUMIF('Act 2013-2014'!$U:$U,"CR4"&amp;'LGE Summary by Ferc by Month'!$B13&amp;"2014",'Act 2013-2014'!M:M)</f>
        <v>1501.22</v>
      </c>
      <c r="X13" s="11">
        <f>SUMIF('Act 2013-2014'!$U:$U,"CR4"&amp;'LGE Summary by Ferc by Month'!$B13&amp;"2014",'Act 2013-2014'!N:N)</f>
        <v>2092.33</v>
      </c>
      <c r="Y13" s="11">
        <f>SUMIF('Act 2013-2014'!$U:$U,"CR4"&amp;'LGE Summary by Ferc by Month'!$B13&amp;"2014",'Act 2013-2014'!O:O)</f>
        <v>1561.46</v>
      </c>
      <c r="Z13" s="11">
        <f>SUMIF('Act 2013-2014'!$U:$U,"CR4"&amp;'LGE Summary by Ferc by Month'!$B13&amp;"2014",'Act 2013-2014'!P:P)</f>
        <v>3998.75</v>
      </c>
      <c r="AA13" s="11">
        <f>SUMIF('2015-2017'!$U:$U,"CR4"&amp;'LGE Summary by Ferc by Month'!$B13&amp;"2015",'2015-2017'!E:E)</f>
        <v>0</v>
      </c>
      <c r="AB13" s="11">
        <f>SUMIF('2015-2017'!$U:$U,"CR4"&amp;'LGE Summary by Ferc by Month'!$B13&amp;"2015",'2015-2017'!F:F)</f>
        <v>0</v>
      </c>
      <c r="AC13" s="11">
        <f>SUMIF('2015-2017'!$U:$U,"CR4"&amp;'LGE Summary by Ferc by Month'!$B13&amp;"2015",'2015-2017'!G:G)</f>
        <v>0</v>
      </c>
      <c r="AD13" s="11">
        <f>SUMIF('2015-2017'!$U:$U,"CR4"&amp;'LGE Summary by Ferc by Month'!$B13&amp;"2015",'2015-2017'!H:H)</f>
        <v>0</v>
      </c>
      <c r="AE13" s="11">
        <f>SUMIF('2015-2017'!$U:$U,"CR4"&amp;'LGE Summary by Ferc by Month'!$B13&amp;"2015",'2015-2017'!I:I)</f>
        <v>0</v>
      </c>
      <c r="AF13" s="11">
        <f>SUMIF('2015-2017'!$U:$U,"CR4"&amp;'LGE Summary by Ferc by Month'!$B13&amp;"2015",'2015-2017'!J:J)</f>
        <v>0</v>
      </c>
      <c r="AG13" s="11">
        <f>SUMIF('2015-2017'!$U:$U,"CR4"&amp;'LGE Summary by Ferc by Month'!$B13&amp;"2015",'2015-2017'!K:K)</f>
        <v>0</v>
      </c>
      <c r="AH13" s="11">
        <f>SUMIF('2015-2017'!$U:$U,"CR4"&amp;'LGE Summary by Ferc by Month'!$B13&amp;"2015",'2015-2017'!L:L)</f>
        <v>0</v>
      </c>
      <c r="AI13" s="11">
        <f>SUMIF('2015-2017'!$U:$U,"CR4"&amp;'LGE Summary by Ferc by Month'!$B13&amp;"2015",'2015-2017'!M:M)</f>
        <v>0</v>
      </c>
      <c r="AJ13" s="11">
        <f>SUMIF('2015-2017'!$U:$U,"CR4"&amp;'LGE Summary by Ferc by Month'!$B13&amp;"2015",'2015-2017'!N:N)</f>
        <v>0</v>
      </c>
      <c r="AK13" s="11">
        <f>SUMIF('2015-2017'!$U:$U,"CR4"&amp;'LGE Summary by Ferc by Month'!$B13&amp;"2015",'2015-2017'!O:O)</f>
        <v>0</v>
      </c>
      <c r="AL13" s="11">
        <f>SUMIF('2015-2017'!$U:$U,"CR4"&amp;'LGE Summary by Ferc by Month'!$B13&amp;"2015",'2015-2017'!P:P)</f>
        <v>0</v>
      </c>
      <c r="AM13" s="11">
        <f>SUMIF('2015-2017'!$U:$U,"CR4"&amp;'LGE Summary by Ferc by Month'!$B13&amp;"2016",'2015-2017'!E:E)</f>
        <v>0</v>
      </c>
      <c r="AN13" s="11">
        <f>SUMIF('2015-2017'!$U:$U,"CR4"&amp;'LGE Summary by Ferc by Month'!$B13&amp;"2016",'2015-2017'!F:F)</f>
        <v>0</v>
      </c>
      <c r="AO13" s="11">
        <f>SUMIF('2015-2017'!$U:$U,"CR4"&amp;'LGE Summary by Ferc by Month'!$B13&amp;"2016",'2015-2017'!G:G)</f>
        <v>0</v>
      </c>
      <c r="AP13" s="11">
        <f>SUMIF('2015-2017'!$U:$U,"CR4"&amp;'LGE Summary by Ferc by Month'!$B13&amp;"2016",'2015-2017'!H:H)</f>
        <v>0</v>
      </c>
      <c r="AQ13" s="11">
        <f>SUMIF('2015-2017'!$U:$U,"CR4"&amp;'LGE Summary by Ferc by Month'!$B13&amp;"2016",'2015-2017'!I:I)</f>
        <v>0</v>
      </c>
      <c r="AR13" s="11">
        <f>SUMIF('2015-2017'!$U:$U,"CR4"&amp;'LGE Summary by Ferc by Month'!$B13&amp;"2016",'2015-2017'!J:J)</f>
        <v>0</v>
      </c>
      <c r="AS13" s="11">
        <f>SUMIF('2015-2017'!$U:$U,"CR4"&amp;'LGE Summary by Ferc by Month'!$B13&amp;"2016",'2015-2017'!K:K)</f>
        <v>0</v>
      </c>
      <c r="AT13" s="11">
        <f>SUMIF('2015-2017'!$U:$U,"CR4"&amp;'LGE Summary by Ferc by Month'!$B13&amp;"2016",'2015-2017'!L:L)</f>
        <v>0</v>
      </c>
      <c r="AU13" s="11">
        <f>SUMIF('2015-2017'!$U:$U,"CR4"&amp;'LGE Summary by Ferc by Month'!$B13&amp;"2016",'2015-2017'!M:M)</f>
        <v>0</v>
      </c>
      <c r="AV13" s="11">
        <f>SUMIF('2015-2017'!$U:$U,"CR4"&amp;'LGE Summary by Ferc by Month'!$B13&amp;"2016",'2015-2017'!N:N)</f>
        <v>0</v>
      </c>
      <c r="AW13" s="11">
        <f>SUMIF('2015-2017'!$U:$U,"CR4"&amp;'LGE Summary by Ferc by Month'!$B13&amp;"2016",'2015-2017'!O:O)</f>
        <v>0</v>
      </c>
      <c r="AX13" s="11">
        <f>SUMIF('2015-2017'!$U:$U,"CR4"&amp;'LGE Summary by Ferc by Month'!$B13&amp;"2016",'2015-2017'!P:P)</f>
        <v>0</v>
      </c>
      <c r="AY13" s="11">
        <f>SUMIF('2015-2017'!$U:$U,"CR4"&amp;'LGE Summary by Ferc by Month'!$B13&amp;"2017",'2015-2017'!E:E)</f>
        <v>0</v>
      </c>
      <c r="AZ13" s="11">
        <f>SUMIF('2015-2017'!$U:$U,"CR4"&amp;'LGE Summary by Ferc by Month'!$B13&amp;"2017",'2015-2017'!F:F)</f>
        <v>0</v>
      </c>
      <c r="BA13" s="11">
        <f>SUMIF('2015-2017'!$U:$U,"CR4"&amp;'LGE Summary by Ferc by Month'!$B13&amp;"2017",'2015-2017'!G:G)</f>
        <v>0</v>
      </c>
      <c r="BB13" s="11">
        <f>SUMIF('2015-2017'!$U:$U,"CR4"&amp;'LGE Summary by Ferc by Month'!$B13&amp;"2017",'2015-2017'!H:H)</f>
        <v>0</v>
      </c>
      <c r="BC13" s="11">
        <f>SUMIF('2015-2017'!$U:$U,"CR4"&amp;'LGE Summary by Ferc by Month'!$B13&amp;"2017",'2015-2017'!I:I)</f>
        <v>0</v>
      </c>
      <c r="BD13" s="11">
        <f>SUMIF('2015-2017'!$U:$U,"CR4"&amp;'LGE Summary by Ferc by Month'!$B13&amp;"2017",'2015-2017'!J:J)</f>
        <v>0</v>
      </c>
      <c r="BE13" s="11">
        <f>SUMIF('2015-2017'!$U:$U,"CR4"&amp;'LGE Summary by Ferc by Month'!$B13&amp;"2017",'2015-2017'!K:K)</f>
        <v>0</v>
      </c>
      <c r="BF13" s="11">
        <f>SUMIF('2015-2017'!$U:$U,"CR4"&amp;'LGE Summary by Ferc by Month'!$B13&amp;"2017",'2015-2017'!L:L)</f>
        <v>0</v>
      </c>
      <c r="BG13" s="11">
        <f>SUMIF('2015-2017'!$U:$U,"CR4"&amp;'LGE Summary by Ferc by Month'!$B13&amp;"2017",'2015-2017'!M:M)</f>
        <v>0</v>
      </c>
      <c r="BH13" s="11">
        <f>SUMIF('2015-2017'!$U:$U,"CR4"&amp;'LGE Summary by Ferc by Month'!$B13&amp;"2017",'2015-2017'!N:N)</f>
        <v>0</v>
      </c>
      <c r="BI13" s="11">
        <f>SUMIF('2015-2017'!$U:$U,"CR4"&amp;'LGE Summary by Ferc by Month'!$B13&amp;"2017",'2015-2017'!O:O)</f>
        <v>0</v>
      </c>
      <c r="BJ13" s="11">
        <f>SUMIF('2015-2017'!$U:$U,"CR4"&amp;'LGE Summary by Ferc by Month'!$B13&amp;"2017",'2015-2017'!P:P)</f>
        <v>0</v>
      </c>
      <c r="BK13" s="12"/>
      <c r="BL13" s="12">
        <f t="shared" si="0"/>
        <v>20456.21</v>
      </c>
      <c r="BM13" s="12">
        <f t="shared" si="1"/>
        <v>24639.18</v>
      </c>
      <c r="BN13" s="12">
        <f t="shared" si="2"/>
        <v>0</v>
      </c>
      <c r="BO13" s="12">
        <f t="shared" si="3"/>
        <v>0</v>
      </c>
      <c r="BP13" s="12">
        <f t="shared" si="4"/>
        <v>0</v>
      </c>
    </row>
    <row r="14" spans="1:68" x14ac:dyDescent="0.25">
      <c r="B14" s="13" t="s">
        <v>3082</v>
      </c>
      <c r="C14" s="11">
        <f>SUMIF('Act 2013-2014'!$U:$U,"CR4"&amp;'LGE Summary by Ferc by Month'!$B14&amp;"2013",'Act 2013-2014'!E:E)</f>
        <v>128180.06999999999</v>
      </c>
      <c r="D14" s="11">
        <f>SUMIF('Act 2013-2014'!$U:$U,"CR4"&amp;'LGE Summary by Ferc by Month'!$B14&amp;"2013",'Act 2013-2014'!F:F)</f>
        <v>137654.56</v>
      </c>
      <c r="E14" s="11">
        <f>SUMIF('Act 2013-2014'!$U:$U,"CR4"&amp;'LGE Summary by Ferc by Month'!$B14&amp;"2013",'Act 2013-2014'!G:G)</f>
        <v>124878.73</v>
      </c>
      <c r="F14" s="11">
        <f>SUMIF('Act 2013-2014'!$U:$U,"CR4"&amp;'LGE Summary by Ferc by Month'!$B14&amp;"2013",'Act 2013-2014'!H:H)</f>
        <v>102068.76999999999</v>
      </c>
      <c r="G14" s="11">
        <f>SUMIF('Act 2013-2014'!$U:$U,"CR4"&amp;'LGE Summary by Ferc by Month'!$B14&amp;"2013",'Act 2013-2014'!I:I)</f>
        <v>124205.18999999999</v>
      </c>
      <c r="H14" s="11">
        <f>SUMIF('Act 2013-2014'!$U:$U,"CR4"&amp;'LGE Summary by Ferc by Month'!$B14&amp;"2013",'Act 2013-2014'!J:J)</f>
        <v>127719.72</v>
      </c>
      <c r="I14" s="11">
        <f>SUMIF('Act 2013-2014'!$U:$U,"CR4"&amp;'LGE Summary by Ferc by Month'!$B14&amp;"2013",'Act 2013-2014'!K:K)</f>
        <v>131056.17999999998</v>
      </c>
      <c r="J14" s="11">
        <f>SUMIF('Act 2013-2014'!$U:$U,"CR4"&amp;'LGE Summary by Ferc by Month'!$B14&amp;"2013",'Act 2013-2014'!L:L)</f>
        <v>122418.55</v>
      </c>
      <c r="K14" s="11">
        <f>SUMIF('Act 2013-2014'!$U:$U,"CR4"&amp;'LGE Summary by Ferc by Month'!$B14&amp;"2013",'Act 2013-2014'!M:M)</f>
        <v>131113.04</v>
      </c>
      <c r="L14" s="11">
        <f>SUMIF('Act 2013-2014'!$U:$U,"CR4"&amp;'LGE Summary by Ferc by Month'!$B14&amp;"2013",'Act 2013-2014'!N:N)</f>
        <v>122219.94</v>
      </c>
      <c r="M14" s="11">
        <f>SUMIF('Act 2013-2014'!$U:$U,"CR4"&amp;'LGE Summary by Ferc by Month'!$B14&amp;"2013",'Act 2013-2014'!O:O)</f>
        <v>120739.89000000001</v>
      </c>
      <c r="N14" s="11">
        <f>SUMIF('Act 2013-2014'!$U:$U,"CR4"&amp;'LGE Summary by Ferc by Month'!$B14&amp;"2013",'Act 2013-2014'!P:P)</f>
        <v>133013.27000000002</v>
      </c>
      <c r="O14" s="11">
        <f>SUMIF('Act 2013-2014'!$U:$U,"CR4"&amp;'LGE Summary by Ferc by Month'!$B14&amp;"2014",'Act 2013-2014'!E:E)</f>
        <v>106906.31</v>
      </c>
      <c r="P14" s="11">
        <f>SUMIF('Act 2013-2014'!$U:$U,"CR4"&amp;'LGE Summary by Ferc by Month'!$B14&amp;"2014",'Act 2013-2014'!F:F)</f>
        <v>132851.07999999999</v>
      </c>
      <c r="Q14" s="11">
        <f>SUMIF('Act 2013-2014'!$U:$U,"CR4"&amp;'LGE Summary by Ferc by Month'!$B14&amp;"2014",'Act 2013-2014'!G:G)</f>
        <v>122207.2</v>
      </c>
      <c r="R14" s="11">
        <f>SUMIF('Act 2013-2014'!$U:$U,"CR4"&amp;'LGE Summary by Ferc by Month'!$B14&amp;"2014",'Act 2013-2014'!H:H)</f>
        <v>169308</v>
      </c>
      <c r="S14" s="11">
        <f>SUMIF('Act 2013-2014'!$U:$U,"CR4"&amp;'LGE Summary by Ferc by Month'!$B14&amp;"2014",'Act 2013-2014'!I:I)</f>
        <v>122314.15</v>
      </c>
      <c r="T14" s="11">
        <f>SUMIF('Act 2013-2014'!$U:$U,"CR4"&amp;'LGE Summary by Ferc by Month'!$B14&amp;"2014",'Act 2013-2014'!J:J)</f>
        <v>155374.97</v>
      </c>
      <c r="U14" s="11">
        <f>SUMIF('Act 2013-2014'!$U:$U,"CR4"&amp;'LGE Summary by Ferc by Month'!$B14&amp;"2014",'Act 2013-2014'!K:K)</f>
        <v>141703.78</v>
      </c>
      <c r="V14" s="11">
        <f>SUMIF('Act 2013-2014'!$U:$U,"CR4"&amp;'LGE Summary by Ferc by Month'!$B14&amp;"2014",'Act 2013-2014'!L:L)</f>
        <v>158032.31</v>
      </c>
      <c r="W14" s="11">
        <f>SUMIF('Act 2013-2014'!$U:$U,"CR4"&amp;'LGE Summary by Ferc by Month'!$B14&amp;"2014",'Act 2013-2014'!M:M)</f>
        <v>165542.56</v>
      </c>
      <c r="X14" s="11">
        <f>SUMIF('Act 2013-2014'!$U:$U,"CR4"&amp;'LGE Summary by Ferc by Month'!$B14&amp;"2014",'Act 2013-2014'!N:N)</f>
        <v>108129.87999999999</v>
      </c>
      <c r="Y14" s="11">
        <f>SUMIF('Act 2013-2014'!$U:$U,"CR4"&amp;'LGE Summary by Ferc by Month'!$B14&amp;"2014",'Act 2013-2014'!O:O)</f>
        <v>121007.72</v>
      </c>
      <c r="Z14" s="11">
        <f>SUMIF('Act 2013-2014'!$U:$U,"CR4"&amp;'LGE Summary by Ferc by Month'!$B14&amp;"2014",'Act 2013-2014'!P:P)</f>
        <v>103420.28000000001</v>
      </c>
      <c r="AA14" s="11">
        <f>SUMIF('2015-2017'!$U:$U,"CR4"&amp;'LGE Summary by Ferc by Month'!$B14&amp;"2015",'2015-2017'!E:E)</f>
        <v>1994</v>
      </c>
      <c r="AB14" s="11">
        <f>SUMIF('2015-2017'!$U:$U,"CR4"&amp;'LGE Summary by Ferc by Month'!$B14&amp;"2015",'2015-2017'!F:F)</f>
        <v>8629</v>
      </c>
      <c r="AC14" s="11">
        <f>SUMIF('2015-2017'!$U:$U,"CR4"&amp;'LGE Summary by Ferc by Month'!$B14&amp;"2015",'2015-2017'!G:G)</f>
        <v>22022</v>
      </c>
      <c r="AD14" s="11">
        <f>SUMIF('2015-2017'!$U:$U,"CR4"&amp;'LGE Summary by Ferc by Month'!$B14&amp;"2015",'2015-2017'!H:H)</f>
        <v>9193</v>
      </c>
      <c r="AE14" s="11">
        <f>SUMIF('2015-2017'!$U:$U,"CR4"&amp;'LGE Summary by Ferc by Month'!$B14&amp;"2015",'2015-2017'!I:I)</f>
        <v>0</v>
      </c>
      <c r="AF14" s="11">
        <f>SUMIF('2015-2017'!$U:$U,"CR4"&amp;'LGE Summary by Ferc by Month'!$B14&amp;"2015",'2015-2017'!J:J)</f>
        <v>0</v>
      </c>
      <c r="AG14" s="11">
        <f>SUMIF('2015-2017'!$U:$U,"CR4"&amp;'LGE Summary by Ferc by Month'!$B14&amp;"2015",'2015-2017'!K:K)</f>
        <v>0</v>
      </c>
      <c r="AH14" s="11">
        <f>SUMIF('2015-2017'!$U:$U,"CR4"&amp;'LGE Summary by Ferc by Month'!$B14&amp;"2015",'2015-2017'!L:L)</f>
        <v>0</v>
      </c>
      <c r="AI14" s="11">
        <f>SUMIF('2015-2017'!$U:$U,"CR4"&amp;'LGE Summary by Ferc by Month'!$B14&amp;"2015",'2015-2017'!M:M)</f>
        <v>0</v>
      </c>
      <c r="AJ14" s="11">
        <f>SUMIF('2015-2017'!$U:$U,"CR4"&amp;'LGE Summary by Ferc by Month'!$B14&amp;"2015",'2015-2017'!N:N)</f>
        <v>0</v>
      </c>
      <c r="AK14" s="11">
        <f>SUMIF('2015-2017'!$U:$U,"CR4"&amp;'LGE Summary by Ferc by Month'!$B14&amp;"2015",'2015-2017'!O:O)</f>
        <v>0</v>
      </c>
      <c r="AL14" s="11">
        <f>SUMIF('2015-2017'!$U:$U,"CR4"&amp;'LGE Summary by Ferc by Month'!$B14&amp;"2015",'2015-2017'!P:P)</f>
        <v>0</v>
      </c>
      <c r="AM14" s="11">
        <f>SUMIF('2015-2017'!$U:$U,"CR4"&amp;'LGE Summary by Ferc by Month'!$B14&amp;"2016",'2015-2017'!E:E)</f>
        <v>0</v>
      </c>
      <c r="AN14" s="11">
        <f>SUMIF('2015-2017'!$U:$U,"CR4"&amp;'LGE Summary by Ferc by Month'!$B14&amp;"2016",'2015-2017'!F:F)</f>
        <v>0</v>
      </c>
      <c r="AO14" s="11">
        <f>SUMIF('2015-2017'!$U:$U,"CR4"&amp;'LGE Summary by Ferc by Month'!$B14&amp;"2016",'2015-2017'!G:G)</f>
        <v>0</v>
      </c>
      <c r="AP14" s="11">
        <f>SUMIF('2015-2017'!$U:$U,"CR4"&amp;'LGE Summary by Ferc by Month'!$B14&amp;"2016",'2015-2017'!H:H)</f>
        <v>0</v>
      </c>
      <c r="AQ14" s="11">
        <f>SUMIF('2015-2017'!$U:$U,"CR4"&amp;'LGE Summary by Ferc by Month'!$B14&amp;"2016",'2015-2017'!I:I)</f>
        <v>0</v>
      </c>
      <c r="AR14" s="11">
        <f>SUMIF('2015-2017'!$U:$U,"CR4"&amp;'LGE Summary by Ferc by Month'!$B14&amp;"2016",'2015-2017'!J:J)</f>
        <v>0</v>
      </c>
      <c r="AS14" s="11">
        <f>SUMIF('2015-2017'!$U:$U,"CR4"&amp;'LGE Summary by Ferc by Month'!$B14&amp;"2016",'2015-2017'!K:K)</f>
        <v>0</v>
      </c>
      <c r="AT14" s="11">
        <f>SUMIF('2015-2017'!$U:$U,"CR4"&amp;'LGE Summary by Ferc by Month'!$B14&amp;"2016",'2015-2017'!L:L)</f>
        <v>0</v>
      </c>
      <c r="AU14" s="11">
        <f>SUMIF('2015-2017'!$U:$U,"CR4"&amp;'LGE Summary by Ferc by Month'!$B14&amp;"2016",'2015-2017'!M:M)</f>
        <v>0</v>
      </c>
      <c r="AV14" s="11">
        <f>SUMIF('2015-2017'!$U:$U,"CR4"&amp;'LGE Summary by Ferc by Month'!$B14&amp;"2016",'2015-2017'!N:N)</f>
        <v>0</v>
      </c>
      <c r="AW14" s="11">
        <f>SUMIF('2015-2017'!$U:$U,"CR4"&amp;'LGE Summary by Ferc by Month'!$B14&amp;"2016",'2015-2017'!O:O)</f>
        <v>0</v>
      </c>
      <c r="AX14" s="11">
        <f>SUMIF('2015-2017'!$U:$U,"CR4"&amp;'LGE Summary by Ferc by Month'!$B14&amp;"2016",'2015-2017'!P:P)</f>
        <v>0</v>
      </c>
      <c r="AY14" s="11">
        <f>SUMIF('2015-2017'!$U:$U,"CR4"&amp;'LGE Summary by Ferc by Month'!$B14&amp;"2017",'2015-2017'!E:E)</f>
        <v>0</v>
      </c>
      <c r="AZ14" s="11">
        <f>SUMIF('2015-2017'!$U:$U,"CR4"&amp;'LGE Summary by Ferc by Month'!$B14&amp;"2017",'2015-2017'!F:F)</f>
        <v>0</v>
      </c>
      <c r="BA14" s="11">
        <f>SUMIF('2015-2017'!$U:$U,"CR4"&amp;'LGE Summary by Ferc by Month'!$B14&amp;"2017",'2015-2017'!G:G)</f>
        <v>0</v>
      </c>
      <c r="BB14" s="11">
        <f>SUMIF('2015-2017'!$U:$U,"CR4"&amp;'LGE Summary by Ferc by Month'!$B14&amp;"2017",'2015-2017'!H:H)</f>
        <v>0</v>
      </c>
      <c r="BC14" s="11">
        <f>SUMIF('2015-2017'!$U:$U,"CR4"&amp;'LGE Summary by Ferc by Month'!$B14&amp;"2017",'2015-2017'!I:I)</f>
        <v>0</v>
      </c>
      <c r="BD14" s="11">
        <f>SUMIF('2015-2017'!$U:$U,"CR4"&amp;'LGE Summary by Ferc by Month'!$B14&amp;"2017",'2015-2017'!J:J)</f>
        <v>0</v>
      </c>
      <c r="BE14" s="11">
        <f>SUMIF('2015-2017'!$U:$U,"CR4"&amp;'LGE Summary by Ferc by Month'!$B14&amp;"2017",'2015-2017'!K:K)</f>
        <v>0</v>
      </c>
      <c r="BF14" s="11">
        <f>SUMIF('2015-2017'!$U:$U,"CR4"&amp;'LGE Summary by Ferc by Month'!$B14&amp;"2017",'2015-2017'!L:L)</f>
        <v>0</v>
      </c>
      <c r="BG14" s="11">
        <f>SUMIF('2015-2017'!$U:$U,"CR4"&amp;'LGE Summary by Ferc by Month'!$B14&amp;"2017",'2015-2017'!M:M)</f>
        <v>0</v>
      </c>
      <c r="BH14" s="11">
        <f>SUMIF('2015-2017'!$U:$U,"CR4"&amp;'LGE Summary by Ferc by Month'!$B14&amp;"2017",'2015-2017'!N:N)</f>
        <v>0</v>
      </c>
      <c r="BI14" s="11">
        <f>SUMIF('2015-2017'!$U:$U,"CR4"&amp;'LGE Summary by Ferc by Month'!$B14&amp;"2017",'2015-2017'!O:O)</f>
        <v>0</v>
      </c>
      <c r="BJ14" s="11">
        <f>SUMIF('2015-2017'!$U:$U,"CR4"&amp;'LGE Summary by Ferc by Month'!$B14&amp;"2017",'2015-2017'!P:P)</f>
        <v>0</v>
      </c>
      <c r="BK14" s="12"/>
      <c r="BL14" s="12">
        <f t="shared" si="0"/>
        <v>1505267.9099999997</v>
      </c>
      <c r="BM14" s="12">
        <f t="shared" si="1"/>
        <v>1606798.24</v>
      </c>
      <c r="BN14" s="12">
        <f t="shared" si="2"/>
        <v>41838</v>
      </c>
      <c r="BO14" s="12">
        <f t="shared" si="3"/>
        <v>0</v>
      </c>
      <c r="BP14" s="12">
        <f t="shared" si="4"/>
        <v>0</v>
      </c>
    </row>
    <row r="15" spans="1:68" x14ac:dyDescent="0.25">
      <c r="B15" s="13" t="s">
        <v>3083</v>
      </c>
      <c r="C15" s="11">
        <f>SUMIF('Act 2013-2014'!$U:$U,"CR4"&amp;'LGE Summary by Ferc by Month'!$B15&amp;"2013",'Act 2013-2014'!E:E)</f>
        <v>0</v>
      </c>
      <c r="D15" s="11">
        <f>SUMIF('Act 2013-2014'!$U:$U,"CR4"&amp;'LGE Summary by Ferc by Month'!$B15&amp;"2013",'Act 2013-2014'!F:F)</f>
        <v>0</v>
      </c>
      <c r="E15" s="11">
        <f>SUMIF('Act 2013-2014'!$U:$U,"CR4"&amp;'LGE Summary by Ferc by Month'!$B15&amp;"2013",'Act 2013-2014'!G:G)</f>
        <v>229.5</v>
      </c>
      <c r="F15" s="11">
        <f>SUMIF('Act 2013-2014'!$U:$U,"CR4"&amp;'LGE Summary by Ferc by Month'!$B15&amp;"2013",'Act 2013-2014'!H:H)</f>
        <v>229.5</v>
      </c>
      <c r="G15" s="11">
        <f>SUMIF('Act 2013-2014'!$U:$U,"CR4"&amp;'LGE Summary by Ferc by Month'!$B15&amp;"2013",'Act 2013-2014'!I:I)</f>
        <v>229.5</v>
      </c>
      <c r="H15" s="11">
        <f>SUMIF('Act 2013-2014'!$U:$U,"CR4"&amp;'LGE Summary by Ferc by Month'!$B15&amp;"2013",'Act 2013-2014'!J:J)</f>
        <v>229.5</v>
      </c>
      <c r="I15" s="11">
        <f>SUMIF('Act 2013-2014'!$U:$U,"CR4"&amp;'LGE Summary by Ferc by Month'!$B15&amp;"2013",'Act 2013-2014'!K:K)</f>
        <v>229.5</v>
      </c>
      <c r="J15" s="11">
        <f>SUMIF('Act 2013-2014'!$U:$U,"CR4"&amp;'LGE Summary by Ferc by Month'!$B15&amp;"2013",'Act 2013-2014'!L:L)</f>
        <v>229.5</v>
      </c>
      <c r="K15" s="11">
        <f>SUMIF('Act 2013-2014'!$U:$U,"CR4"&amp;'LGE Summary by Ferc by Month'!$B15&amp;"2013",'Act 2013-2014'!M:M)</f>
        <v>229.5</v>
      </c>
      <c r="L15" s="11">
        <f>SUMIF('Act 2013-2014'!$U:$U,"CR4"&amp;'LGE Summary by Ferc by Month'!$B15&amp;"2013",'Act 2013-2014'!N:N)</f>
        <v>229.5</v>
      </c>
      <c r="M15" s="11">
        <f>SUMIF('Act 2013-2014'!$U:$U,"CR4"&amp;'LGE Summary by Ferc by Month'!$B15&amp;"2013",'Act 2013-2014'!O:O)</f>
        <v>229.5</v>
      </c>
      <c r="N15" s="11">
        <f>SUMIF('Act 2013-2014'!$U:$U,"CR4"&amp;'LGE Summary by Ferc by Month'!$B15&amp;"2013",'Act 2013-2014'!P:P)</f>
        <v>229.5</v>
      </c>
      <c r="O15" s="11">
        <f>SUMIF('Act 2013-2014'!$U:$U,"CR4"&amp;'LGE Summary by Ferc by Month'!$B15&amp;"2014",'Act 2013-2014'!E:E)</f>
        <v>229.5</v>
      </c>
      <c r="P15" s="11">
        <f>SUMIF('Act 2013-2014'!$U:$U,"CR4"&amp;'LGE Summary by Ferc by Month'!$B15&amp;"2014",'Act 2013-2014'!F:F)</f>
        <v>0</v>
      </c>
      <c r="Q15" s="11">
        <f>SUMIF('Act 2013-2014'!$U:$U,"CR4"&amp;'LGE Summary by Ferc by Month'!$B15&amp;"2014",'Act 2013-2014'!G:G)</f>
        <v>0</v>
      </c>
      <c r="R15" s="11">
        <f>SUMIF('Act 2013-2014'!$U:$U,"CR4"&amp;'LGE Summary by Ferc by Month'!$B15&amp;"2014",'Act 2013-2014'!H:H)</f>
        <v>0</v>
      </c>
      <c r="S15" s="11">
        <f>SUMIF('Act 2013-2014'!$U:$U,"CR4"&amp;'LGE Summary by Ferc by Month'!$B15&amp;"2014",'Act 2013-2014'!I:I)</f>
        <v>0</v>
      </c>
      <c r="T15" s="11">
        <f>SUMIF('Act 2013-2014'!$U:$U,"CR4"&amp;'LGE Summary by Ferc by Month'!$B15&amp;"2014",'Act 2013-2014'!J:J)</f>
        <v>1147.5</v>
      </c>
      <c r="U15" s="11">
        <f>SUMIF('Act 2013-2014'!$U:$U,"CR4"&amp;'LGE Summary by Ferc by Month'!$B15&amp;"2014",'Act 2013-2014'!K:K)</f>
        <v>0</v>
      </c>
      <c r="V15" s="11">
        <f>SUMIF('Act 2013-2014'!$U:$U,"CR4"&amp;'LGE Summary by Ferc by Month'!$B15&amp;"2014",'Act 2013-2014'!L:L)</f>
        <v>459</v>
      </c>
      <c r="W15" s="11">
        <f>SUMIF('Act 2013-2014'!$U:$U,"CR4"&amp;'LGE Summary by Ferc by Month'!$B15&amp;"2014",'Act 2013-2014'!M:M)</f>
        <v>229.5</v>
      </c>
      <c r="X15" s="11">
        <f>SUMIF('Act 2013-2014'!$U:$U,"CR4"&amp;'LGE Summary by Ferc by Month'!$B15&amp;"2014",'Act 2013-2014'!N:N)</f>
        <v>229.5</v>
      </c>
      <c r="Y15" s="11">
        <f>SUMIF('Act 2013-2014'!$U:$U,"CR4"&amp;'LGE Summary by Ferc by Month'!$B15&amp;"2014",'Act 2013-2014'!O:O)</f>
        <v>229.5</v>
      </c>
      <c r="Z15" s="11">
        <f>SUMIF('Act 2013-2014'!$U:$U,"CR4"&amp;'LGE Summary by Ferc by Month'!$B15&amp;"2014",'Act 2013-2014'!P:P)</f>
        <v>229.5</v>
      </c>
      <c r="AA15" s="11">
        <f>SUMIF('2015-2017'!$U:$U,"CR4"&amp;'LGE Summary by Ferc by Month'!$B15&amp;"2015",'2015-2017'!E:E)</f>
        <v>0</v>
      </c>
      <c r="AB15" s="11">
        <f>SUMIF('2015-2017'!$U:$U,"CR4"&amp;'LGE Summary by Ferc by Month'!$B15&amp;"2015",'2015-2017'!F:F)</f>
        <v>0</v>
      </c>
      <c r="AC15" s="11">
        <f>SUMIF('2015-2017'!$U:$U,"CR4"&amp;'LGE Summary by Ferc by Month'!$B15&amp;"2015",'2015-2017'!G:G)</f>
        <v>0</v>
      </c>
      <c r="AD15" s="11">
        <f>SUMIF('2015-2017'!$U:$U,"CR4"&amp;'LGE Summary by Ferc by Month'!$B15&amp;"2015",'2015-2017'!H:H)</f>
        <v>0</v>
      </c>
      <c r="AE15" s="11">
        <f>SUMIF('2015-2017'!$U:$U,"CR4"&amp;'LGE Summary by Ferc by Month'!$B15&amp;"2015",'2015-2017'!I:I)</f>
        <v>0</v>
      </c>
      <c r="AF15" s="11">
        <f>SUMIF('2015-2017'!$U:$U,"CR4"&amp;'LGE Summary by Ferc by Month'!$B15&amp;"2015",'2015-2017'!J:J)</f>
        <v>0</v>
      </c>
      <c r="AG15" s="11">
        <f>SUMIF('2015-2017'!$U:$U,"CR4"&amp;'LGE Summary by Ferc by Month'!$B15&amp;"2015",'2015-2017'!K:K)</f>
        <v>0</v>
      </c>
      <c r="AH15" s="11">
        <f>SUMIF('2015-2017'!$U:$U,"CR4"&amp;'LGE Summary by Ferc by Month'!$B15&amp;"2015",'2015-2017'!L:L)</f>
        <v>0</v>
      </c>
      <c r="AI15" s="11">
        <f>SUMIF('2015-2017'!$U:$U,"CR4"&amp;'LGE Summary by Ferc by Month'!$B15&amp;"2015",'2015-2017'!M:M)</f>
        <v>0</v>
      </c>
      <c r="AJ15" s="11">
        <f>SUMIF('2015-2017'!$U:$U,"CR4"&amp;'LGE Summary by Ferc by Month'!$B15&amp;"2015",'2015-2017'!N:N)</f>
        <v>0</v>
      </c>
      <c r="AK15" s="11">
        <f>SUMIF('2015-2017'!$U:$U,"CR4"&amp;'LGE Summary by Ferc by Month'!$B15&amp;"2015",'2015-2017'!O:O)</f>
        <v>0</v>
      </c>
      <c r="AL15" s="11">
        <f>SUMIF('2015-2017'!$U:$U,"CR4"&amp;'LGE Summary by Ferc by Month'!$B15&amp;"2015",'2015-2017'!P:P)</f>
        <v>0</v>
      </c>
      <c r="AM15" s="11">
        <f>SUMIF('2015-2017'!$U:$U,"CR4"&amp;'LGE Summary by Ferc by Month'!$B15&amp;"2016",'2015-2017'!E:E)</f>
        <v>0</v>
      </c>
      <c r="AN15" s="11">
        <f>SUMIF('2015-2017'!$U:$U,"CR4"&amp;'LGE Summary by Ferc by Month'!$B15&amp;"2016",'2015-2017'!F:F)</f>
        <v>0</v>
      </c>
      <c r="AO15" s="11">
        <f>SUMIF('2015-2017'!$U:$U,"CR4"&amp;'LGE Summary by Ferc by Month'!$B15&amp;"2016",'2015-2017'!G:G)</f>
        <v>0</v>
      </c>
      <c r="AP15" s="11">
        <f>SUMIF('2015-2017'!$U:$U,"CR4"&amp;'LGE Summary by Ferc by Month'!$B15&amp;"2016",'2015-2017'!H:H)</f>
        <v>0</v>
      </c>
      <c r="AQ15" s="11">
        <f>SUMIF('2015-2017'!$U:$U,"CR4"&amp;'LGE Summary by Ferc by Month'!$B15&amp;"2016",'2015-2017'!I:I)</f>
        <v>0</v>
      </c>
      <c r="AR15" s="11">
        <f>SUMIF('2015-2017'!$U:$U,"CR4"&amp;'LGE Summary by Ferc by Month'!$B15&amp;"2016",'2015-2017'!J:J)</f>
        <v>0</v>
      </c>
      <c r="AS15" s="11">
        <f>SUMIF('2015-2017'!$U:$U,"CR4"&amp;'LGE Summary by Ferc by Month'!$B15&amp;"2016",'2015-2017'!K:K)</f>
        <v>0</v>
      </c>
      <c r="AT15" s="11">
        <f>SUMIF('2015-2017'!$U:$U,"CR4"&amp;'LGE Summary by Ferc by Month'!$B15&amp;"2016",'2015-2017'!L:L)</f>
        <v>0</v>
      </c>
      <c r="AU15" s="11">
        <f>SUMIF('2015-2017'!$U:$U,"CR4"&amp;'LGE Summary by Ferc by Month'!$B15&amp;"2016",'2015-2017'!M:M)</f>
        <v>0</v>
      </c>
      <c r="AV15" s="11">
        <f>SUMIF('2015-2017'!$U:$U,"CR4"&amp;'LGE Summary by Ferc by Month'!$B15&amp;"2016",'2015-2017'!N:N)</f>
        <v>0</v>
      </c>
      <c r="AW15" s="11">
        <f>SUMIF('2015-2017'!$U:$U,"CR4"&amp;'LGE Summary by Ferc by Month'!$B15&amp;"2016",'2015-2017'!O:O)</f>
        <v>0</v>
      </c>
      <c r="AX15" s="11">
        <f>SUMIF('2015-2017'!$U:$U,"CR4"&amp;'LGE Summary by Ferc by Month'!$B15&amp;"2016",'2015-2017'!P:P)</f>
        <v>0</v>
      </c>
      <c r="AY15" s="11">
        <f>SUMIF('2015-2017'!$U:$U,"CR4"&amp;'LGE Summary by Ferc by Month'!$B15&amp;"2017",'2015-2017'!E:E)</f>
        <v>0</v>
      </c>
      <c r="AZ15" s="11">
        <f>SUMIF('2015-2017'!$U:$U,"CR4"&amp;'LGE Summary by Ferc by Month'!$B15&amp;"2017",'2015-2017'!F:F)</f>
        <v>0</v>
      </c>
      <c r="BA15" s="11">
        <f>SUMIF('2015-2017'!$U:$U,"CR4"&amp;'LGE Summary by Ferc by Month'!$B15&amp;"2017",'2015-2017'!G:G)</f>
        <v>0</v>
      </c>
      <c r="BB15" s="11">
        <f>SUMIF('2015-2017'!$U:$U,"CR4"&amp;'LGE Summary by Ferc by Month'!$B15&amp;"2017",'2015-2017'!H:H)</f>
        <v>0</v>
      </c>
      <c r="BC15" s="11">
        <f>SUMIF('2015-2017'!$U:$U,"CR4"&amp;'LGE Summary by Ferc by Month'!$B15&amp;"2017",'2015-2017'!I:I)</f>
        <v>0</v>
      </c>
      <c r="BD15" s="11">
        <f>SUMIF('2015-2017'!$U:$U,"CR4"&amp;'LGE Summary by Ferc by Month'!$B15&amp;"2017",'2015-2017'!J:J)</f>
        <v>0</v>
      </c>
      <c r="BE15" s="11">
        <f>SUMIF('2015-2017'!$U:$U,"CR4"&amp;'LGE Summary by Ferc by Month'!$B15&amp;"2017",'2015-2017'!K:K)</f>
        <v>0</v>
      </c>
      <c r="BF15" s="11">
        <f>SUMIF('2015-2017'!$U:$U,"CR4"&amp;'LGE Summary by Ferc by Month'!$B15&amp;"2017",'2015-2017'!L:L)</f>
        <v>0</v>
      </c>
      <c r="BG15" s="11">
        <f>SUMIF('2015-2017'!$U:$U,"CR4"&amp;'LGE Summary by Ferc by Month'!$B15&amp;"2017",'2015-2017'!M:M)</f>
        <v>0</v>
      </c>
      <c r="BH15" s="11">
        <f>SUMIF('2015-2017'!$U:$U,"CR4"&amp;'LGE Summary by Ferc by Month'!$B15&amp;"2017",'2015-2017'!N:N)</f>
        <v>0</v>
      </c>
      <c r="BI15" s="11">
        <f>SUMIF('2015-2017'!$U:$U,"CR4"&amp;'LGE Summary by Ferc by Month'!$B15&amp;"2017",'2015-2017'!O:O)</f>
        <v>0</v>
      </c>
      <c r="BJ15" s="11">
        <f>SUMIF('2015-2017'!$U:$U,"CR4"&amp;'LGE Summary by Ferc by Month'!$B15&amp;"2017",'2015-2017'!P:P)</f>
        <v>0</v>
      </c>
      <c r="BK15" s="12"/>
      <c r="BL15" s="12">
        <f t="shared" si="0"/>
        <v>2295</v>
      </c>
      <c r="BM15" s="12">
        <f t="shared" si="1"/>
        <v>2754</v>
      </c>
      <c r="BN15" s="12">
        <f t="shared" si="2"/>
        <v>0</v>
      </c>
      <c r="BO15" s="12">
        <f t="shared" si="3"/>
        <v>0</v>
      </c>
      <c r="BP15" s="12">
        <f t="shared" si="4"/>
        <v>0</v>
      </c>
    </row>
    <row r="16" spans="1:68" x14ac:dyDescent="0.25">
      <c r="B16" s="13" t="s">
        <v>3084</v>
      </c>
      <c r="C16" s="11">
        <f>SUMIF('Act 2013-2014'!$U:$U,"CR4"&amp;'LGE Summary by Ferc by Month'!$B16&amp;"2013",'Act 2013-2014'!E:E)</f>
        <v>1429.56</v>
      </c>
      <c r="D16" s="11">
        <f>SUMIF('Act 2013-2014'!$U:$U,"CR4"&amp;'LGE Summary by Ferc by Month'!$B16&amp;"2013",'Act 2013-2014'!F:F)</f>
        <v>3459.31</v>
      </c>
      <c r="E16" s="11">
        <f>SUMIF('Act 2013-2014'!$U:$U,"CR4"&amp;'LGE Summary by Ferc by Month'!$B16&amp;"2013",'Act 2013-2014'!G:G)</f>
        <v>74.41</v>
      </c>
      <c r="F16" s="11">
        <f>SUMIF('Act 2013-2014'!$U:$U,"CR4"&amp;'LGE Summary by Ferc by Month'!$B16&amp;"2013",'Act 2013-2014'!H:H)</f>
        <v>51.72</v>
      </c>
      <c r="G16" s="11">
        <f>SUMIF('Act 2013-2014'!$U:$U,"CR4"&amp;'LGE Summary by Ferc by Month'!$B16&amp;"2013",'Act 2013-2014'!I:I)</f>
        <v>74.61</v>
      </c>
      <c r="H16" s="11">
        <f>SUMIF('Act 2013-2014'!$U:$U,"CR4"&amp;'LGE Summary by Ferc by Month'!$B16&amp;"2013",'Act 2013-2014'!J:J)</f>
        <v>60.589999999999996</v>
      </c>
      <c r="I16" s="11">
        <f>SUMIF('Act 2013-2014'!$U:$U,"CR4"&amp;'LGE Summary by Ferc by Month'!$B16&amp;"2013",'Act 2013-2014'!K:K)</f>
        <v>53.51</v>
      </c>
      <c r="J16" s="11">
        <f>SUMIF('Act 2013-2014'!$U:$U,"CR4"&amp;'LGE Summary by Ferc by Month'!$B16&amp;"2013",'Act 2013-2014'!L:L)</f>
        <v>76.84</v>
      </c>
      <c r="K16" s="11">
        <f>SUMIF('Act 2013-2014'!$U:$U,"CR4"&amp;'LGE Summary by Ferc by Month'!$B16&amp;"2013",'Act 2013-2014'!M:M)</f>
        <v>74.12</v>
      </c>
      <c r="L16" s="11">
        <f>SUMIF('Act 2013-2014'!$U:$U,"CR4"&amp;'LGE Summary by Ferc by Month'!$B16&amp;"2013",'Act 2013-2014'!N:N)</f>
        <v>67.13</v>
      </c>
      <c r="M16" s="11">
        <f>SUMIF('Act 2013-2014'!$U:$U,"CR4"&amp;'LGE Summary by Ferc by Month'!$B16&amp;"2013",'Act 2013-2014'!O:O)</f>
        <v>3582.34</v>
      </c>
      <c r="N16" s="11">
        <f>SUMIF('Act 2013-2014'!$U:$U,"CR4"&amp;'LGE Summary by Ferc by Month'!$B16&amp;"2013",'Act 2013-2014'!P:P)</f>
        <v>4724.75</v>
      </c>
      <c r="O16" s="11">
        <f>SUMIF('Act 2013-2014'!$U:$U,"CR4"&amp;'LGE Summary by Ferc by Month'!$B16&amp;"2014",'Act 2013-2014'!E:E)</f>
        <v>355.54</v>
      </c>
      <c r="P16" s="11">
        <f>SUMIF('Act 2013-2014'!$U:$U,"CR4"&amp;'LGE Summary by Ferc by Month'!$B16&amp;"2014",'Act 2013-2014'!F:F)</f>
        <v>343.09000000000003</v>
      </c>
      <c r="Q16" s="11">
        <f>SUMIF('Act 2013-2014'!$U:$U,"CR4"&amp;'LGE Summary by Ferc by Month'!$B16&amp;"2014",'Act 2013-2014'!G:G)</f>
        <v>235.03</v>
      </c>
      <c r="R16" s="11">
        <f>SUMIF('Act 2013-2014'!$U:$U,"CR4"&amp;'LGE Summary by Ferc by Month'!$B16&amp;"2014",'Act 2013-2014'!H:H)</f>
        <v>2649.25</v>
      </c>
      <c r="S16" s="11">
        <f>SUMIF('Act 2013-2014'!$U:$U,"CR4"&amp;'LGE Summary by Ferc by Month'!$B16&amp;"2014",'Act 2013-2014'!I:I)</f>
        <v>1076.76</v>
      </c>
      <c r="T16" s="11">
        <f>SUMIF('Act 2013-2014'!$U:$U,"CR4"&amp;'LGE Summary by Ferc by Month'!$B16&amp;"2014",'Act 2013-2014'!J:J)</f>
        <v>1115.1000000000001</v>
      </c>
      <c r="U16" s="11">
        <f>SUMIF('Act 2013-2014'!$U:$U,"CR4"&amp;'LGE Summary by Ferc by Month'!$B16&amp;"2014",'Act 2013-2014'!K:K)</f>
        <v>4441.5200000000004</v>
      </c>
      <c r="V16" s="11">
        <f>SUMIF('Act 2013-2014'!$U:$U,"CR4"&amp;'LGE Summary by Ferc by Month'!$B16&amp;"2014",'Act 2013-2014'!L:L)</f>
        <v>2576.2599999999998</v>
      </c>
      <c r="W16" s="11">
        <f>SUMIF('Act 2013-2014'!$U:$U,"CR4"&amp;'LGE Summary by Ferc by Month'!$B16&amp;"2014",'Act 2013-2014'!M:M)</f>
        <v>4465.87</v>
      </c>
      <c r="X16" s="11">
        <f>SUMIF('Act 2013-2014'!$U:$U,"CR4"&amp;'LGE Summary by Ferc by Month'!$B16&amp;"2014",'Act 2013-2014'!N:N)</f>
        <v>1792.57</v>
      </c>
      <c r="Y16" s="11">
        <f>SUMIF('Act 2013-2014'!$U:$U,"CR4"&amp;'LGE Summary by Ferc by Month'!$B16&amp;"2014",'Act 2013-2014'!O:O)</f>
        <v>2440.12</v>
      </c>
      <c r="Z16" s="11">
        <f>SUMIF('Act 2013-2014'!$U:$U,"CR4"&amp;'LGE Summary by Ferc by Month'!$B16&amp;"2014",'Act 2013-2014'!P:P)</f>
        <v>1877.27</v>
      </c>
      <c r="AA16" s="11">
        <f>SUMIF('2015-2017'!$U:$U,"CR4"&amp;'LGE Summary by Ferc by Month'!$B16&amp;"2015",'2015-2017'!E:E)</f>
        <v>0</v>
      </c>
      <c r="AB16" s="11">
        <f>SUMIF('2015-2017'!$U:$U,"CR4"&amp;'LGE Summary by Ferc by Month'!$B16&amp;"2015",'2015-2017'!F:F)</f>
        <v>0</v>
      </c>
      <c r="AC16" s="11">
        <f>SUMIF('2015-2017'!$U:$U,"CR4"&amp;'LGE Summary by Ferc by Month'!$B16&amp;"2015",'2015-2017'!G:G)</f>
        <v>0</v>
      </c>
      <c r="AD16" s="11">
        <f>SUMIF('2015-2017'!$U:$U,"CR4"&amp;'LGE Summary by Ferc by Month'!$B16&amp;"2015",'2015-2017'!H:H)</f>
        <v>0</v>
      </c>
      <c r="AE16" s="11">
        <f>SUMIF('2015-2017'!$U:$U,"CR4"&amp;'LGE Summary by Ferc by Month'!$B16&amp;"2015",'2015-2017'!I:I)</f>
        <v>0</v>
      </c>
      <c r="AF16" s="11">
        <f>SUMIF('2015-2017'!$U:$U,"CR4"&amp;'LGE Summary by Ferc by Month'!$B16&amp;"2015",'2015-2017'!J:J)</f>
        <v>0</v>
      </c>
      <c r="AG16" s="11">
        <f>SUMIF('2015-2017'!$U:$U,"CR4"&amp;'LGE Summary by Ferc by Month'!$B16&amp;"2015",'2015-2017'!K:K)</f>
        <v>0</v>
      </c>
      <c r="AH16" s="11">
        <f>SUMIF('2015-2017'!$U:$U,"CR4"&amp;'LGE Summary by Ferc by Month'!$B16&amp;"2015",'2015-2017'!L:L)</f>
        <v>0</v>
      </c>
      <c r="AI16" s="11">
        <f>SUMIF('2015-2017'!$U:$U,"CR4"&amp;'LGE Summary by Ferc by Month'!$B16&amp;"2015",'2015-2017'!M:M)</f>
        <v>0</v>
      </c>
      <c r="AJ16" s="11">
        <f>SUMIF('2015-2017'!$U:$U,"CR4"&amp;'LGE Summary by Ferc by Month'!$B16&amp;"2015",'2015-2017'!N:N)</f>
        <v>0</v>
      </c>
      <c r="AK16" s="11">
        <f>SUMIF('2015-2017'!$U:$U,"CR4"&amp;'LGE Summary by Ferc by Month'!$B16&amp;"2015",'2015-2017'!O:O)</f>
        <v>0</v>
      </c>
      <c r="AL16" s="11">
        <f>SUMIF('2015-2017'!$U:$U,"CR4"&amp;'LGE Summary by Ferc by Month'!$B16&amp;"2015",'2015-2017'!P:P)</f>
        <v>0</v>
      </c>
      <c r="AM16" s="11">
        <f>SUMIF('2015-2017'!$U:$U,"CR4"&amp;'LGE Summary by Ferc by Month'!$B16&amp;"2016",'2015-2017'!E:E)</f>
        <v>0</v>
      </c>
      <c r="AN16" s="11">
        <f>SUMIF('2015-2017'!$U:$U,"CR4"&amp;'LGE Summary by Ferc by Month'!$B16&amp;"2016",'2015-2017'!F:F)</f>
        <v>0</v>
      </c>
      <c r="AO16" s="11">
        <f>SUMIF('2015-2017'!$U:$U,"CR4"&amp;'LGE Summary by Ferc by Month'!$B16&amp;"2016",'2015-2017'!G:G)</f>
        <v>0</v>
      </c>
      <c r="AP16" s="11">
        <f>SUMIF('2015-2017'!$U:$U,"CR4"&amp;'LGE Summary by Ferc by Month'!$B16&amp;"2016",'2015-2017'!H:H)</f>
        <v>0</v>
      </c>
      <c r="AQ16" s="11">
        <f>SUMIF('2015-2017'!$U:$U,"CR4"&amp;'LGE Summary by Ferc by Month'!$B16&amp;"2016",'2015-2017'!I:I)</f>
        <v>0</v>
      </c>
      <c r="AR16" s="11">
        <f>SUMIF('2015-2017'!$U:$U,"CR4"&amp;'LGE Summary by Ferc by Month'!$B16&amp;"2016",'2015-2017'!J:J)</f>
        <v>0</v>
      </c>
      <c r="AS16" s="11">
        <f>SUMIF('2015-2017'!$U:$U,"CR4"&amp;'LGE Summary by Ferc by Month'!$B16&amp;"2016",'2015-2017'!K:K)</f>
        <v>0</v>
      </c>
      <c r="AT16" s="11">
        <f>SUMIF('2015-2017'!$U:$U,"CR4"&amp;'LGE Summary by Ferc by Month'!$B16&amp;"2016",'2015-2017'!L:L)</f>
        <v>0</v>
      </c>
      <c r="AU16" s="11">
        <f>SUMIF('2015-2017'!$U:$U,"CR4"&amp;'LGE Summary by Ferc by Month'!$B16&amp;"2016",'2015-2017'!M:M)</f>
        <v>0</v>
      </c>
      <c r="AV16" s="11">
        <f>SUMIF('2015-2017'!$U:$U,"CR4"&amp;'LGE Summary by Ferc by Month'!$B16&amp;"2016",'2015-2017'!N:N)</f>
        <v>0</v>
      </c>
      <c r="AW16" s="11">
        <f>SUMIF('2015-2017'!$U:$U,"CR4"&amp;'LGE Summary by Ferc by Month'!$B16&amp;"2016",'2015-2017'!O:O)</f>
        <v>0</v>
      </c>
      <c r="AX16" s="11">
        <f>SUMIF('2015-2017'!$U:$U,"CR4"&amp;'LGE Summary by Ferc by Month'!$B16&amp;"2016",'2015-2017'!P:P)</f>
        <v>0</v>
      </c>
      <c r="AY16" s="11">
        <f>SUMIF('2015-2017'!$U:$U,"CR4"&amp;'LGE Summary by Ferc by Month'!$B16&amp;"2017",'2015-2017'!E:E)</f>
        <v>0</v>
      </c>
      <c r="AZ16" s="11">
        <f>SUMIF('2015-2017'!$U:$U,"CR4"&amp;'LGE Summary by Ferc by Month'!$B16&amp;"2017",'2015-2017'!F:F)</f>
        <v>0</v>
      </c>
      <c r="BA16" s="11">
        <f>SUMIF('2015-2017'!$U:$U,"CR4"&amp;'LGE Summary by Ferc by Month'!$B16&amp;"2017",'2015-2017'!G:G)</f>
        <v>0</v>
      </c>
      <c r="BB16" s="11">
        <f>SUMIF('2015-2017'!$U:$U,"CR4"&amp;'LGE Summary by Ferc by Month'!$B16&amp;"2017",'2015-2017'!H:H)</f>
        <v>0</v>
      </c>
      <c r="BC16" s="11">
        <f>SUMIF('2015-2017'!$U:$U,"CR4"&amp;'LGE Summary by Ferc by Month'!$B16&amp;"2017",'2015-2017'!I:I)</f>
        <v>0</v>
      </c>
      <c r="BD16" s="11">
        <f>SUMIF('2015-2017'!$U:$U,"CR4"&amp;'LGE Summary by Ferc by Month'!$B16&amp;"2017",'2015-2017'!J:J)</f>
        <v>0</v>
      </c>
      <c r="BE16" s="11">
        <f>SUMIF('2015-2017'!$U:$U,"CR4"&amp;'LGE Summary by Ferc by Month'!$B16&amp;"2017",'2015-2017'!K:K)</f>
        <v>0</v>
      </c>
      <c r="BF16" s="11">
        <f>SUMIF('2015-2017'!$U:$U,"CR4"&amp;'LGE Summary by Ferc by Month'!$B16&amp;"2017",'2015-2017'!L:L)</f>
        <v>0</v>
      </c>
      <c r="BG16" s="11">
        <f>SUMIF('2015-2017'!$U:$U,"CR4"&amp;'LGE Summary by Ferc by Month'!$B16&amp;"2017",'2015-2017'!M:M)</f>
        <v>0</v>
      </c>
      <c r="BH16" s="11">
        <f>SUMIF('2015-2017'!$U:$U,"CR4"&amp;'LGE Summary by Ferc by Month'!$B16&amp;"2017",'2015-2017'!N:N)</f>
        <v>0</v>
      </c>
      <c r="BI16" s="11">
        <f>SUMIF('2015-2017'!$U:$U,"CR4"&amp;'LGE Summary by Ferc by Month'!$B16&amp;"2017",'2015-2017'!O:O)</f>
        <v>0</v>
      </c>
      <c r="BJ16" s="11">
        <f>SUMIF('2015-2017'!$U:$U,"CR4"&amp;'LGE Summary by Ferc by Month'!$B16&amp;"2017",'2015-2017'!P:P)</f>
        <v>0</v>
      </c>
      <c r="BK16" s="12"/>
      <c r="BL16" s="12">
        <f t="shared" si="0"/>
        <v>13728.89</v>
      </c>
      <c r="BM16" s="12">
        <f t="shared" si="1"/>
        <v>23368.38</v>
      </c>
      <c r="BN16" s="12">
        <f t="shared" si="2"/>
        <v>0</v>
      </c>
      <c r="BO16" s="12">
        <f t="shared" si="3"/>
        <v>0</v>
      </c>
      <c r="BP16" s="12">
        <f t="shared" si="4"/>
        <v>0</v>
      </c>
    </row>
    <row r="17" spans="1:68" x14ac:dyDescent="0.25">
      <c r="B17" s="13" t="s">
        <v>3085</v>
      </c>
      <c r="C17" s="11">
        <f>SUMIF('Act 2013-2014'!$U:$U,"CR4"&amp;'LGE Summary by Ferc by Month'!$B17&amp;"2013",'Act 2013-2014'!E:E)</f>
        <v>24986.739999999998</v>
      </c>
      <c r="D17" s="11">
        <f>SUMIF('Act 2013-2014'!$U:$U,"CR4"&amp;'LGE Summary by Ferc by Month'!$B17&amp;"2013",'Act 2013-2014'!F:F)</f>
        <v>21277.96</v>
      </c>
      <c r="E17" s="11">
        <f>SUMIF('Act 2013-2014'!$U:$U,"CR4"&amp;'LGE Summary by Ferc by Month'!$B17&amp;"2013",'Act 2013-2014'!G:G)</f>
        <v>29911.18</v>
      </c>
      <c r="F17" s="11">
        <f>SUMIF('Act 2013-2014'!$U:$U,"CR4"&amp;'LGE Summary by Ferc by Month'!$B17&amp;"2013",'Act 2013-2014'!H:H)</f>
        <v>31183.8</v>
      </c>
      <c r="G17" s="11">
        <f>SUMIF('Act 2013-2014'!$U:$U,"CR4"&amp;'LGE Summary by Ferc by Month'!$B17&amp;"2013",'Act 2013-2014'!I:I)</f>
        <v>25008.320000000003</v>
      </c>
      <c r="H17" s="11">
        <f>SUMIF('Act 2013-2014'!$U:$U,"CR4"&amp;'LGE Summary by Ferc by Month'!$B17&amp;"2013",'Act 2013-2014'!J:J)</f>
        <v>26178.92</v>
      </c>
      <c r="I17" s="11">
        <f>SUMIF('Act 2013-2014'!$U:$U,"CR4"&amp;'LGE Summary by Ferc by Month'!$B17&amp;"2013",'Act 2013-2014'!K:K)</f>
        <v>24048.53</v>
      </c>
      <c r="J17" s="11">
        <f>SUMIF('Act 2013-2014'!$U:$U,"CR4"&amp;'LGE Summary by Ferc by Month'!$B17&amp;"2013",'Act 2013-2014'!L:L)</f>
        <v>31245.510000000002</v>
      </c>
      <c r="K17" s="11">
        <f>SUMIF('Act 2013-2014'!$U:$U,"CR4"&amp;'LGE Summary by Ferc by Month'!$B17&amp;"2013",'Act 2013-2014'!M:M)</f>
        <v>34306.770000000004</v>
      </c>
      <c r="L17" s="11">
        <f>SUMIF('Act 2013-2014'!$U:$U,"CR4"&amp;'LGE Summary by Ferc by Month'!$B17&amp;"2013",'Act 2013-2014'!N:N)</f>
        <v>69403.929999999993</v>
      </c>
      <c r="M17" s="11">
        <f>SUMIF('Act 2013-2014'!$U:$U,"CR4"&amp;'LGE Summary by Ferc by Month'!$B17&amp;"2013",'Act 2013-2014'!O:O)</f>
        <v>11884.979999999998</v>
      </c>
      <c r="N17" s="11">
        <f>SUMIF('Act 2013-2014'!$U:$U,"CR4"&amp;'LGE Summary by Ferc by Month'!$B17&amp;"2013",'Act 2013-2014'!P:P)</f>
        <v>10945.47</v>
      </c>
      <c r="O17" s="11">
        <f>SUMIF('Act 2013-2014'!$U:$U,"CR4"&amp;'LGE Summary by Ferc by Month'!$B17&amp;"2014",'Act 2013-2014'!E:E)</f>
        <v>21763.329999999998</v>
      </c>
      <c r="P17" s="11">
        <f>SUMIF('Act 2013-2014'!$U:$U,"CR4"&amp;'LGE Summary by Ferc by Month'!$B17&amp;"2014",'Act 2013-2014'!F:F)</f>
        <v>24264.23</v>
      </c>
      <c r="Q17" s="11">
        <f>SUMIF('Act 2013-2014'!$U:$U,"CR4"&amp;'LGE Summary by Ferc by Month'!$B17&amp;"2014",'Act 2013-2014'!G:G)</f>
        <v>29941.759999999998</v>
      </c>
      <c r="R17" s="11">
        <f>SUMIF('Act 2013-2014'!$U:$U,"CR4"&amp;'LGE Summary by Ferc by Month'!$B17&amp;"2014",'Act 2013-2014'!H:H)</f>
        <v>28212.45</v>
      </c>
      <c r="S17" s="11">
        <f>SUMIF('Act 2013-2014'!$U:$U,"CR4"&amp;'LGE Summary by Ferc by Month'!$B17&amp;"2014",'Act 2013-2014'!I:I)</f>
        <v>25489</v>
      </c>
      <c r="T17" s="11">
        <f>SUMIF('Act 2013-2014'!$U:$U,"CR4"&amp;'LGE Summary by Ferc by Month'!$B17&amp;"2014",'Act 2013-2014'!J:J)</f>
        <v>16096.540000000003</v>
      </c>
      <c r="U17" s="11">
        <f>SUMIF('Act 2013-2014'!$U:$U,"CR4"&amp;'LGE Summary by Ferc by Month'!$B17&amp;"2014",'Act 2013-2014'!K:K)</f>
        <v>24803.59</v>
      </c>
      <c r="V17" s="11">
        <f>SUMIF('Act 2013-2014'!$U:$U,"CR4"&amp;'LGE Summary by Ferc by Month'!$B17&amp;"2014",'Act 2013-2014'!L:L)</f>
        <v>12656.869999999999</v>
      </c>
      <c r="W17" s="11">
        <f>SUMIF('Act 2013-2014'!$U:$U,"CR4"&amp;'LGE Summary by Ferc by Month'!$B17&amp;"2014",'Act 2013-2014'!M:M)</f>
        <v>15829.950000000003</v>
      </c>
      <c r="X17" s="11">
        <f>SUMIF('Act 2013-2014'!$U:$U,"CR4"&amp;'LGE Summary by Ferc by Month'!$B17&amp;"2014",'Act 2013-2014'!N:N)</f>
        <v>56977.71</v>
      </c>
      <c r="Y17" s="11">
        <f>SUMIF('Act 2013-2014'!$U:$U,"CR4"&amp;'LGE Summary by Ferc by Month'!$B17&amp;"2014",'Act 2013-2014'!O:O)</f>
        <v>-6572.2199999999993</v>
      </c>
      <c r="Z17" s="11">
        <f>SUMIF('Act 2013-2014'!$U:$U,"CR4"&amp;'LGE Summary by Ferc by Month'!$B17&amp;"2014",'Act 2013-2014'!P:P)</f>
        <v>5313.1900000000005</v>
      </c>
      <c r="AA17" s="11">
        <f>SUMIF('2015-2017'!$U:$U,"CR4"&amp;'LGE Summary by Ferc by Month'!$B17&amp;"2015",'2015-2017'!E:E)</f>
        <v>0</v>
      </c>
      <c r="AB17" s="11">
        <f>SUMIF('2015-2017'!$U:$U,"CR4"&amp;'LGE Summary by Ferc by Month'!$B17&amp;"2015",'2015-2017'!F:F)</f>
        <v>0</v>
      </c>
      <c r="AC17" s="11">
        <f>SUMIF('2015-2017'!$U:$U,"CR4"&amp;'LGE Summary by Ferc by Month'!$B17&amp;"2015",'2015-2017'!G:G)</f>
        <v>0</v>
      </c>
      <c r="AD17" s="11">
        <f>SUMIF('2015-2017'!$U:$U,"CR4"&amp;'LGE Summary by Ferc by Month'!$B17&amp;"2015",'2015-2017'!H:H)</f>
        <v>0</v>
      </c>
      <c r="AE17" s="11">
        <f>SUMIF('2015-2017'!$U:$U,"CR4"&amp;'LGE Summary by Ferc by Month'!$B17&amp;"2015",'2015-2017'!I:I)</f>
        <v>0</v>
      </c>
      <c r="AF17" s="11">
        <f>SUMIF('2015-2017'!$U:$U,"CR4"&amp;'LGE Summary by Ferc by Month'!$B17&amp;"2015",'2015-2017'!J:J)</f>
        <v>0</v>
      </c>
      <c r="AG17" s="11">
        <f>SUMIF('2015-2017'!$U:$U,"CR4"&amp;'LGE Summary by Ferc by Month'!$B17&amp;"2015",'2015-2017'!K:K)</f>
        <v>0</v>
      </c>
      <c r="AH17" s="11">
        <f>SUMIF('2015-2017'!$U:$U,"CR4"&amp;'LGE Summary by Ferc by Month'!$B17&amp;"2015",'2015-2017'!L:L)</f>
        <v>0</v>
      </c>
      <c r="AI17" s="11">
        <f>SUMIF('2015-2017'!$U:$U,"CR4"&amp;'LGE Summary by Ferc by Month'!$B17&amp;"2015",'2015-2017'!M:M)</f>
        <v>0</v>
      </c>
      <c r="AJ17" s="11">
        <f>SUMIF('2015-2017'!$U:$U,"CR4"&amp;'LGE Summary by Ferc by Month'!$B17&amp;"2015",'2015-2017'!N:N)</f>
        <v>0</v>
      </c>
      <c r="AK17" s="11">
        <f>SUMIF('2015-2017'!$U:$U,"CR4"&amp;'LGE Summary by Ferc by Month'!$B17&amp;"2015",'2015-2017'!O:O)</f>
        <v>0</v>
      </c>
      <c r="AL17" s="11">
        <f>SUMIF('2015-2017'!$U:$U,"CR4"&amp;'LGE Summary by Ferc by Month'!$B17&amp;"2015",'2015-2017'!P:P)</f>
        <v>0</v>
      </c>
      <c r="AM17" s="11">
        <f>SUMIF('2015-2017'!$U:$U,"CR4"&amp;'LGE Summary by Ferc by Month'!$B17&amp;"2016",'2015-2017'!E:E)</f>
        <v>0</v>
      </c>
      <c r="AN17" s="11">
        <f>SUMIF('2015-2017'!$U:$U,"CR4"&amp;'LGE Summary by Ferc by Month'!$B17&amp;"2016",'2015-2017'!F:F)</f>
        <v>0</v>
      </c>
      <c r="AO17" s="11">
        <f>SUMIF('2015-2017'!$U:$U,"CR4"&amp;'LGE Summary by Ferc by Month'!$B17&amp;"2016",'2015-2017'!G:G)</f>
        <v>0</v>
      </c>
      <c r="AP17" s="11">
        <f>SUMIF('2015-2017'!$U:$U,"CR4"&amp;'LGE Summary by Ferc by Month'!$B17&amp;"2016",'2015-2017'!H:H)</f>
        <v>0</v>
      </c>
      <c r="AQ17" s="11">
        <f>SUMIF('2015-2017'!$U:$U,"CR4"&amp;'LGE Summary by Ferc by Month'!$B17&amp;"2016",'2015-2017'!I:I)</f>
        <v>0</v>
      </c>
      <c r="AR17" s="11">
        <f>SUMIF('2015-2017'!$U:$U,"CR4"&amp;'LGE Summary by Ferc by Month'!$B17&amp;"2016",'2015-2017'!J:J)</f>
        <v>0</v>
      </c>
      <c r="AS17" s="11">
        <f>SUMIF('2015-2017'!$U:$U,"CR4"&amp;'LGE Summary by Ferc by Month'!$B17&amp;"2016",'2015-2017'!K:K)</f>
        <v>0</v>
      </c>
      <c r="AT17" s="11">
        <f>SUMIF('2015-2017'!$U:$U,"CR4"&amp;'LGE Summary by Ferc by Month'!$B17&amp;"2016",'2015-2017'!L:L)</f>
        <v>0</v>
      </c>
      <c r="AU17" s="11">
        <f>SUMIF('2015-2017'!$U:$U,"CR4"&amp;'LGE Summary by Ferc by Month'!$B17&amp;"2016",'2015-2017'!M:M)</f>
        <v>0</v>
      </c>
      <c r="AV17" s="11">
        <f>SUMIF('2015-2017'!$U:$U,"CR4"&amp;'LGE Summary by Ferc by Month'!$B17&amp;"2016",'2015-2017'!N:N)</f>
        <v>0</v>
      </c>
      <c r="AW17" s="11">
        <f>SUMIF('2015-2017'!$U:$U,"CR4"&amp;'LGE Summary by Ferc by Month'!$B17&amp;"2016",'2015-2017'!O:O)</f>
        <v>0</v>
      </c>
      <c r="AX17" s="11">
        <f>SUMIF('2015-2017'!$U:$U,"CR4"&amp;'LGE Summary by Ferc by Month'!$B17&amp;"2016",'2015-2017'!P:P)</f>
        <v>0</v>
      </c>
      <c r="AY17" s="11">
        <f>SUMIF('2015-2017'!$U:$U,"CR4"&amp;'LGE Summary by Ferc by Month'!$B17&amp;"2017",'2015-2017'!E:E)</f>
        <v>0</v>
      </c>
      <c r="AZ17" s="11">
        <f>SUMIF('2015-2017'!$U:$U,"CR4"&amp;'LGE Summary by Ferc by Month'!$B17&amp;"2017",'2015-2017'!F:F)</f>
        <v>0</v>
      </c>
      <c r="BA17" s="11">
        <f>SUMIF('2015-2017'!$U:$U,"CR4"&amp;'LGE Summary by Ferc by Month'!$B17&amp;"2017",'2015-2017'!G:G)</f>
        <v>0</v>
      </c>
      <c r="BB17" s="11">
        <f>SUMIF('2015-2017'!$U:$U,"CR4"&amp;'LGE Summary by Ferc by Month'!$B17&amp;"2017",'2015-2017'!H:H)</f>
        <v>0</v>
      </c>
      <c r="BC17" s="11">
        <f>SUMIF('2015-2017'!$U:$U,"CR4"&amp;'LGE Summary by Ferc by Month'!$B17&amp;"2017",'2015-2017'!I:I)</f>
        <v>0</v>
      </c>
      <c r="BD17" s="11">
        <f>SUMIF('2015-2017'!$U:$U,"CR4"&amp;'LGE Summary by Ferc by Month'!$B17&amp;"2017",'2015-2017'!J:J)</f>
        <v>0</v>
      </c>
      <c r="BE17" s="11">
        <f>SUMIF('2015-2017'!$U:$U,"CR4"&amp;'LGE Summary by Ferc by Month'!$B17&amp;"2017",'2015-2017'!K:K)</f>
        <v>0</v>
      </c>
      <c r="BF17" s="11">
        <f>SUMIF('2015-2017'!$U:$U,"CR4"&amp;'LGE Summary by Ferc by Month'!$B17&amp;"2017",'2015-2017'!L:L)</f>
        <v>0</v>
      </c>
      <c r="BG17" s="11">
        <f>SUMIF('2015-2017'!$U:$U,"CR4"&amp;'LGE Summary by Ferc by Month'!$B17&amp;"2017",'2015-2017'!M:M)</f>
        <v>0</v>
      </c>
      <c r="BH17" s="11">
        <f>SUMIF('2015-2017'!$U:$U,"CR4"&amp;'LGE Summary by Ferc by Month'!$B17&amp;"2017",'2015-2017'!N:N)</f>
        <v>0</v>
      </c>
      <c r="BI17" s="11">
        <f>SUMIF('2015-2017'!$U:$U,"CR4"&amp;'LGE Summary by Ferc by Month'!$B17&amp;"2017",'2015-2017'!O:O)</f>
        <v>0</v>
      </c>
      <c r="BJ17" s="11">
        <f>SUMIF('2015-2017'!$U:$U,"CR4"&amp;'LGE Summary by Ferc by Month'!$B17&amp;"2017",'2015-2017'!P:P)</f>
        <v>0</v>
      </c>
      <c r="BK17" s="12"/>
      <c r="BL17" s="12">
        <f t="shared" si="0"/>
        <v>340382.10999999993</v>
      </c>
      <c r="BM17" s="12">
        <f t="shared" si="1"/>
        <v>254776.4</v>
      </c>
      <c r="BN17" s="12">
        <f t="shared" si="2"/>
        <v>0</v>
      </c>
      <c r="BO17" s="12">
        <f t="shared" si="3"/>
        <v>0</v>
      </c>
      <c r="BP17" s="12">
        <f t="shared" si="4"/>
        <v>0</v>
      </c>
    </row>
    <row r="18" spans="1:68" x14ac:dyDescent="0.25">
      <c r="B18" s="13" t="s">
        <v>3086</v>
      </c>
      <c r="C18" s="11">
        <f>SUMIF('Act 2013-2014'!$U:$U,"CR4"&amp;'LGE Summary by Ferc by Month'!$B18&amp;"2013",'Act 2013-2014'!E:E)</f>
        <v>16897.990000000002</v>
      </c>
      <c r="D18" s="11">
        <f>SUMIF('Act 2013-2014'!$U:$U,"CR4"&amp;'LGE Summary by Ferc by Month'!$B18&amp;"2013",'Act 2013-2014'!F:F)</f>
        <v>28185.55</v>
      </c>
      <c r="E18" s="11">
        <f>SUMIF('Act 2013-2014'!$U:$U,"CR4"&amp;'LGE Summary by Ferc by Month'!$B18&amp;"2013",'Act 2013-2014'!G:G)</f>
        <v>13678.43</v>
      </c>
      <c r="F18" s="11">
        <f>SUMIF('Act 2013-2014'!$U:$U,"CR4"&amp;'LGE Summary by Ferc by Month'!$B18&amp;"2013",'Act 2013-2014'!H:H)</f>
        <v>456.46999999999997</v>
      </c>
      <c r="G18" s="11">
        <f>SUMIF('Act 2013-2014'!$U:$U,"CR4"&amp;'LGE Summary by Ferc by Month'!$B18&amp;"2013",'Act 2013-2014'!I:I)</f>
        <v>14750.64</v>
      </c>
      <c r="H18" s="11">
        <f>SUMIF('Act 2013-2014'!$U:$U,"CR4"&amp;'LGE Summary by Ferc by Month'!$B18&amp;"2013",'Act 2013-2014'!J:J)</f>
        <v>8824.1799999999985</v>
      </c>
      <c r="I18" s="11">
        <f>SUMIF('Act 2013-2014'!$U:$U,"CR4"&amp;'LGE Summary by Ferc by Month'!$B18&amp;"2013",'Act 2013-2014'!K:K)</f>
        <v>13156.019999999999</v>
      </c>
      <c r="J18" s="11">
        <f>SUMIF('Act 2013-2014'!$U:$U,"CR4"&amp;'LGE Summary by Ferc by Month'!$B18&amp;"2013",'Act 2013-2014'!L:L)</f>
        <v>11567.970000000001</v>
      </c>
      <c r="K18" s="11">
        <f>SUMIF('Act 2013-2014'!$U:$U,"CR4"&amp;'LGE Summary by Ferc by Month'!$B18&amp;"2013",'Act 2013-2014'!M:M)</f>
        <v>9579.5700000000015</v>
      </c>
      <c r="L18" s="11">
        <f>SUMIF('Act 2013-2014'!$U:$U,"CR4"&amp;'LGE Summary by Ferc by Month'!$B18&amp;"2013",'Act 2013-2014'!N:N)</f>
        <v>6994.11</v>
      </c>
      <c r="M18" s="11">
        <f>SUMIF('Act 2013-2014'!$U:$U,"CR4"&amp;'LGE Summary by Ferc by Month'!$B18&amp;"2013",'Act 2013-2014'!O:O)</f>
        <v>12992.519999999999</v>
      </c>
      <c r="N18" s="11">
        <f>SUMIF('Act 2013-2014'!$U:$U,"CR4"&amp;'LGE Summary by Ferc by Month'!$B18&amp;"2013",'Act 2013-2014'!P:P)</f>
        <v>13713.23</v>
      </c>
      <c r="O18" s="11">
        <f>SUMIF('Act 2013-2014'!$U:$U,"CR4"&amp;'LGE Summary by Ferc by Month'!$B18&amp;"2014",'Act 2013-2014'!E:E)</f>
        <v>15860.25</v>
      </c>
      <c r="P18" s="11">
        <f>SUMIF('Act 2013-2014'!$U:$U,"CR4"&amp;'LGE Summary by Ferc by Month'!$B18&amp;"2014",'Act 2013-2014'!F:F)</f>
        <v>14076.55</v>
      </c>
      <c r="Q18" s="11">
        <f>SUMIF('Act 2013-2014'!$U:$U,"CR4"&amp;'LGE Summary by Ferc by Month'!$B18&amp;"2014",'Act 2013-2014'!G:G)</f>
        <v>14639.73</v>
      </c>
      <c r="R18" s="11">
        <f>SUMIF('Act 2013-2014'!$U:$U,"CR4"&amp;'LGE Summary by Ferc by Month'!$B18&amp;"2014",'Act 2013-2014'!H:H)</f>
        <v>6362.64</v>
      </c>
      <c r="S18" s="11">
        <f>SUMIF('Act 2013-2014'!$U:$U,"CR4"&amp;'LGE Summary by Ferc by Month'!$B18&amp;"2014",'Act 2013-2014'!I:I)</f>
        <v>10508.550000000001</v>
      </c>
      <c r="T18" s="11">
        <f>SUMIF('Act 2013-2014'!$U:$U,"CR4"&amp;'LGE Summary by Ferc by Month'!$B18&amp;"2014",'Act 2013-2014'!J:J)</f>
        <v>12223.009999999998</v>
      </c>
      <c r="U18" s="11">
        <f>SUMIF('Act 2013-2014'!$U:$U,"CR4"&amp;'LGE Summary by Ferc by Month'!$B18&amp;"2014",'Act 2013-2014'!K:K)</f>
        <v>10029.89</v>
      </c>
      <c r="V18" s="11">
        <f>SUMIF('Act 2013-2014'!$U:$U,"CR4"&amp;'LGE Summary by Ferc by Month'!$B18&amp;"2014",'Act 2013-2014'!L:L)</f>
        <v>14681.300000000001</v>
      </c>
      <c r="W18" s="11">
        <f>SUMIF('Act 2013-2014'!$U:$U,"CR4"&amp;'LGE Summary by Ferc by Month'!$B18&amp;"2014",'Act 2013-2014'!M:M)</f>
        <v>6656.4299999999994</v>
      </c>
      <c r="X18" s="11">
        <f>SUMIF('Act 2013-2014'!$U:$U,"CR4"&amp;'LGE Summary by Ferc by Month'!$B18&amp;"2014",'Act 2013-2014'!N:N)</f>
        <v>9318.19</v>
      </c>
      <c r="Y18" s="11">
        <f>SUMIF('Act 2013-2014'!$U:$U,"CR4"&amp;'LGE Summary by Ferc by Month'!$B18&amp;"2014",'Act 2013-2014'!O:O)</f>
        <v>9001.93</v>
      </c>
      <c r="Z18" s="11">
        <f>SUMIF('Act 2013-2014'!$U:$U,"CR4"&amp;'LGE Summary by Ferc by Month'!$B18&amp;"2014",'Act 2013-2014'!P:P)</f>
        <v>29745.84</v>
      </c>
      <c r="AA18" s="11">
        <f>SUMIF('2015-2017'!$U:$U,"CR4"&amp;'LGE Summary by Ferc by Month'!$B18&amp;"2015",'2015-2017'!E:E)</f>
        <v>0</v>
      </c>
      <c r="AB18" s="11">
        <f>SUMIF('2015-2017'!$U:$U,"CR4"&amp;'LGE Summary by Ferc by Month'!$B18&amp;"2015",'2015-2017'!F:F)</f>
        <v>0</v>
      </c>
      <c r="AC18" s="11">
        <f>SUMIF('2015-2017'!$U:$U,"CR4"&amp;'LGE Summary by Ferc by Month'!$B18&amp;"2015",'2015-2017'!G:G)</f>
        <v>5573</v>
      </c>
      <c r="AD18" s="11">
        <f>SUMIF('2015-2017'!$U:$U,"CR4"&amp;'LGE Summary by Ferc by Month'!$B18&amp;"2015",'2015-2017'!H:H)</f>
        <v>8657</v>
      </c>
      <c r="AE18" s="11">
        <f>SUMIF('2015-2017'!$U:$U,"CR4"&amp;'LGE Summary by Ferc by Month'!$B18&amp;"2015",'2015-2017'!I:I)</f>
        <v>0</v>
      </c>
      <c r="AF18" s="11">
        <f>SUMIF('2015-2017'!$U:$U,"CR4"&amp;'LGE Summary by Ferc by Month'!$B18&amp;"2015",'2015-2017'!J:J)</f>
        <v>0</v>
      </c>
      <c r="AG18" s="11">
        <f>SUMIF('2015-2017'!$U:$U,"CR4"&amp;'LGE Summary by Ferc by Month'!$B18&amp;"2015",'2015-2017'!K:K)</f>
        <v>0</v>
      </c>
      <c r="AH18" s="11">
        <f>SUMIF('2015-2017'!$U:$U,"CR4"&amp;'LGE Summary by Ferc by Month'!$B18&amp;"2015",'2015-2017'!L:L)</f>
        <v>0</v>
      </c>
      <c r="AI18" s="11">
        <f>SUMIF('2015-2017'!$U:$U,"CR4"&amp;'LGE Summary by Ferc by Month'!$B18&amp;"2015",'2015-2017'!M:M)</f>
        <v>0</v>
      </c>
      <c r="AJ18" s="11">
        <f>SUMIF('2015-2017'!$U:$U,"CR4"&amp;'LGE Summary by Ferc by Month'!$B18&amp;"2015",'2015-2017'!N:N)</f>
        <v>0</v>
      </c>
      <c r="AK18" s="11">
        <f>SUMIF('2015-2017'!$U:$U,"CR4"&amp;'LGE Summary by Ferc by Month'!$B18&amp;"2015",'2015-2017'!O:O)</f>
        <v>0</v>
      </c>
      <c r="AL18" s="11">
        <f>SUMIF('2015-2017'!$U:$U,"CR4"&amp;'LGE Summary by Ferc by Month'!$B18&amp;"2015",'2015-2017'!P:P)</f>
        <v>0</v>
      </c>
      <c r="AM18" s="11">
        <f>SUMIF('2015-2017'!$U:$U,"CR4"&amp;'LGE Summary by Ferc by Month'!$B18&amp;"2016",'2015-2017'!E:E)</f>
        <v>0</v>
      </c>
      <c r="AN18" s="11">
        <f>SUMIF('2015-2017'!$U:$U,"CR4"&amp;'LGE Summary by Ferc by Month'!$B18&amp;"2016",'2015-2017'!F:F)</f>
        <v>0</v>
      </c>
      <c r="AO18" s="11">
        <f>SUMIF('2015-2017'!$U:$U,"CR4"&amp;'LGE Summary by Ferc by Month'!$B18&amp;"2016",'2015-2017'!G:G)</f>
        <v>0</v>
      </c>
      <c r="AP18" s="11">
        <f>SUMIF('2015-2017'!$U:$U,"CR4"&amp;'LGE Summary by Ferc by Month'!$B18&amp;"2016",'2015-2017'!H:H)</f>
        <v>0</v>
      </c>
      <c r="AQ18" s="11">
        <f>SUMIF('2015-2017'!$U:$U,"CR4"&amp;'LGE Summary by Ferc by Month'!$B18&amp;"2016",'2015-2017'!I:I)</f>
        <v>0</v>
      </c>
      <c r="AR18" s="11">
        <f>SUMIF('2015-2017'!$U:$U,"CR4"&amp;'LGE Summary by Ferc by Month'!$B18&amp;"2016",'2015-2017'!J:J)</f>
        <v>0</v>
      </c>
      <c r="AS18" s="11">
        <f>SUMIF('2015-2017'!$U:$U,"CR4"&amp;'LGE Summary by Ferc by Month'!$B18&amp;"2016",'2015-2017'!K:K)</f>
        <v>0</v>
      </c>
      <c r="AT18" s="11">
        <f>SUMIF('2015-2017'!$U:$U,"CR4"&amp;'LGE Summary by Ferc by Month'!$B18&amp;"2016",'2015-2017'!L:L)</f>
        <v>0</v>
      </c>
      <c r="AU18" s="11">
        <f>SUMIF('2015-2017'!$U:$U,"CR4"&amp;'LGE Summary by Ferc by Month'!$B18&amp;"2016",'2015-2017'!M:M)</f>
        <v>0</v>
      </c>
      <c r="AV18" s="11">
        <f>SUMIF('2015-2017'!$U:$U,"CR4"&amp;'LGE Summary by Ferc by Month'!$B18&amp;"2016",'2015-2017'!N:N)</f>
        <v>0</v>
      </c>
      <c r="AW18" s="11">
        <f>SUMIF('2015-2017'!$U:$U,"CR4"&amp;'LGE Summary by Ferc by Month'!$B18&amp;"2016",'2015-2017'!O:O)</f>
        <v>0</v>
      </c>
      <c r="AX18" s="11">
        <f>SUMIF('2015-2017'!$U:$U,"CR4"&amp;'LGE Summary by Ferc by Month'!$B18&amp;"2016",'2015-2017'!P:P)</f>
        <v>0</v>
      </c>
      <c r="AY18" s="11">
        <f>SUMIF('2015-2017'!$U:$U,"CR4"&amp;'LGE Summary by Ferc by Month'!$B18&amp;"2017",'2015-2017'!E:E)</f>
        <v>0</v>
      </c>
      <c r="AZ18" s="11">
        <f>SUMIF('2015-2017'!$U:$U,"CR4"&amp;'LGE Summary by Ferc by Month'!$B18&amp;"2017",'2015-2017'!F:F)</f>
        <v>0</v>
      </c>
      <c r="BA18" s="11">
        <f>SUMIF('2015-2017'!$U:$U,"CR4"&amp;'LGE Summary by Ferc by Month'!$B18&amp;"2017",'2015-2017'!G:G)</f>
        <v>0</v>
      </c>
      <c r="BB18" s="11">
        <f>SUMIF('2015-2017'!$U:$U,"CR4"&amp;'LGE Summary by Ferc by Month'!$B18&amp;"2017",'2015-2017'!H:H)</f>
        <v>0</v>
      </c>
      <c r="BC18" s="11">
        <f>SUMIF('2015-2017'!$U:$U,"CR4"&amp;'LGE Summary by Ferc by Month'!$B18&amp;"2017",'2015-2017'!I:I)</f>
        <v>0</v>
      </c>
      <c r="BD18" s="11">
        <f>SUMIF('2015-2017'!$U:$U,"CR4"&amp;'LGE Summary by Ferc by Month'!$B18&amp;"2017",'2015-2017'!J:J)</f>
        <v>0</v>
      </c>
      <c r="BE18" s="11">
        <f>SUMIF('2015-2017'!$U:$U,"CR4"&amp;'LGE Summary by Ferc by Month'!$B18&amp;"2017",'2015-2017'!K:K)</f>
        <v>0</v>
      </c>
      <c r="BF18" s="11">
        <f>SUMIF('2015-2017'!$U:$U,"CR4"&amp;'LGE Summary by Ferc by Month'!$B18&amp;"2017",'2015-2017'!L:L)</f>
        <v>0</v>
      </c>
      <c r="BG18" s="11">
        <f>SUMIF('2015-2017'!$U:$U,"CR4"&amp;'LGE Summary by Ferc by Month'!$B18&amp;"2017",'2015-2017'!M:M)</f>
        <v>0</v>
      </c>
      <c r="BH18" s="11">
        <f>SUMIF('2015-2017'!$U:$U,"CR4"&amp;'LGE Summary by Ferc by Month'!$B18&amp;"2017",'2015-2017'!N:N)</f>
        <v>0</v>
      </c>
      <c r="BI18" s="11">
        <f>SUMIF('2015-2017'!$U:$U,"CR4"&amp;'LGE Summary by Ferc by Month'!$B18&amp;"2017",'2015-2017'!O:O)</f>
        <v>0</v>
      </c>
      <c r="BJ18" s="11">
        <f>SUMIF('2015-2017'!$U:$U,"CR4"&amp;'LGE Summary by Ferc by Month'!$B18&amp;"2017",'2015-2017'!P:P)</f>
        <v>0</v>
      </c>
      <c r="BK18" s="12"/>
      <c r="BL18" s="12">
        <f t="shared" si="0"/>
        <v>150796.68000000002</v>
      </c>
      <c r="BM18" s="12">
        <f t="shared" si="1"/>
        <v>153104.31</v>
      </c>
      <c r="BN18" s="12">
        <f t="shared" si="2"/>
        <v>14230</v>
      </c>
      <c r="BO18" s="12">
        <f t="shared" si="3"/>
        <v>0</v>
      </c>
      <c r="BP18" s="12">
        <f t="shared" si="4"/>
        <v>0</v>
      </c>
    </row>
    <row r="19" spans="1:68" x14ac:dyDescent="0.25">
      <c r="B19" s="13" t="s">
        <v>3087</v>
      </c>
      <c r="C19" s="11">
        <f>SUMIF('Act 2013-2014'!$U:$U,"CR4"&amp;'LGE Summary by Ferc by Month'!$B19&amp;"2013",'Act 2013-2014'!E:E)</f>
        <v>60503.990000000005</v>
      </c>
      <c r="D19" s="11">
        <f>SUMIF('Act 2013-2014'!$U:$U,"CR4"&amp;'LGE Summary by Ferc by Month'!$B19&amp;"2013",'Act 2013-2014'!F:F)</f>
        <v>177251.11</v>
      </c>
      <c r="E19" s="11">
        <f>SUMIF('Act 2013-2014'!$U:$U,"CR4"&amp;'LGE Summary by Ferc by Month'!$B19&amp;"2013",'Act 2013-2014'!G:G)</f>
        <v>134905.39000000001</v>
      </c>
      <c r="F19" s="11">
        <f>SUMIF('Act 2013-2014'!$U:$U,"CR4"&amp;'LGE Summary by Ferc by Month'!$B19&amp;"2013",'Act 2013-2014'!H:H)</f>
        <v>171113.59999999998</v>
      </c>
      <c r="G19" s="11">
        <f>SUMIF('Act 2013-2014'!$U:$U,"CR4"&amp;'LGE Summary by Ferc by Month'!$B19&amp;"2013",'Act 2013-2014'!I:I)</f>
        <v>166024.95000000001</v>
      </c>
      <c r="H19" s="11">
        <f>SUMIF('Act 2013-2014'!$U:$U,"CR4"&amp;'LGE Summary by Ferc by Month'!$B19&amp;"2013",'Act 2013-2014'!J:J)</f>
        <v>122296.32000000001</v>
      </c>
      <c r="I19" s="11">
        <f>SUMIF('Act 2013-2014'!$U:$U,"CR4"&amp;'LGE Summary by Ferc by Month'!$B19&amp;"2013",'Act 2013-2014'!K:K)</f>
        <v>274303.86</v>
      </c>
      <c r="J19" s="11">
        <f>SUMIF('Act 2013-2014'!$U:$U,"CR4"&amp;'LGE Summary by Ferc by Month'!$B19&amp;"2013",'Act 2013-2014'!L:L)</f>
        <v>121348.2</v>
      </c>
      <c r="K19" s="11">
        <f>SUMIF('Act 2013-2014'!$U:$U,"CR4"&amp;'LGE Summary by Ferc by Month'!$B19&amp;"2013",'Act 2013-2014'!M:M)</f>
        <v>76283.51999999999</v>
      </c>
      <c r="L19" s="11">
        <f>SUMIF('Act 2013-2014'!$U:$U,"CR4"&amp;'LGE Summary by Ferc by Month'!$B19&amp;"2013",'Act 2013-2014'!N:N)</f>
        <v>329653.19999999995</v>
      </c>
      <c r="M19" s="11">
        <f>SUMIF('Act 2013-2014'!$U:$U,"CR4"&amp;'LGE Summary by Ferc by Month'!$B19&amp;"2013",'Act 2013-2014'!O:O)</f>
        <v>29222.82</v>
      </c>
      <c r="N19" s="11">
        <f>SUMIF('Act 2013-2014'!$U:$U,"CR4"&amp;'LGE Summary by Ferc by Month'!$B19&amp;"2013",'Act 2013-2014'!P:P)</f>
        <v>126336.07999999999</v>
      </c>
      <c r="O19" s="11">
        <f>SUMIF('Act 2013-2014'!$U:$U,"CR4"&amp;'LGE Summary by Ferc by Month'!$B19&amp;"2014",'Act 2013-2014'!E:E)</f>
        <v>98683</v>
      </c>
      <c r="P19" s="11">
        <f>SUMIF('Act 2013-2014'!$U:$U,"CR4"&amp;'LGE Summary by Ferc by Month'!$B19&amp;"2014",'Act 2013-2014'!F:F)</f>
        <v>131666.03999999998</v>
      </c>
      <c r="Q19" s="11">
        <f>SUMIF('Act 2013-2014'!$U:$U,"CR4"&amp;'LGE Summary by Ferc by Month'!$B19&amp;"2014",'Act 2013-2014'!G:G)</f>
        <v>56325.590000000004</v>
      </c>
      <c r="R19" s="11">
        <f>SUMIF('Act 2013-2014'!$U:$U,"CR4"&amp;'LGE Summary by Ferc by Month'!$B19&amp;"2014",'Act 2013-2014'!H:H)</f>
        <v>653378</v>
      </c>
      <c r="S19" s="11">
        <f>SUMIF('Act 2013-2014'!$U:$U,"CR4"&amp;'LGE Summary by Ferc by Month'!$B19&amp;"2014",'Act 2013-2014'!I:I)</f>
        <v>118027.41</v>
      </c>
      <c r="T19" s="11">
        <f>SUMIF('Act 2013-2014'!$U:$U,"CR4"&amp;'LGE Summary by Ferc by Month'!$B19&amp;"2014",'Act 2013-2014'!J:J)</f>
        <v>108657.5</v>
      </c>
      <c r="U19" s="11">
        <f>SUMIF('Act 2013-2014'!$U:$U,"CR4"&amp;'LGE Summary by Ferc by Month'!$B19&amp;"2014",'Act 2013-2014'!K:K)</f>
        <v>144859.51</v>
      </c>
      <c r="V19" s="11">
        <f>SUMIF('Act 2013-2014'!$U:$U,"CR4"&amp;'LGE Summary by Ferc by Month'!$B19&amp;"2014",'Act 2013-2014'!L:L)</f>
        <v>161135.88</v>
      </c>
      <c r="W19" s="11">
        <f>SUMIF('Act 2013-2014'!$U:$U,"CR4"&amp;'LGE Summary by Ferc by Month'!$B19&amp;"2014",'Act 2013-2014'!M:M)</f>
        <v>289887.64</v>
      </c>
      <c r="X19" s="11">
        <f>SUMIF('Act 2013-2014'!$U:$U,"CR4"&amp;'LGE Summary by Ferc by Month'!$B19&amp;"2014",'Act 2013-2014'!N:N)</f>
        <v>197063.46000000002</v>
      </c>
      <c r="Y19" s="11">
        <f>SUMIF('Act 2013-2014'!$U:$U,"CR4"&amp;'LGE Summary by Ferc by Month'!$B19&amp;"2014",'Act 2013-2014'!O:O)</f>
        <v>142549.60999999999</v>
      </c>
      <c r="Z19" s="11">
        <f>SUMIF('Act 2013-2014'!$U:$U,"CR4"&amp;'LGE Summary by Ferc by Month'!$B19&amp;"2014",'Act 2013-2014'!P:P)</f>
        <v>113196.61</v>
      </c>
      <c r="AA19" s="11">
        <f>SUMIF('2015-2017'!$U:$U,"CR4"&amp;'LGE Summary by Ferc by Month'!$B19&amp;"2015",'2015-2017'!E:E)</f>
        <v>7022</v>
      </c>
      <c r="AB19" s="11">
        <f>SUMIF('2015-2017'!$U:$U,"CR4"&amp;'LGE Summary by Ferc by Month'!$B19&amp;"2015",'2015-2017'!F:F)</f>
        <v>12224</v>
      </c>
      <c r="AC19" s="11">
        <f>SUMIF('2015-2017'!$U:$U,"CR4"&amp;'LGE Summary by Ferc by Month'!$B19&amp;"2015",'2015-2017'!G:G)</f>
        <v>12745</v>
      </c>
      <c r="AD19" s="11">
        <f>SUMIF('2015-2017'!$U:$U,"CR4"&amp;'LGE Summary by Ferc by Month'!$B19&amp;"2015",'2015-2017'!H:H)</f>
        <v>23363</v>
      </c>
      <c r="AE19" s="11">
        <f>SUMIF('2015-2017'!$U:$U,"CR4"&amp;'LGE Summary by Ferc by Month'!$B19&amp;"2015",'2015-2017'!I:I)</f>
        <v>0</v>
      </c>
      <c r="AF19" s="11">
        <f>SUMIF('2015-2017'!$U:$U,"CR4"&amp;'LGE Summary by Ferc by Month'!$B19&amp;"2015",'2015-2017'!J:J)</f>
        <v>0</v>
      </c>
      <c r="AG19" s="11">
        <f>SUMIF('2015-2017'!$U:$U,"CR4"&amp;'LGE Summary by Ferc by Month'!$B19&amp;"2015",'2015-2017'!K:K)</f>
        <v>0</v>
      </c>
      <c r="AH19" s="11">
        <f>SUMIF('2015-2017'!$U:$U,"CR4"&amp;'LGE Summary by Ferc by Month'!$B19&amp;"2015",'2015-2017'!L:L)</f>
        <v>0</v>
      </c>
      <c r="AI19" s="11">
        <f>SUMIF('2015-2017'!$U:$U,"CR4"&amp;'LGE Summary by Ferc by Month'!$B19&amp;"2015",'2015-2017'!M:M)</f>
        <v>0</v>
      </c>
      <c r="AJ19" s="11">
        <f>SUMIF('2015-2017'!$U:$U,"CR4"&amp;'LGE Summary by Ferc by Month'!$B19&amp;"2015",'2015-2017'!N:N)</f>
        <v>0</v>
      </c>
      <c r="AK19" s="11">
        <f>SUMIF('2015-2017'!$U:$U,"CR4"&amp;'LGE Summary by Ferc by Month'!$B19&amp;"2015",'2015-2017'!O:O)</f>
        <v>0</v>
      </c>
      <c r="AL19" s="11">
        <f>SUMIF('2015-2017'!$U:$U,"CR4"&amp;'LGE Summary by Ferc by Month'!$B19&amp;"2015",'2015-2017'!P:P)</f>
        <v>0</v>
      </c>
      <c r="AM19" s="11">
        <f>SUMIF('2015-2017'!$U:$U,"CR4"&amp;'LGE Summary by Ferc by Month'!$B19&amp;"2016",'2015-2017'!E:E)</f>
        <v>0</v>
      </c>
      <c r="AN19" s="11">
        <f>SUMIF('2015-2017'!$U:$U,"CR4"&amp;'LGE Summary by Ferc by Month'!$B19&amp;"2016",'2015-2017'!F:F)</f>
        <v>0</v>
      </c>
      <c r="AO19" s="11">
        <f>SUMIF('2015-2017'!$U:$U,"CR4"&amp;'LGE Summary by Ferc by Month'!$B19&amp;"2016",'2015-2017'!G:G)</f>
        <v>0</v>
      </c>
      <c r="AP19" s="11">
        <f>SUMIF('2015-2017'!$U:$U,"CR4"&amp;'LGE Summary by Ferc by Month'!$B19&amp;"2016",'2015-2017'!H:H)</f>
        <v>0</v>
      </c>
      <c r="AQ19" s="11">
        <f>SUMIF('2015-2017'!$U:$U,"CR4"&amp;'LGE Summary by Ferc by Month'!$B19&amp;"2016",'2015-2017'!I:I)</f>
        <v>0</v>
      </c>
      <c r="AR19" s="11">
        <f>SUMIF('2015-2017'!$U:$U,"CR4"&amp;'LGE Summary by Ferc by Month'!$B19&amp;"2016",'2015-2017'!J:J)</f>
        <v>0</v>
      </c>
      <c r="AS19" s="11">
        <f>SUMIF('2015-2017'!$U:$U,"CR4"&amp;'LGE Summary by Ferc by Month'!$B19&amp;"2016",'2015-2017'!K:K)</f>
        <v>0</v>
      </c>
      <c r="AT19" s="11">
        <f>SUMIF('2015-2017'!$U:$U,"CR4"&amp;'LGE Summary by Ferc by Month'!$B19&amp;"2016",'2015-2017'!L:L)</f>
        <v>0</v>
      </c>
      <c r="AU19" s="11">
        <f>SUMIF('2015-2017'!$U:$U,"CR4"&amp;'LGE Summary by Ferc by Month'!$B19&amp;"2016",'2015-2017'!M:M)</f>
        <v>0</v>
      </c>
      <c r="AV19" s="11">
        <f>SUMIF('2015-2017'!$U:$U,"CR4"&amp;'LGE Summary by Ferc by Month'!$B19&amp;"2016",'2015-2017'!N:N)</f>
        <v>0</v>
      </c>
      <c r="AW19" s="11">
        <f>SUMIF('2015-2017'!$U:$U,"CR4"&amp;'LGE Summary by Ferc by Month'!$B19&amp;"2016",'2015-2017'!O:O)</f>
        <v>0</v>
      </c>
      <c r="AX19" s="11">
        <f>SUMIF('2015-2017'!$U:$U,"CR4"&amp;'LGE Summary by Ferc by Month'!$B19&amp;"2016",'2015-2017'!P:P)</f>
        <v>0</v>
      </c>
      <c r="AY19" s="11">
        <f>SUMIF('2015-2017'!$U:$U,"CR4"&amp;'LGE Summary by Ferc by Month'!$B19&amp;"2017",'2015-2017'!E:E)</f>
        <v>0</v>
      </c>
      <c r="AZ19" s="11">
        <f>SUMIF('2015-2017'!$U:$U,"CR4"&amp;'LGE Summary by Ferc by Month'!$B19&amp;"2017",'2015-2017'!F:F)</f>
        <v>0</v>
      </c>
      <c r="BA19" s="11">
        <f>SUMIF('2015-2017'!$U:$U,"CR4"&amp;'LGE Summary by Ferc by Month'!$B19&amp;"2017",'2015-2017'!G:G)</f>
        <v>0</v>
      </c>
      <c r="BB19" s="11">
        <f>SUMIF('2015-2017'!$U:$U,"CR4"&amp;'LGE Summary by Ferc by Month'!$B19&amp;"2017",'2015-2017'!H:H)</f>
        <v>0</v>
      </c>
      <c r="BC19" s="11">
        <f>SUMIF('2015-2017'!$U:$U,"CR4"&amp;'LGE Summary by Ferc by Month'!$B19&amp;"2017",'2015-2017'!I:I)</f>
        <v>0</v>
      </c>
      <c r="BD19" s="11">
        <f>SUMIF('2015-2017'!$U:$U,"CR4"&amp;'LGE Summary by Ferc by Month'!$B19&amp;"2017",'2015-2017'!J:J)</f>
        <v>0</v>
      </c>
      <c r="BE19" s="11">
        <f>SUMIF('2015-2017'!$U:$U,"CR4"&amp;'LGE Summary by Ferc by Month'!$B19&amp;"2017",'2015-2017'!K:K)</f>
        <v>0</v>
      </c>
      <c r="BF19" s="11">
        <f>SUMIF('2015-2017'!$U:$U,"CR4"&amp;'LGE Summary by Ferc by Month'!$B19&amp;"2017",'2015-2017'!L:L)</f>
        <v>0</v>
      </c>
      <c r="BG19" s="11">
        <f>SUMIF('2015-2017'!$U:$U,"CR4"&amp;'LGE Summary by Ferc by Month'!$B19&amp;"2017",'2015-2017'!M:M)</f>
        <v>0</v>
      </c>
      <c r="BH19" s="11">
        <f>SUMIF('2015-2017'!$U:$U,"CR4"&amp;'LGE Summary by Ferc by Month'!$B19&amp;"2017",'2015-2017'!N:N)</f>
        <v>0</v>
      </c>
      <c r="BI19" s="11">
        <f>SUMIF('2015-2017'!$U:$U,"CR4"&amp;'LGE Summary by Ferc by Month'!$B19&amp;"2017",'2015-2017'!O:O)</f>
        <v>0</v>
      </c>
      <c r="BJ19" s="11">
        <f>SUMIF('2015-2017'!$U:$U,"CR4"&amp;'LGE Summary by Ferc by Month'!$B19&amp;"2017",'2015-2017'!P:P)</f>
        <v>0</v>
      </c>
      <c r="BK19" s="12"/>
      <c r="BL19" s="12">
        <f t="shared" si="0"/>
        <v>1789243.0400000003</v>
      </c>
      <c r="BM19" s="12">
        <f t="shared" si="1"/>
        <v>2215430.25</v>
      </c>
      <c r="BN19" s="12">
        <f t="shared" si="2"/>
        <v>55354</v>
      </c>
      <c r="BO19" s="12">
        <f t="shared" si="3"/>
        <v>0</v>
      </c>
      <c r="BP19" s="12">
        <f t="shared" si="4"/>
        <v>0</v>
      </c>
    </row>
    <row r="20" spans="1:68" x14ac:dyDescent="0.25">
      <c r="B20" s="13" t="s">
        <v>3088</v>
      </c>
      <c r="C20" s="11">
        <f>SUMIF('Act 2013-2014'!$U:$U,"CR4"&amp;'LGE Summary by Ferc by Month'!$B20&amp;"2013",'Act 2013-2014'!E:E)</f>
        <v>70035.360000000001</v>
      </c>
      <c r="D20" s="11">
        <f>SUMIF('Act 2013-2014'!$U:$U,"CR4"&amp;'LGE Summary by Ferc by Month'!$B20&amp;"2013",'Act 2013-2014'!F:F)</f>
        <v>13077.89</v>
      </c>
      <c r="E20" s="11">
        <f>SUMIF('Act 2013-2014'!$U:$U,"CR4"&amp;'LGE Summary by Ferc by Month'!$B20&amp;"2013",'Act 2013-2014'!G:G)</f>
        <v>20749.539999999997</v>
      </c>
      <c r="F20" s="11">
        <f>SUMIF('Act 2013-2014'!$U:$U,"CR4"&amp;'LGE Summary by Ferc by Month'!$B20&amp;"2013",'Act 2013-2014'!H:H)</f>
        <v>118045.64000000001</v>
      </c>
      <c r="G20" s="11">
        <f>SUMIF('Act 2013-2014'!$U:$U,"CR4"&amp;'LGE Summary by Ferc by Month'!$B20&amp;"2013",'Act 2013-2014'!I:I)</f>
        <v>26963.629999999997</v>
      </c>
      <c r="H20" s="11">
        <f>SUMIF('Act 2013-2014'!$U:$U,"CR4"&amp;'LGE Summary by Ferc by Month'!$B20&amp;"2013",'Act 2013-2014'!J:J)</f>
        <v>31102.199999999997</v>
      </c>
      <c r="I20" s="11">
        <f>SUMIF('Act 2013-2014'!$U:$U,"CR4"&amp;'LGE Summary by Ferc by Month'!$B20&amp;"2013",'Act 2013-2014'!K:K)</f>
        <v>36587.810000000005</v>
      </c>
      <c r="J20" s="11">
        <f>SUMIF('Act 2013-2014'!$U:$U,"CR4"&amp;'LGE Summary by Ferc by Month'!$B20&amp;"2013",'Act 2013-2014'!L:L)</f>
        <v>103584.33</v>
      </c>
      <c r="K20" s="11">
        <f>SUMIF('Act 2013-2014'!$U:$U,"CR4"&amp;'LGE Summary by Ferc by Month'!$B20&amp;"2013",'Act 2013-2014'!M:M)</f>
        <v>111368.08</v>
      </c>
      <c r="L20" s="11">
        <f>SUMIF('Act 2013-2014'!$U:$U,"CR4"&amp;'LGE Summary by Ferc by Month'!$B20&amp;"2013",'Act 2013-2014'!N:N)</f>
        <v>37094.03</v>
      </c>
      <c r="M20" s="11">
        <f>SUMIF('Act 2013-2014'!$U:$U,"CR4"&amp;'LGE Summary by Ferc by Month'!$B20&amp;"2013",'Act 2013-2014'!O:O)</f>
        <v>85260.540000000008</v>
      </c>
      <c r="N20" s="11">
        <f>SUMIF('Act 2013-2014'!$U:$U,"CR4"&amp;'LGE Summary by Ferc by Month'!$B20&amp;"2013",'Act 2013-2014'!P:P)</f>
        <v>62061.600000000006</v>
      </c>
      <c r="O20" s="11">
        <f>SUMIF('Act 2013-2014'!$U:$U,"CR4"&amp;'LGE Summary by Ferc by Month'!$B20&amp;"2014",'Act 2013-2014'!E:E)</f>
        <v>50815.25</v>
      </c>
      <c r="P20" s="11">
        <f>SUMIF('Act 2013-2014'!$U:$U,"CR4"&amp;'LGE Summary by Ferc by Month'!$B20&amp;"2014",'Act 2013-2014'!F:F)</f>
        <v>23542.230000000003</v>
      </c>
      <c r="Q20" s="11">
        <f>SUMIF('Act 2013-2014'!$U:$U,"CR4"&amp;'LGE Summary by Ferc by Month'!$B20&amp;"2014",'Act 2013-2014'!G:G)</f>
        <v>36897.360000000001</v>
      </c>
      <c r="R20" s="11">
        <f>SUMIF('Act 2013-2014'!$U:$U,"CR4"&amp;'LGE Summary by Ferc by Month'!$B20&amp;"2014",'Act 2013-2014'!H:H)</f>
        <v>81449</v>
      </c>
      <c r="S20" s="11">
        <f>SUMIF('Act 2013-2014'!$U:$U,"CR4"&amp;'LGE Summary by Ferc by Month'!$B20&amp;"2014",'Act 2013-2014'!I:I)</f>
        <v>29267.75</v>
      </c>
      <c r="T20" s="11">
        <f>SUMIF('Act 2013-2014'!$U:$U,"CR4"&amp;'LGE Summary by Ferc by Month'!$B20&amp;"2014",'Act 2013-2014'!J:J)</f>
        <v>29411.51</v>
      </c>
      <c r="U20" s="11">
        <f>SUMIF('Act 2013-2014'!$U:$U,"CR4"&amp;'LGE Summary by Ferc by Month'!$B20&amp;"2014",'Act 2013-2014'!K:K)</f>
        <v>35411.500000000007</v>
      </c>
      <c r="V20" s="11">
        <f>SUMIF('Act 2013-2014'!$U:$U,"CR4"&amp;'LGE Summary by Ferc by Month'!$B20&amp;"2014",'Act 2013-2014'!L:L)</f>
        <v>19678.810000000001</v>
      </c>
      <c r="W20" s="11">
        <f>SUMIF('Act 2013-2014'!$U:$U,"CR4"&amp;'LGE Summary by Ferc by Month'!$B20&amp;"2014",'Act 2013-2014'!M:M)</f>
        <v>21302.68</v>
      </c>
      <c r="X20" s="11">
        <f>SUMIF('Act 2013-2014'!$U:$U,"CR4"&amp;'LGE Summary by Ferc by Month'!$B20&amp;"2014",'Act 2013-2014'!N:N)</f>
        <v>36655.56</v>
      </c>
      <c r="Y20" s="11">
        <f>SUMIF('Act 2013-2014'!$U:$U,"CR4"&amp;'LGE Summary by Ferc by Month'!$B20&amp;"2014",'Act 2013-2014'!O:O)</f>
        <v>14710.389999999998</v>
      </c>
      <c r="Z20" s="11">
        <f>SUMIF('Act 2013-2014'!$U:$U,"CR4"&amp;'LGE Summary by Ferc by Month'!$B20&amp;"2014",'Act 2013-2014'!P:P)</f>
        <v>34178.9</v>
      </c>
      <c r="AA20" s="11">
        <f>SUMIF('2015-2017'!$U:$U,"CR4"&amp;'LGE Summary by Ferc by Month'!$B20&amp;"2015",'2015-2017'!E:E)</f>
        <v>574</v>
      </c>
      <c r="AB20" s="11">
        <f>SUMIF('2015-2017'!$U:$U,"CR4"&amp;'LGE Summary by Ferc by Month'!$B20&amp;"2015",'2015-2017'!F:F)</f>
        <v>574</v>
      </c>
      <c r="AC20" s="11">
        <f>SUMIF('2015-2017'!$U:$U,"CR4"&amp;'LGE Summary by Ferc by Month'!$B20&amp;"2015",'2015-2017'!G:G)</f>
        <v>5880</v>
      </c>
      <c r="AD20" s="11">
        <f>SUMIF('2015-2017'!$U:$U,"CR4"&amp;'LGE Summary by Ferc by Month'!$B20&amp;"2015",'2015-2017'!H:H)</f>
        <v>574</v>
      </c>
      <c r="AE20" s="11">
        <f>SUMIF('2015-2017'!$U:$U,"CR4"&amp;'LGE Summary by Ferc by Month'!$B20&amp;"2015",'2015-2017'!I:I)</f>
        <v>0</v>
      </c>
      <c r="AF20" s="11">
        <f>SUMIF('2015-2017'!$U:$U,"CR4"&amp;'LGE Summary by Ferc by Month'!$B20&amp;"2015",'2015-2017'!J:J)</f>
        <v>0</v>
      </c>
      <c r="AG20" s="11">
        <f>SUMIF('2015-2017'!$U:$U,"CR4"&amp;'LGE Summary by Ferc by Month'!$B20&amp;"2015",'2015-2017'!K:K)</f>
        <v>0</v>
      </c>
      <c r="AH20" s="11">
        <f>SUMIF('2015-2017'!$U:$U,"CR4"&amp;'LGE Summary by Ferc by Month'!$B20&amp;"2015",'2015-2017'!L:L)</f>
        <v>0</v>
      </c>
      <c r="AI20" s="11">
        <f>SUMIF('2015-2017'!$U:$U,"CR4"&amp;'LGE Summary by Ferc by Month'!$B20&amp;"2015",'2015-2017'!M:M)</f>
        <v>0</v>
      </c>
      <c r="AJ20" s="11">
        <f>SUMIF('2015-2017'!$U:$U,"CR4"&amp;'LGE Summary by Ferc by Month'!$B20&amp;"2015",'2015-2017'!N:N)</f>
        <v>0</v>
      </c>
      <c r="AK20" s="11">
        <f>SUMIF('2015-2017'!$U:$U,"CR4"&amp;'LGE Summary by Ferc by Month'!$B20&amp;"2015",'2015-2017'!O:O)</f>
        <v>0</v>
      </c>
      <c r="AL20" s="11">
        <f>SUMIF('2015-2017'!$U:$U,"CR4"&amp;'LGE Summary by Ferc by Month'!$B20&amp;"2015",'2015-2017'!P:P)</f>
        <v>0</v>
      </c>
      <c r="AM20" s="11">
        <f>SUMIF('2015-2017'!$U:$U,"CR4"&amp;'LGE Summary by Ferc by Month'!$B20&amp;"2016",'2015-2017'!E:E)</f>
        <v>0</v>
      </c>
      <c r="AN20" s="11">
        <f>SUMIF('2015-2017'!$U:$U,"CR4"&amp;'LGE Summary by Ferc by Month'!$B20&amp;"2016",'2015-2017'!F:F)</f>
        <v>0</v>
      </c>
      <c r="AO20" s="11">
        <f>SUMIF('2015-2017'!$U:$U,"CR4"&amp;'LGE Summary by Ferc by Month'!$B20&amp;"2016",'2015-2017'!G:G)</f>
        <v>0</v>
      </c>
      <c r="AP20" s="11">
        <f>SUMIF('2015-2017'!$U:$U,"CR4"&amp;'LGE Summary by Ferc by Month'!$B20&amp;"2016",'2015-2017'!H:H)</f>
        <v>0</v>
      </c>
      <c r="AQ20" s="11">
        <f>SUMIF('2015-2017'!$U:$U,"CR4"&amp;'LGE Summary by Ferc by Month'!$B20&amp;"2016",'2015-2017'!I:I)</f>
        <v>0</v>
      </c>
      <c r="AR20" s="11">
        <f>SUMIF('2015-2017'!$U:$U,"CR4"&amp;'LGE Summary by Ferc by Month'!$B20&amp;"2016",'2015-2017'!J:J)</f>
        <v>0</v>
      </c>
      <c r="AS20" s="11">
        <f>SUMIF('2015-2017'!$U:$U,"CR4"&amp;'LGE Summary by Ferc by Month'!$B20&amp;"2016",'2015-2017'!K:K)</f>
        <v>0</v>
      </c>
      <c r="AT20" s="11">
        <f>SUMIF('2015-2017'!$U:$U,"CR4"&amp;'LGE Summary by Ferc by Month'!$B20&amp;"2016",'2015-2017'!L:L)</f>
        <v>0</v>
      </c>
      <c r="AU20" s="11">
        <f>SUMIF('2015-2017'!$U:$U,"CR4"&amp;'LGE Summary by Ferc by Month'!$B20&amp;"2016",'2015-2017'!M:M)</f>
        <v>0</v>
      </c>
      <c r="AV20" s="11">
        <f>SUMIF('2015-2017'!$U:$U,"CR4"&amp;'LGE Summary by Ferc by Month'!$B20&amp;"2016",'2015-2017'!N:N)</f>
        <v>0</v>
      </c>
      <c r="AW20" s="11">
        <f>SUMIF('2015-2017'!$U:$U,"CR4"&amp;'LGE Summary by Ferc by Month'!$B20&amp;"2016",'2015-2017'!O:O)</f>
        <v>0</v>
      </c>
      <c r="AX20" s="11">
        <f>SUMIF('2015-2017'!$U:$U,"CR4"&amp;'LGE Summary by Ferc by Month'!$B20&amp;"2016",'2015-2017'!P:P)</f>
        <v>0</v>
      </c>
      <c r="AY20" s="11">
        <f>SUMIF('2015-2017'!$U:$U,"CR4"&amp;'LGE Summary by Ferc by Month'!$B20&amp;"2017",'2015-2017'!E:E)</f>
        <v>0</v>
      </c>
      <c r="AZ20" s="11">
        <f>SUMIF('2015-2017'!$U:$U,"CR4"&amp;'LGE Summary by Ferc by Month'!$B20&amp;"2017",'2015-2017'!F:F)</f>
        <v>0</v>
      </c>
      <c r="BA20" s="11">
        <f>SUMIF('2015-2017'!$U:$U,"CR4"&amp;'LGE Summary by Ferc by Month'!$B20&amp;"2017",'2015-2017'!G:G)</f>
        <v>0</v>
      </c>
      <c r="BB20" s="11">
        <f>SUMIF('2015-2017'!$U:$U,"CR4"&amp;'LGE Summary by Ferc by Month'!$B20&amp;"2017",'2015-2017'!H:H)</f>
        <v>0</v>
      </c>
      <c r="BC20" s="11">
        <f>SUMIF('2015-2017'!$U:$U,"CR4"&amp;'LGE Summary by Ferc by Month'!$B20&amp;"2017",'2015-2017'!I:I)</f>
        <v>0</v>
      </c>
      <c r="BD20" s="11">
        <f>SUMIF('2015-2017'!$U:$U,"CR4"&amp;'LGE Summary by Ferc by Month'!$B20&amp;"2017",'2015-2017'!J:J)</f>
        <v>0</v>
      </c>
      <c r="BE20" s="11">
        <f>SUMIF('2015-2017'!$U:$U,"CR4"&amp;'LGE Summary by Ferc by Month'!$B20&amp;"2017",'2015-2017'!K:K)</f>
        <v>0</v>
      </c>
      <c r="BF20" s="11">
        <f>SUMIF('2015-2017'!$U:$U,"CR4"&amp;'LGE Summary by Ferc by Month'!$B20&amp;"2017",'2015-2017'!L:L)</f>
        <v>0</v>
      </c>
      <c r="BG20" s="11">
        <f>SUMIF('2015-2017'!$U:$U,"CR4"&amp;'LGE Summary by Ferc by Month'!$B20&amp;"2017",'2015-2017'!M:M)</f>
        <v>0</v>
      </c>
      <c r="BH20" s="11">
        <f>SUMIF('2015-2017'!$U:$U,"CR4"&amp;'LGE Summary by Ferc by Month'!$B20&amp;"2017",'2015-2017'!N:N)</f>
        <v>0</v>
      </c>
      <c r="BI20" s="11">
        <f>SUMIF('2015-2017'!$U:$U,"CR4"&amp;'LGE Summary by Ferc by Month'!$B20&amp;"2017",'2015-2017'!O:O)</f>
        <v>0</v>
      </c>
      <c r="BJ20" s="11">
        <f>SUMIF('2015-2017'!$U:$U,"CR4"&amp;'LGE Summary by Ferc by Month'!$B20&amp;"2017",'2015-2017'!P:P)</f>
        <v>0</v>
      </c>
      <c r="BK20" s="12"/>
      <c r="BL20" s="12">
        <f t="shared" si="0"/>
        <v>715930.65</v>
      </c>
      <c r="BM20" s="12">
        <f t="shared" si="1"/>
        <v>413320.94000000006</v>
      </c>
      <c r="BN20" s="12">
        <f t="shared" si="2"/>
        <v>7602</v>
      </c>
      <c r="BO20" s="12">
        <f t="shared" si="3"/>
        <v>0</v>
      </c>
      <c r="BP20" s="12">
        <f t="shared" si="4"/>
        <v>0</v>
      </c>
    </row>
    <row r="21" spans="1:68" x14ac:dyDescent="0.25">
      <c r="B21" s="13" t="s">
        <v>3089</v>
      </c>
      <c r="C21" s="11">
        <f>SUMIF('Act 2013-2014'!$U:$U,"CR4"&amp;'LGE Summary by Ferc by Month'!$B21&amp;"2013",'Act 2013-2014'!E:E)</f>
        <v>13056.96</v>
      </c>
      <c r="D21" s="11">
        <f>SUMIF('Act 2013-2014'!$U:$U,"CR4"&amp;'LGE Summary by Ferc by Month'!$B21&amp;"2013",'Act 2013-2014'!F:F)</f>
        <v>19338.36</v>
      </c>
      <c r="E21" s="11">
        <f>SUMIF('Act 2013-2014'!$U:$U,"CR4"&amp;'LGE Summary by Ferc by Month'!$B21&amp;"2013",'Act 2013-2014'!G:G)</f>
        <v>12268.62</v>
      </c>
      <c r="F21" s="11">
        <f>SUMIF('Act 2013-2014'!$U:$U,"CR4"&amp;'LGE Summary by Ferc by Month'!$B21&amp;"2013",'Act 2013-2014'!H:H)</f>
        <v>13015.31</v>
      </c>
      <c r="G21" s="11">
        <f>SUMIF('Act 2013-2014'!$U:$U,"CR4"&amp;'LGE Summary by Ferc by Month'!$B21&amp;"2013",'Act 2013-2014'!I:I)</f>
        <v>12062.18</v>
      </c>
      <c r="H21" s="11">
        <f>SUMIF('Act 2013-2014'!$U:$U,"CR4"&amp;'LGE Summary by Ferc by Month'!$B21&amp;"2013",'Act 2013-2014'!J:J)</f>
        <v>10097.39</v>
      </c>
      <c r="I21" s="11">
        <f>SUMIF('Act 2013-2014'!$U:$U,"CR4"&amp;'LGE Summary by Ferc by Month'!$B21&amp;"2013",'Act 2013-2014'!K:K)</f>
        <v>13191.33</v>
      </c>
      <c r="J21" s="11">
        <f>SUMIF('Act 2013-2014'!$U:$U,"CR4"&amp;'LGE Summary by Ferc by Month'!$B21&amp;"2013",'Act 2013-2014'!L:L)</f>
        <v>14978.699999999999</v>
      </c>
      <c r="K21" s="11">
        <f>SUMIF('Act 2013-2014'!$U:$U,"CR4"&amp;'LGE Summary by Ferc by Month'!$B21&amp;"2013",'Act 2013-2014'!M:M)</f>
        <v>10558.25</v>
      </c>
      <c r="L21" s="11">
        <f>SUMIF('Act 2013-2014'!$U:$U,"CR4"&amp;'LGE Summary by Ferc by Month'!$B21&amp;"2013",'Act 2013-2014'!N:N)</f>
        <v>12775.529999999999</v>
      </c>
      <c r="M21" s="11">
        <f>SUMIF('Act 2013-2014'!$U:$U,"CR4"&amp;'LGE Summary by Ferc by Month'!$B21&amp;"2013",'Act 2013-2014'!O:O)</f>
        <v>15077.49</v>
      </c>
      <c r="N21" s="11">
        <f>SUMIF('Act 2013-2014'!$U:$U,"CR4"&amp;'LGE Summary by Ferc by Month'!$B21&amp;"2013",'Act 2013-2014'!P:P)</f>
        <v>32247.86</v>
      </c>
      <c r="O21" s="11">
        <f>SUMIF('Act 2013-2014'!$U:$U,"CR4"&amp;'LGE Summary by Ferc by Month'!$B21&amp;"2014",'Act 2013-2014'!E:E)</f>
        <v>10669.98</v>
      </c>
      <c r="P21" s="11">
        <f>SUMIF('Act 2013-2014'!$U:$U,"CR4"&amp;'LGE Summary by Ferc by Month'!$B21&amp;"2014",'Act 2013-2014'!F:F)</f>
        <v>10213.48</v>
      </c>
      <c r="Q21" s="11">
        <f>SUMIF('Act 2013-2014'!$U:$U,"CR4"&amp;'LGE Summary by Ferc by Month'!$B21&amp;"2014",'Act 2013-2014'!G:G)</f>
        <v>17241.239999999998</v>
      </c>
      <c r="R21" s="11">
        <f>SUMIF('Act 2013-2014'!$U:$U,"CR4"&amp;'LGE Summary by Ferc by Month'!$B21&amp;"2014",'Act 2013-2014'!H:H)</f>
        <v>19645.77</v>
      </c>
      <c r="S21" s="11">
        <f>SUMIF('Act 2013-2014'!$U:$U,"CR4"&amp;'LGE Summary by Ferc by Month'!$B21&amp;"2014",'Act 2013-2014'!I:I)</f>
        <v>6626.25</v>
      </c>
      <c r="T21" s="11">
        <f>SUMIF('Act 2013-2014'!$U:$U,"CR4"&amp;'LGE Summary by Ferc by Month'!$B21&amp;"2014",'Act 2013-2014'!J:J)</f>
        <v>-3735.92</v>
      </c>
      <c r="U21" s="11">
        <f>SUMIF('Act 2013-2014'!$U:$U,"CR4"&amp;'LGE Summary by Ferc by Month'!$B21&amp;"2014",'Act 2013-2014'!K:K)</f>
        <v>19005.41</v>
      </c>
      <c r="V21" s="11">
        <f>SUMIF('Act 2013-2014'!$U:$U,"CR4"&amp;'LGE Summary by Ferc by Month'!$B21&amp;"2014",'Act 2013-2014'!L:L)</f>
        <v>12615.85</v>
      </c>
      <c r="W21" s="11">
        <f>SUMIF('Act 2013-2014'!$U:$U,"CR4"&amp;'LGE Summary by Ferc by Month'!$B21&amp;"2014",'Act 2013-2014'!M:M)</f>
        <v>12743.45</v>
      </c>
      <c r="X21" s="11">
        <f>SUMIF('Act 2013-2014'!$U:$U,"CR4"&amp;'LGE Summary by Ferc by Month'!$B21&amp;"2014",'Act 2013-2014'!N:N)</f>
        <v>15158.61</v>
      </c>
      <c r="Y21" s="11">
        <f>SUMIF('Act 2013-2014'!$U:$U,"CR4"&amp;'LGE Summary by Ferc by Month'!$B21&amp;"2014",'Act 2013-2014'!O:O)</f>
        <v>1345.27</v>
      </c>
      <c r="Z21" s="11">
        <f>SUMIF('Act 2013-2014'!$U:$U,"CR4"&amp;'LGE Summary by Ferc by Month'!$B21&amp;"2014",'Act 2013-2014'!P:P)</f>
        <v>8563.27</v>
      </c>
      <c r="AA21" s="11">
        <f>SUMIF('2015-2017'!$U:$U,"CR4"&amp;'LGE Summary by Ferc by Month'!$B21&amp;"2015",'2015-2017'!E:E)</f>
        <v>0</v>
      </c>
      <c r="AB21" s="11">
        <f>SUMIF('2015-2017'!$U:$U,"CR4"&amp;'LGE Summary by Ferc by Month'!$B21&amp;"2015",'2015-2017'!F:F)</f>
        <v>0</v>
      </c>
      <c r="AC21" s="11">
        <f>SUMIF('2015-2017'!$U:$U,"CR4"&amp;'LGE Summary by Ferc by Month'!$B21&amp;"2015",'2015-2017'!G:G)</f>
        <v>0</v>
      </c>
      <c r="AD21" s="11">
        <f>SUMIF('2015-2017'!$U:$U,"CR4"&amp;'LGE Summary by Ferc by Month'!$B21&amp;"2015",'2015-2017'!H:H)</f>
        <v>0</v>
      </c>
      <c r="AE21" s="11">
        <f>SUMIF('2015-2017'!$U:$U,"CR4"&amp;'LGE Summary by Ferc by Month'!$B21&amp;"2015",'2015-2017'!I:I)</f>
        <v>0</v>
      </c>
      <c r="AF21" s="11">
        <f>SUMIF('2015-2017'!$U:$U,"CR4"&amp;'LGE Summary by Ferc by Month'!$B21&amp;"2015",'2015-2017'!J:J)</f>
        <v>0</v>
      </c>
      <c r="AG21" s="11">
        <f>SUMIF('2015-2017'!$U:$U,"CR4"&amp;'LGE Summary by Ferc by Month'!$B21&amp;"2015",'2015-2017'!K:K)</f>
        <v>0</v>
      </c>
      <c r="AH21" s="11">
        <f>SUMIF('2015-2017'!$U:$U,"CR4"&amp;'LGE Summary by Ferc by Month'!$B21&amp;"2015",'2015-2017'!L:L)</f>
        <v>0</v>
      </c>
      <c r="AI21" s="11">
        <f>SUMIF('2015-2017'!$U:$U,"CR4"&amp;'LGE Summary by Ferc by Month'!$B21&amp;"2015",'2015-2017'!M:M)</f>
        <v>0</v>
      </c>
      <c r="AJ21" s="11">
        <f>SUMIF('2015-2017'!$U:$U,"CR4"&amp;'LGE Summary by Ferc by Month'!$B21&amp;"2015",'2015-2017'!N:N)</f>
        <v>0</v>
      </c>
      <c r="AK21" s="11">
        <f>SUMIF('2015-2017'!$U:$U,"CR4"&amp;'LGE Summary by Ferc by Month'!$B21&amp;"2015",'2015-2017'!O:O)</f>
        <v>0</v>
      </c>
      <c r="AL21" s="11">
        <f>SUMIF('2015-2017'!$U:$U,"CR4"&amp;'LGE Summary by Ferc by Month'!$B21&amp;"2015",'2015-2017'!P:P)</f>
        <v>0</v>
      </c>
      <c r="AM21" s="11">
        <f>SUMIF('2015-2017'!$U:$U,"CR4"&amp;'LGE Summary by Ferc by Month'!$B21&amp;"2016",'2015-2017'!E:E)</f>
        <v>0</v>
      </c>
      <c r="AN21" s="11">
        <f>SUMIF('2015-2017'!$U:$U,"CR4"&amp;'LGE Summary by Ferc by Month'!$B21&amp;"2016",'2015-2017'!F:F)</f>
        <v>0</v>
      </c>
      <c r="AO21" s="11">
        <f>SUMIF('2015-2017'!$U:$U,"CR4"&amp;'LGE Summary by Ferc by Month'!$B21&amp;"2016",'2015-2017'!G:G)</f>
        <v>0</v>
      </c>
      <c r="AP21" s="11">
        <f>SUMIF('2015-2017'!$U:$U,"CR4"&amp;'LGE Summary by Ferc by Month'!$B21&amp;"2016",'2015-2017'!H:H)</f>
        <v>0</v>
      </c>
      <c r="AQ21" s="11">
        <f>SUMIF('2015-2017'!$U:$U,"CR4"&amp;'LGE Summary by Ferc by Month'!$B21&amp;"2016",'2015-2017'!I:I)</f>
        <v>0</v>
      </c>
      <c r="AR21" s="11">
        <f>SUMIF('2015-2017'!$U:$U,"CR4"&amp;'LGE Summary by Ferc by Month'!$B21&amp;"2016",'2015-2017'!J:J)</f>
        <v>0</v>
      </c>
      <c r="AS21" s="11">
        <f>SUMIF('2015-2017'!$U:$U,"CR4"&amp;'LGE Summary by Ferc by Month'!$B21&amp;"2016",'2015-2017'!K:K)</f>
        <v>0</v>
      </c>
      <c r="AT21" s="11">
        <f>SUMIF('2015-2017'!$U:$U,"CR4"&amp;'LGE Summary by Ferc by Month'!$B21&amp;"2016",'2015-2017'!L:L)</f>
        <v>0</v>
      </c>
      <c r="AU21" s="11">
        <f>SUMIF('2015-2017'!$U:$U,"CR4"&amp;'LGE Summary by Ferc by Month'!$B21&amp;"2016",'2015-2017'!M:M)</f>
        <v>0</v>
      </c>
      <c r="AV21" s="11">
        <f>SUMIF('2015-2017'!$U:$U,"CR4"&amp;'LGE Summary by Ferc by Month'!$B21&amp;"2016",'2015-2017'!N:N)</f>
        <v>0</v>
      </c>
      <c r="AW21" s="11">
        <f>SUMIF('2015-2017'!$U:$U,"CR4"&amp;'LGE Summary by Ferc by Month'!$B21&amp;"2016",'2015-2017'!O:O)</f>
        <v>0</v>
      </c>
      <c r="AX21" s="11">
        <f>SUMIF('2015-2017'!$U:$U,"CR4"&amp;'LGE Summary by Ferc by Month'!$B21&amp;"2016",'2015-2017'!P:P)</f>
        <v>0</v>
      </c>
      <c r="AY21" s="11">
        <f>SUMIF('2015-2017'!$U:$U,"CR4"&amp;'LGE Summary by Ferc by Month'!$B21&amp;"2017",'2015-2017'!E:E)</f>
        <v>0</v>
      </c>
      <c r="AZ21" s="11">
        <f>SUMIF('2015-2017'!$U:$U,"CR4"&amp;'LGE Summary by Ferc by Month'!$B21&amp;"2017",'2015-2017'!F:F)</f>
        <v>0</v>
      </c>
      <c r="BA21" s="11">
        <f>SUMIF('2015-2017'!$U:$U,"CR4"&amp;'LGE Summary by Ferc by Month'!$B21&amp;"2017",'2015-2017'!G:G)</f>
        <v>0</v>
      </c>
      <c r="BB21" s="11">
        <f>SUMIF('2015-2017'!$U:$U,"CR4"&amp;'LGE Summary by Ferc by Month'!$B21&amp;"2017",'2015-2017'!H:H)</f>
        <v>0</v>
      </c>
      <c r="BC21" s="11">
        <f>SUMIF('2015-2017'!$U:$U,"CR4"&amp;'LGE Summary by Ferc by Month'!$B21&amp;"2017",'2015-2017'!I:I)</f>
        <v>0</v>
      </c>
      <c r="BD21" s="11">
        <f>SUMIF('2015-2017'!$U:$U,"CR4"&amp;'LGE Summary by Ferc by Month'!$B21&amp;"2017",'2015-2017'!J:J)</f>
        <v>0</v>
      </c>
      <c r="BE21" s="11">
        <f>SUMIF('2015-2017'!$U:$U,"CR4"&amp;'LGE Summary by Ferc by Month'!$B21&amp;"2017",'2015-2017'!K:K)</f>
        <v>0</v>
      </c>
      <c r="BF21" s="11">
        <f>SUMIF('2015-2017'!$U:$U,"CR4"&amp;'LGE Summary by Ferc by Month'!$B21&amp;"2017",'2015-2017'!L:L)</f>
        <v>0</v>
      </c>
      <c r="BG21" s="11">
        <f>SUMIF('2015-2017'!$U:$U,"CR4"&amp;'LGE Summary by Ferc by Month'!$B21&amp;"2017",'2015-2017'!M:M)</f>
        <v>0</v>
      </c>
      <c r="BH21" s="11">
        <f>SUMIF('2015-2017'!$U:$U,"CR4"&amp;'LGE Summary by Ferc by Month'!$B21&amp;"2017",'2015-2017'!N:N)</f>
        <v>0</v>
      </c>
      <c r="BI21" s="11">
        <f>SUMIF('2015-2017'!$U:$U,"CR4"&amp;'LGE Summary by Ferc by Month'!$B21&amp;"2017",'2015-2017'!O:O)</f>
        <v>0</v>
      </c>
      <c r="BJ21" s="11">
        <f>SUMIF('2015-2017'!$U:$U,"CR4"&amp;'LGE Summary by Ferc by Month'!$B21&amp;"2017",'2015-2017'!P:P)</f>
        <v>0</v>
      </c>
      <c r="BK21" s="12"/>
      <c r="BL21" s="12">
        <f t="shared" si="0"/>
        <v>178667.97999999998</v>
      </c>
      <c r="BM21" s="12">
        <f t="shared" si="1"/>
        <v>130092.66000000002</v>
      </c>
      <c r="BN21" s="12">
        <f t="shared" si="2"/>
        <v>0</v>
      </c>
      <c r="BO21" s="12">
        <f t="shared" si="3"/>
        <v>0</v>
      </c>
      <c r="BP21" s="12">
        <f t="shared" si="4"/>
        <v>0</v>
      </c>
    </row>
    <row r="22" spans="1:68" x14ac:dyDescent="0.25">
      <c r="B22" s="13" t="s">
        <v>3091</v>
      </c>
      <c r="C22" s="11">
        <f>SUMIF('Act 2013-2014'!$U:$U,"CR4"&amp;'LGE Summary by Ferc by Month'!$B22&amp;"2013",'Act 2013-2014'!E:E)</f>
        <v>294.55</v>
      </c>
      <c r="D22" s="11">
        <f>SUMIF('Act 2013-2014'!$U:$U,"CR4"&amp;'LGE Summary by Ferc by Month'!$B22&amp;"2013",'Act 2013-2014'!F:F)</f>
        <v>316.39</v>
      </c>
      <c r="E22" s="11">
        <f>SUMIF('Act 2013-2014'!$U:$U,"CR4"&amp;'LGE Summary by Ferc by Month'!$B22&amp;"2013",'Act 2013-2014'!G:G)</f>
        <v>319.27</v>
      </c>
      <c r="F22" s="11">
        <f>SUMIF('Act 2013-2014'!$U:$U,"CR4"&amp;'LGE Summary by Ferc by Month'!$B22&amp;"2013",'Act 2013-2014'!H:H)</f>
        <v>205.2</v>
      </c>
      <c r="G22" s="11">
        <f>SUMIF('Act 2013-2014'!$U:$U,"CR4"&amp;'LGE Summary by Ferc by Month'!$B22&amp;"2013",'Act 2013-2014'!I:I)</f>
        <v>249.7</v>
      </c>
      <c r="H22" s="11">
        <f>SUMIF('Act 2013-2014'!$U:$U,"CR4"&amp;'LGE Summary by Ferc by Month'!$B22&amp;"2013",'Act 2013-2014'!J:J)</f>
        <v>513.98</v>
      </c>
      <c r="I22" s="11">
        <f>SUMIF('Act 2013-2014'!$U:$U,"CR4"&amp;'LGE Summary by Ferc by Month'!$B22&amp;"2013",'Act 2013-2014'!K:K)</f>
        <v>479.15</v>
      </c>
      <c r="J22" s="11">
        <f>SUMIF('Act 2013-2014'!$U:$U,"CR4"&amp;'LGE Summary by Ferc by Month'!$B22&amp;"2013",'Act 2013-2014'!L:L)</f>
        <v>310.37</v>
      </c>
      <c r="K22" s="11">
        <f>SUMIF('Act 2013-2014'!$U:$U,"CR4"&amp;'LGE Summary by Ferc by Month'!$B22&amp;"2013",'Act 2013-2014'!M:M)</f>
        <v>256.70999999999998</v>
      </c>
      <c r="L22" s="11">
        <f>SUMIF('Act 2013-2014'!$U:$U,"CR4"&amp;'LGE Summary by Ferc by Month'!$B22&amp;"2013",'Act 2013-2014'!N:N)</f>
        <v>-274.61</v>
      </c>
      <c r="M22" s="11">
        <f>SUMIF('Act 2013-2014'!$U:$U,"CR4"&amp;'LGE Summary by Ferc by Month'!$B22&amp;"2013",'Act 2013-2014'!O:O)</f>
        <v>-162.25</v>
      </c>
      <c r="N22" s="11">
        <f>SUMIF('Act 2013-2014'!$U:$U,"CR4"&amp;'LGE Summary by Ferc by Month'!$B22&amp;"2013",'Act 2013-2014'!P:P)</f>
        <v>143.55000000000001</v>
      </c>
      <c r="O22" s="11">
        <f>SUMIF('Act 2013-2014'!$U:$U,"CR4"&amp;'LGE Summary by Ferc by Month'!$B22&amp;"2014",'Act 2013-2014'!E:E)</f>
        <v>198.44</v>
      </c>
      <c r="P22" s="11">
        <f>SUMIF('Act 2013-2014'!$U:$U,"CR4"&amp;'LGE Summary by Ferc by Month'!$B22&amp;"2014",'Act 2013-2014'!F:F)</f>
        <v>188.43</v>
      </c>
      <c r="Q22" s="11">
        <f>SUMIF('Act 2013-2014'!$U:$U,"CR4"&amp;'LGE Summary by Ferc by Month'!$B22&amp;"2014",'Act 2013-2014'!G:G)</f>
        <v>208.33</v>
      </c>
      <c r="R22" s="11">
        <f>SUMIF('Act 2013-2014'!$U:$U,"CR4"&amp;'LGE Summary by Ferc by Month'!$B22&amp;"2014",'Act 2013-2014'!H:H)</f>
        <v>601.15000000000009</v>
      </c>
      <c r="S22" s="11">
        <f>SUMIF('Act 2013-2014'!$U:$U,"CR4"&amp;'LGE Summary by Ferc by Month'!$B22&amp;"2014",'Act 2013-2014'!I:I)</f>
        <v>224.64</v>
      </c>
      <c r="T22" s="11">
        <f>SUMIF('Act 2013-2014'!$U:$U,"CR4"&amp;'LGE Summary by Ferc by Month'!$B22&amp;"2014",'Act 2013-2014'!J:J)</f>
        <v>152.58000000000001</v>
      </c>
      <c r="U22" s="11">
        <f>SUMIF('Act 2013-2014'!$U:$U,"CR4"&amp;'LGE Summary by Ferc by Month'!$B22&amp;"2014",'Act 2013-2014'!K:K)</f>
        <v>135.69</v>
      </c>
      <c r="V22" s="11">
        <f>SUMIF('Act 2013-2014'!$U:$U,"CR4"&amp;'LGE Summary by Ferc by Month'!$B22&amp;"2014",'Act 2013-2014'!L:L)</f>
        <v>168.41</v>
      </c>
      <c r="W22" s="11">
        <f>SUMIF('Act 2013-2014'!$U:$U,"CR4"&amp;'LGE Summary by Ferc by Month'!$B22&amp;"2014",'Act 2013-2014'!M:M)</f>
        <v>186.55</v>
      </c>
      <c r="X22" s="11">
        <f>SUMIF('Act 2013-2014'!$U:$U,"CR4"&amp;'LGE Summary by Ferc by Month'!$B22&amp;"2014",'Act 2013-2014'!N:N)</f>
        <v>179.06</v>
      </c>
      <c r="Y22" s="11">
        <f>SUMIF('Act 2013-2014'!$U:$U,"CR4"&amp;'LGE Summary by Ferc by Month'!$B22&amp;"2014",'Act 2013-2014'!O:O)</f>
        <v>102.97</v>
      </c>
      <c r="Z22" s="11">
        <f>SUMIF('Act 2013-2014'!$U:$U,"CR4"&amp;'LGE Summary by Ferc by Month'!$B22&amp;"2014",'Act 2013-2014'!P:P)</f>
        <v>-408.65</v>
      </c>
      <c r="AA22" s="11">
        <f>SUMIF('2015-2017'!$U:$U,"CR4"&amp;'LGE Summary by Ferc by Month'!$B22&amp;"2015",'2015-2017'!E:E)</f>
        <v>0</v>
      </c>
      <c r="AB22" s="11">
        <f>SUMIF('2015-2017'!$U:$U,"CR4"&amp;'LGE Summary by Ferc by Month'!$B22&amp;"2015",'2015-2017'!F:F)</f>
        <v>0</v>
      </c>
      <c r="AC22" s="11">
        <f>SUMIF('2015-2017'!$U:$U,"CR4"&amp;'LGE Summary by Ferc by Month'!$B22&amp;"2015",'2015-2017'!G:G)</f>
        <v>0</v>
      </c>
      <c r="AD22" s="11">
        <f>SUMIF('2015-2017'!$U:$U,"CR4"&amp;'LGE Summary by Ferc by Month'!$B22&amp;"2015",'2015-2017'!H:H)</f>
        <v>0</v>
      </c>
      <c r="AE22" s="11">
        <f>SUMIF('2015-2017'!$U:$U,"CR4"&amp;'LGE Summary by Ferc by Month'!$B22&amp;"2015",'2015-2017'!I:I)</f>
        <v>0</v>
      </c>
      <c r="AF22" s="11">
        <f>SUMIF('2015-2017'!$U:$U,"CR4"&amp;'LGE Summary by Ferc by Month'!$B22&amp;"2015",'2015-2017'!J:J)</f>
        <v>0</v>
      </c>
      <c r="AG22" s="11">
        <f>SUMIF('2015-2017'!$U:$U,"CR4"&amp;'LGE Summary by Ferc by Month'!$B22&amp;"2015",'2015-2017'!K:K)</f>
        <v>0</v>
      </c>
      <c r="AH22" s="11">
        <f>SUMIF('2015-2017'!$U:$U,"CR4"&amp;'LGE Summary by Ferc by Month'!$B22&amp;"2015",'2015-2017'!L:L)</f>
        <v>0</v>
      </c>
      <c r="AI22" s="11">
        <f>SUMIF('2015-2017'!$U:$U,"CR4"&amp;'LGE Summary by Ferc by Month'!$B22&amp;"2015",'2015-2017'!M:M)</f>
        <v>0</v>
      </c>
      <c r="AJ22" s="11">
        <f>SUMIF('2015-2017'!$U:$U,"CR4"&amp;'LGE Summary by Ferc by Month'!$B22&amp;"2015",'2015-2017'!N:N)</f>
        <v>0</v>
      </c>
      <c r="AK22" s="11">
        <f>SUMIF('2015-2017'!$U:$U,"CR4"&amp;'LGE Summary by Ferc by Month'!$B22&amp;"2015",'2015-2017'!O:O)</f>
        <v>0</v>
      </c>
      <c r="AL22" s="11">
        <f>SUMIF('2015-2017'!$U:$U,"CR4"&amp;'LGE Summary by Ferc by Month'!$B22&amp;"2015",'2015-2017'!P:P)</f>
        <v>0</v>
      </c>
      <c r="AM22" s="11">
        <f>SUMIF('2015-2017'!$U:$U,"CR4"&amp;'LGE Summary by Ferc by Month'!$B22&amp;"2016",'2015-2017'!E:E)</f>
        <v>0</v>
      </c>
      <c r="AN22" s="11">
        <f>SUMIF('2015-2017'!$U:$U,"CR4"&amp;'LGE Summary by Ferc by Month'!$B22&amp;"2016",'2015-2017'!F:F)</f>
        <v>0</v>
      </c>
      <c r="AO22" s="11">
        <f>SUMIF('2015-2017'!$U:$U,"CR4"&amp;'LGE Summary by Ferc by Month'!$B22&amp;"2016",'2015-2017'!G:G)</f>
        <v>0</v>
      </c>
      <c r="AP22" s="11">
        <f>SUMIF('2015-2017'!$U:$U,"CR4"&amp;'LGE Summary by Ferc by Month'!$B22&amp;"2016",'2015-2017'!H:H)</f>
        <v>0</v>
      </c>
      <c r="AQ22" s="11">
        <f>SUMIF('2015-2017'!$U:$U,"CR4"&amp;'LGE Summary by Ferc by Month'!$B22&amp;"2016",'2015-2017'!I:I)</f>
        <v>0</v>
      </c>
      <c r="AR22" s="11">
        <f>SUMIF('2015-2017'!$U:$U,"CR4"&amp;'LGE Summary by Ferc by Month'!$B22&amp;"2016",'2015-2017'!J:J)</f>
        <v>0</v>
      </c>
      <c r="AS22" s="11">
        <f>SUMIF('2015-2017'!$U:$U,"CR4"&amp;'LGE Summary by Ferc by Month'!$B22&amp;"2016",'2015-2017'!K:K)</f>
        <v>0</v>
      </c>
      <c r="AT22" s="11">
        <f>SUMIF('2015-2017'!$U:$U,"CR4"&amp;'LGE Summary by Ferc by Month'!$B22&amp;"2016",'2015-2017'!L:L)</f>
        <v>0</v>
      </c>
      <c r="AU22" s="11">
        <f>SUMIF('2015-2017'!$U:$U,"CR4"&amp;'LGE Summary by Ferc by Month'!$B22&amp;"2016",'2015-2017'!M:M)</f>
        <v>0</v>
      </c>
      <c r="AV22" s="11">
        <f>SUMIF('2015-2017'!$U:$U,"CR4"&amp;'LGE Summary by Ferc by Month'!$B22&amp;"2016",'2015-2017'!N:N)</f>
        <v>0</v>
      </c>
      <c r="AW22" s="11">
        <f>SUMIF('2015-2017'!$U:$U,"CR4"&amp;'LGE Summary by Ferc by Month'!$B22&amp;"2016",'2015-2017'!O:O)</f>
        <v>0</v>
      </c>
      <c r="AX22" s="11">
        <f>SUMIF('2015-2017'!$U:$U,"CR4"&amp;'LGE Summary by Ferc by Month'!$B22&amp;"2016",'2015-2017'!P:P)</f>
        <v>0</v>
      </c>
      <c r="AY22" s="11">
        <f>SUMIF('2015-2017'!$U:$U,"CR4"&amp;'LGE Summary by Ferc by Month'!$B22&amp;"2017",'2015-2017'!E:E)</f>
        <v>0</v>
      </c>
      <c r="AZ22" s="11">
        <f>SUMIF('2015-2017'!$U:$U,"CR4"&amp;'LGE Summary by Ferc by Month'!$B22&amp;"2017",'2015-2017'!F:F)</f>
        <v>0</v>
      </c>
      <c r="BA22" s="11">
        <f>SUMIF('2015-2017'!$U:$U,"CR4"&amp;'LGE Summary by Ferc by Month'!$B22&amp;"2017",'2015-2017'!G:G)</f>
        <v>0</v>
      </c>
      <c r="BB22" s="11">
        <f>SUMIF('2015-2017'!$U:$U,"CR4"&amp;'LGE Summary by Ferc by Month'!$B22&amp;"2017",'2015-2017'!H:H)</f>
        <v>0</v>
      </c>
      <c r="BC22" s="11">
        <f>SUMIF('2015-2017'!$U:$U,"CR4"&amp;'LGE Summary by Ferc by Month'!$B22&amp;"2017",'2015-2017'!I:I)</f>
        <v>0</v>
      </c>
      <c r="BD22" s="11">
        <f>SUMIF('2015-2017'!$U:$U,"CR4"&amp;'LGE Summary by Ferc by Month'!$B22&amp;"2017",'2015-2017'!J:J)</f>
        <v>0</v>
      </c>
      <c r="BE22" s="11">
        <f>SUMIF('2015-2017'!$U:$U,"CR4"&amp;'LGE Summary by Ferc by Month'!$B22&amp;"2017",'2015-2017'!K:K)</f>
        <v>0</v>
      </c>
      <c r="BF22" s="11">
        <f>SUMIF('2015-2017'!$U:$U,"CR4"&amp;'LGE Summary by Ferc by Month'!$B22&amp;"2017",'2015-2017'!L:L)</f>
        <v>0</v>
      </c>
      <c r="BG22" s="11">
        <f>SUMIF('2015-2017'!$U:$U,"CR4"&amp;'LGE Summary by Ferc by Month'!$B22&amp;"2017",'2015-2017'!M:M)</f>
        <v>0</v>
      </c>
      <c r="BH22" s="11">
        <f>SUMIF('2015-2017'!$U:$U,"CR4"&amp;'LGE Summary by Ferc by Month'!$B22&amp;"2017",'2015-2017'!N:N)</f>
        <v>0</v>
      </c>
      <c r="BI22" s="11">
        <f>SUMIF('2015-2017'!$U:$U,"CR4"&amp;'LGE Summary by Ferc by Month'!$B22&amp;"2017",'2015-2017'!O:O)</f>
        <v>0</v>
      </c>
      <c r="BJ22" s="11">
        <f>SUMIF('2015-2017'!$U:$U,"CR4"&amp;'LGE Summary by Ferc by Month'!$B22&amp;"2017",'2015-2017'!P:P)</f>
        <v>0</v>
      </c>
      <c r="BK22" s="12"/>
      <c r="BL22" s="12">
        <f t="shared" si="0"/>
        <v>2652.01</v>
      </c>
      <c r="BM22" s="12">
        <f t="shared" si="1"/>
        <v>1937.6</v>
      </c>
      <c r="BN22" s="12">
        <f t="shared" si="2"/>
        <v>0</v>
      </c>
      <c r="BO22" s="12">
        <f t="shared" si="3"/>
        <v>0</v>
      </c>
      <c r="BP22" s="12">
        <f t="shared" si="4"/>
        <v>0</v>
      </c>
    </row>
    <row r="23" spans="1:68" x14ac:dyDescent="0.25">
      <c r="B23" s="13" t="s">
        <v>3092</v>
      </c>
      <c r="C23" s="11">
        <f>SUMIF('Act 2013-2014'!$U:$U,"CR4"&amp;'LGE Summary by Ferc by Month'!$B23&amp;"2013",'Act 2013-2014'!E:E)</f>
        <v>8956.130000000001</v>
      </c>
      <c r="D23" s="11">
        <f>SUMIF('Act 2013-2014'!$U:$U,"CR4"&amp;'LGE Summary by Ferc by Month'!$B23&amp;"2013",'Act 2013-2014'!F:F)</f>
        <v>9618.48</v>
      </c>
      <c r="E23" s="11">
        <f>SUMIF('Act 2013-2014'!$U:$U,"CR4"&amp;'LGE Summary by Ferc by Month'!$B23&amp;"2013",'Act 2013-2014'!G:G)</f>
        <v>12914.88</v>
      </c>
      <c r="F23" s="11">
        <f>SUMIF('Act 2013-2014'!$U:$U,"CR4"&amp;'LGE Summary by Ferc by Month'!$B23&amp;"2013",'Act 2013-2014'!H:H)</f>
        <v>8329.08</v>
      </c>
      <c r="G23" s="11">
        <f>SUMIF('Act 2013-2014'!$U:$U,"CR4"&amp;'LGE Summary by Ferc by Month'!$B23&amp;"2013",'Act 2013-2014'!I:I)</f>
        <v>10134.540000000001</v>
      </c>
      <c r="H23" s="11">
        <f>SUMIF('Act 2013-2014'!$U:$U,"CR4"&amp;'LGE Summary by Ferc by Month'!$B23&amp;"2013",'Act 2013-2014'!J:J)</f>
        <v>21417.180000000008</v>
      </c>
      <c r="I23" s="11">
        <f>SUMIF('Act 2013-2014'!$U:$U,"CR4"&amp;'LGE Summary by Ferc by Month'!$B23&amp;"2013",'Act 2013-2014'!K:K)</f>
        <v>19451.559999999994</v>
      </c>
      <c r="J23" s="11">
        <f>SUMIF('Act 2013-2014'!$U:$U,"CR4"&amp;'LGE Summary by Ferc by Month'!$B23&amp;"2013",'Act 2013-2014'!L:L)</f>
        <v>12600.410000000002</v>
      </c>
      <c r="K23" s="11">
        <f>SUMIF('Act 2013-2014'!$U:$U,"CR4"&amp;'LGE Summary by Ferc by Month'!$B23&amp;"2013",'Act 2013-2014'!M:M)</f>
        <v>10419.83</v>
      </c>
      <c r="L23" s="11">
        <f>SUMIF('Act 2013-2014'!$U:$U,"CR4"&amp;'LGE Summary by Ferc by Month'!$B23&amp;"2013",'Act 2013-2014'!N:N)</f>
        <v>12258.549999999997</v>
      </c>
      <c r="M23" s="11">
        <f>SUMIF('Act 2013-2014'!$U:$U,"CR4"&amp;'LGE Summary by Ferc by Month'!$B23&amp;"2013",'Act 2013-2014'!O:O)</f>
        <v>7178.0800000000008</v>
      </c>
      <c r="N23" s="11">
        <f>SUMIF('Act 2013-2014'!$U:$U,"CR4"&amp;'LGE Summary by Ferc by Month'!$B23&amp;"2013",'Act 2013-2014'!P:P)</f>
        <v>10081.029999999999</v>
      </c>
      <c r="O23" s="11">
        <f>SUMIF('Act 2013-2014'!$U:$U,"CR4"&amp;'LGE Summary by Ferc by Month'!$B23&amp;"2014",'Act 2013-2014'!E:E)</f>
        <v>6013.82</v>
      </c>
      <c r="P23" s="11">
        <f>SUMIF('Act 2013-2014'!$U:$U,"CR4"&amp;'LGE Summary by Ferc by Month'!$B23&amp;"2014",'Act 2013-2014'!F:F)</f>
        <v>5848.33</v>
      </c>
      <c r="Q23" s="11">
        <f>SUMIF('Act 2013-2014'!$U:$U,"CR4"&amp;'LGE Summary by Ferc by Month'!$B23&amp;"2014",'Act 2013-2014'!G:G)</f>
        <v>5712.3899999999994</v>
      </c>
      <c r="R23" s="11">
        <f>SUMIF('Act 2013-2014'!$U:$U,"CR4"&amp;'LGE Summary by Ferc by Month'!$B23&amp;"2014",'Act 2013-2014'!H:H)</f>
        <v>16928</v>
      </c>
      <c r="S23" s="11">
        <f>SUMIF('Act 2013-2014'!$U:$U,"CR4"&amp;'LGE Summary by Ferc by Month'!$B23&amp;"2014",'Act 2013-2014'!I:I)</f>
        <v>6160.1699999999992</v>
      </c>
      <c r="T23" s="11">
        <f>SUMIF('Act 2013-2014'!$U:$U,"CR4"&amp;'LGE Summary by Ferc by Month'!$B23&amp;"2014",'Act 2013-2014'!J:J)</f>
        <v>4635.2099999999991</v>
      </c>
      <c r="U23" s="11">
        <f>SUMIF('Act 2013-2014'!$U:$U,"CR4"&amp;'LGE Summary by Ferc by Month'!$B23&amp;"2014",'Act 2013-2014'!K:K)</f>
        <v>4246.59</v>
      </c>
      <c r="V23" s="11">
        <f>SUMIF('Act 2013-2014'!$U:$U,"CR4"&amp;'LGE Summary by Ferc by Month'!$B23&amp;"2014",'Act 2013-2014'!L:L)</f>
        <v>5241.5600000000013</v>
      </c>
      <c r="W23" s="11">
        <f>SUMIF('Act 2013-2014'!$U:$U,"CR4"&amp;'LGE Summary by Ferc by Month'!$B23&amp;"2014",'Act 2013-2014'!M:M)</f>
        <v>5977.06</v>
      </c>
      <c r="X23" s="11">
        <f>SUMIF('Act 2013-2014'!$U:$U,"CR4"&amp;'LGE Summary by Ferc by Month'!$B23&amp;"2014",'Act 2013-2014'!N:N)</f>
        <v>5659.0999999999995</v>
      </c>
      <c r="Y23" s="11">
        <f>SUMIF('Act 2013-2014'!$U:$U,"CR4"&amp;'LGE Summary by Ferc by Month'!$B23&amp;"2014",'Act 2013-2014'!O:O)</f>
        <v>3128.9900000000002</v>
      </c>
      <c r="Z23" s="11">
        <f>SUMIF('Act 2013-2014'!$U:$U,"CR4"&amp;'LGE Summary by Ferc by Month'!$B23&amp;"2014",'Act 2013-2014'!P:P)</f>
        <v>10477.930000000002</v>
      </c>
      <c r="AA23" s="11">
        <f>SUMIF('2015-2017'!$U:$U,"CR4"&amp;'LGE Summary by Ferc by Month'!$B23&amp;"2015",'2015-2017'!E:E)</f>
        <v>0</v>
      </c>
      <c r="AB23" s="11">
        <f>SUMIF('2015-2017'!$U:$U,"CR4"&amp;'LGE Summary by Ferc by Month'!$B23&amp;"2015",'2015-2017'!F:F)</f>
        <v>0</v>
      </c>
      <c r="AC23" s="11">
        <f>SUMIF('2015-2017'!$U:$U,"CR4"&amp;'LGE Summary by Ferc by Month'!$B23&amp;"2015",'2015-2017'!G:G)</f>
        <v>0</v>
      </c>
      <c r="AD23" s="11">
        <f>SUMIF('2015-2017'!$U:$U,"CR4"&amp;'LGE Summary by Ferc by Month'!$B23&amp;"2015",'2015-2017'!H:H)</f>
        <v>0</v>
      </c>
      <c r="AE23" s="11">
        <f>SUMIF('2015-2017'!$U:$U,"CR4"&amp;'LGE Summary by Ferc by Month'!$B23&amp;"2015",'2015-2017'!I:I)</f>
        <v>0</v>
      </c>
      <c r="AF23" s="11">
        <f>SUMIF('2015-2017'!$U:$U,"CR4"&amp;'LGE Summary by Ferc by Month'!$B23&amp;"2015",'2015-2017'!J:J)</f>
        <v>0</v>
      </c>
      <c r="AG23" s="11">
        <f>SUMIF('2015-2017'!$U:$U,"CR4"&amp;'LGE Summary by Ferc by Month'!$B23&amp;"2015",'2015-2017'!K:K)</f>
        <v>0</v>
      </c>
      <c r="AH23" s="11">
        <f>SUMIF('2015-2017'!$U:$U,"CR4"&amp;'LGE Summary by Ferc by Month'!$B23&amp;"2015",'2015-2017'!L:L)</f>
        <v>0</v>
      </c>
      <c r="AI23" s="11">
        <f>SUMIF('2015-2017'!$U:$U,"CR4"&amp;'LGE Summary by Ferc by Month'!$B23&amp;"2015",'2015-2017'!M:M)</f>
        <v>0</v>
      </c>
      <c r="AJ23" s="11">
        <f>SUMIF('2015-2017'!$U:$U,"CR4"&amp;'LGE Summary by Ferc by Month'!$B23&amp;"2015",'2015-2017'!N:N)</f>
        <v>0</v>
      </c>
      <c r="AK23" s="11">
        <f>SUMIF('2015-2017'!$U:$U,"CR4"&amp;'LGE Summary by Ferc by Month'!$B23&amp;"2015",'2015-2017'!O:O)</f>
        <v>0</v>
      </c>
      <c r="AL23" s="11">
        <f>SUMIF('2015-2017'!$U:$U,"CR4"&amp;'LGE Summary by Ferc by Month'!$B23&amp;"2015",'2015-2017'!P:P)</f>
        <v>0</v>
      </c>
      <c r="AM23" s="11">
        <f>SUMIF('2015-2017'!$U:$U,"CR4"&amp;'LGE Summary by Ferc by Month'!$B23&amp;"2016",'2015-2017'!E:E)</f>
        <v>0</v>
      </c>
      <c r="AN23" s="11">
        <f>SUMIF('2015-2017'!$U:$U,"CR4"&amp;'LGE Summary by Ferc by Month'!$B23&amp;"2016",'2015-2017'!F:F)</f>
        <v>0</v>
      </c>
      <c r="AO23" s="11">
        <f>SUMIF('2015-2017'!$U:$U,"CR4"&amp;'LGE Summary by Ferc by Month'!$B23&amp;"2016",'2015-2017'!G:G)</f>
        <v>0</v>
      </c>
      <c r="AP23" s="11">
        <f>SUMIF('2015-2017'!$U:$U,"CR4"&amp;'LGE Summary by Ferc by Month'!$B23&amp;"2016",'2015-2017'!H:H)</f>
        <v>0</v>
      </c>
      <c r="AQ23" s="11">
        <f>SUMIF('2015-2017'!$U:$U,"CR4"&amp;'LGE Summary by Ferc by Month'!$B23&amp;"2016",'2015-2017'!I:I)</f>
        <v>0</v>
      </c>
      <c r="AR23" s="11">
        <f>SUMIF('2015-2017'!$U:$U,"CR4"&amp;'LGE Summary by Ferc by Month'!$B23&amp;"2016",'2015-2017'!J:J)</f>
        <v>0</v>
      </c>
      <c r="AS23" s="11">
        <f>SUMIF('2015-2017'!$U:$U,"CR4"&amp;'LGE Summary by Ferc by Month'!$B23&amp;"2016",'2015-2017'!K:K)</f>
        <v>0</v>
      </c>
      <c r="AT23" s="11">
        <f>SUMIF('2015-2017'!$U:$U,"CR4"&amp;'LGE Summary by Ferc by Month'!$B23&amp;"2016",'2015-2017'!L:L)</f>
        <v>0</v>
      </c>
      <c r="AU23" s="11">
        <f>SUMIF('2015-2017'!$U:$U,"CR4"&amp;'LGE Summary by Ferc by Month'!$B23&amp;"2016",'2015-2017'!M:M)</f>
        <v>0</v>
      </c>
      <c r="AV23" s="11">
        <f>SUMIF('2015-2017'!$U:$U,"CR4"&amp;'LGE Summary by Ferc by Month'!$B23&amp;"2016",'2015-2017'!N:N)</f>
        <v>0</v>
      </c>
      <c r="AW23" s="11">
        <f>SUMIF('2015-2017'!$U:$U,"CR4"&amp;'LGE Summary by Ferc by Month'!$B23&amp;"2016",'2015-2017'!O:O)</f>
        <v>0</v>
      </c>
      <c r="AX23" s="11">
        <f>SUMIF('2015-2017'!$U:$U,"CR4"&amp;'LGE Summary by Ferc by Month'!$B23&amp;"2016",'2015-2017'!P:P)</f>
        <v>0</v>
      </c>
      <c r="AY23" s="11">
        <f>SUMIF('2015-2017'!$U:$U,"CR4"&amp;'LGE Summary by Ferc by Month'!$B23&amp;"2017",'2015-2017'!E:E)</f>
        <v>0</v>
      </c>
      <c r="AZ23" s="11">
        <f>SUMIF('2015-2017'!$U:$U,"CR4"&amp;'LGE Summary by Ferc by Month'!$B23&amp;"2017",'2015-2017'!F:F)</f>
        <v>0</v>
      </c>
      <c r="BA23" s="11">
        <f>SUMIF('2015-2017'!$U:$U,"CR4"&amp;'LGE Summary by Ferc by Month'!$B23&amp;"2017",'2015-2017'!G:G)</f>
        <v>0</v>
      </c>
      <c r="BB23" s="11">
        <f>SUMIF('2015-2017'!$U:$U,"CR4"&amp;'LGE Summary by Ferc by Month'!$B23&amp;"2017",'2015-2017'!H:H)</f>
        <v>0</v>
      </c>
      <c r="BC23" s="11">
        <f>SUMIF('2015-2017'!$U:$U,"CR4"&amp;'LGE Summary by Ferc by Month'!$B23&amp;"2017",'2015-2017'!I:I)</f>
        <v>0</v>
      </c>
      <c r="BD23" s="11">
        <f>SUMIF('2015-2017'!$U:$U,"CR4"&amp;'LGE Summary by Ferc by Month'!$B23&amp;"2017",'2015-2017'!J:J)</f>
        <v>0</v>
      </c>
      <c r="BE23" s="11">
        <f>SUMIF('2015-2017'!$U:$U,"CR4"&amp;'LGE Summary by Ferc by Month'!$B23&amp;"2017",'2015-2017'!K:K)</f>
        <v>0</v>
      </c>
      <c r="BF23" s="11">
        <f>SUMIF('2015-2017'!$U:$U,"CR4"&amp;'LGE Summary by Ferc by Month'!$B23&amp;"2017",'2015-2017'!L:L)</f>
        <v>0</v>
      </c>
      <c r="BG23" s="11">
        <f>SUMIF('2015-2017'!$U:$U,"CR4"&amp;'LGE Summary by Ferc by Month'!$B23&amp;"2017",'2015-2017'!M:M)</f>
        <v>0</v>
      </c>
      <c r="BH23" s="11">
        <f>SUMIF('2015-2017'!$U:$U,"CR4"&amp;'LGE Summary by Ferc by Month'!$B23&amp;"2017",'2015-2017'!N:N)</f>
        <v>0</v>
      </c>
      <c r="BI23" s="11">
        <f>SUMIF('2015-2017'!$U:$U,"CR4"&amp;'LGE Summary by Ferc by Month'!$B23&amp;"2017",'2015-2017'!O:O)</f>
        <v>0</v>
      </c>
      <c r="BJ23" s="11">
        <f>SUMIF('2015-2017'!$U:$U,"CR4"&amp;'LGE Summary by Ferc by Month'!$B23&amp;"2017",'2015-2017'!P:P)</f>
        <v>0</v>
      </c>
      <c r="BK23" s="12"/>
      <c r="BL23" s="12">
        <f t="shared" si="0"/>
        <v>143359.75</v>
      </c>
      <c r="BM23" s="12">
        <f t="shared" si="1"/>
        <v>80029.150000000009</v>
      </c>
      <c r="BN23" s="12">
        <f t="shared" si="2"/>
        <v>0</v>
      </c>
      <c r="BO23" s="12">
        <f t="shared" si="3"/>
        <v>0</v>
      </c>
      <c r="BP23" s="12">
        <f t="shared" si="4"/>
        <v>0</v>
      </c>
    </row>
    <row r="24" spans="1:68" x14ac:dyDescent="0.25">
      <c r="A24" t="s">
        <v>3230</v>
      </c>
      <c r="C24" s="26">
        <f t="shared" ref="C24:AH24" si="5">SUM(C9:C23)</f>
        <v>883743.21000000008</v>
      </c>
      <c r="D24" s="26">
        <f t="shared" si="5"/>
        <v>872850.76</v>
      </c>
      <c r="E24" s="26">
        <f t="shared" si="5"/>
        <v>858050.39000000025</v>
      </c>
      <c r="F24" s="26">
        <f t="shared" si="5"/>
        <v>1146481.9800000002</v>
      </c>
      <c r="G24" s="26">
        <f t="shared" si="5"/>
        <v>888974.08000000007</v>
      </c>
      <c r="H24" s="26">
        <f t="shared" si="5"/>
        <v>620241.53</v>
      </c>
      <c r="I24" s="26">
        <f t="shared" si="5"/>
        <v>636887.85</v>
      </c>
      <c r="J24" s="26">
        <f t="shared" si="5"/>
        <v>998070.77999999991</v>
      </c>
      <c r="K24" s="26">
        <f t="shared" si="5"/>
        <v>921286.24999999988</v>
      </c>
      <c r="L24" s="26">
        <f t="shared" si="5"/>
        <v>1162239.71</v>
      </c>
      <c r="M24" s="26">
        <f t="shared" si="5"/>
        <v>871184.5399999998</v>
      </c>
      <c r="N24" s="26">
        <f t="shared" si="5"/>
        <v>978626.59000000008</v>
      </c>
      <c r="O24" s="26">
        <f t="shared" si="5"/>
        <v>906034.64999999991</v>
      </c>
      <c r="P24" s="26">
        <f t="shared" si="5"/>
        <v>885421.5299999998</v>
      </c>
      <c r="Q24" s="26">
        <f t="shared" si="5"/>
        <v>982292.27999999991</v>
      </c>
      <c r="R24" s="26">
        <f t="shared" si="5"/>
        <v>1326595.1200000001</v>
      </c>
      <c r="S24" s="26">
        <f t="shared" si="5"/>
        <v>837673.79000000015</v>
      </c>
      <c r="T24" s="26">
        <f t="shared" si="5"/>
        <v>851182.99999999988</v>
      </c>
      <c r="U24" s="26">
        <f t="shared" si="5"/>
        <v>970901.57000000007</v>
      </c>
      <c r="V24" s="26">
        <f t="shared" si="5"/>
        <v>832776.67000000016</v>
      </c>
      <c r="W24" s="26">
        <f t="shared" si="5"/>
        <v>1107457.8800000001</v>
      </c>
      <c r="X24" s="26">
        <f t="shared" si="5"/>
        <v>1025714.21</v>
      </c>
      <c r="Y24" s="26">
        <f t="shared" si="5"/>
        <v>862318.87</v>
      </c>
      <c r="Z24" s="26">
        <f t="shared" si="5"/>
        <v>972802.86</v>
      </c>
      <c r="AA24" s="26">
        <f t="shared" si="5"/>
        <v>162659</v>
      </c>
      <c r="AB24" s="26">
        <f t="shared" si="5"/>
        <v>147671</v>
      </c>
      <c r="AC24" s="26">
        <f t="shared" si="5"/>
        <v>212084</v>
      </c>
      <c r="AD24" s="26">
        <f t="shared" si="5"/>
        <v>231922</v>
      </c>
      <c r="AE24" s="26">
        <f t="shared" si="5"/>
        <v>0</v>
      </c>
      <c r="AF24" s="26">
        <f t="shared" si="5"/>
        <v>0</v>
      </c>
      <c r="AG24" s="26">
        <f t="shared" si="5"/>
        <v>0</v>
      </c>
      <c r="AH24" s="26">
        <f t="shared" si="5"/>
        <v>0</v>
      </c>
      <c r="AI24" s="26">
        <f t="shared" ref="AI24:BJ24" si="6">SUM(AI9:AI23)</f>
        <v>0</v>
      </c>
      <c r="AJ24" s="26">
        <f t="shared" si="6"/>
        <v>0</v>
      </c>
      <c r="AK24" s="26">
        <f t="shared" si="6"/>
        <v>0</v>
      </c>
      <c r="AL24" s="26">
        <f t="shared" si="6"/>
        <v>0</v>
      </c>
      <c r="AM24" s="26">
        <f t="shared" si="6"/>
        <v>0</v>
      </c>
      <c r="AN24" s="26">
        <f t="shared" si="6"/>
        <v>0</v>
      </c>
      <c r="AO24" s="26">
        <f t="shared" si="6"/>
        <v>0</v>
      </c>
      <c r="AP24" s="26">
        <f t="shared" si="6"/>
        <v>0</v>
      </c>
      <c r="AQ24" s="26">
        <f t="shared" si="6"/>
        <v>0</v>
      </c>
      <c r="AR24" s="26">
        <f t="shared" si="6"/>
        <v>0</v>
      </c>
      <c r="AS24" s="26">
        <f t="shared" si="6"/>
        <v>0</v>
      </c>
      <c r="AT24" s="26">
        <f t="shared" si="6"/>
        <v>0</v>
      </c>
      <c r="AU24" s="26">
        <f t="shared" si="6"/>
        <v>0</v>
      </c>
      <c r="AV24" s="26">
        <f t="shared" si="6"/>
        <v>0</v>
      </c>
      <c r="AW24" s="26">
        <f t="shared" si="6"/>
        <v>0</v>
      </c>
      <c r="AX24" s="26">
        <f t="shared" si="6"/>
        <v>0</v>
      </c>
      <c r="AY24" s="26">
        <f t="shared" si="6"/>
        <v>0</v>
      </c>
      <c r="AZ24" s="26">
        <f t="shared" si="6"/>
        <v>0</v>
      </c>
      <c r="BA24" s="26">
        <f t="shared" si="6"/>
        <v>0</v>
      </c>
      <c r="BB24" s="26">
        <f t="shared" si="6"/>
        <v>0</v>
      </c>
      <c r="BC24" s="26">
        <f t="shared" si="6"/>
        <v>0</v>
      </c>
      <c r="BD24" s="26">
        <f t="shared" si="6"/>
        <v>0</v>
      </c>
      <c r="BE24" s="26">
        <f t="shared" si="6"/>
        <v>0</v>
      </c>
      <c r="BF24" s="26">
        <f t="shared" si="6"/>
        <v>0</v>
      </c>
      <c r="BG24" s="26">
        <f t="shared" si="6"/>
        <v>0</v>
      </c>
      <c r="BH24" s="26">
        <f t="shared" si="6"/>
        <v>0</v>
      </c>
      <c r="BI24" s="26">
        <f t="shared" si="6"/>
        <v>0</v>
      </c>
      <c r="BJ24" s="26">
        <f t="shared" si="6"/>
        <v>0</v>
      </c>
      <c r="BK24" s="12"/>
    </row>
    <row r="25" spans="1:68" x14ac:dyDescent="0.25">
      <c r="BK25" s="12"/>
    </row>
    <row r="26" spans="1:68" x14ac:dyDescent="0.25">
      <c r="A26" s="16" t="s">
        <v>3175</v>
      </c>
      <c r="B26" s="13" t="s">
        <v>3076</v>
      </c>
      <c r="C26" s="11">
        <f>SUMIF('Act 2013-2014'!$U:$U,"CR5"&amp;'LGE Summary by Ferc by Month'!$B26&amp;"2013",'Act 2013-2014'!E:E)</f>
        <v>2604.1</v>
      </c>
      <c r="D26" s="11">
        <f>SUMIF('Act 2013-2014'!$U:$U,"CR5"&amp;'LGE Summary by Ferc by Month'!$B26&amp;"2013",'Act 2013-2014'!F:F)</f>
        <v>2378.94</v>
      </c>
      <c r="E26" s="11">
        <f>SUMIF('Act 2013-2014'!$U:$U,"CR5"&amp;'LGE Summary by Ferc by Month'!$B26&amp;"2013",'Act 2013-2014'!G:G)</f>
        <v>3218.97</v>
      </c>
      <c r="F26" s="11">
        <f>SUMIF('Act 2013-2014'!$U:$U,"CR5"&amp;'LGE Summary by Ferc by Month'!$B26&amp;"2013",'Act 2013-2014'!H:H)</f>
        <v>8940.4</v>
      </c>
      <c r="G26" s="11">
        <f>SUMIF('Act 2013-2014'!$U:$U,"CR5"&amp;'LGE Summary by Ferc by Month'!$B26&amp;"2013",'Act 2013-2014'!I:I)</f>
        <v>2834.7599999999998</v>
      </c>
      <c r="H26" s="11">
        <f>SUMIF('Act 2013-2014'!$U:$U,"CR5"&amp;'LGE Summary by Ferc by Month'!$B26&amp;"2013",'Act 2013-2014'!J:J)</f>
        <v>2122.3399999999997</v>
      </c>
      <c r="I26" s="11">
        <f>SUMIF('Act 2013-2014'!$U:$U,"CR5"&amp;'LGE Summary by Ferc by Month'!$B26&amp;"2013",'Act 2013-2014'!K:K)</f>
        <v>2368.1299999999997</v>
      </c>
      <c r="J26" s="11">
        <f>SUMIF('Act 2013-2014'!$U:$U,"CR5"&amp;'LGE Summary by Ferc by Month'!$B26&amp;"2013",'Act 2013-2014'!L:L)</f>
        <v>1983.51</v>
      </c>
      <c r="K26" s="11">
        <f>SUMIF('Act 2013-2014'!$U:$U,"CR5"&amp;'LGE Summary by Ferc by Month'!$B26&amp;"2013",'Act 2013-2014'!M:M)</f>
        <v>1239.8599999999999</v>
      </c>
      <c r="L26" s="11">
        <f>SUMIF('Act 2013-2014'!$U:$U,"CR5"&amp;'LGE Summary by Ferc by Month'!$B26&amp;"2013",'Act 2013-2014'!N:N)</f>
        <v>4613.0600000000004</v>
      </c>
      <c r="M26" s="11">
        <f>SUMIF('Act 2013-2014'!$U:$U,"CR5"&amp;'LGE Summary by Ferc by Month'!$B26&amp;"2013",'Act 2013-2014'!O:O)</f>
        <v>2941.15</v>
      </c>
      <c r="N26" s="11">
        <f>SUMIF('Act 2013-2014'!$U:$U,"CR5"&amp;'LGE Summary by Ferc by Month'!$B26&amp;"2013",'Act 2013-2014'!P:P)</f>
        <v>1902.18</v>
      </c>
      <c r="O26" s="11">
        <f>SUMIF('Act 2013-2014'!$U:$U,"CR5"&amp;'LGE Summary by Ferc by Month'!$B26&amp;"2014",'Act 2013-2014'!E:E)</f>
        <v>3020.53</v>
      </c>
      <c r="P26" s="11">
        <f>SUMIF('Act 2013-2014'!$U:$U,"CR5"&amp;'LGE Summary by Ferc by Month'!$B26&amp;"2014",'Act 2013-2014'!F:F)</f>
        <v>3812.2299999999996</v>
      </c>
      <c r="Q26" s="11">
        <f>SUMIF('Act 2013-2014'!$U:$U,"CR5"&amp;'LGE Summary by Ferc by Month'!$B26&amp;"2014",'Act 2013-2014'!G:G)</f>
        <v>7400.6100000000006</v>
      </c>
      <c r="R26" s="11">
        <f>SUMIF('Act 2013-2014'!$U:$U,"CR5"&amp;'LGE Summary by Ferc by Month'!$B26&amp;"2014",'Act 2013-2014'!H:H)</f>
        <v>3158.05</v>
      </c>
      <c r="S26" s="11">
        <f>SUMIF('Act 2013-2014'!$U:$U,"CR5"&amp;'LGE Summary by Ferc by Month'!$B26&amp;"2014",'Act 2013-2014'!I:I)</f>
        <v>2381.2999999999997</v>
      </c>
      <c r="T26" s="11">
        <f>SUMIF('Act 2013-2014'!$U:$U,"CR5"&amp;'LGE Summary by Ferc by Month'!$B26&amp;"2014",'Act 2013-2014'!J:J)</f>
        <v>2118.8200000000002</v>
      </c>
      <c r="U26" s="11">
        <f>SUMIF('Act 2013-2014'!$U:$U,"CR5"&amp;'LGE Summary by Ferc by Month'!$B26&amp;"2014",'Act 2013-2014'!K:K)</f>
        <v>2377.48</v>
      </c>
      <c r="V26" s="11">
        <f>SUMIF('Act 2013-2014'!$U:$U,"CR5"&amp;'LGE Summary by Ferc by Month'!$B26&amp;"2014",'Act 2013-2014'!L:L)</f>
        <v>2349.94</v>
      </c>
      <c r="W26" s="11">
        <f>SUMIF('Act 2013-2014'!$U:$U,"CR5"&amp;'LGE Summary by Ferc by Month'!$B26&amp;"2014",'Act 2013-2014'!M:M)</f>
        <v>2341.5300000000002</v>
      </c>
      <c r="X26" s="11">
        <f>SUMIF('Act 2013-2014'!$U:$U,"CR5"&amp;'LGE Summary by Ferc by Month'!$B26&amp;"2014",'Act 2013-2014'!N:N)</f>
        <v>2213.7600000000002</v>
      </c>
      <c r="Y26" s="11">
        <f>SUMIF('Act 2013-2014'!$U:$U,"CR5"&amp;'LGE Summary by Ferc by Month'!$B26&amp;"2014",'Act 2013-2014'!O:O)</f>
        <v>1049.3400000000001</v>
      </c>
      <c r="Z26" s="11">
        <f>SUMIF('Act 2013-2014'!$U:$U,"CR5"&amp;'LGE Summary by Ferc by Month'!$B26&amp;"2014",'Act 2013-2014'!P:P)</f>
        <v>2789.8</v>
      </c>
      <c r="AA26" s="11">
        <f>SUMIF('2015-2017'!$U:$U,"CR5"&amp;'LGE Summary by Ferc by Month'!$B26&amp;"2015",'2015-2017'!E:E)</f>
        <v>0</v>
      </c>
      <c r="AB26" s="11">
        <f>SUMIF('2015-2017'!$U:$U,"CR5"&amp;'LGE Summary by Ferc by Month'!$B26&amp;"2015",'2015-2017'!F:F)</f>
        <v>0</v>
      </c>
      <c r="AC26" s="11">
        <f>SUMIF('2015-2017'!$U:$U,"CR5"&amp;'LGE Summary by Ferc by Month'!$B26&amp;"2015",'2015-2017'!G:G)</f>
        <v>0</v>
      </c>
      <c r="AD26" s="11">
        <f>SUMIF('2015-2017'!$U:$U,"CR5"&amp;'LGE Summary by Ferc by Month'!$B26&amp;"2015",'2015-2017'!H:H)</f>
        <v>0</v>
      </c>
      <c r="AE26" s="11">
        <f>SUMIF('2015-2017'!$U:$U,"CR5"&amp;'LGE Summary by Ferc by Month'!$B26&amp;"2015",'2015-2017'!I:I)</f>
        <v>0</v>
      </c>
      <c r="AF26" s="11">
        <f>SUMIF('2015-2017'!$U:$U,"CR5"&amp;'LGE Summary by Ferc by Month'!$B26&amp;"2015",'2015-2017'!J:J)</f>
        <v>0</v>
      </c>
      <c r="AG26" s="11">
        <f>SUMIF('2015-2017'!$U:$U,"CR5"&amp;'LGE Summary by Ferc by Month'!$B26&amp;"2015",'2015-2017'!K:K)</f>
        <v>0</v>
      </c>
      <c r="AH26" s="11">
        <f>SUMIF('2015-2017'!$U:$U,"CR5"&amp;'LGE Summary by Ferc by Month'!$B26&amp;"2015",'2015-2017'!L:L)</f>
        <v>0</v>
      </c>
      <c r="AI26" s="11">
        <f>SUMIF('2015-2017'!$U:$U,"CR5"&amp;'LGE Summary by Ferc by Month'!$B26&amp;"2015",'2015-2017'!M:M)</f>
        <v>0</v>
      </c>
      <c r="AJ26" s="11">
        <f>SUMIF('2015-2017'!$U:$U,"CR5"&amp;'LGE Summary by Ferc by Month'!$B26&amp;"2015",'2015-2017'!N:N)</f>
        <v>0</v>
      </c>
      <c r="AK26" s="11">
        <f>SUMIF('2015-2017'!$U:$U,"CR5"&amp;'LGE Summary by Ferc by Month'!$B26&amp;"2015",'2015-2017'!O:O)</f>
        <v>0</v>
      </c>
      <c r="AL26" s="11">
        <f>SUMIF('2015-2017'!$U:$U,"CR5"&amp;'LGE Summary by Ferc by Month'!$B26&amp;"2015",'2015-2017'!P:P)</f>
        <v>0</v>
      </c>
      <c r="AM26" s="11">
        <f>SUMIF('2015-2017'!$U:$U,"CR5"&amp;'LGE Summary by Ferc by Month'!$B26&amp;"2016",'2015-2017'!E:E)</f>
        <v>0</v>
      </c>
      <c r="AN26" s="11">
        <f>SUMIF('2015-2017'!$U:$U,"CR5"&amp;'LGE Summary by Ferc by Month'!$B26&amp;"2016",'2015-2017'!F:F)</f>
        <v>0</v>
      </c>
      <c r="AO26" s="11">
        <f>SUMIF('2015-2017'!$U:$U,"CR5"&amp;'LGE Summary by Ferc by Month'!$B26&amp;"2016",'2015-2017'!G:G)</f>
        <v>0</v>
      </c>
      <c r="AP26" s="11">
        <f>SUMIF('2015-2017'!$U:$U,"CR5"&amp;'LGE Summary by Ferc by Month'!$B26&amp;"2016",'2015-2017'!H:H)</f>
        <v>0</v>
      </c>
      <c r="AQ26" s="11">
        <f>SUMIF('2015-2017'!$U:$U,"CR5"&amp;'LGE Summary by Ferc by Month'!$B26&amp;"2016",'2015-2017'!I:I)</f>
        <v>0</v>
      </c>
      <c r="AR26" s="11">
        <f>SUMIF('2015-2017'!$U:$U,"CR5"&amp;'LGE Summary by Ferc by Month'!$B26&amp;"2016",'2015-2017'!J:J)</f>
        <v>0</v>
      </c>
      <c r="AS26" s="11">
        <f>SUMIF('2015-2017'!$U:$U,"CR5"&amp;'LGE Summary by Ferc by Month'!$B26&amp;"2016",'2015-2017'!K:K)</f>
        <v>0</v>
      </c>
      <c r="AT26" s="11">
        <f>SUMIF('2015-2017'!$U:$U,"CR5"&amp;'LGE Summary by Ferc by Month'!$B26&amp;"2016",'2015-2017'!L:L)</f>
        <v>0</v>
      </c>
      <c r="AU26" s="11">
        <f>SUMIF('2015-2017'!$U:$U,"CR5"&amp;'LGE Summary by Ferc by Month'!$B26&amp;"2016",'2015-2017'!M:M)</f>
        <v>0</v>
      </c>
      <c r="AV26" s="11">
        <f>SUMIF('2015-2017'!$U:$U,"CR5"&amp;'LGE Summary by Ferc by Month'!$B26&amp;"2016",'2015-2017'!N:N)</f>
        <v>0</v>
      </c>
      <c r="AW26" s="11">
        <f>SUMIF('2015-2017'!$U:$U,"CR5"&amp;'LGE Summary by Ferc by Month'!$B26&amp;"2016",'2015-2017'!O:O)</f>
        <v>0</v>
      </c>
      <c r="AX26" s="11">
        <f>SUMIF('2015-2017'!$U:$U,"CR5"&amp;'LGE Summary by Ferc by Month'!$B26&amp;"2016",'2015-2017'!P:P)</f>
        <v>0</v>
      </c>
      <c r="AY26" s="11">
        <f>SUMIF('2015-2017'!$U:$U,"CR5"&amp;'LGE Summary by Ferc by Month'!$B26&amp;"2017",'2015-2017'!E:E)</f>
        <v>0</v>
      </c>
      <c r="AZ26" s="11">
        <f>SUMIF('2015-2017'!$U:$U,"CR5"&amp;'LGE Summary by Ferc by Month'!$B26&amp;"2017",'2015-2017'!F:F)</f>
        <v>0</v>
      </c>
      <c r="BA26" s="11">
        <f>SUMIF('2015-2017'!$U:$U,"CR5"&amp;'LGE Summary by Ferc by Month'!$B26&amp;"2017",'2015-2017'!G:G)</f>
        <v>0</v>
      </c>
      <c r="BB26" s="11">
        <f>SUMIF('2015-2017'!$U:$U,"CR5"&amp;'LGE Summary by Ferc by Month'!$B26&amp;"2017",'2015-2017'!H:H)</f>
        <v>0</v>
      </c>
      <c r="BC26" s="11">
        <f>SUMIF('2015-2017'!$U:$U,"CR5"&amp;'LGE Summary by Ferc by Month'!$B26&amp;"2017",'2015-2017'!I:I)</f>
        <v>0</v>
      </c>
      <c r="BD26" s="11">
        <f>SUMIF('2015-2017'!$U:$U,"CR5"&amp;'LGE Summary by Ferc by Month'!$B26&amp;"2017",'2015-2017'!J:J)</f>
        <v>0</v>
      </c>
      <c r="BE26" s="11">
        <f>SUMIF('2015-2017'!$U:$U,"CR5"&amp;'LGE Summary by Ferc by Month'!$B26&amp;"2017",'2015-2017'!K:K)</f>
        <v>0</v>
      </c>
      <c r="BF26" s="11">
        <f>SUMIF('2015-2017'!$U:$U,"CR5"&amp;'LGE Summary by Ferc by Month'!$B26&amp;"2017",'2015-2017'!L:L)</f>
        <v>0</v>
      </c>
      <c r="BG26" s="11">
        <f>SUMIF('2015-2017'!$U:$U,"CR5"&amp;'LGE Summary by Ferc by Month'!$B26&amp;"2017",'2015-2017'!M:M)</f>
        <v>0</v>
      </c>
      <c r="BH26" s="11">
        <f>SUMIF('2015-2017'!$U:$U,"CR5"&amp;'LGE Summary by Ferc by Month'!$B26&amp;"2017",'2015-2017'!N:N)</f>
        <v>0</v>
      </c>
      <c r="BI26" s="11">
        <f>SUMIF('2015-2017'!$U:$U,"CR5"&amp;'LGE Summary by Ferc by Month'!$B26&amp;"2017",'2015-2017'!O:O)</f>
        <v>0</v>
      </c>
      <c r="BJ26" s="11">
        <f>SUMIF('2015-2017'!$U:$U,"CR5"&amp;'LGE Summary by Ferc by Month'!$B26&amp;"2017",'2015-2017'!P:P)</f>
        <v>0</v>
      </c>
      <c r="BK26" s="12"/>
      <c r="BL26" s="12">
        <f t="shared" ref="BL26" si="7">SUM(C26:N26)</f>
        <v>37147.4</v>
      </c>
      <c r="BM26" s="12">
        <f t="shared" ref="BM26" si="8">SUM(O26:Z26)</f>
        <v>35013.39</v>
      </c>
      <c r="BN26" s="12">
        <f t="shared" ref="BN26" si="9">SUM(AA26:AL26)</f>
        <v>0</v>
      </c>
      <c r="BO26" s="12">
        <f t="shared" ref="BO26" si="10">SUM(AM26:AX26)</f>
        <v>0</v>
      </c>
      <c r="BP26" s="12">
        <f t="shared" ref="BP26" si="11">SUM(AY26:BJ26)</f>
        <v>0</v>
      </c>
    </row>
    <row r="27" spans="1:68" x14ac:dyDescent="0.25">
      <c r="B27" s="13" t="s">
        <v>3077</v>
      </c>
      <c r="C27" s="11">
        <f>SUMIF('Act 2013-2014'!$U:$U,"CR5"&amp;'LGE Summary by Ferc by Month'!$B27&amp;"2013",'Act 2013-2014'!E:E)</f>
        <v>0</v>
      </c>
      <c r="D27" s="11">
        <f>SUMIF('Act 2013-2014'!$U:$U,"CR5"&amp;'LGE Summary by Ferc by Month'!$B27&amp;"2013",'Act 2013-2014'!F:F)</f>
        <v>0</v>
      </c>
      <c r="E27" s="11">
        <f>SUMIF('Act 2013-2014'!$U:$U,"CR5"&amp;'LGE Summary by Ferc by Month'!$B27&amp;"2013",'Act 2013-2014'!G:G)</f>
        <v>0</v>
      </c>
      <c r="F27" s="11">
        <f>SUMIF('Act 2013-2014'!$U:$U,"CR5"&amp;'LGE Summary by Ferc by Month'!$B27&amp;"2013",'Act 2013-2014'!H:H)</f>
        <v>0</v>
      </c>
      <c r="G27" s="11">
        <f>SUMIF('Act 2013-2014'!$U:$U,"CR5"&amp;'LGE Summary by Ferc by Month'!$B27&amp;"2013",'Act 2013-2014'!I:I)</f>
        <v>0</v>
      </c>
      <c r="H27" s="11">
        <f>SUMIF('Act 2013-2014'!$U:$U,"CR5"&amp;'LGE Summary by Ferc by Month'!$B27&amp;"2013",'Act 2013-2014'!J:J)</f>
        <v>0</v>
      </c>
      <c r="I27" s="11">
        <f>SUMIF('Act 2013-2014'!$U:$U,"CR5"&amp;'LGE Summary by Ferc by Month'!$B27&amp;"2013",'Act 2013-2014'!K:K)</f>
        <v>0</v>
      </c>
      <c r="J27" s="11">
        <f>SUMIF('Act 2013-2014'!$U:$U,"CR5"&amp;'LGE Summary by Ferc by Month'!$B27&amp;"2013",'Act 2013-2014'!L:L)</f>
        <v>0</v>
      </c>
      <c r="K27" s="11">
        <f>SUMIF('Act 2013-2014'!$U:$U,"CR5"&amp;'LGE Summary by Ferc by Month'!$B27&amp;"2013",'Act 2013-2014'!M:M)</f>
        <v>0</v>
      </c>
      <c r="L27" s="11">
        <f>SUMIF('Act 2013-2014'!$U:$U,"CR5"&amp;'LGE Summary by Ferc by Month'!$B27&amp;"2013",'Act 2013-2014'!N:N)</f>
        <v>0</v>
      </c>
      <c r="M27" s="11">
        <f>SUMIF('Act 2013-2014'!$U:$U,"CR5"&amp;'LGE Summary by Ferc by Month'!$B27&amp;"2013",'Act 2013-2014'!O:O)</f>
        <v>0</v>
      </c>
      <c r="N27" s="11">
        <f>SUMIF('Act 2013-2014'!$U:$U,"CR5"&amp;'LGE Summary by Ferc by Month'!$B27&amp;"2013",'Act 2013-2014'!P:P)</f>
        <v>0</v>
      </c>
      <c r="O27" s="11">
        <f>SUMIF('Act 2013-2014'!$U:$U,"CR5"&amp;'LGE Summary by Ferc by Month'!$B27&amp;"2014",'Act 2013-2014'!E:E)</f>
        <v>0</v>
      </c>
      <c r="P27" s="11">
        <f>SUMIF('Act 2013-2014'!$U:$U,"CR5"&amp;'LGE Summary by Ferc by Month'!$B27&amp;"2014",'Act 2013-2014'!F:F)</f>
        <v>0</v>
      </c>
      <c r="Q27" s="11">
        <f>SUMIF('Act 2013-2014'!$U:$U,"CR5"&amp;'LGE Summary by Ferc by Month'!$B27&amp;"2014",'Act 2013-2014'!G:G)</f>
        <v>0</v>
      </c>
      <c r="R27" s="11">
        <f>SUMIF('Act 2013-2014'!$U:$U,"CR5"&amp;'LGE Summary by Ferc by Month'!$B27&amp;"2014",'Act 2013-2014'!H:H)</f>
        <v>0</v>
      </c>
      <c r="S27" s="11">
        <f>SUMIF('Act 2013-2014'!$U:$U,"CR5"&amp;'LGE Summary by Ferc by Month'!$B27&amp;"2014",'Act 2013-2014'!I:I)</f>
        <v>0</v>
      </c>
      <c r="T27" s="11">
        <f>SUMIF('Act 2013-2014'!$U:$U,"CR5"&amp;'LGE Summary by Ferc by Month'!$B27&amp;"2014",'Act 2013-2014'!J:J)</f>
        <v>0</v>
      </c>
      <c r="U27" s="11">
        <f>SUMIF('Act 2013-2014'!$U:$U,"CR5"&amp;'LGE Summary by Ferc by Month'!$B27&amp;"2014",'Act 2013-2014'!K:K)</f>
        <v>0</v>
      </c>
      <c r="V27" s="11">
        <f>SUMIF('Act 2013-2014'!$U:$U,"CR5"&amp;'LGE Summary by Ferc by Month'!$B27&amp;"2014",'Act 2013-2014'!L:L)</f>
        <v>0</v>
      </c>
      <c r="W27" s="11">
        <f>SUMIF('Act 2013-2014'!$U:$U,"CR5"&amp;'LGE Summary by Ferc by Month'!$B27&amp;"2014",'Act 2013-2014'!M:M)</f>
        <v>0</v>
      </c>
      <c r="X27" s="11">
        <f>SUMIF('Act 2013-2014'!$U:$U,"CR5"&amp;'LGE Summary by Ferc by Month'!$B27&amp;"2014",'Act 2013-2014'!N:N)</f>
        <v>0</v>
      </c>
      <c r="Y27" s="11">
        <f>SUMIF('Act 2013-2014'!$U:$U,"CR5"&amp;'LGE Summary by Ferc by Month'!$B27&amp;"2014",'Act 2013-2014'!O:O)</f>
        <v>0</v>
      </c>
      <c r="Z27" s="11">
        <f>SUMIF('Act 2013-2014'!$U:$U,"CR5"&amp;'LGE Summary by Ferc by Month'!$B27&amp;"2014",'Act 2013-2014'!P:P)</f>
        <v>0</v>
      </c>
      <c r="AA27" s="11">
        <f>SUMIF('2015-2017'!$U:$U,"CR5"&amp;'LGE Summary by Ferc by Month'!$B27&amp;"2015",'2015-2017'!E:E)</f>
        <v>0</v>
      </c>
      <c r="AB27" s="11">
        <f>SUMIF('2015-2017'!$U:$U,"CR5"&amp;'LGE Summary by Ferc by Month'!$B27&amp;"2015",'2015-2017'!F:F)</f>
        <v>0</v>
      </c>
      <c r="AC27" s="11">
        <f>SUMIF('2015-2017'!$U:$U,"CR5"&amp;'LGE Summary by Ferc by Month'!$B27&amp;"2015",'2015-2017'!G:G)</f>
        <v>0</v>
      </c>
      <c r="AD27" s="11">
        <f>SUMIF('2015-2017'!$U:$U,"CR5"&amp;'LGE Summary by Ferc by Month'!$B27&amp;"2015",'2015-2017'!H:H)</f>
        <v>0</v>
      </c>
      <c r="AE27" s="11">
        <f>SUMIF('2015-2017'!$U:$U,"CR5"&amp;'LGE Summary by Ferc by Month'!$B27&amp;"2015",'2015-2017'!I:I)</f>
        <v>0</v>
      </c>
      <c r="AF27" s="11">
        <f>SUMIF('2015-2017'!$U:$U,"CR5"&amp;'LGE Summary by Ferc by Month'!$B27&amp;"2015",'2015-2017'!J:J)</f>
        <v>0</v>
      </c>
      <c r="AG27" s="11">
        <f>SUMIF('2015-2017'!$U:$U,"CR5"&amp;'LGE Summary by Ferc by Month'!$B27&amp;"2015",'2015-2017'!K:K)</f>
        <v>0</v>
      </c>
      <c r="AH27" s="11">
        <f>SUMIF('2015-2017'!$U:$U,"CR5"&amp;'LGE Summary by Ferc by Month'!$B27&amp;"2015",'2015-2017'!L:L)</f>
        <v>0</v>
      </c>
      <c r="AI27" s="11">
        <f>SUMIF('2015-2017'!$U:$U,"CR5"&amp;'LGE Summary by Ferc by Month'!$B27&amp;"2015",'2015-2017'!M:M)</f>
        <v>0</v>
      </c>
      <c r="AJ27" s="11">
        <f>SUMIF('2015-2017'!$U:$U,"CR5"&amp;'LGE Summary by Ferc by Month'!$B27&amp;"2015",'2015-2017'!N:N)</f>
        <v>0</v>
      </c>
      <c r="AK27" s="11">
        <f>SUMIF('2015-2017'!$U:$U,"CR5"&amp;'LGE Summary by Ferc by Month'!$B27&amp;"2015",'2015-2017'!O:O)</f>
        <v>0</v>
      </c>
      <c r="AL27" s="11">
        <f>SUMIF('2015-2017'!$U:$U,"CR5"&amp;'LGE Summary by Ferc by Month'!$B27&amp;"2015",'2015-2017'!P:P)</f>
        <v>0</v>
      </c>
      <c r="AM27" s="11">
        <f>SUMIF('2015-2017'!$U:$U,"CR5"&amp;'LGE Summary by Ferc by Month'!$B27&amp;"2016",'2015-2017'!E:E)</f>
        <v>0</v>
      </c>
      <c r="AN27" s="11">
        <f>SUMIF('2015-2017'!$U:$U,"CR5"&amp;'LGE Summary by Ferc by Month'!$B27&amp;"2016",'2015-2017'!F:F)</f>
        <v>0</v>
      </c>
      <c r="AO27" s="11">
        <f>SUMIF('2015-2017'!$U:$U,"CR5"&amp;'LGE Summary by Ferc by Month'!$B27&amp;"2016",'2015-2017'!G:G)</f>
        <v>0</v>
      </c>
      <c r="AP27" s="11">
        <f>SUMIF('2015-2017'!$U:$U,"CR5"&amp;'LGE Summary by Ferc by Month'!$B27&amp;"2016",'2015-2017'!H:H)</f>
        <v>0</v>
      </c>
      <c r="AQ27" s="11">
        <f>SUMIF('2015-2017'!$U:$U,"CR5"&amp;'LGE Summary by Ferc by Month'!$B27&amp;"2016",'2015-2017'!I:I)</f>
        <v>0</v>
      </c>
      <c r="AR27" s="11">
        <f>SUMIF('2015-2017'!$U:$U,"CR5"&amp;'LGE Summary by Ferc by Month'!$B27&amp;"2016",'2015-2017'!J:J)</f>
        <v>0</v>
      </c>
      <c r="AS27" s="11">
        <f>SUMIF('2015-2017'!$U:$U,"CR5"&amp;'LGE Summary by Ferc by Month'!$B27&amp;"2016",'2015-2017'!K:K)</f>
        <v>0</v>
      </c>
      <c r="AT27" s="11">
        <f>SUMIF('2015-2017'!$U:$U,"CR5"&amp;'LGE Summary by Ferc by Month'!$B27&amp;"2016",'2015-2017'!L:L)</f>
        <v>0</v>
      </c>
      <c r="AU27" s="11">
        <f>SUMIF('2015-2017'!$U:$U,"CR5"&amp;'LGE Summary by Ferc by Month'!$B27&amp;"2016",'2015-2017'!M:M)</f>
        <v>0</v>
      </c>
      <c r="AV27" s="11">
        <f>SUMIF('2015-2017'!$U:$U,"CR5"&amp;'LGE Summary by Ferc by Month'!$B27&amp;"2016",'2015-2017'!N:N)</f>
        <v>0</v>
      </c>
      <c r="AW27" s="11">
        <f>SUMIF('2015-2017'!$U:$U,"CR5"&amp;'LGE Summary by Ferc by Month'!$B27&amp;"2016",'2015-2017'!O:O)</f>
        <v>0</v>
      </c>
      <c r="AX27" s="11">
        <f>SUMIF('2015-2017'!$U:$U,"CR5"&amp;'LGE Summary by Ferc by Month'!$B27&amp;"2016",'2015-2017'!P:P)</f>
        <v>0</v>
      </c>
      <c r="AY27" s="11">
        <f>SUMIF('2015-2017'!$U:$U,"CR5"&amp;'LGE Summary by Ferc by Month'!$B27&amp;"2017",'2015-2017'!E:E)</f>
        <v>0</v>
      </c>
      <c r="AZ27" s="11">
        <f>SUMIF('2015-2017'!$U:$U,"CR5"&amp;'LGE Summary by Ferc by Month'!$B27&amp;"2017",'2015-2017'!F:F)</f>
        <v>0</v>
      </c>
      <c r="BA27" s="11">
        <f>SUMIF('2015-2017'!$U:$U,"CR5"&amp;'LGE Summary by Ferc by Month'!$B27&amp;"2017",'2015-2017'!G:G)</f>
        <v>0</v>
      </c>
      <c r="BB27" s="11">
        <f>SUMIF('2015-2017'!$U:$U,"CR5"&amp;'LGE Summary by Ferc by Month'!$B27&amp;"2017",'2015-2017'!H:H)</f>
        <v>0</v>
      </c>
      <c r="BC27" s="11">
        <f>SUMIF('2015-2017'!$U:$U,"CR5"&amp;'LGE Summary by Ferc by Month'!$B27&amp;"2017",'2015-2017'!I:I)</f>
        <v>0</v>
      </c>
      <c r="BD27" s="11">
        <f>SUMIF('2015-2017'!$U:$U,"CR5"&amp;'LGE Summary by Ferc by Month'!$B27&amp;"2017",'2015-2017'!J:J)</f>
        <v>0</v>
      </c>
      <c r="BE27" s="11">
        <f>SUMIF('2015-2017'!$U:$U,"CR5"&amp;'LGE Summary by Ferc by Month'!$B27&amp;"2017",'2015-2017'!K:K)</f>
        <v>0</v>
      </c>
      <c r="BF27" s="11">
        <f>SUMIF('2015-2017'!$U:$U,"CR5"&amp;'LGE Summary by Ferc by Month'!$B27&amp;"2017",'2015-2017'!L:L)</f>
        <v>0</v>
      </c>
      <c r="BG27" s="11">
        <f>SUMIF('2015-2017'!$U:$U,"CR5"&amp;'LGE Summary by Ferc by Month'!$B27&amp;"2017",'2015-2017'!M:M)</f>
        <v>0</v>
      </c>
      <c r="BH27" s="11">
        <f>SUMIF('2015-2017'!$U:$U,"CR5"&amp;'LGE Summary by Ferc by Month'!$B27&amp;"2017",'2015-2017'!N:N)</f>
        <v>0</v>
      </c>
      <c r="BI27" s="11">
        <f>SUMIF('2015-2017'!$U:$U,"CR5"&amp;'LGE Summary by Ferc by Month'!$B27&amp;"2017",'2015-2017'!O:O)</f>
        <v>0</v>
      </c>
      <c r="BJ27" s="11">
        <f>SUMIF('2015-2017'!$U:$U,"CR5"&amp;'LGE Summary by Ferc by Month'!$B27&amp;"2017",'2015-2017'!P:P)</f>
        <v>0</v>
      </c>
      <c r="BK27" s="12"/>
      <c r="BL27" s="12">
        <f t="shared" ref="BL27:BL41" si="12">SUM(C27:N27)</f>
        <v>0</v>
      </c>
      <c r="BM27" s="12">
        <f t="shared" ref="BM27:BM41" si="13">SUM(O27:Z27)</f>
        <v>0</v>
      </c>
      <c r="BN27" s="12">
        <f t="shared" ref="BN27:BN41" si="14">SUM(AA27:AL27)</f>
        <v>0</v>
      </c>
      <c r="BO27" s="12">
        <f t="shared" ref="BO27:BO41" si="15">SUM(AM27:AX27)</f>
        <v>0</v>
      </c>
      <c r="BP27" s="12">
        <f t="shared" ref="BP27:BP41" si="16">SUM(AY27:BJ27)</f>
        <v>0</v>
      </c>
    </row>
    <row r="28" spans="1:68" x14ac:dyDescent="0.25">
      <c r="B28" s="13" t="s">
        <v>3078</v>
      </c>
      <c r="C28" s="11">
        <f>SUMIF('Act 2013-2014'!$U:$U,"CR5"&amp;'LGE Summary by Ferc by Month'!$B28&amp;"2013",'Act 2013-2014'!E:E)</f>
        <v>16700.09</v>
      </c>
      <c r="D28" s="11">
        <f>SUMIF('Act 2013-2014'!$U:$U,"CR5"&amp;'LGE Summary by Ferc by Month'!$B28&amp;"2013",'Act 2013-2014'!F:F)</f>
        <v>18735.79</v>
      </c>
      <c r="E28" s="11">
        <f>SUMIF('Act 2013-2014'!$U:$U,"CR5"&amp;'LGE Summary by Ferc by Month'!$B28&amp;"2013",'Act 2013-2014'!G:G)</f>
        <v>23481.61</v>
      </c>
      <c r="F28" s="11">
        <f>SUMIF('Act 2013-2014'!$U:$U,"CR5"&amp;'LGE Summary by Ferc by Month'!$B28&amp;"2013",'Act 2013-2014'!H:H)</f>
        <v>21607.989999999998</v>
      </c>
      <c r="G28" s="11">
        <f>SUMIF('Act 2013-2014'!$U:$U,"CR5"&amp;'LGE Summary by Ferc by Month'!$B28&amp;"2013",'Act 2013-2014'!I:I)</f>
        <v>22688.07</v>
      </c>
      <c r="H28" s="11">
        <f>SUMIF('Act 2013-2014'!$U:$U,"CR5"&amp;'LGE Summary by Ferc by Month'!$B28&amp;"2013",'Act 2013-2014'!J:J)</f>
        <v>19886.800000000003</v>
      </c>
      <c r="I28" s="11">
        <f>SUMIF('Act 2013-2014'!$U:$U,"CR5"&amp;'LGE Summary by Ferc by Month'!$B28&amp;"2013",'Act 2013-2014'!K:K)</f>
        <v>23507.159999999996</v>
      </c>
      <c r="J28" s="11">
        <f>SUMIF('Act 2013-2014'!$U:$U,"CR5"&amp;'LGE Summary by Ferc by Month'!$B28&amp;"2013",'Act 2013-2014'!L:L)</f>
        <v>22944.079999999998</v>
      </c>
      <c r="K28" s="11">
        <f>SUMIF('Act 2013-2014'!$U:$U,"CR5"&amp;'LGE Summary by Ferc by Month'!$B28&amp;"2013",'Act 2013-2014'!M:M)</f>
        <v>22305.29</v>
      </c>
      <c r="L28" s="11">
        <f>SUMIF('Act 2013-2014'!$U:$U,"CR5"&amp;'LGE Summary by Ferc by Month'!$B28&amp;"2013",'Act 2013-2014'!N:N)</f>
        <v>25965.61</v>
      </c>
      <c r="M28" s="11">
        <f>SUMIF('Act 2013-2014'!$U:$U,"CR5"&amp;'LGE Summary by Ferc by Month'!$B28&amp;"2013",'Act 2013-2014'!O:O)</f>
        <v>18024.54</v>
      </c>
      <c r="N28" s="11">
        <f>SUMIF('Act 2013-2014'!$U:$U,"CR5"&amp;'LGE Summary by Ferc by Month'!$B28&amp;"2013",'Act 2013-2014'!P:P)</f>
        <v>23259.439999999999</v>
      </c>
      <c r="O28" s="11">
        <f>SUMIF('Act 2013-2014'!$U:$U,"CR5"&amp;'LGE Summary by Ferc by Month'!$B28&amp;"2014",'Act 2013-2014'!E:E)</f>
        <v>25966.03</v>
      </c>
      <c r="P28" s="11">
        <f>SUMIF('Act 2013-2014'!$U:$U,"CR5"&amp;'LGE Summary by Ferc by Month'!$B28&amp;"2014",'Act 2013-2014'!F:F)</f>
        <v>21091.31</v>
      </c>
      <c r="Q28" s="11">
        <f>SUMIF('Act 2013-2014'!$U:$U,"CR5"&amp;'LGE Summary by Ferc by Month'!$B28&amp;"2014",'Act 2013-2014'!G:G)</f>
        <v>24047.919999999998</v>
      </c>
      <c r="R28" s="11">
        <f>SUMIF('Act 2013-2014'!$U:$U,"CR5"&amp;'LGE Summary by Ferc by Month'!$B28&amp;"2014",'Act 2013-2014'!H:H)</f>
        <v>23020.22</v>
      </c>
      <c r="S28" s="11">
        <f>SUMIF('Act 2013-2014'!$U:$U,"CR5"&amp;'LGE Summary by Ferc by Month'!$B28&amp;"2014",'Act 2013-2014'!I:I)</f>
        <v>22006.97</v>
      </c>
      <c r="T28" s="11">
        <f>SUMIF('Act 2013-2014'!$U:$U,"CR5"&amp;'LGE Summary by Ferc by Month'!$B28&amp;"2014",'Act 2013-2014'!J:J)</f>
        <v>21471.040000000001</v>
      </c>
      <c r="U28" s="11">
        <f>SUMIF('Act 2013-2014'!$U:$U,"CR5"&amp;'LGE Summary by Ferc by Month'!$B28&amp;"2014",'Act 2013-2014'!K:K)</f>
        <v>22383.26</v>
      </c>
      <c r="V28" s="11">
        <f>SUMIF('Act 2013-2014'!$U:$U,"CR5"&amp;'LGE Summary by Ferc by Month'!$B28&amp;"2014",'Act 2013-2014'!L:L)</f>
        <v>19849.41</v>
      </c>
      <c r="W28" s="11">
        <f>SUMIF('Act 2013-2014'!$U:$U,"CR5"&amp;'LGE Summary by Ferc by Month'!$B28&amp;"2014",'Act 2013-2014'!M:M)</f>
        <v>22031.469999999998</v>
      </c>
      <c r="X28" s="11">
        <f>SUMIF('Act 2013-2014'!$U:$U,"CR5"&amp;'LGE Summary by Ferc by Month'!$B28&amp;"2014",'Act 2013-2014'!N:N)</f>
        <v>20550.109999999997</v>
      </c>
      <c r="Y28" s="11">
        <f>SUMIF('Act 2013-2014'!$U:$U,"CR5"&amp;'LGE Summary by Ferc by Month'!$B28&amp;"2014",'Act 2013-2014'!O:O)</f>
        <v>17612.62</v>
      </c>
      <c r="Z28" s="11">
        <f>SUMIF('Act 2013-2014'!$U:$U,"CR5"&amp;'LGE Summary by Ferc by Month'!$B28&amp;"2014",'Act 2013-2014'!P:P)</f>
        <v>25841.1</v>
      </c>
      <c r="AA28" s="11">
        <f>SUMIF('2015-2017'!$U:$U,"CR5"&amp;'LGE Summary by Ferc by Month'!$B28&amp;"2015",'2015-2017'!E:E)</f>
        <v>0</v>
      </c>
      <c r="AB28" s="11">
        <f>SUMIF('2015-2017'!$U:$U,"CR5"&amp;'LGE Summary by Ferc by Month'!$B28&amp;"2015",'2015-2017'!F:F)</f>
        <v>0</v>
      </c>
      <c r="AC28" s="11">
        <f>SUMIF('2015-2017'!$U:$U,"CR5"&amp;'LGE Summary by Ferc by Month'!$B28&amp;"2015",'2015-2017'!G:G)</f>
        <v>0</v>
      </c>
      <c r="AD28" s="11">
        <f>SUMIF('2015-2017'!$U:$U,"CR5"&amp;'LGE Summary by Ferc by Month'!$B28&amp;"2015",'2015-2017'!H:H)</f>
        <v>0</v>
      </c>
      <c r="AE28" s="11">
        <f>SUMIF('2015-2017'!$U:$U,"CR5"&amp;'LGE Summary by Ferc by Month'!$B28&amp;"2015",'2015-2017'!I:I)</f>
        <v>0</v>
      </c>
      <c r="AF28" s="11">
        <f>SUMIF('2015-2017'!$U:$U,"CR5"&amp;'LGE Summary by Ferc by Month'!$B28&amp;"2015",'2015-2017'!J:J)</f>
        <v>0</v>
      </c>
      <c r="AG28" s="11">
        <f>SUMIF('2015-2017'!$U:$U,"CR5"&amp;'LGE Summary by Ferc by Month'!$B28&amp;"2015",'2015-2017'!K:K)</f>
        <v>0</v>
      </c>
      <c r="AH28" s="11">
        <f>SUMIF('2015-2017'!$U:$U,"CR5"&amp;'LGE Summary by Ferc by Month'!$B28&amp;"2015",'2015-2017'!L:L)</f>
        <v>0</v>
      </c>
      <c r="AI28" s="11">
        <f>SUMIF('2015-2017'!$U:$U,"CR5"&amp;'LGE Summary by Ferc by Month'!$B28&amp;"2015",'2015-2017'!M:M)</f>
        <v>0</v>
      </c>
      <c r="AJ28" s="11">
        <f>SUMIF('2015-2017'!$U:$U,"CR5"&amp;'LGE Summary by Ferc by Month'!$B28&amp;"2015",'2015-2017'!N:N)</f>
        <v>0</v>
      </c>
      <c r="AK28" s="11">
        <f>SUMIF('2015-2017'!$U:$U,"CR5"&amp;'LGE Summary by Ferc by Month'!$B28&amp;"2015",'2015-2017'!O:O)</f>
        <v>0</v>
      </c>
      <c r="AL28" s="11">
        <f>SUMIF('2015-2017'!$U:$U,"CR5"&amp;'LGE Summary by Ferc by Month'!$B28&amp;"2015",'2015-2017'!P:P)</f>
        <v>0</v>
      </c>
      <c r="AM28" s="11">
        <f>SUMIF('2015-2017'!$U:$U,"CR5"&amp;'LGE Summary by Ferc by Month'!$B28&amp;"2016",'2015-2017'!E:E)</f>
        <v>0</v>
      </c>
      <c r="AN28" s="11">
        <f>SUMIF('2015-2017'!$U:$U,"CR5"&amp;'LGE Summary by Ferc by Month'!$B28&amp;"2016",'2015-2017'!F:F)</f>
        <v>0</v>
      </c>
      <c r="AO28" s="11">
        <f>SUMIF('2015-2017'!$U:$U,"CR5"&amp;'LGE Summary by Ferc by Month'!$B28&amp;"2016",'2015-2017'!G:G)</f>
        <v>0</v>
      </c>
      <c r="AP28" s="11">
        <f>SUMIF('2015-2017'!$U:$U,"CR5"&amp;'LGE Summary by Ferc by Month'!$B28&amp;"2016",'2015-2017'!H:H)</f>
        <v>0</v>
      </c>
      <c r="AQ28" s="11">
        <f>SUMIF('2015-2017'!$U:$U,"CR5"&amp;'LGE Summary by Ferc by Month'!$B28&amp;"2016",'2015-2017'!I:I)</f>
        <v>0</v>
      </c>
      <c r="AR28" s="11">
        <f>SUMIF('2015-2017'!$U:$U,"CR5"&amp;'LGE Summary by Ferc by Month'!$B28&amp;"2016",'2015-2017'!J:J)</f>
        <v>0</v>
      </c>
      <c r="AS28" s="11">
        <f>SUMIF('2015-2017'!$U:$U,"CR5"&amp;'LGE Summary by Ferc by Month'!$B28&amp;"2016",'2015-2017'!K:K)</f>
        <v>0</v>
      </c>
      <c r="AT28" s="11">
        <f>SUMIF('2015-2017'!$U:$U,"CR5"&amp;'LGE Summary by Ferc by Month'!$B28&amp;"2016",'2015-2017'!L:L)</f>
        <v>0</v>
      </c>
      <c r="AU28" s="11">
        <f>SUMIF('2015-2017'!$U:$U,"CR5"&amp;'LGE Summary by Ferc by Month'!$B28&amp;"2016",'2015-2017'!M:M)</f>
        <v>0</v>
      </c>
      <c r="AV28" s="11">
        <f>SUMIF('2015-2017'!$U:$U,"CR5"&amp;'LGE Summary by Ferc by Month'!$B28&amp;"2016",'2015-2017'!N:N)</f>
        <v>0</v>
      </c>
      <c r="AW28" s="11">
        <f>SUMIF('2015-2017'!$U:$U,"CR5"&amp;'LGE Summary by Ferc by Month'!$B28&amp;"2016",'2015-2017'!O:O)</f>
        <v>0</v>
      </c>
      <c r="AX28" s="11">
        <f>SUMIF('2015-2017'!$U:$U,"CR5"&amp;'LGE Summary by Ferc by Month'!$B28&amp;"2016",'2015-2017'!P:P)</f>
        <v>0</v>
      </c>
      <c r="AY28" s="11">
        <f>SUMIF('2015-2017'!$U:$U,"CR5"&amp;'LGE Summary by Ferc by Month'!$B28&amp;"2017",'2015-2017'!E:E)</f>
        <v>0</v>
      </c>
      <c r="AZ28" s="11">
        <f>SUMIF('2015-2017'!$U:$U,"CR5"&amp;'LGE Summary by Ferc by Month'!$B28&amp;"2017",'2015-2017'!F:F)</f>
        <v>0</v>
      </c>
      <c r="BA28" s="11">
        <f>SUMIF('2015-2017'!$U:$U,"CR5"&amp;'LGE Summary by Ferc by Month'!$B28&amp;"2017",'2015-2017'!G:G)</f>
        <v>0</v>
      </c>
      <c r="BB28" s="11">
        <f>SUMIF('2015-2017'!$U:$U,"CR5"&amp;'LGE Summary by Ferc by Month'!$B28&amp;"2017",'2015-2017'!H:H)</f>
        <v>0</v>
      </c>
      <c r="BC28" s="11">
        <f>SUMIF('2015-2017'!$U:$U,"CR5"&amp;'LGE Summary by Ferc by Month'!$B28&amp;"2017",'2015-2017'!I:I)</f>
        <v>0</v>
      </c>
      <c r="BD28" s="11">
        <f>SUMIF('2015-2017'!$U:$U,"CR5"&amp;'LGE Summary by Ferc by Month'!$B28&amp;"2017",'2015-2017'!J:J)</f>
        <v>0</v>
      </c>
      <c r="BE28" s="11">
        <f>SUMIF('2015-2017'!$U:$U,"CR5"&amp;'LGE Summary by Ferc by Month'!$B28&amp;"2017",'2015-2017'!K:K)</f>
        <v>0</v>
      </c>
      <c r="BF28" s="11">
        <f>SUMIF('2015-2017'!$U:$U,"CR5"&amp;'LGE Summary by Ferc by Month'!$B28&amp;"2017",'2015-2017'!L:L)</f>
        <v>0</v>
      </c>
      <c r="BG28" s="11">
        <f>SUMIF('2015-2017'!$U:$U,"CR5"&amp;'LGE Summary by Ferc by Month'!$B28&amp;"2017",'2015-2017'!M:M)</f>
        <v>0</v>
      </c>
      <c r="BH28" s="11">
        <f>SUMIF('2015-2017'!$U:$U,"CR5"&amp;'LGE Summary by Ferc by Month'!$B28&amp;"2017",'2015-2017'!N:N)</f>
        <v>0</v>
      </c>
      <c r="BI28" s="11">
        <f>SUMIF('2015-2017'!$U:$U,"CR5"&amp;'LGE Summary by Ferc by Month'!$B28&amp;"2017",'2015-2017'!O:O)</f>
        <v>0</v>
      </c>
      <c r="BJ28" s="11">
        <f>SUMIF('2015-2017'!$U:$U,"CR5"&amp;'LGE Summary by Ferc by Month'!$B28&amp;"2017",'2015-2017'!P:P)</f>
        <v>0</v>
      </c>
      <c r="BK28" s="12"/>
      <c r="BL28" s="12">
        <f t="shared" si="12"/>
        <v>259106.47</v>
      </c>
      <c r="BM28" s="12">
        <f t="shared" si="13"/>
        <v>265871.45999999996</v>
      </c>
      <c r="BN28" s="12">
        <f t="shared" si="14"/>
        <v>0</v>
      </c>
      <c r="BO28" s="12">
        <f t="shared" si="15"/>
        <v>0</v>
      </c>
      <c r="BP28" s="12">
        <f t="shared" si="16"/>
        <v>0</v>
      </c>
    </row>
    <row r="29" spans="1:68" x14ac:dyDescent="0.25">
      <c r="B29" s="13" t="s">
        <v>3079</v>
      </c>
      <c r="C29" s="11">
        <f>SUMIF('Act 2013-2014'!$U:$U,"CR5"&amp;'LGE Summary by Ferc by Month'!$B29&amp;"2013",'Act 2013-2014'!E:E)</f>
        <v>81472.679999999993</v>
      </c>
      <c r="D29" s="11">
        <f>SUMIF('Act 2013-2014'!$U:$U,"CR5"&amp;'LGE Summary by Ferc by Month'!$B29&amp;"2013",'Act 2013-2014'!F:F)</f>
        <v>51860.7</v>
      </c>
      <c r="E29" s="11">
        <f>SUMIF('Act 2013-2014'!$U:$U,"CR5"&amp;'LGE Summary by Ferc by Month'!$B29&amp;"2013",'Act 2013-2014'!G:G)</f>
        <v>94261.1</v>
      </c>
      <c r="F29" s="11">
        <f>SUMIF('Act 2013-2014'!$U:$U,"CR5"&amp;'LGE Summary by Ferc by Month'!$B29&amp;"2013",'Act 2013-2014'!H:H)</f>
        <v>82732.78</v>
      </c>
      <c r="G29" s="11">
        <f>SUMIF('Act 2013-2014'!$U:$U,"CR5"&amp;'LGE Summary by Ferc by Month'!$B29&amp;"2013",'Act 2013-2014'!I:I)</f>
        <v>85273.07</v>
      </c>
      <c r="H29" s="11">
        <f>SUMIF('Act 2013-2014'!$U:$U,"CR5"&amp;'LGE Summary by Ferc by Month'!$B29&amp;"2013",'Act 2013-2014'!J:J)</f>
        <v>100817.69</v>
      </c>
      <c r="I29" s="11">
        <f>SUMIF('Act 2013-2014'!$U:$U,"CR5"&amp;'LGE Summary by Ferc by Month'!$B29&amp;"2013",'Act 2013-2014'!K:K)</f>
        <v>51313.25</v>
      </c>
      <c r="J29" s="11">
        <f>SUMIF('Act 2013-2014'!$U:$U,"CR5"&amp;'LGE Summary by Ferc by Month'!$B29&amp;"2013",'Act 2013-2014'!L:L)</f>
        <v>63820.07</v>
      </c>
      <c r="K29" s="11">
        <f>SUMIF('Act 2013-2014'!$U:$U,"CR5"&amp;'LGE Summary by Ferc by Month'!$B29&amp;"2013",'Act 2013-2014'!M:M)</f>
        <v>63160.990000000005</v>
      </c>
      <c r="L29" s="11">
        <f>SUMIF('Act 2013-2014'!$U:$U,"CR5"&amp;'LGE Summary by Ferc by Month'!$B29&amp;"2013",'Act 2013-2014'!N:N)</f>
        <v>102197.49</v>
      </c>
      <c r="M29" s="11">
        <f>SUMIF('Act 2013-2014'!$U:$U,"CR5"&amp;'LGE Summary by Ferc by Month'!$B29&amp;"2013",'Act 2013-2014'!O:O)</f>
        <v>107514.13</v>
      </c>
      <c r="N29" s="11">
        <f>SUMIF('Act 2013-2014'!$U:$U,"CR5"&amp;'LGE Summary by Ferc by Month'!$B29&amp;"2013",'Act 2013-2014'!P:P)</f>
        <v>143476.40000000002</v>
      </c>
      <c r="O29" s="11">
        <f>SUMIF('Act 2013-2014'!$U:$U,"CR5"&amp;'LGE Summary by Ferc by Month'!$B29&amp;"2014",'Act 2013-2014'!E:E)</f>
        <v>62434.34</v>
      </c>
      <c r="P29" s="11">
        <f>SUMIF('Act 2013-2014'!$U:$U,"CR5"&amp;'LGE Summary by Ferc by Month'!$B29&amp;"2014",'Act 2013-2014'!F:F)</f>
        <v>103909.41</v>
      </c>
      <c r="Q29" s="11">
        <f>SUMIF('Act 2013-2014'!$U:$U,"CR5"&amp;'LGE Summary by Ferc by Month'!$B29&amp;"2014",'Act 2013-2014'!G:G)</f>
        <v>99553.87999999999</v>
      </c>
      <c r="R29" s="11">
        <f>SUMIF('Act 2013-2014'!$U:$U,"CR5"&amp;'LGE Summary by Ferc by Month'!$B29&amp;"2014",'Act 2013-2014'!H:H)</f>
        <v>84414.069999999992</v>
      </c>
      <c r="S29" s="11">
        <f>SUMIF('Act 2013-2014'!$U:$U,"CR5"&amp;'LGE Summary by Ferc by Month'!$B29&amp;"2014",'Act 2013-2014'!I:I)</f>
        <v>114816.86</v>
      </c>
      <c r="T29" s="11">
        <f>SUMIF('Act 2013-2014'!$U:$U,"CR5"&amp;'LGE Summary by Ferc by Month'!$B29&amp;"2014",'Act 2013-2014'!J:J)</f>
        <v>109421.32999999999</v>
      </c>
      <c r="U29" s="11">
        <f>SUMIF('Act 2013-2014'!$U:$U,"CR5"&amp;'LGE Summary by Ferc by Month'!$B29&amp;"2014",'Act 2013-2014'!K:K)</f>
        <v>117988.51000000001</v>
      </c>
      <c r="V29" s="11">
        <f>SUMIF('Act 2013-2014'!$U:$U,"CR5"&amp;'LGE Summary by Ferc by Month'!$B29&amp;"2014",'Act 2013-2014'!L:L)</f>
        <v>137183.57</v>
      </c>
      <c r="W29" s="11">
        <f>SUMIF('Act 2013-2014'!$U:$U,"CR5"&amp;'LGE Summary by Ferc by Month'!$B29&amp;"2014",'Act 2013-2014'!M:M)</f>
        <v>72920</v>
      </c>
      <c r="X29" s="11">
        <f>SUMIF('Act 2013-2014'!$U:$U,"CR5"&amp;'LGE Summary by Ferc by Month'!$B29&amp;"2014",'Act 2013-2014'!N:N)</f>
        <v>73529.389999999985</v>
      </c>
      <c r="Y29" s="11">
        <f>SUMIF('Act 2013-2014'!$U:$U,"CR5"&amp;'LGE Summary by Ferc by Month'!$B29&amp;"2014",'Act 2013-2014'!O:O)</f>
        <v>46486.329999999994</v>
      </c>
      <c r="Z29" s="11">
        <f>SUMIF('Act 2013-2014'!$U:$U,"CR5"&amp;'LGE Summary by Ferc by Month'!$B29&amp;"2014",'Act 2013-2014'!P:P)</f>
        <v>45708.480000000003</v>
      </c>
      <c r="AA29" s="11">
        <f>SUMIF('2015-2017'!$U:$U,"CR5"&amp;'LGE Summary by Ferc by Month'!$B29&amp;"2015",'2015-2017'!E:E)</f>
        <v>0</v>
      </c>
      <c r="AB29" s="11">
        <f>SUMIF('2015-2017'!$U:$U,"CR5"&amp;'LGE Summary by Ferc by Month'!$B29&amp;"2015",'2015-2017'!F:F)</f>
        <v>0</v>
      </c>
      <c r="AC29" s="11">
        <f>SUMIF('2015-2017'!$U:$U,"CR5"&amp;'LGE Summary by Ferc by Month'!$B29&amp;"2015",'2015-2017'!G:G)</f>
        <v>0</v>
      </c>
      <c r="AD29" s="11">
        <f>SUMIF('2015-2017'!$U:$U,"CR5"&amp;'LGE Summary by Ferc by Month'!$B29&amp;"2015",'2015-2017'!H:H)</f>
        <v>0</v>
      </c>
      <c r="AE29" s="11">
        <f>SUMIF('2015-2017'!$U:$U,"CR5"&amp;'LGE Summary by Ferc by Month'!$B29&amp;"2015",'2015-2017'!I:I)</f>
        <v>0</v>
      </c>
      <c r="AF29" s="11">
        <f>SUMIF('2015-2017'!$U:$U,"CR5"&amp;'LGE Summary by Ferc by Month'!$B29&amp;"2015",'2015-2017'!J:J)</f>
        <v>0</v>
      </c>
      <c r="AG29" s="11">
        <f>SUMIF('2015-2017'!$U:$U,"CR5"&amp;'LGE Summary by Ferc by Month'!$B29&amp;"2015",'2015-2017'!K:K)</f>
        <v>0</v>
      </c>
      <c r="AH29" s="11">
        <f>SUMIF('2015-2017'!$U:$U,"CR5"&amp;'LGE Summary by Ferc by Month'!$B29&amp;"2015",'2015-2017'!L:L)</f>
        <v>0</v>
      </c>
      <c r="AI29" s="11">
        <f>SUMIF('2015-2017'!$U:$U,"CR5"&amp;'LGE Summary by Ferc by Month'!$B29&amp;"2015",'2015-2017'!M:M)</f>
        <v>0</v>
      </c>
      <c r="AJ29" s="11">
        <f>SUMIF('2015-2017'!$U:$U,"CR5"&amp;'LGE Summary by Ferc by Month'!$B29&amp;"2015",'2015-2017'!N:N)</f>
        <v>0</v>
      </c>
      <c r="AK29" s="11">
        <f>SUMIF('2015-2017'!$U:$U,"CR5"&amp;'LGE Summary by Ferc by Month'!$B29&amp;"2015",'2015-2017'!O:O)</f>
        <v>0</v>
      </c>
      <c r="AL29" s="11">
        <f>SUMIF('2015-2017'!$U:$U,"CR5"&amp;'LGE Summary by Ferc by Month'!$B29&amp;"2015",'2015-2017'!P:P)</f>
        <v>0</v>
      </c>
      <c r="AM29" s="11">
        <f>SUMIF('2015-2017'!$U:$U,"CR5"&amp;'LGE Summary by Ferc by Month'!$B29&amp;"2016",'2015-2017'!E:E)</f>
        <v>0</v>
      </c>
      <c r="AN29" s="11">
        <f>SUMIF('2015-2017'!$U:$U,"CR5"&amp;'LGE Summary by Ferc by Month'!$B29&amp;"2016",'2015-2017'!F:F)</f>
        <v>0</v>
      </c>
      <c r="AO29" s="11">
        <f>SUMIF('2015-2017'!$U:$U,"CR5"&amp;'LGE Summary by Ferc by Month'!$B29&amp;"2016",'2015-2017'!G:G)</f>
        <v>0</v>
      </c>
      <c r="AP29" s="11">
        <f>SUMIF('2015-2017'!$U:$U,"CR5"&amp;'LGE Summary by Ferc by Month'!$B29&amp;"2016",'2015-2017'!H:H)</f>
        <v>0</v>
      </c>
      <c r="AQ29" s="11">
        <f>SUMIF('2015-2017'!$U:$U,"CR5"&amp;'LGE Summary by Ferc by Month'!$B29&amp;"2016",'2015-2017'!I:I)</f>
        <v>0</v>
      </c>
      <c r="AR29" s="11">
        <f>SUMIF('2015-2017'!$U:$U,"CR5"&amp;'LGE Summary by Ferc by Month'!$B29&amp;"2016",'2015-2017'!J:J)</f>
        <v>0</v>
      </c>
      <c r="AS29" s="11">
        <f>SUMIF('2015-2017'!$U:$U,"CR5"&amp;'LGE Summary by Ferc by Month'!$B29&amp;"2016",'2015-2017'!K:K)</f>
        <v>0</v>
      </c>
      <c r="AT29" s="11">
        <f>SUMIF('2015-2017'!$U:$U,"CR5"&amp;'LGE Summary by Ferc by Month'!$B29&amp;"2016",'2015-2017'!L:L)</f>
        <v>0</v>
      </c>
      <c r="AU29" s="11">
        <f>SUMIF('2015-2017'!$U:$U,"CR5"&amp;'LGE Summary by Ferc by Month'!$B29&amp;"2016",'2015-2017'!M:M)</f>
        <v>0</v>
      </c>
      <c r="AV29" s="11">
        <f>SUMIF('2015-2017'!$U:$U,"CR5"&amp;'LGE Summary by Ferc by Month'!$B29&amp;"2016",'2015-2017'!N:N)</f>
        <v>0</v>
      </c>
      <c r="AW29" s="11">
        <f>SUMIF('2015-2017'!$U:$U,"CR5"&amp;'LGE Summary by Ferc by Month'!$B29&amp;"2016",'2015-2017'!O:O)</f>
        <v>0</v>
      </c>
      <c r="AX29" s="11">
        <f>SUMIF('2015-2017'!$U:$U,"CR5"&amp;'LGE Summary by Ferc by Month'!$B29&amp;"2016",'2015-2017'!P:P)</f>
        <v>0</v>
      </c>
      <c r="AY29" s="11">
        <f>SUMIF('2015-2017'!$U:$U,"CR5"&amp;'LGE Summary by Ferc by Month'!$B29&amp;"2017",'2015-2017'!E:E)</f>
        <v>0</v>
      </c>
      <c r="AZ29" s="11">
        <f>SUMIF('2015-2017'!$U:$U,"CR5"&amp;'LGE Summary by Ferc by Month'!$B29&amp;"2017",'2015-2017'!F:F)</f>
        <v>0</v>
      </c>
      <c r="BA29" s="11">
        <f>SUMIF('2015-2017'!$U:$U,"CR5"&amp;'LGE Summary by Ferc by Month'!$B29&amp;"2017",'2015-2017'!G:G)</f>
        <v>0</v>
      </c>
      <c r="BB29" s="11">
        <f>SUMIF('2015-2017'!$U:$U,"CR5"&amp;'LGE Summary by Ferc by Month'!$B29&amp;"2017",'2015-2017'!H:H)</f>
        <v>0</v>
      </c>
      <c r="BC29" s="11">
        <f>SUMIF('2015-2017'!$U:$U,"CR5"&amp;'LGE Summary by Ferc by Month'!$B29&amp;"2017",'2015-2017'!I:I)</f>
        <v>0</v>
      </c>
      <c r="BD29" s="11">
        <f>SUMIF('2015-2017'!$U:$U,"CR5"&amp;'LGE Summary by Ferc by Month'!$B29&amp;"2017",'2015-2017'!J:J)</f>
        <v>0</v>
      </c>
      <c r="BE29" s="11">
        <f>SUMIF('2015-2017'!$U:$U,"CR5"&amp;'LGE Summary by Ferc by Month'!$B29&amp;"2017",'2015-2017'!K:K)</f>
        <v>0</v>
      </c>
      <c r="BF29" s="11">
        <f>SUMIF('2015-2017'!$U:$U,"CR5"&amp;'LGE Summary by Ferc by Month'!$B29&amp;"2017",'2015-2017'!L:L)</f>
        <v>0</v>
      </c>
      <c r="BG29" s="11">
        <f>SUMIF('2015-2017'!$U:$U,"CR5"&amp;'LGE Summary by Ferc by Month'!$B29&amp;"2017",'2015-2017'!M:M)</f>
        <v>0</v>
      </c>
      <c r="BH29" s="11">
        <f>SUMIF('2015-2017'!$U:$U,"CR5"&amp;'LGE Summary by Ferc by Month'!$B29&amp;"2017",'2015-2017'!N:N)</f>
        <v>0</v>
      </c>
      <c r="BI29" s="11">
        <f>SUMIF('2015-2017'!$U:$U,"CR5"&amp;'LGE Summary by Ferc by Month'!$B29&amp;"2017",'2015-2017'!O:O)</f>
        <v>0</v>
      </c>
      <c r="BJ29" s="11">
        <f>SUMIF('2015-2017'!$U:$U,"CR5"&amp;'LGE Summary by Ferc by Month'!$B29&amp;"2017",'2015-2017'!P:P)</f>
        <v>0</v>
      </c>
      <c r="BK29" s="12"/>
      <c r="BL29" s="12">
        <f t="shared" si="12"/>
        <v>1027900.35</v>
      </c>
      <c r="BM29" s="12">
        <f t="shared" si="13"/>
        <v>1068366.17</v>
      </c>
      <c r="BN29" s="12">
        <f t="shared" si="14"/>
        <v>0</v>
      </c>
      <c r="BO29" s="12">
        <f t="shared" si="15"/>
        <v>0</v>
      </c>
      <c r="BP29" s="12">
        <f t="shared" si="16"/>
        <v>0</v>
      </c>
    </row>
    <row r="30" spans="1:68" x14ac:dyDescent="0.25">
      <c r="B30" s="13" t="s">
        <v>3080</v>
      </c>
      <c r="C30" s="11">
        <f>SUMIF('Act 2013-2014'!$U:$U,"CR5"&amp;'LGE Summary by Ferc by Month'!$B30&amp;"2013",'Act 2013-2014'!E:E)</f>
        <v>504211.73</v>
      </c>
      <c r="D30" s="11">
        <f>SUMIF('Act 2013-2014'!$U:$U,"CR5"&amp;'LGE Summary by Ferc by Month'!$B30&amp;"2013",'Act 2013-2014'!F:F)</f>
        <v>406849.24000000005</v>
      </c>
      <c r="E30" s="11">
        <f>SUMIF('Act 2013-2014'!$U:$U,"CR5"&amp;'LGE Summary by Ferc by Month'!$B30&amp;"2013",'Act 2013-2014'!G:G)</f>
        <v>410214.27</v>
      </c>
      <c r="F30" s="11">
        <f>SUMIF('Act 2013-2014'!$U:$U,"CR5"&amp;'LGE Summary by Ferc by Month'!$B30&amp;"2013",'Act 2013-2014'!H:H)</f>
        <v>124780.91</v>
      </c>
      <c r="G30" s="11">
        <f>SUMIF('Act 2013-2014'!$U:$U,"CR5"&amp;'LGE Summary by Ferc by Month'!$B30&amp;"2013",'Act 2013-2014'!I:I)</f>
        <v>413060.27999999997</v>
      </c>
      <c r="H30" s="11">
        <f>SUMIF('Act 2013-2014'!$U:$U,"CR5"&amp;'LGE Summary by Ferc by Month'!$B30&amp;"2013",'Act 2013-2014'!J:J)</f>
        <v>527731.27</v>
      </c>
      <c r="I30" s="11">
        <f>SUMIF('Act 2013-2014'!$U:$U,"CR5"&amp;'LGE Summary by Ferc by Month'!$B30&amp;"2013",'Act 2013-2014'!K:K)</f>
        <v>520294.27999999997</v>
      </c>
      <c r="J30" s="11">
        <f>SUMIF('Act 2013-2014'!$U:$U,"CR5"&amp;'LGE Summary by Ferc by Month'!$B30&amp;"2013",'Act 2013-2014'!L:L)</f>
        <v>464283.57</v>
      </c>
      <c r="K30" s="11">
        <f>SUMIF('Act 2013-2014'!$U:$U,"CR5"&amp;'LGE Summary by Ferc by Month'!$B30&amp;"2013",'Act 2013-2014'!M:M)</f>
        <v>493894.24</v>
      </c>
      <c r="L30" s="11">
        <f>SUMIF('Act 2013-2014'!$U:$U,"CR5"&amp;'LGE Summary by Ferc by Month'!$B30&amp;"2013",'Act 2013-2014'!N:N)</f>
        <v>414770.56</v>
      </c>
      <c r="M30" s="11">
        <f>SUMIF('Act 2013-2014'!$U:$U,"CR5"&amp;'LGE Summary by Ferc by Month'!$B30&amp;"2013",'Act 2013-2014'!O:O)</f>
        <v>410522.43999999994</v>
      </c>
      <c r="N30" s="11">
        <f>SUMIF('Act 2013-2014'!$U:$U,"CR5"&amp;'LGE Summary by Ferc by Month'!$B30&amp;"2013",'Act 2013-2014'!P:P)</f>
        <v>450793.9</v>
      </c>
      <c r="O30" s="11">
        <f>SUMIF('Act 2013-2014'!$U:$U,"CR5"&amp;'LGE Summary by Ferc by Month'!$B30&amp;"2014",'Act 2013-2014'!E:E)</f>
        <v>620009.21000000008</v>
      </c>
      <c r="P30" s="11">
        <f>SUMIF('Act 2013-2014'!$U:$U,"CR5"&amp;'LGE Summary by Ferc by Month'!$B30&amp;"2014",'Act 2013-2014'!F:F)</f>
        <v>511872.82000000007</v>
      </c>
      <c r="Q30" s="11">
        <f>SUMIF('Act 2013-2014'!$U:$U,"CR5"&amp;'LGE Summary by Ferc by Month'!$B30&amp;"2014",'Act 2013-2014'!G:G)</f>
        <v>521373.66000000003</v>
      </c>
      <c r="R30" s="11">
        <f>SUMIF('Act 2013-2014'!$U:$U,"CR5"&amp;'LGE Summary by Ferc by Month'!$B30&amp;"2014",'Act 2013-2014'!H:H)</f>
        <v>678528.21000000008</v>
      </c>
      <c r="S30" s="11">
        <f>SUMIF('Act 2013-2014'!$U:$U,"CR5"&amp;'LGE Summary by Ferc by Month'!$B30&amp;"2014",'Act 2013-2014'!I:I)</f>
        <v>508269.85</v>
      </c>
      <c r="T30" s="11">
        <f>SUMIF('Act 2013-2014'!$U:$U,"CR5"&amp;'LGE Summary by Ferc by Month'!$B30&amp;"2014",'Act 2013-2014'!J:J)</f>
        <v>477875.78</v>
      </c>
      <c r="U30" s="11">
        <f>SUMIF('Act 2013-2014'!$U:$U,"CR5"&amp;'LGE Summary by Ferc by Month'!$B30&amp;"2014",'Act 2013-2014'!K:K)</f>
        <v>517323.74</v>
      </c>
      <c r="V30" s="11">
        <f>SUMIF('Act 2013-2014'!$U:$U,"CR5"&amp;'LGE Summary by Ferc by Month'!$B30&amp;"2014",'Act 2013-2014'!L:L)</f>
        <v>411158.50000000006</v>
      </c>
      <c r="W30" s="11">
        <f>SUMIF('Act 2013-2014'!$U:$U,"CR5"&amp;'LGE Summary by Ferc by Month'!$B30&amp;"2014",'Act 2013-2014'!M:M)</f>
        <v>539901.09</v>
      </c>
      <c r="X30" s="11">
        <f>SUMIF('Act 2013-2014'!$U:$U,"CR5"&amp;'LGE Summary by Ferc by Month'!$B30&amp;"2014",'Act 2013-2014'!N:N)</f>
        <v>555798.69999999995</v>
      </c>
      <c r="Y30" s="11">
        <f>SUMIF('Act 2013-2014'!$U:$U,"CR5"&amp;'LGE Summary by Ferc by Month'!$B30&amp;"2014",'Act 2013-2014'!O:O)</f>
        <v>523240.92000000004</v>
      </c>
      <c r="Z30" s="11">
        <f>SUMIF('Act 2013-2014'!$U:$U,"CR5"&amp;'LGE Summary by Ferc by Month'!$B30&amp;"2014",'Act 2013-2014'!P:P)</f>
        <v>660337.6</v>
      </c>
      <c r="AA30" s="11">
        <f>SUMIF('2015-2017'!$U:$U,"CR5"&amp;'LGE Summary by Ferc by Month'!$B30&amp;"2015",'2015-2017'!E:E)</f>
        <v>279544</v>
      </c>
      <c r="AB30" s="11">
        <f>SUMIF('2015-2017'!$U:$U,"CR5"&amp;'LGE Summary by Ferc by Month'!$B30&amp;"2015",'2015-2017'!F:F)</f>
        <v>207874</v>
      </c>
      <c r="AC30" s="11">
        <f>SUMIF('2015-2017'!$U:$U,"CR5"&amp;'LGE Summary by Ferc by Month'!$B30&amp;"2015",'2015-2017'!G:G)</f>
        <v>289133</v>
      </c>
      <c r="AD30" s="11">
        <f>SUMIF('2015-2017'!$U:$U,"CR5"&amp;'LGE Summary by Ferc by Month'!$B30&amp;"2015",'2015-2017'!H:H)</f>
        <v>299100</v>
      </c>
      <c r="AE30" s="11">
        <f>SUMIF('2015-2017'!$U:$U,"CR5"&amp;'LGE Summary by Ferc by Month'!$B30&amp;"2015",'2015-2017'!I:I)</f>
        <v>0</v>
      </c>
      <c r="AF30" s="11">
        <f>SUMIF('2015-2017'!$U:$U,"CR5"&amp;'LGE Summary by Ferc by Month'!$B30&amp;"2015",'2015-2017'!J:J)</f>
        <v>0</v>
      </c>
      <c r="AG30" s="11">
        <f>SUMIF('2015-2017'!$U:$U,"CR5"&amp;'LGE Summary by Ferc by Month'!$B30&amp;"2015",'2015-2017'!K:K)</f>
        <v>0</v>
      </c>
      <c r="AH30" s="11">
        <f>SUMIF('2015-2017'!$U:$U,"CR5"&amp;'LGE Summary by Ferc by Month'!$B30&amp;"2015",'2015-2017'!L:L)</f>
        <v>0</v>
      </c>
      <c r="AI30" s="11">
        <f>SUMIF('2015-2017'!$U:$U,"CR5"&amp;'LGE Summary by Ferc by Month'!$B30&amp;"2015",'2015-2017'!M:M)</f>
        <v>0</v>
      </c>
      <c r="AJ30" s="11">
        <f>SUMIF('2015-2017'!$U:$U,"CR5"&amp;'LGE Summary by Ferc by Month'!$B30&amp;"2015",'2015-2017'!N:N)</f>
        <v>0</v>
      </c>
      <c r="AK30" s="11">
        <f>SUMIF('2015-2017'!$U:$U,"CR5"&amp;'LGE Summary by Ferc by Month'!$B30&amp;"2015",'2015-2017'!O:O)</f>
        <v>0</v>
      </c>
      <c r="AL30" s="11">
        <f>SUMIF('2015-2017'!$U:$U,"CR5"&amp;'LGE Summary by Ferc by Month'!$B30&amp;"2015",'2015-2017'!P:P)</f>
        <v>0</v>
      </c>
      <c r="AM30" s="11">
        <f>SUMIF('2015-2017'!$U:$U,"CR5"&amp;'LGE Summary by Ferc by Month'!$B30&amp;"2016",'2015-2017'!E:E)</f>
        <v>0</v>
      </c>
      <c r="AN30" s="11">
        <f>SUMIF('2015-2017'!$U:$U,"CR5"&amp;'LGE Summary by Ferc by Month'!$B30&amp;"2016",'2015-2017'!F:F)</f>
        <v>0</v>
      </c>
      <c r="AO30" s="11">
        <f>SUMIF('2015-2017'!$U:$U,"CR5"&amp;'LGE Summary by Ferc by Month'!$B30&amp;"2016",'2015-2017'!G:G)</f>
        <v>0</v>
      </c>
      <c r="AP30" s="11">
        <f>SUMIF('2015-2017'!$U:$U,"CR5"&amp;'LGE Summary by Ferc by Month'!$B30&amp;"2016",'2015-2017'!H:H)</f>
        <v>0</v>
      </c>
      <c r="AQ30" s="11">
        <f>SUMIF('2015-2017'!$U:$U,"CR5"&amp;'LGE Summary by Ferc by Month'!$B30&amp;"2016",'2015-2017'!I:I)</f>
        <v>0</v>
      </c>
      <c r="AR30" s="11">
        <f>SUMIF('2015-2017'!$U:$U,"CR5"&amp;'LGE Summary by Ferc by Month'!$B30&amp;"2016",'2015-2017'!J:J)</f>
        <v>0</v>
      </c>
      <c r="AS30" s="11">
        <f>SUMIF('2015-2017'!$U:$U,"CR5"&amp;'LGE Summary by Ferc by Month'!$B30&amp;"2016",'2015-2017'!K:K)</f>
        <v>0</v>
      </c>
      <c r="AT30" s="11">
        <f>SUMIF('2015-2017'!$U:$U,"CR5"&amp;'LGE Summary by Ferc by Month'!$B30&amp;"2016",'2015-2017'!L:L)</f>
        <v>0</v>
      </c>
      <c r="AU30" s="11">
        <f>SUMIF('2015-2017'!$U:$U,"CR5"&amp;'LGE Summary by Ferc by Month'!$B30&amp;"2016",'2015-2017'!M:M)</f>
        <v>0</v>
      </c>
      <c r="AV30" s="11">
        <f>SUMIF('2015-2017'!$U:$U,"CR5"&amp;'LGE Summary by Ferc by Month'!$B30&amp;"2016",'2015-2017'!N:N)</f>
        <v>0</v>
      </c>
      <c r="AW30" s="11">
        <f>SUMIF('2015-2017'!$U:$U,"CR5"&amp;'LGE Summary by Ferc by Month'!$B30&amp;"2016",'2015-2017'!O:O)</f>
        <v>0</v>
      </c>
      <c r="AX30" s="11">
        <f>SUMIF('2015-2017'!$U:$U,"CR5"&amp;'LGE Summary by Ferc by Month'!$B30&amp;"2016",'2015-2017'!P:P)</f>
        <v>0</v>
      </c>
      <c r="AY30" s="11">
        <f>SUMIF('2015-2017'!$U:$U,"CR5"&amp;'LGE Summary by Ferc by Month'!$B30&amp;"2017",'2015-2017'!E:E)</f>
        <v>0</v>
      </c>
      <c r="AZ30" s="11">
        <f>SUMIF('2015-2017'!$U:$U,"CR5"&amp;'LGE Summary by Ferc by Month'!$B30&amp;"2017",'2015-2017'!F:F)</f>
        <v>0</v>
      </c>
      <c r="BA30" s="11">
        <f>SUMIF('2015-2017'!$U:$U,"CR5"&amp;'LGE Summary by Ferc by Month'!$B30&amp;"2017",'2015-2017'!G:G)</f>
        <v>0</v>
      </c>
      <c r="BB30" s="11">
        <f>SUMIF('2015-2017'!$U:$U,"CR5"&amp;'LGE Summary by Ferc by Month'!$B30&amp;"2017",'2015-2017'!H:H)</f>
        <v>0</v>
      </c>
      <c r="BC30" s="11">
        <f>SUMIF('2015-2017'!$U:$U,"CR5"&amp;'LGE Summary by Ferc by Month'!$B30&amp;"2017",'2015-2017'!I:I)</f>
        <v>0</v>
      </c>
      <c r="BD30" s="11">
        <f>SUMIF('2015-2017'!$U:$U,"CR5"&amp;'LGE Summary by Ferc by Month'!$B30&amp;"2017",'2015-2017'!J:J)</f>
        <v>0</v>
      </c>
      <c r="BE30" s="11">
        <f>SUMIF('2015-2017'!$U:$U,"CR5"&amp;'LGE Summary by Ferc by Month'!$B30&amp;"2017",'2015-2017'!K:K)</f>
        <v>0</v>
      </c>
      <c r="BF30" s="11">
        <f>SUMIF('2015-2017'!$U:$U,"CR5"&amp;'LGE Summary by Ferc by Month'!$B30&amp;"2017",'2015-2017'!L:L)</f>
        <v>0</v>
      </c>
      <c r="BG30" s="11">
        <f>SUMIF('2015-2017'!$U:$U,"CR5"&amp;'LGE Summary by Ferc by Month'!$B30&amp;"2017",'2015-2017'!M:M)</f>
        <v>0</v>
      </c>
      <c r="BH30" s="11">
        <f>SUMIF('2015-2017'!$U:$U,"CR5"&amp;'LGE Summary by Ferc by Month'!$B30&amp;"2017",'2015-2017'!N:N)</f>
        <v>0</v>
      </c>
      <c r="BI30" s="11">
        <f>SUMIF('2015-2017'!$U:$U,"CR5"&amp;'LGE Summary by Ferc by Month'!$B30&amp;"2017",'2015-2017'!O:O)</f>
        <v>0</v>
      </c>
      <c r="BJ30" s="11">
        <f>SUMIF('2015-2017'!$U:$U,"CR5"&amp;'LGE Summary by Ferc by Month'!$B30&amp;"2017",'2015-2017'!P:P)</f>
        <v>0</v>
      </c>
      <c r="BK30" s="12"/>
      <c r="BL30" s="12">
        <f t="shared" si="12"/>
        <v>5141406.6899999995</v>
      </c>
      <c r="BM30" s="12">
        <f t="shared" si="13"/>
        <v>6525690.0800000001</v>
      </c>
      <c r="BN30" s="12">
        <f t="shared" si="14"/>
        <v>1075651</v>
      </c>
      <c r="BO30" s="12">
        <f t="shared" si="15"/>
        <v>0</v>
      </c>
      <c r="BP30" s="12">
        <f t="shared" si="16"/>
        <v>0</v>
      </c>
    </row>
    <row r="31" spans="1:68" x14ac:dyDescent="0.25">
      <c r="B31" s="13" t="s">
        <v>3081</v>
      </c>
      <c r="C31" s="11">
        <f>SUMIF('Act 2013-2014'!$U:$U,"CR5"&amp;'LGE Summary by Ferc by Month'!$B31&amp;"2013",'Act 2013-2014'!E:E)</f>
        <v>2946.38</v>
      </c>
      <c r="D31" s="11">
        <f>SUMIF('Act 2013-2014'!$U:$U,"CR5"&amp;'LGE Summary by Ferc by Month'!$B31&amp;"2013",'Act 2013-2014'!F:F)</f>
        <v>3107.02</v>
      </c>
      <c r="E31" s="11">
        <f>SUMIF('Act 2013-2014'!$U:$U,"CR5"&amp;'LGE Summary by Ferc by Month'!$B31&amp;"2013",'Act 2013-2014'!G:G)</f>
        <v>1080.94</v>
      </c>
      <c r="F31" s="11">
        <f>SUMIF('Act 2013-2014'!$U:$U,"CR5"&amp;'LGE Summary by Ferc by Month'!$B31&amp;"2013",'Act 2013-2014'!H:H)</f>
        <v>535.16999999999996</v>
      </c>
      <c r="G31" s="11">
        <f>SUMIF('Act 2013-2014'!$U:$U,"CR5"&amp;'LGE Summary by Ferc by Month'!$B31&amp;"2013",'Act 2013-2014'!I:I)</f>
        <v>3155.97</v>
      </c>
      <c r="H31" s="11">
        <f>SUMIF('Act 2013-2014'!$U:$U,"CR5"&amp;'LGE Summary by Ferc by Month'!$B31&amp;"2013",'Act 2013-2014'!J:J)</f>
        <v>1836.89</v>
      </c>
      <c r="I31" s="11">
        <f>SUMIF('Act 2013-2014'!$U:$U,"CR5"&amp;'LGE Summary by Ferc by Month'!$B31&amp;"2013",'Act 2013-2014'!K:K)</f>
        <v>2764.33</v>
      </c>
      <c r="J31" s="11">
        <f>SUMIF('Act 2013-2014'!$U:$U,"CR5"&amp;'LGE Summary by Ferc by Month'!$B31&amp;"2013",'Act 2013-2014'!L:L)</f>
        <v>1397.13</v>
      </c>
      <c r="K31" s="11">
        <f>SUMIF('Act 2013-2014'!$U:$U,"CR5"&amp;'LGE Summary by Ferc by Month'!$B31&amp;"2013",'Act 2013-2014'!M:M)</f>
        <v>3044.28</v>
      </c>
      <c r="L31" s="11">
        <f>SUMIF('Act 2013-2014'!$U:$U,"CR5"&amp;'LGE Summary by Ferc by Month'!$B31&amp;"2013",'Act 2013-2014'!N:N)</f>
        <v>1969.94</v>
      </c>
      <c r="M31" s="11">
        <f>SUMIF('Act 2013-2014'!$U:$U,"CR5"&amp;'LGE Summary by Ferc by Month'!$B31&amp;"2013",'Act 2013-2014'!O:O)</f>
        <v>1250.5</v>
      </c>
      <c r="N31" s="11">
        <f>SUMIF('Act 2013-2014'!$U:$U,"CR5"&amp;'LGE Summary by Ferc by Month'!$B31&amp;"2013",'Act 2013-2014'!P:P)</f>
        <v>1310.83</v>
      </c>
      <c r="O31" s="11">
        <f>SUMIF('Act 2013-2014'!$U:$U,"CR5"&amp;'LGE Summary by Ferc by Month'!$B31&amp;"2014",'Act 2013-2014'!E:E)</f>
        <v>2956.91</v>
      </c>
      <c r="P31" s="11">
        <f>SUMIF('Act 2013-2014'!$U:$U,"CR5"&amp;'LGE Summary by Ferc by Month'!$B31&amp;"2014",'Act 2013-2014'!F:F)</f>
        <v>1443.49</v>
      </c>
      <c r="Q31" s="11">
        <f>SUMIF('Act 2013-2014'!$U:$U,"CR5"&amp;'LGE Summary by Ferc by Month'!$B31&amp;"2014",'Act 2013-2014'!G:G)</f>
        <v>3089.18</v>
      </c>
      <c r="R31" s="11">
        <f>SUMIF('Act 2013-2014'!$U:$U,"CR5"&amp;'LGE Summary by Ferc by Month'!$B31&amp;"2014",'Act 2013-2014'!H:H)</f>
        <v>3881.74</v>
      </c>
      <c r="S31" s="11">
        <f>SUMIF('Act 2013-2014'!$U:$U,"CR5"&amp;'LGE Summary by Ferc by Month'!$B31&amp;"2014",'Act 2013-2014'!I:I)</f>
        <v>1957.39</v>
      </c>
      <c r="T31" s="11">
        <f>SUMIF('Act 2013-2014'!$U:$U,"CR5"&amp;'LGE Summary by Ferc by Month'!$B31&amp;"2014",'Act 2013-2014'!J:J)</f>
        <v>3075.68</v>
      </c>
      <c r="U31" s="11">
        <f>SUMIF('Act 2013-2014'!$U:$U,"CR5"&amp;'LGE Summary by Ferc by Month'!$B31&amp;"2014",'Act 2013-2014'!K:K)</f>
        <v>3240.37</v>
      </c>
      <c r="V31" s="11">
        <f>SUMIF('Act 2013-2014'!$U:$U,"CR5"&amp;'LGE Summary by Ferc by Month'!$B31&amp;"2014",'Act 2013-2014'!L:L)</f>
        <v>1018.89</v>
      </c>
      <c r="W31" s="11">
        <f>SUMIF('Act 2013-2014'!$U:$U,"CR5"&amp;'LGE Summary by Ferc by Month'!$B31&amp;"2014",'Act 2013-2014'!M:M)</f>
        <v>1576.52</v>
      </c>
      <c r="X31" s="11">
        <f>SUMIF('Act 2013-2014'!$U:$U,"CR5"&amp;'LGE Summary by Ferc by Month'!$B31&amp;"2014",'Act 2013-2014'!N:N)</f>
        <v>2396.41</v>
      </c>
      <c r="Y31" s="11">
        <f>SUMIF('Act 2013-2014'!$U:$U,"CR5"&amp;'LGE Summary by Ferc by Month'!$B31&amp;"2014",'Act 2013-2014'!O:O)</f>
        <v>1715.49</v>
      </c>
      <c r="Z31" s="11">
        <f>SUMIF('Act 2013-2014'!$U:$U,"CR5"&amp;'LGE Summary by Ferc by Month'!$B31&amp;"2014",'Act 2013-2014'!P:P)</f>
        <v>4589.7700000000004</v>
      </c>
      <c r="AA31" s="11">
        <f>SUMIF('2015-2017'!$U:$U,"CR5"&amp;'LGE Summary by Ferc by Month'!$B31&amp;"2015",'2015-2017'!E:E)</f>
        <v>0</v>
      </c>
      <c r="AB31" s="11">
        <f>SUMIF('2015-2017'!$U:$U,"CR5"&amp;'LGE Summary by Ferc by Month'!$B31&amp;"2015",'2015-2017'!F:F)</f>
        <v>0</v>
      </c>
      <c r="AC31" s="11">
        <f>SUMIF('2015-2017'!$U:$U,"CR5"&amp;'LGE Summary by Ferc by Month'!$B31&amp;"2015",'2015-2017'!G:G)</f>
        <v>0</v>
      </c>
      <c r="AD31" s="11">
        <f>SUMIF('2015-2017'!$U:$U,"CR5"&amp;'LGE Summary by Ferc by Month'!$B31&amp;"2015",'2015-2017'!H:H)</f>
        <v>0</v>
      </c>
      <c r="AE31" s="11">
        <f>SUMIF('2015-2017'!$U:$U,"CR5"&amp;'LGE Summary by Ferc by Month'!$B31&amp;"2015",'2015-2017'!I:I)</f>
        <v>0</v>
      </c>
      <c r="AF31" s="11">
        <f>SUMIF('2015-2017'!$U:$U,"CR5"&amp;'LGE Summary by Ferc by Month'!$B31&amp;"2015",'2015-2017'!J:J)</f>
        <v>0</v>
      </c>
      <c r="AG31" s="11">
        <f>SUMIF('2015-2017'!$U:$U,"CR5"&amp;'LGE Summary by Ferc by Month'!$B31&amp;"2015",'2015-2017'!K:K)</f>
        <v>0</v>
      </c>
      <c r="AH31" s="11">
        <f>SUMIF('2015-2017'!$U:$U,"CR5"&amp;'LGE Summary by Ferc by Month'!$B31&amp;"2015",'2015-2017'!L:L)</f>
        <v>0</v>
      </c>
      <c r="AI31" s="11">
        <f>SUMIF('2015-2017'!$U:$U,"CR5"&amp;'LGE Summary by Ferc by Month'!$B31&amp;"2015",'2015-2017'!M:M)</f>
        <v>0</v>
      </c>
      <c r="AJ31" s="11">
        <f>SUMIF('2015-2017'!$U:$U,"CR5"&amp;'LGE Summary by Ferc by Month'!$B31&amp;"2015",'2015-2017'!N:N)</f>
        <v>0</v>
      </c>
      <c r="AK31" s="11">
        <f>SUMIF('2015-2017'!$U:$U,"CR5"&amp;'LGE Summary by Ferc by Month'!$B31&amp;"2015",'2015-2017'!O:O)</f>
        <v>0</v>
      </c>
      <c r="AL31" s="11">
        <f>SUMIF('2015-2017'!$U:$U,"CR5"&amp;'LGE Summary by Ferc by Month'!$B31&amp;"2015",'2015-2017'!P:P)</f>
        <v>0</v>
      </c>
      <c r="AM31" s="11">
        <f>SUMIF('2015-2017'!$U:$U,"CR5"&amp;'LGE Summary by Ferc by Month'!$B31&amp;"2016",'2015-2017'!E:E)</f>
        <v>0</v>
      </c>
      <c r="AN31" s="11">
        <f>SUMIF('2015-2017'!$U:$U,"CR5"&amp;'LGE Summary by Ferc by Month'!$B31&amp;"2016",'2015-2017'!F:F)</f>
        <v>0</v>
      </c>
      <c r="AO31" s="11">
        <f>SUMIF('2015-2017'!$U:$U,"CR5"&amp;'LGE Summary by Ferc by Month'!$B31&amp;"2016",'2015-2017'!G:G)</f>
        <v>0</v>
      </c>
      <c r="AP31" s="11">
        <f>SUMIF('2015-2017'!$U:$U,"CR5"&amp;'LGE Summary by Ferc by Month'!$B31&amp;"2016",'2015-2017'!H:H)</f>
        <v>0</v>
      </c>
      <c r="AQ31" s="11">
        <f>SUMIF('2015-2017'!$U:$U,"CR5"&amp;'LGE Summary by Ferc by Month'!$B31&amp;"2016",'2015-2017'!I:I)</f>
        <v>0</v>
      </c>
      <c r="AR31" s="11">
        <f>SUMIF('2015-2017'!$U:$U,"CR5"&amp;'LGE Summary by Ferc by Month'!$B31&amp;"2016",'2015-2017'!J:J)</f>
        <v>0</v>
      </c>
      <c r="AS31" s="11">
        <f>SUMIF('2015-2017'!$U:$U,"CR5"&amp;'LGE Summary by Ferc by Month'!$B31&amp;"2016",'2015-2017'!K:K)</f>
        <v>0</v>
      </c>
      <c r="AT31" s="11">
        <f>SUMIF('2015-2017'!$U:$U,"CR5"&amp;'LGE Summary by Ferc by Month'!$B31&amp;"2016",'2015-2017'!L:L)</f>
        <v>0</v>
      </c>
      <c r="AU31" s="11">
        <f>SUMIF('2015-2017'!$U:$U,"CR5"&amp;'LGE Summary by Ferc by Month'!$B31&amp;"2016",'2015-2017'!M:M)</f>
        <v>0</v>
      </c>
      <c r="AV31" s="11">
        <f>SUMIF('2015-2017'!$U:$U,"CR5"&amp;'LGE Summary by Ferc by Month'!$B31&amp;"2016",'2015-2017'!N:N)</f>
        <v>0</v>
      </c>
      <c r="AW31" s="11">
        <f>SUMIF('2015-2017'!$U:$U,"CR5"&amp;'LGE Summary by Ferc by Month'!$B31&amp;"2016",'2015-2017'!O:O)</f>
        <v>0</v>
      </c>
      <c r="AX31" s="11">
        <f>SUMIF('2015-2017'!$U:$U,"CR5"&amp;'LGE Summary by Ferc by Month'!$B31&amp;"2016",'2015-2017'!P:P)</f>
        <v>0</v>
      </c>
      <c r="AY31" s="11">
        <f>SUMIF('2015-2017'!$U:$U,"CR5"&amp;'LGE Summary by Ferc by Month'!$B31&amp;"2017",'2015-2017'!E:E)</f>
        <v>0</v>
      </c>
      <c r="AZ31" s="11">
        <f>SUMIF('2015-2017'!$U:$U,"CR5"&amp;'LGE Summary by Ferc by Month'!$B31&amp;"2017",'2015-2017'!F:F)</f>
        <v>0</v>
      </c>
      <c r="BA31" s="11">
        <f>SUMIF('2015-2017'!$U:$U,"CR5"&amp;'LGE Summary by Ferc by Month'!$B31&amp;"2017",'2015-2017'!G:G)</f>
        <v>0</v>
      </c>
      <c r="BB31" s="11">
        <f>SUMIF('2015-2017'!$U:$U,"CR5"&amp;'LGE Summary by Ferc by Month'!$B31&amp;"2017",'2015-2017'!H:H)</f>
        <v>0</v>
      </c>
      <c r="BC31" s="11">
        <f>SUMIF('2015-2017'!$U:$U,"CR5"&amp;'LGE Summary by Ferc by Month'!$B31&amp;"2017",'2015-2017'!I:I)</f>
        <v>0</v>
      </c>
      <c r="BD31" s="11">
        <f>SUMIF('2015-2017'!$U:$U,"CR5"&amp;'LGE Summary by Ferc by Month'!$B31&amp;"2017",'2015-2017'!J:J)</f>
        <v>0</v>
      </c>
      <c r="BE31" s="11">
        <f>SUMIF('2015-2017'!$U:$U,"CR5"&amp;'LGE Summary by Ferc by Month'!$B31&amp;"2017",'2015-2017'!K:K)</f>
        <v>0</v>
      </c>
      <c r="BF31" s="11">
        <f>SUMIF('2015-2017'!$U:$U,"CR5"&amp;'LGE Summary by Ferc by Month'!$B31&amp;"2017",'2015-2017'!L:L)</f>
        <v>0</v>
      </c>
      <c r="BG31" s="11">
        <f>SUMIF('2015-2017'!$U:$U,"CR5"&amp;'LGE Summary by Ferc by Month'!$B31&amp;"2017",'2015-2017'!M:M)</f>
        <v>0</v>
      </c>
      <c r="BH31" s="11">
        <f>SUMIF('2015-2017'!$U:$U,"CR5"&amp;'LGE Summary by Ferc by Month'!$B31&amp;"2017",'2015-2017'!N:N)</f>
        <v>0</v>
      </c>
      <c r="BI31" s="11">
        <f>SUMIF('2015-2017'!$U:$U,"CR5"&amp;'LGE Summary by Ferc by Month'!$B31&amp;"2017",'2015-2017'!O:O)</f>
        <v>0</v>
      </c>
      <c r="BJ31" s="11">
        <f>SUMIF('2015-2017'!$U:$U,"CR5"&amp;'LGE Summary by Ferc by Month'!$B31&amp;"2017",'2015-2017'!P:P)</f>
        <v>0</v>
      </c>
      <c r="BK31" s="12"/>
      <c r="BL31" s="12">
        <f t="shared" si="12"/>
        <v>24399.379999999997</v>
      </c>
      <c r="BM31" s="12">
        <f t="shared" si="13"/>
        <v>30941.84</v>
      </c>
      <c r="BN31" s="12">
        <f t="shared" si="14"/>
        <v>0</v>
      </c>
      <c r="BO31" s="12">
        <f t="shared" si="15"/>
        <v>0</v>
      </c>
      <c r="BP31" s="12">
        <f t="shared" si="16"/>
        <v>0</v>
      </c>
    </row>
    <row r="32" spans="1:68" x14ac:dyDescent="0.25">
      <c r="B32" s="13" t="s">
        <v>3082</v>
      </c>
      <c r="C32" s="11">
        <f>SUMIF('Act 2013-2014'!$U:$U,"CR5"&amp;'LGE Summary by Ferc by Month'!$B32&amp;"2013",'Act 2013-2014'!E:E)</f>
        <v>145368.00000000003</v>
      </c>
      <c r="D32" s="11">
        <f>SUMIF('Act 2013-2014'!$U:$U,"CR5"&amp;'LGE Summary by Ferc by Month'!$B32&amp;"2013",'Act 2013-2014'!F:F)</f>
        <v>151384.5</v>
      </c>
      <c r="E32" s="11">
        <f>SUMIF('Act 2013-2014'!$U:$U,"CR5"&amp;'LGE Summary by Ferc by Month'!$B32&amp;"2013",'Act 2013-2014'!G:G)</f>
        <v>133491.06999999998</v>
      </c>
      <c r="F32" s="11">
        <f>SUMIF('Act 2013-2014'!$U:$U,"CR5"&amp;'LGE Summary by Ferc by Month'!$B32&amp;"2013",'Act 2013-2014'!H:H)</f>
        <v>126243.54</v>
      </c>
      <c r="G32" s="11">
        <f>SUMIF('Act 2013-2014'!$U:$U,"CR5"&amp;'LGE Summary by Ferc by Month'!$B32&amp;"2013",'Act 2013-2014'!I:I)</f>
        <v>148101.60000000003</v>
      </c>
      <c r="H32" s="11">
        <f>SUMIF('Act 2013-2014'!$U:$U,"CR5"&amp;'LGE Summary by Ferc by Month'!$B32&amp;"2013",'Act 2013-2014'!J:J)</f>
        <v>139857.28</v>
      </c>
      <c r="I32" s="11">
        <f>SUMIF('Act 2013-2014'!$U:$U,"CR5"&amp;'LGE Summary by Ferc by Month'!$B32&amp;"2013",'Act 2013-2014'!K:K)</f>
        <v>142326.85</v>
      </c>
      <c r="J32" s="11">
        <f>SUMIF('Act 2013-2014'!$U:$U,"CR5"&amp;'LGE Summary by Ferc by Month'!$B32&amp;"2013",'Act 2013-2014'!L:L)</f>
        <v>134601.89000000001</v>
      </c>
      <c r="K32" s="11">
        <f>SUMIF('Act 2013-2014'!$U:$U,"CR5"&amp;'LGE Summary by Ferc by Month'!$B32&amp;"2013",'Act 2013-2014'!M:M)</f>
        <v>145603.17000000001</v>
      </c>
      <c r="L32" s="11">
        <f>SUMIF('Act 2013-2014'!$U:$U,"CR5"&amp;'LGE Summary by Ferc by Month'!$B32&amp;"2013",'Act 2013-2014'!N:N)</f>
        <v>136360.82</v>
      </c>
      <c r="M32" s="11">
        <f>SUMIF('Act 2013-2014'!$U:$U,"CR5"&amp;'LGE Summary by Ferc by Month'!$B32&amp;"2013",'Act 2013-2014'!O:O)</f>
        <v>158482.69999999998</v>
      </c>
      <c r="N32" s="11">
        <f>SUMIF('Act 2013-2014'!$U:$U,"CR5"&amp;'LGE Summary by Ferc by Month'!$B32&amp;"2013",'Act 2013-2014'!P:P)</f>
        <v>159066.13</v>
      </c>
      <c r="O32" s="11">
        <f>SUMIF('Act 2013-2014'!$U:$U,"CR5"&amp;'LGE Summary by Ferc by Month'!$B32&amp;"2014",'Act 2013-2014'!E:E)</f>
        <v>139979.13</v>
      </c>
      <c r="P32" s="11">
        <f>SUMIF('Act 2013-2014'!$U:$U,"CR5"&amp;'LGE Summary by Ferc by Month'!$B32&amp;"2014",'Act 2013-2014'!F:F)</f>
        <v>155976.21</v>
      </c>
      <c r="Q32" s="11">
        <f>SUMIF('Act 2013-2014'!$U:$U,"CR5"&amp;'LGE Summary by Ferc by Month'!$B32&amp;"2014",'Act 2013-2014'!G:G)</f>
        <v>127034.84</v>
      </c>
      <c r="R32" s="11">
        <f>SUMIF('Act 2013-2014'!$U:$U,"CR5"&amp;'LGE Summary by Ferc by Month'!$B32&amp;"2014",'Act 2013-2014'!H:H)</f>
        <v>195903.88</v>
      </c>
      <c r="S32" s="11">
        <f>SUMIF('Act 2013-2014'!$U:$U,"CR5"&amp;'LGE Summary by Ferc by Month'!$B32&amp;"2014",'Act 2013-2014'!I:I)</f>
        <v>121619.62</v>
      </c>
      <c r="T32" s="11">
        <f>SUMIF('Act 2013-2014'!$U:$U,"CR5"&amp;'LGE Summary by Ferc by Month'!$B32&amp;"2014",'Act 2013-2014'!J:J)</f>
        <v>153632.79999999999</v>
      </c>
      <c r="U32" s="11">
        <f>SUMIF('Act 2013-2014'!$U:$U,"CR5"&amp;'LGE Summary by Ferc by Month'!$B32&amp;"2014",'Act 2013-2014'!K:K)</f>
        <v>151205.37</v>
      </c>
      <c r="V32" s="11">
        <f>SUMIF('Act 2013-2014'!$U:$U,"CR5"&amp;'LGE Summary by Ferc by Month'!$B32&amp;"2014",'Act 2013-2014'!L:L)</f>
        <v>197171.69</v>
      </c>
      <c r="W32" s="11">
        <f>SUMIF('Act 2013-2014'!$U:$U,"CR5"&amp;'LGE Summary by Ferc by Month'!$B32&amp;"2014",'Act 2013-2014'!M:M)</f>
        <v>176246.08999999997</v>
      </c>
      <c r="X32" s="11">
        <f>SUMIF('Act 2013-2014'!$U:$U,"CR5"&amp;'LGE Summary by Ferc by Month'!$B32&amp;"2014",'Act 2013-2014'!N:N)</f>
        <v>112632.87999999999</v>
      </c>
      <c r="Y32" s="11">
        <f>SUMIF('Act 2013-2014'!$U:$U,"CR5"&amp;'LGE Summary by Ferc by Month'!$B32&amp;"2014",'Act 2013-2014'!O:O)</f>
        <v>153661.16</v>
      </c>
      <c r="Z32" s="11">
        <f>SUMIF('Act 2013-2014'!$U:$U,"CR5"&amp;'LGE Summary by Ferc by Month'!$B32&amp;"2014",'Act 2013-2014'!P:P)</f>
        <v>108291.35</v>
      </c>
      <c r="AA32" s="11">
        <f>SUMIF('2015-2017'!$U:$U,"CR5"&amp;'LGE Summary by Ferc by Month'!$B32&amp;"2015",'2015-2017'!E:E)</f>
        <v>0</v>
      </c>
      <c r="AB32" s="11">
        <f>SUMIF('2015-2017'!$U:$U,"CR5"&amp;'LGE Summary by Ferc by Month'!$B32&amp;"2015",'2015-2017'!F:F)</f>
        <v>9237</v>
      </c>
      <c r="AC32" s="11">
        <f>SUMIF('2015-2017'!$U:$U,"CR5"&amp;'LGE Summary by Ferc by Month'!$B32&amp;"2015",'2015-2017'!G:G)</f>
        <v>18544</v>
      </c>
      <c r="AD32" s="11">
        <f>SUMIF('2015-2017'!$U:$U,"CR5"&amp;'LGE Summary by Ferc by Month'!$B32&amp;"2015",'2015-2017'!H:H)</f>
        <v>9800</v>
      </c>
      <c r="AE32" s="11">
        <f>SUMIF('2015-2017'!$U:$U,"CR5"&amp;'LGE Summary by Ferc by Month'!$B32&amp;"2015",'2015-2017'!I:I)</f>
        <v>0</v>
      </c>
      <c r="AF32" s="11">
        <f>SUMIF('2015-2017'!$U:$U,"CR5"&amp;'LGE Summary by Ferc by Month'!$B32&amp;"2015",'2015-2017'!J:J)</f>
        <v>0</v>
      </c>
      <c r="AG32" s="11">
        <f>SUMIF('2015-2017'!$U:$U,"CR5"&amp;'LGE Summary by Ferc by Month'!$B32&amp;"2015",'2015-2017'!K:K)</f>
        <v>0</v>
      </c>
      <c r="AH32" s="11">
        <f>SUMIF('2015-2017'!$U:$U,"CR5"&amp;'LGE Summary by Ferc by Month'!$B32&amp;"2015",'2015-2017'!L:L)</f>
        <v>0</v>
      </c>
      <c r="AI32" s="11">
        <f>SUMIF('2015-2017'!$U:$U,"CR5"&amp;'LGE Summary by Ferc by Month'!$B32&amp;"2015",'2015-2017'!M:M)</f>
        <v>0</v>
      </c>
      <c r="AJ32" s="11">
        <f>SUMIF('2015-2017'!$U:$U,"CR5"&amp;'LGE Summary by Ferc by Month'!$B32&amp;"2015",'2015-2017'!N:N)</f>
        <v>0</v>
      </c>
      <c r="AK32" s="11">
        <f>SUMIF('2015-2017'!$U:$U,"CR5"&amp;'LGE Summary by Ferc by Month'!$B32&amp;"2015",'2015-2017'!O:O)</f>
        <v>0</v>
      </c>
      <c r="AL32" s="11">
        <f>SUMIF('2015-2017'!$U:$U,"CR5"&amp;'LGE Summary by Ferc by Month'!$B32&amp;"2015",'2015-2017'!P:P)</f>
        <v>0</v>
      </c>
      <c r="AM32" s="11">
        <f>SUMIF('2015-2017'!$U:$U,"CR5"&amp;'LGE Summary by Ferc by Month'!$B32&amp;"2016",'2015-2017'!E:E)</f>
        <v>0</v>
      </c>
      <c r="AN32" s="11">
        <f>SUMIF('2015-2017'!$U:$U,"CR5"&amp;'LGE Summary by Ferc by Month'!$B32&amp;"2016",'2015-2017'!F:F)</f>
        <v>0</v>
      </c>
      <c r="AO32" s="11">
        <f>SUMIF('2015-2017'!$U:$U,"CR5"&amp;'LGE Summary by Ferc by Month'!$B32&amp;"2016",'2015-2017'!G:G)</f>
        <v>0</v>
      </c>
      <c r="AP32" s="11">
        <f>SUMIF('2015-2017'!$U:$U,"CR5"&amp;'LGE Summary by Ferc by Month'!$B32&amp;"2016",'2015-2017'!H:H)</f>
        <v>0</v>
      </c>
      <c r="AQ32" s="11">
        <f>SUMIF('2015-2017'!$U:$U,"CR5"&amp;'LGE Summary by Ferc by Month'!$B32&amp;"2016",'2015-2017'!I:I)</f>
        <v>0</v>
      </c>
      <c r="AR32" s="11">
        <f>SUMIF('2015-2017'!$U:$U,"CR5"&amp;'LGE Summary by Ferc by Month'!$B32&amp;"2016",'2015-2017'!J:J)</f>
        <v>0</v>
      </c>
      <c r="AS32" s="11">
        <f>SUMIF('2015-2017'!$U:$U,"CR5"&amp;'LGE Summary by Ferc by Month'!$B32&amp;"2016",'2015-2017'!K:K)</f>
        <v>0</v>
      </c>
      <c r="AT32" s="11">
        <f>SUMIF('2015-2017'!$U:$U,"CR5"&amp;'LGE Summary by Ferc by Month'!$B32&amp;"2016",'2015-2017'!L:L)</f>
        <v>0</v>
      </c>
      <c r="AU32" s="11">
        <f>SUMIF('2015-2017'!$U:$U,"CR5"&amp;'LGE Summary by Ferc by Month'!$B32&amp;"2016",'2015-2017'!M:M)</f>
        <v>0</v>
      </c>
      <c r="AV32" s="11">
        <f>SUMIF('2015-2017'!$U:$U,"CR5"&amp;'LGE Summary by Ferc by Month'!$B32&amp;"2016",'2015-2017'!N:N)</f>
        <v>0</v>
      </c>
      <c r="AW32" s="11">
        <f>SUMIF('2015-2017'!$U:$U,"CR5"&amp;'LGE Summary by Ferc by Month'!$B32&amp;"2016",'2015-2017'!O:O)</f>
        <v>0</v>
      </c>
      <c r="AX32" s="11">
        <f>SUMIF('2015-2017'!$U:$U,"CR5"&amp;'LGE Summary by Ferc by Month'!$B32&amp;"2016",'2015-2017'!P:P)</f>
        <v>0</v>
      </c>
      <c r="AY32" s="11">
        <f>SUMIF('2015-2017'!$U:$U,"CR5"&amp;'LGE Summary by Ferc by Month'!$B32&amp;"2017",'2015-2017'!E:E)</f>
        <v>0</v>
      </c>
      <c r="AZ32" s="11">
        <f>SUMIF('2015-2017'!$U:$U,"CR5"&amp;'LGE Summary by Ferc by Month'!$B32&amp;"2017",'2015-2017'!F:F)</f>
        <v>0</v>
      </c>
      <c r="BA32" s="11">
        <f>SUMIF('2015-2017'!$U:$U,"CR5"&amp;'LGE Summary by Ferc by Month'!$B32&amp;"2017",'2015-2017'!G:G)</f>
        <v>0</v>
      </c>
      <c r="BB32" s="11">
        <f>SUMIF('2015-2017'!$U:$U,"CR5"&amp;'LGE Summary by Ferc by Month'!$B32&amp;"2017",'2015-2017'!H:H)</f>
        <v>0</v>
      </c>
      <c r="BC32" s="11">
        <f>SUMIF('2015-2017'!$U:$U,"CR5"&amp;'LGE Summary by Ferc by Month'!$B32&amp;"2017",'2015-2017'!I:I)</f>
        <v>0</v>
      </c>
      <c r="BD32" s="11">
        <f>SUMIF('2015-2017'!$U:$U,"CR5"&amp;'LGE Summary by Ferc by Month'!$B32&amp;"2017",'2015-2017'!J:J)</f>
        <v>0</v>
      </c>
      <c r="BE32" s="11">
        <f>SUMIF('2015-2017'!$U:$U,"CR5"&amp;'LGE Summary by Ferc by Month'!$B32&amp;"2017",'2015-2017'!K:K)</f>
        <v>0</v>
      </c>
      <c r="BF32" s="11">
        <f>SUMIF('2015-2017'!$U:$U,"CR5"&amp;'LGE Summary by Ferc by Month'!$B32&amp;"2017",'2015-2017'!L:L)</f>
        <v>0</v>
      </c>
      <c r="BG32" s="11">
        <f>SUMIF('2015-2017'!$U:$U,"CR5"&amp;'LGE Summary by Ferc by Month'!$B32&amp;"2017",'2015-2017'!M:M)</f>
        <v>0</v>
      </c>
      <c r="BH32" s="11">
        <f>SUMIF('2015-2017'!$U:$U,"CR5"&amp;'LGE Summary by Ferc by Month'!$B32&amp;"2017",'2015-2017'!N:N)</f>
        <v>0</v>
      </c>
      <c r="BI32" s="11">
        <f>SUMIF('2015-2017'!$U:$U,"CR5"&amp;'LGE Summary by Ferc by Month'!$B32&amp;"2017",'2015-2017'!O:O)</f>
        <v>0</v>
      </c>
      <c r="BJ32" s="11">
        <f>SUMIF('2015-2017'!$U:$U,"CR5"&amp;'LGE Summary by Ferc by Month'!$B32&amp;"2017",'2015-2017'!P:P)</f>
        <v>0</v>
      </c>
      <c r="BK32" s="12"/>
      <c r="BL32" s="12">
        <f t="shared" si="12"/>
        <v>1720887.5499999998</v>
      </c>
      <c r="BM32" s="12">
        <f t="shared" si="13"/>
        <v>1793355.0199999998</v>
      </c>
      <c r="BN32" s="12">
        <f t="shared" si="14"/>
        <v>37581</v>
      </c>
      <c r="BO32" s="12">
        <f t="shared" si="15"/>
        <v>0</v>
      </c>
      <c r="BP32" s="12">
        <f t="shared" si="16"/>
        <v>0</v>
      </c>
    </row>
    <row r="33" spans="1:68" x14ac:dyDescent="0.25">
      <c r="B33" s="13" t="s">
        <v>3083</v>
      </c>
      <c r="C33" s="11">
        <f>SUMIF('Act 2013-2014'!$U:$U,"CR5"&amp;'LGE Summary by Ferc by Month'!$B33&amp;"2013",'Act 2013-2014'!E:E)</f>
        <v>0</v>
      </c>
      <c r="D33" s="11">
        <f>SUMIF('Act 2013-2014'!$U:$U,"CR5"&amp;'LGE Summary by Ferc by Month'!$B33&amp;"2013",'Act 2013-2014'!F:F)</f>
        <v>0</v>
      </c>
      <c r="E33" s="11">
        <f>SUMIF('Act 2013-2014'!$U:$U,"CR5"&amp;'LGE Summary by Ferc by Month'!$B33&amp;"2013",'Act 2013-2014'!G:G)</f>
        <v>255</v>
      </c>
      <c r="F33" s="11">
        <f>SUMIF('Act 2013-2014'!$U:$U,"CR5"&amp;'LGE Summary by Ferc by Month'!$B33&amp;"2013",'Act 2013-2014'!H:H)</f>
        <v>255</v>
      </c>
      <c r="G33" s="11">
        <f>SUMIF('Act 2013-2014'!$U:$U,"CR5"&amp;'LGE Summary by Ferc by Month'!$B33&amp;"2013",'Act 2013-2014'!I:I)</f>
        <v>255</v>
      </c>
      <c r="H33" s="11">
        <f>SUMIF('Act 2013-2014'!$U:$U,"CR5"&amp;'LGE Summary by Ferc by Month'!$B33&amp;"2013",'Act 2013-2014'!J:J)</f>
        <v>255</v>
      </c>
      <c r="I33" s="11">
        <f>SUMIF('Act 2013-2014'!$U:$U,"CR5"&amp;'LGE Summary by Ferc by Month'!$B33&amp;"2013",'Act 2013-2014'!K:K)</f>
        <v>255</v>
      </c>
      <c r="J33" s="11">
        <f>SUMIF('Act 2013-2014'!$U:$U,"CR5"&amp;'LGE Summary by Ferc by Month'!$B33&amp;"2013",'Act 2013-2014'!L:L)</f>
        <v>255</v>
      </c>
      <c r="K33" s="11">
        <f>SUMIF('Act 2013-2014'!$U:$U,"CR5"&amp;'LGE Summary by Ferc by Month'!$B33&amp;"2013",'Act 2013-2014'!M:M)</f>
        <v>255</v>
      </c>
      <c r="L33" s="11">
        <f>SUMIF('Act 2013-2014'!$U:$U,"CR5"&amp;'LGE Summary by Ferc by Month'!$B33&amp;"2013",'Act 2013-2014'!N:N)</f>
        <v>255</v>
      </c>
      <c r="M33" s="11">
        <f>SUMIF('Act 2013-2014'!$U:$U,"CR5"&amp;'LGE Summary by Ferc by Month'!$B33&amp;"2013",'Act 2013-2014'!O:O)</f>
        <v>255</v>
      </c>
      <c r="N33" s="11">
        <f>SUMIF('Act 2013-2014'!$U:$U,"CR5"&amp;'LGE Summary by Ferc by Month'!$B33&amp;"2013",'Act 2013-2014'!P:P)</f>
        <v>255</v>
      </c>
      <c r="O33" s="11">
        <f>SUMIF('Act 2013-2014'!$U:$U,"CR5"&amp;'LGE Summary by Ferc by Month'!$B33&amp;"2014",'Act 2013-2014'!E:E)</f>
        <v>255</v>
      </c>
      <c r="P33" s="11">
        <f>SUMIF('Act 2013-2014'!$U:$U,"CR5"&amp;'LGE Summary by Ferc by Month'!$B33&amp;"2014",'Act 2013-2014'!F:F)</f>
        <v>0</v>
      </c>
      <c r="Q33" s="11">
        <f>SUMIF('Act 2013-2014'!$U:$U,"CR5"&amp;'LGE Summary by Ferc by Month'!$B33&amp;"2014",'Act 2013-2014'!G:G)</f>
        <v>0</v>
      </c>
      <c r="R33" s="11">
        <f>SUMIF('Act 2013-2014'!$U:$U,"CR5"&amp;'LGE Summary by Ferc by Month'!$B33&amp;"2014",'Act 2013-2014'!H:H)</f>
        <v>0</v>
      </c>
      <c r="S33" s="11">
        <f>SUMIF('Act 2013-2014'!$U:$U,"CR5"&amp;'LGE Summary by Ferc by Month'!$B33&amp;"2014",'Act 2013-2014'!I:I)</f>
        <v>0</v>
      </c>
      <c r="T33" s="11">
        <f>SUMIF('Act 2013-2014'!$U:$U,"CR5"&amp;'LGE Summary by Ferc by Month'!$B33&amp;"2014",'Act 2013-2014'!J:J)</f>
        <v>1275</v>
      </c>
      <c r="U33" s="11">
        <f>SUMIF('Act 2013-2014'!$U:$U,"CR5"&amp;'LGE Summary by Ferc by Month'!$B33&amp;"2014",'Act 2013-2014'!K:K)</f>
        <v>0</v>
      </c>
      <c r="V33" s="11">
        <f>SUMIF('Act 2013-2014'!$U:$U,"CR5"&amp;'LGE Summary by Ferc by Month'!$B33&amp;"2014",'Act 2013-2014'!L:L)</f>
        <v>510</v>
      </c>
      <c r="W33" s="11">
        <f>SUMIF('Act 2013-2014'!$U:$U,"CR5"&amp;'LGE Summary by Ferc by Month'!$B33&amp;"2014",'Act 2013-2014'!M:M)</f>
        <v>255</v>
      </c>
      <c r="X33" s="11">
        <f>SUMIF('Act 2013-2014'!$U:$U,"CR5"&amp;'LGE Summary by Ferc by Month'!$B33&amp;"2014",'Act 2013-2014'!N:N)</f>
        <v>255</v>
      </c>
      <c r="Y33" s="11">
        <f>SUMIF('Act 2013-2014'!$U:$U,"CR5"&amp;'LGE Summary by Ferc by Month'!$B33&amp;"2014",'Act 2013-2014'!O:O)</f>
        <v>255</v>
      </c>
      <c r="Z33" s="11">
        <f>SUMIF('Act 2013-2014'!$U:$U,"CR5"&amp;'LGE Summary by Ferc by Month'!$B33&amp;"2014",'Act 2013-2014'!P:P)</f>
        <v>255</v>
      </c>
      <c r="AA33" s="11">
        <f>SUMIF('2015-2017'!$U:$U,"CR5"&amp;'LGE Summary by Ferc by Month'!$B33&amp;"2015",'2015-2017'!E:E)</f>
        <v>0</v>
      </c>
      <c r="AB33" s="11">
        <f>SUMIF('2015-2017'!$U:$U,"CR5"&amp;'LGE Summary by Ferc by Month'!$B33&amp;"2015",'2015-2017'!F:F)</f>
        <v>0</v>
      </c>
      <c r="AC33" s="11">
        <f>SUMIF('2015-2017'!$U:$U,"CR5"&amp;'LGE Summary by Ferc by Month'!$B33&amp;"2015",'2015-2017'!G:G)</f>
        <v>0</v>
      </c>
      <c r="AD33" s="11">
        <f>SUMIF('2015-2017'!$U:$U,"CR5"&amp;'LGE Summary by Ferc by Month'!$B33&amp;"2015",'2015-2017'!H:H)</f>
        <v>0</v>
      </c>
      <c r="AE33" s="11">
        <f>SUMIF('2015-2017'!$U:$U,"CR5"&amp;'LGE Summary by Ferc by Month'!$B33&amp;"2015",'2015-2017'!I:I)</f>
        <v>0</v>
      </c>
      <c r="AF33" s="11">
        <f>SUMIF('2015-2017'!$U:$U,"CR5"&amp;'LGE Summary by Ferc by Month'!$B33&amp;"2015",'2015-2017'!J:J)</f>
        <v>0</v>
      </c>
      <c r="AG33" s="11">
        <f>SUMIF('2015-2017'!$U:$U,"CR5"&amp;'LGE Summary by Ferc by Month'!$B33&amp;"2015",'2015-2017'!K:K)</f>
        <v>0</v>
      </c>
      <c r="AH33" s="11">
        <f>SUMIF('2015-2017'!$U:$U,"CR5"&amp;'LGE Summary by Ferc by Month'!$B33&amp;"2015",'2015-2017'!L:L)</f>
        <v>0</v>
      </c>
      <c r="AI33" s="11">
        <f>SUMIF('2015-2017'!$U:$U,"CR5"&amp;'LGE Summary by Ferc by Month'!$B33&amp;"2015",'2015-2017'!M:M)</f>
        <v>0</v>
      </c>
      <c r="AJ33" s="11">
        <f>SUMIF('2015-2017'!$U:$U,"CR5"&amp;'LGE Summary by Ferc by Month'!$B33&amp;"2015",'2015-2017'!N:N)</f>
        <v>0</v>
      </c>
      <c r="AK33" s="11">
        <f>SUMIF('2015-2017'!$U:$U,"CR5"&amp;'LGE Summary by Ferc by Month'!$B33&amp;"2015",'2015-2017'!O:O)</f>
        <v>0</v>
      </c>
      <c r="AL33" s="11">
        <f>SUMIF('2015-2017'!$U:$U,"CR5"&amp;'LGE Summary by Ferc by Month'!$B33&amp;"2015",'2015-2017'!P:P)</f>
        <v>0</v>
      </c>
      <c r="AM33" s="11">
        <f>SUMIF('2015-2017'!$U:$U,"CR5"&amp;'LGE Summary by Ferc by Month'!$B33&amp;"2016",'2015-2017'!E:E)</f>
        <v>0</v>
      </c>
      <c r="AN33" s="11">
        <f>SUMIF('2015-2017'!$U:$U,"CR5"&amp;'LGE Summary by Ferc by Month'!$B33&amp;"2016",'2015-2017'!F:F)</f>
        <v>0</v>
      </c>
      <c r="AO33" s="11">
        <f>SUMIF('2015-2017'!$U:$U,"CR5"&amp;'LGE Summary by Ferc by Month'!$B33&amp;"2016",'2015-2017'!G:G)</f>
        <v>0</v>
      </c>
      <c r="AP33" s="11">
        <f>SUMIF('2015-2017'!$U:$U,"CR5"&amp;'LGE Summary by Ferc by Month'!$B33&amp;"2016",'2015-2017'!H:H)</f>
        <v>0</v>
      </c>
      <c r="AQ33" s="11">
        <f>SUMIF('2015-2017'!$U:$U,"CR5"&amp;'LGE Summary by Ferc by Month'!$B33&amp;"2016",'2015-2017'!I:I)</f>
        <v>0</v>
      </c>
      <c r="AR33" s="11">
        <f>SUMIF('2015-2017'!$U:$U,"CR5"&amp;'LGE Summary by Ferc by Month'!$B33&amp;"2016",'2015-2017'!J:J)</f>
        <v>0</v>
      </c>
      <c r="AS33" s="11">
        <f>SUMIF('2015-2017'!$U:$U,"CR5"&amp;'LGE Summary by Ferc by Month'!$B33&amp;"2016",'2015-2017'!K:K)</f>
        <v>0</v>
      </c>
      <c r="AT33" s="11">
        <f>SUMIF('2015-2017'!$U:$U,"CR5"&amp;'LGE Summary by Ferc by Month'!$B33&amp;"2016",'2015-2017'!L:L)</f>
        <v>0</v>
      </c>
      <c r="AU33" s="11">
        <f>SUMIF('2015-2017'!$U:$U,"CR5"&amp;'LGE Summary by Ferc by Month'!$B33&amp;"2016",'2015-2017'!M:M)</f>
        <v>0</v>
      </c>
      <c r="AV33" s="11">
        <f>SUMIF('2015-2017'!$U:$U,"CR5"&amp;'LGE Summary by Ferc by Month'!$B33&amp;"2016",'2015-2017'!N:N)</f>
        <v>0</v>
      </c>
      <c r="AW33" s="11">
        <f>SUMIF('2015-2017'!$U:$U,"CR5"&amp;'LGE Summary by Ferc by Month'!$B33&amp;"2016",'2015-2017'!O:O)</f>
        <v>0</v>
      </c>
      <c r="AX33" s="11">
        <f>SUMIF('2015-2017'!$U:$U,"CR5"&amp;'LGE Summary by Ferc by Month'!$B33&amp;"2016",'2015-2017'!P:P)</f>
        <v>0</v>
      </c>
      <c r="AY33" s="11">
        <f>SUMIF('2015-2017'!$U:$U,"CR5"&amp;'LGE Summary by Ferc by Month'!$B33&amp;"2017",'2015-2017'!E:E)</f>
        <v>0</v>
      </c>
      <c r="AZ33" s="11">
        <f>SUMIF('2015-2017'!$U:$U,"CR5"&amp;'LGE Summary by Ferc by Month'!$B33&amp;"2017",'2015-2017'!F:F)</f>
        <v>0</v>
      </c>
      <c r="BA33" s="11">
        <f>SUMIF('2015-2017'!$U:$U,"CR5"&amp;'LGE Summary by Ferc by Month'!$B33&amp;"2017",'2015-2017'!G:G)</f>
        <v>0</v>
      </c>
      <c r="BB33" s="11">
        <f>SUMIF('2015-2017'!$U:$U,"CR5"&amp;'LGE Summary by Ferc by Month'!$B33&amp;"2017",'2015-2017'!H:H)</f>
        <v>0</v>
      </c>
      <c r="BC33" s="11">
        <f>SUMIF('2015-2017'!$U:$U,"CR5"&amp;'LGE Summary by Ferc by Month'!$B33&amp;"2017",'2015-2017'!I:I)</f>
        <v>0</v>
      </c>
      <c r="BD33" s="11">
        <f>SUMIF('2015-2017'!$U:$U,"CR5"&amp;'LGE Summary by Ferc by Month'!$B33&amp;"2017",'2015-2017'!J:J)</f>
        <v>0</v>
      </c>
      <c r="BE33" s="11">
        <f>SUMIF('2015-2017'!$U:$U,"CR5"&amp;'LGE Summary by Ferc by Month'!$B33&amp;"2017",'2015-2017'!K:K)</f>
        <v>0</v>
      </c>
      <c r="BF33" s="11">
        <f>SUMIF('2015-2017'!$U:$U,"CR5"&amp;'LGE Summary by Ferc by Month'!$B33&amp;"2017",'2015-2017'!L:L)</f>
        <v>0</v>
      </c>
      <c r="BG33" s="11">
        <f>SUMIF('2015-2017'!$U:$U,"CR5"&amp;'LGE Summary by Ferc by Month'!$B33&amp;"2017",'2015-2017'!M:M)</f>
        <v>0</v>
      </c>
      <c r="BH33" s="11">
        <f>SUMIF('2015-2017'!$U:$U,"CR5"&amp;'LGE Summary by Ferc by Month'!$B33&amp;"2017",'2015-2017'!N:N)</f>
        <v>0</v>
      </c>
      <c r="BI33" s="11">
        <f>SUMIF('2015-2017'!$U:$U,"CR5"&amp;'LGE Summary by Ferc by Month'!$B33&amp;"2017",'2015-2017'!O:O)</f>
        <v>0</v>
      </c>
      <c r="BJ33" s="11">
        <f>SUMIF('2015-2017'!$U:$U,"CR5"&amp;'LGE Summary by Ferc by Month'!$B33&amp;"2017",'2015-2017'!P:P)</f>
        <v>0</v>
      </c>
      <c r="BK33" s="12"/>
      <c r="BL33" s="12">
        <f t="shared" si="12"/>
        <v>2550</v>
      </c>
      <c r="BM33" s="12">
        <f t="shared" si="13"/>
        <v>3060</v>
      </c>
      <c r="BN33" s="12">
        <f t="shared" si="14"/>
        <v>0</v>
      </c>
      <c r="BO33" s="12">
        <f t="shared" si="15"/>
        <v>0</v>
      </c>
      <c r="BP33" s="12">
        <f t="shared" si="16"/>
        <v>0</v>
      </c>
    </row>
    <row r="34" spans="1:68" x14ac:dyDescent="0.25">
      <c r="B34" s="13" t="s">
        <v>3084</v>
      </c>
      <c r="C34" s="11">
        <f>SUMIF('Act 2013-2014'!$U:$U,"CR5"&amp;'LGE Summary by Ferc by Month'!$B34&amp;"2013",'Act 2013-2014'!E:E)</f>
        <v>2.46</v>
      </c>
      <c r="D34" s="11">
        <f>SUMIF('Act 2013-2014'!$U:$U,"CR5"&amp;'LGE Summary by Ferc by Month'!$B34&amp;"2013",'Act 2013-2014'!F:F)</f>
        <v>65.05</v>
      </c>
      <c r="E34" s="11">
        <f>SUMIF('Act 2013-2014'!$U:$U,"CR5"&amp;'LGE Summary by Ferc by Month'!$B34&amp;"2013",'Act 2013-2014'!G:G)</f>
        <v>83.169999999999987</v>
      </c>
      <c r="F34" s="11">
        <f>SUMIF('Act 2013-2014'!$U:$U,"CR5"&amp;'LGE Summary by Ferc by Month'!$B34&amp;"2013",'Act 2013-2014'!H:H)</f>
        <v>55.529999999999994</v>
      </c>
      <c r="G34" s="11">
        <f>SUMIF('Act 2013-2014'!$U:$U,"CR5"&amp;'LGE Summary by Ferc by Month'!$B34&amp;"2013",'Act 2013-2014'!I:I)</f>
        <v>82.91</v>
      </c>
      <c r="H34" s="11">
        <f>SUMIF('Act 2013-2014'!$U:$U,"CR5"&amp;'LGE Summary by Ferc by Month'!$B34&amp;"2013",'Act 2013-2014'!J:J)</f>
        <v>69.8</v>
      </c>
      <c r="I34" s="11">
        <f>SUMIF('Act 2013-2014'!$U:$U,"CR5"&amp;'LGE Summary by Ferc by Month'!$B34&amp;"2013",'Act 2013-2014'!K:K)</f>
        <v>61.910000000000004</v>
      </c>
      <c r="J34" s="11">
        <f>SUMIF('Act 2013-2014'!$U:$U,"CR5"&amp;'LGE Summary by Ferc by Month'!$B34&amp;"2013",'Act 2013-2014'!L:L)</f>
        <v>87.160000000000011</v>
      </c>
      <c r="K34" s="11">
        <f>SUMIF('Act 2013-2014'!$U:$U,"CR5"&amp;'LGE Summary by Ferc by Month'!$B34&amp;"2013",'Act 2013-2014'!M:M)</f>
        <v>83.58</v>
      </c>
      <c r="L34" s="11">
        <f>SUMIF('Act 2013-2014'!$U:$U,"CR5"&amp;'LGE Summary by Ferc by Month'!$B34&amp;"2013",'Act 2013-2014'!N:N)</f>
        <v>74.240000000000009</v>
      </c>
      <c r="M34" s="11">
        <f>SUMIF('Act 2013-2014'!$U:$U,"CR5"&amp;'LGE Summary by Ferc by Month'!$B34&amp;"2013",'Act 2013-2014'!O:O)</f>
        <v>3980.77</v>
      </c>
      <c r="N34" s="11">
        <f>SUMIF('Act 2013-2014'!$U:$U,"CR5"&amp;'LGE Summary by Ferc by Month'!$B34&amp;"2013",'Act 2013-2014'!P:P)</f>
        <v>5248.58</v>
      </c>
      <c r="O34" s="11">
        <f>SUMIF('Act 2013-2014'!$U:$U,"CR5"&amp;'LGE Summary by Ferc by Month'!$B34&amp;"2014",'Act 2013-2014'!E:E)</f>
        <v>394.5</v>
      </c>
      <c r="P34" s="11">
        <f>SUMIF('Act 2013-2014'!$U:$U,"CR5"&amp;'LGE Summary by Ferc by Month'!$B34&amp;"2014",'Act 2013-2014'!F:F)</f>
        <v>381.37</v>
      </c>
      <c r="Q34" s="11">
        <f>SUMIF('Act 2013-2014'!$U:$U,"CR5"&amp;'LGE Summary by Ferc by Month'!$B34&amp;"2014",'Act 2013-2014'!G:G)</f>
        <v>261.15000000000003</v>
      </c>
      <c r="R34" s="11">
        <f>SUMIF('Act 2013-2014'!$U:$U,"CR5"&amp;'LGE Summary by Ferc by Month'!$B34&amp;"2014",'Act 2013-2014'!H:H)</f>
        <v>2943.6099999999997</v>
      </c>
      <c r="S34" s="11">
        <f>SUMIF('Act 2013-2014'!$U:$U,"CR5"&amp;'LGE Summary by Ferc by Month'!$B34&amp;"2014",'Act 2013-2014'!I:I)</f>
        <v>1196.4100000000001</v>
      </c>
      <c r="T34" s="11">
        <f>SUMIF('Act 2013-2014'!$U:$U,"CR5"&amp;'LGE Summary by Ferc by Month'!$B34&amp;"2014",'Act 2013-2014'!J:J)</f>
        <v>1239</v>
      </c>
      <c r="U34" s="11">
        <f>SUMIF('Act 2013-2014'!$U:$U,"CR5"&amp;'LGE Summary by Ferc by Month'!$B34&amp;"2014",'Act 2013-2014'!K:K)</f>
        <v>4935.0200000000004</v>
      </c>
      <c r="V34" s="11">
        <f>SUMIF('Act 2013-2014'!$U:$U,"CR5"&amp;'LGE Summary by Ferc by Month'!$B34&amp;"2014",'Act 2013-2014'!L:L)</f>
        <v>2862.5099999999998</v>
      </c>
      <c r="W34" s="11">
        <f>SUMIF('Act 2013-2014'!$U:$U,"CR5"&amp;'LGE Summary by Ferc by Month'!$B34&amp;"2014",'Act 2013-2014'!M:M)</f>
        <v>4962.08</v>
      </c>
      <c r="X34" s="11">
        <f>SUMIF('Act 2013-2014'!$U:$U,"CR5"&amp;'LGE Summary by Ferc by Month'!$B34&amp;"2014",'Act 2013-2014'!N:N)</f>
        <v>1991.74</v>
      </c>
      <c r="Y34" s="11">
        <f>SUMIF('Act 2013-2014'!$U:$U,"CR5"&amp;'LGE Summary by Ferc by Month'!$B34&amp;"2014",'Act 2013-2014'!O:O)</f>
        <v>2711.25</v>
      </c>
      <c r="Z34" s="11">
        <f>SUMIF('Act 2013-2014'!$U:$U,"CR5"&amp;'LGE Summary by Ferc by Month'!$B34&amp;"2014",'Act 2013-2014'!P:P)</f>
        <v>2085.8500000000004</v>
      </c>
      <c r="AA34" s="11">
        <f>SUMIF('2015-2017'!$U:$U,"CR5"&amp;'LGE Summary by Ferc by Month'!$B34&amp;"2015",'2015-2017'!E:E)</f>
        <v>0</v>
      </c>
      <c r="AB34" s="11">
        <f>SUMIF('2015-2017'!$U:$U,"CR5"&amp;'LGE Summary by Ferc by Month'!$B34&amp;"2015",'2015-2017'!F:F)</f>
        <v>0</v>
      </c>
      <c r="AC34" s="11">
        <f>SUMIF('2015-2017'!$U:$U,"CR5"&amp;'LGE Summary by Ferc by Month'!$B34&amp;"2015",'2015-2017'!G:G)</f>
        <v>0</v>
      </c>
      <c r="AD34" s="11">
        <f>SUMIF('2015-2017'!$U:$U,"CR5"&amp;'LGE Summary by Ferc by Month'!$B34&amp;"2015",'2015-2017'!H:H)</f>
        <v>0</v>
      </c>
      <c r="AE34" s="11">
        <f>SUMIF('2015-2017'!$U:$U,"CR5"&amp;'LGE Summary by Ferc by Month'!$B34&amp;"2015",'2015-2017'!I:I)</f>
        <v>0</v>
      </c>
      <c r="AF34" s="11">
        <f>SUMIF('2015-2017'!$U:$U,"CR5"&amp;'LGE Summary by Ferc by Month'!$B34&amp;"2015",'2015-2017'!J:J)</f>
        <v>0</v>
      </c>
      <c r="AG34" s="11">
        <f>SUMIF('2015-2017'!$U:$U,"CR5"&amp;'LGE Summary by Ferc by Month'!$B34&amp;"2015",'2015-2017'!K:K)</f>
        <v>0</v>
      </c>
      <c r="AH34" s="11">
        <f>SUMIF('2015-2017'!$U:$U,"CR5"&amp;'LGE Summary by Ferc by Month'!$B34&amp;"2015",'2015-2017'!L:L)</f>
        <v>0</v>
      </c>
      <c r="AI34" s="11">
        <f>SUMIF('2015-2017'!$U:$U,"CR5"&amp;'LGE Summary by Ferc by Month'!$B34&amp;"2015",'2015-2017'!M:M)</f>
        <v>0</v>
      </c>
      <c r="AJ34" s="11">
        <f>SUMIF('2015-2017'!$U:$U,"CR5"&amp;'LGE Summary by Ferc by Month'!$B34&amp;"2015",'2015-2017'!N:N)</f>
        <v>0</v>
      </c>
      <c r="AK34" s="11">
        <f>SUMIF('2015-2017'!$U:$U,"CR5"&amp;'LGE Summary by Ferc by Month'!$B34&amp;"2015",'2015-2017'!O:O)</f>
        <v>0</v>
      </c>
      <c r="AL34" s="11">
        <f>SUMIF('2015-2017'!$U:$U,"CR5"&amp;'LGE Summary by Ferc by Month'!$B34&amp;"2015",'2015-2017'!P:P)</f>
        <v>0</v>
      </c>
      <c r="AM34" s="11">
        <f>SUMIF('2015-2017'!$U:$U,"CR5"&amp;'LGE Summary by Ferc by Month'!$B34&amp;"2016",'2015-2017'!E:E)</f>
        <v>0</v>
      </c>
      <c r="AN34" s="11">
        <f>SUMIF('2015-2017'!$U:$U,"CR5"&amp;'LGE Summary by Ferc by Month'!$B34&amp;"2016",'2015-2017'!F:F)</f>
        <v>0</v>
      </c>
      <c r="AO34" s="11">
        <f>SUMIF('2015-2017'!$U:$U,"CR5"&amp;'LGE Summary by Ferc by Month'!$B34&amp;"2016",'2015-2017'!G:G)</f>
        <v>0</v>
      </c>
      <c r="AP34" s="11">
        <f>SUMIF('2015-2017'!$U:$U,"CR5"&amp;'LGE Summary by Ferc by Month'!$B34&amp;"2016",'2015-2017'!H:H)</f>
        <v>0</v>
      </c>
      <c r="AQ34" s="11">
        <f>SUMIF('2015-2017'!$U:$U,"CR5"&amp;'LGE Summary by Ferc by Month'!$B34&amp;"2016",'2015-2017'!I:I)</f>
        <v>0</v>
      </c>
      <c r="AR34" s="11">
        <f>SUMIF('2015-2017'!$U:$U,"CR5"&amp;'LGE Summary by Ferc by Month'!$B34&amp;"2016",'2015-2017'!J:J)</f>
        <v>0</v>
      </c>
      <c r="AS34" s="11">
        <f>SUMIF('2015-2017'!$U:$U,"CR5"&amp;'LGE Summary by Ferc by Month'!$B34&amp;"2016",'2015-2017'!K:K)</f>
        <v>0</v>
      </c>
      <c r="AT34" s="11">
        <f>SUMIF('2015-2017'!$U:$U,"CR5"&amp;'LGE Summary by Ferc by Month'!$B34&amp;"2016",'2015-2017'!L:L)</f>
        <v>0</v>
      </c>
      <c r="AU34" s="11">
        <f>SUMIF('2015-2017'!$U:$U,"CR5"&amp;'LGE Summary by Ferc by Month'!$B34&amp;"2016",'2015-2017'!M:M)</f>
        <v>0</v>
      </c>
      <c r="AV34" s="11">
        <f>SUMIF('2015-2017'!$U:$U,"CR5"&amp;'LGE Summary by Ferc by Month'!$B34&amp;"2016",'2015-2017'!N:N)</f>
        <v>0</v>
      </c>
      <c r="AW34" s="11">
        <f>SUMIF('2015-2017'!$U:$U,"CR5"&amp;'LGE Summary by Ferc by Month'!$B34&amp;"2016",'2015-2017'!O:O)</f>
        <v>0</v>
      </c>
      <c r="AX34" s="11">
        <f>SUMIF('2015-2017'!$U:$U,"CR5"&amp;'LGE Summary by Ferc by Month'!$B34&amp;"2016",'2015-2017'!P:P)</f>
        <v>0</v>
      </c>
      <c r="AY34" s="11">
        <f>SUMIF('2015-2017'!$U:$U,"CR5"&amp;'LGE Summary by Ferc by Month'!$B34&amp;"2017",'2015-2017'!E:E)</f>
        <v>0</v>
      </c>
      <c r="AZ34" s="11">
        <f>SUMIF('2015-2017'!$U:$U,"CR5"&amp;'LGE Summary by Ferc by Month'!$B34&amp;"2017",'2015-2017'!F:F)</f>
        <v>0</v>
      </c>
      <c r="BA34" s="11">
        <f>SUMIF('2015-2017'!$U:$U,"CR5"&amp;'LGE Summary by Ferc by Month'!$B34&amp;"2017",'2015-2017'!G:G)</f>
        <v>0</v>
      </c>
      <c r="BB34" s="11">
        <f>SUMIF('2015-2017'!$U:$U,"CR5"&amp;'LGE Summary by Ferc by Month'!$B34&amp;"2017",'2015-2017'!H:H)</f>
        <v>0</v>
      </c>
      <c r="BC34" s="11">
        <f>SUMIF('2015-2017'!$U:$U,"CR5"&amp;'LGE Summary by Ferc by Month'!$B34&amp;"2017",'2015-2017'!I:I)</f>
        <v>0</v>
      </c>
      <c r="BD34" s="11">
        <f>SUMIF('2015-2017'!$U:$U,"CR5"&amp;'LGE Summary by Ferc by Month'!$B34&amp;"2017",'2015-2017'!J:J)</f>
        <v>0</v>
      </c>
      <c r="BE34" s="11">
        <f>SUMIF('2015-2017'!$U:$U,"CR5"&amp;'LGE Summary by Ferc by Month'!$B34&amp;"2017",'2015-2017'!K:K)</f>
        <v>0</v>
      </c>
      <c r="BF34" s="11">
        <f>SUMIF('2015-2017'!$U:$U,"CR5"&amp;'LGE Summary by Ferc by Month'!$B34&amp;"2017",'2015-2017'!L:L)</f>
        <v>0</v>
      </c>
      <c r="BG34" s="11">
        <f>SUMIF('2015-2017'!$U:$U,"CR5"&amp;'LGE Summary by Ferc by Month'!$B34&amp;"2017",'2015-2017'!M:M)</f>
        <v>0</v>
      </c>
      <c r="BH34" s="11">
        <f>SUMIF('2015-2017'!$U:$U,"CR5"&amp;'LGE Summary by Ferc by Month'!$B34&amp;"2017",'2015-2017'!N:N)</f>
        <v>0</v>
      </c>
      <c r="BI34" s="11">
        <f>SUMIF('2015-2017'!$U:$U,"CR5"&amp;'LGE Summary by Ferc by Month'!$B34&amp;"2017",'2015-2017'!O:O)</f>
        <v>0</v>
      </c>
      <c r="BJ34" s="11">
        <f>SUMIF('2015-2017'!$U:$U,"CR5"&amp;'LGE Summary by Ferc by Month'!$B34&amp;"2017",'2015-2017'!P:P)</f>
        <v>0</v>
      </c>
      <c r="BK34" s="12"/>
      <c r="BL34" s="12">
        <f t="shared" si="12"/>
        <v>9895.16</v>
      </c>
      <c r="BM34" s="12">
        <f t="shared" si="13"/>
        <v>25964.490000000005</v>
      </c>
      <c r="BN34" s="12">
        <f t="shared" si="14"/>
        <v>0</v>
      </c>
      <c r="BO34" s="12">
        <f t="shared" si="15"/>
        <v>0</v>
      </c>
      <c r="BP34" s="12">
        <f t="shared" si="16"/>
        <v>0</v>
      </c>
    </row>
    <row r="35" spans="1:68" x14ac:dyDescent="0.25">
      <c r="B35" s="13" t="s">
        <v>3085</v>
      </c>
      <c r="C35" s="11">
        <f>SUMIF('Act 2013-2014'!$U:$U,"CR5"&amp;'LGE Summary by Ferc by Month'!$B35&amp;"2013",'Act 2013-2014'!E:E)</f>
        <v>27763.08</v>
      </c>
      <c r="D35" s="11">
        <f>SUMIF('Act 2013-2014'!$U:$U,"CR5"&amp;'LGE Summary by Ferc by Month'!$B35&amp;"2013",'Act 2013-2014'!F:F)</f>
        <v>23642.230000000003</v>
      </c>
      <c r="E35" s="11">
        <f>SUMIF('Act 2013-2014'!$U:$U,"CR5"&amp;'LGE Summary by Ferc by Month'!$B35&amp;"2013",'Act 2013-2014'!G:G)</f>
        <v>33234.659999999996</v>
      </c>
      <c r="F35" s="11">
        <f>SUMIF('Act 2013-2014'!$U:$U,"CR5"&amp;'LGE Summary by Ferc by Month'!$B35&amp;"2013",'Act 2013-2014'!H:H)</f>
        <v>34648.69</v>
      </c>
      <c r="G35" s="11">
        <f>SUMIF('Act 2013-2014'!$U:$U,"CR5"&amp;'LGE Summary by Ferc by Month'!$B35&amp;"2013",'Act 2013-2014'!I:I)</f>
        <v>27787.07</v>
      </c>
      <c r="H35" s="11">
        <f>SUMIF('Act 2013-2014'!$U:$U,"CR5"&amp;'LGE Summary by Ferc by Month'!$B35&amp;"2013",'Act 2013-2014'!J:J)</f>
        <v>29087.71</v>
      </c>
      <c r="I35" s="11">
        <f>SUMIF('Act 2013-2014'!$U:$U,"CR5"&amp;'LGE Summary by Ferc by Month'!$B35&amp;"2013",'Act 2013-2014'!K:K)</f>
        <v>26720.649999999998</v>
      </c>
      <c r="J35" s="11">
        <f>SUMIF('Act 2013-2014'!$U:$U,"CR5"&amp;'LGE Summary by Ferc by Month'!$B35&amp;"2013",'Act 2013-2014'!L:L)</f>
        <v>34717.229999999996</v>
      </c>
      <c r="K35" s="11">
        <f>SUMIF('Act 2013-2014'!$U:$U,"CR5"&amp;'LGE Summary by Ferc by Month'!$B35&amp;"2013",'Act 2013-2014'!M:M)</f>
        <v>38118.639999999999</v>
      </c>
      <c r="L35" s="11">
        <f>SUMIF('Act 2013-2014'!$U:$U,"CR5"&amp;'LGE Summary by Ferc by Month'!$B35&amp;"2013",'Act 2013-2014'!N:N)</f>
        <v>77115.51999999999</v>
      </c>
      <c r="M35" s="11">
        <f>SUMIF('Act 2013-2014'!$U:$U,"CR5"&amp;'LGE Summary by Ferc by Month'!$B35&amp;"2013",'Act 2013-2014'!O:O)</f>
        <v>13205.56</v>
      </c>
      <c r="N35" s="11">
        <f>SUMIF('Act 2013-2014'!$U:$U,"CR5"&amp;'LGE Summary by Ferc by Month'!$B35&amp;"2013",'Act 2013-2014'!P:P)</f>
        <v>12161.660000000003</v>
      </c>
      <c r="O35" s="11">
        <f>SUMIF('Act 2013-2014'!$U:$U,"CR5"&amp;'LGE Summary by Ferc by Month'!$B35&amp;"2014",'Act 2013-2014'!E:E)</f>
        <v>24181.519999999997</v>
      </c>
      <c r="P35" s="11">
        <f>SUMIF('Act 2013-2014'!$U:$U,"CR5"&amp;'LGE Summary by Ferc by Month'!$B35&amp;"2014",'Act 2013-2014'!F:F)</f>
        <v>26960.28</v>
      </c>
      <c r="Q35" s="11">
        <f>SUMIF('Act 2013-2014'!$U:$U,"CR5"&amp;'LGE Summary by Ferc by Month'!$B35&amp;"2014",'Act 2013-2014'!G:G)</f>
        <v>33268.68</v>
      </c>
      <c r="R35" s="11">
        <f>SUMIF('Act 2013-2014'!$U:$U,"CR5"&amp;'LGE Summary by Ferc by Month'!$B35&amp;"2014",'Act 2013-2014'!H:H)</f>
        <v>31347.23</v>
      </c>
      <c r="S35" s="11">
        <f>SUMIF('Act 2013-2014'!$U:$U,"CR5"&amp;'LGE Summary by Ferc by Month'!$B35&amp;"2014",'Act 2013-2014'!I:I)</f>
        <v>28321.100000000002</v>
      </c>
      <c r="T35" s="11">
        <f>SUMIF('Act 2013-2014'!$U:$U,"CR5"&amp;'LGE Summary by Ferc by Month'!$B35&amp;"2014",'Act 2013-2014'!J:J)</f>
        <v>17885.04</v>
      </c>
      <c r="U35" s="11">
        <f>SUMIF('Act 2013-2014'!$U:$U,"CR5"&amp;'LGE Summary by Ferc by Month'!$B35&amp;"2014",'Act 2013-2014'!K:K)</f>
        <v>27559.569999999996</v>
      </c>
      <c r="V35" s="11">
        <f>SUMIF('Act 2013-2014'!$U:$U,"CR5"&amp;'LGE Summary by Ferc by Month'!$B35&amp;"2014",'Act 2013-2014'!L:L)</f>
        <v>14063.2</v>
      </c>
      <c r="W35" s="11">
        <f>SUMIF('Act 2013-2014'!$U:$U,"CR5"&amp;'LGE Summary by Ferc by Month'!$B35&amp;"2014",'Act 2013-2014'!M:M)</f>
        <v>17588.809999999998</v>
      </c>
      <c r="X35" s="11">
        <f>SUMIF('Act 2013-2014'!$U:$U,"CR5"&amp;'LGE Summary by Ferc by Month'!$B35&amp;"2014",'Act 2013-2014'!N:N)</f>
        <v>63308.590000000004</v>
      </c>
      <c r="Y35" s="11">
        <f>SUMIF('Act 2013-2014'!$U:$U,"CR5"&amp;'LGE Summary by Ferc by Month'!$B35&amp;"2014",'Act 2013-2014'!O:O)</f>
        <v>-7302.4599999999991</v>
      </c>
      <c r="Z35" s="11">
        <f>SUMIF('Act 2013-2014'!$U:$U,"CR5"&amp;'LGE Summary by Ferc by Month'!$B35&amp;"2014",'Act 2013-2014'!P:P)</f>
        <v>5903.5700000000015</v>
      </c>
      <c r="AA35" s="11">
        <f>SUMIF('2015-2017'!$U:$U,"CR5"&amp;'LGE Summary by Ferc by Month'!$B35&amp;"2015",'2015-2017'!E:E)</f>
        <v>0</v>
      </c>
      <c r="AB35" s="11">
        <f>SUMIF('2015-2017'!$U:$U,"CR5"&amp;'LGE Summary by Ferc by Month'!$B35&amp;"2015",'2015-2017'!F:F)</f>
        <v>0</v>
      </c>
      <c r="AC35" s="11">
        <f>SUMIF('2015-2017'!$U:$U,"CR5"&amp;'LGE Summary by Ferc by Month'!$B35&amp;"2015",'2015-2017'!G:G)</f>
        <v>0</v>
      </c>
      <c r="AD35" s="11">
        <f>SUMIF('2015-2017'!$U:$U,"CR5"&amp;'LGE Summary by Ferc by Month'!$B35&amp;"2015",'2015-2017'!H:H)</f>
        <v>0</v>
      </c>
      <c r="AE35" s="11">
        <f>SUMIF('2015-2017'!$U:$U,"CR5"&amp;'LGE Summary by Ferc by Month'!$B35&amp;"2015",'2015-2017'!I:I)</f>
        <v>0</v>
      </c>
      <c r="AF35" s="11">
        <f>SUMIF('2015-2017'!$U:$U,"CR5"&amp;'LGE Summary by Ferc by Month'!$B35&amp;"2015",'2015-2017'!J:J)</f>
        <v>0</v>
      </c>
      <c r="AG35" s="11">
        <f>SUMIF('2015-2017'!$U:$U,"CR5"&amp;'LGE Summary by Ferc by Month'!$B35&amp;"2015",'2015-2017'!K:K)</f>
        <v>0</v>
      </c>
      <c r="AH35" s="11">
        <f>SUMIF('2015-2017'!$U:$U,"CR5"&amp;'LGE Summary by Ferc by Month'!$B35&amp;"2015",'2015-2017'!L:L)</f>
        <v>0</v>
      </c>
      <c r="AI35" s="11">
        <f>SUMIF('2015-2017'!$U:$U,"CR5"&amp;'LGE Summary by Ferc by Month'!$B35&amp;"2015",'2015-2017'!M:M)</f>
        <v>0</v>
      </c>
      <c r="AJ35" s="11">
        <f>SUMIF('2015-2017'!$U:$U,"CR5"&amp;'LGE Summary by Ferc by Month'!$B35&amp;"2015",'2015-2017'!N:N)</f>
        <v>0</v>
      </c>
      <c r="AK35" s="11">
        <f>SUMIF('2015-2017'!$U:$U,"CR5"&amp;'LGE Summary by Ferc by Month'!$B35&amp;"2015",'2015-2017'!O:O)</f>
        <v>0</v>
      </c>
      <c r="AL35" s="11">
        <f>SUMIF('2015-2017'!$U:$U,"CR5"&amp;'LGE Summary by Ferc by Month'!$B35&amp;"2015",'2015-2017'!P:P)</f>
        <v>0</v>
      </c>
      <c r="AM35" s="11">
        <f>SUMIF('2015-2017'!$U:$U,"CR5"&amp;'LGE Summary by Ferc by Month'!$B35&amp;"2016",'2015-2017'!E:E)</f>
        <v>0</v>
      </c>
      <c r="AN35" s="11">
        <f>SUMIF('2015-2017'!$U:$U,"CR5"&amp;'LGE Summary by Ferc by Month'!$B35&amp;"2016",'2015-2017'!F:F)</f>
        <v>0</v>
      </c>
      <c r="AO35" s="11">
        <f>SUMIF('2015-2017'!$U:$U,"CR5"&amp;'LGE Summary by Ferc by Month'!$B35&amp;"2016",'2015-2017'!G:G)</f>
        <v>0</v>
      </c>
      <c r="AP35" s="11">
        <f>SUMIF('2015-2017'!$U:$U,"CR5"&amp;'LGE Summary by Ferc by Month'!$B35&amp;"2016",'2015-2017'!H:H)</f>
        <v>0</v>
      </c>
      <c r="AQ35" s="11">
        <f>SUMIF('2015-2017'!$U:$U,"CR5"&amp;'LGE Summary by Ferc by Month'!$B35&amp;"2016",'2015-2017'!I:I)</f>
        <v>0</v>
      </c>
      <c r="AR35" s="11">
        <f>SUMIF('2015-2017'!$U:$U,"CR5"&amp;'LGE Summary by Ferc by Month'!$B35&amp;"2016",'2015-2017'!J:J)</f>
        <v>0</v>
      </c>
      <c r="AS35" s="11">
        <f>SUMIF('2015-2017'!$U:$U,"CR5"&amp;'LGE Summary by Ferc by Month'!$B35&amp;"2016",'2015-2017'!K:K)</f>
        <v>0</v>
      </c>
      <c r="AT35" s="11">
        <f>SUMIF('2015-2017'!$U:$U,"CR5"&amp;'LGE Summary by Ferc by Month'!$B35&amp;"2016",'2015-2017'!L:L)</f>
        <v>0</v>
      </c>
      <c r="AU35" s="11">
        <f>SUMIF('2015-2017'!$U:$U,"CR5"&amp;'LGE Summary by Ferc by Month'!$B35&amp;"2016",'2015-2017'!M:M)</f>
        <v>0</v>
      </c>
      <c r="AV35" s="11">
        <f>SUMIF('2015-2017'!$U:$U,"CR5"&amp;'LGE Summary by Ferc by Month'!$B35&amp;"2016",'2015-2017'!N:N)</f>
        <v>0</v>
      </c>
      <c r="AW35" s="11">
        <f>SUMIF('2015-2017'!$U:$U,"CR5"&amp;'LGE Summary by Ferc by Month'!$B35&amp;"2016",'2015-2017'!O:O)</f>
        <v>0</v>
      </c>
      <c r="AX35" s="11">
        <f>SUMIF('2015-2017'!$U:$U,"CR5"&amp;'LGE Summary by Ferc by Month'!$B35&amp;"2016",'2015-2017'!P:P)</f>
        <v>0</v>
      </c>
      <c r="AY35" s="11">
        <f>SUMIF('2015-2017'!$U:$U,"CR5"&amp;'LGE Summary by Ferc by Month'!$B35&amp;"2017",'2015-2017'!E:E)</f>
        <v>0</v>
      </c>
      <c r="AZ35" s="11">
        <f>SUMIF('2015-2017'!$U:$U,"CR5"&amp;'LGE Summary by Ferc by Month'!$B35&amp;"2017",'2015-2017'!F:F)</f>
        <v>0</v>
      </c>
      <c r="BA35" s="11">
        <f>SUMIF('2015-2017'!$U:$U,"CR5"&amp;'LGE Summary by Ferc by Month'!$B35&amp;"2017",'2015-2017'!G:G)</f>
        <v>0</v>
      </c>
      <c r="BB35" s="11">
        <f>SUMIF('2015-2017'!$U:$U,"CR5"&amp;'LGE Summary by Ferc by Month'!$B35&amp;"2017",'2015-2017'!H:H)</f>
        <v>0</v>
      </c>
      <c r="BC35" s="11">
        <f>SUMIF('2015-2017'!$U:$U,"CR5"&amp;'LGE Summary by Ferc by Month'!$B35&amp;"2017",'2015-2017'!I:I)</f>
        <v>0</v>
      </c>
      <c r="BD35" s="11">
        <f>SUMIF('2015-2017'!$U:$U,"CR5"&amp;'LGE Summary by Ferc by Month'!$B35&amp;"2017",'2015-2017'!J:J)</f>
        <v>0</v>
      </c>
      <c r="BE35" s="11">
        <f>SUMIF('2015-2017'!$U:$U,"CR5"&amp;'LGE Summary by Ferc by Month'!$B35&amp;"2017",'2015-2017'!K:K)</f>
        <v>0</v>
      </c>
      <c r="BF35" s="11">
        <f>SUMIF('2015-2017'!$U:$U,"CR5"&amp;'LGE Summary by Ferc by Month'!$B35&amp;"2017",'2015-2017'!L:L)</f>
        <v>0</v>
      </c>
      <c r="BG35" s="11">
        <f>SUMIF('2015-2017'!$U:$U,"CR5"&amp;'LGE Summary by Ferc by Month'!$B35&amp;"2017",'2015-2017'!M:M)</f>
        <v>0</v>
      </c>
      <c r="BH35" s="11">
        <f>SUMIF('2015-2017'!$U:$U,"CR5"&amp;'LGE Summary by Ferc by Month'!$B35&amp;"2017",'2015-2017'!N:N)</f>
        <v>0</v>
      </c>
      <c r="BI35" s="11">
        <f>SUMIF('2015-2017'!$U:$U,"CR5"&amp;'LGE Summary by Ferc by Month'!$B35&amp;"2017",'2015-2017'!O:O)</f>
        <v>0</v>
      </c>
      <c r="BJ35" s="11">
        <f>SUMIF('2015-2017'!$U:$U,"CR5"&amp;'LGE Summary by Ferc by Month'!$B35&amp;"2017",'2015-2017'!P:P)</f>
        <v>0</v>
      </c>
      <c r="BK35" s="12"/>
      <c r="BL35" s="12">
        <f t="shared" si="12"/>
        <v>378202.69999999995</v>
      </c>
      <c r="BM35" s="12">
        <f t="shared" si="13"/>
        <v>283085.13</v>
      </c>
      <c r="BN35" s="12">
        <f t="shared" si="14"/>
        <v>0</v>
      </c>
      <c r="BO35" s="12">
        <f t="shared" si="15"/>
        <v>0</v>
      </c>
      <c r="BP35" s="12">
        <f t="shared" si="16"/>
        <v>0</v>
      </c>
    </row>
    <row r="36" spans="1:68" x14ac:dyDescent="0.25">
      <c r="B36" s="13" t="s">
        <v>3086</v>
      </c>
      <c r="C36" s="11">
        <f>SUMIF('Act 2013-2014'!$U:$U,"CR5"&amp;'LGE Summary by Ferc by Month'!$B36&amp;"2013",'Act 2013-2014'!E:E)</f>
        <v>33936.46</v>
      </c>
      <c r="D36" s="11">
        <f>SUMIF('Act 2013-2014'!$U:$U,"CR5"&amp;'LGE Summary by Ferc by Month'!$B36&amp;"2013",'Act 2013-2014'!F:F)</f>
        <v>31994.19</v>
      </c>
      <c r="E36" s="11">
        <f>SUMIF('Act 2013-2014'!$U:$U,"CR5"&amp;'LGE Summary by Ferc by Month'!$B36&amp;"2013",'Act 2013-2014'!G:G)</f>
        <v>21839.41</v>
      </c>
      <c r="F36" s="11">
        <f>SUMIF('Act 2013-2014'!$U:$U,"CR5"&amp;'LGE Summary by Ferc by Month'!$B36&amp;"2013",'Act 2013-2014'!H:H)</f>
        <v>11155.56</v>
      </c>
      <c r="G36" s="11">
        <f>SUMIF('Act 2013-2014'!$U:$U,"CR5"&amp;'LGE Summary by Ferc by Month'!$B36&amp;"2013",'Act 2013-2014'!I:I)</f>
        <v>32874.65</v>
      </c>
      <c r="H36" s="11">
        <f>SUMIF('Act 2013-2014'!$U:$U,"CR5"&amp;'LGE Summary by Ferc by Month'!$B36&amp;"2013",'Act 2013-2014'!J:J)</f>
        <v>30433.9</v>
      </c>
      <c r="I36" s="11">
        <f>SUMIF('Act 2013-2014'!$U:$U,"CR5"&amp;'LGE Summary by Ferc by Month'!$B36&amp;"2013",'Act 2013-2014'!K:K)</f>
        <v>17256.8</v>
      </c>
      <c r="J36" s="11">
        <f>SUMIF('Act 2013-2014'!$U:$U,"CR5"&amp;'LGE Summary by Ferc by Month'!$B36&amp;"2013",'Act 2013-2014'!L:L)</f>
        <v>31331.91</v>
      </c>
      <c r="K36" s="11">
        <f>SUMIF('Act 2013-2014'!$U:$U,"CR5"&amp;'LGE Summary by Ferc by Month'!$B36&amp;"2013",'Act 2013-2014'!M:M)</f>
        <v>10410.58</v>
      </c>
      <c r="L36" s="11">
        <f>SUMIF('Act 2013-2014'!$U:$U,"CR5"&amp;'LGE Summary by Ferc by Month'!$B36&amp;"2013",'Act 2013-2014'!N:N)</f>
        <v>14330.33</v>
      </c>
      <c r="M36" s="11">
        <f>SUMIF('Act 2013-2014'!$U:$U,"CR5"&amp;'LGE Summary by Ferc by Month'!$B36&amp;"2013",'Act 2013-2014'!O:O)</f>
        <v>19463.080000000002</v>
      </c>
      <c r="N36" s="11">
        <f>SUMIF('Act 2013-2014'!$U:$U,"CR5"&amp;'LGE Summary by Ferc by Month'!$B36&amp;"2013",'Act 2013-2014'!P:P)</f>
        <v>23981.53</v>
      </c>
      <c r="O36" s="11">
        <f>SUMIF('Act 2013-2014'!$U:$U,"CR5"&amp;'LGE Summary by Ferc by Month'!$B36&amp;"2014",'Act 2013-2014'!E:E)</f>
        <v>17735.009999999998</v>
      </c>
      <c r="P36" s="11">
        <f>SUMIF('Act 2013-2014'!$U:$U,"CR5"&amp;'LGE Summary by Ferc by Month'!$B36&amp;"2014",'Act 2013-2014'!F:F)</f>
        <v>15381.019999999999</v>
      </c>
      <c r="Q36" s="11">
        <f>SUMIF('Act 2013-2014'!$U:$U,"CR5"&amp;'LGE Summary by Ferc by Month'!$B36&amp;"2014",'Act 2013-2014'!G:G)</f>
        <v>19021.650000000001</v>
      </c>
      <c r="R36" s="11">
        <f>SUMIF('Act 2013-2014'!$U:$U,"CR5"&amp;'LGE Summary by Ferc by Month'!$B36&amp;"2014",'Act 2013-2014'!H:H)</f>
        <v>9018.380000000001</v>
      </c>
      <c r="S36" s="11">
        <f>SUMIF('Act 2013-2014'!$U:$U,"CR5"&amp;'LGE Summary by Ferc by Month'!$B36&amp;"2014",'Act 2013-2014'!I:I)</f>
        <v>8167.16</v>
      </c>
      <c r="T36" s="11">
        <f>SUMIF('Act 2013-2014'!$U:$U,"CR5"&amp;'LGE Summary by Ferc by Month'!$B36&amp;"2014",'Act 2013-2014'!J:J)</f>
        <v>15421.599999999999</v>
      </c>
      <c r="U36" s="11">
        <f>SUMIF('Act 2013-2014'!$U:$U,"CR5"&amp;'LGE Summary by Ferc by Month'!$B36&amp;"2014",'Act 2013-2014'!K:K)</f>
        <v>14913.6</v>
      </c>
      <c r="V36" s="11">
        <f>SUMIF('Act 2013-2014'!$U:$U,"CR5"&amp;'LGE Summary by Ferc by Month'!$B36&amp;"2014",'Act 2013-2014'!L:L)</f>
        <v>17657.310000000001</v>
      </c>
      <c r="W36" s="11">
        <f>SUMIF('Act 2013-2014'!$U:$U,"CR5"&amp;'LGE Summary by Ferc by Month'!$B36&amp;"2014",'Act 2013-2014'!M:M)</f>
        <v>12397.81</v>
      </c>
      <c r="X36" s="11">
        <f>SUMIF('Act 2013-2014'!$U:$U,"CR5"&amp;'LGE Summary by Ferc by Month'!$B36&amp;"2014",'Act 2013-2014'!N:N)</f>
        <v>13383.99</v>
      </c>
      <c r="Y36" s="11">
        <f>SUMIF('Act 2013-2014'!$U:$U,"CR5"&amp;'LGE Summary by Ferc by Month'!$B36&amp;"2014",'Act 2013-2014'!O:O)</f>
        <v>21423.539999999997</v>
      </c>
      <c r="Z36" s="11">
        <f>SUMIF('Act 2013-2014'!$U:$U,"CR5"&amp;'LGE Summary by Ferc by Month'!$B36&amp;"2014",'Act 2013-2014'!P:P)</f>
        <v>46032.15</v>
      </c>
      <c r="AA36" s="11">
        <f>SUMIF('2015-2017'!$U:$U,"CR5"&amp;'LGE Summary by Ferc by Month'!$B36&amp;"2015",'2015-2017'!E:E)</f>
        <v>0</v>
      </c>
      <c r="AB36" s="11">
        <f>SUMIF('2015-2017'!$U:$U,"CR5"&amp;'LGE Summary by Ferc by Month'!$B36&amp;"2015",'2015-2017'!F:F)</f>
        <v>0</v>
      </c>
      <c r="AC36" s="11">
        <f>SUMIF('2015-2017'!$U:$U,"CR5"&amp;'LGE Summary by Ferc by Month'!$B36&amp;"2015",'2015-2017'!G:G)</f>
        <v>0</v>
      </c>
      <c r="AD36" s="11">
        <f>SUMIF('2015-2017'!$U:$U,"CR5"&amp;'LGE Summary by Ferc by Month'!$B36&amp;"2015",'2015-2017'!H:H)</f>
        <v>0</v>
      </c>
      <c r="AE36" s="11">
        <f>SUMIF('2015-2017'!$U:$U,"CR5"&amp;'LGE Summary by Ferc by Month'!$B36&amp;"2015",'2015-2017'!I:I)</f>
        <v>0</v>
      </c>
      <c r="AF36" s="11">
        <f>SUMIF('2015-2017'!$U:$U,"CR5"&amp;'LGE Summary by Ferc by Month'!$B36&amp;"2015",'2015-2017'!J:J)</f>
        <v>0</v>
      </c>
      <c r="AG36" s="11">
        <f>SUMIF('2015-2017'!$U:$U,"CR5"&amp;'LGE Summary by Ferc by Month'!$B36&amp;"2015",'2015-2017'!K:K)</f>
        <v>0</v>
      </c>
      <c r="AH36" s="11">
        <f>SUMIF('2015-2017'!$U:$U,"CR5"&amp;'LGE Summary by Ferc by Month'!$B36&amp;"2015",'2015-2017'!L:L)</f>
        <v>0</v>
      </c>
      <c r="AI36" s="11">
        <f>SUMIF('2015-2017'!$U:$U,"CR5"&amp;'LGE Summary by Ferc by Month'!$B36&amp;"2015",'2015-2017'!M:M)</f>
        <v>0</v>
      </c>
      <c r="AJ36" s="11">
        <f>SUMIF('2015-2017'!$U:$U,"CR5"&amp;'LGE Summary by Ferc by Month'!$B36&amp;"2015",'2015-2017'!N:N)</f>
        <v>0</v>
      </c>
      <c r="AK36" s="11">
        <f>SUMIF('2015-2017'!$U:$U,"CR5"&amp;'LGE Summary by Ferc by Month'!$B36&amp;"2015",'2015-2017'!O:O)</f>
        <v>0</v>
      </c>
      <c r="AL36" s="11">
        <f>SUMIF('2015-2017'!$U:$U,"CR5"&amp;'LGE Summary by Ferc by Month'!$B36&amp;"2015",'2015-2017'!P:P)</f>
        <v>0</v>
      </c>
      <c r="AM36" s="11">
        <f>SUMIF('2015-2017'!$U:$U,"CR5"&amp;'LGE Summary by Ferc by Month'!$B36&amp;"2016",'2015-2017'!E:E)</f>
        <v>0</v>
      </c>
      <c r="AN36" s="11">
        <f>SUMIF('2015-2017'!$U:$U,"CR5"&amp;'LGE Summary by Ferc by Month'!$B36&amp;"2016",'2015-2017'!F:F)</f>
        <v>0</v>
      </c>
      <c r="AO36" s="11">
        <f>SUMIF('2015-2017'!$U:$U,"CR5"&amp;'LGE Summary by Ferc by Month'!$B36&amp;"2016",'2015-2017'!G:G)</f>
        <v>0</v>
      </c>
      <c r="AP36" s="11">
        <f>SUMIF('2015-2017'!$U:$U,"CR5"&amp;'LGE Summary by Ferc by Month'!$B36&amp;"2016",'2015-2017'!H:H)</f>
        <v>0</v>
      </c>
      <c r="AQ36" s="11">
        <f>SUMIF('2015-2017'!$U:$U,"CR5"&amp;'LGE Summary by Ferc by Month'!$B36&amp;"2016",'2015-2017'!I:I)</f>
        <v>0</v>
      </c>
      <c r="AR36" s="11">
        <f>SUMIF('2015-2017'!$U:$U,"CR5"&amp;'LGE Summary by Ferc by Month'!$B36&amp;"2016",'2015-2017'!J:J)</f>
        <v>0</v>
      </c>
      <c r="AS36" s="11">
        <f>SUMIF('2015-2017'!$U:$U,"CR5"&amp;'LGE Summary by Ferc by Month'!$B36&amp;"2016",'2015-2017'!K:K)</f>
        <v>0</v>
      </c>
      <c r="AT36" s="11">
        <f>SUMIF('2015-2017'!$U:$U,"CR5"&amp;'LGE Summary by Ferc by Month'!$B36&amp;"2016",'2015-2017'!L:L)</f>
        <v>0</v>
      </c>
      <c r="AU36" s="11">
        <f>SUMIF('2015-2017'!$U:$U,"CR5"&amp;'LGE Summary by Ferc by Month'!$B36&amp;"2016",'2015-2017'!M:M)</f>
        <v>0</v>
      </c>
      <c r="AV36" s="11">
        <f>SUMIF('2015-2017'!$U:$U,"CR5"&amp;'LGE Summary by Ferc by Month'!$B36&amp;"2016",'2015-2017'!N:N)</f>
        <v>0</v>
      </c>
      <c r="AW36" s="11">
        <f>SUMIF('2015-2017'!$U:$U,"CR5"&amp;'LGE Summary by Ferc by Month'!$B36&amp;"2016",'2015-2017'!O:O)</f>
        <v>0</v>
      </c>
      <c r="AX36" s="11">
        <f>SUMIF('2015-2017'!$U:$U,"CR5"&amp;'LGE Summary by Ferc by Month'!$B36&amp;"2016",'2015-2017'!P:P)</f>
        <v>0</v>
      </c>
      <c r="AY36" s="11">
        <f>SUMIF('2015-2017'!$U:$U,"CR5"&amp;'LGE Summary by Ferc by Month'!$B36&amp;"2017",'2015-2017'!E:E)</f>
        <v>0</v>
      </c>
      <c r="AZ36" s="11">
        <f>SUMIF('2015-2017'!$U:$U,"CR5"&amp;'LGE Summary by Ferc by Month'!$B36&amp;"2017",'2015-2017'!F:F)</f>
        <v>0</v>
      </c>
      <c r="BA36" s="11">
        <f>SUMIF('2015-2017'!$U:$U,"CR5"&amp;'LGE Summary by Ferc by Month'!$B36&amp;"2017",'2015-2017'!G:G)</f>
        <v>0</v>
      </c>
      <c r="BB36" s="11">
        <f>SUMIF('2015-2017'!$U:$U,"CR5"&amp;'LGE Summary by Ferc by Month'!$B36&amp;"2017",'2015-2017'!H:H)</f>
        <v>0</v>
      </c>
      <c r="BC36" s="11">
        <f>SUMIF('2015-2017'!$U:$U,"CR5"&amp;'LGE Summary by Ferc by Month'!$B36&amp;"2017",'2015-2017'!I:I)</f>
        <v>0</v>
      </c>
      <c r="BD36" s="11">
        <f>SUMIF('2015-2017'!$U:$U,"CR5"&amp;'LGE Summary by Ferc by Month'!$B36&amp;"2017",'2015-2017'!J:J)</f>
        <v>0</v>
      </c>
      <c r="BE36" s="11">
        <f>SUMIF('2015-2017'!$U:$U,"CR5"&amp;'LGE Summary by Ferc by Month'!$B36&amp;"2017",'2015-2017'!K:K)</f>
        <v>0</v>
      </c>
      <c r="BF36" s="11">
        <f>SUMIF('2015-2017'!$U:$U,"CR5"&amp;'LGE Summary by Ferc by Month'!$B36&amp;"2017",'2015-2017'!L:L)</f>
        <v>0</v>
      </c>
      <c r="BG36" s="11">
        <f>SUMIF('2015-2017'!$U:$U,"CR5"&amp;'LGE Summary by Ferc by Month'!$B36&amp;"2017",'2015-2017'!M:M)</f>
        <v>0</v>
      </c>
      <c r="BH36" s="11">
        <f>SUMIF('2015-2017'!$U:$U,"CR5"&amp;'LGE Summary by Ferc by Month'!$B36&amp;"2017",'2015-2017'!N:N)</f>
        <v>0</v>
      </c>
      <c r="BI36" s="11">
        <f>SUMIF('2015-2017'!$U:$U,"CR5"&amp;'LGE Summary by Ferc by Month'!$B36&amp;"2017",'2015-2017'!O:O)</f>
        <v>0</v>
      </c>
      <c r="BJ36" s="11">
        <f>SUMIF('2015-2017'!$U:$U,"CR5"&amp;'LGE Summary by Ferc by Month'!$B36&amp;"2017",'2015-2017'!P:P)</f>
        <v>0</v>
      </c>
      <c r="BK36" s="12"/>
      <c r="BL36" s="12">
        <f t="shared" si="12"/>
        <v>279008.39999999991</v>
      </c>
      <c r="BM36" s="12">
        <f t="shared" si="13"/>
        <v>210553.22</v>
      </c>
      <c r="BN36" s="12">
        <f t="shared" si="14"/>
        <v>0</v>
      </c>
      <c r="BO36" s="12">
        <f t="shared" si="15"/>
        <v>0</v>
      </c>
      <c r="BP36" s="12">
        <f t="shared" si="16"/>
        <v>0</v>
      </c>
    </row>
    <row r="37" spans="1:68" x14ac:dyDescent="0.25">
      <c r="B37" s="13" t="s">
        <v>3087</v>
      </c>
      <c r="C37" s="11">
        <f>SUMIF('Act 2013-2014'!$U:$U,"CR5"&amp;'LGE Summary by Ferc by Month'!$B37&amp;"2013",'Act 2013-2014'!E:E)</f>
        <v>147068.68</v>
      </c>
      <c r="D37" s="11">
        <f>SUMIF('Act 2013-2014'!$U:$U,"CR5"&amp;'LGE Summary by Ferc by Month'!$B37&amp;"2013",'Act 2013-2014'!F:F)</f>
        <v>132790.70000000001</v>
      </c>
      <c r="E37" s="11">
        <f>SUMIF('Act 2013-2014'!$U:$U,"CR5"&amp;'LGE Summary by Ferc by Month'!$B37&amp;"2013",'Act 2013-2014'!G:G)</f>
        <v>289402.79000000004</v>
      </c>
      <c r="F37" s="11">
        <f>SUMIF('Act 2013-2014'!$U:$U,"CR5"&amp;'LGE Summary by Ferc by Month'!$B37&amp;"2013",'Act 2013-2014'!H:H)</f>
        <v>1018291.45</v>
      </c>
      <c r="G37" s="11">
        <f>SUMIF('Act 2013-2014'!$U:$U,"CR5"&amp;'LGE Summary by Ferc by Month'!$B37&amp;"2013",'Act 2013-2014'!I:I)</f>
        <v>69961.349999999977</v>
      </c>
      <c r="H37" s="11">
        <f>SUMIF('Act 2013-2014'!$U:$U,"CR5"&amp;'LGE Summary by Ferc by Month'!$B37&amp;"2013",'Act 2013-2014'!J:J)</f>
        <v>113621.81999999998</v>
      </c>
      <c r="I37" s="11">
        <f>SUMIF('Act 2013-2014'!$U:$U,"CR5"&amp;'LGE Summary by Ferc by Month'!$B37&amp;"2013",'Act 2013-2014'!K:K)</f>
        <v>99326.63</v>
      </c>
      <c r="J37" s="11">
        <f>SUMIF('Act 2013-2014'!$U:$U,"CR5"&amp;'LGE Summary by Ferc by Month'!$B37&amp;"2013",'Act 2013-2014'!L:L)</f>
        <v>103129.07</v>
      </c>
      <c r="K37" s="11">
        <f>SUMIF('Act 2013-2014'!$U:$U,"CR5"&amp;'LGE Summary by Ferc by Month'!$B37&amp;"2013",'Act 2013-2014'!M:M)</f>
        <v>43649.94</v>
      </c>
      <c r="L37" s="11">
        <f>SUMIF('Act 2013-2014'!$U:$U,"CR5"&amp;'LGE Summary by Ferc by Month'!$B37&amp;"2013",'Act 2013-2014'!N:N)</f>
        <v>321916.13</v>
      </c>
      <c r="M37" s="11">
        <f>SUMIF('Act 2013-2014'!$U:$U,"CR5"&amp;'LGE Summary by Ferc by Month'!$B37&amp;"2013",'Act 2013-2014'!O:O)</f>
        <v>186055.18</v>
      </c>
      <c r="N37" s="11">
        <f>SUMIF('Act 2013-2014'!$U:$U,"CR5"&amp;'LGE Summary by Ferc by Month'!$B37&amp;"2013",'Act 2013-2014'!P:P)</f>
        <v>195207.86</v>
      </c>
      <c r="O37" s="11">
        <f>SUMIF('Act 2013-2014'!$U:$U,"CR5"&amp;'LGE Summary by Ferc by Month'!$B37&amp;"2014",'Act 2013-2014'!E:E)</f>
        <v>147554.57</v>
      </c>
      <c r="P37" s="11">
        <f>SUMIF('Act 2013-2014'!$U:$U,"CR5"&amp;'LGE Summary by Ferc by Month'!$B37&amp;"2014",'Act 2013-2014'!F:F)</f>
        <v>207960.56</v>
      </c>
      <c r="Q37" s="11">
        <f>SUMIF('Act 2013-2014'!$U:$U,"CR5"&amp;'LGE Summary by Ferc by Month'!$B37&amp;"2014",'Act 2013-2014'!G:G)</f>
        <v>454726.18</v>
      </c>
      <c r="R37" s="11">
        <f>SUMIF('Act 2013-2014'!$U:$U,"CR5"&amp;'LGE Summary by Ferc by Month'!$B37&amp;"2014",'Act 2013-2014'!H:H)</f>
        <v>264021.33</v>
      </c>
      <c r="S37" s="11">
        <f>SUMIF('Act 2013-2014'!$U:$U,"CR5"&amp;'LGE Summary by Ferc by Month'!$B37&amp;"2014",'Act 2013-2014'!I:I)</f>
        <v>163607.07999999999</v>
      </c>
      <c r="T37" s="11">
        <f>SUMIF('Act 2013-2014'!$U:$U,"CR5"&amp;'LGE Summary by Ferc by Month'!$B37&amp;"2014",'Act 2013-2014'!J:J)</f>
        <v>196411.47999999998</v>
      </c>
      <c r="U37" s="11">
        <f>SUMIF('Act 2013-2014'!$U:$U,"CR5"&amp;'LGE Summary by Ferc by Month'!$B37&amp;"2014",'Act 2013-2014'!K:K)</f>
        <v>175465.49</v>
      </c>
      <c r="V37" s="11">
        <f>SUMIF('Act 2013-2014'!$U:$U,"CR5"&amp;'LGE Summary by Ferc by Month'!$B37&amp;"2014",'Act 2013-2014'!L:L)</f>
        <v>202166.47999999998</v>
      </c>
      <c r="W37" s="11">
        <f>SUMIF('Act 2013-2014'!$U:$U,"CR5"&amp;'LGE Summary by Ferc by Month'!$B37&amp;"2014",'Act 2013-2014'!M:M)</f>
        <v>216860.49</v>
      </c>
      <c r="X37" s="11">
        <f>SUMIF('Act 2013-2014'!$U:$U,"CR5"&amp;'LGE Summary by Ferc by Month'!$B37&amp;"2014",'Act 2013-2014'!N:N)</f>
        <v>206797.95</v>
      </c>
      <c r="Y37" s="11">
        <f>SUMIF('Act 2013-2014'!$U:$U,"CR5"&amp;'LGE Summary by Ferc by Month'!$B37&amp;"2014",'Act 2013-2014'!O:O)</f>
        <v>208827.19999999998</v>
      </c>
      <c r="Z37" s="11">
        <f>SUMIF('Act 2013-2014'!$U:$U,"CR5"&amp;'LGE Summary by Ferc by Month'!$B37&amp;"2014",'Act 2013-2014'!P:P)</f>
        <v>223070.12</v>
      </c>
      <c r="AA37" s="11">
        <f>SUMIF('2015-2017'!$U:$U,"CR5"&amp;'LGE Summary by Ferc by Month'!$B37&amp;"2015",'2015-2017'!E:E)</f>
        <v>17725</v>
      </c>
      <c r="AB37" s="11">
        <f>SUMIF('2015-2017'!$U:$U,"CR5"&amp;'LGE Summary by Ferc by Month'!$B37&amp;"2015",'2015-2017'!F:F)</f>
        <v>9208</v>
      </c>
      <c r="AC37" s="11">
        <f>SUMIF('2015-2017'!$U:$U,"CR5"&amp;'LGE Summary by Ferc by Month'!$B37&amp;"2015",'2015-2017'!G:G)</f>
        <v>13327</v>
      </c>
      <c r="AD37" s="11">
        <f>SUMIF('2015-2017'!$U:$U,"CR5"&amp;'LGE Summary by Ferc by Month'!$B37&amp;"2015",'2015-2017'!H:H)</f>
        <v>8361</v>
      </c>
      <c r="AE37" s="11">
        <f>SUMIF('2015-2017'!$U:$U,"CR5"&amp;'LGE Summary by Ferc by Month'!$B37&amp;"2015",'2015-2017'!I:I)</f>
        <v>0</v>
      </c>
      <c r="AF37" s="11">
        <f>SUMIF('2015-2017'!$U:$U,"CR5"&amp;'LGE Summary by Ferc by Month'!$B37&amp;"2015",'2015-2017'!J:J)</f>
        <v>0</v>
      </c>
      <c r="AG37" s="11">
        <f>SUMIF('2015-2017'!$U:$U,"CR5"&amp;'LGE Summary by Ferc by Month'!$B37&amp;"2015",'2015-2017'!K:K)</f>
        <v>0</v>
      </c>
      <c r="AH37" s="11">
        <f>SUMIF('2015-2017'!$U:$U,"CR5"&amp;'LGE Summary by Ferc by Month'!$B37&amp;"2015",'2015-2017'!L:L)</f>
        <v>0</v>
      </c>
      <c r="AI37" s="11">
        <f>SUMIF('2015-2017'!$U:$U,"CR5"&amp;'LGE Summary by Ferc by Month'!$B37&amp;"2015",'2015-2017'!M:M)</f>
        <v>0</v>
      </c>
      <c r="AJ37" s="11">
        <f>SUMIF('2015-2017'!$U:$U,"CR5"&amp;'LGE Summary by Ferc by Month'!$B37&amp;"2015",'2015-2017'!N:N)</f>
        <v>0</v>
      </c>
      <c r="AK37" s="11">
        <f>SUMIF('2015-2017'!$U:$U,"CR5"&amp;'LGE Summary by Ferc by Month'!$B37&amp;"2015",'2015-2017'!O:O)</f>
        <v>0</v>
      </c>
      <c r="AL37" s="11">
        <f>SUMIF('2015-2017'!$U:$U,"CR5"&amp;'LGE Summary by Ferc by Month'!$B37&amp;"2015",'2015-2017'!P:P)</f>
        <v>0</v>
      </c>
      <c r="AM37" s="11">
        <f>SUMIF('2015-2017'!$U:$U,"CR5"&amp;'LGE Summary by Ferc by Month'!$B37&amp;"2016",'2015-2017'!E:E)</f>
        <v>0</v>
      </c>
      <c r="AN37" s="11">
        <f>SUMIF('2015-2017'!$U:$U,"CR5"&amp;'LGE Summary by Ferc by Month'!$B37&amp;"2016",'2015-2017'!F:F)</f>
        <v>0</v>
      </c>
      <c r="AO37" s="11">
        <f>SUMIF('2015-2017'!$U:$U,"CR5"&amp;'LGE Summary by Ferc by Month'!$B37&amp;"2016",'2015-2017'!G:G)</f>
        <v>0</v>
      </c>
      <c r="AP37" s="11">
        <f>SUMIF('2015-2017'!$U:$U,"CR5"&amp;'LGE Summary by Ferc by Month'!$B37&amp;"2016",'2015-2017'!H:H)</f>
        <v>0</v>
      </c>
      <c r="AQ37" s="11">
        <f>SUMIF('2015-2017'!$U:$U,"CR5"&amp;'LGE Summary by Ferc by Month'!$B37&amp;"2016",'2015-2017'!I:I)</f>
        <v>0</v>
      </c>
      <c r="AR37" s="11">
        <f>SUMIF('2015-2017'!$U:$U,"CR5"&amp;'LGE Summary by Ferc by Month'!$B37&amp;"2016",'2015-2017'!J:J)</f>
        <v>0</v>
      </c>
      <c r="AS37" s="11">
        <f>SUMIF('2015-2017'!$U:$U,"CR5"&amp;'LGE Summary by Ferc by Month'!$B37&amp;"2016",'2015-2017'!K:K)</f>
        <v>0</v>
      </c>
      <c r="AT37" s="11">
        <f>SUMIF('2015-2017'!$U:$U,"CR5"&amp;'LGE Summary by Ferc by Month'!$B37&amp;"2016",'2015-2017'!L:L)</f>
        <v>0</v>
      </c>
      <c r="AU37" s="11">
        <f>SUMIF('2015-2017'!$U:$U,"CR5"&amp;'LGE Summary by Ferc by Month'!$B37&amp;"2016",'2015-2017'!M:M)</f>
        <v>0</v>
      </c>
      <c r="AV37" s="11">
        <f>SUMIF('2015-2017'!$U:$U,"CR5"&amp;'LGE Summary by Ferc by Month'!$B37&amp;"2016",'2015-2017'!N:N)</f>
        <v>0</v>
      </c>
      <c r="AW37" s="11">
        <f>SUMIF('2015-2017'!$U:$U,"CR5"&amp;'LGE Summary by Ferc by Month'!$B37&amp;"2016",'2015-2017'!O:O)</f>
        <v>0</v>
      </c>
      <c r="AX37" s="11">
        <f>SUMIF('2015-2017'!$U:$U,"CR5"&amp;'LGE Summary by Ferc by Month'!$B37&amp;"2016",'2015-2017'!P:P)</f>
        <v>0</v>
      </c>
      <c r="AY37" s="11">
        <f>SUMIF('2015-2017'!$U:$U,"CR5"&amp;'LGE Summary by Ferc by Month'!$B37&amp;"2017",'2015-2017'!E:E)</f>
        <v>0</v>
      </c>
      <c r="AZ37" s="11">
        <f>SUMIF('2015-2017'!$U:$U,"CR5"&amp;'LGE Summary by Ferc by Month'!$B37&amp;"2017",'2015-2017'!F:F)</f>
        <v>0</v>
      </c>
      <c r="BA37" s="11">
        <f>SUMIF('2015-2017'!$U:$U,"CR5"&amp;'LGE Summary by Ferc by Month'!$B37&amp;"2017",'2015-2017'!G:G)</f>
        <v>0</v>
      </c>
      <c r="BB37" s="11">
        <f>SUMIF('2015-2017'!$U:$U,"CR5"&amp;'LGE Summary by Ferc by Month'!$B37&amp;"2017",'2015-2017'!H:H)</f>
        <v>0</v>
      </c>
      <c r="BC37" s="11">
        <f>SUMIF('2015-2017'!$U:$U,"CR5"&amp;'LGE Summary by Ferc by Month'!$B37&amp;"2017",'2015-2017'!I:I)</f>
        <v>0</v>
      </c>
      <c r="BD37" s="11">
        <f>SUMIF('2015-2017'!$U:$U,"CR5"&amp;'LGE Summary by Ferc by Month'!$B37&amp;"2017",'2015-2017'!J:J)</f>
        <v>0</v>
      </c>
      <c r="BE37" s="11">
        <f>SUMIF('2015-2017'!$U:$U,"CR5"&amp;'LGE Summary by Ferc by Month'!$B37&amp;"2017",'2015-2017'!K:K)</f>
        <v>0</v>
      </c>
      <c r="BF37" s="11">
        <f>SUMIF('2015-2017'!$U:$U,"CR5"&amp;'LGE Summary by Ferc by Month'!$B37&amp;"2017",'2015-2017'!L:L)</f>
        <v>0</v>
      </c>
      <c r="BG37" s="11">
        <f>SUMIF('2015-2017'!$U:$U,"CR5"&amp;'LGE Summary by Ferc by Month'!$B37&amp;"2017",'2015-2017'!M:M)</f>
        <v>0</v>
      </c>
      <c r="BH37" s="11">
        <f>SUMIF('2015-2017'!$U:$U,"CR5"&amp;'LGE Summary by Ferc by Month'!$B37&amp;"2017",'2015-2017'!N:N)</f>
        <v>0</v>
      </c>
      <c r="BI37" s="11">
        <f>SUMIF('2015-2017'!$U:$U,"CR5"&amp;'LGE Summary by Ferc by Month'!$B37&amp;"2017",'2015-2017'!O:O)</f>
        <v>0</v>
      </c>
      <c r="BJ37" s="11">
        <f>SUMIF('2015-2017'!$U:$U,"CR5"&amp;'LGE Summary by Ferc by Month'!$B37&amp;"2017",'2015-2017'!P:P)</f>
        <v>0</v>
      </c>
      <c r="BK37" s="12"/>
      <c r="BL37" s="12">
        <f t="shared" si="12"/>
        <v>2720421.6000000006</v>
      </c>
      <c r="BM37" s="12">
        <f t="shared" si="13"/>
        <v>2667468.9300000006</v>
      </c>
      <c r="BN37" s="12">
        <f t="shared" si="14"/>
        <v>48621</v>
      </c>
      <c r="BO37" s="12">
        <f t="shared" si="15"/>
        <v>0</v>
      </c>
      <c r="BP37" s="12">
        <f t="shared" si="16"/>
        <v>0</v>
      </c>
    </row>
    <row r="38" spans="1:68" x14ac:dyDescent="0.25">
      <c r="B38" s="13" t="s">
        <v>3088</v>
      </c>
      <c r="C38" s="11">
        <f>SUMIF('Act 2013-2014'!$U:$U,"CR5"&amp;'LGE Summary by Ferc by Month'!$B38&amp;"2013",'Act 2013-2014'!E:E)</f>
        <v>62916.43</v>
      </c>
      <c r="D38" s="11">
        <f>SUMIF('Act 2013-2014'!$U:$U,"CR5"&amp;'LGE Summary by Ferc by Month'!$B38&amp;"2013",'Act 2013-2014'!F:F)</f>
        <v>101142.06</v>
      </c>
      <c r="E38" s="11">
        <f>SUMIF('Act 2013-2014'!$U:$U,"CR5"&amp;'LGE Summary by Ferc by Month'!$B38&amp;"2013",'Act 2013-2014'!G:G)</f>
        <v>32049.35</v>
      </c>
      <c r="F38" s="11">
        <f>SUMIF('Act 2013-2014'!$U:$U,"CR5"&amp;'LGE Summary by Ferc by Month'!$B38&amp;"2013",'Act 2013-2014'!H:H)</f>
        <v>153722.19</v>
      </c>
      <c r="G38" s="11">
        <f>SUMIF('Act 2013-2014'!$U:$U,"CR5"&amp;'LGE Summary by Ferc by Month'!$B38&amp;"2013",'Act 2013-2014'!I:I)</f>
        <v>117508.58</v>
      </c>
      <c r="H38" s="11">
        <f>SUMIF('Act 2013-2014'!$U:$U,"CR5"&amp;'LGE Summary by Ferc by Month'!$B38&amp;"2013",'Act 2013-2014'!J:J)</f>
        <v>53445.41</v>
      </c>
      <c r="I38" s="11">
        <f>SUMIF('Act 2013-2014'!$U:$U,"CR5"&amp;'LGE Summary by Ferc by Month'!$B38&amp;"2013",'Act 2013-2014'!K:K)</f>
        <v>47476.920000000006</v>
      </c>
      <c r="J38" s="11">
        <f>SUMIF('Act 2013-2014'!$U:$U,"CR5"&amp;'LGE Summary by Ferc by Month'!$B38&amp;"2013",'Act 2013-2014'!L:L)</f>
        <v>26749.73</v>
      </c>
      <c r="K38" s="11">
        <f>SUMIF('Act 2013-2014'!$U:$U,"CR5"&amp;'LGE Summary by Ferc by Month'!$B38&amp;"2013",'Act 2013-2014'!M:M)</f>
        <v>13551.289999999999</v>
      </c>
      <c r="L38" s="11">
        <f>SUMIF('Act 2013-2014'!$U:$U,"CR5"&amp;'LGE Summary by Ferc by Month'!$B38&amp;"2013",'Act 2013-2014'!N:N)</f>
        <v>33497.43</v>
      </c>
      <c r="M38" s="11">
        <f>SUMIF('Act 2013-2014'!$U:$U,"CR5"&amp;'LGE Summary by Ferc by Month'!$B38&amp;"2013",'Act 2013-2014'!O:O)</f>
        <v>43497.850000000006</v>
      </c>
      <c r="N38" s="11">
        <f>SUMIF('Act 2013-2014'!$U:$U,"CR5"&amp;'LGE Summary by Ferc by Month'!$B38&amp;"2013",'Act 2013-2014'!P:P)</f>
        <v>96265.87000000001</v>
      </c>
      <c r="O38" s="11">
        <f>SUMIF('Act 2013-2014'!$U:$U,"CR5"&amp;'LGE Summary by Ferc by Month'!$B38&amp;"2014",'Act 2013-2014'!E:E)</f>
        <v>51899.74</v>
      </c>
      <c r="P38" s="11">
        <f>SUMIF('Act 2013-2014'!$U:$U,"CR5"&amp;'LGE Summary by Ferc by Month'!$B38&amp;"2014",'Act 2013-2014'!F:F)</f>
        <v>19971.089999999997</v>
      </c>
      <c r="Q38" s="11">
        <f>SUMIF('Act 2013-2014'!$U:$U,"CR5"&amp;'LGE Summary by Ferc by Month'!$B38&amp;"2014",'Act 2013-2014'!G:G)</f>
        <v>59635.29</v>
      </c>
      <c r="R38" s="11">
        <f>SUMIF('Act 2013-2014'!$U:$U,"CR5"&amp;'LGE Summary by Ferc by Month'!$B38&amp;"2014",'Act 2013-2014'!H:H)</f>
        <v>77858.75</v>
      </c>
      <c r="S38" s="11">
        <f>SUMIF('Act 2013-2014'!$U:$U,"CR5"&amp;'LGE Summary by Ferc by Month'!$B38&amp;"2014",'Act 2013-2014'!I:I)</f>
        <v>61627.41</v>
      </c>
      <c r="T38" s="11">
        <f>SUMIF('Act 2013-2014'!$U:$U,"CR5"&amp;'LGE Summary by Ferc by Month'!$B38&amp;"2014",'Act 2013-2014'!J:J)</f>
        <v>24116.71</v>
      </c>
      <c r="U38" s="11">
        <f>SUMIF('Act 2013-2014'!$U:$U,"CR5"&amp;'LGE Summary by Ferc by Month'!$B38&amp;"2014",'Act 2013-2014'!K:K)</f>
        <v>60413.200000000004</v>
      </c>
      <c r="V38" s="11">
        <f>SUMIF('Act 2013-2014'!$U:$U,"CR5"&amp;'LGE Summary by Ferc by Month'!$B38&amp;"2014",'Act 2013-2014'!L:L)</f>
        <v>80005.510000000009</v>
      </c>
      <c r="W38" s="11">
        <f>SUMIF('Act 2013-2014'!$U:$U,"CR5"&amp;'LGE Summary by Ferc by Month'!$B38&amp;"2014",'Act 2013-2014'!M:M)</f>
        <v>39238.26</v>
      </c>
      <c r="X38" s="11">
        <f>SUMIF('Act 2013-2014'!$U:$U,"CR5"&amp;'LGE Summary by Ferc by Month'!$B38&amp;"2014",'Act 2013-2014'!N:N)</f>
        <v>52422.33</v>
      </c>
      <c r="Y38" s="11">
        <f>SUMIF('Act 2013-2014'!$U:$U,"CR5"&amp;'LGE Summary by Ferc by Month'!$B38&amp;"2014",'Act 2013-2014'!O:O)</f>
        <v>35854.370000000003</v>
      </c>
      <c r="Z38" s="11">
        <f>SUMIF('Act 2013-2014'!$U:$U,"CR5"&amp;'LGE Summary by Ferc by Month'!$B38&amp;"2014",'Act 2013-2014'!P:P)</f>
        <v>23857.93</v>
      </c>
      <c r="AA38" s="11">
        <f>SUMIF('2015-2017'!$U:$U,"CR5"&amp;'LGE Summary by Ferc by Month'!$B38&amp;"2015",'2015-2017'!E:E)</f>
        <v>718</v>
      </c>
      <c r="AB38" s="11">
        <f>SUMIF('2015-2017'!$U:$U,"CR5"&amp;'LGE Summary by Ferc by Month'!$B38&amp;"2015",'2015-2017'!F:F)</f>
        <v>718</v>
      </c>
      <c r="AC38" s="11">
        <f>SUMIF('2015-2017'!$U:$U,"CR5"&amp;'LGE Summary by Ferc by Month'!$B38&amp;"2015",'2015-2017'!G:G)</f>
        <v>718</v>
      </c>
      <c r="AD38" s="11">
        <f>SUMIF('2015-2017'!$U:$U,"CR5"&amp;'LGE Summary by Ferc by Month'!$B38&amp;"2015",'2015-2017'!H:H)</f>
        <v>718</v>
      </c>
      <c r="AE38" s="11">
        <f>SUMIF('2015-2017'!$U:$U,"CR5"&amp;'LGE Summary by Ferc by Month'!$B38&amp;"2015",'2015-2017'!I:I)</f>
        <v>0</v>
      </c>
      <c r="AF38" s="11">
        <f>SUMIF('2015-2017'!$U:$U,"CR5"&amp;'LGE Summary by Ferc by Month'!$B38&amp;"2015",'2015-2017'!J:J)</f>
        <v>0</v>
      </c>
      <c r="AG38" s="11">
        <f>SUMIF('2015-2017'!$U:$U,"CR5"&amp;'LGE Summary by Ferc by Month'!$B38&amp;"2015",'2015-2017'!K:K)</f>
        <v>0</v>
      </c>
      <c r="AH38" s="11">
        <f>SUMIF('2015-2017'!$U:$U,"CR5"&amp;'LGE Summary by Ferc by Month'!$B38&amp;"2015",'2015-2017'!L:L)</f>
        <v>0</v>
      </c>
      <c r="AI38" s="11">
        <f>SUMIF('2015-2017'!$U:$U,"CR5"&amp;'LGE Summary by Ferc by Month'!$B38&amp;"2015",'2015-2017'!M:M)</f>
        <v>0</v>
      </c>
      <c r="AJ38" s="11">
        <f>SUMIF('2015-2017'!$U:$U,"CR5"&amp;'LGE Summary by Ferc by Month'!$B38&amp;"2015",'2015-2017'!N:N)</f>
        <v>0</v>
      </c>
      <c r="AK38" s="11">
        <f>SUMIF('2015-2017'!$U:$U,"CR5"&amp;'LGE Summary by Ferc by Month'!$B38&amp;"2015",'2015-2017'!O:O)</f>
        <v>0</v>
      </c>
      <c r="AL38" s="11">
        <f>SUMIF('2015-2017'!$U:$U,"CR5"&amp;'LGE Summary by Ferc by Month'!$B38&amp;"2015",'2015-2017'!P:P)</f>
        <v>0</v>
      </c>
      <c r="AM38" s="11">
        <f>SUMIF('2015-2017'!$U:$U,"CR5"&amp;'LGE Summary by Ferc by Month'!$B38&amp;"2016",'2015-2017'!E:E)</f>
        <v>0</v>
      </c>
      <c r="AN38" s="11">
        <f>SUMIF('2015-2017'!$U:$U,"CR5"&amp;'LGE Summary by Ferc by Month'!$B38&amp;"2016",'2015-2017'!F:F)</f>
        <v>0</v>
      </c>
      <c r="AO38" s="11">
        <f>SUMIF('2015-2017'!$U:$U,"CR5"&amp;'LGE Summary by Ferc by Month'!$B38&amp;"2016",'2015-2017'!G:G)</f>
        <v>0</v>
      </c>
      <c r="AP38" s="11">
        <f>SUMIF('2015-2017'!$U:$U,"CR5"&amp;'LGE Summary by Ferc by Month'!$B38&amp;"2016",'2015-2017'!H:H)</f>
        <v>0</v>
      </c>
      <c r="AQ38" s="11">
        <f>SUMIF('2015-2017'!$U:$U,"CR5"&amp;'LGE Summary by Ferc by Month'!$B38&amp;"2016",'2015-2017'!I:I)</f>
        <v>0</v>
      </c>
      <c r="AR38" s="11">
        <f>SUMIF('2015-2017'!$U:$U,"CR5"&amp;'LGE Summary by Ferc by Month'!$B38&amp;"2016",'2015-2017'!J:J)</f>
        <v>0</v>
      </c>
      <c r="AS38" s="11">
        <f>SUMIF('2015-2017'!$U:$U,"CR5"&amp;'LGE Summary by Ferc by Month'!$B38&amp;"2016",'2015-2017'!K:K)</f>
        <v>0</v>
      </c>
      <c r="AT38" s="11">
        <f>SUMIF('2015-2017'!$U:$U,"CR5"&amp;'LGE Summary by Ferc by Month'!$B38&amp;"2016",'2015-2017'!L:L)</f>
        <v>0</v>
      </c>
      <c r="AU38" s="11">
        <f>SUMIF('2015-2017'!$U:$U,"CR5"&amp;'LGE Summary by Ferc by Month'!$B38&amp;"2016",'2015-2017'!M:M)</f>
        <v>0</v>
      </c>
      <c r="AV38" s="11">
        <f>SUMIF('2015-2017'!$U:$U,"CR5"&amp;'LGE Summary by Ferc by Month'!$B38&amp;"2016",'2015-2017'!N:N)</f>
        <v>0</v>
      </c>
      <c r="AW38" s="11">
        <f>SUMIF('2015-2017'!$U:$U,"CR5"&amp;'LGE Summary by Ferc by Month'!$B38&amp;"2016",'2015-2017'!O:O)</f>
        <v>0</v>
      </c>
      <c r="AX38" s="11">
        <f>SUMIF('2015-2017'!$U:$U,"CR5"&amp;'LGE Summary by Ferc by Month'!$B38&amp;"2016",'2015-2017'!P:P)</f>
        <v>0</v>
      </c>
      <c r="AY38" s="11">
        <f>SUMIF('2015-2017'!$U:$U,"CR5"&amp;'LGE Summary by Ferc by Month'!$B38&amp;"2017",'2015-2017'!E:E)</f>
        <v>0</v>
      </c>
      <c r="AZ38" s="11">
        <f>SUMIF('2015-2017'!$U:$U,"CR5"&amp;'LGE Summary by Ferc by Month'!$B38&amp;"2017",'2015-2017'!F:F)</f>
        <v>0</v>
      </c>
      <c r="BA38" s="11">
        <f>SUMIF('2015-2017'!$U:$U,"CR5"&amp;'LGE Summary by Ferc by Month'!$B38&amp;"2017",'2015-2017'!G:G)</f>
        <v>0</v>
      </c>
      <c r="BB38" s="11">
        <f>SUMIF('2015-2017'!$U:$U,"CR5"&amp;'LGE Summary by Ferc by Month'!$B38&amp;"2017",'2015-2017'!H:H)</f>
        <v>0</v>
      </c>
      <c r="BC38" s="11">
        <f>SUMIF('2015-2017'!$U:$U,"CR5"&amp;'LGE Summary by Ferc by Month'!$B38&amp;"2017",'2015-2017'!I:I)</f>
        <v>0</v>
      </c>
      <c r="BD38" s="11">
        <f>SUMIF('2015-2017'!$U:$U,"CR5"&amp;'LGE Summary by Ferc by Month'!$B38&amp;"2017",'2015-2017'!J:J)</f>
        <v>0</v>
      </c>
      <c r="BE38" s="11">
        <f>SUMIF('2015-2017'!$U:$U,"CR5"&amp;'LGE Summary by Ferc by Month'!$B38&amp;"2017",'2015-2017'!K:K)</f>
        <v>0</v>
      </c>
      <c r="BF38" s="11">
        <f>SUMIF('2015-2017'!$U:$U,"CR5"&amp;'LGE Summary by Ferc by Month'!$B38&amp;"2017",'2015-2017'!L:L)</f>
        <v>0</v>
      </c>
      <c r="BG38" s="11">
        <f>SUMIF('2015-2017'!$U:$U,"CR5"&amp;'LGE Summary by Ferc by Month'!$B38&amp;"2017",'2015-2017'!M:M)</f>
        <v>0</v>
      </c>
      <c r="BH38" s="11">
        <f>SUMIF('2015-2017'!$U:$U,"CR5"&amp;'LGE Summary by Ferc by Month'!$B38&amp;"2017",'2015-2017'!N:N)</f>
        <v>0</v>
      </c>
      <c r="BI38" s="11">
        <f>SUMIF('2015-2017'!$U:$U,"CR5"&amp;'LGE Summary by Ferc by Month'!$B38&amp;"2017",'2015-2017'!O:O)</f>
        <v>0</v>
      </c>
      <c r="BJ38" s="11">
        <f>SUMIF('2015-2017'!$U:$U,"CR5"&amp;'LGE Summary by Ferc by Month'!$B38&amp;"2017",'2015-2017'!P:P)</f>
        <v>0</v>
      </c>
      <c r="BK38" s="12"/>
      <c r="BL38" s="12">
        <f t="shared" si="12"/>
        <v>781823.1100000001</v>
      </c>
      <c r="BM38" s="12">
        <f t="shared" si="13"/>
        <v>586900.59000000008</v>
      </c>
      <c r="BN38" s="12">
        <f t="shared" si="14"/>
        <v>2872</v>
      </c>
      <c r="BO38" s="12">
        <f t="shared" si="15"/>
        <v>0</v>
      </c>
      <c r="BP38" s="12">
        <f t="shared" si="16"/>
        <v>0</v>
      </c>
    </row>
    <row r="39" spans="1:68" x14ac:dyDescent="0.25">
      <c r="B39" s="13" t="s">
        <v>3089</v>
      </c>
      <c r="C39" s="11">
        <f>SUMIF('Act 2013-2014'!$U:$U,"CR5"&amp;'LGE Summary by Ferc by Month'!$B39&amp;"2013",'Act 2013-2014'!E:E)</f>
        <v>14507.74</v>
      </c>
      <c r="D39" s="11">
        <f>SUMIF('Act 2013-2014'!$U:$U,"CR5"&amp;'LGE Summary by Ferc by Month'!$B39&amp;"2013",'Act 2013-2014'!F:F)</f>
        <v>21487.06</v>
      </c>
      <c r="E39" s="11">
        <f>SUMIF('Act 2013-2014'!$U:$U,"CR5"&amp;'LGE Summary by Ferc by Month'!$B39&amp;"2013",'Act 2013-2014'!G:G)</f>
        <v>13631.81</v>
      </c>
      <c r="F39" s="11">
        <f>SUMIF('Act 2013-2014'!$U:$U,"CR5"&amp;'LGE Summary by Ferc by Month'!$B39&amp;"2013",'Act 2013-2014'!H:H)</f>
        <v>14461.449999999999</v>
      </c>
      <c r="G39" s="11">
        <f>SUMIF('Act 2013-2014'!$U:$U,"CR5"&amp;'LGE Summary by Ferc by Month'!$B39&amp;"2013",'Act 2013-2014'!I:I)</f>
        <v>13402.48</v>
      </c>
      <c r="H39" s="11">
        <f>SUMIF('Act 2013-2014'!$U:$U,"CR5"&amp;'LGE Summary by Ferc by Month'!$B39&amp;"2013",'Act 2013-2014'!J:J)</f>
        <v>11219.31</v>
      </c>
      <c r="I39" s="11">
        <f>SUMIF('Act 2013-2014'!$U:$U,"CR5"&amp;'LGE Summary by Ferc by Month'!$B39&amp;"2013",'Act 2013-2014'!K:K)</f>
        <v>14657.04</v>
      </c>
      <c r="J39" s="11">
        <f>SUMIF('Act 2013-2014'!$U:$U,"CR5"&amp;'LGE Summary by Ferc by Month'!$B39&amp;"2013",'Act 2013-2014'!L:L)</f>
        <v>16643.04</v>
      </c>
      <c r="K39" s="11">
        <f>SUMIF('Act 2013-2014'!$U:$U,"CR5"&amp;'LGE Summary by Ferc by Month'!$B39&amp;"2013",'Act 2013-2014'!M:M)</f>
        <v>11731.41</v>
      </c>
      <c r="L39" s="11">
        <f>SUMIF('Act 2013-2014'!$U:$U,"CR5"&amp;'LGE Summary by Ferc by Month'!$B39&amp;"2013",'Act 2013-2014'!N:N)</f>
        <v>14195.01</v>
      </c>
      <c r="M39" s="11">
        <f>SUMIF('Act 2013-2014'!$U:$U,"CR5"&amp;'LGE Summary by Ferc by Month'!$B39&amp;"2013",'Act 2013-2014'!O:O)</f>
        <v>16752.78</v>
      </c>
      <c r="N39" s="11">
        <f>SUMIF('Act 2013-2014'!$U:$U,"CR5"&amp;'LGE Summary by Ferc by Month'!$B39&amp;"2013",'Act 2013-2014'!P:P)</f>
        <v>35830.93</v>
      </c>
      <c r="O39" s="11">
        <f>SUMIF('Act 2013-2014'!$U:$U,"CR5"&amp;'LGE Summary by Ferc by Month'!$B39&amp;"2014",'Act 2013-2014'!E:E)</f>
        <v>11855.53</v>
      </c>
      <c r="P39" s="11">
        <f>SUMIF('Act 2013-2014'!$U:$U,"CR5"&amp;'LGE Summary by Ferc by Month'!$B39&amp;"2014",'Act 2013-2014'!F:F)</f>
        <v>11348.300000000001</v>
      </c>
      <c r="Q39" s="11">
        <f>SUMIF('Act 2013-2014'!$U:$U,"CR5"&amp;'LGE Summary by Ferc by Month'!$B39&amp;"2014",'Act 2013-2014'!G:G)</f>
        <v>19156.940000000002</v>
      </c>
      <c r="R39" s="11">
        <f>SUMIF('Act 2013-2014'!$U:$U,"CR5"&amp;'LGE Summary by Ferc by Month'!$B39&amp;"2014",'Act 2013-2014'!H:H)</f>
        <v>21828.639999999999</v>
      </c>
      <c r="S39" s="11">
        <f>SUMIF('Act 2013-2014'!$U:$U,"CR5"&amp;'LGE Summary by Ferc by Month'!$B39&amp;"2014",'Act 2013-2014'!I:I)</f>
        <v>7362.49</v>
      </c>
      <c r="T39" s="11">
        <f>SUMIF('Act 2013-2014'!$U:$U,"CR5"&amp;'LGE Summary by Ferc by Month'!$B39&amp;"2014",'Act 2013-2014'!J:J)</f>
        <v>-4151.0200000000004</v>
      </c>
      <c r="U39" s="11">
        <f>SUMIF('Act 2013-2014'!$U:$U,"CR5"&amp;'LGE Summary by Ferc by Month'!$B39&amp;"2014",'Act 2013-2014'!K:K)</f>
        <v>21117.11</v>
      </c>
      <c r="V39" s="11">
        <f>SUMIF('Act 2013-2014'!$U:$U,"CR5"&amp;'LGE Summary by Ferc by Month'!$B39&amp;"2014",'Act 2013-2014'!L:L)</f>
        <v>14017.599999999999</v>
      </c>
      <c r="W39" s="11">
        <f>SUMIF('Act 2013-2014'!$U:$U,"CR5"&amp;'LGE Summary by Ferc by Month'!$B39&amp;"2014",'Act 2013-2014'!M:M)</f>
        <v>14159.39</v>
      </c>
      <c r="X39" s="11">
        <f>SUMIF('Act 2013-2014'!$U:$U,"CR5"&amp;'LGE Summary by Ferc by Month'!$B39&amp;"2014",'Act 2013-2014'!N:N)</f>
        <v>16842.89</v>
      </c>
      <c r="Y39" s="11">
        <f>SUMIF('Act 2013-2014'!$U:$U,"CR5"&amp;'LGE Summary by Ferc by Month'!$B39&amp;"2014",'Act 2013-2014'!O:O)</f>
        <v>1494.77</v>
      </c>
      <c r="Z39" s="11">
        <f>SUMIF('Act 2013-2014'!$U:$U,"CR5"&amp;'LGE Summary by Ferc by Month'!$B39&amp;"2014",'Act 2013-2014'!P:P)</f>
        <v>9514.75</v>
      </c>
      <c r="AA39" s="11">
        <f>SUMIF('2015-2017'!$U:$U,"CR5"&amp;'LGE Summary by Ferc by Month'!$B39&amp;"2015",'2015-2017'!E:E)</f>
        <v>0</v>
      </c>
      <c r="AB39" s="11">
        <f>SUMIF('2015-2017'!$U:$U,"CR5"&amp;'LGE Summary by Ferc by Month'!$B39&amp;"2015",'2015-2017'!F:F)</f>
        <v>0</v>
      </c>
      <c r="AC39" s="11">
        <f>SUMIF('2015-2017'!$U:$U,"CR5"&amp;'LGE Summary by Ferc by Month'!$B39&amp;"2015",'2015-2017'!G:G)</f>
        <v>0</v>
      </c>
      <c r="AD39" s="11">
        <f>SUMIF('2015-2017'!$U:$U,"CR5"&amp;'LGE Summary by Ferc by Month'!$B39&amp;"2015",'2015-2017'!H:H)</f>
        <v>0</v>
      </c>
      <c r="AE39" s="11">
        <f>SUMIF('2015-2017'!$U:$U,"CR5"&amp;'LGE Summary by Ferc by Month'!$B39&amp;"2015",'2015-2017'!I:I)</f>
        <v>0</v>
      </c>
      <c r="AF39" s="11">
        <f>SUMIF('2015-2017'!$U:$U,"CR5"&amp;'LGE Summary by Ferc by Month'!$B39&amp;"2015",'2015-2017'!J:J)</f>
        <v>0</v>
      </c>
      <c r="AG39" s="11">
        <f>SUMIF('2015-2017'!$U:$U,"CR5"&amp;'LGE Summary by Ferc by Month'!$B39&amp;"2015",'2015-2017'!K:K)</f>
        <v>0</v>
      </c>
      <c r="AH39" s="11">
        <f>SUMIF('2015-2017'!$U:$U,"CR5"&amp;'LGE Summary by Ferc by Month'!$B39&amp;"2015",'2015-2017'!L:L)</f>
        <v>0</v>
      </c>
      <c r="AI39" s="11">
        <f>SUMIF('2015-2017'!$U:$U,"CR5"&amp;'LGE Summary by Ferc by Month'!$B39&amp;"2015",'2015-2017'!M:M)</f>
        <v>0</v>
      </c>
      <c r="AJ39" s="11">
        <f>SUMIF('2015-2017'!$U:$U,"CR5"&amp;'LGE Summary by Ferc by Month'!$B39&amp;"2015",'2015-2017'!N:N)</f>
        <v>0</v>
      </c>
      <c r="AK39" s="11">
        <f>SUMIF('2015-2017'!$U:$U,"CR5"&amp;'LGE Summary by Ferc by Month'!$B39&amp;"2015",'2015-2017'!O:O)</f>
        <v>0</v>
      </c>
      <c r="AL39" s="11">
        <f>SUMIF('2015-2017'!$U:$U,"CR5"&amp;'LGE Summary by Ferc by Month'!$B39&amp;"2015",'2015-2017'!P:P)</f>
        <v>0</v>
      </c>
      <c r="AM39" s="11">
        <f>SUMIF('2015-2017'!$U:$U,"CR5"&amp;'LGE Summary by Ferc by Month'!$B39&amp;"2016",'2015-2017'!E:E)</f>
        <v>0</v>
      </c>
      <c r="AN39" s="11">
        <f>SUMIF('2015-2017'!$U:$U,"CR5"&amp;'LGE Summary by Ferc by Month'!$B39&amp;"2016",'2015-2017'!F:F)</f>
        <v>0</v>
      </c>
      <c r="AO39" s="11">
        <f>SUMIF('2015-2017'!$U:$U,"CR5"&amp;'LGE Summary by Ferc by Month'!$B39&amp;"2016",'2015-2017'!G:G)</f>
        <v>0</v>
      </c>
      <c r="AP39" s="11">
        <f>SUMIF('2015-2017'!$U:$U,"CR5"&amp;'LGE Summary by Ferc by Month'!$B39&amp;"2016",'2015-2017'!H:H)</f>
        <v>0</v>
      </c>
      <c r="AQ39" s="11">
        <f>SUMIF('2015-2017'!$U:$U,"CR5"&amp;'LGE Summary by Ferc by Month'!$B39&amp;"2016",'2015-2017'!I:I)</f>
        <v>0</v>
      </c>
      <c r="AR39" s="11">
        <f>SUMIF('2015-2017'!$U:$U,"CR5"&amp;'LGE Summary by Ferc by Month'!$B39&amp;"2016",'2015-2017'!J:J)</f>
        <v>0</v>
      </c>
      <c r="AS39" s="11">
        <f>SUMIF('2015-2017'!$U:$U,"CR5"&amp;'LGE Summary by Ferc by Month'!$B39&amp;"2016",'2015-2017'!K:K)</f>
        <v>0</v>
      </c>
      <c r="AT39" s="11">
        <f>SUMIF('2015-2017'!$U:$U,"CR5"&amp;'LGE Summary by Ferc by Month'!$B39&amp;"2016",'2015-2017'!L:L)</f>
        <v>0</v>
      </c>
      <c r="AU39" s="11">
        <f>SUMIF('2015-2017'!$U:$U,"CR5"&amp;'LGE Summary by Ferc by Month'!$B39&amp;"2016",'2015-2017'!M:M)</f>
        <v>0</v>
      </c>
      <c r="AV39" s="11">
        <f>SUMIF('2015-2017'!$U:$U,"CR5"&amp;'LGE Summary by Ferc by Month'!$B39&amp;"2016",'2015-2017'!N:N)</f>
        <v>0</v>
      </c>
      <c r="AW39" s="11">
        <f>SUMIF('2015-2017'!$U:$U,"CR5"&amp;'LGE Summary by Ferc by Month'!$B39&amp;"2016",'2015-2017'!O:O)</f>
        <v>0</v>
      </c>
      <c r="AX39" s="11">
        <f>SUMIF('2015-2017'!$U:$U,"CR5"&amp;'LGE Summary by Ferc by Month'!$B39&amp;"2016",'2015-2017'!P:P)</f>
        <v>0</v>
      </c>
      <c r="AY39" s="11">
        <f>SUMIF('2015-2017'!$U:$U,"CR5"&amp;'LGE Summary by Ferc by Month'!$B39&amp;"2017",'2015-2017'!E:E)</f>
        <v>0</v>
      </c>
      <c r="AZ39" s="11">
        <f>SUMIF('2015-2017'!$U:$U,"CR5"&amp;'LGE Summary by Ferc by Month'!$B39&amp;"2017",'2015-2017'!F:F)</f>
        <v>0</v>
      </c>
      <c r="BA39" s="11">
        <f>SUMIF('2015-2017'!$U:$U,"CR5"&amp;'LGE Summary by Ferc by Month'!$B39&amp;"2017",'2015-2017'!G:G)</f>
        <v>0</v>
      </c>
      <c r="BB39" s="11">
        <f>SUMIF('2015-2017'!$U:$U,"CR5"&amp;'LGE Summary by Ferc by Month'!$B39&amp;"2017",'2015-2017'!H:H)</f>
        <v>0</v>
      </c>
      <c r="BC39" s="11">
        <f>SUMIF('2015-2017'!$U:$U,"CR5"&amp;'LGE Summary by Ferc by Month'!$B39&amp;"2017",'2015-2017'!I:I)</f>
        <v>0</v>
      </c>
      <c r="BD39" s="11">
        <f>SUMIF('2015-2017'!$U:$U,"CR5"&amp;'LGE Summary by Ferc by Month'!$B39&amp;"2017",'2015-2017'!J:J)</f>
        <v>0</v>
      </c>
      <c r="BE39" s="11">
        <f>SUMIF('2015-2017'!$U:$U,"CR5"&amp;'LGE Summary by Ferc by Month'!$B39&amp;"2017",'2015-2017'!K:K)</f>
        <v>0</v>
      </c>
      <c r="BF39" s="11">
        <f>SUMIF('2015-2017'!$U:$U,"CR5"&amp;'LGE Summary by Ferc by Month'!$B39&amp;"2017",'2015-2017'!L:L)</f>
        <v>0</v>
      </c>
      <c r="BG39" s="11">
        <f>SUMIF('2015-2017'!$U:$U,"CR5"&amp;'LGE Summary by Ferc by Month'!$B39&amp;"2017",'2015-2017'!M:M)</f>
        <v>0</v>
      </c>
      <c r="BH39" s="11">
        <f>SUMIF('2015-2017'!$U:$U,"CR5"&amp;'LGE Summary by Ferc by Month'!$B39&amp;"2017",'2015-2017'!N:N)</f>
        <v>0</v>
      </c>
      <c r="BI39" s="11">
        <f>SUMIF('2015-2017'!$U:$U,"CR5"&amp;'LGE Summary by Ferc by Month'!$B39&amp;"2017",'2015-2017'!O:O)</f>
        <v>0</v>
      </c>
      <c r="BJ39" s="11">
        <f>SUMIF('2015-2017'!$U:$U,"CR5"&amp;'LGE Summary by Ferc by Month'!$B39&amp;"2017",'2015-2017'!P:P)</f>
        <v>0</v>
      </c>
      <c r="BK39" s="12"/>
      <c r="BL39" s="12">
        <f t="shared" si="12"/>
        <v>198520.06</v>
      </c>
      <c r="BM39" s="12">
        <f t="shared" si="13"/>
        <v>144547.38999999998</v>
      </c>
      <c r="BN39" s="12">
        <f t="shared" si="14"/>
        <v>0</v>
      </c>
      <c r="BO39" s="12">
        <f t="shared" si="15"/>
        <v>0</v>
      </c>
      <c r="BP39" s="12">
        <f t="shared" si="16"/>
        <v>0</v>
      </c>
    </row>
    <row r="40" spans="1:68" x14ac:dyDescent="0.25">
      <c r="B40" s="13" t="s">
        <v>3091</v>
      </c>
      <c r="C40" s="11">
        <f>SUMIF('Act 2013-2014'!$U:$U,"CR5"&amp;'LGE Summary by Ferc by Month'!$B40&amp;"2013",'Act 2013-2014'!E:E)</f>
        <v>342.87</v>
      </c>
      <c r="D40" s="11">
        <f>SUMIF('Act 2013-2014'!$U:$U,"CR5"&amp;'LGE Summary by Ferc by Month'!$B40&amp;"2013",'Act 2013-2014'!F:F)</f>
        <v>339.8</v>
      </c>
      <c r="E40" s="11">
        <f>SUMIF('Act 2013-2014'!$U:$U,"CR5"&amp;'LGE Summary by Ferc by Month'!$B40&amp;"2013",'Act 2013-2014'!G:G)</f>
        <v>353</v>
      </c>
      <c r="F40" s="11">
        <f>SUMIF('Act 2013-2014'!$U:$U,"CR5"&amp;'LGE Summary by Ferc by Month'!$B40&amp;"2013",'Act 2013-2014'!H:H)</f>
        <v>723.52</v>
      </c>
      <c r="G40" s="11">
        <f>SUMIF('Act 2013-2014'!$U:$U,"CR5"&amp;'LGE Summary by Ferc by Month'!$B40&amp;"2013",'Act 2013-2014'!I:I)</f>
        <v>410.09</v>
      </c>
      <c r="H40" s="11">
        <f>SUMIF('Act 2013-2014'!$U:$U,"CR5"&amp;'LGE Summary by Ferc by Month'!$B40&amp;"2013",'Act 2013-2014'!J:J)</f>
        <v>278.04000000000002</v>
      </c>
      <c r="I40" s="11">
        <f>SUMIF('Act 2013-2014'!$U:$U,"CR5"&amp;'LGE Summary by Ferc by Month'!$B40&amp;"2013",'Act 2013-2014'!K:K)</f>
        <v>356.95</v>
      </c>
      <c r="J40" s="11">
        <f>SUMIF('Act 2013-2014'!$U:$U,"CR5"&amp;'LGE Summary by Ferc by Month'!$B40&amp;"2013",'Act 2013-2014'!L:L)</f>
        <v>291.61</v>
      </c>
      <c r="K40" s="11">
        <f>SUMIF('Act 2013-2014'!$U:$U,"CR5"&amp;'LGE Summary by Ferc by Month'!$B40&amp;"2013",'Act 2013-2014'!M:M)</f>
        <v>169.44</v>
      </c>
      <c r="L40" s="11">
        <f>SUMIF('Act 2013-2014'!$U:$U,"CR5"&amp;'LGE Summary by Ferc by Month'!$B40&amp;"2013",'Act 2013-2014'!N:N)</f>
        <v>-357.54</v>
      </c>
      <c r="M40" s="11">
        <f>SUMIF('Act 2013-2014'!$U:$U,"CR5"&amp;'LGE Summary by Ferc by Month'!$B40&amp;"2013",'Act 2013-2014'!O:O)</f>
        <v>-273.54000000000002</v>
      </c>
      <c r="N40" s="11">
        <f>SUMIF('Act 2013-2014'!$U:$U,"CR5"&amp;'LGE Summary by Ferc by Month'!$B40&amp;"2013",'Act 2013-2014'!P:P)</f>
        <v>125.48</v>
      </c>
      <c r="O40" s="11">
        <f>SUMIF('Act 2013-2014'!$U:$U,"CR5"&amp;'LGE Summary by Ferc by Month'!$B40&amp;"2014",'Act 2013-2014'!E:E)</f>
        <v>286.97000000000003</v>
      </c>
      <c r="P40" s="11">
        <f>SUMIF('Act 2013-2014'!$U:$U,"CR5"&amp;'LGE Summary by Ferc by Month'!$B40&amp;"2014",'Act 2013-2014'!F:F)</f>
        <v>406.83000000000004</v>
      </c>
      <c r="Q40" s="11">
        <f>SUMIF('Act 2013-2014'!$U:$U,"CR5"&amp;'LGE Summary by Ferc by Month'!$B40&amp;"2014",'Act 2013-2014'!G:G)</f>
        <v>486.29</v>
      </c>
      <c r="R40" s="11">
        <f>SUMIF('Act 2013-2014'!$U:$U,"CR5"&amp;'LGE Summary by Ferc by Month'!$B40&amp;"2014",'Act 2013-2014'!H:H)</f>
        <v>222.17</v>
      </c>
      <c r="S40" s="11">
        <f>SUMIF('Act 2013-2014'!$U:$U,"CR5"&amp;'LGE Summary by Ferc by Month'!$B40&amp;"2014",'Act 2013-2014'!I:I)</f>
        <v>298.11</v>
      </c>
      <c r="T40" s="11">
        <f>SUMIF('Act 2013-2014'!$U:$U,"CR5"&amp;'LGE Summary by Ferc by Month'!$B40&amp;"2014",'Act 2013-2014'!J:J)</f>
        <v>170.61</v>
      </c>
      <c r="U40" s="11">
        <f>SUMIF('Act 2013-2014'!$U:$U,"CR5"&amp;'LGE Summary by Ferc by Month'!$B40&amp;"2014",'Act 2013-2014'!K:K)</f>
        <v>184.18</v>
      </c>
      <c r="V40" s="11">
        <f>SUMIF('Act 2013-2014'!$U:$U,"CR5"&amp;'LGE Summary by Ferc by Month'!$B40&amp;"2014",'Act 2013-2014'!L:L)</f>
        <v>203.49</v>
      </c>
      <c r="W40" s="11">
        <f>SUMIF('Act 2013-2014'!$U:$U,"CR5"&amp;'LGE Summary by Ferc by Month'!$B40&amp;"2014",'Act 2013-2014'!M:M)</f>
        <v>199.27</v>
      </c>
      <c r="X40" s="11">
        <f>SUMIF('Act 2013-2014'!$U:$U,"CR5"&amp;'LGE Summary by Ferc by Month'!$B40&amp;"2014",'Act 2013-2014'!N:N)</f>
        <v>183.18</v>
      </c>
      <c r="Y40" s="11">
        <f>SUMIF('Act 2013-2014'!$U:$U,"CR5"&amp;'LGE Summary by Ferc by Month'!$B40&amp;"2014",'Act 2013-2014'!O:O)</f>
        <v>87.46</v>
      </c>
      <c r="Z40" s="11">
        <f>SUMIF('Act 2013-2014'!$U:$U,"CR5"&amp;'LGE Summary by Ferc by Month'!$B40&amp;"2014",'Act 2013-2014'!P:P)</f>
        <v>-267.86</v>
      </c>
      <c r="AA40" s="11">
        <f>SUMIF('2015-2017'!$U:$U,"CR5"&amp;'LGE Summary by Ferc by Month'!$B40&amp;"2015",'2015-2017'!E:E)</f>
        <v>0</v>
      </c>
      <c r="AB40" s="11">
        <f>SUMIF('2015-2017'!$U:$U,"CR5"&amp;'LGE Summary by Ferc by Month'!$B40&amp;"2015",'2015-2017'!F:F)</f>
        <v>0</v>
      </c>
      <c r="AC40" s="11">
        <f>SUMIF('2015-2017'!$U:$U,"CR5"&amp;'LGE Summary by Ferc by Month'!$B40&amp;"2015",'2015-2017'!G:G)</f>
        <v>0</v>
      </c>
      <c r="AD40" s="11">
        <f>SUMIF('2015-2017'!$U:$U,"CR5"&amp;'LGE Summary by Ferc by Month'!$B40&amp;"2015",'2015-2017'!H:H)</f>
        <v>0</v>
      </c>
      <c r="AE40" s="11">
        <f>SUMIF('2015-2017'!$U:$U,"CR5"&amp;'LGE Summary by Ferc by Month'!$B40&amp;"2015",'2015-2017'!I:I)</f>
        <v>0</v>
      </c>
      <c r="AF40" s="11">
        <f>SUMIF('2015-2017'!$U:$U,"CR5"&amp;'LGE Summary by Ferc by Month'!$B40&amp;"2015",'2015-2017'!J:J)</f>
        <v>0</v>
      </c>
      <c r="AG40" s="11">
        <f>SUMIF('2015-2017'!$U:$U,"CR5"&amp;'LGE Summary by Ferc by Month'!$B40&amp;"2015",'2015-2017'!K:K)</f>
        <v>0</v>
      </c>
      <c r="AH40" s="11">
        <f>SUMIF('2015-2017'!$U:$U,"CR5"&amp;'LGE Summary by Ferc by Month'!$B40&amp;"2015",'2015-2017'!L:L)</f>
        <v>0</v>
      </c>
      <c r="AI40" s="11">
        <f>SUMIF('2015-2017'!$U:$U,"CR5"&amp;'LGE Summary by Ferc by Month'!$B40&amp;"2015",'2015-2017'!M:M)</f>
        <v>0</v>
      </c>
      <c r="AJ40" s="11">
        <f>SUMIF('2015-2017'!$U:$U,"CR5"&amp;'LGE Summary by Ferc by Month'!$B40&amp;"2015",'2015-2017'!N:N)</f>
        <v>0</v>
      </c>
      <c r="AK40" s="11">
        <f>SUMIF('2015-2017'!$U:$U,"CR5"&amp;'LGE Summary by Ferc by Month'!$B40&amp;"2015",'2015-2017'!O:O)</f>
        <v>0</v>
      </c>
      <c r="AL40" s="11">
        <f>SUMIF('2015-2017'!$U:$U,"CR5"&amp;'LGE Summary by Ferc by Month'!$B40&amp;"2015",'2015-2017'!P:P)</f>
        <v>0</v>
      </c>
      <c r="AM40" s="11">
        <f>SUMIF('2015-2017'!$U:$U,"CR5"&amp;'LGE Summary by Ferc by Month'!$B40&amp;"2016",'2015-2017'!E:E)</f>
        <v>0</v>
      </c>
      <c r="AN40" s="11">
        <f>SUMIF('2015-2017'!$U:$U,"CR5"&amp;'LGE Summary by Ferc by Month'!$B40&amp;"2016",'2015-2017'!F:F)</f>
        <v>0</v>
      </c>
      <c r="AO40" s="11">
        <f>SUMIF('2015-2017'!$U:$U,"CR5"&amp;'LGE Summary by Ferc by Month'!$B40&amp;"2016",'2015-2017'!G:G)</f>
        <v>0</v>
      </c>
      <c r="AP40" s="11">
        <f>SUMIF('2015-2017'!$U:$U,"CR5"&amp;'LGE Summary by Ferc by Month'!$B40&amp;"2016",'2015-2017'!H:H)</f>
        <v>0</v>
      </c>
      <c r="AQ40" s="11">
        <f>SUMIF('2015-2017'!$U:$U,"CR5"&amp;'LGE Summary by Ferc by Month'!$B40&amp;"2016",'2015-2017'!I:I)</f>
        <v>0</v>
      </c>
      <c r="AR40" s="11">
        <f>SUMIF('2015-2017'!$U:$U,"CR5"&amp;'LGE Summary by Ferc by Month'!$B40&amp;"2016",'2015-2017'!J:J)</f>
        <v>0</v>
      </c>
      <c r="AS40" s="11">
        <f>SUMIF('2015-2017'!$U:$U,"CR5"&amp;'LGE Summary by Ferc by Month'!$B40&amp;"2016",'2015-2017'!K:K)</f>
        <v>0</v>
      </c>
      <c r="AT40" s="11">
        <f>SUMIF('2015-2017'!$U:$U,"CR5"&amp;'LGE Summary by Ferc by Month'!$B40&amp;"2016",'2015-2017'!L:L)</f>
        <v>0</v>
      </c>
      <c r="AU40" s="11">
        <f>SUMIF('2015-2017'!$U:$U,"CR5"&amp;'LGE Summary by Ferc by Month'!$B40&amp;"2016",'2015-2017'!M:M)</f>
        <v>0</v>
      </c>
      <c r="AV40" s="11">
        <f>SUMIF('2015-2017'!$U:$U,"CR5"&amp;'LGE Summary by Ferc by Month'!$B40&amp;"2016",'2015-2017'!N:N)</f>
        <v>0</v>
      </c>
      <c r="AW40" s="11">
        <f>SUMIF('2015-2017'!$U:$U,"CR5"&amp;'LGE Summary by Ferc by Month'!$B40&amp;"2016",'2015-2017'!O:O)</f>
        <v>0</v>
      </c>
      <c r="AX40" s="11">
        <f>SUMIF('2015-2017'!$U:$U,"CR5"&amp;'LGE Summary by Ferc by Month'!$B40&amp;"2016",'2015-2017'!P:P)</f>
        <v>0</v>
      </c>
      <c r="AY40" s="11">
        <f>SUMIF('2015-2017'!$U:$U,"CR5"&amp;'LGE Summary by Ferc by Month'!$B40&amp;"2017",'2015-2017'!E:E)</f>
        <v>0</v>
      </c>
      <c r="AZ40" s="11">
        <f>SUMIF('2015-2017'!$U:$U,"CR5"&amp;'LGE Summary by Ferc by Month'!$B40&amp;"2017",'2015-2017'!F:F)</f>
        <v>0</v>
      </c>
      <c r="BA40" s="11">
        <f>SUMIF('2015-2017'!$U:$U,"CR5"&amp;'LGE Summary by Ferc by Month'!$B40&amp;"2017",'2015-2017'!G:G)</f>
        <v>0</v>
      </c>
      <c r="BB40" s="11">
        <f>SUMIF('2015-2017'!$U:$U,"CR5"&amp;'LGE Summary by Ferc by Month'!$B40&amp;"2017",'2015-2017'!H:H)</f>
        <v>0</v>
      </c>
      <c r="BC40" s="11">
        <f>SUMIF('2015-2017'!$U:$U,"CR5"&amp;'LGE Summary by Ferc by Month'!$B40&amp;"2017",'2015-2017'!I:I)</f>
        <v>0</v>
      </c>
      <c r="BD40" s="11">
        <f>SUMIF('2015-2017'!$U:$U,"CR5"&amp;'LGE Summary by Ferc by Month'!$B40&amp;"2017",'2015-2017'!J:J)</f>
        <v>0</v>
      </c>
      <c r="BE40" s="11">
        <f>SUMIF('2015-2017'!$U:$U,"CR5"&amp;'LGE Summary by Ferc by Month'!$B40&amp;"2017",'2015-2017'!K:K)</f>
        <v>0</v>
      </c>
      <c r="BF40" s="11">
        <f>SUMIF('2015-2017'!$U:$U,"CR5"&amp;'LGE Summary by Ferc by Month'!$B40&amp;"2017",'2015-2017'!L:L)</f>
        <v>0</v>
      </c>
      <c r="BG40" s="11">
        <f>SUMIF('2015-2017'!$U:$U,"CR5"&amp;'LGE Summary by Ferc by Month'!$B40&amp;"2017",'2015-2017'!M:M)</f>
        <v>0</v>
      </c>
      <c r="BH40" s="11">
        <f>SUMIF('2015-2017'!$U:$U,"CR5"&amp;'LGE Summary by Ferc by Month'!$B40&amp;"2017",'2015-2017'!N:N)</f>
        <v>0</v>
      </c>
      <c r="BI40" s="11">
        <f>SUMIF('2015-2017'!$U:$U,"CR5"&amp;'LGE Summary by Ferc by Month'!$B40&amp;"2017",'2015-2017'!O:O)</f>
        <v>0</v>
      </c>
      <c r="BJ40" s="11">
        <f>SUMIF('2015-2017'!$U:$U,"CR5"&amp;'LGE Summary by Ferc by Month'!$B40&amp;"2017",'2015-2017'!P:P)</f>
        <v>0</v>
      </c>
      <c r="BK40" s="12"/>
      <c r="BL40" s="12">
        <f t="shared" si="12"/>
        <v>2759.7200000000003</v>
      </c>
      <c r="BM40" s="12">
        <f t="shared" si="13"/>
        <v>2460.7000000000003</v>
      </c>
      <c r="BN40" s="12">
        <f t="shared" si="14"/>
        <v>0</v>
      </c>
      <c r="BO40" s="12">
        <f t="shared" si="15"/>
        <v>0</v>
      </c>
      <c r="BP40" s="12">
        <f t="shared" si="16"/>
        <v>0</v>
      </c>
    </row>
    <row r="41" spans="1:68" x14ac:dyDescent="0.25">
      <c r="B41" s="13" t="s">
        <v>3092</v>
      </c>
      <c r="C41" s="11">
        <f>SUMIF('Act 2013-2014'!$U:$U,"CR5"&amp;'LGE Summary by Ferc by Month'!$B41&amp;"2013",'Act 2013-2014'!E:E)</f>
        <v>10425.14</v>
      </c>
      <c r="D41" s="11">
        <f>SUMIF('Act 2013-2014'!$U:$U,"CR5"&amp;'LGE Summary by Ferc by Month'!$B41&amp;"2013",'Act 2013-2014'!F:F)</f>
        <v>10331.07</v>
      </c>
      <c r="E41" s="11">
        <f>SUMIF('Act 2013-2014'!$U:$U,"CR5"&amp;'LGE Summary by Ferc by Month'!$B41&amp;"2013",'Act 2013-2014'!G:G)</f>
        <v>14330.44</v>
      </c>
      <c r="F41" s="11">
        <f>SUMIF('Act 2013-2014'!$U:$U,"CR5"&amp;'LGE Summary by Ferc by Month'!$B41&amp;"2013",'Act 2013-2014'!H:H)</f>
        <v>29372.03</v>
      </c>
      <c r="G41" s="11">
        <f>SUMIF('Act 2013-2014'!$U:$U,"CR5"&amp;'LGE Summary by Ferc by Month'!$B41&amp;"2013",'Act 2013-2014'!I:I)</f>
        <v>16648.379999999997</v>
      </c>
      <c r="H41" s="11">
        <f>SUMIF('Act 2013-2014'!$U:$U,"CR5"&amp;'LGE Summary by Ferc by Month'!$B41&amp;"2013",'Act 2013-2014'!J:J)</f>
        <v>11286.25</v>
      </c>
      <c r="I41" s="11">
        <f>SUMIF('Act 2013-2014'!$U:$U,"CR5"&amp;'LGE Summary by Ferc by Month'!$B41&amp;"2013",'Act 2013-2014'!K:K)</f>
        <v>14489.089999999998</v>
      </c>
      <c r="J41" s="11">
        <f>SUMIF('Act 2013-2014'!$U:$U,"CR5"&amp;'LGE Summary by Ferc by Month'!$B41&amp;"2013",'Act 2013-2014'!L:L)</f>
        <v>11836.74</v>
      </c>
      <c r="K41" s="11">
        <f>SUMIF('Act 2013-2014'!$U:$U,"CR5"&amp;'LGE Summary by Ferc by Month'!$B41&amp;"2013",'Act 2013-2014'!M:M)</f>
        <v>6878.7300000000005</v>
      </c>
      <c r="L41" s="11">
        <f>SUMIF('Act 2013-2014'!$U:$U,"CR5"&amp;'LGE Summary by Ferc by Month'!$B41&amp;"2013",'Act 2013-2014'!N:N)</f>
        <v>15823.659999999998</v>
      </c>
      <c r="M41" s="11">
        <f>SUMIF('Act 2013-2014'!$U:$U,"CR5"&amp;'LGE Summary by Ferc by Month'!$B41&amp;"2013",'Act 2013-2014'!O:O)</f>
        <v>12102</v>
      </c>
      <c r="N41" s="11">
        <f>SUMIF('Act 2013-2014'!$U:$U,"CR5"&amp;'LGE Summary by Ferc by Month'!$B41&amp;"2013",'Act 2013-2014'!P:P)</f>
        <v>8006.62</v>
      </c>
      <c r="O41" s="11">
        <f>SUMIF('Act 2013-2014'!$U:$U,"CR5"&amp;'LGE Summary by Ferc by Month'!$B41&amp;"2014",'Act 2013-2014'!E:E)</f>
        <v>9031.01</v>
      </c>
      <c r="P41" s="11">
        <f>SUMIF('Act 2013-2014'!$U:$U,"CR5"&amp;'LGE Summary by Ferc by Month'!$B41&amp;"2014",'Act 2013-2014'!F:F)</f>
        <v>12534.989999999998</v>
      </c>
      <c r="Q41" s="11">
        <f>SUMIF('Act 2013-2014'!$U:$U,"CR5"&amp;'LGE Summary by Ferc by Month'!$B41&amp;"2014",'Act 2013-2014'!G:G)</f>
        <v>13404.42</v>
      </c>
      <c r="R41" s="11">
        <f>SUMIF('Act 2013-2014'!$U:$U,"CR5"&amp;'LGE Summary by Ferc by Month'!$B41&amp;"2014",'Act 2013-2014'!H:H)</f>
        <v>6093.6100000000006</v>
      </c>
      <c r="S41" s="11">
        <f>SUMIF('Act 2013-2014'!$U:$U,"CR5"&amp;'LGE Summary by Ferc by Month'!$B41&amp;"2014",'Act 2013-2014'!I:I)</f>
        <v>8176.56</v>
      </c>
      <c r="T41" s="11">
        <f>SUMIF('Act 2013-2014'!$U:$U,"CR5"&amp;'LGE Summary by Ferc by Month'!$B41&amp;"2014",'Act 2013-2014'!J:J)</f>
        <v>5380.0700000000006</v>
      </c>
      <c r="U41" s="11">
        <f>SUMIF('Act 2013-2014'!$U:$U,"CR5"&amp;'LGE Summary by Ferc by Month'!$B41&amp;"2014",'Act 2013-2014'!K:K)</f>
        <v>5907.6799999999994</v>
      </c>
      <c r="V41" s="11">
        <f>SUMIF('Act 2013-2014'!$U:$U,"CR5"&amp;'LGE Summary by Ferc by Month'!$B41&amp;"2014",'Act 2013-2014'!L:L)</f>
        <v>6305.93</v>
      </c>
      <c r="W41" s="11">
        <f>SUMIF('Act 2013-2014'!$U:$U,"CR5"&amp;'LGE Summary by Ferc by Month'!$B41&amp;"2014",'Act 2013-2014'!M:M)</f>
        <v>6115.99</v>
      </c>
      <c r="X41" s="11">
        <f>SUMIF('Act 2013-2014'!$U:$U,"CR5"&amp;'LGE Summary by Ferc by Month'!$B41&amp;"2014",'Act 2013-2014'!N:N)</f>
        <v>5565.079999999999</v>
      </c>
      <c r="Y41" s="11">
        <f>SUMIF('Act 2013-2014'!$U:$U,"CR5"&amp;'LGE Summary by Ferc by Month'!$B41&amp;"2014",'Act 2013-2014'!O:O)</f>
        <v>2658.6200000000003</v>
      </c>
      <c r="Z41" s="11">
        <f>SUMIF('Act 2013-2014'!$U:$U,"CR5"&amp;'LGE Summary by Ferc by Month'!$B41&amp;"2014",'Act 2013-2014'!P:P)</f>
        <v>6697.869999999999</v>
      </c>
      <c r="AA41" s="11">
        <f>SUMIF('2015-2017'!$U:$U,"CR5"&amp;'LGE Summary by Ferc by Month'!$B41&amp;"2015",'2015-2017'!E:E)</f>
        <v>0</v>
      </c>
      <c r="AB41" s="11">
        <f>SUMIF('2015-2017'!$U:$U,"CR5"&amp;'LGE Summary by Ferc by Month'!$B41&amp;"2015",'2015-2017'!F:F)</f>
        <v>0</v>
      </c>
      <c r="AC41" s="11">
        <f>SUMIF('2015-2017'!$U:$U,"CR5"&amp;'LGE Summary by Ferc by Month'!$B41&amp;"2015",'2015-2017'!G:G)</f>
        <v>0</v>
      </c>
      <c r="AD41" s="11">
        <f>SUMIF('2015-2017'!$U:$U,"CR5"&amp;'LGE Summary by Ferc by Month'!$B41&amp;"2015",'2015-2017'!H:H)</f>
        <v>0</v>
      </c>
      <c r="AE41" s="11">
        <f>SUMIF('2015-2017'!$U:$U,"CR5"&amp;'LGE Summary by Ferc by Month'!$B41&amp;"2015",'2015-2017'!I:I)</f>
        <v>0</v>
      </c>
      <c r="AF41" s="11">
        <f>SUMIF('2015-2017'!$U:$U,"CR5"&amp;'LGE Summary by Ferc by Month'!$B41&amp;"2015",'2015-2017'!J:J)</f>
        <v>0</v>
      </c>
      <c r="AG41" s="11">
        <f>SUMIF('2015-2017'!$U:$U,"CR5"&amp;'LGE Summary by Ferc by Month'!$B41&amp;"2015",'2015-2017'!K:K)</f>
        <v>0</v>
      </c>
      <c r="AH41" s="11">
        <f>SUMIF('2015-2017'!$U:$U,"CR5"&amp;'LGE Summary by Ferc by Month'!$B41&amp;"2015",'2015-2017'!L:L)</f>
        <v>0</v>
      </c>
      <c r="AI41" s="11">
        <f>SUMIF('2015-2017'!$U:$U,"CR5"&amp;'LGE Summary by Ferc by Month'!$B41&amp;"2015",'2015-2017'!M:M)</f>
        <v>0</v>
      </c>
      <c r="AJ41" s="11">
        <f>SUMIF('2015-2017'!$U:$U,"CR5"&amp;'LGE Summary by Ferc by Month'!$B41&amp;"2015",'2015-2017'!N:N)</f>
        <v>0</v>
      </c>
      <c r="AK41" s="11">
        <f>SUMIF('2015-2017'!$U:$U,"CR5"&amp;'LGE Summary by Ferc by Month'!$B41&amp;"2015",'2015-2017'!O:O)</f>
        <v>0</v>
      </c>
      <c r="AL41" s="11">
        <f>SUMIF('2015-2017'!$U:$U,"CR5"&amp;'LGE Summary by Ferc by Month'!$B41&amp;"2015",'2015-2017'!P:P)</f>
        <v>0</v>
      </c>
      <c r="AM41" s="11">
        <f>SUMIF('2015-2017'!$U:$U,"CR5"&amp;'LGE Summary by Ferc by Month'!$B41&amp;"2016",'2015-2017'!E:E)</f>
        <v>0</v>
      </c>
      <c r="AN41" s="11">
        <f>SUMIF('2015-2017'!$U:$U,"CR5"&amp;'LGE Summary by Ferc by Month'!$B41&amp;"2016",'2015-2017'!F:F)</f>
        <v>0</v>
      </c>
      <c r="AO41" s="11">
        <f>SUMIF('2015-2017'!$U:$U,"CR5"&amp;'LGE Summary by Ferc by Month'!$B41&amp;"2016",'2015-2017'!G:G)</f>
        <v>0</v>
      </c>
      <c r="AP41" s="11">
        <f>SUMIF('2015-2017'!$U:$U,"CR5"&amp;'LGE Summary by Ferc by Month'!$B41&amp;"2016",'2015-2017'!H:H)</f>
        <v>0</v>
      </c>
      <c r="AQ41" s="11">
        <f>SUMIF('2015-2017'!$U:$U,"CR5"&amp;'LGE Summary by Ferc by Month'!$B41&amp;"2016",'2015-2017'!I:I)</f>
        <v>0</v>
      </c>
      <c r="AR41" s="11">
        <f>SUMIF('2015-2017'!$U:$U,"CR5"&amp;'LGE Summary by Ferc by Month'!$B41&amp;"2016",'2015-2017'!J:J)</f>
        <v>0</v>
      </c>
      <c r="AS41" s="11">
        <f>SUMIF('2015-2017'!$U:$U,"CR5"&amp;'LGE Summary by Ferc by Month'!$B41&amp;"2016",'2015-2017'!K:K)</f>
        <v>0</v>
      </c>
      <c r="AT41" s="11">
        <f>SUMIF('2015-2017'!$U:$U,"CR5"&amp;'LGE Summary by Ferc by Month'!$B41&amp;"2016",'2015-2017'!L:L)</f>
        <v>0</v>
      </c>
      <c r="AU41" s="11">
        <f>SUMIF('2015-2017'!$U:$U,"CR5"&amp;'LGE Summary by Ferc by Month'!$B41&amp;"2016",'2015-2017'!M:M)</f>
        <v>0</v>
      </c>
      <c r="AV41" s="11">
        <f>SUMIF('2015-2017'!$U:$U,"CR5"&amp;'LGE Summary by Ferc by Month'!$B41&amp;"2016",'2015-2017'!N:N)</f>
        <v>0</v>
      </c>
      <c r="AW41" s="11">
        <f>SUMIF('2015-2017'!$U:$U,"CR5"&amp;'LGE Summary by Ferc by Month'!$B41&amp;"2016",'2015-2017'!O:O)</f>
        <v>0</v>
      </c>
      <c r="AX41" s="11">
        <f>SUMIF('2015-2017'!$U:$U,"CR5"&amp;'LGE Summary by Ferc by Month'!$B41&amp;"2016",'2015-2017'!P:P)</f>
        <v>0</v>
      </c>
      <c r="AY41" s="11">
        <f>SUMIF('2015-2017'!$U:$U,"CR5"&amp;'LGE Summary by Ferc by Month'!$B41&amp;"2017",'2015-2017'!E:E)</f>
        <v>0</v>
      </c>
      <c r="AZ41" s="11">
        <f>SUMIF('2015-2017'!$U:$U,"CR5"&amp;'LGE Summary by Ferc by Month'!$B41&amp;"2017",'2015-2017'!F:F)</f>
        <v>0</v>
      </c>
      <c r="BA41" s="11">
        <f>SUMIF('2015-2017'!$U:$U,"CR5"&amp;'LGE Summary by Ferc by Month'!$B41&amp;"2017",'2015-2017'!G:G)</f>
        <v>0</v>
      </c>
      <c r="BB41" s="11">
        <f>SUMIF('2015-2017'!$U:$U,"CR5"&amp;'LGE Summary by Ferc by Month'!$B41&amp;"2017",'2015-2017'!H:H)</f>
        <v>0</v>
      </c>
      <c r="BC41" s="11">
        <f>SUMIF('2015-2017'!$U:$U,"CR5"&amp;'LGE Summary by Ferc by Month'!$B41&amp;"2017",'2015-2017'!I:I)</f>
        <v>0</v>
      </c>
      <c r="BD41" s="11">
        <f>SUMIF('2015-2017'!$U:$U,"CR5"&amp;'LGE Summary by Ferc by Month'!$B41&amp;"2017",'2015-2017'!J:J)</f>
        <v>0</v>
      </c>
      <c r="BE41" s="11">
        <f>SUMIF('2015-2017'!$U:$U,"CR5"&amp;'LGE Summary by Ferc by Month'!$B41&amp;"2017",'2015-2017'!K:K)</f>
        <v>0</v>
      </c>
      <c r="BF41" s="11">
        <f>SUMIF('2015-2017'!$U:$U,"CR5"&amp;'LGE Summary by Ferc by Month'!$B41&amp;"2017",'2015-2017'!L:L)</f>
        <v>0</v>
      </c>
      <c r="BG41" s="11">
        <f>SUMIF('2015-2017'!$U:$U,"CR5"&amp;'LGE Summary by Ferc by Month'!$B41&amp;"2017",'2015-2017'!M:M)</f>
        <v>0</v>
      </c>
      <c r="BH41" s="11">
        <f>SUMIF('2015-2017'!$U:$U,"CR5"&amp;'LGE Summary by Ferc by Month'!$B41&amp;"2017",'2015-2017'!N:N)</f>
        <v>0</v>
      </c>
      <c r="BI41" s="11">
        <f>SUMIF('2015-2017'!$U:$U,"CR5"&amp;'LGE Summary by Ferc by Month'!$B41&amp;"2017",'2015-2017'!O:O)</f>
        <v>0</v>
      </c>
      <c r="BJ41" s="11">
        <f>SUMIF('2015-2017'!$U:$U,"CR5"&amp;'LGE Summary by Ferc by Month'!$B41&amp;"2017",'2015-2017'!P:P)</f>
        <v>0</v>
      </c>
      <c r="BK41" s="12"/>
      <c r="BL41" s="12">
        <f t="shared" si="12"/>
        <v>161530.15</v>
      </c>
      <c r="BM41" s="12">
        <f t="shared" si="13"/>
        <v>87871.829999999987</v>
      </c>
      <c r="BN41" s="12">
        <f t="shared" si="14"/>
        <v>0</v>
      </c>
      <c r="BO41" s="12">
        <f t="shared" si="15"/>
        <v>0</v>
      </c>
      <c r="BP41" s="12">
        <f t="shared" si="16"/>
        <v>0</v>
      </c>
    </row>
    <row r="42" spans="1:68" x14ac:dyDescent="0.25">
      <c r="A42" s="16" t="s">
        <v>3231</v>
      </c>
      <c r="C42" s="26">
        <f>SUM(C26:C41)</f>
        <v>1050265.8399999999</v>
      </c>
      <c r="D42" s="26">
        <f t="shared" ref="D42:BJ42" si="17">SUM(D26:D41)</f>
        <v>956108.35000000021</v>
      </c>
      <c r="E42" s="26">
        <f t="shared" si="17"/>
        <v>1070927.5900000001</v>
      </c>
      <c r="F42" s="26">
        <f t="shared" si="17"/>
        <v>1627526.21</v>
      </c>
      <c r="G42" s="26">
        <f t="shared" si="17"/>
        <v>954044.25999999989</v>
      </c>
      <c r="H42" s="26">
        <f t="shared" si="17"/>
        <v>1041949.5100000001</v>
      </c>
      <c r="I42" s="26">
        <f t="shared" si="17"/>
        <v>963174.99</v>
      </c>
      <c r="J42" s="26">
        <f t="shared" si="17"/>
        <v>914071.74000000011</v>
      </c>
      <c r="K42" s="26">
        <f t="shared" si="17"/>
        <v>854096.44000000006</v>
      </c>
      <c r="L42" s="26">
        <f t="shared" si="17"/>
        <v>1162727.2599999998</v>
      </c>
      <c r="M42" s="26">
        <f t="shared" si="17"/>
        <v>993774.14</v>
      </c>
      <c r="N42" s="26">
        <f t="shared" si="17"/>
        <v>1156892.4100000001</v>
      </c>
      <c r="O42" s="26">
        <f t="shared" si="17"/>
        <v>1117560.0000000002</v>
      </c>
      <c r="P42" s="26">
        <f t="shared" si="17"/>
        <v>1093049.9100000001</v>
      </c>
      <c r="Q42" s="26">
        <f t="shared" si="17"/>
        <v>1382460.6900000002</v>
      </c>
      <c r="R42" s="26">
        <f t="shared" si="17"/>
        <v>1402239.89</v>
      </c>
      <c r="S42" s="26">
        <f t="shared" si="17"/>
        <v>1049808.31</v>
      </c>
      <c r="T42" s="26">
        <f t="shared" si="17"/>
        <v>1025343.9399999998</v>
      </c>
      <c r="U42" s="26">
        <f t="shared" si="17"/>
        <v>1125014.5799999998</v>
      </c>
      <c r="V42" s="26">
        <f t="shared" si="17"/>
        <v>1106524.03</v>
      </c>
      <c r="W42" s="26">
        <f t="shared" si="17"/>
        <v>1126793.7999999998</v>
      </c>
      <c r="X42" s="26">
        <f t="shared" si="17"/>
        <v>1127872</v>
      </c>
      <c r="Y42" s="26">
        <f t="shared" si="17"/>
        <v>1009775.6100000001</v>
      </c>
      <c r="Z42" s="26">
        <f t="shared" si="17"/>
        <v>1164707.48</v>
      </c>
      <c r="AA42" s="26">
        <f t="shared" si="17"/>
        <v>297987</v>
      </c>
      <c r="AB42" s="26">
        <f t="shared" si="17"/>
        <v>227037</v>
      </c>
      <c r="AC42" s="26">
        <f t="shared" si="17"/>
        <v>321722</v>
      </c>
      <c r="AD42" s="26">
        <f t="shared" si="17"/>
        <v>317979</v>
      </c>
      <c r="AE42" s="26">
        <f t="shared" si="17"/>
        <v>0</v>
      </c>
      <c r="AF42" s="26">
        <f t="shared" si="17"/>
        <v>0</v>
      </c>
      <c r="AG42" s="26">
        <f t="shared" si="17"/>
        <v>0</v>
      </c>
      <c r="AH42" s="26">
        <f t="shared" si="17"/>
        <v>0</v>
      </c>
      <c r="AI42" s="26">
        <f t="shared" si="17"/>
        <v>0</v>
      </c>
      <c r="AJ42" s="26">
        <f t="shared" si="17"/>
        <v>0</v>
      </c>
      <c r="AK42" s="26">
        <f t="shared" si="17"/>
        <v>0</v>
      </c>
      <c r="AL42" s="26">
        <f t="shared" si="17"/>
        <v>0</v>
      </c>
      <c r="AM42" s="26">
        <f t="shared" si="17"/>
        <v>0</v>
      </c>
      <c r="AN42" s="26">
        <f t="shared" si="17"/>
        <v>0</v>
      </c>
      <c r="AO42" s="26">
        <f t="shared" si="17"/>
        <v>0</v>
      </c>
      <c r="AP42" s="26">
        <f t="shared" si="17"/>
        <v>0</v>
      </c>
      <c r="AQ42" s="26">
        <f t="shared" si="17"/>
        <v>0</v>
      </c>
      <c r="AR42" s="26">
        <f t="shared" si="17"/>
        <v>0</v>
      </c>
      <c r="AS42" s="26">
        <f t="shared" si="17"/>
        <v>0</v>
      </c>
      <c r="AT42" s="26">
        <f t="shared" si="17"/>
        <v>0</v>
      </c>
      <c r="AU42" s="26">
        <f t="shared" si="17"/>
        <v>0</v>
      </c>
      <c r="AV42" s="26">
        <f t="shared" si="17"/>
        <v>0</v>
      </c>
      <c r="AW42" s="26">
        <f t="shared" si="17"/>
        <v>0</v>
      </c>
      <c r="AX42" s="26">
        <f t="shared" si="17"/>
        <v>0</v>
      </c>
      <c r="AY42" s="26">
        <f t="shared" si="17"/>
        <v>0</v>
      </c>
      <c r="AZ42" s="26">
        <f t="shared" si="17"/>
        <v>0</v>
      </c>
      <c r="BA42" s="26">
        <f t="shared" si="17"/>
        <v>0</v>
      </c>
      <c r="BB42" s="26">
        <f t="shared" si="17"/>
        <v>0</v>
      </c>
      <c r="BC42" s="26">
        <f t="shared" si="17"/>
        <v>0</v>
      </c>
      <c r="BD42" s="26">
        <f t="shared" si="17"/>
        <v>0</v>
      </c>
      <c r="BE42" s="26">
        <f t="shared" si="17"/>
        <v>0</v>
      </c>
      <c r="BF42" s="26">
        <f t="shared" si="17"/>
        <v>0</v>
      </c>
      <c r="BG42" s="26">
        <f t="shared" si="17"/>
        <v>0</v>
      </c>
      <c r="BH42" s="26">
        <f t="shared" si="17"/>
        <v>0</v>
      </c>
      <c r="BI42" s="26">
        <f t="shared" si="17"/>
        <v>0</v>
      </c>
      <c r="BJ42" s="26">
        <f t="shared" si="17"/>
        <v>0</v>
      </c>
      <c r="BK42" s="12"/>
    </row>
    <row r="43" spans="1:68" x14ac:dyDescent="0.25">
      <c r="BK43" s="12"/>
    </row>
    <row r="44" spans="1:68" x14ac:dyDescent="0.25">
      <c r="A44" s="16" t="s">
        <v>3176</v>
      </c>
      <c r="B44" s="13" t="s">
        <v>3076</v>
      </c>
      <c r="C44" s="11">
        <f>SUMIF('Act 2013-2014'!$U:$U,"CR6"&amp;'LGE Summary by Ferc by Month'!$B44&amp;"2013",'Act 2013-2014'!E:E)</f>
        <v>4605.71</v>
      </c>
      <c r="D44" s="11">
        <f>SUMIF('Act 2013-2014'!$U:$U,"CR6"&amp;'LGE Summary by Ferc by Month'!$B44&amp;"2013",'Act 2013-2014'!F:F)</f>
        <v>3057.48</v>
      </c>
      <c r="E44" s="11">
        <f>SUMIF('Act 2013-2014'!$U:$U,"CR6"&amp;'LGE Summary by Ferc by Month'!$B44&amp;"2013",'Act 2013-2014'!G:G)</f>
        <v>4285.25</v>
      </c>
      <c r="F44" s="11">
        <f>SUMIF('Act 2013-2014'!$U:$U,"CR6"&amp;'LGE Summary by Ferc by Month'!$B44&amp;"2013",'Act 2013-2014'!H:H)</f>
        <v>5783.36</v>
      </c>
      <c r="G44" s="11">
        <f>SUMIF('Act 2013-2014'!$U:$U,"CR6"&amp;'LGE Summary by Ferc by Month'!$B44&amp;"2013",'Act 2013-2014'!I:I)</f>
        <v>3102.9</v>
      </c>
      <c r="H44" s="11">
        <f>SUMIF('Act 2013-2014'!$U:$U,"CR6"&amp;'LGE Summary by Ferc by Month'!$B44&amp;"2013",'Act 2013-2014'!J:J)</f>
        <v>1770.86</v>
      </c>
      <c r="I44" s="11">
        <f>SUMIF('Act 2013-2014'!$U:$U,"CR6"&amp;'LGE Summary by Ferc by Month'!$B44&amp;"2013",'Act 2013-2014'!K:K)</f>
        <v>2773.65</v>
      </c>
      <c r="J44" s="11">
        <f>SUMIF('Act 2013-2014'!$U:$U,"CR6"&amp;'LGE Summary by Ferc by Month'!$B44&amp;"2013",'Act 2013-2014'!L:L)</f>
        <v>4274.74</v>
      </c>
      <c r="K44" s="11">
        <f>SUMIF('Act 2013-2014'!$U:$U,"CR6"&amp;'LGE Summary by Ferc by Month'!$B44&amp;"2013",'Act 2013-2014'!M:M)</f>
        <v>2014.1</v>
      </c>
      <c r="L44" s="11">
        <f>SUMIF('Act 2013-2014'!$U:$U,"CR6"&amp;'LGE Summary by Ferc by Month'!$B44&amp;"2013",'Act 2013-2014'!N:N)</f>
        <v>2299.0800000000004</v>
      </c>
      <c r="M44" s="11">
        <f>SUMIF('Act 2013-2014'!$U:$U,"CR6"&amp;'LGE Summary by Ferc by Month'!$B44&amp;"2013",'Act 2013-2014'!O:O)</f>
        <v>3303.8599999999997</v>
      </c>
      <c r="N44" s="11">
        <f>SUMIF('Act 2013-2014'!$U:$U,"CR6"&amp;'LGE Summary by Ferc by Month'!$B44&amp;"2013",'Act 2013-2014'!P:P)</f>
        <v>2228.0300000000002</v>
      </c>
      <c r="O44" s="11">
        <f>SUMIF('Act 2013-2014'!$U:$U,"CR6"&amp;'LGE Summary by Ferc by Month'!$B44&amp;"2014",'Act 2013-2014'!E:E)</f>
        <v>4653.1299999999992</v>
      </c>
      <c r="P44" s="11">
        <f>SUMIF('Act 2013-2014'!$U:$U,"CR6"&amp;'LGE Summary by Ferc by Month'!$B44&amp;"2014",'Act 2013-2014'!F:F)</f>
        <v>4322.6900000000005</v>
      </c>
      <c r="Q44" s="11">
        <f>SUMIF('Act 2013-2014'!$U:$U,"CR6"&amp;'LGE Summary by Ferc by Month'!$B44&amp;"2014",'Act 2013-2014'!G:G)</f>
        <v>11159.75</v>
      </c>
      <c r="R44" s="11">
        <f>SUMIF('Act 2013-2014'!$U:$U,"CR6"&amp;'LGE Summary by Ferc by Month'!$B44&amp;"2014",'Act 2013-2014'!H:H)</f>
        <v>4166.7400000000007</v>
      </c>
      <c r="S44" s="11">
        <f>SUMIF('Act 2013-2014'!$U:$U,"CR6"&amp;'LGE Summary by Ferc by Month'!$B44&amp;"2014",'Act 2013-2014'!I:I)</f>
        <v>4044.34</v>
      </c>
      <c r="T44" s="11">
        <f>SUMIF('Act 2013-2014'!$U:$U,"CR6"&amp;'LGE Summary by Ferc by Month'!$B44&amp;"2014",'Act 2013-2014'!J:J)</f>
        <v>4139</v>
      </c>
      <c r="U44" s="11">
        <f>SUMIF('Act 2013-2014'!$U:$U,"CR6"&amp;'LGE Summary by Ferc by Month'!$B44&amp;"2014",'Act 2013-2014'!K:K)</f>
        <v>2621</v>
      </c>
      <c r="V44" s="11">
        <f>SUMIF('Act 2013-2014'!$U:$U,"CR6"&amp;'LGE Summary by Ferc by Month'!$B44&amp;"2014",'Act 2013-2014'!L:L)</f>
        <v>2295.46</v>
      </c>
      <c r="W44" s="11">
        <f>SUMIF('Act 2013-2014'!$U:$U,"CR6"&amp;'LGE Summary by Ferc by Month'!$B44&amp;"2014",'Act 2013-2014'!M:M)</f>
        <v>2360.4499999999998</v>
      </c>
      <c r="X44" s="11">
        <f>SUMIF('Act 2013-2014'!$U:$U,"CR6"&amp;'LGE Summary by Ferc by Month'!$B44&amp;"2014",'Act 2013-2014'!N:N)</f>
        <v>2086.7599999999998</v>
      </c>
      <c r="Y44" s="11">
        <f>SUMIF('Act 2013-2014'!$U:$U,"CR6"&amp;'LGE Summary by Ferc by Month'!$B44&amp;"2014",'Act 2013-2014'!O:O)</f>
        <v>2073.25</v>
      </c>
      <c r="Z44" s="11">
        <f>SUMIF('Act 2013-2014'!$U:$U,"CR6"&amp;'LGE Summary by Ferc by Month'!$B44&amp;"2014",'Act 2013-2014'!P:P)</f>
        <v>4160.3200000000006</v>
      </c>
      <c r="AA44" s="11">
        <f>SUMIF('2015-2017'!$U:$U,"CR6"&amp;'LGE Summary by Ferc by Month'!$B44&amp;"2015",'2015-2017'!E:E)</f>
        <v>0</v>
      </c>
      <c r="AB44" s="11">
        <f>SUMIF('2015-2017'!$U:$U,"CR6"&amp;'LGE Summary by Ferc by Month'!$B44&amp;"2015",'2015-2017'!F:F)</f>
        <v>0</v>
      </c>
      <c r="AC44" s="11">
        <f>SUMIF('2015-2017'!$U:$U,"CR6"&amp;'LGE Summary by Ferc by Month'!$B44&amp;"2015",'2015-2017'!G:G)</f>
        <v>0</v>
      </c>
      <c r="AD44" s="11">
        <f>SUMIF('2015-2017'!$U:$U,"CR6"&amp;'LGE Summary by Ferc by Month'!$B44&amp;"2015",'2015-2017'!H:H)</f>
        <v>0</v>
      </c>
      <c r="AE44" s="11">
        <f>SUMIF('2015-2017'!$U:$U,"CR6"&amp;'LGE Summary by Ferc by Month'!$B44&amp;"2015",'2015-2017'!I:I)</f>
        <v>0</v>
      </c>
      <c r="AF44" s="11">
        <f>SUMIF('2015-2017'!$U:$U,"CR6"&amp;'LGE Summary by Ferc by Month'!$B44&amp;"2015",'2015-2017'!J:J)</f>
        <v>0</v>
      </c>
      <c r="AG44" s="11">
        <f>SUMIF('2015-2017'!$U:$U,"CR6"&amp;'LGE Summary by Ferc by Month'!$B44&amp;"2015",'2015-2017'!K:K)</f>
        <v>0</v>
      </c>
      <c r="AH44" s="11">
        <f>SUMIF('2015-2017'!$U:$U,"CR6"&amp;'LGE Summary by Ferc by Month'!$B44&amp;"2015",'2015-2017'!L:L)</f>
        <v>0</v>
      </c>
      <c r="AI44" s="11">
        <f>SUMIF('2015-2017'!$U:$U,"CR6"&amp;'LGE Summary by Ferc by Month'!$B44&amp;"2015",'2015-2017'!M:M)</f>
        <v>0</v>
      </c>
      <c r="AJ44" s="11">
        <f>SUMIF('2015-2017'!$U:$U,"CR6"&amp;'LGE Summary by Ferc by Month'!$B44&amp;"2015",'2015-2017'!N:N)</f>
        <v>0</v>
      </c>
      <c r="AK44" s="11">
        <f>SUMIF('2015-2017'!$U:$U,"CR6"&amp;'LGE Summary by Ferc by Month'!$B44&amp;"2015",'2015-2017'!O:O)</f>
        <v>0</v>
      </c>
      <c r="AL44" s="11">
        <f>SUMIF('2015-2017'!$U:$U,"CR6"&amp;'LGE Summary by Ferc by Month'!$B44&amp;"2015",'2015-2017'!P:P)</f>
        <v>0</v>
      </c>
      <c r="AM44" s="11">
        <f>SUMIF('2015-2017'!$U:$U,"CR6"&amp;'LGE Summary by Ferc by Month'!$B44&amp;"2016",'2015-2017'!E:E)</f>
        <v>0</v>
      </c>
      <c r="AN44" s="11">
        <f>SUMIF('2015-2017'!$U:$U,"CR6"&amp;'LGE Summary by Ferc by Month'!$B44&amp;"2016",'2015-2017'!F:F)</f>
        <v>0</v>
      </c>
      <c r="AO44" s="11">
        <f>SUMIF('2015-2017'!$U:$U,"CR6"&amp;'LGE Summary by Ferc by Month'!$B44&amp;"2016",'2015-2017'!G:G)</f>
        <v>0</v>
      </c>
      <c r="AP44" s="11">
        <f>SUMIF('2015-2017'!$U:$U,"CR6"&amp;'LGE Summary by Ferc by Month'!$B44&amp;"2016",'2015-2017'!H:H)</f>
        <v>0</v>
      </c>
      <c r="AQ44" s="11">
        <f>SUMIF('2015-2017'!$U:$U,"CR6"&amp;'LGE Summary by Ferc by Month'!$B44&amp;"2016",'2015-2017'!I:I)</f>
        <v>0</v>
      </c>
      <c r="AR44" s="11">
        <f>SUMIF('2015-2017'!$U:$U,"CR6"&amp;'LGE Summary by Ferc by Month'!$B44&amp;"2016",'2015-2017'!J:J)</f>
        <v>0</v>
      </c>
      <c r="AS44" s="11">
        <f>SUMIF('2015-2017'!$U:$U,"CR6"&amp;'LGE Summary by Ferc by Month'!$B44&amp;"2016",'2015-2017'!K:K)</f>
        <v>0</v>
      </c>
      <c r="AT44" s="11">
        <f>SUMIF('2015-2017'!$U:$U,"CR6"&amp;'LGE Summary by Ferc by Month'!$B44&amp;"2016",'2015-2017'!L:L)</f>
        <v>0</v>
      </c>
      <c r="AU44" s="11">
        <f>SUMIF('2015-2017'!$U:$U,"CR6"&amp;'LGE Summary by Ferc by Month'!$B44&amp;"2016",'2015-2017'!M:M)</f>
        <v>0</v>
      </c>
      <c r="AV44" s="11">
        <f>SUMIF('2015-2017'!$U:$U,"CR6"&amp;'LGE Summary by Ferc by Month'!$B44&amp;"2016",'2015-2017'!N:N)</f>
        <v>0</v>
      </c>
      <c r="AW44" s="11">
        <f>SUMIF('2015-2017'!$U:$U,"CR6"&amp;'LGE Summary by Ferc by Month'!$B44&amp;"2016",'2015-2017'!O:O)</f>
        <v>0</v>
      </c>
      <c r="AX44" s="11">
        <f>SUMIF('2015-2017'!$U:$U,"CR6"&amp;'LGE Summary by Ferc by Month'!$B44&amp;"2016",'2015-2017'!P:P)</f>
        <v>0</v>
      </c>
      <c r="AY44" s="11">
        <f>SUMIF('2015-2017'!$U:$U,"CR6"&amp;'LGE Summary by Ferc by Month'!$B44&amp;"2017",'2015-2017'!E:E)</f>
        <v>0</v>
      </c>
      <c r="AZ44" s="11">
        <f>SUMIF('2015-2017'!$U:$U,"CR6"&amp;'LGE Summary by Ferc by Month'!$B44&amp;"2017",'2015-2017'!F:F)</f>
        <v>0</v>
      </c>
      <c r="BA44" s="11">
        <f>SUMIF('2015-2017'!$U:$U,"CR6"&amp;'LGE Summary by Ferc by Month'!$B44&amp;"2017",'2015-2017'!G:G)</f>
        <v>0</v>
      </c>
      <c r="BB44" s="11">
        <f>SUMIF('2015-2017'!$U:$U,"CR6"&amp;'LGE Summary by Ferc by Month'!$B44&amp;"2017",'2015-2017'!H:H)</f>
        <v>0</v>
      </c>
      <c r="BC44" s="11">
        <f>SUMIF('2015-2017'!$U:$U,"CR6"&amp;'LGE Summary by Ferc by Month'!$B44&amp;"2017",'2015-2017'!I:I)</f>
        <v>0</v>
      </c>
      <c r="BD44" s="11">
        <f>SUMIF('2015-2017'!$U:$U,"CR6"&amp;'LGE Summary by Ferc by Month'!$B44&amp;"2017",'2015-2017'!J:J)</f>
        <v>0</v>
      </c>
      <c r="BE44" s="11">
        <f>SUMIF('2015-2017'!$U:$U,"CR6"&amp;'LGE Summary by Ferc by Month'!$B44&amp;"2017",'2015-2017'!K:K)</f>
        <v>0</v>
      </c>
      <c r="BF44" s="11">
        <f>SUMIF('2015-2017'!$U:$U,"CR6"&amp;'LGE Summary by Ferc by Month'!$B44&amp;"2017",'2015-2017'!L:L)</f>
        <v>0</v>
      </c>
      <c r="BG44" s="11">
        <f>SUMIF('2015-2017'!$U:$U,"CR6"&amp;'LGE Summary by Ferc by Month'!$B44&amp;"2017",'2015-2017'!M:M)</f>
        <v>0</v>
      </c>
      <c r="BH44" s="11">
        <f>SUMIF('2015-2017'!$U:$U,"CR6"&amp;'LGE Summary by Ferc by Month'!$B44&amp;"2017",'2015-2017'!N:N)</f>
        <v>0</v>
      </c>
      <c r="BI44" s="11">
        <f>SUMIF('2015-2017'!$U:$U,"CR6"&amp;'LGE Summary by Ferc by Month'!$B44&amp;"2017",'2015-2017'!O:O)</f>
        <v>0</v>
      </c>
      <c r="BJ44" s="11">
        <f>SUMIF('2015-2017'!$U:$U,"CR6"&amp;'LGE Summary by Ferc by Month'!$B44&amp;"2017",'2015-2017'!P:P)</f>
        <v>0</v>
      </c>
      <c r="BK44" s="12"/>
      <c r="BL44" s="12">
        <f t="shared" ref="BL44" si="18">SUM(C44:N44)</f>
        <v>39499.020000000004</v>
      </c>
      <c r="BM44" s="12">
        <f t="shared" ref="BM44" si="19">SUM(O44:Z44)</f>
        <v>48082.89</v>
      </c>
      <c r="BN44" s="12">
        <f t="shared" ref="BN44" si="20">SUM(AA44:AL44)</f>
        <v>0</v>
      </c>
      <c r="BO44" s="12">
        <f t="shared" ref="BO44" si="21">SUM(AM44:AX44)</f>
        <v>0</v>
      </c>
      <c r="BP44" s="12">
        <f t="shared" ref="BP44" si="22">SUM(AY44:BJ44)</f>
        <v>0</v>
      </c>
    </row>
    <row r="45" spans="1:68" x14ac:dyDescent="0.25">
      <c r="B45" s="13" t="s">
        <v>3078</v>
      </c>
      <c r="C45" s="11">
        <f>SUMIF('Act 2013-2014'!$U:$U,"CR6"&amp;'LGE Summary by Ferc by Month'!$B45&amp;"2013",'Act 2013-2014'!E:E)</f>
        <v>23936.509999999995</v>
      </c>
      <c r="D45" s="11">
        <f>SUMIF('Act 2013-2014'!$U:$U,"CR6"&amp;'LGE Summary by Ferc by Month'!$B45&amp;"2013",'Act 2013-2014'!F:F)</f>
        <v>26854.54</v>
      </c>
      <c r="E45" s="11">
        <f>SUMIF('Act 2013-2014'!$U:$U,"CR6"&amp;'LGE Summary by Ferc by Month'!$B45&amp;"2013",'Act 2013-2014'!G:G)</f>
        <v>33656.83</v>
      </c>
      <c r="F45" s="11">
        <f>SUMIF('Act 2013-2014'!$U:$U,"CR6"&amp;'LGE Summary by Ferc by Month'!$B45&amp;"2013",'Act 2013-2014'!H:H)</f>
        <v>30971.120000000003</v>
      </c>
      <c r="G45" s="11">
        <f>SUMIF('Act 2013-2014'!$U:$U,"CR6"&amp;'LGE Summary by Ferc by Month'!$B45&amp;"2013",'Act 2013-2014'!I:I)</f>
        <v>92705.489999999991</v>
      </c>
      <c r="H45" s="11">
        <f>SUMIF('Act 2013-2014'!$U:$U,"CR6"&amp;'LGE Summary by Ferc by Month'!$B45&amp;"2013",'Act 2013-2014'!J:J)</f>
        <v>-31681.689999999995</v>
      </c>
      <c r="I45" s="11">
        <f>SUMIF('Act 2013-2014'!$U:$U,"CR6"&amp;'LGE Summary by Ferc by Month'!$B45&amp;"2013",'Act 2013-2014'!K:K)</f>
        <v>33693.360000000001</v>
      </c>
      <c r="J45" s="11">
        <f>SUMIF('Act 2013-2014'!$U:$U,"CR6"&amp;'LGE Summary by Ferc by Month'!$B45&amp;"2013",'Act 2013-2014'!L:L)</f>
        <v>32886.299999999996</v>
      </c>
      <c r="K45" s="11">
        <f>SUMIF('Act 2013-2014'!$U:$U,"CR6"&amp;'LGE Summary by Ferc by Month'!$B45&amp;"2013",'Act 2013-2014'!M:M)</f>
        <v>31970.739999999998</v>
      </c>
      <c r="L45" s="11">
        <f>SUMIF('Act 2013-2014'!$U:$U,"CR6"&amp;'LGE Summary by Ferc by Month'!$B45&amp;"2013",'Act 2013-2014'!N:N)</f>
        <v>37217.240000000005</v>
      </c>
      <c r="M45" s="11">
        <f>SUMIF('Act 2013-2014'!$U:$U,"CR6"&amp;'LGE Summary by Ferc by Month'!$B45&amp;"2013",'Act 2013-2014'!O:O)</f>
        <v>25835.069999999996</v>
      </c>
      <c r="N45" s="11">
        <f>SUMIF('Act 2013-2014'!$U:$U,"CR6"&amp;'LGE Summary by Ferc by Month'!$B45&amp;"2013",'Act 2013-2014'!P:P)</f>
        <v>33338.49</v>
      </c>
      <c r="O45" s="11">
        <f>SUMIF('Act 2013-2014'!$U:$U,"CR6"&amp;'LGE Summary by Ferc by Month'!$B45&amp;"2014",'Act 2013-2014'!E:E)</f>
        <v>37217.880000000005</v>
      </c>
      <c r="P45" s="11">
        <f>SUMIF('Act 2013-2014'!$U:$U,"CR6"&amp;'LGE Summary by Ferc by Month'!$B45&amp;"2014",'Act 2013-2014'!F:F)</f>
        <v>30230.7</v>
      </c>
      <c r="Q45" s="11">
        <f>SUMIF('Act 2013-2014'!$U:$U,"CR6"&amp;'LGE Summary by Ferc by Month'!$B45&amp;"2014",'Act 2013-2014'!G:G)</f>
        <v>34468.520000000004</v>
      </c>
      <c r="R45" s="11">
        <f>SUMIF('Act 2013-2014'!$U:$U,"CR6"&amp;'LGE Summary by Ferc by Month'!$B45&amp;"2014",'Act 2013-2014'!H:H)</f>
        <v>32995.53</v>
      </c>
      <c r="S45" s="11">
        <f>SUMIF('Act 2013-2014'!$U:$U,"CR6"&amp;'LGE Summary by Ferc by Month'!$B45&amp;"2014",'Act 2013-2014'!I:I)</f>
        <v>31543.140000000003</v>
      </c>
      <c r="T45" s="11">
        <f>SUMIF('Act 2013-2014'!$U:$U,"CR6"&amp;'LGE Summary by Ferc by Month'!$B45&amp;"2014",'Act 2013-2014'!J:J)</f>
        <v>30775.1</v>
      </c>
      <c r="U45" s="11">
        <f>SUMIF('Act 2013-2014'!$U:$U,"CR6"&amp;'LGE Summary by Ferc by Month'!$B45&amp;"2014",'Act 2013-2014'!K:K)</f>
        <v>32082.51</v>
      </c>
      <c r="V45" s="11">
        <f>SUMIF('Act 2013-2014'!$U:$U,"CR6"&amp;'LGE Summary by Ferc by Month'!$B45&amp;"2014",'Act 2013-2014'!L:L)</f>
        <v>28450.68</v>
      </c>
      <c r="W45" s="11">
        <f>SUMIF('Act 2013-2014'!$U:$U,"CR6"&amp;'LGE Summary by Ferc by Month'!$B45&amp;"2014",'Act 2013-2014'!M:M)</f>
        <v>31578.28</v>
      </c>
      <c r="X45" s="11">
        <f>SUMIF('Act 2013-2014'!$U:$U,"CR6"&amp;'LGE Summary by Ferc by Month'!$B45&amp;"2014",'Act 2013-2014'!N:N)</f>
        <v>29454.910000000003</v>
      </c>
      <c r="Y45" s="11">
        <f>SUMIF('Act 2013-2014'!$U:$U,"CR6"&amp;'LGE Summary by Ferc by Month'!$B45&amp;"2014",'Act 2013-2014'!O:O)</f>
        <v>25244.699999999997</v>
      </c>
      <c r="Z45" s="11">
        <f>SUMIF('Act 2013-2014'!$U:$U,"CR6"&amp;'LGE Summary by Ferc by Month'!$B45&amp;"2014",'Act 2013-2014'!P:P)</f>
        <v>37038.83</v>
      </c>
      <c r="AA45" s="11">
        <f>SUMIF('2015-2017'!$U:$U,"CR6"&amp;'LGE Summary by Ferc by Month'!$B45&amp;"2015",'2015-2017'!E:E)</f>
        <v>0</v>
      </c>
      <c r="AB45" s="11">
        <f>SUMIF('2015-2017'!$U:$U,"CR6"&amp;'LGE Summary by Ferc by Month'!$B45&amp;"2015",'2015-2017'!F:F)</f>
        <v>0</v>
      </c>
      <c r="AC45" s="11">
        <f>SUMIF('2015-2017'!$U:$U,"CR6"&amp;'LGE Summary by Ferc by Month'!$B45&amp;"2015",'2015-2017'!G:G)</f>
        <v>0</v>
      </c>
      <c r="AD45" s="11">
        <f>SUMIF('2015-2017'!$U:$U,"CR6"&amp;'LGE Summary by Ferc by Month'!$B45&amp;"2015",'2015-2017'!H:H)</f>
        <v>0</v>
      </c>
      <c r="AE45" s="11">
        <f>SUMIF('2015-2017'!$U:$U,"CR6"&amp;'LGE Summary by Ferc by Month'!$B45&amp;"2015",'2015-2017'!I:I)</f>
        <v>0</v>
      </c>
      <c r="AF45" s="11">
        <f>SUMIF('2015-2017'!$U:$U,"CR6"&amp;'LGE Summary by Ferc by Month'!$B45&amp;"2015",'2015-2017'!J:J)</f>
        <v>0</v>
      </c>
      <c r="AG45" s="11">
        <f>SUMIF('2015-2017'!$U:$U,"CR6"&amp;'LGE Summary by Ferc by Month'!$B45&amp;"2015",'2015-2017'!K:K)</f>
        <v>0</v>
      </c>
      <c r="AH45" s="11">
        <f>SUMIF('2015-2017'!$U:$U,"CR6"&amp;'LGE Summary by Ferc by Month'!$B45&amp;"2015",'2015-2017'!L:L)</f>
        <v>0</v>
      </c>
      <c r="AI45" s="11">
        <f>SUMIF('2015-2017'!$U:$U,"CR6"&amp;'LGE Summary by Ferc by Month'!$B45&amp;"2015",'2015-2017'!M:M)</f>
        <v>0</v>
      </c>
      <c r="AJ45" s="11">
        <f>SUMIF('2015-2017'!$U:$U,"CR6"&amp;'LGE Summary by Ferc by Month'!$B45&amp;"2015",'2015-2017'!N:N)</f>
        <v>0</v>
      </c>
      <c r="AK45" s="11">
        <f>SUMIF('2015-2017'!$U:$U,"CR6"&amp;'LGE Summary by Ferc by Month'!$B45&amp;"2015",'2015-2017'!O:O)</f>
        <v>0</v>
      </c>
      <c r="AL45" s="11">
        <f>SUMIF('2015-2017'!$U:$U,"CR6"&amp;'LGE Summary by Ferc by Month'!$B45&amp;"2015",'2015-2017'!P:P)</f>
        <v>0</v>
      </c>
      <c r="AM45" s="11">
        <f>SUMIF('2015-2017'!$U:$U,"CR6"&amp;'LGE Summary by Ferc by Month'!$B45&amp;"2016",'2015-2017'!E:E)</f>
        <v>0</v>
      </c>
      <c r="AN45" s="11">
        <f>SUMIF('2015-2017'!$U:$U,"CR6"&amp;'LGE Summary by Ferc by Month'!$B45&amp;"2016",'2015-2017'!F:F)</f>
        <v>0</v>
      </c>
      <c r="AO45" s="11">
        <f>SUMIF('2015-2017'!$U:$U,"CR6"&amp;'LGE Summary by Ferc by Month'!$B45&amp;"2016",'2015-2017'!G:G)</f>
        <v>0</v>
      </c>
      <c r="AP45" s="11">
        <f>SUMIF('2015-2017'!$U:$U,"CR6"&amp;'LGE Summary by Ferc by Month'!$B45&amp;"2016",'2015-2017'!H:H)</f>
        <v>0</v>
      </c>
      <c r="AQ45" s="11">
        <f>SUMIF('2015-2017'!$U:$U,"CR6"&amp;'LGE Summary by Ferc by Month'!$B45&amp;"2016",'2015-2017'!I:I)</f>
        <v>0</v>
      </c>
      <c r="AR45" s="11">
        <f>SUMIF('2015-2017'!$U:$U,"CR6"&amp;'LGE Summary by Ferc by Month'!$B45&amp;"2016",'2015-2017'!J:J)</f>
        <v>0</v>
      </c>
      <c r="AS45" s="11">
        <f>SUMIF('2015-2017'!$U:$U,"CR6"&amp;'LGE Summary by Ferc by Month'!$B45&amp;"2016",'2015-2017'!K:K)</f>
        <v>0</v>
      </c>
      <c r="AT45" s="11">
        <f>SUMIF('2015-2017'!$U:$U,"CR6"&amp;'LGE Summary by Ferc by Month'!$B45&amp;"2016",'2015-2017'!L:L)</f>
        <v>0</v>
      </c>
      <c r="AU45" s="11">
        <f>SUMIF('2015-2017'!$U:$U,"CR6"&amp;'LGE Summary by Ferc by Month'!$B45&amp;"2016",'2015-2017'!M:M)</f>
        <v>0</v>
      </c>
      <c r="AV45" s="11">
        <f>SUMIF('2015-2017'!$U:$U,"CR6"&amp;'LGE Summary by Ferc by Month'!$B45&amp;"2016",'2015-2017'!N:N)</f>
        <v>0</v>
      </c>
      <c r="AW45" s="11">
        <f>SUMIF('2015-2017'!$U:$U,"CR6"&amp;'LGE Summary by Ferc by Month'!$B45&amp;"2016",'2015-2017'!O:O)</f>
        <v>0</v>
      </c>
      <c r="AX45" s="11">
        <f>SUMIF('2015-2017'!$U:$U,"CR6"&amp;'LGE Summary by Ferc by Month'!$B45&amp;"2016",'2015-2017'!P:P)</f>
        <v>0</v>
      </c>
      <c r="AY45" s="11">
        <f>SUMIF('2015-2017'!$U:$U,"CR6"&amp;'LGE Summary by Ferc by Month'!$B45&amp;"2017",'2015-2017'!E:E)</f>
        <v>0</v>
      </c>
      <c r="AZ45" s="11">
        <f>SUMIF('2015-2017'!$U:$U,"CR6"&amp;'LGE Summary by Ferc by Month'!$B45&amp;"2017",'2015-2017'!F:F)</f>
        <v>0</v>
      </c>
      <c r="BA45" s="11">
        <f>SUMIF('2015-2017'!$U:$U,"CR6"&amp;'LGE Summary by Ferc by Month'!$B45&amp;"2017",'2015-2017'!G:G)</f>
        <v>0</v>
      </c>
      <c r="BB45" s="11">
        <f>SUMIF('2015-2017'!$U:$U,"CR6"&amp;'LGE Summary by Ferc by Month'!$B45&amp;"2017",'2015-2017'!H:H)</f>
        <v>0</v>
      </c>
      <c r="BC45" s="11">
        <f>SUMIF('2015-2017'!$U:$U,"CR6"&amp;'LGE Summary by Ferc by Month'!$B45&amp;"2017",'2015-2017'!I:I)</f>
        <v>0</v>
      </c>
      <c r="BD45" s="11">
        <f>SUMIF('2015-2017'!$U:$U,"CR6"&amp;'LGE Summary by Ferc by Month'!$B45&amp;"2017",'2015-2017'!J:J)</f>
        <v>0</v>
      </c>
      <c r="BE45" s="11">
        <f>SUMIF('2015-2017'!$U:$U,"CR6"&amp;'LGE Summary by Ferc by Month'!$B45&amp;"2017",'2015-2017'!K:K)</f>
        <v>0</v>
      </c>
      <c r="BF45" s="11">
        <f>SUMIF('2015-2017'!$U:$U,"CR6"&amp;'LGE Summary by Ferc by Month'!$B45&amp;"2017",'2015-2017'!L:L)</f>
        <v>0</v>
      </c>
      <c r="BG45" s="11">
        <f>SUMIF('2015-2017'!$U:$U,"CR6"&amp;'LGE Summary by Ferc by Month'!$B45&amp;"2017",'2015-2017'!M:M)</f>
        <v>0</v>
      </c>
      <c r="BH45" s="11">
        <f>SUMIF('2015-2017'!$U:$U,"CR6"&amp;'LGE Summary by Ferc by Month'!$B45&amp;"2017",'2015-2017'!N:N)</f>
        <v>0</v>
      </c>
      <c r="BI45" s="11">
        <f>SUMIF('2015-2017'!$U:$U,"CR6"&amp;'LGE Summary by Ferc by Month'!$B45&amp;"2017",'2015-2017'!O:O)</f>
        <v>0</v>
      </c>
      <c r="BJ45" s="11">
        <f>SUMIF('2015-2017'!$U:$U,"CR6"&amp;'LGE Summary by Ferc by Month'!$B45&amp;"2017",'2015-2017'!P:P)</f>
        <v>0</v>
      </c>
      <c r="BK45" s="12"/>
      <c r="BL45" s="12">
        <f t="shared" ref="BL45:BL58" si="23">SUM(C45:N45)</f>
        <v>371383.99999999994</v>
      </c>
      <c r="BM45" s="12">
        <f t="shared" ref="BM45:BM58" si="24">SUM(O45:Z45)</f>
        <v>381080.78</v>
      </c>
      <c r="BN45" s="12">
        <f t="shared" ref="BN45:BN58" si="25">SUM(AA45:AL45)</f>
        <v>0</v>
      </c>
      <c r="BO45" s="12">
        <f t="shared" ref="BO45:BO58" si="26">SUM(AM45:AX45)</f>
        <v>0</v>
      </c>
      <c r="BP45" s="12">
        <f t="shared" ref="BP45:BP58" si="27">SUM(AY45:BJ45)</f>
        <v>0</v>
      </c>
    </row>
    <row r="46" spans="1:68" x14ac:dyDescent="0.25">
      <c r="B46" s="13" t="s">
        <v>3079</v>
      </c>
      <c r="C46" s="11">
        <f>SUMIF('Act 2013-2014'!$U:$U,"CR6"&amp;'LGE Summary by Ferc by Month'!$B46&amp;"2013",'Act 2013-2014'!E:E)</f>
        <v>181266.64</v>
      </c>
      <c r="D46" s="11">
        <f>SUMIF('Act 2013-2014'!$U:$U,"CR6"&amp;'LGE Summary by Ferc by Month'!$B46&amp;"2013",'Act 2013-2014'!F:F)</f>
        <v>113499.71</v>
      </c>
      <c r="E46" s="11">
        <f>SUMIF('Act 2013-2014'!$U:$U,"CR6"&amp;'LGE Summary by Ferc by Month'!$B46&amp;"2013",'Act 2013-2014'!G:G)</f>
        <v>114544.44999999998</v>
      </c>
      <c r="F46" s="11">
        <f>SUMIF('Act 2013-2014'!$U:$U,"CR6"&amp;'LGE Summary by Ferc by Month'!$B46&amp;"2013",'Act 2013-2014'!H:H)</f>
        <v>114048.52</v>
      </c>
      <c r="G46" s="11">
        <f>SUMIF('Act 2013-2014'!$U:$U,"CR6"&amp;'LGE Summary by Ferc by Month'!$B46&amp;"2013",'Act 2013-2014'!I:I)</f>
        <v>124004.95</v>
      </c>
      <c r="H46" s="11">
        <f>SUMIF('Act 2013-2014'!$U:$U,"CR6"&amp;'LGE Summary by Ferc by Month'!$B46&amp;"2013",'Act 2013-2014'!J:J)</f>
        <v>68405.180000000008</v>
      </c>
      <c r="I46" s="11">
        <f>SUMIF('Act 2013-2014'!$U:$U,"CR6"&amp;'LGE Summary by Ferc by Month'!$B46&amp;"2013",'Act 2013-2014'!K:K)</f>
        <v>71348.909999999989</v>
      </c>
      <c r="J46" s="11">
        <f>SUMIF('Act 2013-2014'!$U:$U,"CR6"&amp;'LGE Summary by Ferc by Month'!$B46&amp;"2013",'Act 2013-2014'!L:L)</f>
        <v>136550.83000000002</v>
      </c>
      <c r="K46" s="11">
        <f>SUMIF('Act 2013-2014'!$U:$U,"CR6"&amp;'LGE Summary by Ferc by Month'!$B46&amp;"2013",'Act 2013-2014'!M:M)</f>
        <v>54748.73000000001</v>
      </c>
      <c r="L46" s="11">
        <f>SUMIF('Act 2013-2014'!$U:$U,"CR6"&amp;'LGE Summary by Ferc by Month'!$B46&amp;"2013",'Act 2013-2014'!N:N)</f>
        <v>115385.54000000001</v>
      </c>
      <c r="M46" s="11">
        <f>SUMIF('Act 2013-2014'!$U:$U,"CR6"&amp;'LGE Summary by Ferc by Month'!$B46&amp;"2013",'Act 2013-2014'!O:O)</f>
        <v>120299.76000000001</v>
      </c>
      <c r="N46" s="11">
        <f>SUMIF('Act 2013-2014'!$U:$U,"CR6"&amp;'LGE Summary by Ferc by Month'!$B46&amp;"2013",'Act 2013-2014'!P:P)</f>
        <v>99658.25</v>
      </c>
      <c r="O46" s="11">
        <f>SUMIF('Act 2013-2014'!$U:$U,"CR6"&amp;'LGE Summary by Ferc by Month'!$B46&amp;"2014",'Act 2013-2014'!E:E)</f>
        <v>155401.33000000002</v>
      </c>
      <c r="P46" s="11">
        <f>SUMIF('Act 2013-2014'!$U:$U,"CR6"&amp;'LGE Summary by Ferc by Month'!$B46&amp;"2014",'Act 2013-2014'!F:F)</f>
        <v>107270.19</v>
      </c>
      <c r="Q46" s="11">
        <f>SUMIF('Act 2013-2014'!$U:$U,"CR6"&amp;'LGE Summary by Ferc by Month'!$B46&amp;"2014",'Act 2013-2014'!G:G)</f>
        <v>139804.06</v>
      </c>
      <c r="R46" s="11">
        <f>SUMIF('Act 2013-2014'!$U:$U,"CR6"&amp;'LGE Summary by Ferc by Month'!$B46&amp;"2014",'Act 2013-2014'!H:H)</f>
        <v>118935.97</v>
      </c>
      <c r="S46" s="11">
        <f>SUMIF('Act 2013-2014'!$U:$U,"CR6"&amp;'LGE Summary by Ferc by Month'!$B46&amp;"2014",'Act 2013-2014'!I:I)</f>
        <v>149761.31</v>
      </c>
      <c r="T46" s="11">
        <f>SUMIF('Act 2013-2014'!$U:$U,"CR6"&amp;'LGE Summary by Ferc by Month'!$B46&amp;"2014",'Act 2013-2014'!J:J)</f>
        <v>105839.63</v>
      </c>
      <c r="U46" s="11">
        <f>SUMIF('Act 2013-2014'!$U:$U,"CR6"&amp;'LGE Summary by Ferc by Month'!$B46&amp;"2014",'Act 2013-2014'!K:K)</f>
        <v>111696.60999999999</v>
      </c>
      <c r="V46" s="11">
        <f>SUMIF('Act 2013-2014'!$U:$U,"CR6"&amp;'LGE Summary by Ferc by Month'!$B46&amp;"2014",'Act 2013-2014'!L:L)</f>
        <v>98077.770000000019</v>
      </c>
      <c r="W46" s="11">
        <f>SUMIF('Act 2013-2014'!$U:$U,"CR6"&amp;'LGE Summary by Ferc by Month'!$B46&amp;"2014",'Act 2013-2014'!M:M)</f>
        <v>59006.010000000009</v>
      </c>
      <c r="X46" s="11">
        <f>SUMIF('Act 2013-2014'!$U:$U,"CR6"&amp;'LGE Summary by Ferc by Month'!$B46&amp;"2014",'Act 2013-2014'!N:N)</f>
        <v>48110.81</v>
      </c>
      <c r="Y46" s="11">
        <f>SUMIF('Act 2013-2014'!$U:$U,"CR6"&amp;'LGE Summary by Ferc by Month'!$B46&amp;"2014",'Act 2013-2014'!O:O)</f>
        <v>72573.5</v>
      </c>
      <c r="Z46" s="11">
        <f>SUMIF('Act 2013-2014'!$U:$U,"CR6"&amp;'LGE Summary by Ferc by Month'!$B46&amp;"2014",'Act 2013-2014'!P:P)</f>
        <v>57899.360000000001</v>
      </c>
      <c r="AA46" s="11">
        <f>SUMIF('2015-2017'!$U:$U,"CR6"&amp;'LGE Summary by Ferc by Month'!$B46&amp;"2015",'2015-2017'!E:E)</f>
        <v>0</v>
      </c>
      <c r="AB46" s="11">
        <f>SUMIF('2015-2017'!$U:$U,"CR6"&amp;'LGE Summary by Ferc by Month'!$B46&amp;"2015",'2015-2017'!F:F)</f>
        <v>0</v>
      </c>
      <c r="AC46" s="11">
        <f>SUMIF('2015-2017'!$U:$U,"CR6"&amp;'LGE Summary by Ferc by Month'!$B46&amp;"2015",'2015-2017'!G:G)</f>
        <v>0</v>
      </c>
      <c r="AD46" s="11">
        <f>SUMIF('2015-2017'!$U:$U,"CR6"&amp;'LGE Summary by Ferc by Month'!$B46&amp;"2015",'2015-2017'!H:H)</f>
        <v>0</v>
      </c>
      <c r="AE46" s="11">
        <f>SUMIF('2015-2017'!$U:$U,"CR6"&amp;'LGE Summary by Ferc by Month'!$B46&amp;"2015",'2015-2017'!I:I)</f>
        <v>0</v>
      </c>
      <c r="AF46" s="11">
        <f>SUMIF('2015-2017'!$U:$U,"CR6"&amp;'LGE Summary by Ferc by Month'!$B46&amp;"2015",'2015-2017'!J:J)</f>
        <v>0</v>
      </c>
      <c r="AG46" s="11">
        <f>SUMIF('2015-2017'!$U:$U,"CR6"&amp;'LGE Summary by Ferc by Month'!$B46&amp;"2015",'2015-2017'!K:K)</f>
        <v>0</v>
      </c>
      <c r="AH46" s="11">
        <f>SUMIF('2015-2017'!$U:$U,"CR6"&amp;'LGE Summary by Ferc by Month'!$B46&amp;"2015",'2015-2017'!L:L)</f>
        <v>0</v>
      </c>
      <c r="AI46" s="11">
        <f>SUMIF('2015-2017'!$U:$U,"CR6"&amp;'LGE Summary by Ferc by Month'!$B46&amp;"2015",'2015-2017'!M:M)</f>
        <v>0</v>
      </c>
      <c r="AJ46" s="11">
        <f>SUMIF('2015-2017'!$U:$U,"CR6"&amp;'LGE Summary by Ferc by Month'!$B46&amp;"2015",'2015-2017'!N:N)</f>
        <v>0</v>
      </c>
      <c r="AK46" s="11">
        <f>SUMIF('2015-2017'!$U:$U,"CR6"&amp;'LGE Summary by Ferc by Month'!$B46&amp;"2015",'2015-2017'!O:O)</f>
        <v>0</v>
      </c>
      <c r="AL46" s="11">
        <f>SUMIF('2015-2017'!$U:$U,"CR6"&amp;'LGE Summary by Ferc by Month'!$B46&amp;"2015",'2015-2017'!P:P)</f>
        <v>0</v>
      </c>
      <c r="AM46" s="11">
        <f>SUMIF('2015-2017'!$U:$U,"CR6"&amp;'LGE Summary by Ferc by Month'!$B46&amp;"2016",'2015-2017'!E:E)</f>
        <v>0</v>
      </c>
      <c r="AN46" s="11">
        <f>SUMIF('2015-2017'!$U:$U,"CR6"&amp;'LGE Summary by Ferc by Month'!$B46&amp;"2016",'2015-2017'!F:F)</f>
        <v>0</v>
      </c>
      <c r="AO46" s="11">
        <f>SUMIF('2015-2017'!$U:$U,"CR6"&amp;'LGE Summary by Ferc by Month'!$B46&amp;"2016",'2015-2017'!G:G)</f>
        <v>0</v>
      </c>
      <c r="AP46" s="11">
        <f>SUMIF('2015-2017'!$U:$U,"CR6"&amp;'LGE Summary by Ferc by Month'!$B46&amp;"2016",'2015-2017'!H:H)</f>
        <v>0</v>
      </c>
      <c r="AQ46" s="11">
        <f>SUMIF('2015-2017'!$U:$U,"CR6"&amp;'LGE Summary by Ferc by Month'!$B46&amp;"2016",'2015-2017'!I:I)</f>
        <v>0</v>
      </c>
      <c r="AR46" s="11">
        <f>SUMIF('2015-2017'!$U:$U,"CR6"&amp;'LGE Summary by Ferc by Month'!$B46&amp;"2016",'2015-2017'!J:J)</f>
        <v>0</v>
      </c>
      <c r="AS46" s="11">
        <f>SUMIF('2015-2017'!$U:$U,"CR6"&amp;'LGE Summary by Ferc by Month'!$B46&amp;"2016",'2015-2017'!K:K)</f>
        <v>0</v>
      </c>
      <c r="AT46" s="11">
        <f>SUMIF('2015-2017'!$U:$U,"CR6"&amp;'LGE Summary by Ferc by Month'!$B46&amp;"2016",'2015-2017'!L:L)</f>
        <v>0</v>
      </c>
      <c r="AU46" s="11">
        <f>SUMIF('2015-2017'!$U:$U,"CR6"&amp;'LGE Summary by Ferc by Month'!$B46&amp;"2016",'2015-2017'!M:M)</f>
        <v>0</v>
      </c>
      <c r="AV46" s="11">
        <f>SUMIF('2015-2017'!$U:$U,"CR6"&amp;'LGE Summary by Ferc by Month'!$B46&amp;"2016",'2015-2017'!N:N)</f>
        <v>0</v>
      </c>
      <c r="AW46" s="11">
        <f>SUMIF('2015-2017'!$U:$U,"CR6"&amp;'LGE Summary by Ferc by Month'!$B46&amp;"2016",'2015-2017'!O:O)</f>
        <v>0</v>
      </c>
      <c r="AX46" s="11">
        <f>SUMIF('2015-2017'!$U:$U,"CR6"&amp;'LGE Summary by Ferc by Month'!$B46&amp;"2016",'2015-2017'!P:P)</f>
        <v>0</v>
      </c>
      <c r="AY46" s="11">
        <f>SUMIF('2015-2017'!$U:$U,"CR6"&amp;'LGE Summary by Ferc by Month'!$B46&amp;"2017",'2015-2017'!E:E)</f>
        <v>0</v>
      </c>
      <c r="AZ46" s="11">
        <f>SUMIF('2015-2017'!$U:$U,"CR6"&amp;'LGE Summary by Ferc by Month'!$B46&amp;"2017",'2015-2017'!F:F)</f>
        <v>0</v>
      </c>
      <c r="BA46" s="11">
        <f>SUMIF('2015-2017'!$U:$U,"CR6"&amp;'LGE Summary by Ferc by Month'!$B46&amp;"2017",'2015-2017'!G:G)</f>
        <v>0</v>
      </c>
      <c r="BB46" s="11">
        <f>SUMIF('2015-2017'!$U:$U,"CR6"&amp;'LGE Summary by Ferc by Month'!$B46&amp;"2017",'2015-2017'!H:H)</f>
        <v>0</v>
      </c>
      <c r="BC46" s="11">
        <f>SUMIF('2015-2017'!$U:$U,"CR6"&amp;'LGE Summary by Ferc by Month'!$B46&amp;"2017",'2015-2017'!I:I)</f>
        <v>0</v>
      </c>
      <c r="BD46" s="11">
        <f>SUMIF('2015-2017'!$U:$U,"CR6"&amp;'LGE Summary by Ferc by Month'!$B46&amp;"2017",'2015-2017'!J:J)</f>
        <v>0</v>
      </c>
      <c r="BE46" s="11">
        <f>SUMIF('2015-2017'!$U:$U,"CR6"&amp;'LGE Summary by Ferc by Month'!$B46&amp;"2017",'2015-2017'!K:K)</f>
        <v>0</v>
      </c>
      <c r="BF46" s="11">
        <f>SUMIF('2015-2017'!$U:$U,"CR6"&amp;'LGE Summary by Ferc by Month'!$B46&amp;"2017",'2015-2017'!L:L)</f>
        <v>0</v>
      </c>
      <c r="BG46" s="11">
        <f>SUMIF('2015-2017'!$U:$U,"CR6"&amp;'LGE Summary by Ferc by Month'!$B46&amp;"2017",'2015-2017'!M:M)</f>
        <v>0</v>
      </c>
      <c r="BH46" s="11">
        <f>SUMIF('2015-2017'!$U:$U,"CR6"&amp;'LGE Summary by Ferc by Month'!$B46&amp;"2017",'2015-2017'!N:N)</f>
        <v>0</v>
      </c>
      <c r="BI46" s="11">
        <f>SUMIF('2015-2017'!$U:$U,"CR6"&amp;'LGE Summary by Ferc by Month'!$B46&amp;"2017",'2015-2017'!O:O)</f>
        <v>0</v>
      </c>
      <c r="BJ46" s="11">
        <f>SUMIF('2015-2017'!$U:$U,"CR6"&amp;'LGE Summary by Ferc by Month'!$B46&amp;"2017",'2015-2017'!P:P)</f>
        <v>0</v>
      </c>
      <c r="BK46" s="12"/>
      <c r="BL46" s="12">
        <f t="shared" si="23"/>
        <v>1313761.4700000002</v>
      </c>
      <c r="BM46" s="12">
        <f t="shared" si="24"/>
        <v>1224376.5500000003</v>
      </c>
      <c r="BN46" s="12">
        <f t="shared" si="25"/>
        <v>0</v>
      </c>
      <c r="BO46" s="12">
        <f t="shared" si="26"/>
        <v>0</v>
      </c>
      <c r="BP46" s="12">
        <f t="shared" si="27"/>
        <v>0</v>
      </c>
    </row>
    <row r="47" spans="1:68" x14ac:dyDescent="0.25">
      <c r="B47" s="13" t="s">
        <v>3080</v>
      </c>
      <c r="C47" s="11">
        <f>SUMIF('Act 2013-2014'!$U:$U,"CR6"&amp;'LGE Summary by Ferc by Month'!$B47&amp;"2013",'Act 2013-2014'!E:E)</f>
        <v>664250.68999999994</v>
      </c>
      <c r="D47" s="11">
        <f>SUMIF('Act 2013-2014'!$U:$U,"CR6"&amp;'LGE Summary by Ferc by Month'!$B47&amp;"2013",'Act 2013-2014'!F:F)</f>
        <v>473285.64999999997</v>
      </c>
      <c r="E47" s="11">
        <f>SUMIF('Act 2013-2014'!$U:$U,"CR6"&amp;'LGE Summary by Ferc by Month'!$B47&amp;"2013",'Act 2013-2014'!G:G)</f>
        <v>679266.64999999991</v>
      </c>
      <c r="F47" s="11">
        <f>SUMIF('Act 2013-2014'!$U:$U,"CR6"&amp;'LGE Summary by Ferc by Month'!$B47&amp;"2013",'Act 2013-2014'!H:H)</f>
        <v>742762.57999999984</v>
      </c>
      <c r="G47" s="11">
        <f>SUMIF('Act 2013-2014'!$U:$U,"CR6"&amp;'LGE Summary by Ferc by Month'!$B47&amp;"2013",'Act 2013-2014'!I:I)</f>
        <v>508713.75999999995</v>
      </c>
      <c r="H47" s="11">
        <f>SUMIF('Act 2013-2014'!$U:$U,"CR6"&amp;'LGE Summary by Ferc by Month'!$B47&amp;"2013",'Act 2013-2014'!J:J)</f>
        <v>747097.12999999989</v>
      </c>
      <c r="I47" s="11">
        <f>SUMIF('Act 2013-2014'!$U:$U,"CR6"&amp;'LGE Summary by Ferc by Month'!$B47&amp;"2013",'Act 2013-2014'!K:K)</f>
        <v>709445.80999999982</v>
      </c>
      <c r="J47" s="11">
        <f>SUMIF('Act 2013-2014'!$U:$U,"CR6"&amp;'LGE Summary by Ferc by Month'!$B47&amp;"2013",'Act 2013-2014'!L:L)</f>
        <v>473894.99999999994</v>
      </c>
      <c r="K47" s="11">
        <f>SUMIF('Act 2013-2014'!$U:$U,"CR6"&amp;'LGE Summary by Ferc by Month'!$B47&amp;"2013",'Act 2013-2014'!M:M)</f>
        <v>649974.84000000008</v>
      </c>
      <c r="L47" s="11">
        <f>SUMIF('Act 2013-2014'!$U:$U,"CR6"&amp;'LGE Summary by Ferc by Month'!$B47&amp;"2013",'Act 2013-2014'!N:N)</f>
        <v>770108.58000000007</v>
      </c>
      <c r="M47" s="11">
        <f>SUMIF('Act 2013-2014'!$U:$U,"CR6"&amp;'LGE Summary by Ferc by Month'!$B47&amp;"2013",'Act 2013-2014'!O:O)</f>
        <v>624732.78</v>
      </c>
      <c r="N47" s="11">
        <f>SUMIF('Act 2013-2014'!$U:$U,"CR6"&amp;'LGE Summary by Ferc by Month'!$B47&amp;"2013",'Act 2013-2014'!P:P)</f>
        <v>688534.98</v>
      </c>
      <c r="O47" s="11">
        <f>SUMIF('Act 2013-2014'!$U:$U,"CR6"&amp;'LGE Summary by Ferc by Month'!$B47&amp;"2014",'Act 2013-2014'!E:E)</f>
        <v>743756.82</v>
      </c>
      <c r="P47" s="11">
        <f>SUMIF('Act 2013-2014'!$U:$U,"CR6"&amp;'LGE Summary by Ferc by Month'!$B47&amp;"2014",'Act 2013-2014'!F:F)</f>
        <v>742144.27</v>
      </c>
      <c r="Q47" s="11">
        <f>SUMIF('Act 2013-2014'!$U:$U,"CR6"&amp;'LGE Summary by Ferc by Month'!$B47&amp;"2014",'Act 2013-2014'!G:G)</f>
        <v>508022.93</v>
      </c>
      <c r="R47" s="11">
        <f>SUMIF('Act 2013-2014'!$U:$U,"CR6"&amp;'LGE Summary by Ferc by Month'!$B47&amp;"2014",'Act 2013-2014'!H:H)</f>
        <v>630637.95000000007</v>
      </c>
      <c r="S47" s="11">
        <f>SUMIF('Act 2013-2014'!$U:$U,"CR6"&amp;'LGE Summary by Ferc by Month'!$B47&amp;"2014",'Act 2013-2014'!I:I)</f>
        <v>605309.57999999996</v>
      </c>
      <c r="T47" s="11">
        <f>SUMIF('Act 2013-2014'!$U:$U,"CR6"&amp;'LGE Summary by Ferc by Month'!$B47&amp;"2014",'Act 2013-2014'!J:J)</f>
        <v>659466.53</v>
      </c>
      <c r="U47" s="11">
        <f>SUMIF('Act 2013-2014'!$U:$U,"CR6"&amp;'LGE Summary by Ferc by Month'!$B47&amp;"2014",'Act 2013-2014'!K:K)</f>
        <v>805045.78</v>
      </c>
      <c r="V47" s="11">
        <f>SUMIF('Act 2013-2014'!$U:$U,"CR6"&amp;'LGE Summary by Ferc by Month'!$B47&amp;"2014",'Act 2013-2014'!L:L)</f>
        <v>744906.81</v>
      </c>
      <c r="W47" s="11">
        <f>SUMIF('Act 2013-2014'!$U:$U,"CR6"&amp;'LGE Summary by Ferc by Month'!$B47&amp;"2014",'Act 2013-2014'!M:M)</f>
        <v>448013.01</v>
      </c>
      <c r="X47" s="11">
        <f>SUMIF('Act 2013-2014'!$U:$U,"CR6"&amp;'LGE Summary by Ferc by Month'!$B47&amp;"2014",'Act 2013-2014'!N:N)</f>
        <v>6768.38</v>
      </c>
      <c r="Y47" s="11">
        <f>SUMIF('Act 2013-2014'!$U:$U,"CR6"&amp;'LGE Summary by Ferc by Month'!$B47&amp;"2014",'Act 2013-2014'!O:O)</f>
        <v>337114.49</v>
      </c>
      <c r="Z47" s="11">
        <f>SUMIF('Act 2013-2014'!$U:$U,"CR6"&amp;'LGE Summary by Ferc by Month'!$B47&amp;"2014",'Act 2013-2014'!P:P)</f>
        <v>25285.52</v>
      </c>
      <c r="AA47" s="11">
        <f>SUMIF('2015-2017'!$U:$U,"CR6"&amp;'LGE Summary by Ferc by Month'!$B47&amp;"2015",'2015-2017'!E:E)</f>
        <v>0</v>
      </c>
      <c r="AB47" s="11">
        <f>SUMIF('2015-2017'!$U:$U,"CR6"&amp;'LGE Summary by Ferc by Month'!$B47&amp;"2015",'2015-2017'!F:F)</f>
        <v>0</v>
      </c>
      <c r="AC47" s="11">
        <f>SUMIF('2015-2017'!$U:$U,"CR6"&amp;'LGE Summary by Ferc by Month'!$B47&amp;"2015",'2015-2017'!G:G)</f>
        <v>0</v>
      </c>
      <c r="AD47" s="11">
        <f>SUMIF('2015-2017'!$U:$U,"CR6"&amp;'LGE Summary by Ferc by Month'!$B47&amp;"2015",'2015-2017'!H:H)</f>
        <v>0</v>
      </c>
      <c r="AE47" s="11">
        <f>SUMIF('2015-2017'!$U:$U,"CR6"&amp;'LGE Summary by Ferc by Month'!$B47&amp;"2015",'2015-2017'!I:I)</f>
        <v>0</v>
      </c>
      <c r="AF47" s="11">
        <f>SUMIF('2015-2017'!$U:$U,"CR6"&amp;'LGE Summary by Ferc by Month'!$B47&amp;"2015",'2015-2017'!J:J)</f>
        <v>0</v>
      </c>
      <c r="AG47" s="11">
        <f>SUMIF('2015-2017'!$U:$U,"CR6"&amp;'LGE Summary by Ferc by Month'!$B47&amp;"2015",'2015-2017'!K:K)</f>
        <v>0</v>
      </c>
      <c r="AH47" s="11">
        <f>SUMIF('2015-2017'!$U:$U,"CR6"&amp;'LGE Summary by Ferc by Month'!$B47&amp;"2015",'2015-2017'!L:L)</f>
        <v>0</v>
      </c>
      <c r="AI47" s="11">
        <f>SUMIF('2015-2017'!$U:$U,"CR6"&amp;'LGE Summary by Ferc by Month'!$B47&amp;"2015",'2015-2017'!M:M)</f>
        <v>0</v>
      </c>
      <c r="AJ47" s="11">
        <f>SUMIF('2015-2017'!$U:$U,"CR6"&amp;'LGE Summary by Ferc by Month'!$B47&amp;"2015",'2015-2017'!N:N)</f>
        <v>0</v>
      </c>
      <c r="AK47" s="11">
        <f>SUMIF('2015-2017'!$U:$U,"CR6"&amp;'LGE Summary by Ferc by Month'!$B47&amp;"2015",'2015-2017'!O:O)</f>
        <v>0</v>
      </c>
      <c r="AL47" s="11">
        <f>SUMIF('2015-2017'!$U:$U,"CR6"&amp;'LGE Summary by Ferc by Month'!$B47&amp;"2015",'2015-2017'!P:P)</f>
        <v>0</v>
      </c>
      <c r="AM47" s="11">
        <f>SUMIF('2015-2017'!$U:$U,"CR6"&amp;'LGE Summary by Ferc by Month'!$B47&amp;"2016",'2015-2017'!E:E)</f>
        <v>0</v>
      </c>
      <c r="AN47" s="11">
        <f>SUMIF('2015-2017'!$U:$U,"CR6"&amp;'LGE Summary by Ferc by Month'!$B47&amp;"2016",'2015-2017'!F:F)</f>
        <v>0</v>
      </c>
      <c r="AO47" s="11">
        <f>SUMIF('2015-2017'!$U:$U,"CR6"&amp;'LGE Summary by Ferc by Month'!$B47&amp;"2016",'2015-2017'!G:G)</f>
        <v>0</v>
      </c>
      <c r="AP47" s="11">
        <f>SUMIF('2015-2017'!$U:$U,"CR6"&amp;'LGE Summary by Ferc by Month'!$B47&amp;"2016",'2015-2017'!H:H)</f>
        <v>0</v>
      </c>
      <c r="AQ47" s="11">
        <f>SUMIF('2015-2017'!$U:$U,"CR6"&amp;'LGE Summary by Ferc by Month'!$B47&amp;"2016",'2015-2017'!I:I)</f>
        <v>0</v>
      </c>
      <c r="AR47" s="11">
        <f>SUMIF('2015-2017'!$U:$U,"CR6"&amp;'LGE Summary by Ferc by Month'!$B47&amp;"2016",'2015-2017'!J:J)</f>
        <v>0</v>
      </c>
      <c r="AS47" s="11">
        <f>SUMIF('2015-2017'!$U:$U,"CR6"&amp;'LGE Summary by Ferc by Month'!$B47&amp;"2016",'2015-2017'!K:K)</f>
        <v>0</v>
      </c>
      <c r="AT47" s="11">
        <f>SUMIF('2015-2017'!$U:$U,"CR6"&amp;'LGE Summary by Ferc by Month'!$B47&amp;"2016",'2015-2017'!L:L)</f>
        <v>0</v>
      </c>
      <c r="AU47" s="11">
        <f>SUMIF('2015-2017'!$U:$U,"CR6"&amp;'LGE Summary by Ferc by Month'!$B47&amp;"2016",'2015-2017'!M:M)</f>
        <v>0</v>
      </c>
      <c r="AV47" s="11">
        <f>SUMIF('2015-2017'!$U:$U,"CR6"&amp;'LGE Summary by Ferc by Month'!$B47&amp;"2016",'2015-2017'!N:N)</f>
        <v>0</v>
      </c>
      <c r="AW47" s="11">
        <f>SUMIF('2015-2017'!$U:$U,"CR6"&amp;'LGE Summary by Ferc by Month'!$B47&amp;"2016",'2015-2017'!O:O)</f>
        <v>0</v>
      </c>
      <c r="AX47" s="11">
        <f>SUMIF('2015-2017'!$U:$U,"CR6"&amp;'LGE Summary by Ferc by Month'!$B47&amp;"2016",'2015-2017'!P:P)</f>
        <v>0</v>
      </c>
      <c r="AY47" s="11">
        <f>SUMIF('2015-2017'!$U:$U,"CR6"&amp;'LGE Summary by Ferc by Month'!$B47&amp;"2017",'2015-2017'!E:E)</f>
        <v>0</v>
      </c>
      <c r="AZ47" s="11">
        <f>SUMIF('2015-2017'!$U:$U,"CR6"&amp;'LGE Summary by Ferc by Month'!$B47&amp;"2017",'2015-2017'!F:F)</f>
        <v>0</v>
      </c>
      <c r="BA47" s="11">
        <f>SUMIF('2015-2017'!$U:$U,"CR6"&amp;'LGE Summary by Ferc by Month'!$B47&amp;"2017",'2015-2017'!G:G)</f>
        <v>0</v>
      </c>
      <c r="BB47" s="11">
        <f>SUMIF('2015-2017'!$U:$U,"CR6"&amp;'LGE Summary by Ferc by Month'!$B47&amp;"2017",'2015-2017'!H:H)</f>
        <v>0</v>
      </c>
      <c r="BC47" s="11">
        <f>SUMIF('2015-2017'!$U:$U,"CR6"&amp;'LGE Summary by Ferc by Month'!$B47&amp;"2017",'2015-2017'!I:I)</f>
        <v>0</v>
      </c>
      <c r="BD47" s="11">
        <f>SUMIF('2015-2017'!$U:$U,"CR6"&amp;'LGE Summary by Ferc by Month'!$B47&amp;"2017",'2015-2017'!J:J)</f>
        <v>0</v>
      </c>
      <c r="BE47" s="11">
        <f>SUMIF('2015-2017'!$U:$U,"CR6"&amp;'LGE Summary by Ferc by Month'!$B47&amp;"2017",'2015-2017'!K:K)</f>
        <v>0</v>
      </c>
      <c r="BF47" s="11">
        <f>SUMIF('2015-2017'!$U:$U,"CR6"&amp;'LGE Summary by Ferc by Month'!$B47&amp;"2017",'2015-2017'!L:L)</f>
        <v>0</v>
      </c>
      <c r="BG47" s="11">
        <f>SUMIF('2015-2017'!$U:$U,"CR6"&amp;'LGE Summary by Ferc by Month'!$B47&amp;"2017",'2015-2017'!M:M)</f>
        <v>0</v>
      </c>
      <c r="BH47" s="11">
        <f>SUMIF('2015-2017'!$U:$U,"CR6"&amp;'LGE Summary by Ferc by Month'!$B47&amp;"2017",'2015-2017'!N:N)</f>
        <v>0</v>
      </c>
      <c r="BI47" s="11">
        <f>SUMIF('2015-2017'!$U:$U,"CR6"&amp;'LGE Summary by Ferc by Month'!$B47&amp;"2017",'2015-2017'!O:O)</f>
        <v>0</v>
      </c>
      <c r="BJ47" s="11">
        <f>SUMIF('2015-2017'!$U:$U,"CR6"&amp;'LGE Summary by Ferc by Month'!$B47&amp;"2017",'2015-2017'!P:P)</f>
        <v>0</v>
      </c>
      <c r="BK47" s="12"/>
      <c r="BL47" s="12">
        <f t="shared" si="23"/>
        <v>7732068.4499999993</v>
      </c>
      <c r="BM47" s="12">
        <f t="shared" si="24"/>
        <v>6256472.0699999994</v>
      </c>
      <c r="BN47" s="12">
        <f t="shared" si="25"/>
        <v>0</v>
      </c>
      <c r="BO47" s="12">
        <f t="shared" si="26"/>
        <v>0</v>
      </c>
      <c r="BP47" s="12">
        <f t="shared" si="27"/>
        <v>0</v>
      </c>
    </row>
    <row r="48" spans="1:68" x14ac:dyDescent="0.25">
      <c r="B48" s="13" t="s">
        <v>3081</v>
      </c>
      <c r="C48" s="11">
        <f>SUMIF('Act 2013-2014'!$U:$U,"CR6"&amp;'LGE Summary by Ferc by Month'!$B48&amp;"2013",'Act 2013-2014'!E:E)</f>
        <v>2808.97</v>
      </c>
      <c r="D48" s="11">
        <f>SUMIF('Act 2013-2014'!$U:$U,"CR6"&amp;'LGE Summary by Ferc by Month'!$B48&amp;"2013",'Act 2013-2014'!F:F)</f>
        <v>2695.56</v>
      </c>
      <c r="E48" s="11">
        <f>SUMIF('Act 2013-2014'!$U:$U,"CR6"&amp;'LGE Summary by Ferc by Month'!$B48&amp;"2013",'Act 2013-2014'!G:G)</f>
        <v>1519.26</v>
      </c>
      <c r="F48" s="11">
        <f>SUMIF('Act 2013-2014'!$U:$U,"CR6"&amp;'LGE Summary by Ferc by Month'!$B48&amp;"2013",'Act 2013-2014'!H:H)</f>
        <v>3942.32</v>
      </c>
      <c r="G48" s="11">
        <f>SUMIF('Act 2013-2014'!$U:$U,"CR6"&amp;'LGE Summary by Ferc by Month'!$B48&amp;"2013",'Act 2013-2014'!I:I)</f>
        <v>2765.29</v>
      </c>
      <c r="H48" s="11">
        <f>SUMIF('Act 2013-2014'!$U:$U,"CR6"&amp;'LGE Summary by Ferc by Month'!$B48&amp;"2013",'Act 2013-2014'!J:J)</f>
        <v>2138.27</v>
      </c>
      <c r="I48" s="11">
        <f>SUMIF('Act 2013-2014'!$U:$U,"CR6"&amp;'LGE Summary by Ferc by Month'!$B48&amp;"2013",'Act 2013-2014'!K:K)</f>
        <v>2978.57</v>
      </c>
      <c r="J48" s="11">
        <f>SUMIF('Act 2013-2014'!$U:$U,"CR6"&amp;'LGE Summary by Ferc by Month'!$B48&amp;"2013",'Act 2013-2014'!L:L)</f>
        <v>1045.32</v>
      </c>
      <c r="K48" s="11">
        <f>SUMIF('Act 2013-2014'!$U:$U,"CR6"&amp;'LGE Summary by Ferc by Month'!$B48&amp;"2013",'Act 2013-2014'!M:M)</f>
        <v>2956.6</v>
      </c>
      <c r="L48" s="11">
        <f>SUMIF('Act 2013-2014'!$U:$U,"CR6"&amp;'LGE Summary by Ferc by Month'!$B48&amp;"2013",'Act 2013-2014'!N:N)</f>
        <v>2860.65</v>
      </c>
      <c r="M48" s="11">
        <f>SUMIF('Act 2013-2014'!$U:$U,"CR6"&amp;'LGE Summary by Ferc by Month'!$B48&amp;"2013",'Act 2013-2014'!O:O)</f>
        <v>1462.35</v>
      </c>
      <c r="N48" s="11">
        <f>SUMIF('Act 2013-2014'!$U:$U,"CR6"&amp;'LGE Summary by Ferc by Month'!$B48&amp;"2013",'Act 2013-2014'!P:P)</f>
        <v>1474.55</v>
      </c>
      <c r="O48" s="11">
        <f>SUMIF('Act 2013-2014'!$U:$U,"CR6"&amp;'LGE Summary by Ferc by Month'!$B48&amp;"2014",'Act 2013-2014'!E:E)</f>
        <v>2746.91</v>
      </c>
      <c r="P48" s="11">
        <f>SUMIF('Act 2013-2014'!$U:$U,"CR6"&amp;'LGE Summary by Ferc by Month'!$B48&amp;"2014",'Act 2013-2014'!F:F)</f>
        <v>1740.65</v>
      </c>
      <c r="Q48" s="11">
        <f>SUMIF('Act 2013-2014'!$U:$U,"CR6"&amp;'LGE Summary by Ferc by Month'!$B48&amp;"2014",'Act 2013-2014'!G:G)</f>
        <v>2442.0100000000002</v>
      </c>
      <c r="R48" s="11">
        <f>SUMIF('Act 2013-2014'!$U:$U,"CR6"&amp;'LGE Summary by Ferc by Month'!$B48&amp;"2014",'Act 2013-2014'!H:H)</f>
        <v>2830.3</v>
      </c>
      <c r="S48" s="11">
        <f>SUMIF('Act 2013-2014'!$U:$U,"CR6"&amp;'LGE Summary by Ferc by Month'!$B48&amp;"2014",'Act 2013-2014'!I:I)</f>
        <v>1873.7</v>
      </c>
      <c r="T48" s="11">
        <f>SUMIF('Act 2013-2014'!$U:$U,"CR6"&amp;'LGE Summary by Ferc by Month'!$B48&amp;"2014",'Act 2013-2014'!J:J)</f>
        <v>3456</v>
      </c>
      <c r="U48" s="11">
        <f>SUMIF('Act 2013-2014'!$U:$U,"CR6"&amp;'LGE Summary by Ferc by Month'!$B48&amp;"2014",'Act 2013-2014'!K:K)</f>
        <v>3961.87</v>
      </c>
      <c r="V48" s="11">
        <f>SUMIF('Act 2013-2014'!$U:$U,"CR6"&amp;'LGE Summary by Ferc by Month'!$B48&amp;"2014",'Act 2013-2014'!L:L)</f>
        <v>1469.1</v>
      </c>
      <c r="W48" s="11">
        <f>SUMIF('Act 2013-2014'!$U:$U,"CR6"&amp;'LGE Summary by Ferc by Month'!$B48&amp;"2014",'Act 2013-2014'!M:M)</f>
        <v>1007.3</v>
      </c>
      <c r="X48" s="11">
        <f>SUMIF('Act 2013-2014'!$U:$U,"CR6"&amp;'LGE Summary by Ferc by Month'!$B48&amp;"2014",'Act 2013-2014'!N:N)</f>
        <v>0</v>
      </c>
      <c r="Y48" s="11">
        <f>SUMIF('Act 2013-2014'!$U:$U,"CR6"&amp;'LGE Summary by Ferc by Month'!$B48&amp;"2014",'Act 2013-2014'!O:O)</f>
        <v>808.09</v>
      </c>
      <c r="Z48" s="11">
        <f>SUMIF('Act 2013-2014'!$U:$U,"CR6"&amp;'LGE Summary by Ferc by Month'!$B48&amp;"2014",'Act 2013-2014'!P:P)</f>
        <v>0</v>
      </c>
      <c r="AA48" s="11">
        <f>SUMIF('2015-2017'!$U:$U,"CR6"&amp;'LGE Summary by Ferc by Month'!$B48&amp;"2015",'2015-2017'!E:E)</f>
        <v>0</v>
      </c>
      <c r="AB48" s="11">
        <f>SUMIF('2015-2017'!$U:$U,"CR6"&amp;'LGE Summary by Ferc by Month'!$B48&amp;"2015",'2015-2017'!F:F)</f>
        <v>0</v>
      </c>
      <c r="AC48" s="11">
        <f>SUMIF('2015-2017'!$U:$U,"CR6"&amp;'LGE Summary by Ferc by Month'!$B48&amp;"2015",'2015-2017'!G:G)</f>
        <v>0</v>
      </c>
      <c r="AD48" s="11">
        <f>SUMIF('2015-2017'!$U:$U,"CR6"&amp;'LGE Summary by Ferc by Month'!$B48&amp;"2015",'2015-2017'!H:H)</f>
        <v>0</v>
      </c>
      <c r="AE48" s="11">
        <f>SUMIF('2015-2017'!$U:$U,"CR6"&amp;'LGE Summary by Ferc by Month'!$B48&amp;"2015",'2015-2017'!I:I)</f>
        <v>0</v>
      </c>
      <c r="AF48" s="11">
        <f>SUMIF('2015-2017'!$U:$U,"CR6"&amp;'LGE Summary by Ferc by Month'!$B48&amp;"2015",'2015-2017'!J:J)</f>
        <v>0</v>
      </c>
      <c r="AG48" s="11">
        <f>SUMIF('2015-2017'!$U:$U,"CR6"&amp;'LGE Summary by Ferc by Month'!$B48&amp;"2015",'2015-2017'!K:K)</f>
        <v>0</v>
      </c>
      <c r="AH48" s="11">
        <f>SUMIF('2015-2017'!$U:$U,"CR6"&amp;'LGE Summary by Ferc by Month'!$B48&amp;"2015",'2015-2017'!L:L)</f>
        <v>0</v>
      </c>
      <c r="AI48" s="11">
        <f>SUMIF('2015-2017'!$U:$U,"CR6"&amp;'LGE Summary by Ferc by Month'!$B48&amp;"2015",'2015-2017'!M:M)</f>
        <v>0</v>
      </c>
      <c r="AJ48" s="11">
        <f>SUMIF('2015-2017'!$U:$U,"CR6"&amp;'LGE Summary by Ferc by Month'!$B48&amp;"2015",'2015-2017'!N:N)</f>
        <v>0</v>
      </c>
      <c r="AK48" s="11">
        <f>SUMIF('2015-2017'!$U:$U,"CR6"&amp;'LGE Summary by Ferc by Month'!$B48&amp;"2015",'2015-2017'!O:O)</f>
        <v>0</v>
      </c>
      <c r="AL48" s="11">
        <f>SUMIF('2015-2017'!$U:$U,"CR6"&amp;'LGE Summary by Ferc by Month'!$B48&amp;"2015",'2015-2017'!P:P)</f>
        <v>0</v>
      </c>
      <c r="AM48" s="11">
        <f>SUMIF('2015-2017'!$U:$U,"CR6"&amp;'LGE Summary by Ferc by Month'!$B48&amp;"2016",'2015-2017'!E:E)</f>
        <v>0</v>
      </c>
      <c r="AN48" s="11">
        <f>SUMIF('2015-2017'!$U:$U,"CR6"&amp;'LGE Summary by Ferc by Month'!$B48&amp;"2016",'2015-2017'!F:F)</f>
        <v>0</v>
      </c>
      <c r="AO48" s="11">
        <f>SUMIF('2015-2017'!$U:$U,"CR6"&amp;'LGE Summary by Ferc by Month'!$B48&amp;"2016",'2015-2017'!G:G)</f>
        <v>0</v>
      </c>
      <c r="AP48" s="11">
        <f>SUMIF('2015-2017'!$U:$U,"CR6"&amp;'LGE Summary by Ferc by Month'!$B48&amp;"2016",'2015-2017'!H:H)</f>
        <v>0</v>
      </c>
      <c r="AQ48" s="11">
        <f>SUMIF('2015-2017'!$U:$U,"CR6"&amp;'LGE Summary by Ferc by Month'!$B48&amp;"2016",'2015-2017'!I:I)</f>
        <v>0</v>
      </c>
      <c r="AR48" s="11">
        <f>SUMIF('2015-2017'!$U:$U,"CR6"&amp;'LGE Summary by Ferc by Month'!$B48&amp;"2016",'2015-2017'!J:J)</f>
        <v>0</v>
      </c>
      <c r="AS48" s="11">
        <f>SUMIF('2015-2017'!$U:$U,"CR6"&amp;'LGE Summary by Ferc by Month'!$B48&amp;"2016",'2015-2017'!K:K)</f>
        <v>0</v>
      </c>
      <c r="AT48" s="11">
        <f>SUMIF('2015-2017'!$U:$U,"CR6"&amp;'LGE Summary by Ferc by Month'!$B48&amp;"2016",'2015-2017'!L:L)</f>
        <v>0</v>
      </c>
      <c r="AU48" s="11">
        <f>SUMIF('2015-2017'!$U:$U,"CR6"&amp;'LGE Summary by Ferc by Month'!$B48&amp;"2016",'2015-2017'!M:M)</f>
        <v>0</v>
      </c>
      <c r="AV48" s="11">
        <f>SUMIF('2015-2017'!$U:$U,"CR6"&amp;'LGE Summary by Ferc by Month'!$B48&amp;"2016",'2015-2017'!N:N)</f>
        <v>0</v>
      </c>
      <c r="AW48" s="11">
        <f>SUMIF('2015-2017'!$U:$U,"CR6"&amp;'LGE Summary by Ferc by Month'!$B48&amp;"2016",'2015-2017'!O:O)</f>
        <v>0</v>
      </c>
      <c r="AX48" s="11">
        <f>SUMIF('2015-2017'!$U:$U,"CR6"&amp;'LGE Summary by Ferc by Month'!$B48&amp;"2016",'2015-2017'!P:P)</f>
        <v>0</v>
      </c>
      <c r="AY48" s="11">
        <f>SUMIF('2015-2017'!$U:$U,"CR6"&amp;'LGE Summary by Ferc by Month'!$B48&amp;"2017",'2015-2017'!E:E)</f>
        <v>0</v>
      </c>
      <c r="AZ48" s="11">
        <f>SUMIF('2015-2017'!$U:$U,"CR6"&amp;'LGE Summary by Ferc by Month'!$B48&amp;"2017",'2015-2017'!F:F)</f>
        <v>0</v>
      </c>
      <c r="BA48" s="11">
        <f>SUMIF('2015-2017'!$U:$U,"CR6"&amp;'LGE Summary by Ferc by Month'!$B48&amp;"2017",'2015-2017'!G:G)</f>
        <v>0</v>
      </c>
      <c r="BB48" s="11">
        <f>SUMIF('2015-2017'!$U:$U,"CR6"&amp;'LGE Summary by Ferc by Month'!$B48&amp;"2017",'2015-2017'!H:H)</f>
        <v>0</v>
      </c>
      <c r="BC48" s="11">
        <f>SUMIF('2015-2017'!$U:$U,"CR6"&amp;'LGE Summary by Ferc by Month'!$B48&amp;"2017",'2015-2017'!I:I)</f>
        <v>0</v>
      </c>
      <c r="BD48" s="11">
        <f>SUMIF('2015-2017'!$U:$U,"CR6"&amp;'LGE Summary by Ferc by Month'!$B48&amp;"2017",'2015-2017'!J:J)</f>
        <v>0</v>
      </c>
      <c r="BE48" s="11">
        <f>SUMIF('2015-2017'!$U:$U,"CR6"&amp;'LGE Summary by Ferc by Month'!$B48&amp;"2017",'2015-2017'!K:K)</f>
        <v>0</v>
      </c>
      <c r="BF48" s="11">
        <f>SUMIF('2015-2017'!$U:$U,"CR6"&amp;'LGE Summary by Ferc by Month'!$B48&amp;"2017",'2015-2017'!L:L)</f>
        <v>0</v>
      </c>
      <c r="BG48" s="11">
        <f>SUMIF('2015-2017'!$U:$U,"CR6"&amp;'LGE Summary by Ferc by Month'!$B48&amp;"2017",'2015-2017'!M:M)</f>
        <v>0</v>
      </c>
      <c r="BH48" s="11">
        <f>SUMIF('2015-2017'!$U:$U,"CR6"&amp;'LGE Summary by Ferc by Month'!$B48&amp;"2017",'2015-2017'!N:N)</f>
        <v>0</v>
      </c>
      <c r="BI48" s="11">
        <f>SUMIF('2015-2017'!$U:$U,"CR6"&amp;'LGE Summary by Ferc by Month'!$B48&amp;"2017",'2015-2017'!O:O)</f>
        <v>0</v>
      </c>
      <c r="BJ48" s="11">
        <f>SUMIF('2015-2017'!$U:$U,"CR6"&amp;'LGE Summary by Ferc by Month'!$B48&amp;"2017",'2015-2017'!P:P)</f>
        <v>0</v>
      </c>
      <c r="BK48" s="12"/>
      <c r="BL48" s="12">
        <f t="shared" si="23"/>
        <v>28647.71</v>
      </c>
      <c r="BM48" s="12">
        <f t="shared" si="24"/>
        <v>22335.929999999997</v>
      </c>
      <c r="BN48" s="12">
        <f t="shared" si="25"/>
        <v>0</v>
      </c>
      <c r="BO48" s="12">
        <f t="shared" si="26"/>
        <v>0</v>
      </c>
      <c r="BP48" s="12">
        <f t="shared" si="27"/>
        <v>0</v>
      </c>
    </row>
    <row r="49" spans="1:68" x14ac:dyDescent="0.25">
      <c r="B49" s="13" t="s">
        <v>3082</v>
      </c>
      <c r="C49" s="11">
        <f>SUMIF('Act 2013-2014'!$U:$U,"CR6"&amp;'LGE Summary by Ferc by Month'!$B49&amp;"2013",'Act 2013-2014'!E:E)</f>
        <v>206755.41</v>
      </c>
      <c r="D49" s="11">
        <f>SUMIF('Act 2013-2014'!$U:$U,"CR6"&amp;'LGE Summary by Ferc by Month'!$B49&amp;"2013",'Act 2013-2014'!F:F)</f>
        <v>256142.93999999997</v>
      </c>
      <c r="E49" s="11">
        <f>SUMIF('Act 2013-2014'!$U:$U,"CR6"&amp;'LGE Summary by Ferc by Month'!$B49&amp;"2013",'Act 2013-2014'!G:G)</f>
        <v>192636.11</v>
      </c>
      <c r="F49" s="11">
        <f>SUMIF('Act 2013-2014'!$U:$U,"CR6"&amp;'LGE Summary by Ferc by Month'!$B49&amp;"2013",'Act 2013-2014'!H:H)</f>
        <v>169059.73</v>
      </c>
      <c r="G49" s="11">
        <f>SUMIF('Act 2013-2014'!$U:$U,"CR6"&amp;'LGE Summary by Ferc by Month'!$B49&amp;"2013",'Act 2013-2014'!I:I)</f>
        <v>228956.16999999998</v>
      </c>
      <c r="H49" s="11">
        <f>SUMIF('Act 2013-2014'!$U:$U,"CR6"&amp;'LGE Summary by Ferc by Month'!$B49&amp;"2013",'Act 2013-2014'!J:J)</f>
        <v>217048.54</v>
      </c>
      <c r="I49" s="11">
        <f>SUMIF('Act 2013-2014'!$U:$U,"CR6"&amp;'LGE Summary by Ferc by Month'!$B49&amp;"2013",'Act 2013-2014'!K:K)</f>
        <v>204801.14999999997</v>
      </c>
      <c r="J49" s="11">
        <f>SUMIF('Act 2013-2014'!$U:$U,"CR6"&amp;'LGE Summary by Ferc by Month'!$B49&amp;"2013",'Act 2013-2014'!L:L)</f>
        <v>206898.02999999994</v>
      </c>
      <c r="K49" s="11">
        <f>SUMIF('Act 2013-2014'!$U:$U,"CR6"&amp;'LGE Summary by Ferc by Month'!$B49&amp;"2013",'Act 2013-2014'!M:M)</f>
        <v>228469.19</v>
      </c>
      <c r="L49" s="11">
        <f>SUMIF('Act 2013-2014'!$U:$U,"CR6"&amp;'LGE Summary by Ferc by Month'!$B49&amp;"2013",'Act 2013-2014'!N:N)</f>
        <v>216161.87</v>
      </c>
      <c r="M49" s="11">
        <f>SUMIF('Act 2013-2014'!$U:$U,"CR6"&amp;'LGE Summary by Ferc by Month'!$B49&amp;"2013",'Act 2013-2014'!O:O)</f>
        <v>190048.70999999996</v>
      </c>
      <c r="N49" s="11">
        <f>SUMIF('Act 2013-2014'!$U:$U,"CR6"&amp;'LGE Summary by Ferc by Month'!$B49&amp;"2013",'Act 2013-2014'!P:P)</f>
        <v>225345.91999999998</v>
      </c>
      <c r="O49" s="11">
        <f>SUMIF('Act 2013-2014'!$U:$U,"CR6"&amp;'LGE Summary by Ferc by Month'!$B49&amp;"2014",'Act 2013-2014'!E:E)</f>
        <v>214251.43</v>
      </c>
      <c r="P49" s="11">
        <f>SUMIF('Act 2013-2014'!$U:$U,"CR6"&amp;'LGE Summary by Ferc by Month'!$B49&amp;"2014",'Act 2013-2014'!F:F)</f>
        <v>254262.75999999998</v>
      </c>
      <c r="Q49" s="11">
        <f>SUMIF('Act 2013-2014'!$U:$U,"CR6"&amp;'LGE Summary by Ferc by Month'!$B49&amp;"2014",'Act 2013-2014'!G:G)</f>
        <v>192282.59</v>
      </c>
      <c r="R49" s="11">
        <f>SUMIF('Act 2013-2014'!$U:$U,"CR6"&amp;'LGE Summary by Ferc by Month'!$B49&amp;"2014",'Act 2013-2014'!H:H)</f>
        <v>286021.72000000003</v>
      </c>
      <c r="S49" s="11">
        <f>SUMIF('Act 2013-2014'!$U:$U,"CR6"&amp;'LGE Summary by Ferc by Month'!$B49&amp;"2014",'Act 2013-2014'!I:I)</f>
        <v>362558.96</v>
      </c>
      <c r="T49" s="11">
        <f>SUMIF('Act 2013-2014'!$U:$U,"CR6"&amp;'LGE Summary by Ferc by Month'!$B49&amp;"2014",'Act 2013-2014'!J:J)</f>
        <v>229987.54000000004</v>
      </c>
      <c r="U49" s="11">
        <f>SUMIF('Act 2013-2014'!$U:$U,"CR6"&amp;'LGE Summary by Ferc by Month'!$B49&amp;"2014",'Act 2013-2014'!K:K)</f>
        <v>214152.89</v>
      </c>
      <c r="V49" s="11">
        <f>SUMIF('Act 2013-2014'!$U:$U,"CR6"&amp;'LGE Summary by Ferc by Month'!$B49&amp;"2014",'Act 2013-2014'!L:L)</f>
        <v>239397.71999999997</v>
      </c>
      <c r="W49" s="11">
        <f>SUMIF('Act 2013-2014'!$U:$U,"CR6"&amp;'LGE Summary by Ferc by Month'!$B49&amp;"2014",'Act 2013-2014'!M:M)</f>
        <v>259042.00000000003</v>
      </c>
      <c r="X49" s="11">
        <f>SUMIF('Act 2013-2014'!$U:$U,"CR6"&amp;'LGE Summary by Ferc by Month'!$B49&amp;"2014",'Act 2013-2014'!N:N)</f>
        <v>161579.77000000002</v>
      </c>
      <c r="Y49" s="11">
        <f>SUMIF('Act 2013-2014'!$U:$U,"CR6"&amp;'LGE Summary by Ferc by Month'!$B49&amp;"2014",'Act 2013-2014'!O:O)</f>
        <v>203429.88999999998</v>
      </c>
      <c r="Z49" s="11">
        <f>SUMIF('Act 2013-2014'!$U:$U,"CR6"&amp;'LGE Summary by Ferc by Month'!$B49&amp;"2014",'Act 2013-2014'!P:P)</f>
        <v>170487.65</v>
      </c>
      <c r="AA49" s="11">
        <f>SUMIF('2015-2017'!$U:$U,"CR6"&amp;'LGE Summary by Ferc by Month'!$B49&amp;"2015",'2015-2017'!E:E)</f>
        <v>0</v>
      </c>
      <c r="AB49" s="11">
        <f>SUMIF('2015-2017'!$U:$U,"CR6"&amp;'LGE Summary by Ferc by Month'!$B49&amp;"2015",'2015-2017'!F:F)</f>
        <v>2477</v>
      </c>
      <c r="AC49" s="11">
        <f>SUMIF('2015-2017'!$U:$U,"CR6"&amp;'LGE Summary by Ferc by Month'!$B49&amp;"2015",'2015-2017'!G:G)</f>
        <v>4529</v>
      </c>
      <c r="AD49" s="11">
        <f>SUMIF('2015-2017'!$U:$U,"CR6"&amp;'LGE Summary by Ferc by Month'!$B49&amp;"2015",'2015-2017'!H:H)</f>
        <v>1126</v>
      </c>
      <c r="AE49" s="11">
        <f>SUMIF('2015-2017'!$U:$U,"CR6"&amp;'LGE Summary by Ferc by Month'!$B49&amp;"2015",'2015-2017'!I:I)</f>
        <v>0</v>
      </c>
      <c r="AF49" s="11">
        <f>SUMIF('2015-2017'!$U:$U,"CR6"&amp;'LGE Summary by Ferc by Month'!$B49&amp;"2015",'2015-2017'!J:J)</f>
        <v>0</v>
      </c>
      <c r="AG49" s="11">
        <f>SUMIF('2015-2017'!$U:$U,"CR6"&amp;'LGE Summary by Ferc by Month'!$B49&amp;"2015",'2015-2017'!K:K)</f>
        <v>0</v>
      </c>
      <c r="AH49" s="11">
        <f>SUMIF('2015-2017'!$U:$U,"CR6"&amp;'LGE Summary by Ferc by Month'!$B49&amp;"2015",'2015-2017'!L:L)</f>
        <v>0</v>
      </c>
      <c r="AI49" s="11">
        <f>SUMIF('2015-2017'!$U:$U,"CR6"&amp;'LGE Summary by Ferc by Month'!$B49&amp;"2015",'2015-2017'!M:M)</f>
        <v>0</v>
      </c>
      <c r="AJ49" s="11">
        <f>SUMIF('2015-2017'!$U:$U,"CR6"&amp;'LGE Summary by Ferc by Month'!$B49&amp;"2015",'2015-2017'!N:N)</f>
        <v>0</v>
      </c>
      <c r="AK49" s="11">
        <f>SUMIF('2015-2017'!$U:$U,"CR6"&amp;'LGE Summary by Ferc by Month'!$B49&amp;"2015",'2015-2017'!O:O)</f>
        <v>0</v>
      </c>
      <c r="AL49" s="11">
        <f>SUMIF('2015-2017'!$U:$U,"CR6"&amp;'LGE Summary by Ferc by Month'!$B49&amp;"2015",'2015-2017'!P:P)</f>
        <v>0</v>
      </c>
      <c r="AM49" s="11">
        <f>SUMIF('2015-2017'!$U:$U,"CR6"&amp;'LGE Summary by Ferc by Month'!$B49&amp;"2016",'2015-2017'!E:E)</f>
        <v>0</v>
      </c>
      <c r="AN49" s="11">
        <f>SUMIF('2015-2017'!$U:$U,"CR6"&amp;'LGE Summary by Ferc by Month'!$B49&amp;"2016",'2015-2017'!F:F)</f>
        <v>0</v>
      </c>
      <c r="AO49" s="11">
        <f>SUMIF('2015-2017'!$U:$U,"CR6"&amp;'LGE Summary by Ferc by Month'!$B49&amp;"2016",'2015-2017'!G:G)</f>
        <v>0</v>
      </c>
      <c r="AP49" s="11">
        <f>SUMIF('2015-2017'!$U:$U,"CR6"&amp;'LGE Summary by Ferc by Month'!$B49&amp;"2016",'2015-2017'!H:H)</f>
        <v>0</v>
      </c>
      <c r="AQ49" s="11">
        <f>SUMIF('2015-2017'!$U:$U,"CR6"&amp;'LGE Summary by Ferc by Month'!$B49&amp;"2016",'2015-2017'!I:I)</f>
        <v>0</v>
      </c>
      <c r="AR49" s="11">
        <f>SUMIF('2015-2017'!$U:$U,"CR6"&amp;'LGE Summary by Ferc by Month'!$B49&amp;"2016",'2015-2017'!J:J)</f>
        <v>0</v>
      </c>
      <c r="AS49" s="11">
        <f>SUMIF('2015-2017'!$U:$U,"CR6"&amp;'LGE Summary by Ferc by Month'!$B49&amp;"2016",'2015-2017'!K:K)</f>
        <v>0</v>
      </c>
      <c r="AT49" s="11">
        <f>SUMIF('2015-2017'!$U:$U,"CR6"&amp;'LGE Summary by Ferc by Month'!$B49&amp;"2016",'2015-2017'!L:L)</f>
        <v>0</v>
      </c>
      <c r="AU49" s="11">
        <f>SUMIF('2015-2017'!$U:$U,"CR6"&amp;'LGE Summary by Ferc by Month'!$B49&amp;"2016",'2015-2017'!M:M)</f>
        <v>0</v>
      </c>
      <c r="AV49" s="11">
        <f>SUMIF('2015-2017'!$U:$U,"CR6"&amp;'LGE Summary by Ferc by Month'!$B49&amp;"2016",'2015-2017'!N:N)</f>
        <v>0</v>
      </c>
      <c r="AW49" s="11">
        <f>SUMIF('2015-2017'!$U:$U,"CR6"&amp;'LGE Summary by Ferc by Month'!$B49&amp;"2016",'2015-2017'!O:O)</f>
        <v>0</v>
      </c>
      <c r="AX49" s="11">
        <f>SUMIF('2015-2017'!$U:$U,"CR6"&amp;'LGE Summary by Ferc by Month'!$B49&amp;"2016",'2015-2017'!P:P)</f>
        <v>0</v>
      </c>
      <c r="AY49" s="11">
        <f>SUMIF('2015-2017'!$U:$U,"CR6"&amp;'LGE Summary by Ferc by Month'!$B49&amp;"2017",'2015-2017'!E:E)</f>
        <v>0</v>
      </c>
      <c r="AZ49" s="11">
        <f>SUMIF('2015-2017'!$U:$U,"CR6"&amp;'LGE Summary by Ferc by Month'!$B49&amp;"2017",'2015-2017'!F:F)</f>
        <v>0</v>
      </c>
      <c r="BA49" s="11">
        <f>SUMIF('2015-2017'!$U:$U,"CR6"&amp;'LGE Summary by Ferc by Month'!$B49&amp;"2017",'2015-2017'!G:G)</f>
        <v>0</v>
      </c>
      <c r="BB49" s="11">
        <f>SUMIF('2015-2017'!$U:$U,"CR6"&amp;'LGE Summary by Ferc by Month'!$B49&amp;"2017",'2015-2017'!H:H)</f>
        <v>0</v>
      </c>
      <c r="BC49" s="11">
        <f>SUMIF('2015-2017'!$U:$U,"CR6"&amp;'LGE Summary by Ferc by Month'!$B49&amp;"2017",'2015-2017'!I:I)</f>
        <v>0</v>
      </c>
      <c r="BD49" s="11">
        <f>SUMIF('2015-2017'!$U:$U,"CR6"&amp;'LGE Summary by Ferc by Month'!$B49&amp;"2017",'2015-2017'!J:J)</f>
        <v>0</v>
      </c>
      <c r="BE49" s="11">
        <f>SUMIF('2015-2017'!$U:$U,"CR6"&amp;'LGE Summary by Ferc by Month'!$B49&amp;"2017",'2015-2017'!K:K)</f>
        <v>0</v>
      </c>
      <c r="BF49" s="11">
        <f>SUMIF('2015-2017'!$U:$U,"CR6"&amp;'LGE Summary by Ferc by Month'!$B49&amp;"2017",'2015-2017'!L:L)</f>
        <v>0</v>
      </c>
      <c r="BG49" s="11">
        <f>SUMIF('2015-2017'!$U:$U,"CR6"&amp;'LGE Summary by Ferc by Month'!$B49&amp;"2017",'2015-2017'!M:M)</f>
        <v>0</v>
      </c>
      <c r="BH49" s="11">
        <f>SUMIF('2015-2017'!$U:$U,"CR6"&amp;'LGE Summary by Ferc by Month'!$B49&amp;"2017",'2015-2017'!N:N)</f>
        <v>0</v>
      </c>
      <c r="BI49" s="11">
        <f>SUMIF('2015-2017'!$U:$U,"CR6"&amp;'LGE Summary by Ferc by Month'!$B49&amp;"2017",'2015-2017'!O:O)</f>
        <v>0</v>
      </c>
      <c r="BJ49" s="11">
        <f>SUMIF('2015-2017'!$U:$U,"CR6"&amp;'LGE Summary by Ferc by Month'!$B49&amp;"2017",'2015-2017'!P:P)</f>
        <v>0</v>
      </c>
      <c r="BK49" s="12"/>
      <c r="BL49" s="12">
        <f t="shared" si="23"/>
        <v>2542323.7699999996</v>
      </c>
      <c r="BM49" s="12">
        <f t="shared" si="24"/>
        <v>2787454.9200000004</v>
      </c>
      <c r="BN49" s="12">
        <f t="shared" si="25"/>
        <v>8132</v>
      </c>
      <c r="BO49" s="12">
        <f t="shared" si="26"/>
        <v>0</v>
      </c>
      <c r="BP49" s="12">
        <f t="shared" si="27"/>
        <v>0</v>
      </c>
    </row>
    <row r="50" spans="1:68" x14ac:dyDescent="0.25">
      <c r="B50" s="13" t="s">
        <v>3083</v>
      </c>
      <c r="C50" s="11">
        <f>SUMIF('Act 2013-2014'!$U:$U,"CR6"&amp;'LGE Summary by Ferc by Month'!$B50&amp;"2013",'Act 2013-2014'!E:E)</f>
        <v>0</v>
      </c>
      <c r="D50" s="11">
        <f>SUMIF('Act 2013-2014'!$U:$U,"CR6"&amp;'LGE Summary by Ferc by Month'!$B50&amp;"2013",'Act 2013-2014'!F:F)</f>
        <v>0</v>
      </c>
      <c r="E50" s="11">
        <f>SUMIF('Act 2013-2014'!$U:$U,"CR6"&amp;'LGE Summary by Ferc by Month'!$B50&amp;"2013",'Act 2013-2014'!G:G)</f>
        <v>365.5</v>
      </c>
      <c r="F50" s="11">
        <f>SUMIF('Act 2013-2014'!$U:$U,"CR6"&amp;'LGE Summary by Ferc by Month'!$B50&amp;"2013",'Act 2013-2014'!H:H)</f>
        <v>365.5</v>
      </c>
      <c r="G50" s="11">
        <f>SUMIF('Act 2013-2014'!$U:$U,"CR6"&amp;'LGE Summary by Ferc by Month'!$B50&amp;"2013",'Act 2013-2014'!I:I)</f>
        <v>365.5</v>
      </c>
      <c r="H50" s="11">
        <f>SUMIF('Act 2013-2014'!$U:$U,"CR6"&amp;'LGE Summary by Ferc by Month'!$B50&amp;"2013",'Act 2013-2014'!J:J)</f>
        <v>365.5</v>
      </c>
      <c r="I50" s="11">
        <f>SUMIF('Act 2013-2014'!$U:$U,"CR6"&amp;'LGE Summary by Ferc by Month'!$B50&amp;"2013",'Act 2013-2014'!K:K)</f>
        <v>365.5</v>
      </c>
      <c r="J50" s="11">
        <f>SUMIF('Act 2013-2014'!$U:$U,"CR6"&amp;'LGE Summary by Ferc by Month'!$B50&amp;"2013",'Act 2013-2014'!L:L)</f>
        <v>365.5</v>
      </c>
      <c r="K50" s="11">
        <f>SUMIF('Act 2013-2014'!$U:$U,"CR6"&amp;'LGE Summary by Ferc by Month'!$B50&amp;"2013",'Act 2013-2014'!M:M)</f>
        <v>365.5</v>
      </c>
      <c r="L50" s="11">
        <f>SUMIF('Act 2013-2014'!$U:$U,"CR6"&amp;'LGE Summary by Ferc by Month'!$B50&amp;"2013",'Act 2013-2014'!N:N)</f>
        <v>365.5</v>
      </c>
      <c r="M50" s="11">
        <f>SUMIF('Act 2013-2014'!$U:$U,"CR6"&amp;'LGE Summary by Ferc by Month'!$B50&amp;"2013",'Act 2013-2014'!O:O)</f>
        <v>365.5</v>
      </c>
      <c r="N50" s="11">
        <f>SUMIF('Act 2013-2014'!$U:$U,"CR6"&amp;'LGE Summary by Ferc by Month'!$B50&amp;"2013",'Act 2013-2014'!P:P)</f>
        <v>365.5</v>
      </c>
      <c r="O50" s="11">
        <f>SUMIF('Act 2013-2014'!$U:$U,"CR6"&amp;'LGE Summary by Ferc by Month'!$B50&amp;"2014",'Act 2013-2014'!E:E)</f>
        <v>365.5</v>
      </c>
      <c r="P50" s="11">
        <f>SUMIF('Act 2013-2014'!$U:$U,"CR6"&amp;'LGE Summary by Ferc by Month'!$B50&amp;"2014",'Act 2013-2014'!F:F)</f>
        <v>0</v>
      </c>
      <c r="Q50" s="11">
        <f>SUMIF('Act 2013-2014'!$U:$U,"CR6"&amp;'LGE Summary by Ferc by Month'!$B50&amp;"2014",'Act 2013-2014'!G:G)</f>
        <v>0</v>
      </c>
      <c r="R50" s="11">
        <f>SUMIF('Act 2013-2014'!$U:$U,"CR6"&amp;'LGE Summary by Ferc by Month'!$B50&amp;"2014",'Act 2013-2014'!H:H)</f>
        <v>0</v>
      </c>
      <c r="S50" s="11">
        <f>SUMIF('Act 2013-2014'!$U:$U,"CR6"&amp;'LGE Summary by Ferc by Month'!$B50&amp;"2014",'Act 2013-2014'!I:I)</f>
        <v>0</v>
      </c>
      <c r="T50" s="11">
        <f>SUMIF('Act 2013-2014'!$U:$U,"CR6"&amp;'LGE Summary by Ferc by Month'!$B50&amp;"2014",'Act 2013-2014'!J:J)</f>
        <v>1827.5</v>
      </c>
      <c r="U50" s="11">
        <f>SUMIF('Act 2013-2014'!$U:$U,"CR6"&amp;'LGE Summary by Ferc by Month'!$B50&amp;"2014",'Act 2013-2014'!K:K)</f>
        <v>0</v>
      </c>
      <c r="V50" s="11">
        <f>SUMIF('Act 2013-2014'!$U:$U,"CR6"&amp;'LGE Summary by Ferc by Month'!$B50&amp;"2014",'Act 2013-2014'!L:L)</f>
        <v>731</v>
      </c>
      <c r="W50" s="11">
        <f>SUMIF('Act 2013-2014'!$U:$U,"CR6"&amp;'LGE Summary by Ferc by Month'!$B50&amp;"2014",'Act 2013-2014'!M:M)</f>
        <v>365.5</v>
      </c>
      <c r="X50" s="11">
        <f>SUMIF('Act 2013-2014'!$U:$U,"CR6"&amp;'LGE Summary by Ferc by Month'!$B50&amp;"2014",'Act 2013-2014'!N:N)</f>
        <v>365.5</v>
      </c>
      <c r="Y50" s="11">
        <f>SUMIF('Act 2013-2014'!$U:$U,"CR6"&amp;'LGE Summary by Ferc by Month'!$B50&amp;"2014",'Act 2013-2014'!O:O)</f>
        <v>365.5</v>
      </c>
      <c r="Z50" s="11">
        <f>SUMIF('Act 2013-2014'!$U:$U,"CR6"&amp;'LGE Summary by Ferc by Month'!$B50&amp;"2014",'Act 2013-2014'!P:P)</f>
        <v>365.5</v>
      </c>
      <c r="AA50" s="11">
        <f>SUMIF('2015-2017'!$U:$U,"CR6"&amp;'LGE Summary by Ferc by Month'!$B50&amp;"2015",'2015-2017'!E:E)</f>
        <v>0</v>
      </c>
      <c r="AB50" s="11">
        <f>SUMIF('2015-2017'!$U:$U,"CR6"&amp;'LGE Summary by Ferc by Month'!$B50&amp;"2015",'2015-2017'!F:F)</f>
        <v>0</v>
      </c>
      <c r="AC50" s="11">
        <f>SUMIF('2015-2017'!$U:$U,"CR6"&amp;'LGE Summary by Ferc by Month'!$B50&amp;"2015",'2015-2017'!G:G)</f>
        <v>0</v>
      </c>
      <c r="AD50" s="11">
        <f>SUMIF('2015-2017'!$U:$U,"CR6"&amp;'LGE Summary by Ferc by Month'!$B50&amp;"2015",'2015-2017'!H:H)</f>
        <v>0</v>
      </c>
      <c r="AE50" s="11">
        <f>SUMIF('2015-2017'!$U:$U,"CR6"&amp;'LGE Summary by Ferc by Month'!$B50&amp;"2015",'2015-2017'!I:I)</f>
        <v>0</v>
      </c>
      <c r="AF50" s="11">
        <f>SUMIF('2015-2017'!$U:$U,"CR6"&amp;'LGE Summary by Ferc by Month'!$B50&amp;"2015",'2015-2017'!J:J)</f>
        <v>0</v>
      </c>
      <c r="AG50" s="11">
        <f>SUMIF('2015-2017'!$U:$U,"CR6"&amp;'LGE Summary by Ferc by Month'!$B50&amp;"2015",'2015-2017'!K:K)</f>
        <v>0</v>
      </c>
      <c r="AH50" s="11">
        <f>SUMIF('2015-2017'!$U:$U,"CR6"&amp;'LGE Summary by Ferc by Month'!$B50&amp;"2015",'2015-2017'!L:L)</f>
        <v>0</v>
      </c>
      <c r="AI50" s="11">
        <f>SUMIF('2015-2017'!$U:$U,"CR6"&amp;'LGE Summary by Ferc by Month'!$B50&amp;"2015",'2015-2017'!M:M)</f>
        <v>0</v>
      </c>
      <c r="AJ50" s="11">
        <f>SUMIF('2015-2017'!$U:$U,"CR6"&amp;'LGE Summary by Ferc by Month'!$B50&amp;"2015",'2015-2017'!N:N)</f>
        <v>0</v>
      </c>
      <c r="AK50" s="11">
        <f>SUMIF('2015-2017'!$U:$U,"CR6"&amp;'LGE Summary by Ferc by Month'!$B50&amp;"2015",'2015-2017'!O:O)</f>
        <v>0</v>
      </c>
      <c r="AL50" s="11">
        <f>SUMIF('2015-2017'!$U:$U,"CR6"&amp;'LGE Summary by Ferc by Month'!$B50&amp;"2015",'2015-2017'!P:P)</f>
        <v>0</v>
      </c>
      <c r="AM50" s="11">
        <f>SUMIF('2015-2017'!$U:$U,"CR6"&amp;'LGE Summary by Ferc by Month'!$B50&amp;"2016",'2015-2017'!E:E)</f>
        <v>0</v>
      </c>
      <c r="AN50" s="11">
        <f>SUMIF('2015-2017'!$U:$U,"CR6"&amp;'LGE Summary by Ferc by Month'!$B50&amp;"2016",'2015-2017'!F:F)</f>
        <v>0</v>
      </c>
      <c r="AO50" s="11">
        <f>SUMIF('2015-2017'!$U:$U,"CR6"&amp;'LGE Summary by Ferc by Month'!$B50&amp;"2016",'2015-2017'!G:G)</f>
        <v>0</v>
      </c>
      <c r="AP50" s="11">
        <f>SUMIF('2015-2017'!$U:$U,"CR6"&amp;'LGE Summary by Ferc by Month'!$B50&amp;"2016",'2015-2017'!H:H)</f>
        <v>0</v>
      </c>
      <c r="AQ50" s="11">
        <f>SUMIF('2015-2017'!$U:$U,"CR6"&amp;'LGE Summary by Ferc by Month'!$B50&amp;"2016",'2015-2017'!I:I)</f>
        <v>0</v>
      </c>
      <c r="AR50" s="11">
        <f>SUMIF('2015-2017'!$U:$U,"CR6"&amp;'LGE Summary by Ferc by Month'!$B50&amp;"2016",'2015-2017'!J:J)</f>
        <v>0</v>
      </c>
      <c r="AS50" s="11">
        <f>SUMIF('2015-2017'!$U:$U,"CR6"&amp;'LGE Summary by Ferc by Month'!$B50&amp;"2016",'2015-2017'!K:K)</f>
        <v>0</v>
      </c>
      <c r="AT50" s="11">
        <f>SUMIF('2015-2017'!$U:$U,"CR6"&amp;'LGE Summary by Ferc by Month'!$B50&amp;"2016",'2015-2017'!L:L)</f>
        <v>0</v>
      </c>
      <c r="AU50" s="11">
        <f>SUMIF('2015-2017'!$U:$U,"CR6"&amp;'LGE Summary by Ferc by Month'!$B50&amp;"2016",'2015-2017'!M:M)</f>
        <v>0</v>
      </c>
      <c r="AV50" s="11">
        <f>SUMIF('2015-2017'!$U:$U,"CR6"&amp;'LGE Summary by Ferc by Month'!$B50&amp;"2016",'2015-2017'!N:N)</f>
        <v>0</v>
      </c>
      <c r="AW50" s="11">
        <f>SUMIF('2015-2017'!$U:$U,"CR6"&amp;'LGE Summary by Ferc by Month'!$B50&amp;"2016",'2015-2017'!O:O)</f>
        <v>0</v>
      </c>
      <c r="AX50" s="11">
        <f>SUMIF('2015-2017'!$U:$U,"CR6"&amp;'LGE Summary by Ferc by Month'!$B50&amp;"2016",'2015-2017'!P:P)</f>
        <v>0</v>
      </c>
      <c r="AY50" s="11">
        <f>SUMIF('2015-2017'!$U:$U,"CR6"&amp;'LGE Summary by Ferc by Month'!$B50&amp;"2017",'2015-2017'!E:E)</f>
        <v>0</v>
      </c>
      <c r="AZ50" s="11">
        <f>SUMIF('2015-2017'!$U:$U,"CR6"&amp;'LGE Summary by Ferc by Month'!$B50&amp;"2017",'2015-2017'!F:F)</f>
        <v>0</v>
      </c>
      <c r="BA50" s="11">
        <f>SUMIF('2015-2017'!$U:$U,"CR6"&amp;'LGE Summary by Ferc by Month'!$B50&amp;"2017",'2015-2017'!G:G)</f>
        <v>0</v>
      </c>
      <c r="BB50" s="11">
        <f>SUMIF('2015-2017'!$U:$U,"CR6"&amp;'LGE Summary by Ferc by Month'!$B50&amp;"2017",'2015-2017'!H:H)</f>
        <v>0</v>
      </c>
      <c r="BC50" s="11">
        <f>SUMIF('2015-2017'!$U:$U,"CR6"&amp;'LGE Summary by Ferc by Month'!$B50&amp;"2017",'2015-2017'!I:I)</f>
        <v>0</v>
      </c>
      <c r="BD50" s="11">
        <f>SUMIF('2015-2017'!$U:$U,"CR6"&amp;'LGE Summary by Ferc by Month'!$B50&amp;"2017",'2015-2017'!J:J)</f>
        <v>0</v>
      </c>
      <c r="BE50" s="11">
        <f>SUMIF('2015-2017'!$U:$U,"CR6"&amp;'LGE Summary by Ferc by Month'!$B50&amp;"2017",'2015-2017'!K:K)</f>
        <v>0</v>
      </c>
      <c r="BF50" s="11">
        <f>SUMIF('2015-2017'!$U:$U,"CR6"&amp;'LGE Summary by Ferc by Month'!$B50&amp;"2017",'2015-2017'!L:L)</f>
        <v>0</v>
      </c>
      <c r="BG50" s="11">
        <f>SUMIF('2015-2017'!$U:$U,"CR6"&amp;'LGE Summary by Ferc by Month'!$B50&amp;"2017",'2015-2017'!M:M)</f>
        <v>0</v>
      </c>
      <c r="BH50" s="11">
        <f>SUMIF('2015-2017'!$U:$U,"CR6"&amp;'LGE Summary by Ferc by Month'!$B50&amp;"2017",'2015-2017'!N:N)</f>
        <v>0</v>
      </c>
      <c r="BI50" s="11">
        <f>SUMIF('2015-2017'!$U:$U,"CR6"&amp;'LGE Summary by Ferc by Month'!$B50&amp;"2017",'2015-2017'!O:O)</f>
        <v>0</v>
      </c>
      <c r="BJ50" s="11">
        <f>SUMIF('2015-2017'!$U:$U,"CR6"&amp;'LGE Summary by Ferc by Month'!$B50&amp;"2017",'2015-2017'!P:P)</f>
        <v>0</v>
      </c>
      <c r="BK50" s="12"/>
      <c r="BL50" s="12">
        <f t="shared" si="23"/>
        <v>3655</v>
      </c>
      <c r="BM50" s="12">
        <f t="shared" si="24"/>
        <v>4386</v>
      </c>
      <c r="BN50" s="12">
        <f t="shared" si="25"/>
        <v>0</v>
      </c>
      <c r="BO50" s="12">
        <f t="shared" si="26"/>
        <v>0</v>
      </c>
      <c r="BP50" s="12">
        <f t="shared" si="27"/>
        <v>0</v>
      </c>
    </row>
    <row r="51" spans="1:68" x14ac:dyDescent="0.25">
      <c r="B51" s="13" t="s">
        <v>3084</v>
      </c>
      <c r="C51" s="11">
        <f>SUMIF('Act 2013-2014'!$U:$U,"CR6"&amp;'LGE Summary by Ferc by Month'!$B51&amp;"2013",'Act 2013-2014'!E:E)</f>
        <v>2.95</v>
      </c>
      <c r="D51" s="11">
        <f>SUMIF('Act 2013-2014'!$U:$U,"CR6"&amp;'LGE Summary by Ferc by Month'!$B51&amp;"2013",'Act 2013-2014'!F:F)</f>
        <v>92.81</v>
      </c>
      <c r="E51" s="11">
        <f>SUMIF('Act 2013-2014'!$U:$U,"CR6"&amp;'LGE Summary by Ferc by Month'!$B51&amp;"2013",'Act 2013-2014'!G:G)</f>
        <v>118.88</v>
      </c>
      <c r="F51" s="11">
        <f>SUMIF('Act 2013-2014'!$U:$U,"CR6"&amp;'LGE Summary by Ferc by Month'!$B51&amp;"2013",'Act 2013-2014'!H:H)</f>
        <v>81.42</v>
      </c>
      <c r="G51" s="11">
        <f>SUMIF('Act 2013-2014'!$U:$U,"CR6"&amp;'LGE Summary by Ferc by Month'!$B51&amp;"2013",'Act 2013-2014'!I:I)</f>
        <v>117.19</v>
      </c>
      <c r="H51" s="11">
        <f>SUMIF('Act 2013-2014'!$U:$U,"CR6"&amp;'LGE Summary by Ferc by Month'!$B51&amp;"2013",'Act 2013-2014'!J:J)</f>
        <v>98.5</v>
      </c>
      <c r="I51" s="11">
        <f>SUMIF('Act 2013-2014'!$U:$U,"CR6"&amp;'LGE Summary by Ferc by Month'!$B51&amp;"2013",'Act 2013-2014'!K:K)</f>
        <v>87.57</v>
      </c>
      <c r="J51" s="11">
        <f>SUMIF('Act 2013-2014'!$U:$U,"CR6"&amp;'LGE Summary by Ferc by Month'!$B51&amp;"2013",'Act 2013-2014'!L:L)</f>
        <v>120.84</v>
      </c>
      <c r="K51" s="11">
        <f>SUMIF('Act 2013-2014'!$U:$U,"CR6"&amp;'LGE Summary by Ferc by Month'!$B51&amp;"2013",'Act 2013-2014'!M:M)</f>
        <v>118.61</v>
      </c>
      <c r="L51" s="11">
        <f>SUMIF('Act 2013-2014'!$U:$U,"CR6"&amp;'LGE Summary by Ferc by Month'!$B51&amp;"2013",'Act 2013-2014'!N:N)</f>
        <v>105.98</v>
      </c>
      <c r="M51" s="11">
        <f>SUMIF('Act 2013-2014'!$U:$U,"CR6"&amp;'LGE Summary by Ferc by Month'!$B51&amp;"2013",'Act 2013-2014'!O:O)</f>
        <v>5704.3200000000006</v>
      </c>
      <c r="N51" s="11">
        <f>SUMIF('Act 2013-2014'!$U:$U,"CR6"&amp;'LGE Summary by Ferc by Month'!$B51&amp;"2013",'Act 2013-2014'!P:P)</f>
        <v>7522.96</v>
      </c>
      <c r="O51" s="11">
        <f>SUMIF('Act 2013-2014'!$U:$U,"CR6"&amp;'LGE Summary by Ferc by Month'!$B51&amp;"2014",'Act 2013-2014'!E:E)</f>
        <v>565.55999999999995</v>
      </c>
      <c r="P51" s="11">
        <f>SUMIF('Act 2013-2014'!$U:$U,"CR6"&amp;'LGE Summary by Ferc by Month'!$B51&amp;"2014",'Act 2013-2014'!F:F)</f>
        <v>546.09</v>
      </c>
      <c r="Q51" s="11">
        <f>SUMIF('Act 2013-2014'!$U:$U,"CR6"&amp;'LGE Summary by Ferc by Month'!$B51&amp;"2014",'Act 2013-2014'!G:G)</f>
        <v>374.32</v>
      </c>
      <c r="R51" s="11">
        <f>SUMIF('Act 2013-2014'!$U:$U,"CR6"&amp;'LGE Summary by Ferc by Month'!$B51&amp;"2014",'Act 2013-2014'!H:H)</f>
        <v>4219.17</v>
      </c>
      <c r="S51" s="11">
        <f>SUMIF('Act 2013-2014'!$U:$U,"CR6"&amp;'LGE Summary by Ferc by Month'!$B51&amp;"2014",'Act 2013-2014'!I:I)</f>
        <v>1714.8500000000001</v>
      </c>
      <c r="T51" s="11">
        <f>SUMIF('Act 2013-2014'!$U:$U,"CR6"&amp;'LGE Summary by Ferc by Month'!$B51&amp;"2014",'Act 2013-2014'!J:J)</f>
        <v>1775.9</v>
      </c>
      <c r="U51" s="11">
        <f>SUMIF('Act 2013-2014'!$U:$U,"CR6"&amp;'LGE Summary by Ferc by Month'!$B51&amp;"2014",'Act 2013-2014'!K:K)</f>
        <v>7073.5300000000007</v>
      </c>
      <c r="V51" s="11">
        <f>SUMIF('Act 2013-2014'!$U:$U,"CR6"&amp;'LGE Summary by Ferc by Month'!$B51&amp;"2014",'Act 2013-2014'!L:L)</f>
        <v>4102.9399999999996</v>
      </c>
      <c r="W51" s="11">
        <f>SUMIF('Act 2013-2014'!$U:$U,"CR6"&amp;'LGE Summary by Ferc by Month'!$B51&amp;"2014",'Act 2013-2014'!M:M)</f>
        <v>7112.3099999999995</v>
      </c>
      <c r="X51" s="11">
        <f>SUMIF('Act 2013-2014'!$U:$U,"CR6"&amp;'LGE Summary by Ferc by Month'!$B51&amp;"2014",'Act 2013-2014'!N:N)</f>
        <v>2854.83</v>
      </c>
      <c r="Y51" s="11">
        <f>SUMIF('Act 2013-2014'!$U:$U,"CR6"&amp;'LGE Summary by Ferc by Month'!$B51&amp;"2014",'Act 2013-2014'!O:O)</f>
        <v>3886.1299999999997</v>
      </c>
      <c r="Z51" s="11">
        <f>SUMIF('Act 2013-2014'!$U:$U,"CR6"&amp;'LGE Summary by Ferc by Month'!$B51&amp;"2014",'Act 2013-2014'!P:P)</f>
        <v>2989.73</v>
      </c>
      <c r="AA51" s="11">
        <f>SUMIF('2015-2017'!$U:$U,"CR6"&amp;'LGE Summary by Ferc by Month'!$B51&amp;"2015",'2015-2017'!E:E)</f>
        <v>0</v>
      </c>
      <c r="AB51" s="11">
        <f>SUMIF('2015-2017'!$U:$U,"CR6"&amp;'LGE Summary by Ferc by Month'!$B51&amp;"2015",'2015-2017'!F:F)</f>
        <v>0</v>
      </c>
      <c r="AC51" s="11">
        <f>SUMIF('2015-2017'!$U:$U,"CR6"&amp;'LGE Summary by Ferc by Month'!$B51&amp;"2015",'2015-2017'!G:G)</f>
        <v>0</v>
      </c>
      <c r="AD51" s="11">
        <f>SUMIF('2015-2017'!$U:$U,"CR6"&amp;'LGE Summary by Ferc by Month'!$B51&amp;"2015",'2015-2017'!H:H)</f>
        <v>0</v>
      </c>
      <c r="AE51" s="11">
        <f>SUMIF('2015-2017'!$U:$U,"CR6"&amp;'LGE Summary by Ferc by Month'!$B51&amp;"2015",'2015-2017'!I:I)</f>
        <v>0</v>
      </c>
      <c r="AF51" s="11">
        <f>SUMIF('2015-2017'!$U:$U,"CR6"&amp;'LGE Summary by Ferc by Month'!$B51&amp;"2015",'2015-2017'!J:J)</f>
        <v>0</v>
      </c>
      <c r="AG51" s="11">
        <f>SUMIF('2015-2017'!$U:$U,"CR6"&amp;'LGE Summary by Ferc by Month'!$B51&amp;"2015",'2015-2017'!K:K)</f>
        <v>0</v>
      </c>
      <c r="AH51" s="11">
        <f>SUMIF('2015-2017'!$U:$U,"CR6"&amp;'LGE Summary by Ferc by Month'!$B51&amp;"2015",'2015-2017'!L:L)</f>
        <v>0</v>
      </c>
      <c r="AI51" s="11">
        <f>SUMIF('2015-2017'!$U:$U,"CR6"&amp;'LGE Summary by Ferc by Month'!$B51&amp;"2015",'2015-2017'!M:M)</f>
        <v>0</v>
      </c>
      <c r="AJ51" s="11">
        <f>SUMIF('2015-2017'!$U:$U,"CR6"&amp;'LGE Summary by Ferc by Month'!$B51&amp;"2015",'2015-2017'!N:N)</f>
        <v>0</v>
      </c>
      <c r="AK51" s="11">
        <f>SUMIF('2015-2017'!$U:$U,"CR6"&amp;'LGE Summary by Ferc by Month'!$B51&amp;"2015",'2015-2017'!O:O)</f>
        <v>0</v>
      </c>
      <c r="AL51" s="11">
        <f>SUMIF('2015-2017'!$U:$U,"CR6"&amp;'LGE Summary by Ferc by Month'!$B51&amp;"2015",'2015-2017'!P:P)</f>
        <v>0</v>
      </c>
      <c r="AM51" s="11">
        <f>SUMIF('2015-2017'!$U:$U,"CR6"&amp;'LGE Summary by Ferc by Month'!$B51&amp;"2016",'2015-2017'!E:E)</f>
        <v>0</v>
      </c>
      <c r="AN51" s="11">
        <f>SUMIF('2015-2017'!$U:$U,"CR6"&amp;'LGE Summary by Ferc by Month'!$B51&amp;"2016",'2015-2017'!F:F)</f>
        <v>0</v>
      </c>
      <c r="AO51" s="11">
        <f>SUMIF('2015-2017'!$U:$U,"CR6"&amp;'LGE Summary by Ferc by Month'!$B51&amp;"2016",'2015-2017'!G:G)</f>
        <v>0</v>
      </c>
      <c r="AP51" s="11">
        <f>SUMIF('2015-2017'!$U:$U,"CR6"&amp;'LGE Summary by Ferc by Month'!$B51&amp;"2016",'2015-2017'!H:H)</f>
        <v>0</v>
      </c>
      <c r="AQ51" s="11">
        <f>SUMIF('2015-2017'!$U:$U,"CR6"&amp;'LGE Summary by Ferc by Month'!$B51&amp;"2016",'2015-2017'!I:I)</f>
        <v>0</v>
      </c>
      <c r="AR51" s="11">
        <f>SUMIF('2015-2017'!$U:$U,"CR6"&amp;'LGE Summary by Ferc by Month'!$B51&amp;"2016",'2015-2017'!J:J)</f>
        <v>0</v>
      </c>
      <c r="AS51" s="11">
        <f>SUMIF('2015-2017'!$U:$U,"CR6"&amp;'LGE Summary by Ferc by Month'!$B51&amp;"2016",'2015-2017'!K:K)</f>
        <v>0</v>
      </c>
      <c r="AT51" s="11">
        <f>SUMIF('2015-2017'!$U:$U,"CR6"&amp;'LGE Summary by Ferc by Month'!$B51&amp;"2016",'2015-2017'!L:L)</f>
        <v>0</v>
      </c>
      <c r="AU51" s="11">
        <f>SUMIF('2015-2017'!$U:$U,"CR6"&amp;'LGE Summary by Ferc by Month'!$B51&amp;"2016",'2015-2017'!M:M)</f>
        <v>0</v>
      </c>
      <c r="AV51" s="11">
        <f>SUMIF('2015-2017'!$U:$U,"CR6"&amp;'LGE Summary by Ferc by Month'!$B51&amp;"2016",'2015-2017'!N:N)</f>
        <v>0</v>
      </c>
      <c r="AW51" s="11">
        <f>SUMIF('2015-2017'!$U:$U,"CR6"&amp;'LGE Summary by Ferc by Month'!$B51&amp;"2016",'2015-2017'!O:O)</f>
        <v>0</v>
      </c>
      <c r="AX51" s="11">
        <f>SUMIF('2015-2017'!$U:$U,"CR6"&amp;'LGE Summary by Ferc by Month'!$B51&amp;"2016",'2015-2017'!P:P)</f>
        <v>0</v>
      </c>
      <c r="AY51" s="11">
        <f>SUMIF('2015-2017'!$U:$U,"CR6"&amp;'LGE Summary by Ferc by Month'!$B51&amp;"2017",'2015-2017'!E:E)</f>
        <v>0</v>
      </c>
      <c r="AZ51" s="11">
        <f>SUMIF('2015-2017'!$U:$U,"CR6"&amp;'LGE Summary by Ferc by Month'!$B51&amp;"2017",'2015-2017'!F:F)</f>
        <v>0</v>
      </c>
      <c r="BA51" s="11">
        <f>SUMIF('2015-2017'!$U:$U,"CR6"&amp;'LGE Summary by Ferc by Month'!$B51&amp;"2017",'2015-2017'!G:G)</f>
        <v>0</v>
      </c>
      <c r="BB51" s="11">
        <f>SUMIF('2015-2017'!$U:$U,"CR6"&amp;'LGE Summary by Ferc by Month'!$B51&amp;"2017",'2015-2017'!H:H)</f>
        <v>0</v>
      </c>
      <c r="BC51" s="11">
        <f>SUMIF('2015-2017'!$U:$U,"CR6"&amp;'LGE Summary by Ferc by Month'!$B51&amp;"2017",'2015-2017'!I:I)</f>
        <v>0</v>
      </c>
      <c r="BD51" s="11">
        <f>SUMIF('2015-2017'!$U:$U,"CR6"&amp;'LGE Summary by Ferc by Month'!$B51&amp;"2017",'2015-2017'!J:J)</f>
        <v>0</v>
      </c>
      <c r="BE51" s="11">
        <f>SUMIF('2015-2017'!$U:$U,"CR6"&amp;'LGE Summary by Ferc by Month'!$B51&amp;"2017",'2015-2017'!K:K)</f>
        <v>0</v>
      </c>
      <c r="BF51" s="11">
        <f>SUMIF('2015-2017'!$U:$U,"CR6"&amp;'LGE Summary by Ferc by Month'!$B51&amp;"2017",'2015-2017'!L:L)</f>
        <v>0</v>
      </c>
      <c r="BG51" s="11">
        <f>SUMIF('2015-2017'!$U:$U,"CR6"&amp;'LGE Summary by Ferc by Month'!$B51&amp;"2017",'2015-2017'!M:M)</f>
        <v>0</v>
      </c>
      <c r="BH51" s="11">
        <f>SUMIF('2015-2017'!$U:$U,"CR6"&amp;'LGE Summary by Ferc by Month'!$B51&amp;"2017",'2015-2017'!N:N)</f>
        <v>0</v>
      </c>
      <c r="BI51" s="11">
        <f>SUMIF('2015-2017'!$U:$U,"CR6"&amp;'LGE Summary by Ferc by Month'!$B51&amp;"2017",'2015-2017'!O:O)</f>
        <v>0</v>
      </c>
      <c r="BJ51" s="11">
        <f>SUMIF('2015-2017'!$U:$U,"CR6"&amp;'LGE Summary by Ferc by Month'!$B51&amp;"2017",'2015-2017'!P:P)</f>
        <v>0</v>
      </c>
      <c r="BK51" s="12"/>
      <c r="BL51" s="12">
        <f t="shared" si="23"/>
        <v>14172.03</v>
      </c>
      <c r="BM51" s="12">
        <f t="shared" si="24"/>
        <v>37215.360000000001</v>
      </c>
      <c r="BN51" s="12">
        <f t="shared" si="25"/>
        <v>0</v>
      </c>
      <c r="BO51" s="12">
        <f t="shared" si="26"/>
        <v>0</v>
      </c>
      <c r="BP51" s="12">
        <f t="shared" si="27"/>
        <v>0</v>
      </c>
    </row>
    <row r="52" spans="1:68" x14ac:dyDescent="0.25">
      <c r="B52" s="13" t="s">
        <v>3085</v>
      </c>
      <c r="C52" s="11">
        <f>SUMIF('Act 2013-2014'!$U:$U,"CR6"&amp;'LGE Summary by Ferc by Month'!$B52&amp;"2013",'Act 2013-2014'!E:E)</f>
        <v>39793.67</v>
      </c>
      <c r="D52" s="11">
        <f>SUMIF('Act 2013-2014'!$U:$U,"CR6"&amp;'LGE Summary by Ferc by Month'!$B52&amp;"2013",'Act 2013-2014'!F:F)</f>
        <v>33887.21</v>
      </c>
      <c r="E52" s="11">
        <f>SUMIF('Act 2013-2014'!$U:$U,"CR6"&amp;'LGE Summary by Ferc by Month'!$B52&amp;"2013",'Act 2013-2014'!G:G)</f>
        <v>47636.299999999996</v>
      </c>
      <c r="F52" s="11">
        <f>SUMIF('Act 2013-2014'!$U:$U,"CR6"&amp;'LGE Summary by Ferc by Month'!$B52&amp;"2013",'Act 2013-2014'!H:H)</f>
        <v>49663.07</v>
      </c>
      <c r="G52" s="11">
        <f>SUMIF('Act 2013-2014'!$U:$U,"CR6"&amp;'LGE Summary by Ferc by Month'!$B52&amp;"2013",'Act 2013-2014'!I:I)</f>
        <v>39828.130000000005</v>
      </c>
      <c r="H52" s="11">
        <f>SUMIF('Act 2013-2014'!$U:$U,"CR6"&amp;'LGE Summary by Ferc by Month'!$B52&amp;"2013",'Act 2013-2014'!J:J)</f>
        <v>41692.33</v>
      </c>
      <c r="I52" s="11">
        <f>SUMIF('Act 2013-2014'!$U:$U,"CR6"&amp;'LGE Summary by Ferc by Month'!$B52&amp;"2013",'Act 2013-2014'!K:K)</f>
        <v>38299.530000000006</v>
      </c>
      <c r="J52" s="11">
        <f>SUMIF('Act 2013-2014'!$U:$U,"CR6"&amp;'LGE Summary by Ferc by Month'!$B52&amp;"2013",'Act 2013-2014'!L:L)</f>
        <v>49761.36</v>
      </c>
      <c r="K52" s="11">
        <f>SUMIF('Act 2013-2014'!$U:$U,"CR6"&amp;'LGE Summary by Ferc by Month'!$B52&amp;"2013",'Act 2013-2014'!M:M)</f>
        <v>54636.719999999994</v>
      </c>
      <c r="L52" s="11">
        <f>SUMIF('Act 2013-2014'!$U:$U,"CR6"&amp;'LGE Summary by Ferc by Month'!$B52&amp;"2013",'Act 2013-2014'!N:N)</f>
        <v>110532.24</v>
      </c>
      <c r="M52" s="11">
        <f>SUMIF('Act 2013-2014'!$U:$U,"CR6"&amp;'LGE Summary by Ferc by Month'!$B52&amp;"2013",'Act 2013-2014'!O:O)</f>
        <v>18928</v>
      </c>
      <c r="N52" s="11">
        <f>SUMIF('Act 2013-2014'!$U:$U,"CR6"&amp;'LGE Summary by Ferc by Month'!$B52&amp;"2013",'Act 2013-2014'!P:P)</f>
        <v>17431.669999999998</v>
      </c>
      <c r="O52" s="11">
        <f>SUMIF('Act 2013-2014'!$U:$U,"CR6"&amp;'LGE Summary by Ferc by Month'!$B52&amp;"2014",'Act 2013-2014'!E:E)</f>
        <v>34660.139999999992</v>
      </c>
      <c r="P52" s="11">
        <f>SUMIF('Act 2013-2014'!$U:$U,"CR6"&amp;'LGE Summary by Ferc by Month'!$B52&amp;"2014",'Act 2013-2014'!F:F)</f>
        <v>38643.01</v>
      </c>
      <c r="Q52" s="11">
        <f>SUMIF('Act 2013-2014'!$U:$U,"CR6"&amp;'LGE Summary by Ferc by Month'!$B52&amp;"2014",'Act 2013-2014'!G:G)</f>
        <v>47685.04</v>
      </c>
      <c r="R52" s="11">
        <f>SUMIF('Act 2013-2014'!$U:$U,"CR6"&amp;'LGE Summary by Ferc by Month'!$B52&amp;"2014",'Act 2013-2014'!H:H)</f>
        <v>44930.96</v>
      </c>
      <c r="S52" s="11">
        <f>SUMIF('Act 2013-2014'!$U:$U,"CR6"&amp;'LGE Summary by Ferc by Month'!$B52&amp;"2014",'Act 2013-2014'!I:I)</f>
        <v>40593.51999999999</v>
      </c>
      <c r="T52" s="11">
        <f>SUMIF('Act 2013-2014'!$U:$U,"CR6"&amp;'LGE Summary by Ferc by Month'!$B52&amp;"2014",'Act 2013-2014'!J:J)</f>
        <v>25635.23</v>
      </c>
      <c r="U52" s="11">
        <f>SUMIF('Act 2013-2014'!$U:$U,"CR6"&amp;'LGE Summary by Ferc by Month'!$B52&amp;"2014",'Act 2013-2014'!K:K)</f>
        <v>39501.950000000004</v>
      </c>
      <c r="V52" s="11">
        <f>SUMIF('Act 2013-2014'!$U:$U,"CR6"&amp;'LGE Summary by Ferc by Month'!$B52&amp;"2014",'Act 2013-2014'!L:L)</f>
        <v>20157.190000000002</v>
      </c>
      <c r="W52" s="11">
        <f>SUMIF('Act 2013-2014'!$U:$U,"CR6"&amp;'LGE Summary by Ferc by Month'!$B52&amp;"2014",'Act 2013-2014'!M:M)</f>
        <v>25210.57</v>
      </c>
      <c r="X52" s="11">
        <f>SUMIF('Act 2013-2014'!$U:$U,"CR6"&amp;'LGE Summary by Ferc by Month'!$B52&amp;"2014",'Act 2013-2014'!N:N)</f>
        <v>90742.32</v>
      </c>
      <c r="Y52" s="11">
        <f>SUMIF('Act 2013-2014'!$U:$U,"CR6"&amp;'LGE Summary by Ferc by Month'!$B52&amp;"2014",'Act 2013-2014'!O:O)</f>
        <v>-10466.849999999999</v>
      </c>
      <c r="Z52" s="11">
        <f>SUMIF('Act 2013-2014'!$U:$U,"CR6"&amp;'LGE Summary by Ferc by Month'!$B52&amp;"2014",'Act 2013-2014'!P:P)</f>
        <v>8461.7999999999993</v>
      </c>
      <c r="AA52" s="11">
        <f>SUMIF('2015-2017'!$U:$U,"CR6"&amp;'LGE Summary by Ferc by Month'!$B52&amp;"2015",'2015-2017'!E:E)</f>
        <v>0</v>
      </c>
      <c r="AB52" s="11">
        <f>SUMIF('2015-2017'!$U:$U,"CR6"&amp;'LGE Summary by Ferc by Month'!$B52&amp;"2015",'2015-2017'!F:F)</f>
        <v>0</v>
      </c>
      <c r="AC52" s="11">
        <f>SUMIF('2015-2017'!$U:$U,"CR6"&amp;'LGE Summary by Ferc by Month'!$B52&amp;"2015",'2015-2017'!G:G)</f>
        <v>0</v>
      </c>
      <c r="AD52" s="11">
        <f>SUMIF('2015-2017'!$U:$U,"CR6"&amp;'LGE Summary by Ferc by Month'!$B52&amp;"2015",'2015-2017'!H:H)</f>
        <v>0</v>
      </c>
      <c r="AE52" s="11">
        <f>SUMIF('2015-2017'!$U:$U,"CR6"&amp;'LGE Summary by Ferc by Month'!$B52&amp;"2015",'2015-2017'!I:I)</f>
        <v>0</v>
      </c>
      <c r="AF52" s="11">
        <f>SUMIF('2015-2017'!$U:$U,"CR6"&amp;'LGE Summary by Ferc by Month'!$B52&amp;"2015",'2015-2017'!J:J)</f>
        <v>0</v>
      </c>
      <c r="AG52" s="11">
        <f>SUMIF('2015-2017'!$U:$U,"CR6"&amp;'LGE Summary by Ferc by Month'!$B52&amp;"2015",'2015-2017'!K:K)</f>
        <v>0</v>
      </c>
      <c r="AH52" s="11">
        <f>SUMIF('2015-2017'!$U:$U,"CR6"&amp;'LGE Summary by Ferc by Month'!$B52&amp;"2015",'2015-2017'!L:L)</f>
        <v>0</v>
      </c>
      <c r="AI52" s="11">
        <f>SUMIF('2015-2017'!$U:$U,"CR6"&amp;'LGE Summary by Ferc by Month'!$B52&amp;"2015",'2015-2017'!M:M)</f>
        <v>0</v>
      </c>
      <c r="AJ52" s="11">
        <f>SUMIF('2015-2017'!$U:$U,"CR6"&amp;'LGE Summary by Ferc by Month'!$B52&amp;"2015",'2015-2017'!N:N)</f>
        <v>0</v>
      </c>
      <c r="AK52" s="11">
        <f>SUMIF('2015-2017'!$U:$U,"CR6"&amp;'LGE Summary by Ferc by Month'!$B52&amp;"2015",'2015-2017'!O:O)</f>
        <v>0</v>
      </c>
      <c r="AL52" s="11">
        <f>SUMIF('2015-2017'!$U:$U,"CR6"&amp;'LGE Summary by Ferc by Month'!$B52&amp;"2015",'2015-2017'!P:P)</f>
        <v>0</v>
      </c>
      <c r="AM52" s="11">
        <f>SUMIF('2015-2017'!$U:$U,"CR6"&amp;'LGE Summary by Ferc by Month'!$B52&amp;"2016",'2015-2017'!E:E)</f>
        <v>0</v>
      </c>
      <c r="AN52" s="11">
        <f>SUMIF('2015-2017'!$U:$U,"CR6"&amp;'LGE Summary by Ferc by Month'!$B52&amp;"2016",'2015-2017'!F:F)</f>
        <v>0</v>
      </c>
      <c r="AO52" s="11">
        <f>SUMIF('2015-2017'!$U:$U,"CR6"&amp;'LGE Summary by Ferc by Month'!$B52&amp;"2016",'2015-2017'!G:G)</f>
        <v>0</v>
      </c>
      <c r="AP52" s="11">
        <f>SUMIF('2015-2017'!$U:$U,"CR6"&amp;'LGE Summary by Ferc by Month'!$B52&amp;"2016",'2015-2017'!H:H)</f>
        <v>0</v>
      </c>
      <c r="AQ52" s="11">
        <f>SUMIF('2015-2017'!$U:$U,"CR6"&amp;'LGE Summary by Ferc by Month'!$B52&amp;"2016",'2015-2017'!I:I)</f>
        <v>0</v>
      </c>
      <c r="AR52" s="11">
        <f>SUMIF('2015-2017'!$U:$U,"CR6"&amp;'LGE Summary by Ferc by Month'!$B52&amp;"2016",'2015-2017'!J:J)</f>
        <v>0</v>
      </c>
      <c r="AS52" s="11">
        <f>SUMIF('2015-2017'!$U:$U,"CR6"&amp;'LGE Summary by Ferc by Month'!$B52&amp;"2016",'2015-2017'!K:K)</f>
        <v>0</v>
      </c>
      <c r="AT52" s="11">
        <f>SUMIF('2015-2017'!$U:$U,"CR6"&amp;'LGE Summary by Ferc by Month'!$B52&amp;"2016",'2015-2017'!L:L)</f>
        <v>0</v>
      </c>
      <c r="AU52" s="11">
        <f>SUMIF('2015-2017'!$U:$U,"CR6"&amp;'LGE Summary by Ferc by Month'!$B52&amp;"2016",'2015-2017'!M:M)</f>
        <v>0</v>
      </c>
      <c r="AV52" s="11">
        <f>SUMIF('2015-2017'!$U:$U,"CR6"&amp;'LGE Summary by Ferc by Month'!$B52&amp;"2016",'2015-2017'!N:N)</f>
        <v>0</v>
      </c>
      <c r="AW52" s="11">
        <f>SUMIF('2015-2017'!$U:$U,"CR6"&amp;'LGE Summary by Ferc by Month'!$B52&amp;"2016",'2015-2017'!O:O)</f>
        <v>0</v>
      </c>
      <c r="AX52" s="11">
        <f>SUMIF('2015-2017'!$U:$U,"CR6"&amp;'LGE Summary by Ferc by Month'!$B52&amp;"2016",'2015-2017'!P:P)</f>
        <v>0</v>
      </c>
      <c r="AY52" s="11">
        <f>SUMIF('2015-2017'!$U:$U,"CR6"&amp;'LGE Summary by Ferc by Month'!$B52&amp;"2017",'2015-2017'!E:E)</f>
        <v>0</v>
      </c>
      <c r="AZ52" s="11">
        <f>SUMIF('2015-2017'!$U:$U,"CR6"&amp;'LGE Summary by Ferc by Month'!$B52&amp;"2017",'2015-2017'!F:F)</f>
        <v>0</v>
      </c>
      <c r="BA52" s="11">
        <f>SUMIF('2015-2017'!$U:$U,"CR6"&amp;'LGE Summary by Ferc by Month'!$B52&amp;"2017",'2015-2017'!G:G)</f>
        <v>0</v>
      </c>
      <c r="BB52" s="11">
        <f>SUMIF('2015-2017'!$U:$U,"CR6"&amp;'LGE Summary by Ferc by Month'!$B52&amp;"2017",'2015-2017'!H:H)</f>
        <v>0</v>
      </c>
      <c r="BC52" s="11">
        <f>SUMIF('2015-2017'!$U:$U,"CR6"&amp;'LGE Summary by Ferc by Month'!$B52&amp;"2017",'2015-2017'!I:I)</f>
        <v>0</v>
      </c>
      <c r="BD52" s="11">
        <f>SUMIF('2015-2017'!$U:$U,"CR6"&amp;'LGE Summary by Ferc by Month'!$B52&amp;"2017",'2015-2017'!J:J)</f>
        <v>0</v>
      </c>
      <c r="BE52" s="11">
        <f>SUMIF('2015-2017'!$U:$U,"CR6"&amp;'LGE Summary by Ferc by Month'!$B52&amp;"2017",'2015-2017'!K:K)</f>
        <v>0</v>
      </c>
      <c r="BF52" s="11">
        <f>SUMIF('2015-2017'!$U:$U,"CR6"&amp;'LGE Summary by Ferc by Month'!$B52&amp;"2017",'2015-2017'!L:L)</f>
        <v>0</v>
      </c>
      <c r="BG52" s="11">
        <f>SUMIF('2015-2017'!$U:$U,"CR6"&amp;'LGE Summary by Ferc by Month'!$B52&amp;"2017",'2015-2017'!M:M)</f>
        <v>0</v>
      </c>
      <c r="BH52" s="11">
        <f>SUMIF('2015-2017'!$U:$U,"CR6"&amp;'LGE Summary by Ferc by Month'!$B52&amp;"2017",'2015-2017'!N:N)</f>
        <v>0</v>
      </c>
      <c r="BI52" s="11">
        <f>SUMIF('2015-2017'!$U:$U,"CR6"&amp;'LGE Summary by Ferc by Month'!$B52&amp;"2017",'2015-2017'!O:O)</f>
        <v>0</v>
      </c>
      <c r="BJ52" s="11">
        <f>SUMIF('2015-2017'!$U:$U,"CR6"&amp;'LGE Summary by Ferc by Month'!$B52&amp;"2017",'2015-2017'!P:P)</f>
        <v>0</v>
      </c>
      <c r="BK52" s="12"/>
      <c r="BL52" s="12">
        <f t="shared" si="23"/>
        <v>542090.2300000001</v>
      </c>
      <c r="BM52" s="12">
        <f t="shared" si="24"/>
        <v>405754.88</v>
      </c>
      <c r="BN52" s="12">
        <f t="shared" si="25"/>
        <v>0</v>
      </c>
      <c r="BO52" s="12">
        <f t="shared" si="26"/>
        <v>0</v>
      </c>
      <c r="BP52" s="12">
        <f t="shared" si="27"/>
        <v>0</v>
      </c>
    </row>
    <row r="53" spans="1:68" x14ac:dyDescent="0.25">
      <c r="B53" s="13" t="s">
        <v>3086</v>
      </c>
      <c r="C53" s="11">
        <f>SUMIF('Act 2013-2014'!$U:$U,"CR6"&amp;'LGE Summary by Ferc by Month'!$B53&amp;"2013",'Act 2013-2014'!E:E)</f>
        <v>12084.91</v>
      </c>
      <c r="D53" s="11">
        <f>SUMIF('Act 2013-2014'!$U:$U,"CR6"&amp;'LGE Summary by Ferc by Month'!$B53&amp;"2013",'Act 2013-2014'!F:F)</f>
        <v>12222</v>
      </c>
      <c r="E53" s="11">
        <f>SUMIF('Act 2013-2014'!$U:$U,"CR6"&amp;'LGE Summary by Ferc by Month'!$B53&amp;"2013",'Act 2013-2014'!G:G)</f>
        <v>13739.880000000001</v>
      </c>
      <c r="F53" s="11">
        <f>SUMIF('Act 2013-2014'!$U:$U,"CR6"&amp;'LGE Summary by Ferc by Month'!$B53&amp;"2013",'Act 2013-2014'!H:H)</f>
        <v>-1621.6</v>
      </c>
      <c r="G53" s="11">
        <f>SUMIF('Act 2013-2014'!$U:$U,"CR6"&amp;'LGE Summary by Ferc by Month'!$B53&amp;"2013",'Act 2013-2014'!I:I)</f>
        <v>18032.3</v>
      </c>
      <c r="H53" s="11">
        <f>SUMIF('Act 2013-2014'!$U:$U,"CR6"&amp;'LGE Summary by Ferc by Month'!$B53&amp;"2013",'Act 2013-2014'!J:J)</f>
        <v>13865.47</v>
      </c>
      <c r="I53" s="11">
        <f>SUMIF('Act 2013-2014'!$U:$U,"CR6"&amp;'LGE Summary by Ferc by Month'!$B53&amp;"2013",'Act 2013-2014'!K:K)</f>
        <v>20481.080000000002</v>
      </c>
      <c r="J53" s="11">
        <f>SUMIF('Act 2013-2014'!$U:$U,"CR6"&amp;'LGE Summary by Ferc by Month'!$B53&amp;"2013",'Act 2013-2014'!L:L)</f>
        <v>18534.34</v>
      </c>
      <c r="K53" s="11">
        <f>SUMIF('Act 2013-2014'!$U:$U,"CR6"&amp;'LGE Summary by Ferc by Month'!$B53&amp;"2013",'Act 2013-2014'!M:M)</f>
        <v>17221.02</v>
      </c>
      <c r="L53" s="11">
        <f>SUMIF('Act 2013-2014'!$U:$U,"CR6"&amp;'LGE Summary by Ferc by Month'!$B53&amp;"2013",'Act 2013-2014'!N:N)</f>
        <v>11134.619999999999</v>
      </c>
      <c r="M53" s="11">
        <f>SUMIF('Act 2013-2014'!$U:$U,"CR6"&amp;'LGE Summary by Ferc by Month'!$B53&amp;"2013",'Act 2013-2014'!O:O)</f>
        <v>22054.989999999998</v>
      </c>
      <c r="N53" s="11">
        <f>SUMIF('Act 2013-2014'!$U:$U,"CR6"&amp;'LGE Summary by Ferc by Month'!$B53&amp;"2013",'Act 2013-2014'!P:P)</f>
        <v>22602.46</v>
      </c>
      <c r="O53" s="11">
        <f>SUMIF('Act 2013-2014'!$U:$U,"CR6"&amp;'LGE Summary by Ferc by Month'!$B53&amp;"2014",'Act 2013-2014'!E:E)</f>
        <v>24875.52</v>
      </c>
      <c r="P53" s="11">
        <f>SUMIF('Act 2013-2014'!$U:$U,"CR6"&amp;'LGE Summary by Ferc by Month'!$B53&amp;"2014",'Act 2013-2014'!F:F)</f>
        <v>21083.11</v>
      </c>
      <c r="Q53" s="11">
        <f>SUMIF('Act 2013-2014'!$U:$U,"CR6"&amp;'LGE Summary by Ferc by Month'!$B53&amp;"2014",'Act 2013-2014'!G:G)</f>
        <v>35939.53</v>
      </c>
      <c r="R53" s="11">
        <f>SUMIF('Act 2013-2014'!$U:$U,"CR6"&amp;'LGE Summary by Ferc by Month'!$B53&amp;"2014",'Act 2013-2014'!H:H)</f>
        <v>15909.689999999999</v>
      </c>
      <c r="S53" s="11">
        <f>SUMIF('Act 2013-2014'!$U:$U,"CR6"&amp;'LGE Summary by Ferc by Month'!$B53&amp;"2014",'Act 2013-2014'!I:I)</f>
        <v>11311.32</v>
      </c>
      <c r="T53" s="11">
        <f>SUMIF('Act 2013-2014'!$U:$U,"CR6"&amp;'LGE Summary by Ferc by Month'!$B53&amp;"2014",'Act 2013-2014'!J:J)</f>
        <v>17271.009999999998</v>
      </c>
      <c r="U53" s="11">
        <f>SUMIF('Act 2013-2014'!$U:$U,"CR6"&amp;'LGE Summary by Ferc by Month'!$B53&amp;"2014",'Act 2013-2014'!K:K)</f>
        <v>16273.88</v>
      </c>
      <c r="V53" s="11">
        <f>SUMIF('Act 2013-2014'!$U:$U,"CR6"&amp;'LGE Summary by Ferc by Month'!$B53&amp;"2014",'Act 2013-2014'!L:L)</f>
        <v>27927</v>
      </c>
      <c r="W53" s="11">
        <f>SUMIF('Act 2013-2014'!$U:$U,"CR6"&amp;'LGE Summary by Ferc by Month'!$B53&amp;"2014",'Act 2013-2014'!M:M)</f>
        <v>7020.4500000000007</v>
      </c>
      <c r="X53" s="11">
        <f>SUMIF('Act 2013-2014'!$U:$U,"CR6"&amp;'LGE Summary by Ferc by Month'!$B53&amp;"2014",'Act 2013-2014'!N:N)</f>
        <v>12162.45</v>
      </c>
      <c r="Y53" s="11">
        <f>SUMIF('Act 2013-2014'!$U:$U,"CR6"&amp;'LGE Summary by Ferc by Month'!$B53&amp;"2014",'Act 2013-2014'!O:O)</f>
        <v>13567.94</v>
      </c>
      <c r="Z53" s="11">
        <f>SUMIF('Act 2013-2014'!$U:$U,"CR6"&amp;'LGE Summary by Ferc by Month'!$B53&amp;"2014",'Act 2013-2014'!P:P)</f>
        <v>37180.31</v>
      </c>
      <c r="AA53" s="11">
        <f>SUMIF('2015-2017'!$U:$U,"CR6"&amp;'LGE Summary by Ferc by Month'!$B53&amp;"2015",'2015-2017'!E:E)</f>
        <v>0</v>
      </c>
      <c r="AB53" s="11">
        <f>SUMIF('2015-2017'!$U:$U,"CR6"&amp;'LGE Summary by Ferc by Month'!$B53&amp;"2015",'2015-2017'!F:F)</f>
        <v>0</v>
      </c>
      <c r="AC53" s="11">
        <f>SUMIF('2015-2017'!$U:$U,"CR6"&amp;'LGE Summary by Ferc by Month'!$B53&amp;"2015",'2015-2017'!G:G)</f>
        <v>0</v>
      </c>
      <c r="AD53" s="11">
        <f>SUMIF('2015-2017'!$U:$U,"CR6"&amp;'LGE Summary by Ferc by Month'!$B53&amp;"2015",'2015-2017'!H:H)</f>
        <v>0</v>
      </c>
      <c r="AE53" s="11">
        <f>SUMIF('2015-2017'!$U:$U,"CR6"&amp;'LGE Summary by Ferc by Month'!$B53&amp;"2015",'2015-2017'!I:I)</f>
        <v>0</v>
      </c>
      <c r="AF53" s="11">
        <f>SUMIF('2015-2017'!$U:$U,"CR6"&amp;'LGE Summary by Ferc by Month'!$B53&amp;"2015",'2015-2017'!J:J)</f>
        <v>0</v>
      </c>
      <c r="AG53" s="11">
        <f>SUMIF('2015-2017'!$U:$U,"CR6"&amp;'LGE Summary by Ferc by Month'!$B53&amp;"2015",'2015-2017'!K:K)</f>
        <v>0</v>
      </c>
      <c r="AH53" s="11">
        <f>SUMIF('2015-2017'!$U:$U,"CR6"&amp;'LGE Summary by Ferc by Month'!$B53&amp;"2015",'2015-2017'!L:L)</f>
        <v>0</v>
      </c>
      <c r="AI53" s="11">
        <f>SUMIF('2015-2017'!$U:$U,"CR6"&amp;'LGE Summary by Ferc by Month'!$B53&amp;"2015",'2015-2017'!M:M)</f>
        <v>0</v>
      </c>
      <c r="AJ53" s="11">
        <f>SUMIF('2015-2017'!$U:$U,"CR6"&amp;'LGE Summary by Ferc by Month'!$B53&amp;"2015",'2015-2017'!N:N)</f>
        <v>0</v>
      </c>
      <c r="AK53" s="11">
        <f>SUMIF('2015-2017'!$U:$U,"CR6"&amp;'LGE Summary by Ferc by Month'!$B53&amp;"2015",'2015-2017'!O:O)</f>
        <v>0</v>
      </c>
      <c r="AL53" s="11">
        <f>SUMIF('2015-2017'!$U:$U,"CR6"&amp;'LGE Summary by Ferc by Month'!$B53&amp;"2015",'2015-2017'!P:P)</f>
        <v>0</v>
      </c>
      <c r="AM53" s="11">
        <f>SUMIF('2015-2017'!$U:$U,"CR6"&amp;'LGE Summary by Ferc by Month'!$B53&amp;"2016",'2015-2017'!E:E)</f>
        <v>0</v>
      </c>
      <c r="AN53" s="11">
        <f>SUMIF('2015-2017'!$U:$U,"CR6"&amp;'LGE Summary by Ferc by Month'!$B53&amp;"2016",'2015-2017'!F:F)</f>
        <v>0</v>
      </c>
      <c r="AO53" s="11">
        <f>SUMIF('2015-2017'!$U:$U,"CR6"&amp;'LGE Summary by Ferc by Month'!$B53&amp;"2016",'2015-2017'!G:G)</f>
        <v>0</v>
      </c>
      <c r="AP53" s="11">
        <f>SUMIF('2015-2017'!$U:$U,"CR6"&amp;'LGE Summary by Ferc by Month'!$B53&amp;"2016",'2015-2017'!H:H)</f>
        <v>0</v>
      </c>
      <c r="AQ53" s="11">
        <f>SUMIF('2015-2017'!$U:$U,"CR6"&amp;'LGE Summary by Ferc by Month'!$B53&amp;"2016",'2015-2017'!I:I)</f>
        <v>0</v>
      </c>
      <c r="AR53" s="11">
        <f>SUMIF('2015-2017'!$U:$U,"CR6"&amp;'LGE Summary by Ferc by Month'!$B53&amp;"2016",'2015-2017'!J:J)</f>
        <v>0</v>
      </c>
      <c r="AS53" s="11">
        <f>SUMIF('2015-2017'!$U:$U,"CR6"&amp;'LGE Summary by Ferc by Month'!$B53&amp;"2016",'2015-2017'!K:K)</f>
        <v>0</v>
      </c>
      <c r="AT53" s="11">
        <f>SUMIF('2015-2017'!$U:$U,"CR6"&amp;'LGE Summary by Ferc by Month'!$B53&amp;"2016",'2015-2017'!L:L)</f>
        <v>0</v>
      </c>
      <c r="AU53" s="11">
        <f>SUMIF('2015-2017'!$U:$U,"CR6"&amp;'LGE Summary by Ferc by Month'!$B53&amp;"2016",'2015-2017'!M:M)</f>
        <v>0</v>
      </c>
      <c r="AV53" s="11">
        <f>SUMIF('2015-2017'!$U:$U,"CR6"&amp;'LGE Summary by Ferc by Month'!$B53&amp;"2016",'2015-2017'!N:N)</f>
        <v>0</v>
      </c>
      <c r="AW53" s="11">
        <f>SUMIF('2015-2017'!$U:$U,"CR6"&amp;'LGE Summary by Ferc by Month'!$B53&amp;"2016",'2015-2017'!O:O)</f>
        <v>0</v>
      </c>
      <c r="AX53" s="11">
        <f>SUMIF('2015-2017'!$U:$U,"CR6"&amp;'LGE Summary by Ferc by Month'!$B53&amp;"2016",'2015-2017'!P:P)</f>
        <v>0</v>
      </c>
      <c r="AY53" s="11">
        <f>SUMIF('2015-2017'!$U:$U,"CR6"&amp;'LGE Summary by Ferc by Month'!$B53&amp;"2017",'2015-2017'!E:E)</f>
        <v>0</v>
      </c>
      <c r="AZ53" s="11">
        <f>SUMIF('2015-2017'!$U:$U,"CR6"&amp;'LGE Summary by Ferc by Month'!$B53&amp;"2017",'2015-2017'!F:F)</f>
        <v>0</v>
      </c>
      <c r="BA53" s="11">
        <f>SUMIF('2015-2017'!$U:$U,"CR6"&amp;'LGE Summary by Ferc by Month'!$B53&amp;"2017",'2015-2017'!G:G)</f>
        <v>0</v>
      </c>
      <c r="BB53" s="11">
        <f>SUMIF('2015-2017'!$U:$U,"CR6"&amp;'LGE Summary by Ferc by Month'!$B53&amp;"2017",'2015-2017'!H:H)</f>
        <v>0</v>
      </c>
      <c r="BC53" s="11">
        <f>SUMIF('2015-2017'!$U:$U,"CR6"&amp;'LGE Summary by Ferc by Month'!$B53&amp;"2017",'2015-2017'!I:I)</f>
        <v>0</v>
      </c>
      <c r="BD53" s="11">
        <f>SUMIF('2015-2017'!$U:$U,"CR6"&amp;'LGE Summary by Ferc by Month'!$B53&amp;"2017",'2015-2017'!J:J)</f>
        <v>0</v>
      </c>
      <c r="BE53" s="11">
        <f>SUMIF('2015-2017'!$U:$U,"CR6"&amp;'LGE Summary by Ferc by Month'!$B53&amp;"2017",'2015-2017'!K:K)</f>
        <v>0</v>
      </c>
      <c r="BF53" s="11">
        <f>SUMIF('2015-2017'!$U:$U,"CR6"&amp;'LGE Summary by Ferc by Month'!$B53&amp;"2017",'2015-2017'!L:L)</f>
        <v>0</v>
      </c>
      <c r="BG53" s="11">
        <f>SUMIF('2015-2017'!$U:$U,"CR6"&amp;'LGE Summary by Ferc by Month'!$B53&amp;"2017",'2015-2017'!M:M)</f>
        <v>0</v>
      </c>
      <c r="BH53" s="11">
        <f>SUMIF('2015-2017'!$U:$U,"CR6"&amp;'LGE Summary by Ferc by Month'!$B53&amp;"2017",'2015-2017'!N:N)</f>
        <v>0</v>
      </c>
      <c r="BI53" s="11">
        <f>SUMIF('2015-2017'!$U:$U,"CR6"&amp;'LGE Summary by Ferc by Month'!$B53&amp;"2017",'2015-2017'!O:O)</f>
        <v>0</v>
      </c>
      <c r="BJ53" s="11">
        <f>SUMIF('2015-2017'!$U:$U,"CR6"&amp;'LGE Summary by Ferc by Month'!$B53&amp;"2017",'2015-2017'!P:P)</f>
        <v>0</v>
      </c>
      <c r="BK53" s="12"/>
      <c r="BL53" s="12">
        <f t="shared" si="23"/>
        <v>180351.47</v>
      </c>
      <c r="BM53" s="12">
        <f t="shared" si="24"/>
        <v>240522.21000000002</v>
      </c>
      <c r="BN53" s="12">
        <f t="shared" si="25"/>
        <v>0</v>
      </c>
      <c r="BO53" s="12">
        <f t="shared" si="26"/>
        <v>0</v>
      </c>
      <c r="BP53" s="12">
        <f t="shared" si="27"/>
        <v>0</v>
      </c>
    </row>
    <row r="54" spans="1:68" x14ac:dyDescent="0.25">
      <c r="B54" s="13" t="s">
        <v>3087</v>
      </c>
      <c r="C54" s="11">
        <f>SUMIF('Act 2013-2014'!$U:$U,"CR6"&amp;'LGE Summary by Ferc by Month'!$B54&amp;"2013",'Act 2013-2014'!E:E)</f>
        <v>450132.66000000003</v>
      </c>
      <c r="D54" s="11">
        <f>SUMIF('Act 2013-2014'!$U:$U,"CR6"&amp;'LGE Summary by Ferc by Month'!$B54&amp;"2013",'Act 2013-2014'!F:F)</f>
        <v>24010.89</v>
      </c>
      <c r="E54" s="11">
        <f>SUMIF('Act 2013-2014'!$U:$U,"CR6"&amp;'LGE Summary by Ferc by Month'!$B54&amp;"2013",'Act 2013-2014'!G:G)</f>
        <v>234395.19</v>
      </c>
      <c r="F54" s="11">
        <f>SUMIF('Act 2013-2014'!$U:$U,"CR6"&amp;'LGE Summary by Ferc by Month'!$B54&amp;"2013",'Act 2013-2014'!H:H)</f>
        <v>330383.60000000003</v>
      </c>
      <c r="G54" s="11">
        <f>SUMIF('Act 2013-2014'!$U:$U,"CR6"&amp;'LGE Summary by Ferc by Month'!$B54&amp;"2013",'Act 2013-2014'!I:I)</f>
        <v>228838.37</v>
      </c>
      <c r="H54" s="11">
        <f>SUMIF('Act 2013-2014'!$U:$U,"CR6"&amp;'LGE Summary by Ferc by Month'!$B54&amp;"2013",'Act 2013-2014'!J:J)</f>
        <v>228913.26</v>
      </c>
      <c r="I54" s="11">
        <f>SUMIF('Act 2013-2014'!$U:$U,"CR6"&amp;'LGE Summary by Ferc by Month'!$B54&amp;"2013",'Act 2013-2014'!K:K)</f>
        <v>140624.57</v>
      </c>
      <c r="J54" s="11">
        <f>SUMIF('Act 2013-2014'!$U:$U,"CR6"&amp;'LGE Summary by Ferc by Month'!$B54&amp;"2013",'Act 2013-2014'!L:L)</f>
        <v>420345.20999999996</v>
      </c>
      <c r="K54" s="11">
        <f>SUMIF('Act 2013-2014'!$U:$U,"CR6"&amp;'LGE Summary by Ferc by Month'!$B54&amp;"2013",'Act 2013-2014'!M:M)</f>
        <v>179435.01</v>
      </c>
      <c r="L54" s="11">
        <f>SUMIF('Act 2013-2014'!$U:$U,"CR6"&amp;'LGE Summary by Ferc by Month'!$B54&amp;"2013",'Act 2013-2014'!N:N)</f>
        <v>240748.81</v>
      </c>
      <c r="M54" s="11">
        <f>SUMIF('Act 2013-2014'!$U:$U,"CR6"&amp;'LGE Summary by Ferc by Month'!$B54&amp;"2013",'Act 2013-2014'!O:O)</f>
        <v>165609.53999999998</v>
      </c>
      <c r="N54" s="11">
        <f>SUMIF('Act 2013-2014'!$U:$U,"CR6"&amp;'LGE Summary by Ferc by Month'!$B54&amp;"2013",'Act 2013-2014'!P:P)</f>
        <v>210802.07</v>
      </c>
      <c r="O54" s="11">
        <f>SUMIF('Act 2013-2014'!$U:$U,"CR6"&amp;'LGE Summary by Ferc by Month'!$B54&amp;"2014",'Act 2013-2014'!E:E)</f>
        <v>253372.47</v>
      </c>
      <c r="P54" s="11">
        <f>SUMIF('Act 2013-2014'!$U:$U,"CR6"&amp;'LGE Summary by Ferc by Month'!$B54&amp;"2014",'Act 2013-2014'!F:F)</f>
        <v>246378.75</v>
      </c>
      <c r="Q54" s="11">
        <f>SUMIF('Act 2013-2014'!$U:$U,"CR6"&amp;'LGE Summary by Ferc by Month'!$B54&amp;"2014",'Act 2013-2014'!G:G)</f>
        <v>462258.93999999994</v>
      </c>
      <c r="R54" s="11">
        <f>SUMIF('Act 2013-2014'!$U:$U,"CR6"&amp;'LGE Summary by Ferc by Month'!$B54&amp;"2014",'Act 2013-2014'!H:H)</f>
        <v>507567.78</v>
      </c>
      <c r="S54" s="11">
        <f>SUMIF('Act 2013-2014'!$U:$U,"CR6"&amp;'LGE Summary by Ferc by Month'!$B54&amp;"2014",'Act 2013-2014'!I:I)</f>
        <v>267246.94</v>
      </c>
      <c r="T54" s="11">
        <f>SUMIF('Act 2013-2014'!$U:$U,"CR6"&amp;'LGE Summary by Ferc by Month'!$B54&amp;"2014",'Act 2013-2014'!J:J)</f>
        <v>231623.35</v>
      </c>
      <c r="U54" s="11">
        <f>SUMIF('Act 2013-2014'!$U:$U,"CR6"&amp;'LGE Summary by Ferc by Month'!$B54&amp;"2014",'Act 2013-2014'!K:K)</f>
        <v>252488.09</v>
      </c>
      <c r="V54" s="11">
        <f>SUMIF('Act 2013-2014'!$U:$U,"CR6"&amp;'LGE Summary by Ferc by Month'!$B54&amp;"2014",'Act 2013-2014'!L:L)</f>
        <v>180633.35</v>
      </c>
      <c r="W54" s="11">
        <f>SUMIF('Act 2013-2014'!$U:$U,"CR6"&amp;'LGE Summary by Ferc by Month'!$B54&amp;"2014",'Act 2013-2014'!M:M)</f>
        <v>124669.94</v>
      </c>
      <c r="X54" s="11">
        <f>SUMIF('Act 2013-2014'!$U:$U,"CR6"&amp;'LGE Summary by Ferc by Month'!$B54&amp;"2014",'Act 2013-2014'!N:N)</f>
        <v>92175.37</v>
      </c>
      <c r="Y54" s="11">
        <f>SUMIF('Act 2013-2014'!$U:$U,"CR6"&amp;'LGE Summary by Ferc by Month'!$B54&amp;"2014",'Act 2013-2014'!O:O)</f>
        <v>80507.3</v>
      </c>
      <c r="Z54" s="11">
        <f>SUMIF('Act 2013-2014'!$U:$U,"CR6"&amp;'LGE Summary by Ferc by Month'!$B54&amp;"2014",'Act 2013-2014'!P:P)</f>
        <v>71331.81</v>
      </c>
      <c r="AA54" s="11">
        <f>SUMIF('2015-2017'!$U:$U,"CR6"&amp;'LGE Summary by Ferc by Month'!$B54&amp;"2015",'2015-2017'!E:E)</f>
        <v>988</v>
      </c>
      <c r="AB54" s="11">
        <f>SUMIF('2015-2017'!$U:$U,"CR6"&amp;'LGE Summary by Ferc by Month'!$B54&amp;"2015",'2015-2017'!F:F)</f>
        <v>988</v>
      </c>
      <c r="AC54" s="11">
        <f>SUMIF('2015-2017'!$U:$U,"CR6"&amp;'LGE Summary by Ferc by Month'!$B54&amp;"2015",'2015-2017'!G:G)</f>
        <v>13228</v>
      </c>
      <c r="AD54" s="11">
        <f>SUMIF('2015-2017'!$U:$U,"CR6"&amp;'LGE Summary by Ferc by Month'!$B54&amp;"2015",'2015-2017'!H:H)</f>
        <v>16288</v>
      </c>
      <c r="AE54" s="11">
        <f>SUMIF('2015-2017'!$U:$U,"CR6"&amp;'LGE Summary by Ferc by Month'!$B54&amp;"2015",'2015-2017'!I:I)</f>
        <v>0</v>
      </c>
      <c r="AF54" s="11">
        <f>SUMIF('2015-2017'!$U:$U,"CR6"&amp;'LGE Summary by Ferc by Month'!$B54&amp;"2015",'2015-2017'!J:J)</f>
        <v>0</v>
      </c>
      <c r="AG54" s="11">
        <f>SUMIF('2015-2017'!$U:$U,"CR6"&amp;'LGE Summary by Ferc by Month'!$B54&amp;"2015",'2015-2017'!K:K)</f>
        <v>0</v>
      </c>
      <c r="AH54" s="11">
        <f>SUMIF('2015-2017'!$U:$U,"CR6"&amp;'LGE Summary by Ferc by Month'!$B54&amp;"2015",'2015-2017'!L:L)</f>
        <v>0</v>
      </c>
      <c r="AI54" s="11">
        <f>SUMIF('2015-2017'!$U:$U,"CR6"&amp;'LGE Summary by Ferc by Month'!$B54&amp;"2015",'2015-2017'!M:M)</f>
        <v>0</v>
      </c>
      <c r="AJ54" s="11">
        <f>SUMIF('2015-2017'!$U:$U,"CR6"&amp;'LGE Summary by Ferc by Month'!$B54&amp;"2015",'2015-2017'!N:N)</f>
        <v>0</v>
      </c>
      <c r="AK54" s="11">
        <f>SUMIF('2015-2017'!$U:$U,"CR6"&amp;'LGE Summary by Ferc by Month'!$B54&amp;"2015",'2015-2017'!O:O)</f>
        <v>0</v>
      </c>
      <c r="AL54" s="11">
        <f>SUMIF('2015-2017'!$U:$U,"CR6"&amp;'LGE Summary by Ferc by Month'!$B54&amp;"2015",'2015-2017'!P:P)</f>
        <v>0</v>
      </c>
      <c r="AM54" s="11">
        <f>SUMIF('2015-2017'!$U:$U,"CR6"&amp;'LGE Summary by Ferc by Month'!$B54&amp;"2016",'2015-2017'!E:E)</f>
        <v>0</v>
      </c>
      <c r="AN54" s="11">
        <f>SUMIF('2015-2017'!$U:$U,"CR6"&amp;'LGE Summary by Ferc by Month'!$B54&amp;"2016",'2015-2017'!F:F)</f>
        <v>0</v>
      </c>
      <c r="AO54" s="11">
        <f>SUMIF('2015-2017'!$U:$U,"CR6"&amp;'LGE Summary by Ferc by Month'!$B54&amp;"2016",'2015-2017'!G:G)</f>
        <v>0</v>
      </c>
      <c r="AP54" s="11">
        <f>SUMIF('2015-2017'!$U:$U,"CR6"&amp;'LGE Summary by Ferc by Month'!$B54&amp;"2016",'2015-2017'!H:H)</f>
        <v>0</v>
      </c>
      <c r="AQ54" s="11">
        <f>SUMIF('2015-2017'!$U:$U,"CR6"&amp;'LGE Summary by Ferc by Month'!$B54&amp;"2016",'2015-2017'!I:I)</f>
        <v>0</v>
      </c>
      <c r="AR54" s="11">
        <f>SUMIF('2015-2017'!$U:$U,"CR6"&amp;'LGE Summary by Ferc by Month'!$B54&amp;"2016",'2015-2017'!J:J)</f>
        <v>0</v>
      </c>
      <c r="AS54" s="11">
        <f>SUMIF('2015-2017'!$U:$U,"CR6"&amp;'LGE Summary by Ferc by Month'!$B54&amp;"2016",'2015-2017'!K:K)</f>
        <v>0</v>
      </c>
      <c r="AT54" s="11">
        <f>SUMIF('2015-2017'!$U:$U,"CR6"&amp;'LGE Summary by Ferc by Month'!$B54&amp;"2016",'2015-2017'!L:L)</f>
        <v>0</v>
      </c>
      <c r="AU54" s="11">
        <f>SUMIF('2015-2017'!$U:$U,"CR6"&amp;'LGE Summary by Ferc by Month'!$B54&amp;"2016",'2015-2017'!M:M)</f>
        <v>0</v>
      </c>
      <c r="AV54" s="11">
        <f>SUMIF('2015-2017'!$U:$U,"CR6"&amp;'LGE Summary by Ferc by Month'!$B54&amp;"2016",'2015-2017'!N:N)</f>
        <v>0</v>
      </c>
      <c r="AW54" s="11">
        <f>SUMIF('2015-2017'!$U:$U,"CR6"&amp;'LGE Summary by Ferc by Month'!$B54&amp;"2016",'2015-2017'!O:O)</f>
        <v>0</v>
      </c>
      <c r="AX54" s="11">
        <f>SUMIF('2015-2017'!$U:$U,"CR6"&amp;'LGE Summary by Ferc by Month'!$B54&amp;"2016",'2015-2017'!P:P)</f>
        <v>0</v>
      </c>
      <c r="AY54" s="11">
        <f>SUMIF('2015-2017'!$U:$U,"CR6"&amp;'LGE Summary by Ferc by Month'!$B54&amp;"2017",'2015-2017'!E:E)</f>
        <v>0</v>
      </c>
      <c r="AZ54" s="11">
        <f>SUMIF('2015-2017'!$U:$U,"CR6"&amp;'LGE Summary by Ferc by Month'!$B54&amp;"2017",'2015-2017'!F:F)</f>
        <v>0</v>
      </c>
      <c r="BA54" s="11">
        <f>SUMIF('2015-2017'!$U:$U,"CR6"&amp;'LGE Summary by Ferc by Month'!$B54&amp;"2017",'2015-2017'!G:G)</f>
        <v>0</v>
      </c>
      <c r="BB54" s="11">
        <f>SUMIF('2015-2017'!$U:$U,"CR6"&amp;'LGE Summary by Ferc by Month'!$B54&amp;"2017",'2015-2017'!H:H)</f>
        <v>0</v>
      </c>
      <c r="BC54" s="11">
        <f>SUMIF('2015-2017'!$U:$U,"CR6"&amp;'LGE Summary by Ferc by Month'!$B54&amp;"2017",'2015-2017'!I:I)</f>
        <v>0</v>
      </c>
      <c r="BD54" s="11">
        <f>SUMIF('2015-2017'!$U:$U,"CR6"&amp;'LGE Summary by Ferc by Month'!$B54&amp;"2017",'2015-2017'!J:J)</f>
        <v>0</v>
      </c>
      <c r="BE54" s="11">
        <f>SUMIF('2015-2017'!$U:$U,"CR6"&amp;'LGE Summary by Ferc by Month'!$B54&amp;"2017",'2015-2017'!K:K)</f>
        <v>0</v>
      </c>
      <c r="BF54" s="11">
        <f>SUMIF('2015-2017'!$U:$U,"CR6"&amp;'LGE Summary by Ferc by Month'!$B54&amp;"2017",'2015-2017'!L:L)</f>
        <v>0</v>
      </c>
      <c r="BG54" s="11">
        <f>SUMIF('2015-2017'!$U:$U,"CR6"&amp;'LGE Summary by Ferc by Month'!$B54&amp;"2017",'2015-2017'!M:M)</f>
        <v>0</v>
      </c>
      <c r="BH54" s="11">
        <f>SUMIF('2015-2017'!$U:$U,"CR6"&amp;'LGE Summary by Ferc by Month'!$B54&amp;"2017",'2015-2017'!N:N)</f>
        <v>0</v>
      </c>
      <c r="BI54" s="11">
        <f>SUMIF('2015-2017'!$U:$U,"CR6"&amp;'LGE Summary by Ferc by Month'!$B54&amp;"2017",'2015-2017'!O:O)</f>
        <v>0</v>
      </c>
      <c r="BJ54" s="11">
        <f>SUMIF('2015-2017'!$U:$U,"CR6"&amp;'LGE Summary by Ferc by Month'!$B54&amp;"2017",'2015-2017'!P:P)</f>
        <v>0</v>
      </c>
      <c r="BK54" s="12"/>
      <c r="BL54" s="12">
        <f t="shared" si="23"/>
        <v>2854239.1799999997</v>
      </c>
      <c r="BM54" s="12">
        <f t="shared" si="24"/>
        <v>2770254.09</v>
      </c>
      <c r="BN54" s="12">
        <f t="shared" si="25"/>
        <v>31492</v>
      </c>
      <c r="BO54" s="12">
        <f t="shared" si="26"/>
        <v>0</v>
      </c>
      <c r="BP54" s="12">
        <f t="shared" si="27"/>
        <v>0</v>
      </c>
    </row>
    <row r="55" spans="1:68" x14ac:dyDescent="0.25">
      <c r="B55" s="13" t="s">
        <v>3088</v>
      </c>
      <c r="C55" s="11">
        <f>SUMIF('Act 2013-2014'!$U:$U,"CR6"&amp;'LGE Summary by Ferc by Month'!$B55&amp;"2013",'Act 2013-2014'!E:E)</f>
        <v>297964.7</v>
      </c>
      <c r="D55" s="11">
        <f>SUMIF('Act 2013-2014'!$U:$U,"CR6"&amp;'LGE Summary by Ferc by Month'!$B55&amp;"2013",'Act 2013-2014'!F:F)</f>
        <v>148025.72</v>
      </c>
      <c r="E55" s="11">
        <f>SUMIF('Act 2013-2014'!$U:$U,"CR6"&amp;'LGE Summary by Ferc by Month'!$B55&amp;"2013",'Act 2013-2014'!G:G)</f>
        <v>29684.080000000002</v>
      </c>
      <c r="F55" s="11">
        <f>SUMIF('Act 2013-2014'!$U:$U,"CR6"&amp;'LGE Summary by Ferc by Month'!$B55&amp;"2013",'Act 2013-2014'!H:H)</f>
        <v>181232.23</v>
      </c>
      <c r="G55" s="11">
        <f>SUMIF('Act 2013-2014'!$U:$U,"CR6"&amp;'LGE Summary by Ferc by Month'!$B55&amp;"2013",'Act 2013-2014'!I:I)</f>
        <v>39840.25</v>
      </c>
      <c r="H55" s="11">
        <f>SUMIF('Act 2013-2014'!$U:$U,"CR6"&amp;'LGE Summary by Ferc by Month'!$B55&amp;"2013",'Act 2013-2014'!J:J)</f>
        <v>60668.840000000004</v>
      </c>
      <c r="I55" s="11">
        <f>SUMIF('Act 2013-2014'!$U:$U,"CR6"&amp;'LGE Summary by Ferc by Month'!$B55&amp;"2013",'Act 2013-2014'!K:K)</f>
        <v>42947.37</v>
      </c>
      <c r="J55" s="11">
        <f>SUMIF('Act 2013-2014'!$U:$U,"CR6"&amp;'LGE Summary by Ferc by Month'!$B55&amp;"2013",'Act 2013-2014'!L:L)</f>
        <v>108356.77999999998</v>
      </c>
      <c r="K55" s="11">
        <f>SUMIF('Act 2013-2014'!$U:$U,"CR6"&amp;'LGE Summary by Ferc by Month'!$B55&amp;"2013",'Act 2013-2014'!M:M)</f>
        <v>2688.4</v>
      </c>
      <c r="L55" s="11">
        <f>SUMIF('Act 2013-2014'!$U:$U,"CR6"&amp;'LGE Summary by Ferc by Month'!$B55&amp;"2013",'Act 2013-2014'!N:N)</f>
        <v>57596.229999999996</v>
      </c>
      <c r="M55" s="11">
        <f>SUMIF('Act 2013-2014'!$U:$U,"CR6"&amp;'LGE Summary by Ferc by Month'!$B55&amp;"2013",'Act 2013-2014'!O:O)</f>
        <v>43397.45</v>
      </c>
      <c r="N55" s="11">
        <f>SUMIF('Act 2013-2014'!$U:$U,"CR6"&amp;'LGE Summary by Ferc by Month'!$B55&amp;"2013",'Act 2013-2014'!P:P)</f>
        <v>8709.8100000000013</v>
      </c>
      <c r="O55" s="11">
        <f>SUMIF('Act 2013-2014'!$U:$U,"CR6"&amp;'LGE Summary by Ferc by Month'!$B55&amp;"2014",'Act 2013-2014'!E:E)</f>
        <v>113450.24000000001</v>
      </c>
      <c r="P55" s="11">
        <f>SUMIF('Act 2013-2014'!$U:$U,"CR6"&amp;'LGE Summary by Ferc by Month'!$B55&amp;"2014",'Act 2013-2014'!F:F)</f>
        <v>114196.73999999999</v>
      </c>
      <c r="Q55" s="11">
        <f>SUMIF('Act 2013-2014'!$U:$U,"CR6"&amp;'LGE Summary by Ferc by Month'!$B55&amp;"2014",'Act 2013-2014'!G:G)</f>
        <v>504521.05000000005</v>
      </c>
      <c r="R55" s="11">
        <f>SUMIF('Act 2013-2014'!$U:$U,"CR6"&amp;'LGE Summary by Ferc by Month'!$B55&amp;"2014",'Act 2013-2014'!H:H)</f>
        <v>-325915.60000000003</v>
      </c>
      <c r="S55" s="11">
        <f>SUMIF('Act 2013-2014'!$U:$U,"CR6"&amp;'LGE Summary by Ferc by Month'!$B55&amp;"2014",'Act 2013-2014'!I:I)</f>
        <v>24491.8</v>
      </c>
      <c r="T55" s="11">
        <f>SUMIF('Act 2013-2014'!$U:$U,"CR6"&amp;'LGE Summary by Ferc by Month'!$B55&amp;"2014",'Act 2013-2014'!J:J)</f>
        <v>36939.769999999997</v>
      </c>
      <c r="U55" s="11">
        <f>SUMIF('Act 2013-2014'!$U:$U,"CR6"&amp;'LGE Summary by Ferc by Month'!$B55&amp;"2014",'Act 2013-2014'!K:K)</f>
        <v>53233.03</v>
      </c>
      <c r="V55" s="11">
        <f>SUMIF('Act 2013-2014'!$U:$U,"CR6"&amp;'LGE Summary by Ferc by Month'!$B55&amp;"2014",'Act 2013-2014'!L:L)</f>
        <v>27621.73</v>
      </c>
      <c r="W55" s="11">
        <f>SUMIF('Act 2013-2014'!$U:$U,"CR6"&amp;'LGE Summary by Ferc by Month'!$B55&amp;"2014",'Act 2013-2014'!M:M)</f>
        <v>17950.180000000004</v>
      </c>
      <c r="X55" s="11">
        <f>SUMIF('Act 2013-2014'!$U:$U,"CR6"&amp;'LGE Summary by Ferc by Month'!$B55&amp;"2014",'Act 2013-2014'!N:N)</f>
        <v>5699.77</v>
      </c>
      <c r="Y55" s="11">
        <f>SUMIF('Act 2013-2014'!$U:$U,"CR6"&amp;'LGE Summary by Ferc by Month'!$B55&amp;"2014",'Act 2013-2014'!O:O)</f>
        <v>23593.690000000002</v>
      </c>
      <c r="Z55" s="11">
        <f>SUMIF('Act 2013-2014'!$U:$U,"CR6"&amp;'LGE Summary by Ferc by Month'!$B55&amp;"2014",'Act 2013-2014'!P:P)</f>
        <v>3555.84</v>
      </c>
      <c r="AA55" s="11">
        <f>SUMIF('2015-2017'!$U:$U,"CR6"&amp;'LGE Summary by Ferc by Month'!$B55&amp;"2015",'2015-2017'!E:E)</f>
        <v>0</v>
      </c>
      <c r="AB55" s="11">
        <f>SUMIF('2015-2017'!$U:$U,"CR6"&amp;'LGE Summary by Ferc by Month'!$B55&amp;"2015",'2015-2017'!F:F)</f>
        <v>0</v>
      </c>
      <c r="AC55" s="11">
        <f>SUMIF('2015-2017'!$U:$U,"CR6"&amp;'LGE Summary by Ferc by Month'!$B55&amp;"2015",'2015-2017'!G:G)</f>
        <v>0</v>
      </c>
      <c r="AD55" s="11">
        <f>SUMIF('2015-2017'!$U:$U,"CR6"&amp;'LGE Summary by Ferc by Month'!$B55&amp;"2015",'2015-2017'!H:H)</f>
        <v>0</v>
      </c>
      <c r="AE55" s="11">
        <f>SUMIF('2015-2017'!$U:$U,"CR6"&amp;'LGE Summary by Ferc by Month'!$B55&amp;"2015",'2015-2017'!I:I)</f>
        <v>0</v>
      </c>
      <c r="AF55" s="11">
        <f>SUMIF('2015-2017'!$U:$U,"CR6"&amp;'LGE Summary by Ferc by Month'!$B55&amp;"2015",'2015-2017'!J:J)</f>
        <v>0</v>
      </c>
      <c r="AG55" s="11">
        <f>SUMIF('2015-2017'!$U:$U,"CR6"&amp;'LGE Summary by Ferc by Month'!$B55&amp;"2015",'2015-2017'!K:K)</f>
        <v>0</v>
      </c>
      <c r="AH55" s="11">
        <f>SUMIF('2015-2017'!$U:$U,"CR6"&amp;'LGE Summary by Ferc by Month'!$B55&amp;"2015",'2015-2017'!L:L)</f>
        <v>0</v>
      </c>
      <c r="AI55" s="11">
        <f>SUMIF('2015-2017'!$U:$U,"CR6"&amp;'LGE Summary by Ferc by Month'!$B55&amp;"2015",'2015-2017'!M:M)</f>
        <v>0</v>
      </c>
      <c r="AJ55" s="11">
        <f>SUMIF('2015-2017'!$U:$U,"CR6"&amp;'LGE Summary by Ferc by Month'!$B55&amp;"2015",'2015-2017'!N:N)</f>
        <v>0</v>
      </c>
      <c r="AK55" s="11">
        <f>SUMIF('2015-2017'!$U:$U,"CR6"&amp;'LGE Summary by Ferc by Month'!$B55&amp;"2015",'2015-2017'!O:O)</f>
        <v>0</v>
      </c>
      <c r="AL55" s="11">
        <f>SUMIF('2015-2017'!$U:$U,"CR6"&amp;'LGE Summary by Ferc by Month'!$B55&amp;"2015",'2015-2017'!P:P)</f>
        <v>0</v>
      </c>
      <c r="AM55" s="11">
        <f>SUMIF('2015-2017'!$U:$U,"CR6"&amp;'LGE Summary by Ferc by Month'!$B55&amp;"2016",'2015-2017'!E:E)</f>
        <v>0</v>
      </c>
      <c r="AN55" s="11">
        <f>SUMIF('2015-2017'!$U:$U,"CR6"&amp;'LGE Summary by Ferc by Month'!$B55&amp;"2016",'2015-2017'!F:F)</f>
        <v>0</v>
      </c>
      <c r="AO55" s="11">
        <f>SUMIF('2015-2017'!$U:$U,"CR6"&amp;'LGE Summary by Ferc by Month'!$B55&amp;"2016",'2015-2017'!G:G)</f>
        <v>0</v>
      </c>
      <c r="AP55" s="11">
        <f>SUMIF('2015-2017'!$U:$U,"CR6"&amp;'LGE Summary by Ferc by Month'!$B55&amp;"2016",'2015-2017'!H:H)</f>
        <v>0</v>
      </c>
      <c r="AQ55" s="11">
        <f>SUMIF('2015-2017'!$U:$U,"CR6"&amp;'LGE Summary by Ferc by Month'!$B55&amp;"2016",'2015-2017'!I:I)</f>
        <v>0</v>
      </c>
      <c r="AR55" s="11">
        <f>SUMIF('2015-2017'!$U:$U,"CR6"&amp;'LGE Summary by Ferc by Month'!$B55&amp;"2016",'2015-2017'!J:J)</f>
        <v>0</v>
      </c>
      <c r="AS55" s="11">
        <f>SUMIF('2015-2017'!$U:$U,"CR6"&amp;'LGE Summary by Ferc by Month'!$B55&amp;"2016",'2015-2017'!K:K)</f>
        <v>0</v>
      </c>
      <c r="AT55" s="11">
        <f>SUMIF('2015-2017'!$U:$U,"CR6"&amp;'LGE Summary by Ferc by Month'!$B55&amp;"2016",'2015-2017'!L:L)</f>
        <v>0</v>
      </c>
      <c r="AU55" s="11">
        <f>SUMIF('2015-2017'!$U:$U,"CR6"&amp;'LGE Summary by Ferc by Month'!$B55&amp;"2016",'2015-2017'!M:M)</f>
        <v>0</v>
      </c>
      <c r="AV55" s="11">
        <f>SUMIF('2015-2017'!$U:$U,"CR6"&amp;'LGE Summary by Ferc by Month'!$B55&amp;"2016",'2015-2017'!N:N)</f>
        <v>0</v>
      </c>
      <c r="AW55" s="11">
        <f>SUMIF('2015-2017'!$U:$U,"CR6"&amp;'LGE Summary by Ferc by Month'!$B55&amp;"2016",'2015-2017'!O:O)</f>
        <v>0</v>
      </c>
      <c r="AX55" s="11">
        <f>SUMIF('2015-2017'!$U:$U,"CR6"&amp;'LGE Summary by Ferc by Month'!$B55&amp;"2016",'2015-2017'!P:P)</f>
        <v>0</v>
      </c>
      <c r="AY55" s="11">
        <f>SUMIF('2015-2017'!$U:$U,"CR6"&amp;'LGE Summary by Ferc by Month'!$B55&amp;"2017",'2015-2017'!E:E)</f>
        <v>0</v>
      </c>
      <c r="AZ55" s="11">
        <f>SUMIF('2015-2017'!$U:$U,"CR6"&amp;'LGE Summary by Ferc by Month'!$B55&amp;"2017",'2015-2017'!F:F)</f>
        <v>0</v>
      </c>
      <c r="BA55" s="11">
        <f>SUMIF('2015-2017'!$U:$U,"CR6"&amp;'LGE Summary by Ferc by Month'!$B55&amp;"2017",'2015-2017'!G:G)</f>
        <v>0</v>
      </c>
      <c r="BB55" s="11">
        <f>SUMIF('2015-2017'!$U:$U,"CR6"&amp;'LGE Summary by Ferc by Month'!$B55&amp;"2017",'2015-2017'!H:H)</f>
        <v>0</v>
      </c>
      <c r="BC55" s="11">
        <f>SUMIF('2015-2017'!$U:$U,"CR6"&amp;'LGE Summary by Ferc by Month'!$B55&amp;"2017",'2015-2017'!I:I)</f>
        <v>0</v>
      </c>
      <c r="BD55" s="11">
        <f>SUMIF('2015-2017'!$U:$U,"CR6"&amp;'LGE Summary by Ferc by Month'!$B55&amp;"2017",'2015-2017'!J:J)</f>
        <v>0</v>
      </c>
      <c r="BE55" s="11">
        <f>SUMIF('2015-2017'!$U:$U,"CR6"&amp;'LGE Summary by Ferc by Month'!$B55&amp;"2017",'2015-2017'!K:K)</f>
        <v>0</v>
      </c>
      <c r="BF55" s="11">
        <f>SUMIF('2015-2017'!$U:$U,"CR6"&amp;'LGE Summary by Ferc by Month'!$B55&amp;"2017",'2015-2017'!L:L)</f>
        <v>0</v>
      </c>
      <c r="BG55" s="11">
        <f>SUMIF('2015-2017'!$U:$U,"CR6"&amp;'LGE Summary by Ferc by Month'!$B55&amp;"2017",'2015-2017'!M:M)</f>
        <v>0</v>
      </c>
      <c r="BH55" s="11">
        <f>SUMIF('2015-2017'!$U:$U,"CR6"&amp;'LGE Summary by Ferc by Month'!$B55&amp;"2017",'2015-2017'!N:N)</f>
        <v>0</v>
      </c>
      <c r="BI55" s="11">
        <f>SUMIF('2015-2017'!$U:$U,"CR6"&amp;'LGE Summary by Ferc by Month'!$B55&amp;"2017",'2015-2017'!O:O)</f>
        <v>0</v>
      </c>
      <c r="BJ55" s="11">
        <f>SUMIF('2015-2017'!$U:$U,"CR6"&amp;'LGE Summary by Ferc by Month'!$B55&amp;"2017",'2015-2017'!P:P)</f>
        <v>0</v>
      </c>
      <c r="BK55" s="12"/>
      <c r="BL55" s="12">
        <f t="shared" si="23"/>
        <v>1021111.8600000001</v>
      </c>
      <c r="BM55" s="12">
        <f t="shared" si="24"/>
        <v>599338.24000000011</v>
      </c>
      <c r="BN55" s="12">
        <f t="shared" si="25"/>
        <v>0</v>
      </c>
      <c r="BO55" s="12">
        <f t="shared" si="26"/>
        <v>0</v>
      </c>
      <c r="BP55" s="12">
        <f t="shared" si="27"/>
        <v>0</v>
      </c>
    </row>
    <row r="56" spans="1:68" x14ac:dyDescent="0.25">
      <c r="B56" s="13" t="s">
        <v>3089</v>
      </c>
      <c r="C56" s="11">
        <f>SUMIF('Act 2013-2014'!$U:$U,"CR6"&amp;'LGE Summary by Ferc by Month'!$B56&amp;"2013",'Act 2013-2014'!E:E)</f>
        <v>20794.45</v>
      </c>
      <c r="D56" s="11">
        <f>SUMIF('Act 2013-2014'!$U:$U,"CR6"&amp;'LGE Summary by Ferc by Month'!$B56&amp;"2013",'Act 2013-2014'!F:F)</f>
        <v>30798.1</v>
      </c>
      <c r="E56" s="11">
        <f>SUMIF('Act 2013-2014'!$U:$U,"CR6"&amp;'LGE Summary by Ferc by Month'!$B56&amp;"2013",'Act 2013-2014'!G:G)</f>
        <v>19538.88</v>
      </c>
      <c r="F56" s="11">
        <f>SUMIF('Act 2013-2014'!$U:$U,"CR6"&amp;'LGE Summary by Ferc by Month'!$B56&amp;"2013",'Act 2013-2014'!H:H)</f>
        <v>20728.05</v>
      </c>
      <c r="G56" s="11">
        <f>SUMIF('Act 2013-2014'!$U:$U,"CR6"&amp;'LGE Summary by Ferc by Month'!$B56&amp;"2013",'Act 2013-2014'!I:I)</f>
        <v>19210.18</v>
      </c>
      <c r="H56" s="11">
        <f>SUMIF('Act 2013-2014'!$U:$U,"CR6"&amp;'LGE Summary by Ferc by Month'!$B56&amp;"2013",'Act 2013-2014'!J:J)</f>
        <v>16081.009999999998</v>
      </c>
      <c r="I56" s="11">
        <f>SUMIF('Act 2013-2014'!$U:$U,"CR6"&amp;'LGE Summary by Ferc by Month'!$B56&amp;"2013",'Act 2013-2014'!K:K)</f>
        <v>21008.420000000002</v>
      </c>
      <c r="J56" s="11">
        <f>SUMIF('Act 2013-2014'!$U:$U,"CR6"&amp;'LGE Summary by Ferc by Month'!$B56&amp;"2013",'Act 2013-2014'!L:L)</f>
        <v>23854.959999999999</v>
      </c>
      <c r="K56" s="11">
        <f>SUMIF('Act 2013-2014'!$U:$U,"CR6"&amp;'LGE Summary by Ferc by Month'!$B56&amp;"2013",'Act 2013-2014'!M:M)</f>
        <v>16815.03</v>
      </c>
      <c r="L56" s="11">
        <f>SUMIF('Act 2013-2014'!$U:$U,"CR6"&amp;'LGE Summary by Ferc by Month'!$B56&amp;"2013",'Act 2013-2014'!N:N)</f>
        <v>20346.150000000001</v>
      </c>
      <c r="M56" s="11">
        <f>SUMIF('Act 2013-2014'!$U:$U,"CR6"&amp;'LGE Summary by Ferc by Month'!$B56&amp;"2013",'Act 2013-2014'!O:O)</f>
        <v>24012.289999999997</v>
      </c>
      <c r="N56" s="11">
        <f>SUMIF('Act 2013-2014'!$U:$U,"CR6"&amp;'LGE Summary by Ferc by Month'!$B56&amp;"2013",'Act 2013-2014'!P:P)</f>
        <v>51357.68</v>
      </c>
      <c r="O56" s="11">
        <f>SUMIF('Act 2013-2014'!$U:$U,"CR6"&amp;'LGE Summary by Ferc by Month'!$B56&amp;"2014",'Act 2013-2014'!E:E)</f>
        <v>16992.97</v>
      </c>
      <c r="P56" s="11">
        <f>SUMIF('Act 2013-2014'!$U:$U,"CR6"&amp;'LGE Summary by Ferc by Month'!$B56&amp;"2014",'Act 2013-2014'!F:F)</f>
        <v>16265.89</v>
      </c>
      <c r="Q56" s="11">
        <f>SUMIF('Act 2013-2014'!$U:$U,"CR6"&amp;'LGE Summary by Ferc by Month'!$B56&amp;"2014",'Act 2013-2014'!G:G)</f>
        <v>27458.28</v>
      </c>
      <c r="R56" s="11">
        <f>SUMIF('Act 2013-2014'!$U:$U,"CR6"&amp;'LGE Summary by Ferc by Month'!$B56&amp;"2014",'Act 2013-2014'!H:H)</f>
        <v>31287.71</v>
      </c>
      <c r="S56" s="11">
        <f>SUMIF('Act 2013-2014'!$U:$U,"CR6"&amp;'LGE Summary by Ferc by Month'!$B56&amp;"2014",'Act 2013-2014'!I:I)</f>
        <v>10552.9</v>
      </c>
      <c r="T56" s="11">
        <f>SUMIF('Act 2013-2014'!$U:$U,"CR6"&amp;'LGE Summary by Ferc by Month'!$B56&amp;"2014",'Act 2013-2014'!J:J)</f>
        <v>-5949.7999999999993</v>
      </c>
      <c r="U56" s="11">
        <f>SUMIF('Act 2013-2014'!$U:$U,"CR6"&amp;'LGE Summary by Ferc by Month'!$B56&amp;"2014",'Act 2013-2014'!K:K)</f>
        <v>30267.82</v>
      </c>
      <c r="V56" s="11">
        <f>SUMIF('Act 2013-2014'!$U:$U,"CR6"&amp;'LGE Summary by Ferc by Month'!$B56&amp;"2014",'Act 2013-2014'!L:L)</f>
        <v>20091.91</v>
      </c>
      <c r="W56" s="11">
        <f>SUMIF('Act 2013-2014'!$U:$U,"CR6"&amp;'LGE Summary by Ferc by Month'!$B56&amp;"2014",'Act 2013-2014'!M:M)</f>
        <v>20295.099999999999</v>
      </c>
      <c r="X56" s="11">
        <f>SUMIF('Act 2013-2014'!$U:$U,"CR6"&amp;'LGE Summary by Ferc by Month'!$B56&amp;"2014",'Act 2013-2014'!N:N)</f>
        <v>24141.49</v>
      </c>
      <c r="Y56" s="11">
        <f>SUMIF('Act 2013-2014'!$U:$U,"CR6"&amp;'LGE Summary by Ferc by Month'!$B56&amp;"2014",'Act 2013-2014'!O:O)</f>
        <v>2142.4699999999998</v>
      </c>
      <c r="Z56" s="11">
        <f>SUMIF('Act 2013-2014'!$U:$U,"CR6"&amp;'LGE Summary by Ferc by Month'!$B56&amp;"2014",'Act 2013-2014'!P:P)</f>
        <v>13637.83</v>
      </c>
      <c r="AA56" s="11">
        <f>SUMIF('2015-2017'!$U:$U,"CR6"&amp;'LGE Summary by Ferc by Month'!$B56&amp;"2015",'2015-2017'!E:E)</f>
        <v>0</v>
      </c>
      <c r="AB56" s="11">
        <f>SUMIF('2015-2017'!$U:$U,"CR6"&amp;'LGE Summary by Ferc by Month'!$B56&amp;"2015",'2015-2017'!F:F)</f>
        <v>0</v>
      </c>
      <c r="AC56" s="11">
        <f>SUMIF('2015-2017'!$U:$U,"CR6"&amp;'LGE Summary by Ferc by Month'!$B56&amp;"2015",'2015-2017'!G:G)</f>
        <v>0</v>
      </c>
      <c r="AD56" s="11">
        <f>SUMIF('2015-2017'!$U:$U,"CR6"&amp;'LGE Summary by Ferc by Month'!$B56&amp;"2015",'2015-2017'!H:H)</f>
        <v>0</v>
      </c>
      <c r="AE56" s="11">
        <f>SUMIF('2015-2017'!$U:$U,"CR6"&amp;'LGE Summary by Ferc by Month'!$B56&amp;"2015",'2015-2017'!I:I)</f>
        <v>0</v>
      </c>
      <c r="AF56" s="11">
        <f>SUMIF('2015-2017'!$U:$U,"CR6"&amp;'LGE Summary by Ferc by Month'!$B56&amp;"2015",'2015-2017'!J:J)</f>
        <v>0</v>
      </c>
      <c r="AG56" s="11">
        <f>SUMIF('2015-2017'!$U:$U,"CR6"&amp;'LGE Summary by Ferc by Month'!$B56&amp;"2015",'2015-2017'!K:K)</f>
        <v>0</v>
      </c>
      <c r="AH56" s="11">
        <f>SUMIF('2015-2017'!$U:$U,"CR6"&amp;'LGE Summary by Ferc by Month'!$B56&amp;"2015",'2015-2017'!L:L)</f>
        <v>0</v>
      </c>
      <c r="AI56" s="11">
        <f>SUMIF('2015-2017'!$U:$U,"CR6"&amp;'LGE Summary by Ferc by Month'!$B56&amp;"2015",'2015-2017'!M:M)</f>
        <v>0</v>
      </c>
      <c r="AJ56" s="11">
        <f>SUMIF('2015-2017'!$U:$U,"CR6"&amp;'LGE Summary by Ferc by Month'!$B56&amp;"2015",'2015-2017'!N:N)</f>
        <v>0</v>
      </c>
      <c r="AK56" s="11">
        <f>SUMIF('2015-2017'!$U:$U,"CR6"&amp;'LGE Summary by Ferc by Month'!$B56&amp;"2015",'2015-2017'!O:O)</f>
        <v>0</v>
      </c>
      <c r="AL56" s="11">
        <f>SUMIF('2015-2017'!$U:$U,"CR6"&amp;'LGE Summary by Ferc by Month'!$B56&amp;"2015",'2015-2017'!P:P)</f>
        <v>0</v>
      </c>
      <c r="AM56" s="11">
        <f>SUMIF('2015-2017'!$U:$U,"CR6"&amp;'LGE Summary by Ferc by Month'!$B56&amp;"2016",'2015-2017'!E:E)</f>
        <v>0</v>
      </c>
      <c r="AN56" s="11">
        <f>SUMIF('2015-2017'!$U:$U,"CR6"&amp;'LGE Summary by Ferc by Month'!$B56&amp;"2016",'2015-2017'!F:F)</f>
        <v>0</v>
      </c>
      <c r="AO56" s="11">
        <f>SUMIF('2015-2017'!$U:$U,"CR6"&amp;'LGE Summary by Ferc by Month'!$B56&amp;"2016",'2015-2017'!G:G)</f>
        <v>0</v>
      </c>
      <c r="AP56" s="11">
        <f>SUMIF('2015-2017'!$U:$U,"CR6"&amp;'LGE Summary by Ferc by Month'!$B56&amp;"2016",'2015-2017'!H:H)</f>
        <v>0</v>
      </c>
      <c r="AQ56" s="11">
        <f>SUMIF('2015-2017'!$U:$U,"CR6"&amp;'LGE Summary by Ferc by Month'!$B56&amp;"2016",'2015-2017'!I:I)</f>
        <v>0</v>
      </c>
      <c r="AR56" s="11">
        <f>SUMIF('2015-2017'!$U:$U,"CR6"&amp;'LGE Summary by Ferc by Month'!$B56&amp;"2016",'2015-2017'!J:J)</f>
        <v>0</v>
      </c>
      <c r="AS56" s="11">
        <f>SUMIF('2015-2017'!$U:$U,"CR6"&amp;'LGE Summary by Ferc by Month'!$B56&amp;"2016",'2015-2017'!K:K)</f>
        <v>0</v>
      </c>
      <c r="AT56" s="11">
        <f>SUMIF('2015-2017'!$U:$U,"CR6"&amp;'LGE Summary by Ferc by Month'!$B56&amp;"2016",'2015-2017'!L:L)</f>
        <v>0</v>
      </c>
      <c r="AU56" s="11">
        <f>SUMIF('2015-2017'!$U:$U,"CR6"&amp;'LGE Summary by Ferc by Month'!$B56&amp;"2016",'2015-2017'!M:M)</f>
        <v>0</v>
      </c>
      <c r="AV56" s="11">
        <f>SUMIF('2015-2017'!$U:$U,"CR6"&amp;'LGE Summary by Ferc by Month'!$B56&amp;"2016",'2015-2017'!N:N)</f>
        <v>0</v>
      </c>
      <c r="AW56" s="11">
        <f>SUMIF('2015-2017'!$U:$U,"CR6"&amp;'LGE Summary by Ferc by Month'!$B56&amp;"2016",'2015-2017'!O:O)</f>
        <v>0</v>
      </c>
      <c r="AX56" s="11">
        <f>SUMIF('2015-2017'!$U:$U,"CR6"&amp;'LGE Summary by Ferc by Month'!$B56&amp;"2016",'2015-2017'!P:P)</f>
        <v>0</v>
      </c>
      <c r="AY56" s="11">
        <f>SUMIF('2015-2017'!$U:$U,"CR6"&amp;'LGE Summary by Ferc by Month'!$B56&amp;"2017",'2015-2017'!E:E)</f>
        <v>0</v>
      </c>
      <c r="AZ56" s="11">
        <f>SUMIF('2015-2017'!$U:$U,"CR6"&amp;'LGE Summary by Ferc by Month'!$B56&amp;"2017",'2015-2017'!F:F)</f>
        <v>0</v>
      </c>
      <c r="BA56" s="11">
        <f>SUMIF('2015-2017'!$U:$U,"CR6"&amp;'LGE Summary by Ferc by Month'!$B56&amp;"2017",'2015-2017'!G:G)</f>
        <v>0</v>
      </c>
      <c r="BB56" s="11">
        <f>SUMIF('2015-2017'!$U:$U,"CR6"&amp;'LGE Summary by Ferc by Month'!$B56&amp;"2017",'2015-2017'!H:H)</f>
        <v>0</v>
      </c>
      <c r="BC56" s="11">
        <f>SUMIF('2015-2017'!$U:$U,"CR6"&amp;'LGE Summary by Ferc by Month'!$B56&amp;"2017",'2015-2017'!I:I)</f>
        <v>0</v>
      </c>
      <c r="BD56" s="11">
        <f>SUMIF('2015-2017'!$U:$U,"CR6"&amp;'LGE Summary by Ferc by Month'!$B56&amp;"2017",'2015-2017'!J:J)</f>
        <v>0</v>
      </c>
      <c r="BE56" s="11">
        <f>SUMIF('2015-2017'!$U:$U,"CR6"&amp;'LGE Summary by Ferc by Month'!$B56&amp;"2017",'2015-2017'!K:K)</f>
        <v>0</v>
      </c>
      <c r="BF56" s="11">
        <f>SUMIF('2015-2017'!$U:$U,"CR6"&amp;'LGE Summary by Ferc by Month'!$B56&amp;"2017",'2015-2017'!L:L)</f>
        <v>0</v>
      </c>
      <c r="BG56" s="11">
        <f>SUMIF('2015-2017'!$U:$U,"CR6"&amp;'LGE Summary by Ferc by Month'!$B56&amp;"2017",'2015-2017'!M:M)</f>
        <v>0</v>
      </c>
      <c r="BH56" s="11">
        <f>SUMIF('2015-2017'!$U:$U,"CR6"&amp;'LGE Summary by Ferc by Month'!$B56&amp;"2017",'2015-2017'!N:N)</f>
        <v>0</v>
      </c>
      <c r="BI56" s="11">
        <f>SUMIF('2015-2017'!$U:$U,"CR6"&amp;'LGE Summary by Ferc by Month'!$B56&amp;"2017",'2015-2017'!O:O)</f>
        <v>0</v>
      </c>
      <c r="BJ56" s="11">
        <f>SUMIF('2015-2017'!$U:$U,"CR6"&amp;'LGE Summary by Ferc by Month'!$B56&amp;"2017",'2015-2017'!P:P)</f>
        <v>0</v>
      </c>
      <c r="BK56" s="12"/>
      <c r="BL56" s="12">
        <f t="shared" si="23"/>
        <v>284545.2</v>
      </c>
      <c r="BM56" s="12">
        <f t="shared" si="24"/>
        <v>207184.56999999998</v>
      </c>
      <c r="BN56" s="12">
        <f t="shared" si="25"/>
        <v>0</v>
      </c>
      <c r="BO56" s="12">
        <f t="shared" si="26"/>
        <v>0</v>
      </c>
      <c r="BP56" s="12">
        <f t="shared" si="27"/>
        <v>0</v>
      </c>
    </row>
    <row r="57" spans="1:68" x14ac:dyDescent="0.25">
      <c r="B57" s="13" t="s">
        <v>3091</v>
      </c>
      <c r="C57" s="11">
        <f>SUMIF('Act 2013-2014'!$U:$U,"CR6"&amp;'LGE Summary by Ferc by Month'!$B57&amp;"2013",'Act 2013-2014'!E:E)</f>
        <v>551.98</v>
      </c>
      <c r="D57" s="11">
        <f>SUMIF('Act 2013-2014'!$U:$U,"CR6"&amp;'LGE Summary by Ferc by Month'!$B57&amp;"2013",'Act 2013-2014'!F:F)</f>
        <v>345.66</v>
      </c>
      <c r="E57" s="11">
        <f>SUMIF('Act 2013-2014'!$U:$U,"CR6"&amp;'LGE Summary by Ferc by Month'!$B57&amp;"2013",'Act 2013-2014'!G:G)</f>
        <v>360.4</v>
      </c>
      <c r="F57" s="11">
        <f>SUMIF('Act 2013-2014'!$U:$U,"CR6"&amp;'LGE Summary by Ferc by Month'!$B57&amp;"2013",'Act 2013-2014'!H:H)</f>
        <v>572.04</v>
      </c>
      <c r="G57" s="11">
        <f>SUMIF('Act 2013-2014'!$U:$U,"CR6"&amp;'LGE Summary by Ferc by Month'!$B57&amp;"2013",'Act 2013-2014'!I:I)</f>
        <v>384.87</v>
      </c>
      <c r="H57" s="11">
        <f>SUMIF('Act 2013-2014'!$U:$U,"CR6"&amp;'LGE Summary by Ferc by Month'!$B57&amp;"2013",'Act 2013-2014'!J:J)</f>
        <v>217.38</v>
      </c>
      <c r="I57" s="11">
        <f>SUMIF('Act 2013-2014'!$U:$U,"CR6"&amp;'LGE Summary by Ferc by Month'!$B57&amp;"2013",'Act 2013-2014'!K:K)</f>
        <v>375.38</v>
      </c>
      <c r="J57" s="11">
        <f>SUMIF('Act 2013-2014'!$U:$U,"CR6"&amp;'LGE Summary by Ferc by Month'!$B57&amp;"2013",'Act 2013-2014'!L:L)</f>
        <v>520.54999999999995</v>
      </c>
      <c r="K57" s="11">
        <f>SUMIF('Act 2013-2014'!$U:$U,"CR6"&amp;'LGE Summary by Ferc by Month'!$B57&amp;"2013",'Act 2013-2014'!M:M)</f>
        <v>203.57</v>
      </c>
      <c r="L57" s="11">
        <f>SUMIF('Act 2013-2014'!$U:$U,"CR6"&amp;'LGE Summary by Ferc by Month'!$B57&amp;"2013",'Act 2013-2014'!N:N)</f>
        <v>-196.13</v>
      </c>
      <c r="M57" s="11">
        <f>SUMIF('Act 2013-2014'!$U:$U,"CR6"&amp;'LGE Summary by Ferc by Month'!$B57&amp;"2013",'Act 2013-2014'!O:O)</f>
        <v>-275.49</v>
      </c>
      <c r="N57" s="11">
        <f>SUMIF('Act 2013-2014'!$U:$U,"CR6"&amp;'LGE Summary by Ferc by Month'!$B57&amp;"2013",'Act 2013-2014'!P:P)</f>
        <v>131.66</v>
      </c>
      <c r="O57" s="11">
        <f>SUMIF('Act 2013-2014'!$U:$U,"CR6"&amp;'LGE Summary by Ferc by Month'!$B57&amp;"2014",'Act 2013-2014'!E:E)</f>
        <v>425.52</v>
      </c>
      <c r="P57" s="11">
        <f>SUMIF('Act 2013-2014'!$U:$U,"CR6"&amp;'LGE Summary by Ferc by Month'!$B57&amp;"2014",'Act 2013-2014'!F:F)</f>
        <v>381.90999999999997</v>
      </c>
      <c r="Q57" s="11">
        <f>SUMIF('Act 2013-2014'!$U:$U,"CR6"&amp;'LGE Summary by Ferc by Month'!$B57&amp;"2014",'Act 2013-2014'!G:G)</f>
        <v>724.06</v>
      </c>
      <c r="R57" s="11">
        <f>SUMIF('Act 2013-2014'!$U:$U,"CR6"&amp;'LGE Summary by Ferc by Month'!$B57&amp;"2014",'Act 2013-2014'!H:H)</f>
        <v>384.31</v>
      </c>
      <c r="S57" s="11">
        <f>SUMIF('Act 2013-2014'!$U:$U,"CR6"&amp;'LGE Summary by Ferc by Month'!$B57&amp;"2014",'Act 2013-2014'!I:I)</f>
        <v>414.56</v>
      </c>
      <c r="T57" s="11">
        <f>SUMIF('Act 2013-2014'!$U:$U,"CR6"&amp;'LGE Summary by Ferc by Month'!$B57&amp;"2014",'Act 2013-2014'!J:J)</f>
        <v>289.89</v>
      </c>
      <c r="U57" s="11">
        <f>SUMIF('Act 2013-2014'!$U:$U,"CR6"&amp;'LGE Summary by Ferc by Month'!$B57&amp;"2014",'Act 2013-2014'!K:K)</f>
        <v>244.93</v>
      </c>
      <c r="V57" s="11">
        <f>SUMIF('Act 2013-2014'!$U:$U,"CR6"&amp;'LGE Summary by Ferc by Month'!$B57&amp;"2014",'Act 2013-2014'!L:L)</f>
        <v>175.87</v>
      </c>
      <c r="W57" s="11">
        <f>SUMIF('Act 2013-2014'!$U:$U,"CR6"&amp;'LGE Summary by Ferc by Month'!$B57&amp;"2014",'Act 2013-2014'!M:M)</f>
        <v>212.37</v>
      </c>
      <c r="X57" s="11">
        <f>SUMIF('Act 2013-2014'!$U:$U,"CR6"&amp;'LGE Summary by Ferc by Month'!$B57&amp;"2014",'Act 2013-2014'!N:N)</f>
        <v>147.51</v>
      </c>
      <c r="Y57" s="11">
        <f>SUMIF('Act 2013-2014'!$U:$U,"CR6"&amp;'LGE Summary by Ferc by Month'!$B57&amp;"2014",'Act 2013-2014'!O:O)</f>
        <v>158.96</v>
      </c>
      <c r="Z57" s="11">
        <f>SUMIF('Act 2013-2014'!$U:$U,"CR6"&amp;'LGE Summary by Ferc by Month'!$B57&amp;"2014",'Act 2013-2014'!P:P)</f>
        <v>-322.98</v>
      </c>
      <c r="AA57" s="11">
        <f>SUMIF('2015-2017'!$U:$U,"CR6"&amp;'LGE Summary by Ferc by Month'!$B57&amp;"2015",'2015-2017'!E:E)</f>
        <v>0</v>
      </c>
      <c r="AB57" s="11">
        <f>SUMIF('2015-2017'!$U:$U,"CR6"&amp;'LGE Summary by Ferc by Month'!$B57&amp;"2015",'2015-2017'!F:F)</f>
        <v>0</v>
      </c>
      <c r="AC57" s="11">
        <f>SUMIF('2015-2017'!$U:$U,"CR6"&amp;'LGE Summary by Ferc by Month'!$B57&amp;"2015",'2015-2017'!G:G)</f>
        <v>0</v>
      </c>
      <c r="AD57" s="11">
        <f>SUMIF('2015-2017'!$U:$U,"CR6"&amp;'LGE Summary by Ferc by Month'!$B57&amp;"2015",'2015-2017'!H:H)</f>
        <v>0</v>
      </c>
      <c r="AE57" s="11">
        <f>SUMIF('2015-2017'!$U:$U,"CR6"&amp;'LGE Summary by Ferc by Month'!$B57&amp;"2015",'2015-2017'!I:I)</f>
        <v>0</v>
      </c>
      <c r="AF57" s="11">
        <f>SUMIF('2015-2017'!$U:$U,"CR6"&amp;'LGE Summary by Ferc by Month'!$B57&amp;"2015",'2015-2017'!J:J)</f>
        <v>0</v>
      </c>
      <c r="AG57" s="11">
        <f>SUMIF('2015-2017'!$U:$U,"CR6"&amp;'LGE Summary by Ferc by Month'!$B57&amp;"2015",'2015-2017'!K:K)</f>
        <v>0</v>
      </c>
      <c r="AH57" s="11">
        <f>SUMIF('2015-2017'!$U:$U,"CR6"&amp;'LGE Summary by Ferc by Month'!$B57&amp;"2015",'2015-2017'!L:L)</f>
        <v>0</v>
      </c>
      <c r="AI57" s="11">
        <f>SUMIF('2015-2017'!$U:$U,"CR6"&amp;'LGE Summary by Ferc by Month'!$B57&amp;"2015",'2015-2017'!M:M)</f>
        <v>0</v>
      </c>
      <c r="AJ57" s="11">
        <f>SUMIF('2015-2017'!$U:$U,"CR6"&amp;'LGE Summary by Ferc by Month'!$B57&amp;"2015",'2015-2017'!N:N)</f>
        <v>0</v>
      </c>
      <c r="AK57" s="11">
        <f>SUMIF('2015-2017'!$U:$U,"CR6"&amp;'LGE Summary by Ferc by Month'!$B57&amp;"2015",'2015-2017'!O:O)</f>
        <v>0</v>
      </c>
      <c r="AL57" s="11">
        <f>SUMIF('2015-2017'!$U:$U,"CR6"&amp;'LGE Summary by Ferc by Month'!$B57&amp;"2015",'2015-2017'!P:P)</f>
        <v>0</v>
      </c>
      <c r="AM57" s="11">
        <f>SUMIF('2015-2017'!$U:$U,"CR6"&amp;'LGE Summary by Ferc by Month'!$B57&amp;"2016",'2015-2017'!E:E)</f>
        <v>0</v>
      </c>
      <c r="AN57" s="11">
        <f>SUMIF('2015-2017'!$U:$U,"CR6"&amp;'LGE Summary by Ferc by Month'!$B57&amp;"2016",'2015-2017'!F:F)</f>
        <v>0</v>
      </c>
      <c r="AO57" s="11">
        <f>SUMIF('2015-2017'!$U:$U,"CR6"&amp;'LGE Summary by Ferc by Month'!$B57&amp;"2016",'2015-2017'!G:G)</f>
        <v>0</v>
      </c>
      <c r="AP57" s="11">
        <f>SUMIF('2015-2017'!$U:$U,"CR6"&amp;'LGE Summary by Ferc by Month'!$B57&amp;"2016",'2015-2017'!H:H)</f>
        <v>0</v>
      </c>
      <c r="AQ57" s="11">
        <f>SUMIF('2015-2017'!$U:$U,"CR6"&amp;'LGE Summary by Ferc by Month'!$B57&amp;"2016",'2015-2017'!I:I)</f>
        <v>0</v>
      </c>
      <c r="AR57" s="11">
        <f>SUMIF('2015-2017'!$U:$U,"CR6"&amp;'LGE Summary by Ferc by Month'!$B57&amp;"2016",'2015-2017'!J:J)</f>
        <v>0</v>
      </c>
      <c r="AS57" s="11">
        <f>SUMIF('2015-2017'!$U:$U,"CR6"&amp;'LGE Summary by Ferc by Month'!$B57&amp;"2016",'2015-2017'!K:K)</f>
        <v>0</v>
      </c>
      <c r="AT57" s="11">
        <f>SUMIF('2015-2017'!$U:$U,"CR6"&amp;'LGE Summary by Ferc by Month'!$B57&amp;"2016",'2015-2017'!L:L)</f>
        <v>0</v>
      </c>
      <c r="AU57" s="11">
        <f>SUMIF('2015-2017'!$U:$U,"CR6"&amp;'LGE Summary by Ferc by Month'!$B57&amp;"2016",'2015-2017'!M:M)</f>
        <v>0</v>
      </c>
      <c r="AV57" s="11">
        <f>SUMIF('2015-2017'!$U:$U,"CR6"&amp;'LGE Summary by Ferc by Month'!$B57&amp;"2016",'2015-2017'!N:N)</f>
        <v>0</v>
      </c>
      <c r="AW57" s="11">
        <f>SUMIF('2015-2017'!$U:$U,"CR6"&amp;'LGE Summary by Ferc by Month'!$B57&amp;"2016",'2015-2017'!O:O)</f>
        <v>0</v>
      </c>
      <c r="AX57" s="11">
        <f>SUMIF('2015-2017'!$U:$U,"CR6"&amp;'LGE Summary by Ferc by Month'!$B57&amp;"2016",'2015-2017'!P:P)</f>
        <v>0</v>
      </c>
      <c r="AY57" s="11">
        <f>SUMIF('2015-2017'!$U:$U,"CR6"&amp;'LGE Summary by Ferc by Month'!$B57&amp;"2017",'2015-2017'!E:E)</f>
        <v>0</v>
      </c>
      <c r="AZ57" s="11">
        <f>SUMIF('2015-2017'!$U:$U,"CR6"&amp;'LGE Summary by Ferc by Month'!$B57&amp;"2017",'2015-2017'!F:F)</f>
        <v>0</v>
      </c>
      <c r="BA57" s="11">
        <f>SUMIF('2015-2017'!$U:$U,"CR6"&amp;'LGE Summary by Ferc by Month'!$B57&amp;"2017",'2015-2017'!G:G)</f>
        <v>0</v>
      </c>
      <c r="BB57" s="11">
        <f>SUMIF('2015-2017'!$U:$U,"CR6"&amp;'LGE Summary by Ferc by Month'!$B57&amp;"2017",'2015-2017'!H:H)</f>
        <v>0</v>
      </c>
      <c r="BC57" s="11">
        <f>SUMIF('2015-2017'!$U:$U,"CR6"&amp;'LGE Summary by Ferc by Month'!$B57&amp;"2017",'2015-2017'!I:I)</f>
        <v>0</v>
      </c>
      <c r="BD57" s="11">
        <f>SUMIF('2015-2017'!$U:$U,"CR6"&amp;'LGE Summary by Ferc by Month'!$B57&amp;"2017",'2015-2017'!J:J)</f>
        <v>0</v>
      </c>
      <c r="BE57" s="11">
        <f>SUMIF('2015-2017'!$U:$U,"CR6"&amp;'LGE Summary by Ferc by Month'!$B57&amp;"2017",'2015-2017'!K:K)</f>
        <v>0</v>
      </c>
      <c r="BF57" s="11">
        <f>SUMIF('2015-2017'!$U:$U,"CR6"&amp;'LGE Summary by Ferc by Month'!$B57&amp;"2017",'2015-2017'!L:L)</f>
        <v>0</v>
      </c>
      <c r="BG57" s="11">
        <f>SUMIF('2015-2017'!$U:$U,"CR6"&amp;'LGE Summary by Ferc by Month'!$B57&amp;"2017",'2015-2017'!M:M)</f>
        <v>0</v>
      </c>
      <c r="BH57" s="11">
        <f>SUMIF('2015-2017'!$U:$U,"CR6"&amp;'LGE Summary by Ferc by Month'!$B57&amp;"2017",'2015-2017'!N:N)</f>
        <v>0</v>
      </c>
      <c r="BI57" s="11">
        <f>SUMIF('2015-2017'!$U:$U,"CR6"&amp;'LGE Summary by Ferc by Month'!$B57&amp;"2017",'2015-2017'!O:O)</f>
        <v>0</v>
      </c>
      <c r="BJ57" s="11">
        <f>SUMIF('2015-2017'!$U:$U,"CR6"&amp;'LGE Summary by Ferc by Month'!$B57&amp;"2017",'2015-2017'!P:P)</f>
        <v>0</v>
      </c>
      <c r="BK57" s="12"/>
      <c r="BL57" s="12">
        <f t="shared" si="23"/>
        <v>3191.87</v>
      </c>
      <c r="BM57" s="12">
        <f t="shared" si="24"/>
        <v>3236.9099999999994</v>
      </c>
      <c r="BN57" s="12">
        <f t="shared" si="25"/>
        <v>0</v>
      </c>
      <c r="BO57" s="12">
        <f t="shared" si="26"/>
        <v>0</v>
      </c>
      <c r="BP57" s="12">
        <f t="shared" si="27"/>
        <v>0</v>
      </c>
    </row>
    <row r="58" spans="1:68" x14ac:dyDescent="0.25">
      <c r="B58" s="13" t="s">
        <v>3092</v>
      </c>
      <c r="C58" s="11">
        <f>SUMIF('Act 2013-2014'!$U:$U,"CR6"&amp;'LGE Summary by Ferc by Month'!$B58&amp;"2013",'Act 2013-2014'!E:E)</f>
        <v>16784.249999999996</v>
      </c>
      <c r="D58" s="11">
        <f>SUMIF('Act 2013-2014'!$U:$U,"CR6"&amp;'LGE Summary by Ferc by Month'!$B58&amp;"2013",'Act 2013-2014'!F:F)</f>
        <v>10506.230000000003</v>
      </c>
      <c r="E58" s="11">
        <f>SUMIF('Act 2013-2014'!$U:$U,"CR6"&amp;'LGE Summary by Ferc by Month'!$B58&amp;"2013",'Act 2013-2014'!G:G)</f>
        <v>14631.67</v>
      </c>
      <c r="F58" s="11">
        <f>SUMIF('Act 2013-2014'!$U:$U,"CR6"&amp;'LGE Summary by Ferc by Month'!$B58&amp;"2013",'Act 2013-2014'!H:H)</f>
        <v>23547.219999999998</v>
      </c>
      <c r="G58" s="11">
        <f>SUMIF('Act 2013-2014'!$U:$U,"CR6"&amp;'LGE Summary by Ferc by Month'!$B58&amp;"2013",'Act 2013-2014'!I:I)</f>
        <v>15621.32</v>
      </c>
      <c r="H58" s="11">
        <f>SUMIF('Act 2013-2014'!$U:$U,"CR6"&amp;'LGE Summary by Ferc by Month'!$B58&amp;"2013",'Act 2013-2014'!J:J)</f>
        <v>8820.0600000000013</v>
      </c>
      <c r="I58" s="11">
        <f>SUMIF('Act 2013-2014'!$U:$U,"CR6"&amp;'LGE Summary by Ferc by Month'!$B58&amp;"2013",'Act 2013-2014'!K:K)</f>
        <v>15236.85</v>
      </c>
      <c r="J58" s="11">
        <f>SUMIF('Act 2013-2014'!$U:$U,"CR6"&amp;'LGE Summary by Ferc by Month'!$B58&amp;"2013",'Act 2013-2014'!L:L)</f>
        <v>21544.439999999995</v>
      </c>
      <c r="K58" s="11">
        <f>SUMIF('Act 2013-2014'!$U:$U,"CR6"&amp;'LGE Summary by Ferc by Month'!$B58&amp;"2013",'Act 2013-2014'!M:M)</f>
        <v>8264.25</v>
      </c>
      <c r="L58" s="11">
        <f>SUMIF('Act 2013-2014'!$U:$U,"CR6"&amp;'LGE Summary by Ferc by Month'!$B58&amp;"2013",'Act 2013-2014'!N:N)</f>
        <v>8685.23</v>
      </c>
      <c r="M58" s="11">
        <f>SUMIF('Act 2013-2014'!$U:$U,"CR6"&amp;'LGE Summary by Ferc by Month'!$B58&amp;"2013",'Act 2013-2014'!O:O)</f>
        <v>12189.259999999998</v>
      </c>
      <c r="N58" s="11">
        <f>SUMIF('Act 2013-2014'!$U:$U,"CR6"&amp;'LGE Summary by Ferc by Month'!$B58&amp;"2013",'Act 2013-2014'!P:P)</f>
        <v>8801.5300000000007</v>
      </c>
      <c r="O58" s="11">
        <f>SUMIF('Act 2013-2014'!$U:$U,"CR6"&amp;'LGE Summary by Ferc by Month'!$B58&amp;"2014",'Act 2013-2014'!E:E)</f>
        <v>13419.340000000002</v>
      </c>
      <c r="P58" s="11">
        <f>SUMIF('Act 2013-2014'!$U:$U,"CR6"&amp;'LGE Summary by Ferc by Month'!$B58&amp;"2014",'Act 2013-2014'!F:F)</f>
        <v>12534.08</v>
      </c>
      <c r="Q58" s="11">
        <f>SUMIF('Act 2013-2014'!$U:$U,"CR6"&amp;'LGE Summary by Ferc by Month'!$B58&amp;"2014",'Act 2013-2014'!G:G)</f>
        <v>20088.419999999998</v>
      </c>
      <c r="R58" s="11">
        <f>SUMIF('Act 2013-2014'!$U:$U,"CR6"&amp;'LGE Summary by Ferc by Month'!$B58&amp;"2014",'Act 2013-2014'!H:H)</f>
        <v>10606.86</v>
      </c>
      <c r="S58" s="11">
        <f>SUMIF('Act 2013-2014'!$U:$U,"CR6"&amp;'LGE Summary by Ferc by Month'!$B58&amp;"2014",'Act 2013-2014'!I:I)</f>
        <v>11503.64</v>
      </c>
      <c r="T58" s="11">
        <f>SUMIF('Act 2013-2014'!$U:$U,"CR6"&amp;'LGE Summary by Ferc by Month'!$B58&amp;"2014",'Act 2013-2014'!J:J)</f>
        <v>10175.06</v>
      </c>
      <c r="U58" s="11">
        <f>SUMIF('Act 2013-2014'!$U:$U,"CR6"&amp;'LGE Summary by Ferc by Month'!$B58&amp;"2014",'Act 2013-2014'!K:K)</f>
        <v>7257.96</v>
      </c>
      <c r="V58" s="11">
        <f>SUMIF('Act 2013-2014'!$U:$U,"CR6"&amp;'LGE Summary by Ferc by Month'!$B58&amp;"2014",'Act 2013-2014'!L:L)</f>
        <v>5340.42</v>
      </c>
      <c r="W58" s="11">
        <f>SUMIF('Act 2013-2014'!$U:$U,"CR6"&amp;'LGE Summary by Ferc by Month'!$B58&amp;"2014",'Act 2013-2014'!M:M)</f>
        <v>6514.83</v>
      </c>
      <c r="X58" s="11">
        <f>SUMIF('Act 2013-2014'!$U:$U,"CR6"&amp;'LGE Summary by Ferc by Month'!$B58&amp;"2014",'Act 2013-2014'!N:N)</f>
        <v>4479.47</v>
      </c>
      <c r="Y58" s="11">
        <f>SUMIF('Act 2013-2014'!$U:$U,"CR6"&amp;'LGE Summary by Ferc by Month'!$B58&amp;"2014",'Act 2013-2014'!O:O)</f>
        <v>4829.0300000000007</v>
      </c>
      <c r="Z58" s="11">
        <f>SUMIF('Act 2013-2014'!$U:$U,"CR6"&amp;'LGE Summary by Ferc by Month'!$B58&amp;"2014",'Act 2013-2014'!P:P)</f>
        <v>7951.3600000000006</v>
      </c>
      <c r="AA58" s="11">
        <f>SUMIF('2015-2017'!$U:$U,"CR6"&amp;'LGE Summary by Ferc by Month'!$B58&amp;"2015",'2015-2017'!E:E)</f>
        <v>0</v>
      </c>
      <c r="AB58" s="11">
        <f>SUMIF('2015-2017'!$U:$U,"CR6"&amp;'LGE Summary by Ferc by Month'!$B58&amp;"2015",'2015-2017'!F:F)</f>
        <v>0</v>
      </c>
      <c r="AC58" s="11">
        <f>SUMIF('2015-2017'!$U:$U,"CR6"&amp;'LGE Summary by Ferc by Month'!$B58&amp;"2015",'2015-2017'!G:G)</f>
        <v>0</v>
      </c>
      <c r="AD58" s="11">
        <f>SUMIF('2015-2017'!$U:$U,"CR6"&amp;'LGE Summary by Ferc by Month'!$B58&amp;"2015",'2015-2017'!H:H)</f>
        <v>0</v>
      </c>
      <c r="AE58" s="11">
        <f>SUMIF('2015-2017'!$U:$U,"CR6"&amp;'LGE Summary by Ferc by Month'!$B58&amp;"2015",'2015-2017'!I:I)</f>
        <v>0</v>
      </c>
      <c r="AF58" s="11">
        <f>SUMIF('2015-2017'!$U:$U,"CR6"&amp;'LGE Summary by Ferc by Month'!$B58&amp;"2015",'2015-2017'!J:J)</f>
        <v>0</v>
      </c>
      <c r="AG58" s="11">
        <f>SUMIF('2015-2017'!$U:$U,"CR6"&amp;'LGE Summary by Ferc by Month'!$B58&amp;"2015",'2015-2017'!K:K)</f>
        <v>0</v>
      </c>
      <c r="AH58" s="11">
        <f>SUMIF('2015-2017'!$U:$U,"CR6"&amp;'LGE Summary by Ferc by Month'!$B58&amp;"2015",'2015-2017'!L:L)</f>
        <v>0</v>
      </c>
      <c r="AI58" s="11">
        <f>SUMIF('2015-2017'!$U:$U,"CR6"&amp;'LGE Summary by Ferc by Month'!$B58&amp;"2015",'2015-2017'!M:M)</f>
        <v>0</v>
      </c>
      <c r="AJ58" s="11">
        <f>SUMIF('2015-2017'!$U:$U,"CR6"&amp;'LGE Summary by Ferc by Month'!$B58&amp;"2015",'2015-2017'!N:N)</f>
        <v>0</v>
      </c>
      <c r="AK58" s="11">
        <f>SUMIF('2015-2017'!$U:$U,"CR6"&amp;'LGE Summary by Ferc by Month'!$B58&amp;"2015",'2015-2017'!O:O)</f>
        <v>0</v>
      </c>
      <c r="AL58" s="11">
        <f>SUMIF('2015-2017'!$U:$U,"CR6"&amp;'LGE Summary by Ferc by Month'!$B58&amp;"2015",'2015-2017'!P:P)</f>
        <v>0</v>
      </c>
      <c r="AM58" s="11">
        <f>SUMIF('2015-2017'!$U:$U,"CR6"&amp;'LGE Summary by Ferc by Month'!$B58&amp;"2016",'2015-2017'!E:E)</f>
        <v>0</v>
      </c>
      <c r="AN58" s="11">
        <f>SUMIF('2015-2017'!$U:$U,"CR6"&amp;'LGE Summary by Ferc by Month'!$B58&amp;"2016",'2015-2017'!F:F)</f>
        <v>0</v>
      </c>
      <c r="AO58" s="11">
        <f>SUMIF('2015-2017'!$U:$U,"CR6"&amp;'LGE Summary by Ferc by Month'!$B58&amp;"2016",'2015-2017'!G:G)</f>
        <v>0</v>
      </c>
      <c r="AP58" s="11">
        <f>SUMIF('2015-2017'!$U:$U,"CR6"&amp;'LGE Summary by Ferc by Month'!$B58&amp;"2016",'2015-2017'!H:H)</f>
        <v>0</v>
      </c>
      <c r="AQ58" s="11">
        <f>SUMIF('2015-2017'!$U:$U,"CR6"&amp;'LGE Summary by Ferc by Month'!$B58&amp;"2016",'2015-2017'!I:I)</f>
        <v>0</v>
      </c>
      <c r="AR58" s="11">
        <f>SUMIF('2015-2017'!$U:$U,"CR6"&amp;'LGE Summary by Ferc by Month'!$B58&amp;"2016",'2015-2017'!J:J)</f>
        <v>0</v>
      </c>
      <c r="AS58" s="11">
        <f>SUMIF('2015-2017'!$U:$U,"CR6"&amp;'LGE Summary by Ferc by Month'!$B58&amp;"2016",'2015-2017'!K:K)</f>
        <v>0</v>
      </c>
      <c r="AT58" s="11">
        <f>SUMIF('2015-2017'!$U:$U,"CR6"&amp;'LGE Summary by Ferc by Month'!$B58&amp;"2016",'2015-2017'!L:L)</f>
        <v>0</v>
      </c>
      <c r="AU58" s="11">
        <f>SUMIF('2015-2017'!$U:$U,"CR6"&amp;'LGE Summary by Ferc by Month'!$B58&amp;"2016",'2015-2017'!M:M)</f>
        <v>0</v>
      </c>
      <c r="AV58" s="11">
        <f>SUMIF('2015-2017'!$U:$U,"CR6"&amp;'LGE Summary by Ferc by Month'!$B58&amp;"2016",'2015-2017'!N:N)</f>
        <v>0</v>
      </c>
      <c r="AW58" s="11">
        <f>SUMIF('2015-2017'!$U:$U,"CR6"&amp;'LGE Summary by Ferc by Month'!$B58&amp;"2016",'2015-2017'!O:O)</f>
        <v>0</v>
      </c>
      <c r="AX58" s="11">
        <f>SUMIF('2015-2017'!$U:$U,"CR6"&amp;'LGE Summary by Ferc by Month'!$B58&amp;"2016",'2015-2017'!P:P)</f>
        <v>0</v>
      </c>
      <c r="AY58" s="11">
        <f>SUMIF('2015-2017'!$U:$U,"CR6"&amp;'LGE Summary by Ferc by Month'!$B58&amp;"2017",'2015-2017'!E:E)</f>
        <v>0</v>
      </c>
      <c r="AZ58" s="11">
        <f>SUMIF('2015-2017'!$U:$U,"CR6"&amp;'LGE Summary by Ferc by Month'!$B58&amp;"2017",'2015-2017'!F:F)</f>
        <v>0</v>
      </c>
      <c r="BA58" s="11">
        <f>SUMIF('2015-2017'!$U:$U,"CR6"&amp;'LGE Summary by Ferc by Month'!$B58&amp;"2017",'2015-2017'!G:G)</f>
        <v>0</v>
      </c>
      <c r="BB58" s="11">
        <f>SUMIF('2015-2017'!$U:$U,"CR6"&amp;'LGE Summary by Ferc by Month'!$B58&amp;"2017",'2015-2017'!H:H)</f>
        <v>0</v>
      </c>
      <c r="BC58" s="11">
        <f>SUMIF('2015-2017'!$U:$U,"CR6"&amp;'LGE Summary by Ferc by Month'!$B58&amp;"2017",'2015-2017'!I:I)</f>
        <v>0</v>
      </c>
      <c r="BD58" s="11">
        <f>SUMIF('2015-2017'!$U:$U,"CR6"&amp;'LGE Summary by Ferc by Month'!$B58&amp;"2017",'2015-2017'!J:J)</f>
        <v>0</v>
      </c>
      <c r="BE58" s="11">
        <f>SUMIF('2015-2017'!$U:$U,"CR6"&amp;'LGE Summary by Ferc by Month'!$B58&amp;"2017",'2015-2017'!K:K)</f>
        <v>0</v>
      </c>
      <c r="BF58" s="11">
        <f>SUMIF('2015-2017'!$U:$U,"CR6"&amp;'LGE Summary by Ferc by Month'!$B58&amp;"2017",'2015-2017'!L:L)</f>
        <v>0</v>
      </c>
      <c r="BG58" s="11">
        <f>SUMIF('2015-2017'!$U:$U,"CR6"&amp;'LGE Summary by Ferc by Month'!$B58&amp;"2017",'2015-2017'!M:M)</f>
        <v>0</v>
      </c>
      <c r="BH58" s="11">
        <f>SUMIF('2015-2017'!$U:$U,"CR6"&amp;'LGE Summary by Ferc by Month'!$B58&amp;"2017",'2015-2017'!N:N)</f>
        <v>0</v>
      </c>
      <c r="BI58" s="11">
        <f>SUMIF('2015-2017'!$U:$U,"CR6"&amp;'LGE Summary by Ferc by Month'!$B58&amp;"2017",'2015-2017'!O:O)</f>
        <v>0</v>
      </c>
      <c r="BJ58" s="11">
        <f>SUMIF('2015-2017'!$U:$U,"CR6"&amp;'LGE Summary by Ferc by Month'!$B58&amp;"2017",'2015-2017'!P:P)</f>
        <v>0</v>
      </c>
      <c r="BK58" s="12"/>
      <c r="BL58" s="12">
        <f t="shared" si="23"/>
        <v>164632.31000000003</v>
      </c>
      <c r="BM58" s="12">
        <f t="shared" si="24"/>
        <v>114700.47</v>
      </c>
      <c r="BN58" s="12">
        <f t="shared" si="25"/>
        <v>0</v>
      </c>
      <c r="BO58" s="12">
        <f t="shared" si="26"/>
        <v>0</v>
      </c>
      <c r="BP58" s="12">
        <f t="shared" si="27"/>
        <v>0</v>
      </c>
    </row>
    <row r="59" spans="1:68" x14ac:dyDescent="0.25">
      <c r="A59" t="s">
        <v>3232</v>
      </c>
      <c r="C59" s="26">
        <f>SUM(C44:C58)</f>
        <v>1921733.4999999995</v>
      </c>
      <c r="D59" s="26">
        <f t="shared" ref="D59:BJ59" si="28">SUM(D44:D58)</f>
        <v>1135424.5</v>
      </c>
      <c r="E59" s="26">
        <f t="shared" si="28"/>
        <v>1386379.3299999996</v>
      </c>
      <c r="F59" s="26">
        <f t="shared" si="28"/>
        <v>1671519.16</v>
      </c>
      <c r="G59" s="26">
        <f t="shared" si="28"/>
        <v>1322486.67</v>
      </c>
      <c r="H59" s="26">
        <f t="shared" si="28"/>
        <v>1375500.64</v>
      </c>
      <c r="I59" s="26">
        <f t="shared" si="28"/>
        <v>1304467.7199999997</v>
      </c>
      <c r="J59" s="26">
        <f t="shared" si="28"/>
        <v>1498954.1999999997</v>
      </c>
      <c r="K59" s="26">
        <f t="shared" si="28"/>
        <v>1249882.31</v>
      </c>
      <c r="L59" s="26">
        <f t="shared" si="28"/>
        <v>1593351.59</v>
      </c>
      <c r="M59" s="26">
        <f t="shared" si="28"/>
        <v>1257668.3899999999</v>
      </c>
      <c r="N59" s="26">
        <f t="shared" si="28"/>
        <v>1378305.5599999998</v>
      </c>
      <c r="O59" s="26">
        <f t="shared" si="28"/>
        <v>1616154.76</v>
      </c>
      <c r="P59" s="26">
        <f t="shared" si="28"/>
        <v>1590000.84</v>
      </c>
      <c r="Q59" s="26">
        <f t="shared" si="28"/>
        <v>1987229.5</v>
      </c>
      <c r="R59" s="26">
        <f t="shared" si="28"/>
        <v>1364579.09</v>
      </c>
      <c r="S59" s="26">
        <f t="shared" si="28"/>
        <v>1522920.56</v>
      </c>
      <c r="T59" s="26">
        <f t="shared" si="28"/>
        <v>1353251.7100000002</v>
      </c>
      <c r="U59" s="26">
        <f t="shared" si="28"/>
        <v>1575901.85</v>
      </c>
      <c r="V59" s="26">
        <f t="shared" si="28"/>
        <v>1401378.95</v>
      </c>
      <c r="W59" s="26">
        <f t="shared" si="28"/>
        <v>1010358.3</v>
      </c>
      <c r="X59" s="26">
        <f t="shared" si="28"/>
        <v>480769.34</v>
      </c>
      <c r="Y59" s="26">
        <f t="shared" si="28"/>
        <v>759828.09000000008</v>
      </c>
      <c r="Z59" s="26">
        <f t="shared" si="28"/>
        <v>440022.88</v>
      </c>
      <c r="AA59" s="26">
        <f t="shared" si="28"/>
        <v>988</v>
      </c>
      <c r="AB59" s="26">
        <f t="shared" si="28"/>
        <v>3465</v>
      </c>
      <c r="AC59" s="26">
        <f t="shared" si="28"/>
        <v>17757</v>
      </c>
      <c r="AD59" s="26">
        <f t="shared" si="28"/>
        <v>17414</v>
      </c>
      <c r="AE59" s="26">
        <f t="shared" si="28"/>
        <v>0</v>
      </c>
      <c r="AF59" s="26">
        <f t="shared" si="28"/>
        <v>0</v>
      </c>
      <c r="AG59" s="26">
        <f t="shared" si="28"/>
        <v>0</v>
      </c>
      <c r="AH59" s="26">
        <f t="shared" si="28"/>
        <v>0</v>
      </c>
      <c r="AI59" s="26">
        <f t="shared" si="28"/>
        <v>0</v>
      </c>
      <c r="AJ59" s="26">
        <f t="shared" si="28"/>
        <v>0</v>
      </c>
      <c r="AK59" s="26">
        <f t="shared" si="28"/>
        <v>0</v>
      </c>
      <c r="AL59" s="26">
        <f t="shared" si="28"/>
        <v>0</v>
      </c>
      <c r="AM59" s="26">
        <f t="shared" si="28"/>
        <v>0</v>
      </c>
      <c r="AN59" s="26">
        <f t="shared" si="28"/>
        <v>0</v>
      </c>
      <c r="AO59" s="26">
        <f t="shared" si="28"/>
        <v>0</v>
      </c>
      <c r="AP59" s="26">
        <f t="shared" si="28"/>
        <v>0</v>
      </c>
      <c r="AQ59" s="26">
        <f t="shared" si="28"/>
        <v>0</v>
      </c>
      <c r="AR59" s="26">
        <f t="shared" si="28"/>
        <v>0</v>
      </c>
      <c r="AS59" s="26">
        <f t="shared" si="28"/>
        <v>0</v>
      </c>
      <c r="AT59" s="26">
        <f t="shared" si="28"/>
        <v>0</v>
      </c>
      <c r="AU59" s="26">
        <f t="shared" si="28"/>
        <v>0</v>
      </c>
      <c r="AV59" s="26">
        <f t="shared" si="28"/>
        <v>0</v>
      </c>
      <c r="AW59" s="26">
        <f t="shared" si="28"/>
        <v>0</v>
      </c>
      <c r="AX59" s="26">
        <f t="shared" si="28"/>
        <v>0</v>
      </c>
      <c r="AY59" s="26">
        <f t="shared" si="28"/>
        <v>0</v>
      </c>
      <c r="AZ59" s="26">
        <f t="shared" si="28"/>
        <v>0</v>
      </c>
      <c r="BA59" s="26">
        <f t="shared" si="28"/>
        <v>0</v>
      </c>
      <c r="BB59" s="26">
        <f t="shared" si="28"/>
        <v>0</v>
      </c>
      <c r="BC59" s="26">
        <f t="shared" si="28"/>
        <v>0</v>
      </c>
      <c r="BD59" s="26">
        <f t="shared" si="28"/>
        <v>0</v>
      </c>
      <c r="BE59" s="26">
        <f t="shared" si="28"/>
        <v>0</v>
      </c>
      <c r="BF59" s="26">
        <f t="shared" si="28"/>
        <v>0</v>
      </c>
      <c r="BG59" s="26">
        <f t="shared" si="28"/>
        <v>0</v>
      </c>
      <c r="BH59" s="26">
        <f t="shared" si="28"/>
        <v>0</v>
      </c>
      <c r="BI59" s="26">
        <f t="shared" si="28"/>
        <v>0</v>
      </c>
      <c r="BJ59" s="26">
        <f t="shared" si="28"/>
        <v>0</v>
      </c>
      <c r="BK59" s="12"/>
    </row>
    <row r="60" spans="1:68" x14ac:dyDescent="0.25">
      <c r="BK60" s="12"/>
    </row>
    <row r="61" spans="1:68" x14ac:dyDescent="0.25">
      <c r="BK61" s="12"/>
    </row>
    <row r="62" spans="1:68" x14ac:dyDescent="0.25">
      <c r="A62" t="s">
        <v>3177</v>
      </c>
      <c r="B62" s="13" t="s">
        <v>3076</v>
      </c>
      <c r="C62" s="11">
        <f>SUMIF('Act 2013-2014'!$U:$U,"CRC"&amp;'LGE Summary by Ferc by Month'!$B62&amp;"2013",'Act 2013-2014'!E:E)</f>
        <v>68489.470000000016</v>
      </c>
      <c r="D62" s="11">
        <f>SUMIF('Act 2013-2014'!$U:$U,"CRC"&amp;'LGE Summary by Ferc by Month'!$B62&amp;"2013",'Act 2013-2014'!F:F)</f>
        <v>62365.719999999994</v>
      </c>
      <c r="E62" s="11">
        <f>SUMIF('Act 2013-2014'!$U:$U,"CRC"&amp;'LGE Summary by Ferc by Month'!$B62&amp;"2013",'Act 2013-2014'!G:G)</f>
        <v>65235.759999999995</v>
      </c>
      <c r="F62" s="11">
        <f>SUMIF('Act 2013-2014'!$U:$U,"CRC"&amp;'LGE Summary by Ferc by Month'!$B62&amp;"2013",'Act 2013-2014'!H:H)</f>
        <v>66889.309999999983</v>
      </c>
      <c r="G62" s="11">
        <f>SUMIF('Act 2013-2014'!$U:$U,"CRC"&amp;'LGE Summary by Ferc by Month'!$B62&amp;"2013",'Act 2013-2014'!I:I)</f>
        <v>60441.94</v>
      </c>
      <c r="H62" s="11">
        <f>SUMIF('Act 2013-2014'!$U:$U,"CRC"&amp;'LGE Summary by Ferc by Month'!$B62&amp;"2013",'Act 2013-2014'!J:J)</f>
        <v>67193.349999999991</v>
      </c>
      <c r="I62" s="11">
        <f>SUMIF('Act 2013-2014'!$U:$U,"CRC"&amp;'LGE Summary by Ferc by Month'!$B62&amp;"2013",'Act 2013-2014'!K:K)</f>
        <v>66495.37999999999</v>
      </c>
      <c r="J62" s="11">
        <f>SUMIF('Act 2013-2014'!$U:$U,"CRC"&amp;'LGE Summary by Ferc by Month'!$B62&amp;"2013",'Act 2013-2014'!L:L)</f>
        <v>67496.689999999988</v>
      </c>
      <c r="K62" s="11">
        <f>SUMIF('Act 2013-2014'!$U:$U,"CRC"&amp;'LGE Summary by Ferc by Month'!$B62&amp;"2013",'Act 2013-2014'!M:M)</f>
        <v>68185.47</v>
      </c>
      <c r="L62" s="11">
        <f>SUMIF('Act 2013-2014'!$U:$U,"CRC"&amp;'LGE Summary by Ferc by Month'!$B62&amp;"2013",'Act 2013-2014'!N:N)</f>
        <v>72336.67</v>
      </c>
      <c r="M62" s="11">
        <f>SUMIF('Act 2013-2014'!$U:$U,"CRC"&amp;'LGE Summary by Ferc by Month'!$B62&amp;"2013",'Act 2013-2014'!O:O)</f>
        <v>55446.709999999992</v>
      </c>
      <c r="N62" s="11">
        <f>SUMIF('Act 2013-2014'!$U:$U,"CRC"&amp;'LGE Summary by Ferc by Month'!$B62&amp;"2013",'Act 2013-2014'!P:P)</f>
        <v>64496.349999999991</v>
      </c>
      <c r="O62" s="11">
        <f>SUMIF('Act 2013-2014'!$U:$U,"CRC"&amp;'LGE Summary by Ferc by Month'!$B62&amp;"2014",'Act 2013-2014'!E:E)</f>
        <v>86946.62</v>
      </c>
      <c r="P62" s="11">
        <f>SUMIF('Act 2013-2014'!$U:$U,"CRC"&amp;'LGE Summary by Ferc by Month'!$B62&amp;"2014",'Act 2013-2014'!F:F)</f>
        <v>75595.48</v>
      </c>
      <c r="Q62" s="11">
        <f>SUMIF('Act 2013-2014'!$U:$U,"CRC"&amp;'LGE Summary by Ferc by Month'!$B62&amp;"2014",'Act 2013-2014'!G:G)</f>
        <v>88285.10000000002</v>
      </c>
      <c r="R62" s="11">
        <f>SUMIF('Act 2013-2014'!$U:$U,"CRC"&amp;'LGE Summary by Ferc by Month'!$B62&amp;"2014",'Act 2013-2014'!H:H)</f>
        <v>75662.87999999999</v>
      </c>
      <c r="S62" s="11">
        <f>SUMIF('Act 2013-2014'!$U:$U,"CRC"&amp;'LGE Summary by Ferc by Month'!$B62&amp;"2014",'Act 2013-2014'!I:I)</f>
        <v>72579.810000000012</v>
      </c>
      <c r="T62" s="11">
        <f>SUMIF('Act 2013-2014'!$U:$U,"CRC"&amp;'LGE Summary by Ferc by Month'!$B62&amp;"2014",'Act 2013-2014'!J:J)</f>
        <v>66197.34</v>
      </c>
      <c r="U62" s="11">
        <f>SUMIF('Act 2013-2014'!$U:$U,"CRC"&amp;'LGE Summary by Ferc by Month'!$B62&amp;"2014",'Act 2013-2014'!K:K)</f>
        <v>71077.58</v>
      </c>
      <c r="V62" s="11">
        <f>SUMIF('Act 2013-2014'!$U:$U,"CRC"&amp;'LGE Summary by Ferc by Month'!$B62&amp;"2014",'Act 2013-2014'!L:L)</f>
        <v>69992.62999999999</v>
      </c>
      <c r="W62" s="11">
        <f>SUMIF('Act 2013-2014'!$U:$U,"CRC"&amp;'LGE Summary by Ferc by Month'!$B62&amp;"2014",'Act 2013-2014'!M:M)</f>
        <v>69286.270000000019</v>
      </c>
      <c r="X62" s="11">
        <f>SUMIF('Act 2013-2014'!$U:$U,"CRC"&amp;'LGE Summary by Ferc by Month'!$B62&amp;"2014",'Act 2013-2014'!N:N)</f>
        <v>56454.61</v>
      </c>
      <c r="Y62" s="11">
        <f>SUMIF('Act 2013-2014'!$U:$U,"CRC"&amp;'LGE Summary by Ferc by Month'!$B62&amp;"2014",'Act 2013-2014'!O:O)</f>
        <v>52087.719999999994</v>
      </c>
      <c r="Z62" s="11">
        <f>SUMIF('Act 2013-2014'!$U:$U,"CRC"&amp;'LGE Summary by Ferc by Month'!$B62&amp;"2014",'Act 2013-2014'!P:P)</f>
        <v>118006.9</v>
      </c>
      <c r="AA62" s="11">
        <f>SUMIF('2015-2017'!$U:$U,"CRC"&amp;'LGE Summary by Ferc by Month'!$B62&amp;"2015",'2015-2017'!E:E)</f>
        <v>60529.6274281648</v>
      </c>
      <c r="AB62" s="11">
        <f>SUMIF('2015-2017'!$U:$U,"CRC"&amp;'LGE Summary by Ferc by Month'!$B62&amp;"2015",'2015-2017'!F:F)</f>
        <v>58849.060327577499</v>
      </c>
      <c r="AC62" s="11">
        <f>SUMIF('2015-2017'!$U:$U,"CRC"&amp;'LGE Summary by Ferc by Month'!$B62&amp;"2015",'2015-2017'!G:G)</f>
        <v>64349.465950411111</v>
      </c>
      <c r="AD62" s="11">
        <f>SUMIF('2015-2017'!$U:$U,"CRC"&amp;'LGE Summary by Ferc by Month'!$B62&amp;"2015",'2015-2017'!H:H)</f>
        <v>60777.335656626499</v>
      </c>
      <c r="AE62" s="11">
        <f>SUMIF('2015-2017'!$U:$U,"CRC"&amp;'LGE Summary by Ferc by Month'!$B62&amp;"2015",'2015-2017'!I:I)</f>
        <v>0</v>
      </c>
      <c r="AF62" s="11">
        <f>SUMIF('2015-2017'!$U:$U,"CRC"&amp;'LGE Summary by Ferc by Month'!$B62&amp;"2015",'2015-2017'!J:J)</f>
        <v>0</v>
      </c>
      <c r="AG62" s="11">
        <f>SUMIF('2015-2017'!$U:$U,"CRC"&amp;'LGE Summary by Ferc by Month'!$B62&amp;"2015",'2015-2017'!K:K)</f>
        <v>0</v>
      </c>
      <c r="AH62" s="11">
        <f>SUMIF('2015-2017'!$U:$U,"CRC"&amp;'LGE Summary by Ferc by Month'!$B62&amp;"2015",'2015-2017'!L:L)</f>
        <v>0</v>
      </c>
      <c r="AI62" s="11">
        <f>SUMIF('2015-2017'!$U:$U,"CRC"&amp;'LGE Summary by Ferc by Month'!$B62&amp;"2015",'2015-2017'!M:M)</f>
        <v>0</v>
      </c>
      <c r="AJ62" s="11">
        <f>SUMIF('2015-2017'!$U:$U,"CRC"&amp;'LGE Summary by Ferc by Month'!$B62&amp;"2015",'2015-2017'!N:N)</f>
        <v>0</v>
      </c>
      <c r="AK62" s="11">
        <f>SUMIF('2015-2017'!$U:$U,"CRC"&amp;'LGE Summary by Ferc by Month'!$B62&amp;"2015",'2015-2017'!O:O)</f>
        <v>0</v>
      </c>
      <c r="AL62" s="11">
        <f>SUMIF('2015-2017'!$U:$U,"CRC"&amp;'LGE Summary by Ferc by Month'!$B62&amp;"2015",'2015-2017'!P:P)</f>
        <v>0</v>
      </c>
      <c r="AM62" s="11">
        <f>SUMIF('2015-2017'!$U:$U,"CRC"&amp;'LGE Summary by Ferc by Month'!$B62&amp;"2016",'2015-2017'!E:E)</f>
        <v>0</v>
      </c>
      <c r="AN62" s="11">
        <f>SUMIF('2015-2017'!$U:$U,"CRC"&amp;'LGE Summary by Ferc by Month'!$B62&amp;"2016",'2015-2017'!F:F)</f>
        <v>0</v>
      </c>
      <c r="AO62" s="11">
        <f>SUMIF('2015-2017'!$U:$U,"CRC"&amp;'LGE Summary by Ferc by Month'!$B62&amp;"2016",'2015-2017'!G:G)</f>
        <v>0</v>
      </c>
      <c r="AP62" s="11">
        <f>SUMIF('2015-2017'!$U:$U,"CRC"&amp;'LGE Summary by Ferc by Month'!$B62&amp;"2016",'2015-2017'!H:H)</f>
        <v>0</v>
      </c>
      <c r="AQ62" s="11">
        <f>SUMIF('2015-2017'!$U:$U,"CRC"&amp;'LGE Summary by Ferc by Month'!$B62&amp;"2016",'2015-2017'!I:I)</f>
        <v>0</v>
      </c>
      <c r="AR62" s="11">
        <f>SUMIF('2015-2017'!$U:$U,"CRC"&amp;'LGE Summary by Ferc by Month'!$B62&amp;"2016",'2015-2017'!J:J)</f>
        <v>0</v>
      </c>
      <c r="AS62" s="11">
        <f>SUMIF('2015-2017'!$U:$U,"CRC"&amp;'LGE Summary by Ferc by Month'!$B62&amp;"2016",'2015-2017'!K:K)</f>
        <v>0</v>
      </c>
      <c r="AT62" s="11">
        <f>SUMIF('2015-2017'!$U:$U,"CRC"&amp;'LGE Summary by Ferc by Month'!$B62&amp;"2016",'2015-2017'!L:L)</f>
        <v>0</v>
      </c>
      <c r="AU62" s="11">
        <f>SUMIF('2015-2017'!$U:$U,"CRC"&amp;'LGE Summary by Ferc by Month'!$B62&amp;"2016",'2015-2017'!M:M)</f>
        <v>0</v>
      </c>
      <c r="AV62" s="11">
        <f>SUMIF('2015-2017'!$U:$U,"CRC"&amp;'LGE Summary by Ferc by Month'!$B62&amp;"2016",'2015-2017'!N:N)</f>
        <v>0</v>
      </c>
      <c r="AW62" s="11">
        <f>SUMIF('2015-2017'!$U:$U,"CRC"&amp;'LGE Summary by Ferc by Month'!$B62&amp;"2016",'2015-2017'!O:O)</f>
        <v>0</v>
      </c>
      <c r="AX62" s="11">
        <f>SUMIF('2015-2017'!$U:$U,"CRC"&amp;'LGE Summary by Ferc by Month'!$B62&amp;"2016",'2015-2017'!P:P)</f>
        <v>0</v>
      </c>
      <c r="AY62" s="11">
        <f>SUMIF('2015-2017'!$U:$U,"CRC"&amp;'LGE Summary by Ferc by Month'!$B62&amp;"2017",'2015-2017'!E:E)</f>
        <v>0</v>
      </c>
      <c r="AZ62" s="11">
        <f>SUMIF('2015-2017'!$U:$U,"CRC"&amp;'LGE Summary by Ferc by Month'!$B62&amp;"2017",'2015-2017'!F:F)</f>
        <v>0</v>
      </c>
      <c r="BA62" s="11">
        <f>SUMIF('2015-2017'!$U:$U,"CRC"&amp;'LGE Summary by Ferc by Month'!$B62&amp;"2017",'2015-2017'!G:G)</f>
        <v>0</v>
      </c>
      <c r="BB62" s="11">
        <f>SUMIF('2015-2017'!$U:$U,"CRC"&amp;'LGE Summary by Ferc by Month'!$B62&amp;"2017",'2015-2017'!H:H)</f>
        <v>0</v>
      </c>
      <c r="BC62" s="11">
        <f>SUMIF('2015-2017'!$U:$U,"CRC"&amp;'LGE Summary by Ferc by Month'!$B62&amp;"2017",'2015-2017'!I:I)</f>
        <v>0</v>
      </c>
      <c r="BD62" s="11">
        <f>SUMIF('2015-2017'!$U:$U,"CRC"&amp;'LGE Summary by Ferc by Month'!$B62&amp;"2017",'2015-2017'!J:J)</f>
        <v>0</v>
      </c>
      <c r="BE62" s="11">
        <f>SUMIF('2015-2017'!$U:$U,"CRC"&amp;'LGE Summary by Ferc by Month'!$B62&amp;"2017",'2015-2017'!K:K)</f>
        <v>0</v>
      </c>
      <c r="BF62" s="11">
        <f>SUMIF('2015-2017'!$U:$U,"CRC"&amp;'LGE Summary by Ferc by Month'!$B62&amp;"2017",'2015-2017'!L:L)</f>
        <v>0</v>
      </c>
      <c r="BG62" s="11">
        <f>SUMIF('2015-2017'!$U:$U,"CRC"&amp;'LGE Summary by Ferc by Month'!$B62&amp;"2017",'2015-2017'!M:M)</f>
        <v>0</v>
      </c>
      <c r="BH62" s="11">
        <f>SUMIF('2015-2017'!$U:$U,"CRC"&amp;'LGE Summary by Ferc by Month'!$B62&amp;"2017",'2015-2017'!N:N)</f>
        <v>0</v>
      </c>
      <c r="BI62" s="11">
        <f>SUMIF('2015-2017'!$U:$U,"CRC"&amp;'LGE Summary by Ferc by Month'!$B62&amp;"2017",'2015-2017'!O:O)</f>
        <v>0</v>
      </c>
      <c r="BJ62" s="11">
        <f>SUMIF('2015-2017'!$U:$U,"CRC"&amp;'LGE Summary by Ferc by Month'!$B62&amp;"2017",'2015-2017'!P:P)</f>
        <v>0</v>
      </c>
      <c r="BK62" s="12"/>
      <c r="BL62" s="12">
        <f t="shared" ref="BL62" si="29">SUM(C62:N62)</f>
        <v>785072.82</v>
      </c>
      <c r="BM62" s="12">
        <f t="shared" ref="BM62" si="30">SUM(O62:Z62)</f>
        <v>902172.94</v>
      </c>
      <c r="BN62" s="12">
        <f t="shared" ref="BN62" si="31">SUM(AA62:AL62)</f>
        <v>244505.48936277992</v>
      </c>
      <c r="BO62" s="12">
        <f t="shared" ref="BO62" si="32">SUM(AM62:AX62)</f>
        <v>0</v>
      </c>
      <c r="BP62" s="12">
        <f t="shared" ref="BP62" si="33">SUM(AY62:BJ62)</f>
        <v>0</v>
      </c>
    </row>
    <row r="63" spans="1:68" x14ac:dyDescent="0.25">
      <c r="B63" s="13" t="s">
        <v>3077</v>
      </c>
      <c r="C63" s="11">
        <f>SUMIF('Act 2013-2014'!$U:$U,"CRC"&amp;'LGE Summary by Ferc by Month'!$B63&amp;"2013",'Act 2013-2014'!E:E)</f>
        <v>2131.9299999999998</v>
      </c>
      <c r="D63" s="11">
        <f>SUMIF('Act 2013-2014'!$U:$U,"CRC"&amp;'LGE Summary by Ferc by Month'!$B63&amp;"2013",'Act 2013-2014'!F:F)</f>
        <v>1241.96</v>
      </c>
      <c r="E63" s="11">
        <f>SUMIF('Act 2013-2014'!$U:$U,"CRC"&amp;'LGE Summary by Ferc by Month'!$B63&amp;"2013",'Act 2013-2014'!G:G)</f>
        <v>551.38</v>
      </c>
      <c r="F63" s="11">
        <f>SUMIF('Act 2013-2014'!$U:$U,"CRC"&amp;'LGE Summary by Ferc by Month'!$B63&amp;"2013",'Act 2013-2014'!H:H)</f>
        <v>4573.38</v>
      </c>
      <c r="G63" s="11">
        <f>SUMIF('Act 2013-2014'!$U:$U,"CRC"&amp;'LGE Summary by Ferc by Month'!$B63&amp;"2013",'Act 2013-2014'!I:I)</f>
        <v>14482.94</v>
      </c>
      <c r="H63" s="11">
        <f>SUMIF('Act 2013-2014'!$U:$U,"CRC"&amp;'LGE Summary by Ferc by Month'!$B63&amp;"2013",'Act 2013-2014'!J:J)</f>
        <v>9733.42</v>
      </c>
      <c r="I63" s="11">
        <f>SUMIF('Act 2013-2014'!$U:$U,"CRC"&amp;'LGE Summary by Ferc by Month'!$B63&amp;"2013",'Act 2013-2014'!K:K)</f>
        <v>1319.55</v>
      </c>
      <c r="J63" s="11">
        <f>SUMIF('Act 2013-2014'!$U:$U,"CRC"&amp;'LGE Summary by Ferc by Month'!$B63&amp;"2013",'Act 2013-2014'!L:L)</f>
        <v>1799.59</v>
      </c>
      <c r="K63" s="11">
        <f>SUMIF('Act 2013-2014'!$U:$U,"CRC"&amp;'LGE Summary by Ferc by Month'!$B63&amp;"2013",'Act 2013-2014'!M:M)</f>
        <v>1680.02</v>
      </c>
      <c r="L63" s="11">
        <f>SUMIF('Act 2013-2014'!$U:$U,"CRC"&amp;'LGE Summary by Ferc by Month'!$B63&amp;"2013",'Act 2013-2014'!N:N)</f>
        <v>3999.83</v>
      </c>
      <c r="M63" s="11">
        <f>SUMIF('Act 2013-2014'!$U:$U,"CRC"&amp;'LGE Summary by Ferc by Month'!$B63&amp;"2013",'Act 2013-2014'!O:O)</f>
        <v>115587.99</v>
      </c>
      <c r="N63" s="11">
        <f>SUMIF('Act 2013-2014'!$U:$U,"CRC"&amp;'LGE Summary by Ferc by Month'!$B63&amp;"2013",'Act 2013-2014'!P:P)</f>
        <v>24440.66</v>
      </c>
      <c r="O63" s="11">
        <f>SUMIF('Act 2013-2014'!$U:$U,"CRC"&amp;'LGE Summary by Ferc by Month'!$B63&amp;"2014",'Act 2013-2014'!E:E)</f>
        <v>6860.29</v>
      </c>
      <c r="P63" s="11">
        <f>SUMIF('Act 2013-2014'!$U:$U,"CRC"&amp;'LGE Summary by Ferc by Month'!$B63&amp;"2014",'Act 2013-2014'!F:F)</f>
        <v>3837.08</v>
      </c>
      <c r="Q63" s="11">
        <f>SUMIF('Act 2013-2014'!$U:$U,"CRC"&amp;'LGE Summary by Ferc by Month'!$B63&amp;"2014",'Act 2013-2014'!G:G)</f>
        <v>1780.95</v>
      </c>
      <c r="R63" s="11">
        <f>SUMIF('Act 2013-2014'!$U:$U,"CRC"&amp;'LGE Summary by Ferc by Month'!$B63&amp;"2014",'Act 2013-2014'!H:H)</f>
        <v>3402.5</v>
      </c>
      <c r="S63" s="11">
        <f>SUMIF('Act 2013-2014'!$U:$U,"CRC"&amp;'LGE Summary by Ferc by Month'!$B63&amp;"2014",'Act 2013-2014'!I:I)</f>
        <v>1821.28</v>
      </c>
      <c r="T63" s="11">
        <f>SUMIF('Act 2013-2014'!$U:$U,"CRC"&amp;'LGE Summary by Ferc by Month'!$B63&amp;"2014",'Act 2013-2014'!J:J)</f>
        <v>9524.9299999999985</v>
      </c>
      <c r="U63" s="11">
        <f>SUMIF('Act 2013-2014'!$U:$U,"CRC"&amp;'LGE Summary by Ferc by Month'!$B63&amp;"2014",'Act 2013-2014'!K:K)</f>
        <v>1229.8900000000001</v>
      </c>
      <c r="V63" s="11">
        <f>SUMIF('Act 2013-2014'!$U:$U,"CRC"&amp;'LGE Summary by Ferc by Month'!$B63&amp;"2014",'Act 2013-2014'!L:L)</f>
        <v>5026.1499999999996</v>
      </c>
      <c r="W63" s="11">
        <f>SUMIF('Act 2013-2014'!$U:$U,"CRC"&amp;'LGE Summary by Ferc by Month'!$B63&amp;"2014",'Act 2013-2014'!M:M)</f>
        <v>2031.06</v>
      </c>
      <c r="X63" s="11">
        <f>SUMIF('Act 2013-2014'!$U:$U,"CRC"&amp;'LGE Summary by Ferc by Month'!$B63&amp;"2014",'Act 2013-2014'!N:N)</f>
        <v>4293.75</v>
      </c>
      <c r="Y63" s="11">
        <f>SUMIF('Act 2013-2014'!$U:$U,"CRC"&amp;'LGE Summary by Ferc by Month'!$B63&amp;"2014",'Act 2013-2014'!O:O)</f>
        <v>7501.58</v>
      </c>
      <c r="Z63" s="11">
        <f>SUMIF('Act 2013-2014'!$U:$U,"CRC"&amp;'LGE Summary by Ferc by Month'!$B63&amp;"2014",'Act 2013-2014'!P:P)</f>
        <v>7436.94</v>
      </c>
      <c r="AA63" s="11">
        <f>SUMIF('2015-2017'!$U:$U,"CRC"&amp;'LGE Summary by Ferc by Month'!$B63&amp;"2015",'2015-2017'!E:E)</f>
        <v>219</v>
      </c>
      <c r="AB63" s="11">
        <f>SUMIF('2015-2017'!$U:$U,"CRC"&amp;'LGE Summary by Ferc by Month'!$B63&amp;"2015",'2015-2017'!F:F)</f>
        <v>0</v>
      </c>
      <c r="AC63" s="11">
        <f>SUMIF('2015-2017'!$U:$U,"CRC"&amp;'LGE Summary by Ferc by Month'!$B63&amp;"2015",'2015-2017'!G:G)</f>
        <v>1639</v>
      </c>
      <c r="AD63" s="11">
        <f>SUMIF('2015-2017'!$U:$U,"CRC"&amp;'LGE Summary by Ferc by Month'!$B63&amp;"2015",'2015-2017'!H:H)</f>
        <v>1912</v>
      </c>
      <c r="AE63" s="11">
        <f>SUMIF('2015-2017'!$U:$U,"CRC"&amp;'LGE Summary by Ferc by Month'!$B63&amp;"2015",'2015-2017'!I:I)</f>
        <v>0</v>
      </c>
      <c r="AF63" s="11">
        <f>SUMIF('2015-2017'!$U:$U,"CRC"&amp;'LGE Summary by Ferc by Month'!$B63&amp;"2015",'2015-2017'!J:J)</f>
        <v>0</v>
      </c>
      <c r="AG63" s="11">
        <f>SUMIF('2015-2017'!$U:$U,"CRC"&amp;'LGE Summary by Ferc by Month'!$B63&amp;"2015",'2015-2017'!K:K)</f>
        <v>0</v>
      </c>
      <c r="AH63" s="11">
        <f>SUMIF('2015-2017'!$U:$U,"CRC"&amp;'LGE Summary by Ferc by Month'!$B63&amp;"2015",'2015-2017'!L:L)</f>
        <v>0</v>
      </c>
      <c r="AI63" s="11">
        <f>SUMIF('2015-2017'!$U:$U,"CRC"&amp;'LGE Summary by Ferc by Month'!$B63&amp;"2015",'2015-2017'!M:M)</f>
        <v>0</v>
      </c>
      <c r="AJ63" s="11">
        <f>SUMIF('2015-2017'!$U:$U,"CRC"&amp;'LGE Summary by Ferc by Month'!$B63&amp;"2015",'2015-2017'!N:N)</f>
        <v>0</v>
      </c>
      <c r="AK63" s="11">
        <f>SUMIF('2015-2017'!$U:$U,"CRC"&amp;'LGE Summary by Ferc by Month'!$B63&amp;"2015",'2015-2017'!O:O)</f>
        <v>0</v>
      </c>
      <c r="AL63" s="11">
        <f>SUMIF('2015-2017'!$U:$U,"CRC"&amp;'LGE Summary by Ferc by Month'!$B63&amp;"2015",'2015-2017'!P:P)</f>
        <v>0</v>
      </c>
      <c r="AM63" s="11">
        <f>SUMIF('2015-2017'!$U:$U,"CRC"&amp;'LGE Summary by Ferc by Month'!$B63&amp;"2016",'2015-2017'!E:E)</f>
        <v>0</v>
      </c>
      <c r="AN63" s="11">
        <f>SUMIF('2015-2017'!$U:$U,"CRC"&amp;'LGE Summary by Ferc by Month'!$B63&amp;"2016",'2015-2017'!F:F)</f>
        <v>0</v>
      </c>
      <c r="AO63" s="11">
        <f>SUMIF('2015-2017'!$U:$U,"CRC"&amp;'LGE Summary by Ferc by Month'!$B63&amp;"2016",'2015-2017'!G:G)</f>
        <v>0</v>
      </c>
      <c r="AP63" s="11">
        <f>SUMIF('2015-2017'!$U:$U,"CRC"&amp;'LGE Summary by Ferc by Month'!$B63&amp;"2016",'2015-2017'!H:H)</f>
        <v>0</v>
      </c>
      <c r="AQ63" s="11">
        <f>SUMIF('2015-2017'!$U:$U,"CRC"&amp;'LGE Summary by Ferc by Month'!$B63&amp;"2016",'2015-2017'!I:I)</f>
        <v>0</v>
      </c>
      <c r="AR63" s="11">
        <f>SUMIF('2015-2017'!$U:$U,"CRC"&amp;'LGE Summary by Ferc by Month'!$B63&amp;"2016",'2015-2017'!J:J)</f>
        <v>0</v>
      </c>
      <c r="AS63" s="11">
        <f>SUMIF('2015-2017'!$U:$U,"CRC"&amp;'LGE Summary by Ferc by Month'!$B63&amp;"2016",'2015-2017'!K:K)</f>
        <v>0</v>
      </c>
      <c r="AT63" s="11">
        <f>SUMIF('2015-2017'!$U:$U,"CRC"&amp;'LGE Summary by Ferc by Month'!$B63&amp;"2016",'2015-2017'!L:L)</f>
        <v>0</v>
      </c>
      <c r="AU63" s="11">
        <f>SUMIF('2015-2017'!$U:$U,"CRC"&amp;'LGE Summary by Ferc by Month'!$B63&amp;"2016",'2015-2017'!M:M)</f>
        <v>0</v>
      </c>
      <c r="AV63" s="11">
        <f>SUMIF('2015-2017'!$U:$U,"CRC"&amp;'LGE Summary by Ferc by Month'!$B63&amp;"2016",'2015-2017'!N:N)</f>
        <v>0</v>
      </c>
      <c r="AW63" s="11">
        <f>SUMIF('2015-2017'!$U:$U,"CRC"&amp;'LGE Summary by Ferc by Month'!$B63&amp;"2016",'2015-2017'!O:O)</f>
        <v>0</v>
      </c>
      <c r="AX63" s="11">
        <f>SUMIF('2015-2017'!$U:$U,"CRC"&amp;'LGE Summary by Ferc by Month'!$B63&amp;"2016",'2015-2017'!P:P)</f>
        <v>0</v>
      </c>
      <c r="AY63" s="11">
        <f>SUMIF('2015-2017'!$U:$U,"CRC"&amp;'LGE Summary by Ferc by Month'!$B63&amp;"2017",'2015-2017'!E:E)</f>
        <v>0</v>
      </c>
      <c r="AZ63" s="11">
        <f>SUMIF('2015-2017'!$U:$U,"CRC"&amp;'LGE Summary by Ferc by Month'!$B63&amp;"2017",'2015-2017'!F:F)</f>
        <v>0</v>
      </c>
      <c r="BA63" s="11">
        <f>SUMIF('2015-2017'!$U:$U,"CRC"&amp;'LGE Summary by Ferc by Month'!$B63&amp;"2017",'2015-2017'!G:G)</f>
        <v>0</v>
      </c>
      <c r="BB63" s="11">
        <f>SUMIF('2015-2017'!$U:$U,"CRC"&amp;'LGE Summary by Ferc by Month'!$B63&amp;"2017",'2015-2017'!H:H)</f>
        <v>0</v>
      </c>
      <c r="BC63" s="11">
        <f>SUMIF('2015-2017'!$U:$U,"CRC"&amp;'LGE Summary by Ferc by Month'!$B63&amp;"2017",'2015-2017'!I:I)</f>
        <v>0</v>
      </c>
      <c r="BD63" s="11">
        <f>SUMIF('2015-2017'!$U:$U,"CRC"&amp;'LGE Summary by Ferc by Month'!$B63&amp;"2017",'2015-2017'!J:J)</f>
        <v>0</v>
      </c>
      <c r="BE63" s="11">
        <f>SUMIF('2015-2017'!$U:$U,"CRC"&amp;'LGE Summary by Ferc by Month'!$B63&amp;"2017",'2015-2017'!K:K)</f>
        <v>0</v>
      </c>
      <c r="BF63" s="11">
        <f>SUMIF('2015-2017'!$U:$U,"CRC"&amp;'LGE Summary by Ferc by Month'!$B63&amp;"2017",'2015-2017'!L:L)</f>
        <v>0</v>
      </c>
      <c r="BG63" s="11">
        <f>SUMIF('2015-2017'!$U:$U,"CRC"&amp;'LGE Summary by Ferc by Month'!$B63&amp;"2017",'2015-2017'!M:M)</f>
        <v>0</v>
      </c>
      <c r="BH63" s="11">
        <f>SUMIF('2015-2017'!$U:$U,"CRC"&amp;'LGE Summary by Ferc by Month'!$B63&amp;"2017",'2015-2017'!N:N)</f>
        <v>0</v>
      </c>
      <c r="BI63" s="11">
        <f>SUMIF('2015-2017'!$U:$U,"CRC"&amp;'LGE Summary by Ferc by Month'!$B63&amp;"2017",'2015-2017'!O:O)</f>
        <v>0</v>
      </c>
      <c r="BJ63" s="11">
        <f>SUMIF('2015-2017'!$U:$U,"CRC"&amp;'LGE Summary by Ferc by Month'!$B63&amp;"2017",'2015-2017'!P:P)</f>
        <v>0</v>
      </c>
      <c r="BK63" s="12"/>
      <c r="BL63" s="12">
        <f t="shared" ref="BL63:BL79" si="34">SUM(C63:N63)</f>
        <v>181542.65</v>
      </c>
      <c r="BM63" s="12">
        <f t="shared" ref="BM63:BM79" si="35">SUM(O63:Z63)</f>
        <v>54746.400000000001</v>
      </c>
      <c r="BN63" s="12">
        <f t="shared" ref="BN63:BN79" si="36">SUM(AA63:AL63)</f>
        <v>3770</v>
      </c>
      <c r="BO63" s="12">
        <f t="shared" ref="BO63:BO79" si="37">SUM(AM63:AX63)</f>
        <v>0</v>
      </c>
      <c r="BP63" s="12">
        <f t="shared" ref="BP63:BP79" si="38">SUM(AY63:BJ63)</f>
        <v>0</v>
      </c>
    </row>
    <row r="64" spans="1:68" x14ac:dyDescent="0.25">
      <c r="B64" s="13" t="s">
        <v>3078</v>
      </c>
      <c r="C64" s="11">
        <f>SUMIF('Act 2013-2014'!$U:$U,"CRC"&amp;'LGE Summary by Ferc by Month'!$B64&amp;"2013",'Act 2013-2014'!E:E)</f>
        <v>0</v>
      </c>
      <c r="D64" s="11">
        <f>SUMIF('Act 2013-2014'!$U:$U,"CRC"&amp;'LGE Summary by Ferc by Month'!$B64&amp;"2013",'Act 2013-2014'!F:F)</f>
        <v>0</v>
      </c>
      <c r="E64" s="11">
        <f>SUMIF('Act 2013-2014'!$U:$U,"CRC"&amp;'LGE Summary by Ferc by Month'!$B64&amp;"2013",'Act 2013-2014'!G:G)</f>
        <v>0</v>
      </c>
      <c r="F64" s="11">
        <f>SUMIF('Act 2013-2014'!$U:$U,"CRC"&amp;'LGE Summary by Ferc by Month'!$B64&amp;"2013",'Act 2013-2014'!H:H)</f>
        <v>0</v>
      </c>
      <c r="G64" s="11">
        <f>SUMIF('Act 2013-2014'!$U:$U,"CRC"&amp;'LGE Summary by Ferc by Month'!$B64&amp;"2013",'Act 2013-2014'!I:I)</f>
        <v>0</v>
      </c>
      <c r="H64" s="11">
        <f>SUMIF('Act 2013-2014'!$U:$U,"CRC"&amp;'LGE Summary by Ferc by Month'!$B64&amp;"2013",'Act 2013-2014'!J:J)</f>
        <v>0</v>
      </c>
      <c r="I64" s="11">
        <f>SUMIF('Act 2013-2014'!$U:$U,"CRC"&amp;'LGE Summary by Ferc by Month'!$B64&amp;"2013",'Act 2013-2014'!K:K)</f>
        <v>0</v>
      </c>
      <c r="J64" s="11">
        <f>SUMIF('Act 2013-2014'!$U:$U,"CRC"&amp;'LGE Summary by Ferc by Month'!$B64&amp;"2013",'Act 2013-2014'!L:L)</f>
        <v>0</v>
      </c>
      <c r="K64" s="11">
        <f>SUMIF('Act 2013-2014'!$U:$U,"CRC"&amp;'LGE Summary by Ferc by Month'!$B64&amp;"2013",'Act 2013-2014'!M:M)</f>
        <v>0</v>
      </c>
      <c r="L64" s="11">
        <f>SUMIF('Act 2013-2014'!$U:$U,"CRC"&amp;'LGE Summary by Ferc by Month'!$B64&amp;"2013",'Act 2013-2014'!N:N)</f>
        <v>0</v>
      </c>
      <c r="M64" s="11">
        <f>SUMIF('Act 2013-2014'!$U:$U,"CRC"&amp;'LGE Summary by Ferc by Month'!$B64&amp;"2013",'Act 2013-2014'!O:O)</f>
        <v>0</v>
      </c>
      <c r="N64" s="11">
        <f>SUMIF('Act 2013-2014'!$U:$U,"CRC"&amp;'LGE Summary by Ferc by Month'!$B64&amp;"2013",'Act 2013-2014'!P:P)</f>
        <v>0</v>
      </c>
      <c r="O64" s="11">
        <f>SUMIF('Act 2013-2014'!$U:$U,"CRC"&amp;'LGE Summary by Ferc by Month'!$B64&amp;"2014",'Act 2013-2014'!E:E)</f>
        <v>0</v>
      </c>
      <c r="P64" s="11">
        <f>SUMIF('Act 2013-2014'!$U:$U,"CRC"&amp;'LGE Summary by Ferc by Month'!$B64&amp;"2014",'Act 2013-2014'!F:F)</f>
        <v>0</v>
      </c>
      <c r="Q64" s="11">
        <f>SUMIF('Act 2013-2014'!$U:$U,"CRC"&amp;'LGE Summary by Ferc by Month'!$B64&amp;"2014",'Act 2013-2014'!G:G)</f>
        <v>0</v>
      </c>
      <c r="R64" s="11">
        <f>SUMIF('Act 2013-2014'!$U:$U,"CRC"&amp;'LGE Summary by Ferc by Month'!$B64&amp;"2014",'Act 2013-2014'!H:H)</f>
        <v>0</v>
      </c>
      <c r="S64" s="11">
        <f>SUMIF('Act 2013-2014'!$U:$U,"CRC"&amp;'LGE Summary by Ferc by Month'!$B64&amp;"2014",'Act 2013-2014'!I:I)</f>
        <v>0</v>
      </c>
      <c r="T64" s="11">
        <f>SUMIF('Act 2013-2014'!$U:$U,"CRC"&amp;'LGE Summary by Ferc by Month'!$B64&amp;"2014",'Act 2013-2014'!J:J)</f>
        <v>0</v>
      </c>
      <c r="U64" s="11">
        <f>SUMIF('Act 2013-2014'!$U:$U,"CRC"&amp;'LGE Summary by Ferc by Month'!$B64&amp;"2014",'Act 2013-2014'!K:K)</f>
        <v>0</v>
      </c>
      <c r="V64" s="11">
        <f>SUMIF('Act 2013-2014'!$U:$U,"CRC"&amp;'LGE Summary by Ferc by Month'!$B64&amp;"2014",'Act 2013-2014'!L:L)</f>
        <v>0</v>
      </c>
      <c r="W64" s="11">
        <f>SUMIF('Act 2013-2014'!$U:$U,"CRC"&amp;'LGE Summary by Ferc by Month'!$B64&amp;"2014",'Act 2013-2014'!M:M)</f>
        <v>0</v>
      </c>
      <c r="X64" s="11">
        <f>SUMIF('Act 2013-2014'!$U:$U,"CRC"&amp;'LGE Summary by Ferc by Month'!$B64&amp;"2014",'Act 2013-2014'!N:N)</f>
        <v>0</v>
      </c>
      <c r="Y64" s="11">
        <f>SUMIF('Act 2013-2014'!$U:$U,"CRC"&amp;'LGE Summary by Ferc by Month'!$B64&amp;"2014",'Act 2013-2014'!O:O)</f>
        <v>0</v>
      </c>
      <c r="Z64" s="11">
        <f>SUMIF('Act 2013-2014'!$U:$U,"CRC"&amp;'LGE Summary by Ferc by Month'!$B64&amp;"2014",'Act 2013-2014'!P:P)</f>
        <v>0</v>
      </c>
      <c r="AA64" s="11">
        <f>SUMIF('2015-2017'!$U:$U,"CRC"&amp;'LGE Summary by Ferc by Month'!$B64&amp;"2015",'2015-2017'!E:E)</f>
        <v>15000</v>
      </c>
      <c r="AB64" s="11">
        <f>SUMIF('2015-2017'!$U:$U,"CRC"&amp;'LGE Summary by Ferc by Month'!$B64&amp;"2015",'2015-2017'!F:F)</f>
        <v>15000</v>
      </c>
      <c r="AC64" s="11">
        <f>SUMIF('2015-2017'!$U:$U,"CRC"&amp;'LGE Summary by Ferc by Month'!$B64&amp;"2015",'2015-2017'!G:G)</f>
        <v>15000</v>
      </c>
      <c r="AD64" s="11">
        <f>SUMIF('2015-2017'!$U:$U,"CRC"&amp;'LGE Summary by Ferc by Month'!$B64&amp;"2015",'2015-2017'!H:H)</f>
        <v>2515261</v>
      </c>
      <c r="AE64" s="11">
        <f>SUMIF('2015-2017'!$U:$U,"CRC"&amp;'LGE Summary by Ferc by Month'!$B64&amp;"2015",'2015-2017'!I:I)</f>
        <v>0</v>
      </c>
      <c r="AF64" s="11">
        <f>SUMIF('2015-2017'!$U:$U,"CRC"&amp;'LGE Summary by Ferc by Month'!$B64&amp;"2015",'2015-2017'!J:J)</f>
        <v>0</v>
      </c>
      <c r="AG64" s="11">
        <f>SUMIF('2015-2017'!$U:$U,"CRC"&amp;'LGE Summary by Ferc by Month'!$B64&amp;"2015",'2015-2017'!K:K)</f>
        <v>0</v>
      </c>
      <c r="AH64" s="11">
        <f>SUMIF('2015-2017'!$U:$U,"CRC"&amp;'LGE Summary by Ferc by Month'!$B64&amp;"2015",'2015-2017'!L:L)</f>
        <v>0</v>
      </c>
      <c r="AI64" s="11">
        <f>SUMIF('2015-2017'!$U:$U,"CRC"&amp;'LGE Summary by Ferc by Month'!$B64&amp;"2015",'2015-2017'!M:M)</f>
        <v>0</v>
      </c>
      <c r="AJ64" s="11">
        <f>SUMIF('2015-2017'!$U:$U,"CRC"&amp;'LGE Summary by Ferc by Month'!$B64&amp;"2015",'2015-2017'!N:N)</f>
        <v>0</v>
      </c>
      <c r="AK64" s="11">
        <f>SUMIF('2015-2017'!$U:$U,"CRC"&amp;'LGE Summary by Ferc by Month'!$B64&amp;"2015",'2015-2017'!O:O)</f>
        <v>0</v>
      </c>
      <c r="AL64" s="11">
        <f>SUMIF('2015-2017'!$U:$U,"CRC"&amp;'LGE Summary by Ferc by Month'!$B64&amp;"2015",'2015-2017'!P:P)</f>
        <v>0</v>
      </c>
      <c r="AM64" s="11">
        <f>SUMIF('2015-2017'!$U:$U,"CRC"&amp;'LGE Summary by Ferc by Month'!$B64&amp;"2016",'2015-2017'!E:E)</f>
        <v>0</v>
      </c>
      <c r="AN64" s="11">
        <f>SUMIF('2015-2017'!$U:$U,"CRC"&amp;'LGE Summary by Ferc by Month'!$B64&amp;"2016",'2015-2017'!F:F)</f>
        <v>0</v>
      </c>
      <c r="AO64" s="11">
        <f>SUMIF('2015-2017'!$U:$U,"CRC"&amp;'LGE Summary by Ferc by Month'!$B64&amp;"2016",'2015-2017'!G:G)</f>
        <v>0</v>
      </c>
      <c r="AP64" s="11">
        <f>SUMIF('2015-2017'!$U:$U,"CRC"&amp;'LGE Summary by Ferc by Month'!$B64&amp;"2016",'2015-2017'!H:H)</f>
        <v>0</v>
      </c>
      <c r="AQ64" s="11">
        <f>SUMIF('2015-2017'!$U:$U,"CRC"&amp;'LGE Summary by Ferc by Month'!$B64&amp;"2016",'2015-2017'!I:I)</f>
        <v>0</v>
      </c>
      <c r="AR64" s="11">
        <f>SUMIF('2015-2017'!$U:$U,"CRC"&amp;'LGE Summary by Ferc by Month'!$B64&amp;"2016",'2015-2017'!J:J)</f>
        <v>0</v>
      </c>
      <c r="AS64" s="11">
        <f>SUMIF('2015-2017'!$U:$U,"CRC"&amp;'LGE Summary by Ferc by Month'!$B64&amp;"2016",'2015-2017'!K:K)</f>
        <v>0</v>
      </c>
      <c r="AT64" s="11">
        <f>SUMIF('2015-2017'!$U:$U,"CRC"&amp;'LGE Summary by Ferc by Month'!$B64&amp;"2016",'2015-2017'!L:L)</f>
        <v>0</v>
      </c>
      <c r="AU64" s="11">
        <f>SUMIF('2015-2017'!$U:$U,"CRC"&amp;'LGE Summary by Ferc by Month'!$B64&amp;"2016",'2015-2017'!M:M)</f>
        <v>0</v>
      </c>
      <c r="AV64" s="11">
        <f>SUMIF('2015-2017'!$U:$U,"CRC"&amp;'LGE Summary by Ferc by Month'!$B64&amp;"2016",'2015-2017'!N:N)</f>
        <v>0</v>
      </c>
      <c r="AW64" s="11">
        <f>SUMIF('2015-2017'!$U:$U,"CRC"&amp;'LGE Summary by Ferc by Month'!$B64&amp;"2016",'2015-2017'!O:O)</f>
        <v>0</v>
      </c>
      <c r="AX64" s="11">
        <f>SUMIF('2015-2017'!$U:$U,"CRC"&amp;'LGE Summary by Ferc by Month'!$B64&amp;"2016",'2015-2017'!P:P)</f>
        <v>0</v>
      </c>
      <c r="AY64" s="11">
        <f>SUMIF('2015-2017'!$U:$U,"CRC"&amp;'LGE Summary by Ferc by Month'!$B64&amp;"2017",'2015-2017'!E:E)</f>
        <v>0</v>
      </c>
      <c r="AZ64" s="11">
        <f>SUMIF('2015-2017'!$U:$U,"CRC"&amp;'LGE Summary by Ferc by Month'!$B64&amp;"2017",'2015-2017'!F:F)</f>
        <v>0</v>
      </c>
      <c r="BA64" s="11">
        <f>SUMIF('2015-2017'!$U:$U,"CRC"&amp;'LGE Summary by Ferc by Month'!$B64&amp;"2017",'2015-2017'!G:G)</f>
        <v>0</v>
      </c>
      <c r="BB64" s="11">
        <f>SUMIF('2015-2017'!$U:$U,"CRC"&amp;'LGE Summary by Ferc by Month'!$B64&amp;"2017",'2015-2017'!H:H)</f>
        <v>0</v>
      </c>
      <c r="BC64" s="11">
        <f>SUMIF('2015-2017'!$U:$U,"CRC"&amp;'LGE Summary by Ferc by Month'!$B64&amp;"2017",'2015-2017'!I:I)</f>
        <v>0</v>
      </c>
      <c r="BD64" s="11">
        <f>SUMIF('2015-2017'!$U:$U,"CRC"&amp;'LGE Summary by Ferc by Month'!$B64&amp;"2017",'2015-2017'!J:J)</f>
        <v>0</v>
      </c>
      <c r="BE64" s="11">
        <f>SUMIF('2015-2017'!$U:$U,"CRC"&amp;'LGE Summary by Ferc by Month'!$B64&amp;"2017",'2015-2017'!K:K)</f>
        <v>0</v>
      </c>
      <c r="BF64" s="11">
        <f>SUMIF('2015-2017'!$U:$U,"CRC"&amp;'LGE Summary by Ferc by Month'!$B64&amp;"2017",'2015-2017'!L:L)</f>
        <v>0</v>
      </c>
      <c r="BG64" s="11">
        <f>SUMIF('2015-2017'!$U:$U,"CRC"&amp;'LGE Summary by Ferc by Month'!$B64&amp;"2017",'2015-2017'!M:M)</f>
        <v>0</v>
      </c>
      <c r="BH64" s="11">
        <f>SUMIF('2015-2017'!$U:$U,"CRC"&amp;'LGE Summary by Ferc by Month'!$B64&amp;"2017",'2015-2017'!N:N)</f>
        <v>0</v>
      </c>
      <c r="BI64" s="11">
        <f>SUMIF('2015-2017'!$U:$U,"CRC"&amp;'LGE Summary by Ferc by Month'!$B64&amp;"2017",'2015-2017'!O:O)</f>
        <v>0</v>
      </c>
      <c r="BJ64" s="11">
        <f>SUMIF('2015-2017'!$U:$U,"CRC"&amp;'LGE Summary by Ferc by Month'!$B64&amp;"2017",'2015-2017'!P:P)</f>
        <v>0</v>
      </c>
      <c r="BK64" s="12"/>
      <c r="BL64" s="12">
        <f t="shared" si="34"/>
        <v>0</v>
      </c>
      <c r="BM64" s="12">
        <f t="shared" si="35"/>
        <v>0</v>
      </c>
      <c r="BN64" s="12">
        <f t="shared" si="36"/>
        <v>2560261</v>
      </c>
      <c r="BO64" s="12">
        <f t="shared" si="37"/>
        <v>0</v>
      </c>
      <c r="BP64" s="12">
        <f t="shared" si="38"/>
        <v>0</v>
      </c>
    </row>
    <row r="65" spans="1:68" x14ac:dyDescent="0.25">
      <c r="B65" s="13" t="s">
        <v>3079</v>
      </c>
      <c r="C65" s="11">
        <f>SUMIF('Act 2013-2014'!$U:$U,"CRC"&amp;'LGE Summary by Ferc by Month'!$B65&amp;"2013",'Act 2013-2014'!E:E)</f>
        <v>0</v>
      </c>
      <c r="D65" s="11">
        <f>SUMIF('Act 2013-2014'!$U:$U,"CRC"&amp;'LGE Summary by Ferc by Month'!$B65&amp;"2013",'Act 2013-2014'!F:F)</f>
        <v>0</v>
      </c>
      <c r="E65" s="11">
        <f>SUMIF('Act 2013-2014'!$U:$U,"CRC"&amp;'LGE Summary by Ferc by Month'!$B65&amp;"2013",'Act 2013-2014'!G:G)</f>
        <v>0</v>
      </c>
      <c r="F65" s="11">
        <f>SUMIF('Act 2013-2014'!$U:$U,"CRC"&amp;'LGE Summary by Ferc by Month'!$B65&amp;"2013",'Act 2013-2014'!H:H)</f>
        <v>0</v>
      </c>
      <c r="G65" s="11">
        <f>SUMIF('Act 2013-2014'!$U:$U,"CRC"&amp;'LGE Summary by Ferc by Month'!$B65&amp;"2013",'Act 2013-2014'!I:I)</f>
        <v>0</v>
      </c>
      <c r="H65" s="11">
        <f>SUMIF('Act 2013-2014'!$U:$U,"CRC"&amp;'LGE Summary by Ferc by Month'!$B65&amp;"2013",'Act 2013-2014'!J:J)</f>
        <v>0</v>
      </c>
      <c r="I65" s="11">
        <f>SUMIF('Act 2013-2014'!$U:$U,"CRC"&amp;'LGE Summary by Ferc by Month'!$B65&amp;"2013",'Act 2013-2014'!K:K)</f>
        <v>0</v>
      </c>
      <c r="J65" s="11">
        <f>SUMIF('Act 2013-2014'!$U:$U,"CRC"&amp;'LGE Summary by Ferc by Month'!$B65&amp;"2013",'Act 2013-2014'!L:L)</f>
        <v>0</v>
      </c>
      <c r="K65" s="11">
        <f>SUMIF('Act 2013-2014'!$U:$U,"CRC"&amp;'LGE Summary by Ferc by Month'!$B65&amp;"2013",'Act 2013-2014'!M:M)</f>
        <v>0</v>
      </c>
      <c r="L65" s="11">
        <f>SUMIF('Act 2013-2014'!$U:$U,"CRC"&amp;'LGE Summary by Ferc by Month'!$B65&amp;"2013",'Act 2013-2014'!N:N)</f>
        <v>0</v>
      </c>
      <c r="M65" s="11">
        <f>SUMIF('Act 2013-2014'!$U:$U,"CRC"&amp;'LGE Summary by Ferc by Month'!$B65&amp;"2013",'Act 2013-2014'!O:O)</f>
        <v>0</v>
      </c>
      <c r="N65" s="11">
        <f>SUMIF('Act 2013-2014'!$U:$U,"CRC"&amp;'LGE Summary by Ferc by Month'!$B65&amp;"2013",'Act 2013-2014'!P:P)</f>
        <v>0</v>
      </c>
      <c r="O65" s="11">
        <f>SUMIF('Act 2013-2014'!$U:$U,"CRC"&amp;'LGE Summary by Ferc by Month'!$B65&amp;"2014",'Act 2013-2014'!E:E)</f>
        <v>0</v>
      </c>
      <c r="P65" s="11">
        <f>SUMIF('Act 2013-2014'!$U:$U,"CRC"&amp;'LGE Summary by Ferc by Month'!$B65&amp;"2014",'Act 2013-2014'!F:F)</f>
        <v>0</v>
      </c>
      <c r="Q65" s="11">
        <f>SUMIF('Act 2013-2014'!$U:$U,"CRC"&amp;'LGE Summary by Ferc by Month'!$B65&amp;"2014",'Act 2013-2014'!G:G)</f>
        <v>0</v>
      </c>
      <c r="R65" s="11">
        <f>SUMIF('Act 2013-2014'!$U:$U,"CRC"&amp;'LGE Summary by Ferc by Month'!$B65&amp;"2014",'Act 2013-2014'!H:H)</f>
        <v>0</v>
      </c>
      <c r="S65" s="11">
        <f>SUMIF('Act 2013-2014'!$U:$U,"CRC"&amp;'LGE Summary by Ferc by Month'!$B65&amp;"2014",'Act 2013-2014'!I:I)</f>
        <v>0</v>
      </c>
      <c r="T65" s="11">
        <f>SUMIF('Act 2013-2014'!$U:$U,"CRC"&amp;'LGE Summary by Ferc by Month'!$B65&amp;"2014",'Act 2013-2014'!J:J)</f>
        <v>0</v>
      </c>
      <c r="U65" s="11">
        <f>SUMIF('Act 2013-2014'!$U:$U,"CRC"&amp;'LGE Summary by Ferc by Month'!$B65&amp;"2014",'Act 2013-2014'!K:K)</f>
        <v>0</v>
      </c>
      <c r="V65" s="11">
        <f>SUMIF('Act 2013-2014'!$U:$U,"CRC"&amp;'LGE Summary by Ferc by Month'!$B65&amp;"2014",'Act 2013-2014'!L:L)</f>
        <v>0</v>
      </c>
      <c r="W65" s="11">
        <f>SUMIF('Act 2013-2014'!$U:$U,"CRC"&amp;'LGE Summary by Ferc by Month'!$B65&amp;"2014",'Act 2013-2014'!M:M)</f>
        <v>0</v>
      </c>
      <c r="X65" s="11">
        <f>SUMIF('Act 2013-2014'!$U:$U,"CRC"&amp;'LGE Summary by Ferc by Month'!$B65&amp;"2014",'Act 2013-2014'!N:N)</f>
        <v>0</v>
      </c>
      <c r="Y65" s="11">
        <f>SUMIF('Act 2013-2014'!$U:$U,"CRC"&amp;'LGE Summary by Ferc by Month'!$B65&amp;"2014",'Act 2013-2014'!O:O)</f>
        <v>0</v>
      </c>
      <c r="Z65" s="11">
        <f>SUMIF('Act 2013-2014'!$U:$U,"CRC"&amp;'LGE Summary by Ferc by Month'!$B65&amp;"2014",'Act 2013-2014'!P:P)</f>
        <v>0</v>
      </c>
      <c r="AA65" s="11">
        <f>SUMIF('2015-2017'!$U:$U,"CRC"&amp;'LGE Summary by Ferc by Month'!$B65&amp;"2015",'2015-2017'!E:E)</f>
        <v>104501.36</v>
      </c>
      <c r="AB65" s="11">
        <f>SUMIF('2015-2017'!$U:$U,"CRC"&amp;'LGE Summary by Ferc by Month'!$B65&amp;"2015",'2015-2017'!F:F)</f>
        <v>145878.07</v>
      </c>
      <c r="AC65" s="11">
        <f>SUMIF('2015-2017'!$U:$U,"CRC"&amp;'LGE Summary by Ferc by Month'!$B65&amp;"2015",'2015-2017'!G:G)</f>
        <v>104350.68</v>
      </c>
      <c r="AD65" s="11">
        <f>SUMIF('2015-2017'!$U:$U,"CRC"&amp;'LGE Summary by Ferc by Month'!$B65&amp;"2015",'2015-2017'!H:H)</f>
        <v>158094.70000000001</v>
      </c>
      <c r="AE65" s="11">
        <f>SUMIF('2015-2017'!$U:$U,"CRC"&amp;'LGE Summary by Ferc by Month'!$B65&amp;"2015",'2015-2017'!I:I)</f>
        <v>0</v>
      </c>
      <c r="AF65" s="11">
        <f>SUMIF('2015-2017'!$U:$U,"CRC"&amp;'LGE Summary by Ferc by Month'!$B65&amp;"2015",'2015-2017'!J:J)</f>
        <v>0</v>
      </c>
      <c r="AG65" s="11">
        <f>SUMIF('2015-2017'!$U:$U,"CRC"&amp;'LGE Summary by Ferc by Month'!$B65&amp;"2015",'2015-2017'!K:K)</f>
        <v>0</v>
      </c>
      <c r="AH65" s="11">
        <f>SUMIF('2015-2017'!$U:$U,"CRC"&amp;'LGE Summary by Ferc by Month'!$B65&amp;"2015",'2015-2017'!L:L)</f>
        <v>0</v>
      </c>
      <c r="AI65" s="11">
        <f>SUMIF('2015-2017'!$U:$U,"CRC"&amp;'LGE Summary by Ferc by Month'!$B65&amp;"2015",'2015-2017'!M:M)</f>
        <v>0</v>
      </c>
      <c r="AJ65" s="11">
        <f>SUMIF('2015-2017'!$U:$U,"CRC"&amp;'LGE Summary by Ferc by Month'!$B65&amp;"2015",'2015-2017'!N:N)</f>
        <v>0</v>
      </c>
      <c r="AK65" s="11">
        <f>SUMIF('2015-2017'!$U:$U,"CRC"&amp;'LGE Summary by Ferc by Month'!$B65&amp;"2015",'2015-2017'!O:O)</f>
        <v>0</v>
      </c>
      <c r="AL65" s="11">
        <f>SUMIF('2015-2017'!$U:$U,"CRC"&amp;'LGE Summary by Ferc by Month'!$B65&amp;"2015",'2015-2017'!P:P)</f>
        <v>0</v>
      </c>
      <c r="AM65" s="11">
        <f>SUMIF('2015-2017'!$U:$U,"CRC"&amp;'LGE Summary by Ferc by Month'!$B65&amp;"2016",'2015-2017'!E:E)</f>
        <v>0</v>
      </c>
      <c r="AN65" s="11">
        <f>SUMIF('2015-2017'!$U:$U,"CRC"&amp;'LGE Summary by Ferc by Month'!$B65&amp;"2016",'2015-2017'!F:F)</f>
        <v>0</v>
      </c>
      <c r="AO65" s="11">
        <f>SUMIF('2015-2017'!$U:$U,"CRC"&amp;'LGE Summary by Ferc by Month'!$B65&amp;"2016",'2015-2017'!G:G)</f>
        <v>0</v>
      </c>
      <c r="AP65" s="11">
        <f>SUMIF('2015-2017'!$U:$U,"CRC"&amp;'LGE Summary by Ferc by Month'!$B65&amp;"2016",'2015-2017'!H:H)</f>
        <v>0</v>
      </c>
      <c r="AQ65" s="11">
        <f>SUMIF('2015-2017'!$U:$U,"CRC"&amp;'LGE Summary by Ferc by Month'!$B65&amp;"2016",'2015-2017'!I:I)</f>
        <v>0</v>
      </c>
      <c r="AR65" s="11">
        <f>SUMIF('2015-2017'!$U:$U,"CRC"&amp;'LGE Summary by Ferc by Month'!$B65&amp;"2016",'2015-2017'!J:J)</f>
        <v>0</v>
      </c>
      <c r="AS65" s="11">
        <f>SUMIF('2015-2017'!$U:$U,"CRC"&amp;'LGE Summary by Ferc by Month'!$B65&amp;"2016",'2015-2017'!K:K)</f>
        <v>0</v>
      </c>
      <c r="AT65" s="11">
        <f>SUMIF('2015-2017'!$U:$U,"CRC"&amp;'LGE Summary by Ferc by Month'!$B65&amp;"2016",'2015-2017'!L:L)</f>
        <v>0</v>
      </c>
      <c r="AU65" s="11">
        <f>SUMIF('2015-2017'!$U:$U,"CRC"&amp;'LGE Summary by Ferc by Month'!$B65&amp;"2016",'2015-2017'!M:M)</f>
        <v>0</v>
      </c>
      <c r="AV65" s="11">
        <f>SUMIF('2015-2017'!$U:$U,"CRC"&amp;'LGE Summary by Ferc by Month'!$B65&amp;"2016",'2015-2017'!N:N)</f>
        <v>0</v>
      </c>
      <c r="AW65" s="11">
        <f>SUMIF('2015-2017'!$U:$U,"CRC"&amp;'LGE Summary by Ferc by Month'!$B65&amp;"2016",'2015-2017'!O:O)</f>
        <v>0</v>
      </c>
      <c r="AX65" s="11">
        <f>SUMIF('2015-2017'!$U:$U,"CRC"&amp;'LGE Summary by Ferc by Month'!$B65&amp;"2016",'2015-2017'!P:P)</f>
        <v>0</v>
      </c>
      <c r="AY65" s="11">
        <f>SUMIF('2015-2017'!$U:$U,"CRC"&amp;'LGE Summary by Ferc by Month'!$B65&amp;"2017",'2015-2017'!E:E)</f>
        <v>0</v>
      </c>
      <c r="AZ65" s="11">
        <f>SUMIF('2015-2017'!$U:$U,"CRC"&amp;'LGE Summary by Ferc by Month'!$B65&amp;"2017",'2015-2017'!F:F)</f>
        <v>0</v>
      </c>
      <c r="BA65" s="11">
        <f>SUMIF('2015-2017'!$U:$U,"CRC"&amp;'LGE Summary by Ferc by Month'!$B65&amp;"2017",'2015-2017'!G:G)</f>
        <v>0</v>
      </c>
      <c r="BB65" s="11">
        <f>SUMIF('2015-2017'!$U:$U,"CRC"&amp;'LGE Summary by Ferc by Month'!$B65&amp;"2017",'2015-2017'!H:H)</f>
        <v>0</v>
      </c>
      <c r="BC65" s="11">
        <f>SUMIF('2015-2017'!$U:$U,"CRC"&amp;'LGE Summary by Ferc by Month'!$B65&amp;"2017",'2015-2017'!I:I)</f>
        <v>0</v>
      </c>
      <c r="BD65" s="11">
        <f>SUMIF('2015-2017'!$U:$U,"CRC"&amp;'LGE Summary by Ferc by Month'!$B65&amp;"2017",'2015-2017'!J:J)</f>
        <v>0</v>
      </c>
      <c r="BE65" s="11">
        <f>SUMIF('2015-2017'!$U:$U,"CRC"&amp;'LGE Summary by Ferc by Month'!$B65&amp;"2017",'2015-2017'!K:K)</f>
        <v>0</v>
      </c>
      <c r="BF65" s="11">
        <f>SUMIF('2015-2017'!$U:$U,"CRC"&amp;'LGE Summary by Ferc by Month'!$B65&amp;"2017",'2015-2017'!L:L)</f>
        <v>0</v>
      </c>
      <c r="BG65" s="11">
        <f>SUMIF('2015-2017'!$U:$U,"CRC"&amp;'LGE Summary by Ferc by Month'!$B65&amp;"2017",'2015-2017'!M:M)</f>
        <v>0</v>
      </c>
      <c r="BH65" s="11">
        <f>SUMIF('2015-2017'!$U:$U,"CRC"&amp;'LGE Summary by Ferc by Month'!$B65&amp;"2017",'2015-2017'!N:N)</f>
        <v>0</v>
      </c>
      <c r="BI65" s="11">
        <f>SUMIF('2015-2017'!$U:$U,"CRC"&amp;'LGE Summary by Ferc by Month'!$B65&amp;"2017",'2015-2017'!O:O)</f>
        <v>0</v>
      </c>
      <c r="BJ65" s="11">
        <f>SUMIF('2015-2017'!$U:$U,"CRC"&amp;'LGE Summary by Ferc by Month'!$B65&amp;"2017",'2015-2017'!P:P)</f>
        <v>0</v>
      </c>
      <c r="BK65" s="12"/>
      <c r="BL65" s="12">
        <f t="shared" si="34"/>
        <v>0</v>
      </c>
      <c r="BM65" s="12">
        <f t="shared" si="35"/>
        <v>0</v>
      </c>
      <c r="BN65" s="12">
        <f t="shared" si="36"/>
        <v>512824.81</v>
      </c>
      <c r="BO65" s="12">
        <f t="shared" si="37"/>
        <v>0</v>
      </c>
      <c r="BP65" s="12">
        <f t="shared" si="38"/>
        <v>0</v>
      </c>
    </row>
    <row r="66" spans="1:68" x14ac:dyDescent="0.25">
      <c r="B66" s="13" t="s">
        <v>3080</v>
      </c>
      <c r="C66" s="11">
        <f>SUMIF('Act 2013-2014'!$U:$U,"CRC"&amp;'LGE Summary by Ferc by Month'!$B66&amp;"2013",'Act 2013-2014'!E:E)</f>
        <v>0</v>
      </c>
      <c r="D66" s="11">
        <f>SUMIF('Act 2013-2014'!$U:$U,"CRC"&amp;'LGE Summary by Ferc by Month'!$B66&amp;"2013",'Act 2013-2014'!F:F)</f>
        <v>0</v>
      </c>
      <c r="E66" s="11">
        <f>SUMIF('Act 2013-2014'!$U:$U,"CRC"&amp;'LGE Summary by Ferc by Month'!$B66&amp;"2013",'Act 2013-2014'!G:G)</f>
        <v>0</v>
      </c>
      <c r="F66" s="11">
        <f>SUMIF('Act 2013-2014'!$U:$U,"CRC"&amp;'LGE Summary by Ferc by Month'!$B66&amp;"2013",'Act 2013-2014'!H:H)</f>
        <v>0</v>
      </c>
      <c r="G66" s="11">
        <f>SUMIF('Act 2013-2014'!$U:$U,"CRC"&amp;'LGE Summary by Ferc by Month'!$B66&amp;"2013",'Act 2013-2014'!I:I)</f>
        <v>0</v>
      </c>
      <c r="H66" s="11">
        <f>SUMIF('Act 2013-2014'!$U:$U,"CRC"&amp;'LGE Summary by Ferc by Month'!$B66&amp;"2013",'Act 2013-2014'!J:J)</f>
        <v>-14803.540000000008</v>
      </c>
      <c r="I66" s="11">
        <f>SUMIF('Act 2013-2014'!$U:$U,"CRC"&amp;'LGE Summary by Ferc by Month'!$B66&amp;"2013",'Act 2013-2014'!K:K)</f>
        <v>1.4300000000221189</v>
      </c>
      <c r="J66" s="11">
        <f>SUMIF('Act 2013-2014'!$U:$U,"CRC"&amp;'LGE Summary by Ferc by Month'!$B66&amp;"2013",'Act 2013-2014'!L:L)</f>
        <v>-400.95000000001164</v>
      </c>
      <c r="K66" s="11">
        <f>SUMIF('Act 2013-2014'!$U:$U,"CRC"&amp;'LGE Summary by Ferc by Month'!$B66&amp;"2013",'Act 2013-2014'!M:M)</f>
        <v>0</v>
      </c>
      <c r="L66" s="11">
        <f>SUMIF('Act 2013-2014'!$U:$U,"CRC"&amp;'LGE Summary by Ferc by Month'!$B66&amp;"2013",'Act 2013-2014'!N:N)</f>
        <v>0</v>
      </c>
      <c r="M66" s="11">
        <f>SUMIF('Act 2013-2014'!$U:$U,"CRC"&amp;'LGE Summary by Ferc by Month'!$B66&amp;"2013",'Act 2013-2014'!O:O)</f>
        <v>0</v>
      </c>
      <c r="N66" s="11">
        <f>SUMIF('Act 2013-2014'!$U:$U,"CRC"&amp;'LGE Summary by Ferc by Month'!$B66&amp;"2013",'Act 2013-2014'!P:P)</f>
        <v>-2945.5399999999936</v>
      </c>
      <c r="O66" s="11">
        <f>SUMIF('Act 2013-2014'!$U:$U,"CRC"&amp;'LGE Summary by Ferc by Month'!$B66&amp;"2014",'Act 2013-2014'!E:E)</f>
        <v>0</v>
      </c>
      <c r="P66" s="11">
        <f>SUMIF('Act 2013-2014'!$U:$U,"CRC"&amp;'LGE Summary by Ferc by Month'!$B66&amp;"2014",'Act 2013-2014'!F:F)</f>
        <v>0</v>
      </c>
      <c r="Q66" s="11">
        <f>SUMIF('Act 2013-2014'!$U:$U,"CRC"&amp;'LGE Summary by Ferc by Month'!$B66&amp;"2014",'Act 2013-2014'!G:G)</f>
        <v>0</v>
      </c>
      <c r="R66" s="11">
        <f>SUMIF('Act 2013-2014'!$U:$U,"CRC"&amp;'LGE Summary by Ferc by Month'!$B66&amp;"2014",'Act 2013-2014'!H:H)</f>
        <v>0</v>
      </c>
      <c r="S66" s="11">
        <f>SUMIF('Act 2013-2014'!$U:$U,"CRC"&amp;'LGE Summary by Ferc by Month'!$B66&amp;"2014",'Act 2013-2014'!I:I)</f>
        <v>-1847.039999999979</v>
      </c>
      <c r="T66" s="11">
        <f>SUMIF('Act 2013-2014'!$U:$U,"CRC"&amp;'LGE Summary by Ferc by Month'!$B66&amp;"2014",'Act 2013-2014'!J:J)</f>
        <v>0</v>
      </c>
      <c r="U66" s="11">
        <f>SUMIF('Act 2013-2014'!$U:$U,"CRC"&amp;'LGE Summary by Ferc by Month'!$B66&amp;"2014",'Act 2013-2014'!K:K)</f>
        <v>1847.0400000000081</v>
      </c>
      <c r="V66" s="11">
        <f>SUMIF('Act 2013-2014'!$U:$U,"CRC"&amp;'LGE Summary by Ferc by Month'!$B66&amp;"2014",'Act 2013-2014'!L:L)</f>
        <v>-12224.399999999994</v>
      </c>
      <c r="W66" s="11">
        <f>SUMIF('Act 2013-2014'!$U:$U,"CRC"&amp;'LGE Summary by Ferc by Month'!$B66&amp;"2014",'Act 2013-2014'!M:M)</f>
        <v>-2864.5</v>
      </c>
      <c r="X66" s="11">
        <f>SUMIF('Act 2013-2014'!$U:$U,"CRC"&amp;'LGE Summary by Ferc by Month'!$B66&amp;"2014",'Act 2013-2014'!N:N)</f>
        <v>-8616.5200000000041</v>
      </c>
      <c r="Y66" s="11">
        <f>SUMIF('Act 2013-2014'!$U:$U,"CRC"&amp;'LGE Summary by Ferc by Month'!$B66&amp;"2014",'Act 2013-2014'!O:O)</f>
        <v>-14466.029999999999</v>
      </c>
      <c r="Z66" s="11">
        <f>SUMIF('Act 2013-2014'!$U:$U,"CRC"&amp;'LGE Summary by Ferc by Month'!$B66&amp;"2014",'Act 2013-2014'!P:P)</f>
        <v>-5328.4400000000023</v>
      </c>
      <c r="AA66" s="11">
        <f>SUMIF('2015-2017'!$U:$U,"CRC"&amp;'LGE Summary by Ferc by Month'!$B66&amp;"2015",'2015-2017'!E:E)</f>
        <v>478785.67</v>
      </c>
      <c r="AB66" s="11">
        <f>SUMIF('2015-2017'!$U:$U,"CRC"&amp;'LGE Summary by Ferc by Month'!$B66&amp;"2015",'2015-2017'!F:F)</f>
        <v>468049.72</v>
      </c>
      <c r="AC66" s="11">
        <f>SUMIF('2015-2017'!$U:$U,"CRC"&amp;'LGE Summary by Ferc by Month'!$B66&amp;"2015",'2015-2017'!G:G)</f>
        <v>512475.45</v>
      </c>
      <c r="AD66" s="11">
        <f>SUMIF('2015-2017'!$U:$U,"CRC"&amp;'LGE Summary by Ferc by Month'!$B66&amp;"2015",'2015-2017'!H:H)</f>
        <v>506674.61</v>
      </c>
      <c r="AE66" s="11">
        <f>SUMIF('2015-2017'!$U:$U,"CRC"&amp;'LGE Summary by Ferc by Month'!$B66&amp;"2015",'2015-2017'!I:I)</f>
        <v>46590</v>
      </c>
      <c r="AF66" s="11">
        <f>SUMIF('2015-2017'!$U:$U,"CRC"&amp;'LGE Summary by Ferc by Month'!$B66&amp;"2015",'2015-2017'!J:J)</f>
        <v>16590</v>
      </c>
      <c r="AG66" s="11">
        <f>SUMIF('2015-2017'!$U:$U,"CRC"&amp;'LGE Summary by Ferc by Month'!$B66&amp;"2015",'2015-2017'!K:K)</f>
        <v>16590</v>
      </c>
      <c r="AH66" s="11">
        <f>SUMIF('2015-2017'!$U:$U,"CRC"&amp;'LGE Summary by Ferc by Month'!$B66&amp;"2015",'2015-2017'!L:L)</f>
        <v>16590</v>
      </c>
      <c r="AI66" s="11">
        <f>SUMIF('2015-2017'!$U:$U,"CRC"&amp;'LGE Summary by Ferc by Month'!$B66&amp;"2015",'2015-2017'!M:M)</f>
        <v>16590</v>
      </c>
      <c r="AJ66" s="11">
        <f>SUMIF('2015-2017'!$U:$U,"CRC"&amp;'LGE Summary by Ferc by Month'!$B66&amp;"2015",'2015-2017'!N:N)</f>
        <v>0</v>
      </c>
      <c r="AK66" s="11">
        <f>SUMIF('2015-2017'!$U:$U,"CRC"&amp;'LGE Summary by Ferc by Month'!$B66&amp;"2015",'2015-2017'!O:O)</f>
        <v>0</v>
      </c>
      <c r="AL66" s="11">
        <f>SUMIF('2015-2017'!$U:$U,"CRC"&amp;'LGE Summary by Ferc by Month'!$B66&amp;"2015",'2015-2017'!P:P)</f>
        <v>0</v>
      </c>
      <c r="AM66" s="11">
        <f>SUMIF('2015-2017'!$U:$U,"CRC"&amp;'LGE Summary by Ferc by Month'!$B66&amp;"2016",'2015-2017'!E:E)</f>
        <v>0</v>
      </c>
      <c r="AN66" s="11">
        <f>SUMIF('2015-2017'!$U:$U,"CRC"&amp;'LGE Summary by Ferc by Month'!$B66&amp;"2016",'2015-2017'!F:F)</f>
        <v>0</v>
      </c>
      <c r="AO66" s="11">
        <f>SUMIF('2015-2017'!$U:$U,"CRC"&amp;'LGE Summary by Ferc by Month'!$B66&amp;"2016",'2015-2017'!G:G)</f>
        <v>0</v>
      </c>
      <c r="AP66" s="11">
        <f>SUMIF('2015-2017'!$U:$U,"CRC"&amp;'LGE Summary by Ferc by Month'!$B66&amp;"2016",'2015-2017'!H:H)</f>
        <v>0</v>
      </c>
      <c r="AQ66" s="11">
        <f>SUMIF('2015-2017'!$U:$U,"CRC"&amp;'LGE Summary by Ferc by Month'!$B66&amp;"2016",'2015-2017'!I:I)</f>
        <v>0</v>
      </c>
      <c r="AR66" s="11">
        <f>SUMIF('2015-2017'!$U:$U,"CRC"&amp;'LGE Summary by Ferc by Month'!$B66&amp;"2016",'2015-2017'!J:J)</f>
        <v>0</v>
      </c>
      <c r="AS66" s="11">
        <f>SUMIF('2015-2017'!$U:$U,"CRC"&amp;'LGE Summary by Ferc by Month'!$B66&amp;"2016",'2015-2017'!K:K)</f>
        <v>0</v>
      </c>
      <c r="AT66" s="11">
        <f>SUMIF('2015-2017'!$U:$U,"CRC"&amp;'LGE Summary by Ferc by Month'!$B66&amp;"2016",'2015-2017'!L:L)</f>
        <v>0</v>
      </c>
      <c r="AU66" s="11">
        <f>SUMIF('2015-2017'!$U:$U,"CRC"&amp;'LGE Summary by Ferc by Month'!$B66&amp;"2016",'2015-2017'!M:M)</f>
        <v>0</v>
      </c>
      <c r="AV66" s="11">
        <f>SUMIF('2015-2017'!$U:$U,"CRC"&amp;'LGE Summary by Ferc by Month'!$B66&amp;"2016",'2015-2017'!N:N)</f>
        <v>0</v>
      </c>
      <c r="AW66" s="11">
        <f>SUMIF('2015-2017'!$U:$U,"CRC"&amp;'LGE Summary by Ferc by Month'!$B66&amp;"2016",'2015-2017'!O:O)</f>
        <v>0</v>
      </c>
      <c r="AX66" s="11">
        <f>SUMIF('2015-2017'!$U:$U,"CRC"&amp;'LGE Summary by Ferc by Month'!$B66&amp;"2016",'2015-2017'!P:P)</f>
        <v>0</v>
      </c>
      <c r="AY66" s="11">
        <f>SUMIF('2015-2017'!$U:$U,"CRC"&amp;'LGE Summary by Ferc by Month'!$B66&amp;"2017",'2015-2017'!E:E)</f>
        <v>0</v>
      </c>
      <c r="AZ66" s="11">
        <f>SUMIF('2015-2017'!$U:$U,"CRC"&amp;'LGE Summary by Ferc by Month'!$B66&amp;"2017",'2015-2017'!F:F)</f>
        <v>0</v>
      </c>
      <c r="BA66" s="11">
        <f>SUMIF('2015-2017'!$U:$U,"CRC"&amp;'LGE Summary by Ferc by Month'!$B66&amp;"2017",'2015-2017'!G:G)</f>
        <v>0</v>
      </c>
      <c r="BB66" s="11">
        <f>SUMIF('2015-2017'!$U:$U,"CRC"&amp;'LGE Summary by Ferc by Month'!$B66&amp;"2017",'2015-2017'!H:H)</f>
        <v>0</v>
      </c>
      <c r="BC66" s="11">
        <f>SUMIF('2015-2017'!$U:$U,"CRC"&amp;'LGE Summary by Ferc by Month'!$B66&amp;"2017",'2015-2017'!I:I)</f>
        <v>0</v>
      </c>
      <c r="BD66" s="11">
        <f>SUMIF('2015-2017'!$U:$U,"CRC"&amp;'LGE Summary by Ferc by Month'!$B66&amp;"2017",'2015-2017'!J:J)</f>
        <v>0</v>
      </c>
      <c r="BE66" s="11">
        <f>SUMIF('2015-2017'!$U:$U,"CRC"&amp;'LGE Summary by Ferc by Month'!$B66&amp;"2017",'2015-2017'!K:K)</f>
        <v>0</v>
      </c>
      <c r="BF66" s="11">
        <f>SUMIF('2015-2017'!$U:$U,"CRC"&amp;'LGE Summary by Ferc by Month'!$B66&amp;"2017",'2015-2017'!L:L)</f>
        <v>0</v>
      </c>
      <c r="BG66" s="11">
        <f>SUMIF('2015-2017'!$U:$U,"CRC"&amp;'LGE Summary by Ferc by Month'!$B66&amp;"2017",'2015-2017'!M:M)</f>
        <v>0</v>
      </c>
      <c r="BH66" s="11">
        <f>SUMIF('2015-2017'!$U:$U,"CRC"&amp;'LGE Summary by Ferc by Month'!$B66&amp;"2017",'2015-2017'!N:N)</f>
        <v>0</v>
      </c>
      <c r="BI66" s="11">
        <f>SUMIF('2015-2017'!$U:$U,"CRC"&amp;'LGE Summary by Ferc by Month'!$B66&amp;"2017",'2015-2017'!O:O)</f>
        <v>0</v>
      </c>
      <c r="BJ66" s="11">
        <f>SUMIF('2015-2017'!$U:$U,"CRC"&amp;'LGE Summary by Ferc by Month'!$B66&amp;"2017",'2015-2017'!P:P)</f>
        <v>0</v>
      </c>
      <c r="BK66" s="12"/>
      <c r="BL66" s="12">
        <f t="shared" si="34"/>
        <v>-18148.599999999991</v>
      </c>
      <c r="BM66" s="12">
        <f t="shared" si="35"/>
        <v>-43499.88999999997</v>
      </c>
      <c r="BN66" s="12">
        <f t="shared" si="36"/>
        <v>2078935.4499999997</v>
      </c>
      <c r="BO66" s="12">
        <f t="shared" si="37"/>
        <v>0</v>
      </c>
      <c r="BP66" s="12">
        <f t="shared" si="38"/>
        <v>0</v>
      </c>
    </row>
    <row r="67" spans="1:68" x14ac:dyDescent="0.25">
      <c r="B67" s="13" t="s">
        <v>3081</v>
      </c>
      <c r="C67" s="11">
        <f>SUMIF('Act 2013-2014'!$U:$U,"CRC"&amp;'LGE Summary by Ferc by Month'!$B67&amp;"2013",'Act 2013-2014'!E:E)</f>
        <v>0</v>
      </c>
      <c r="D67" s="11">
        <f>SUMIF('Act 2013-2014'!$U:$U,"CRC"&amp;'LGE Summary by Ferc by Month'!$B67&amp;"2013",'Act 2013-2014'!F:F)</f>
        <v>0</v>
      </c>
      <c r="E67" s="11">
        <f>SUMIF('Act 2013-2014'!$U:$U,"CRC"&amp;'LGE Summary by Ferc by Month'!$B67&amp;"2013",'Act 2013-2014'!G:G)</f>
        <v>0</v>
      </c>
      <c r="F67" s="11">
        <f>SUMIF('Act 2013-2014'!$U:$U,"CRC"&amp;'LGE Summary by Ferc by Month'!$B67&amp;"2013",'Act 2013-2014'!H:H)</f>
        <v>0</v>
      </c>
      <c r="G67" s="11">
        <f>SUMIF('Act 2013-2014'!$U:$U,"CRC"&amp;'LGE Summary by Ferc by Month'!$B67&amp;"2013",'Act 2013-2014'!I:I)</f>
        <v>0</v>
      </c>
      <c r="H67" s="11">
        <f>SUMIF('Act 2013-2014'!$U:$U,"CRC"&amp;'LGE Summary by Ferc by Month'!$B67&amp;"2013",'Act 2013-2014'!J:J)</f>
        <v>0</v>
      </c>
      <c r="I67" s="11">
        <f>SUMIF('Act 2013-2014'!$U:$U,"CRC"&amp;'LGE Summary by Ferc by Month'!$B67&amp;"2013",'Act 2013-2014'!K:K)</f>
        <v>0</v>
      </c>
      <c r="J67" s="11">
        <f>SUMIF('Act 2013-2014'!$U:$U,"CRC"&amp;'LGE Summary by Ferc by Month'!$B67&amp;"2013",'Act 2013-2014'!L:L)</f>
        <v>0</v>
      </c>
      <c r="K67" s="11">
        <f>SUMIF('Act 2013-2014'!$U:$U,"CRC"&amp;'LGE Summary by Ferc by Month'!$B67&amp;"2013",'Act 2013-2014'!M:M)</f>
        <v>0</v>
      </c>
      <c r="L67" s="11">
        <f>SUMIF('Act 2013-2014'!$U:$U,"CRC"&amp;'LGE Summary by Ferc by Month'!$B67&amp;"2013",'Act 2013-2014'!N:N)</f>
        <v>0</v>
      </c>
      <c r="M67" s="11">
        <f>SUMIF('Act 2013-2014'!$U:$U,"CRC"&amp;'LGE Summary by Ferc by Month'!$B67&amp;"2013",'Act 2013-2014'!O:O)</f>
        <v>0</v>
      </c>
      <c r="N67" s="11">
        <f>SUMIF('Act 2013-2014'!$U:$U,"CRC"&amp;'LGE Summary by Ferc by Month'!$B67&amp;"2013",'Act 2013-2014'!P:P)</f>
        <v>0</v>
      </c>
      <c r="O67" s="11">
        <f>SUMIF('Act 2013-2014'!$U:$U,"CRC"&amp;'LGE Summary by Ferc by Month'!$B67&amp;"2014",'Act 2013-2014'!E:E)</f>
        <v>0</v>
      </c>
      <c r="P67" s="11">
        <f>SUMIF('Act 2013-2014'!$U:$U,"CRC"&amp;'LGE Summary by Ferc by Month'!$B67&amp;"2014",'Act 2013-2014'!F:F)</f>
        <v>0</v>
      </c>
      <c r="Q67" s="11">
        <f>SUMIF('Act 2013-2014'!$U:$U,"CRC"&amp;'LGE Summary by Ferc by Month'!$B67&amp;"2014",'Act 2013-2014'!G:G)</f>
        <v>0</v>
      </c>
      <c r="R67" s="11">
        <f>SUMIF('Act 2013-2014'!$U:$U,"CRC"&amp;'LGE Summary by Ferc by Month'!$B67&amp;"2014",'Act 2013-2014'!H:H)</f>
        <v>0</v>
      </c>
      <c r="S67" s="11">
        <f>SUMIF('Act 2013-2014'!$U:$U,"CRC"&amp;'LGE Summary by Ferc by Month'!$B67&amp;"2014",'Act 2013-2014'!I:I)</f>
        <v>0</v>
      </c>
      <c r="T67" s="11">
        <f>SUMIF('Act 2013-2014'!$U:$U,"CRC"&amp;'LGE Summary by Ferc by Month'!$B67&amp;"2014",'Act 2013-2014'!J:J)</f>
        <v>0</v>
      </c>
      <c r="U67" s="11">
        <f>SUMIF('Act 2013-2014'!$U:$U,"CRC"&amp;'LGE Summary by Ferc by Month'!$B67&amp;"2014",'Act 2013-2014'!K:K)</f>
        <v>0</v>
      </c>
      <c r="V67" s="11">
        <f>SUMIF('Act 2013-2014'!$U:$U,"CRC"&amp;'LGE Summary by Ferc by Month'!$B67&amp;"2014",'Act 2013-2014'!L:L)</f>
        <v>0</v>
      </c>
      <c r="W67" s="11">
        <f>SUMIF('Act 2013-2014'!$U:$U,"CRC"&amp;'LGE Summary by Ferc by Month'!$B67&amp;"2014",'Act 2013-2014'!M:M)</f>
        <v>0</v>
      </c>
      <c r="X67" s="11">
        <f>SUMIF('Act 2013-2014'!$U:$U,"CRC"&amp;'LGE Summary by Ferc by Month'!$B67&amp;"2014",'Act 2013-2014'!N:N)</f>
        <v>0</v>
      </c>
      <c r="Y67" s="11">
        <f>SUMIF('Act 2013-2014'!$U:$U,"CRC"&amp;'LGE Summary by Ferc by Month'!$B67&amp;"2014",'Act 2013-2014'!O:O)</f>
        <v>0</v>
      </c>
      <c r="Z67" s="11">
        <f>SUMIF('Act 2013-2014'!$U:$U,"CRC"&amp;'LGE Summary by Ferc by Month'!$B67&amp;"2014",'Act 2013-2014'!P:P)</f>
        <v>0</v>
      </c>
      <c r="AA67" s="11">
        <f>SUMIF('2015-2017'!$U:$U,"CRC"&amp;'LGE Summary by Ferc by Month'!$B67&amp;"2015",'2015-2017'!E:E)</f>
        <v>5231</v>
      </c>
      <c r="AB67" s="11">
        <f>SUMIF('2015-2017'!$U:$U,"CRC"&amp;'LGE Summary by Ferc by Month'!$B67&amp;"2015",'2015-2017'!F:F)</f>
        <v>5231</v>
      </c>
      <c r="AC67" s="11">
        <f>SUMIF('2015-2017'!$U:$U,"CRC"&amp;'LGE Summary by Ferc by Month'!$B67&amp;"2015",'2015-2017'!G:G)</f>
        <v>9165</v>
      </c>
      <c r="AD67" s="11">
        <f>SUMIF('2015-2017'!$U:$U,"CRC"&amp;'LGE Summary by Ferc by Month'!$B67&amp;"2015",'2015-2017'!H:H)</f>
        <v>5231</v>
      </c>
      <c r="AE67" s="11">
        <f>SUMIF('2015-2017'!$U:$U,"CRC"&amp;'LGE Summary by Ferc by Month'!$B67&amp;"2015",'2015-2017'!I:I)</f>
        <v>0</v>
      </c>
      <c r="AF67" s="11">
        <f>SUMIF('2015-2017'!$U:$U,"CRC"&amp;'LGE Summary by Ferc by Month'!$B67&amp;"2015",'2015-2017'!J:J)</f>
        <v>0</v>
      </c>
      <c r="AG67" s="11">
        <f>SUMIF('2015-2017'!$U:$U,"CRC"&amp;'LGE Summary by Ferc by Month'!$B67&amp;"2015",'2015-2017'!K:K)</f>
        <v>0</v>
      </c>
      <c r="AH67" s="11">
        <f>SUMIF('2015-2017'!$U:$U,"CRC"&amp;'LGE Summary by Ferc by Month'!$B67&amp;"2015",'2015-2017'!L:L)</f>
        <v>0</v>
      </c>
      <c r="AI67" s="11">
        <f>SUMIF('2015-2017'!$U:$U,"CRC"&amp;'LGE Summary by Ferc by Month'!$B67&amp;"2015",'2015-2017'!M:M)</f>
        <v>0</v>
      </c>
      <c r="AJ67" s="11">
        <f>SUMIF('2015-2017'!$U:$U,"CRC"&amp;'LGE Summary by Ferc by Month'!$B67&amp;"2015",'2015-2017'!N:N)</f>
        <v>0</v>
      </c>
      <c r="AK67" s="11">
        <f>SUMIF('2015-2017'!$U:$U,"CRC"&amp;'LGE Summary by Ferc by Month'!$B67&amp;"2015",'2015-2017'!O:O)</f>
        <v>0</v>
      </c>
      <c r="AL67" s="11">
        <f>SUMIF('2015-2017'!$U:$U,"CRC"&amp;'LGE Summary by Ferc by Month'!$B67&amp;"2015",'2015-2017'!P:P)</f>
        <v>0</v>
      </c>
      <c r="AM67" s="11">
        <f>SUMIF('2015-2017'!$U:$U,"CRC"&amp;'LGE Summary by Ferc by Month'!$B67&amp;"2016",'2015-2017'!E:E)</f>
        <v>0</v>
      </c>
      <c r="AN67" s="11">
        <f>SUMIF('2015-2017'!$U:$U,"CRC"&amp;'LGE Summary by Ferc by Month'!$B67&amp;"2016",'2015-2017'!F:F)</f>
        <v>0</v>
      </c>
      <c r="AO67" s="11">
        <f>SUMIF('2015-2017'!$U:$U,"CRC"&amp;'LGE Summary by Ferc by Month'!$B67&amp;"2016",'2015-2017'!G:G)</f>
        <v>0</v>
      </c>
      <c r="AP67" s="11">
        <f>SUMIF('2015-2017'!$U:$U,"CRC"&amp;'LGE Summary by Ferc by Month'!$B67&amp;"2016",'2015-2017'!H:H)</f>
        <v>0</v>
      </c>
      <c r="AQ67" s="11">
        <f>SUMIF('2015-2017'!$U:$U,"CRC"&amp;'LGE Summary by Ferc by Month'!$B67&amp;"2016",'2015-2017'!I:I)</f>
        <v>0</v>
      </c>
      <c r="AR67" s="11">
        <f>SUMIF('2015-2017'!$U:$U,"CRC"&amp;'LGE Summary by Ferc by Month'!$B67&amp;"2016",'2015-2017'!J:J)</f>
        <v>0</v>
      </c>
      <c r="AS67" s="11">
        <f>SUMIF('2015-2017'!$U:$U,"CRC"&amp;'LGE Summary by Ferc by Month'!$B67&amp;"2016",'2015-2017'!K:K)</f>
        <v>0</v>
      </c>
      <c r="AT67" s="11">
        <f>SUMIF('2015-2017'!$U:$U,"CRC"&amp;'LGE Summary by Ferc by Month'!$B67&amp;"2016",'2015-2017'!L:L)</f>
        <v>0</v>
      </c>
      <c r="AU67" s="11">
        <f>SUMIF('2015-2017'!$U:$U,"CRC"&amp;'LGE Summary by Ferc by Month'!$B67&amp;"2016",'2015-2017'!M:M)</f>
        <v>0</v>
      </c>
      <c r="AV67" s="11">
        <f>SUMIF('2015-2017'!$U:$U,"CRC"&amp;'LGE Summary by Ferc by Month'!$B67&amp;"2016",'2015-2017'!N:N)</f>
        <v>0</v>
      </c>
      <c r="AW67" s="11">
        <f>SUMIF('2015-2017'!$U:$U,"CRC"&amp;'LGE Summary by Ferc by Month'!$B67&amp;"2016",'2015-2017'!O:O)</f>
        <v>0</v>
      </c>
      <c r="AX67" s="11">
        <f>SUMIF('2015-2017'!$U:$U,"CRC"&amp;'LGE Summary by Ferc by Month'!$B67&amp;"2016",'2015-2017'!P:P)</f>
        <v>0</v>
      </c>
      <c r="AY67" s="11">
        <f>SUMIF('2015-2017'!$U:$U,"CRC"&amp;'LGE Summary by Ferc by Month'!$B67&amp;"2017",'2015-2017'!E:E)</f>
        <v>0</v>
      </c>
      <c r="AZ67" s="11">
        <f>SUMIF('2015-2017'!$U:$U,"CRC"&amp;'LGE Summary by Ferc by Month'!$B67&amp;"2017",'2015-2017'!F:F)</f>
        <v>0</v>
      </c>
      <c r="BA67" s="11">
        <f>SUMIF('2015-2017'!$U:$U,"CRC"&amp;'LGE Summary by Ferc by Month'!$B67&amp;"2017",'2015-2017'!G:G)</f>
        <v>0</v>
      </c>
      <c r="BB67" s="11">
        <f>SUMIF('2015-2017'!$U:$U,"CRC"&amp;'LGE Summary by Ferc by Month'!$B67&amp;"2017",'2015-2017'!H:H)</f>
        <v>0</v>
      </c>
      <c r="BC67" s="11">
        <f>SUMIF('2015-2017'!$U:$U,"CRC"&amp;'LGE Summary by Ferc by Month'!$B67&amp;"2017",'2015-2017'!I:I)</f>
        <v>0</v>
      </c>
      <c r="BD67" s="11">
        <f>SUMIF('2015-2017'!$U:$U,"CRC"&amp;'LGE Summary by Ferc by Month'!$B67&amp;"2017",'2015-2017'!J:J)</f>
        <v>0</v>
      </c>
      <c r="BE67" s="11">
        <f>SUMIF('2015-2017'!$U:$U,"CRC"&amp;'LGE Summary by Ferc by Month'!$B67&amp;"2017",'2015-2017'!K:K)</f>
        <v>0</v>
      </c>
      <c r="BF67" s="11">
        <f>SUMIF('2015-2017'!$U:$U,"CRC"&amp;'LGE Summary by Ferc by Month'!$B67&amp;"2017",'2015-2017'!L:L)</f>
        <v>0</v>
      </c>
      <c r="BG67" s="11">
        <f>SUMIF('2015-2017'!$U:$U,"CRC"&amp;'LGE Summary by Ferc by Month'!$B67&amp;"2017",'2015-2017'!M:M)</f>
        <v>0</v>
      </c>
      <c r="BH67" s="11">
        <f>SUMIF('2015-2017'!$U:$U,"CRC"&amp;'LGE Summary by Ferc by Month'!$B67&amp;"2017",'2015-2017'!N:N)</f>
        <v>0</v>
      </c>
      <c r="BI67" s="11">
        <f>SUMIF('2015-2017'!$U:$U,"CRC"&amp;'LGE Summary by Ferc by Month'!$B67&amp;"2017",'2015-2017'!O:O)</f>
        <v>0</v>
      </c>
      <c r="BJ67" s="11">
        <f>SUMIF('2015-2017'!$U:$U,"CRC"&amp;'LGE Summary by Ferc by Month'!$B67&amp;"2017",'2015-2017'!P:P)</f>
        <v>0</v>
      </c>
      <c r="BK67" s="12"/>
      <c r="BL67" s="12">
        <f t="shared" si="34"/>
        <v>0</v>
      </c>
      <c r="BM67" s="12">
        <f t="shared" si="35"/>
        <v>0</v>
      </c>
      <c r="BN67" s="12">
        <f t="shared" si="36"/>
        <v>24858</v>
      </c>
      <c r="BO67" s="12">
        <f t="shared" si="37"/>
        <v>0</v>
      </c>
      <c r="BP67" s="12">
        <f t="shared" si="38"/>
        <v>0</v>
      </c>
    </row>
    <row r="68" spans="1:68" x14ac:dyDescent="0.25">
      <c r="B68" s="13" t="s">
        <v>3082</v>
      </c>
      <c r="C68" s="11">
        <f>SUMIF('Act 2013-2014'!$U:$U,"CRC"&amp;'LGE Summary by Ferc by Month'!$B68&amp;"2013",'Act 2013-2014'!E:E)</f>
        <v>0</v>
      </c>
      <c r="D68" s="11">
        <f>SUMIF('Act 2013-2014'!$U:$U,"CRC"&amp;'LGE Summary by Ferc by Month'!$B68&amp;"2013",'Act 2013-2014'!F:F)</f>
        <v>0</v>
      </c>
      <c r="E68" s="11">
        <f>SUMIF('Act 2013-2014'!$U:$U,"CRC"&amp;'LGE Summary by Ferc by Month'!$B68&amp;"2013",'Act 2013-2014'!G:G)</f>
        <v>0</v>
      </c>
      <c r="F68" s="11">
        <f>SUMIF('Act 2013-2014'!$U:$U,"CRC"&amp;'LGE Summary by Ferc by Month'!$B68&amp;"2013",'Act 2013-2014'!H:H)</f>
        <v>0</v>
      </c>
      <c r="G68" s="11">
        <f>SUMIF('Act 2013-2014'!$U:$U,"CRC"&amp;'LGE Summary by Ferc by Month'!$B68&amp;"2013",'Act 2013-2014'!I:I)</f>
        <v>0</v>
      </c>
      <c r="H68" s="11">
        <f>SUMIF('Act 2013-2014'!$U:$U,"CRC"&amp;'LGE Summary by Ferc by Month'!$B68&amp;"2013",'Act 2013-2014'!J:J)</f>
        <v>0</v>
      </c>
      <c r="I68" s="11">
        <f>SUMIF('Act 2013-2014'!$U:$U,"CRC"&amp;'LGE Summary by Ferc by Month'!$B68&amp;"2013",'Act 2013-2014'!K:K)</f>
        <v>0</v>
      </c>
      <c r="J68" s="11">
        <f>SUMIF('Act 2013-2014'!$U:$U,"CRC"&amp;'LGE Summary by Ferc by Month'!$B68&amp;"2013",'Act 2013-2014'!L:L)</f>
        <v>0</v>
      </c>
      <c r="K68" s="11">
        <f>SUMIF('Act 2013-2014'!$U:$U,"CRC"&amp;'LGE Summary by Ferc by Month'!$B68&amp;"2013",'Act 2013-2014'!M:M)</f>
        <v>0</v>
      </c>
      <c r="L68" s="11">
        <f>SUMIF('Act 2013-2014'!$U:$U,"CRC"&amp;'LGE Summary by Ferc by Month'!$B68&amp;"2013",'Act 2013-2014'!N:N)</f>
        <v>0</v>
      </c>
      <c r="M68" s="11">
        <f>SUMIF('Act 2013-2014'!$U:$U,"CRC"&amp;'LGE Summary by Ferc by Month'!$B68&amp;"2013",'Act 2013-2014'!O:O)</f>
        <v>0</v>
      </c>
      <c r="N68" s="11">
        <f>SUMIF('Act 2013-2014'!$U:$U,"CRC"&amp;'LGE Summary by Ferc by Month'!$B68&amp;"2013",'Act 2013-2014'!P:P)</f>
        <v>0</v>
      </c>
      <c r="O68" s="11">
        <f>SUMIF('Act 2013-2014'!$U:$U,"CRC"&amp;'LGE Summary by Ferc by Month'!$B68&amp;"2014",'Act 2013-2014'!E:E)</f>
        <v>0</v>
      </c>
      <c r="P68" s="11">
        <f>SUMIF('Act 2013-2014'!$U:$U,"CRC"&amp;'LGE Summary by Ferc by Month'!$B68&amp;"2014",'Act 2013-2014'!F:F)</f>
        <v>0</v>
      </c>
      <c r="Q68" s="11">
        <f>SUMIF('Act 2013-2014'!$U:$U,"CRC"&amp;'LGE Summary by Ferc by Month'!$B68&amp;"2014",'Act 2013-2014'!G:G)</f>
        <v>0</v>
      </c>
      <c r="R68" s="11">
        <f>SUMIF('Act 2013-2014'!$U:$U,"CRC"&amp;'LGE Summary by Ferc by Month'!$B68&amp;"2014",'Act 2013-2014'!H:H)</f>
        <v>0</v>
      </c>
      <c r="S68" s="11">
        <f>SUMIF('Act 2013-2014'!$U:$U,"CRC"&amp;'LGE Summary by Ferc by Month'!$B68&amp;"2014",'Act 2013-2014'!I:I)</f>
        <v>0</v>
      </c>
      <c r="T68" s="11">
        <f>SUMIF('Act 2013-2014'!$U:$U,"CRC"&amp;'LGE Summary by Ferc by Month'!$B68&amp;"2014",'Act 2013-2014'!J:J)</f>
        <v>0</v>
      </c>
      <c r="U68" s="11">
        <f>SUMIF('Act 2013-2014'!$U:$U,"CRC"&amp;'LGE Summary by Ferc by Month'!$B68&amp;"2014",'Act 2013-2014'!K:K)</f>
        <v>0</v>
      </c>
      <c r="V68" s="11">
        <f>SUMIF('Act 2013-2014'!$U:$U,"CRC"&amp;'LGE Summary by Ferc by Month'!$B68&amp;"2014",'Act 2013-2014'!L:L)</f>
        <v>0</v>
      </c>
      <c r="W68" s="11">
        <f>SUMIF('Act 2013-2014'!$U:$U,"CRC"&amp;'LGE Summary by Ferc by Month'!$B68&amp;"2014",'Act 2013-2014'!M:M)</f>
        <v>0</v>
      </c>
      <c r="X68" s="11">
        <f>SUMIF('Act 2013-2014'!$U:$U,"CRC"&amp;'LGE Summary by Ferc by Month'!$B68&amp;"2014",'Act 2013-2014'!N:N)</f>
        <v>0</v>
      </c>
      <c r="Y68" s="11">
        <f>SUMIF('Act 2013-2014'!$U:$U,"CRC"&amp;'LGE Summary by Ferc by Month'!$B68&amp;"2014",'Act 2013-2014'!O:O)</f>
        <v>0</v>
      </c>
      <c r="Z68" s="11">
        <f>SUMIF('Act 2013-2014'!$U:$U,"CRC"&amp;'LGE Summary by Ferc by Month'!$B68&amp;"2014",'Act 2013-2014'!P:P)</f>
        <v>0</v>
      </c>
      <c r="AA68" s="11">
        <f>SUMIF('2015-2017'!$U:$U,"CRC"&amp;'LGE Summary by Ferc by Month'!$B68&amp;"2015",'2015-2017'!E:E)</f>
        <v>484428.12</v>
      </c>
      <c r="AB68" s="11">
        <f>SUMIF('2015-2017'!$U:$U,"CRC"&amp;'LGE Summary by Ferc by Month'!$B68&amp;"2015",'2015-2017'!F:F)</f>
        <v>489265.08</v>
      </c>
      <c r="AC68" s="11">
        <f>SUMIF('2015-2017'!$U:$U,"CRC"&amp;'LGE Summary by Ferc by Month'!$B68&amp;"2015",'2015-2017'!G:G)</f>
        <v>528406.75</v>
      </c>
      <c r="AD68" s="11">
        <f>SUMIF('2015-2017'!$U:$U,"CRC"&amp;'LGE Summary by Ferc by Month'!$B68&amp;"2015",'2015-2017'!H:H)</f>
        <v>696390.05</v>
      </c>
      <c r="AE68" s="11">
        <f>SUMIF('2015-2017'!$U:$U,"CRC"&amp;'LGE Summary by Ferc by Month'!$B68&amp;"2015",'2015-2017'!I:I)</f>
        <v>103986</v>
      </c>
      <c r="AF68" s="11">
        <f>SUMIF('2015-2017'!$U:$U,"CRC"&amp;'LGE Summary by Ferc by Month'!$B68&amp;"2015",'2015-2017'!J:J)</f>
        <v>103296</v>
      </c>
      <c r="AG68" s="11">
        <f>SUMIF('2015-2017'!$U:$U,"CRC"&amp;'LGE Summary by Ferc by Month'!$B68&amp;"2015",'2015-2017'!K:K)</f>
        <v>103986</v>
      </c>
      <c r="AH68" s="11">
        <f>SUMIF('2015-2017'!$U:$U,"CRC"&amp;'LGE Summary by Ferc by Month'!$B68&amp;"2015",'2015-2017'!L:L)</f>
        <v>103986</v>
      </c>
      <c r="AI68" s="11">
        <f>SUMIF('2015-2017'!$U:$U,"CRC"&amp;'LGE Summary by Ferc by Month'!$B68&amp;"2015",'2015-2017'!M:M)</f>
        <v>103296</v>
      </c>
      <c r="AJ68" s="11">
        <f>SUMIF('2015-2017'!$U:$U,"CRC"&amp;'LGE Summary by Ferc by Month'!$B68&amp;"2015",'2015-2017'!N:N)</f>
        <v>103986</v>
      </c>
      <c r="AK68" s="11">
        <f>SUMIF('2015-2017'!$U:$U,"CRC"&amp;'LGE Summary by Ferc by Month'!$B68&amp;"2015",'2015-2017'!O:O)</f>
        <v>103296</v>
      </c>
      <c r="AL68" s="11">
        <f>SUMIF('2015-2017'!$U:$U,"CRC"&amp;'LGE Summary by Ferc by Month'!$B68&amp;"2015",'2015-2017'!P:P)</f>
        <v>103986</v>
      </c>
      <c r="AM68" s="11">
        <f>SUMIF('2015-2017'!$U:$U,"CRC"&amp;'LGE Summary by Ferc by Month'!$B68&amp;"2016",'2015-2017'!E:E)</f>
        <v>99903</v>
      </c>
      <c r="AN68" s="11">
        <f>SUMIF('2015-2017'!$U:$U,"CRC"&amp;'LGE Summary by Ferc by Month'!$B68&amp;"2016",'2015-2017'!F:F)</f>
        <v>98494</v>
      </c>
      <c r="AO68" s="11">
        <f>SUMIF('2015-2017'!$U:$U,"CRC"&amp;'LGE Summary by Ferc by Month'!$B68&amp;"2016",'2015-2017'!G:G)</f>
        <v>99903</v>
      </c>
      <c r="AP68" s="11">
        <f>SUMIF('2015-2017'!$U:$U,"CRC"&amp;'LGE Summary by Ferc by Month'!$B68&amp;"2016",'2015-2017'!H:H)</f>
        <v>99198</v>
      </c>
      <c r="AQ68" s="11">
        <f>SUMIF('2015-2017'!$U:$U,"CRC"&amp;'LGE Summary by Ferc by Month'!$B68&amp;"2016",'2015-2017'!I:I)</f>
        <v>99903</v>
      </c>
      <c r="AR68" s="11">
        <f>SUMIF('2015-2017'!$U:$U,"CRC"&amp;'LGE Summary by Ferc by Month'!$B68&amp;"2016",'2015-2017'!J:J)</f>
        <v>99198</v>
      </c>
      <c r="AS68" s="11">
        <f>SUMIF('2015-2017'!$U:$U,"CRC"&amp;'LGE Summary by Ferc by Month'!$B68&amp;"2016",'2015-2017'!K:K)</f>
        <v>99903</v>
      </c>
      <c r="AT68" s="11">
        <f>SUMIF('2015-2017'!$U:$U,"CRC"&amp;'LGE Summary by Ferc by Month'!$B68&amp;"2016",'2015-2017'!L:L)</f>
        <v>99903</v>
      </c>
      <c r="AU68" s="11">
        <f>SUMIF('2015-2017'!$U:$U,"CRC"&amp;'LGE Summary by Ferc by Month'!$B68&amp;"2016",'2015-2017'!M:M)</f>
        <v>99198</v>
      </c>
      <c r="AV68" s="11">
        <f>SUMIF('2015-2017'!$U:$U,"CRC"&amp;'LGE Summary by Ferc by Month'!$B68&amp;"2016",'2015-2017'!N:N)</f>
        <v>99903</v>
      </c>
      <c r="AW68" s="11">
        <f>SUMIF('2015-2017'!$U:$U,"CRC"&amp;'LGE Summary by Ferc by Month'!$B68&amp;"2016",'2015-2017'!O:O)</f>
        <v>99197</v>
      </c>
      <c r="AX68" s="11">
        <f>SUMIF('2015-2017'!$U:$U,"CRC"&amp;'LGE Summary by Ferc by Month'!$B68&amp;"2016",'2015-2017'!P:P)</f>
        <v>99902</v>
      </c>
      <c r="AY68" s="11">
        <f>SUMIF('2015-2017'!$U:$U,"CRC"&amp;'LGE Summary by Ferc by Month'!$B68&amp;"2017",'2015-2017'!E:E)</f>
        <v>92304</v>
      </c>
      <c r="AZ68" s="11">
        <f>SUMIF('2015-2017'!$U:$U,"CRC"&amp;'LGE Summary by Ferc by Month'!$B68&amp;"2017",'2015-2017'!F:F)</f>
        <v>90867</v>
      </c>
      <c r="BA68" s="11">
        <f>SUMIF('2015-2017'!$U:$U,"CRC"&amp;'LGE Summary by Ferc by Month'!$B68&amp;"2017",'2015-2017'!G:G)</f>
        <v>92304</v>
      </c>
      <c r="BB68" s="11">
        <f>SUMIF('2015-2017'!$U:$U,"CRC"&amp;'LGE Summary by Ferc by Month'!$B68&amp;"2017",'2015-2017'!H:H)</f>
        <v>91585</v>
      </c>
      <c r="BC68" s="11">
        <f>SUMIF('2015-2017'!$U:$U,"CRC"&amp;'LGE Summary by Ferc by Month'!$B68&amp;"2017",'2015-2017'!I:I)</f>
        <v>92304</v>
      </c>
      <c r="BD68" s="11">
        <f>SUMIF('2015-2017'!$U:$U,"CRC"&amp;'LGE Summary by Ferc by Month'!$B68&amp;"2017",'2015-2017'!J:J)</f>
        <v>91585</v>
      </c>
      <c r="BE68" s="11">
        <f>SUMIF('2015-2017'!$U:$U,"CRC"&amp;'LGE Summary by Ferc by Month'!$B68&amp;"2017",'2015-2017'!K:K)</f>
        <v>92304</v>
      </c>
      <c r="BF68" s="11">
        <f>SUMIF('2015-2017'!$U:$U,"CRC"&amp;'LGE Summary by Ferc by Month'!$B68&amp;"2017",'2015-2017'!L:L)</f>
        <v>92304</v>
      </c>
      <c r="BG68" s="11">
        <f>SUMIF('2015-2017'!$U:$U,"CRC"&amp;'LGE Summary by Ferc by Month'!$B68&amp;"2017",'2015-2017'!M:M)</f>
        <v>91585</v>
      </c>
      <c r="BH68" s="11">
        <f>SUMIF('2015-2017'!$U:$U,"CRC"&amp;'LGE Summary by Ferc by Month'!$B68&amp;"2017",'2015-2017'!N:N)</f>
        <v>92304</v>
      </c>
      <c r="BI68" s="11">
        <f>SUMIF('2015-2017'!$U:$U,"CRC"&amp;'LGE Summary by Ferc by Month'!$B68&amp;"2017",'2015-2017'!O:O)</f>
        <v>91586</v>
      </c>
      <c r="BJ68" s="11">
        <f>SUMIF('2015-2017'!$U:$U,"CRC"&amp;'LGE Summary by Ferc by Month'!$B68&amp;"2017",'2015-2017'!P:P)</f>
        <v>92305</v>
      </c>
      <c r="BK68" s="12"/>
      <c r="BL68" s="12">
        <f t="shared" si="34"/>
        <v>0</v>
      </c>
      <c r="BM68" s="12">
        <f t="shared" si="35"/>
        <v>0</v>
      </c>
      <c r="BN68" s="12">
        <f t="shared" si="36"/>
        <v>3028308</v>
      </c>
      <c r="BO68" s="12">
        <f t="shared" si="37"/>
        <v>1194605</v>
      </c>
      <c r="BP68" s="12">
        <f t="shared" si="38"/>
        <v>1103337</v>
      </c>
    </row>
    <row r="69" spans="1:68" x14ac:dyDescent="0.25">
      <c r="B69" s="13" t="s">
        <v>3083</v>
      </c>
      <c r="C69" s="11">
        <f>SUMIF('Act 2013-2014'!$U:$U,"CRC"&amp;'LGE Summary by Ferc by Month'!$B69&amp;"2013",'Act 2013-2014'!E:E)</f>
        <v>0</v>
      </c>
      <c r="D69" s="11">
        <f>SUMIF('Act 2013-2014'!$U:$U,"CRC"&amp;'LGE Summary by Ferc by Month'!$B69&amp;"2013",'Act 2013-2014'!F:F)</f>
        <v>0</v>
      </c>
      <c r="E69" s="11">
        <f>SUMIF('Act 2013-2014'!$U:$U,"CRC"&amp;'LGE Summary by Ferc by Month'!$B69&amp;"2013",'Act 2013-2014'!G:G)</f>
        <v>0</v>
      </c>
      <c r="F69" s="11">
        <f>SUMIF('Act 2013-2014'!$U:$U,"CRC"&amp;'LGE Summary by Ferc by Month'!$B69&amp;"2013",'Act 2013-2014'!H:H)</f>
        <v>0</v>
      </c>
      <c r="G69" s="11">
        <f>SUMIF('Act 2013-2014'!$U:$U,"CRC"&amp;'LGE Summary by Ferc by Month'!$B69&amp;"2013",'Act 2013-2014'!I:I)</f>
        <v>0</v>
      </c>
      <c r="H69" s="11">
        <f>SUMIF('Act 2013-2014'!$U:$U,"CRC"&amp;'LGE Summary by Ferc by Month'!$B69&amp;"2013",'Act 2013-2014'!J:J)</f>
        <v>0</v>
      </c>
      <c r="I69" s="11">
        <f>SUMIF('Act 2013-2014'!$U:$U,"CRC"&amp;'LGE Summary by Ferc by Month'!$B69&amp;"2013",'Act 2013-2014'!K:K)</f>
        <v>0</v>
      </c>
      <c r="J69" s="11">
        <f>SUMIF('Act 2013-2014'!$U:$U,"CRC"&amp;'LGE Summary by Ferc by Month'!$B69&amp;"2013",'Act 2013-2014'!L:L)</f>
        <v>0</v>
      </c>
      <c r="K69" s="11">
        <f>SUMIF('Act 2013-2014'!$U:$U,"CRC"&amp;'LGE Summary by Ferc by Month'!$B69&amp;"2013",'Act 2013-2014'!M:M)</f>
        <v>0</v>
      </c>
      <c r="L69" s="11">
        <f>SUMIF('Act 2013-2014'!$U:$U,"CRC"&amp;'LGE Summary by Ferc by Month'!$B69&amp;"2013",'Act 2013-2014'!N:N)</f>
        <v>0</v>
      </c>
      <c r="M69" s="11">
        <f>SUMIF('Act 2013-2014'!$U:$U,"CRC"&amp;'LGE Summary by Ferc by Month'!$B69&amp;"2013",'Act 2013-2014'!O:O)</f>
        <v>0</v>
      </c>
      <c r="N69" s="11">
        <f>SUMIF('Act 2013-2014'!$U:$U,"CRC"&amp;'LGE Summary by Ferc by Month'!$B69&amp;"2013",'Act 2013-2014'!P:P)</f>
        <v>0</v>
      </c>
      <c r="O69" s="11">
        <f>SUMIF('Act 2013-2014'!$U:$U,"CRC"&amp;'LGE Summary by Ferc by Month'!$B69&amp;"2014",'Act 2013-2014'!E:E)</f>
        <v>0</v>
      </c>
      <c r="P69" s="11">
        <f>SUMIF('Act 2013-2014'!$U:$U,"CRC"&amp;'LGE Summary by Ferc by Month'!$B69&amp;"2014",'Act 2013-2014'!F:F)</f>
        <v>0</v>
      </c>
      <c r="Q69" s="11">
        <f>SUMIF('Act 2013-2014'!$U:$U,"CRC"&amp;'LGE Summary by Ferc by Month'!$B69&amp;"2014",'Act 2013-2014'!G:G)</f>
        <v>0</v>
      </c>
      <c r="R69" s="11">
        <f>SUMIF('Act 2013-2014'!$U:$U,"CRC"&amp;'LGE Summary by Ferc by Month'!$B69&amp;"2014",'Act 2013-2014'!H:H)</f>
        <v>0</v>
      </c>
      <c r="S69" s="11">
        <f>SUMIF('Act 2013-2014'!$U:$U,"CRC"&amp;'LGE Summary by Ferc by Month'!$B69&amp;"2014",'Act 2013-2014'!I:I)</f>
        <v>0</v>
      </c>
      <c r="T69" s="11">
        <f>SUMIF('Act 2013-2014'!$U:$U,"CRC"&amp;'LGE Summary by Ferc by Month'!$B69&amp;"2014",'Act 2013-2014'!J:J)</f>
        <v>0</v>
      </c>
      <c r="U69" s="11">
        <f>SUMIF('Act 2013-2014'!$U:$U,"CRC"&amp;'LGE Summary by Ferc by Month'!$B69&amp;"2014",'Act 2013-2014'!K:K)</f>
        <v>0</v>
      </c>
      <c r="V69" s="11">
        <f>SUMIF('Act 2013-2014'!$U:$U,"CRC"&amp;'LGE Summary by Ferc by Month'!$B69&amp;"2014",'Act 2013-2014'!L:L)</f>
        <v>0</v>
      </c>
      <c r="W69" s="11">
        <f>SUMIF('Act 2013-2014'!$U:$U,"CRC"&amp;'LGE Summary by Ferc by Month'!$B69&amp;"2014",'Act 2013-2014'!M:M)</f>
        <v>0</v>
      </c>
      <c r="X69" s="11">
        <f>SUMIF('Act 2013-2014'!$U:$U,"CRC"&amp;'LGE Summary by Ferc by Month'!$B69&amp;"2014",'Act 2013-2014'!N:N)</f>
        <v>0</v>
      </c>
      <c r="Y69" s="11">
        <f>SUMIF('Act 2013-2014'!$U:$U,"CRC"&amp;'LGE Summary by Ferc by Month'!$B69&amp;"2014",'Act 2013-2014'!O:O)</f>
        <v>0</v>
      </c>
      <c r="Z69" s="11">
        <f>SUMIF('Act 2013-2014'!$U:$U,"CRC"&amp;'LGE Summary by Ferc by Month'!$B69&amp;"2014",'Act 2013-2014'!P:P)</f>
        <v>0</v>
      </c>
      <c r="AA69" s="11">
        <f>SUMIF('2015-2017'!$U:$U,"CRC"&amp;'LGE Summary by Ferc by Month'!$B69&amp;"2015",'2015-2017'!E:E)</f>
        <v>836</v>
      </c>
      <c r="AB69" s="11">
        <f>SUMIF('2015-2017'!$U:$U,"CRC"&amp;'LGE Summary by Ferc by Month'!$B69&amp;"2015",'2015-2017'!F:F)</f>
        <v>836</v>
      </c>
      <c r="AC69" s="11">
        <f>SUMIF('2015-2017'!$U:$U,"CRC"&amp;'LGE Summary by Ferc by Month'!$B69&amp;"2015",'2015-2017'!G:G)</f>
        <v>836</v>
      </c>
      <c r="AD69" s="11">
        <f>SUMIF('2015-2017'!$U:$U,"CRC"&amp;'LGE Summary by Ferc by Month'!$B69&amp;"2015",'2015-2017'!H:H)</f>
        <v>836</v>
      </c>
      <c r="AE69" s="11">
        <f>SUMIF('2015-2017'!$U:$U,"CRC"&amp;'LGE Summary by Ferc by Month'!$B69&amp;"2015",'2015-2017'!I:I)</f>
        <v>0</v>
      </c>
      <c r="AF69" s="11">
        <f>SUMIF('2015-2017'!$U:$U,"CRC"&amp;'LGE Summary by Ferc by Month'!$B69&amp;"2015",'2015-2017'!J:J)</f>
        <v>0</v>
      </c>
      <c r="AG69" s="11">
        <f>SUMIF('2015-2017'!$U:$U,"CRC"&amp;'LGE Summary by Ferc by Month'!$B69&amp;"2015",'2015-2017'!K:K)</f>
        <v>0</v>
      </c>
      <c r="AH69" s="11">
        <f>SUMIF('2015-2017'!$U:$U,"CRC"&amp;'LGE Summary by Ferc by Month'!$B69&amp;"2015",'2015-2017'!L:L)</f>
        <v>0</v>
      </c>
      <c r="AI69" s="11">
        <f>SUMIF('2015-2017'!$U:$U,"CRC"&amp;'LGE Summary by Ferc by Month'!$B69&amp;"2015",'2015-2017'!M:M)</f>
        <v>0</v>
      </c>
      <c r="AJ69" s="11">
        <f>SUMIF('2015-2017'!$U:$U,"CRC"&amp;'LGE Summary by Ferc by Month'!$B69&amp;"2015",'2015-2017'!N:N)</f>
        <v>0</v>
      </c>
      <c r="AK69" s="11">
        <f>SUMIF('2015-2017'!$U:$U,"CRC"&amp;'LGE Summary by Ferc by Month'!$B69&amp;"2015",'2015-2017'!O:O)</f>
        <v>0</v>
      </c>
      <c r="AL69" s="11">
        <f>SUMIF('2015-2017'!$U:$U,"CRC"&amp;'LGE Summary by Ferc by Month'!$B69&amp;"2015",'2015-2017'!P:P)</f>
        <v>0</v>
      </c>
      <c r="AM69" s="11">
        <f>SUMIF('2015-2017'!$U:$U,"CRC"&amp;'LGE Summary by Ferc by Month'!$B69&amp;"2016",'2015-2017'!E:E)</f>
        <v>0</v>
      </c>
      <c r="AN69" s="11">
        <f>SUMIF('2015-2017'!$U:$U,"CRC"&amp;'LGE Summary by Ferc by Month'!$B69&amp;"2016",'2015-2017'!F:F)</f>
        <v>0</v>
      </c>
      <c r="AO69" s="11">
        <f>SUMIF('2015-2017'!$U:$U,"CRC"&amp;'LGE Summary by Ferc by Month'!$B69&amp;"2016",'2015-2017'!G:G)</f>
        <v>0</v>
      </c>
      <c r="AP69" s="11">
        <f>SUMIF('2015-2017'!$U:$U,"CRC"&amp;'LGE Summary by Ferc by Month'!$B69&amp;"2016",'2015-2017'!H:H)</f>
        <v>0</v>
      </c>
      <c r="AQ69" s="11">
        <f>SUMIF('2015-2017'!$U:$U,"CRC"&amp;'LGE Summary by Ferc by Month'!$B69&amp;"2016",'2015-2017'!I:I)</f>
        <v>0</v>
      </c>
      <c r="AR69" s="11">
        <f>SUMIF('2015-2017'!$U:$U,"CRC"&amp;'LGE Summary by Ferc by Month'!$B69&amp;"2016",'2015-2017'!J:J)</f>
        <v>0</v>
      </c>
      <c r="AS69" s="11">
        <f>SUMIF('2015-2017'!$U:$U,"CRC"&amp;'LGE Summary by Ferc by Month'!$B69&amp;"2016",'2015-2017'!K:K)</f>
        <v>0</v>
      </c>
      <c r="AT69" s="11">
        <f>SUMIF('2015-2017'!$U:$U,"CRC"&amp;'LGE Summary by Ferc by Month'!$B69&amp;"2016",'2015-2017'!L:L)</f>
        <v>0</v>
      </c>
      <c r="AU69" s="11">
        <f>SUMIF('2015-2017'!$U:$U,"CRC"&amp;'LGE Summary by Ferc by Month'!$B69&amp;"2016",'2015-2017'!M:M)</f>
        <v>0</v>
      </c>
      <c r="AV69" s="11">
        <f>SUMIF('2015-2017'!$U:$U,"CRC"&amp;'LGE Summary by Ferc by Month'!$B69&amp;"2016",'2015-2017'!N:N)</f>
        <v>0</v>
      </c>
      <c r="AW69" s="11">
        <f>SUMIF('2015-2017'!$U:$U,"CRC"&amp;'LGE Summary by Ferc by Month'!$B69&amp;"2016",'2015-2017'!O:O)</f>
        <v>0</v>
      </c>
      <c r="AX69" s="11">
        <f>SUMIF('2015-2017'!$U:$U,"CRC"&amp;'LGE Summary by Ferc by Month'!$B69&amp;"2016",'2015-2017'!P:P)</f>
        <v>0</v>
      </c>
      <c r="AY69" s="11">
        <f>SUMIF('2015-2017'!$U:$U,"CRC"&amp;'LGE Summary by Ferc by Month'!$B69&amp;"2017",'2015-2017'!E:E)</f>
        <v>0</v>
      </c>
      <c r="AZ69" s="11">
        <f>SUMIF('2015-2017'!$U:$U,"CRC"&amp;'LGE Summary by Ferc by Month'!$B69&amp;"2017",'2015-2017'!F:F)</f>
        <v>0</v>
      </c>
      <c r="BA69" s="11">
        <f>SUMIF('2015-2017'!$U:$U,"CRC"&amp;'LGE Summary by Ferc by Month'!$B69&amp;"2017",'2015-2017'!G:G)</f>
        <v>0</v>
      </c>
      <c r="BB69" s="11">
        <f>SUMIF('2015-2017'!$U:$U,"CRC"&amp;'LGE Summary by Ferc by Month'!$B69&amp;"2017",'2015-2017'!H:H)</f>
        <v>0</v>
      </c>
      <c r="BC69" s="11">
        <f>SUMIF('2015-2017'!$U:$U,"CRC"&amp;'LGE Summary by Ferc by Month'!$B69&amp;"2017",'2015-2017'!I:I)</f>
        <v>0</v>
      </c>
      <c r="BD69" s="11">
        <f>SUMIF('2015-2017'!$U:$U,"CRC"&amp;'LGE Summary by Ferc by Month'!$B69&amp;"2017",'2015-2017'!J:J)</f>
        <v>0</v>
      </c>
      <c r="BE69" s="11">
        <f>SUMIF('2015-2017'!$U:$U,"CRC"&amp;'LGE Summary by Ferc by Month'!$B69&amp;"2017",'2015-2017'!K:K)</f>
        <v>0</v>
      </c>
      <c r="BF69" s="11">
        <f>SUMIF('2015-2017'!$U:$U,"CRC"&amp;'LGE Summary by Ferc by Month'!$B69&amp;"2017",'2015-2017'!L:L)</f>
        <v>0</v>
      </c>
      <c r="BG69" s="11">
        <f>SUMIF('2015-2017'!$U:$U,"CRC"&amp;'LGE Summary by Ferc by Month'!$B69&amp;"2017",'2015-2017'!M:M)</f>
        <v>0</v>
      </c>
      <c r="BH69" s="11">
        <f>SUMIF('2015-2017'!$U:$U,"CRC"&amp;'LGE Summary by Ferc by Month'!$B69&amp;"2017",'2015-2017'!N:N)</f>
        <v>0</v>
      </c>
      <c r="BI69" s="11">
        <f>SUMIF('2015-2017'!$U:$U,"CRC"&amp;'LGE Summary by Ferc by Month'!$B69&amp;"2017",'2015-2017'!O:O)</f>
        <v>0</v>
      </c>
      <c r="BJ69" s="11">
        <f>SUMIF('2015-2017'!$U:$U,"CRC"&amp;'LGE Summary by Ferc by Month'!$B69&amp;"2017",'2015-2017'!P:P)</f>
        <v>0</v>
      </c>
      <c r="BK69" s="12"/>
      <c r="BL69" s="12">
        <f t="shared" si="34"/>
        <v>0</v>
      </c>
      <c r="BM69" s="12">
        <f t="shared" si="35"/>
        <v>0</v>
      </c>
      <c r="BN69" s="12">
        <f t="shared" si="36"/>
        <v>3344</v>
      </c>
      <c r="BO69" s="12">
        <f t="shared" si="37"/>
        <v>0</v>
      </c>
      <c r="BP69" s="12">
        <f t="shared" si="38"/>
        <v>0</v>
      </c>
    </row>
    <row r="70" spans="1:68" x14ac:dyDescent="0.25">
      <c r="B70" s="13" t="s">
        <v>3084</v>
      </c>
      <c r="C70" s="11">
        <f>SUMIF('Act 2013-2014'!$U:$U,"CRC"&amp;'LGE Summary by Ferc by Month'!$B70&amp;"2013",'Act 2013-2014'!E:E)</f>
        <v>0</v>
      </c>
      <c r="D70" s="11">
        <f>SUMIF('Act 2013-2014'!$U:$U,"CRC"&amp;'LGE Summary by Ferc by Month'!$B70&amp;"2013",'Act 2013-2014'!F:F)</f>
        <v>0</v>
      </c>
      <c r="E70" s="11">
        <f>SUMIF('Act 2013-2014'!$U:$U,"CRC"&amp;'LGE Summary by Ferc by Month'!$B70&amp;"2013",'Act 2013-2014'!G:G)</f>
        <v>0</v>
      </c>
      <c r="F70" s="11">
        <f>SUMIF('Act 2013-2014'!$U:$U,"CRC"&amp;'LGE Summary by Ferc by Month'!$B70&amp;"2013",'Act 2013-2014'!H:H)</f>
        <v>0</v>
      </c>
      <c r="G70" s="11">
        <f>SUMIF('Act 2013-2014'!$U:$U,"CRC"&amp;'LGE Summary by Ferc by Month'!$B70&amp;"2013",'Act 2013-2014'!I:I)</f>
        <v>0</v>
      </c>
      <c r="H70" s="11">
        <f>SUMIF('Act 2013-2014'!$U:$U,"CRC"&amp;'LGE Summary by Ferc by Month'!$B70&amp;"2013",'Act 2013-2014'!J:J)</f>
        <v>0</v>
      </c>
      <c r="I70" s="11">
        <f>SUMIF('Act 2013-2014'!$U:$U,"CRC"&amp;'LGE Summary by Ferc by Month'!$B70&amp;"2013",'Act 2013-2014'!K:K)</f>
        <v>0</v>
      </c>
      <c r="J70" s="11">
        <f>SUMIF('Act 2013-2014'!$U:$U,"CRC"&amp;'LGE Summary by Ferc by Month'!$B70&amp;"2013",'Act 2013-2014'!L:L)</f>
        <v>0</v>
      </c>
      <c r="K70" s="11">
        <f>SUMIF('Act 2013-2014'!$U:$U,"CRC"&amp;'LGE Summary by Ferc by Month'!$B70&amp;"2013",'Act 2013-2014'!M:M)</f>
        <v>0</v>
      </c>
      <c r="L70" s="11">
        <f>SUMIF('Act 2013-2014'!$U:$U,"CRC"&amp;'LGE Summary by Ferc by Month'!$B70&amp;"2013",'Act 2013-2014'!N:N)</f>
        <v>0</v>
      </c>
      <c r="M70" s="11">
        <f>SUMIF('Act 2013-2014'!$U:$U,"CRC"&amp;'LGE Summary by Ferc by Month'!$B70&amp;"2013",'Act 2013-2014'!O:O)</f>
        <v>0</v>
      </c>
      <c r="N70" s="11">
        <f>SUMIF('Act 2013-2014'!$U:$U,"CRC"&amp;'LGE Summary by Ferc by Month'!$B70&amp;"2013",'Act 2013-2014'!P:P)</f>
        <v>0</v>
      </c>
      <c r="O70" s="11">
        <f>SUMIF('Act 2013-2014'!$U:$U,"CRC"&amp;'LGE Summary by Ferc by Month'!$B70&amp;"2014",'Act 2013-2014'!E:E)</f>
        <v>0</v>
      </c>
      <c r="P70" s="11">
        <f>SUMIF('Act 2013-2014'!$U:$U,"CRC"&amp;'LGE Summary by Ferc by Month'!$B70&amp;"2014",'Act 2013-2014'!F:F)</f>
        <v>0</v>
      </c>
      <c r="Q70" s="11">
        <f>SUMIF('Act 2013-2014'!$U:$U,"CRC"&amp;'LGE Summary by Ferc by Month'!$B70&amp;"2014",'Act 2013-2014'!G:G)</f>
        <v>0</v>
      </c>
      <c r="R70" s="11">
        <f>SUMIF('Act 2013-2014'!$U:$U,"CRC"&amp;'LGE Summary by Ferc by Month'!$B70&amp;"2014",'Act 2013-2014'!H:H)</f>
        <v>0</v>
      </c>
      <c r="S70" s="11">
        <f>SUMIF('Act 2013-2014'!$U:$U,"CRC"&amp;'LGE Summary by Ferc by Month'!$B70&amp;"2014",'Act 2013-2014'!I:I)</f>
        <v>0</v>
      </c>
      <c r="T70" s="11">
        <f>SUMIF('Act 2013-2014'!$U:$U,"CRC"&amp;'LGE Summary by Ferc by Month'!$B70&amp;"2014",'Act 2013-2014'!J:J)</f>
        <v>0</v>
      </c>
      <c r="U70" s="11">
        <f>SUMIF('Act 2013-2014'!$U:$U,"CRC"&amp;'LGE Summary by Ferc by Month'!$B70&amp;"2014",'Act 2013-2014'!K:K)</f>
        <v>0</v>
      </c>
      <c r="V70" s="11">
        <f>SUMIF('Act 2013-2014'!$U:$U,"CRC"&amp;'LGE Summary by Ferc by Month'!$B70&amp;"2014",'Act 2013-2014'!L:L)</f>
        <v>0</v>
      </c>
      <c r="W70" s="11">
        <f>SUMIF('Act 2013-2014'!$U:$U,"CRC"&amp;'LGE Summary by Ferc by Month'!$B70&amp;"2014",'Act 2013-2014'!M:M)</f>
        <v>0</v>
      </c>
      <c r="X70" s="11">
        <f>SUMIF('Act 2013-2014'!$U:$U,"CRC"&amp;'LGE Summary by Ferc by Month'!$B70&amp;"2014",'Act 2013-2014'!N:N)</f>
        <v>0</v>
      </c>
      <c r="Y70" s="11">
        <f>SUMIF('Act 2013-2014'!$U:$U,"CRC"&amp;'LGE Summary by Ferc by Month'!$B70&amp;"2014",'Act 2013-2014'!O:O)</f>
        <v>0</v>
      </c>
      <c r="Z70" s="11">
        <f>SUMIF('Act 2013-2014'!$U:$U,"CRC"&amp;'LGE Summary by Ferc by Month'!$B70&amp;"2014",'Act 2013-2014'!P:P)</f>
        <v>0</v>
      </c>
      <c r="AA70" s="11">
        <f>SUMIF('2015-2017'!$U:$U,"CRC"&amp;'LGE Summary by Ferc by Month'!$B70&amp;"2015",'2015-2017'!E:E)</f>
        <v>20</v>
      </c>
      <c r="AB70" s="11">
        <f>SUMIF('2015-2017'!$U:$U,"CRC"&amp;'LGE Summary by Ferc by Month'!$B70&amp;"2015",'2015-2017'!F:F)</f>
        <v>16</v>
      </c>
      <c r="AC70" s="11">
        <f>SUMIF('2015-2017'!$U:$U,"CRC"&amp;'LGE Summary by Ferc by Month'!$B70&amp;"2015",'2015-2017'!G:G)</f>
        <v>15</v>
      </c>
      <c r="AD70" s="11">
        <f>SUMIF('2015-2017'!$U:$U,"CRC"&amp;'LGE Summary by Ferc by Month'!$B70&amp;"2015",'2015-2017'!H:H)</f>
        <v>9</v>
      </c>
      <c r="AE70" s="11">
        <f>SUMIF('2015-2017'!$U:$U,"CRC"&amp;'LGE Summary by Ferc by Month'!$B70&amp;"2015",'2015-2017'!I:I)</f>
        <v>21</v>
      </c>
      <c r="AF70" s="11">
        <f>SUMIF('2015-2017'!$U:$U,"CRC"&amp;'LGE Summary by Ferc by Month'!$B70&amp;"2015",'2015-2017'!J:J)</f>
        <v>21</v>
      </c>
      <c r="AG70" s="11">
        <f>SUMIF('2015-2017'!$U:$U,"CRC"&amp;'LGE Summary by Ferc by Month'!$B70&amp;"2015",'2015-2017'!K:K)</f>
        <v>29</v>
      </c>
      <c r="AH70" s="11">
        <f>SUMIF('2015-2017'!$U:$U,"CRC"&amp;'LGE Summary by Ferc by Month'!$B70&amp;"2015",'2015-2017'!L:L)</f>
        <v>29</v>
      </c>
      <c r="AI70" s="11">
        <f>SUMIF('2015-2017'!$U:$U,"CRC"&amp;'LGE Summary by Ferc by Month'!$B70&amp;"2015",'2015-2017'!M:M)</f>
        <v>23</v>
      </c>
      <c r="AJ70" s="11">
        <f>SUMIF('2015-2017'!$U:$U,"CRC"&amp;'LGE Summary by Ferc by Month'!$B70&amp;"2015",'2015-2017'!N:N)</f>
        <v>12</v>
      </c>
      <c r="AK70" s="11">
        <f>SUMIF('2015-2017'!$U:$U,"CRC"&amp;'LGE Summary by Ferc by Month'!$B70&amp;"2015",'2015-2017'!O:O)</f>
        <v>16</v>
      </c>
      <c r="AL70" s="11">
        <f>SUMIF('2015-2017'!$U:$U,"CRC"&amp;'LGE Summary by Ferc by Month'!$B70&amp;"2015",'2015-2017'!P:P)</f>
        <v>17</v>
      </c>
      <c r="AM70" s="11">
        <f>SUMIF('2015-2017'!$U:$U,"CRC"&amp;'LGE Summary by Ferc by Month'!$B70&amp;"2016",'2015-2017'!E:E)</f>
        <v>0</v>
      </c>
      <c r="AN70" s="11">
        <f>SUMIF('2015-2017'!$U:$U,"CRC"&amp;'LGE Summary by Ferc by Month'!$B70&amp;"2016",'2015-2017'!F:F)</f>
        <v>0</v>
      </c>
      <c r="AO70" s="11">
        <f>SUMIF('2015-2017'!$U:$U,"CRC"&amp;'LGE Summary by Ferc by Month'!$B70&amp;"2016",'2015-2017'!G:G)</f>
        <v>0</v>
      </c>
      <c r="AP70" s="11">
        <f>SUMIF('2015-2017'!$U:$U,"CRC"&amp;'LGE Summary by Ferc by Month'!$B70&amp;"2016",'2015-2017'!H:H)</f>
        <v>0</v>
      </c>
      <c r="AQ70" s="11">
        <f>SUMIF('2015-2017'!$U:$U,"CRC"&amp;'LGE Summary by Ferc by Month'!$B70&amp;"2016",'2015-2017'!I:I)</f>
        <v>0</v>
      </c>
      <c r="AR70" s="11">
        <f>SUMIF('2015-2017'!$U:$U,"CRC"&amp;'LGE Summary by Ferc by Month'!$B70&amp;"2016",'2015-2017'!J:J)</f>
        <v>0</v>
      </c>
      <c r="AS70" s="11">
        <f>SUMIF('2015-2017'!$U:$U,"CRC"&amp;'LGE Summary by Ferc by Month'!$B70&amp;"2016",'2015-2017'!K:K)</f>
        <v>0</v>
      </c>
      <c r="AT70" s="11">
        <f>SUMIF('2015-2017'!$U:$U,"CRC"&amp;'LGE Summary by Ferc by Month'!$B70&amp;"2016",'2015-2017'!L:L)</f>
        <v>0</v>
      </c>
      <c r="AU70" s="11">
        <f>SUMIF('2015-2017'!$U:$U,"CRC"&amp;'LGE Summary by Ferc by Month'!$B70&amp;"2016",'2015-2017'!M:M)</f>
        <v>0</v>
      </c>
      <c r="AV70" s="11">
        <f>SUMIF('2015-2017'!$U:$U,"CRC"&amp;'LGE Summary by Ferc by Month'!$B70&amp;"2016",'2015-2017'!N:N)</f>
        <v>0</v>
      </c>
      <c r="AW70" s="11">
        <f>SUMIF('2015-2017'!$U:$U,"CRC"&amp;'LGE Summary by Ferc by Month'!$B70&amp;"2016",'2015-2017'!O:O)</f>
        <v>0</v>
      </c>
      <c r="AX70" s="11">
        <f>SUMIF('2015-2017'!$U:$U,"CRC"&amp;'LGE Summary by Ferc by Month'!$B70&amp;"2016",'2015-2017'!P:P)</f>
        <v>0</v>
      </c>
      <c r="AY70" s="11">
        <f>SUMIF('2015-2017'!$U:$U,"CRC"&amp;'LGE Summary by Ferc by Month'!$B70&amp;"2017",'2015-2017'!E:E)</f>
        <v>0</v>
      </c>
      <c r="AZ70" s="11">
        <f>SUMIF('2015-2017'!$U:$U,"CRC"&amp;'LGE Summary by Ferc by Month'!$B70&amp;"2017",'2015-2017'!F:F)</f>
        <v>0</v>
      </c>
      <c r="BA70" s="11">
        <f>SUMIF('2015-2017'!$U:$U,"CRC"&amp;'LGE Summary by Ferc by Month'!$B70&amp;"2017",'2015-2017'!G:G)</f>
        <v>0</v>
      </c>
      <c r="BB70" s="11">
        <f>SUMIF('2015-2017'!$U:$U,"CRC"&amp;'LGE Summary by Ferc by Month'!$B70&amp;"2017",'2015-2017'!H:H)</f>
        <v>0</v>
      </c>
      <c r="BC70" s="11">
        <f>SUMIF('2015-2017'!$U:$U,"CRC"&amp;'LGE Summary by Ferc by Month'!$B70&amp;"2017",'2015-2017'!I:I)</f>
        <v>0</v>
      </c>
      <c r="BD70" s="11">
        <f>SUMIF('2015-2017'!$U:$U,"CRC"&amp;'LGE Summary by Ferc by Month'!$B70&amp;"2017",'2015-2017'!J:J)</f>
        <v>0</v>
      </c>
      <c r="BE70" s="11">
        <f>SUMIF('2015-2017'!$U:$U,"CRC"&amp;'LGE Summary by Ferc by Month'!$B70&amp;"2017",'2015-2017'!K:K)</f>
        <v>0</v>
      </c>
      <c r="BF70" s="11">
        <f>SUMIF('2015-2017'!$U:$U,"CRC"&amp;'LGE Summary by Ferc by Month'!$B70&amp;"2017",'2015-2017'!L:L)</f>
        <v>0</v>
      </c>
      <c r="BG70" s="11">
        <f>SUMIF('2015-2017'!$U:$U,"CRC"&amp;'LGE Summary by Ferc by Month'!$B70&amp;"2017",'2015-2017'!M:M)</f>
        <v>0</v>
      </c>
      <c r="BH70" s="11">
        <f>SUMIF('2015-2017'!$U:$U,"CRC"&amp;'LGE Summary by Ferc by Month'!$B70&amp;"2017",'2015-2017'!N:N)</f>
        <v>0</v>
      </c>
      <c r="BI70" s="11">
        <f>SUMIF('2015-2017'!$U:$U,"CRC"&amp;'LGE Summary by Ferc by Month'!$B70&amp;"2017",'2015-2017'!O:O)</f>
        <v>0</v>
      </c>
      <c r="BJ70" s="11">
        <f>SUMIF('2015-2017'!$U:$U,"CRC"&amp;'LGE Summary by Ferc by Month'!$B70&amp;"2017",'2015-2017'!P:P)</f>
        <v>0</v>
      </c>
      <c r="BK70" s="12"/>
      <c r="BL70" s="12">
        <f t="shared" si="34"/>
        <v>0</v>
      </c>
      <c r="BM70" s="12">
        <f t="shared" si="35"/>
        <v>0</v>
      </c>
      <c r="BN70" s="12">
        <f t="shared" si="36"/>
        <v>228</v>
      </c>
      <c r="BO70" s="12">
        <f t="shared" si="37"/>
        <v>0</v>
      </c>
      <c r="BP70" s="12">
        <f t="shared" si="38"/>
        <v>0</v>
      </c>
    </row>
    <row r="71" spans="1:68" x14ac:dyDescent="0.25">
      <c r="B71" s="13" t="s">
        <v>3085</v>
      </c>
      <c r="C71" s="11">
        <f>SUMIF('Act 2013-2014'!$U:$U,"CRC"&amp;'LGE Summary by Ferc by Month'!$B71&amp;"2013",'Act 2013-2014'!E:E)</f>
        <v>0</v>
      </c>
      <c r="D71" s="11">
        <f>SUMIF('Act 2013-2014'!$U:$U,"CRC"&amp;'LGE Summary by Ferc by Month'!$B71&amp;"2013",'Act 2013-2014'!F:F)</f>
        <v>0</v>
      </c>
      <c r="E71" s="11">
        <f>SUMIF('Act 2013-2014'!$U:$U,"CRC"&amp;'LGE Summary by Ferc by Month'!$B71&amp;"2013",'Act 2013-2014'!G:G)</f>
        <v>0</v>
      </c>
      <c r="F71" s="11">
        <f>SUMIF('Act 2013-2014'!$U:$U,"CRC"&amp;'LGE Summary by Ferc by Month'!$B71&amp;"2013",'Act 2013-2014'!H:H)</f>
        <v>0</v>
      </c>
      <c r="G71" s="11">
        <f>SUMIF('Act 2013-2014'!$U:$U,"CRC"&amp;'LGE Summary by Ferc by Month'!$B71&amp;"2013",'Act 2013-2014'!I:I)</f>
        <v>0</v>
      </c>
      <c r="H71" s="11">
        <f>SUMIF('Act 2013-2014'!$U:$U,"CRC"&amp;'LGE Summary by Ferc by Month'!$B71&amp;"2013",'Act 2013-2014'!J:J)</f>
        <v>0</v>
      </c>
      <c r="I71" s="11">
        <f>SUMIF('Act 2013-2014'!$U:$U,"CRC"&amp;'LGE Summary by Ferc by Month'!$B71&amp;"2013",'Act 2013-2014'!K:K)</f>
        <v>0</v>
      </c>
      <c r="J71" s="11">
        <f>SUMIF('Act 2013-2014'!$U:$U,"CRC"&amp;'LGE Summary by Ferc by Month'!$B71&amp;"2013",'Act 2013-2014'!L:L)</f>
        <v>0</v>
      </c>
      <c r="K71" s="11">
        <f>SUMIF('Act 2013-2014'!$U:$U,"CRC"&amp;'LGE Summary by Ferc by Month'!$B71&amp;"2013",'Act 2013-2014'!M:M)</f>
        <v>0</v>
      </c>
      <c r="L71" s="11">
        <f>SUMIF('Act 2013-2014'!$U:$U,"CRC"&amp;'LGE Summary by Ferc by Month'!$B71&amp;"2013",'Act 2013-2014'!N:N)</f>
        <v>0</v>
      </c>
      <c r="M71" s="11">
        <f>SUMIF('Act 2013-2014'!$U:$U,"CRC"&amp;'LGE Summary by Ferc by Month'!$B71&amp;"2013",'Act 2013-2014'!O:O)</f>
        <v>0</v>
      </c>
      <c r="N71" s="11">
        <f>SUMIF('Act 2013-2014'!$U:$U,"CRC"&amp;'LGE Summary by Ferc by Month'!$B71&amp;"2013",'Act 2013-2014'!P:P)</f>
        <v>0</v>
      </c>
      <c r="O71" s="11">
        <f>SUMIF('Act 2013-2014'!$U:$U,"CRC"&amp;'LGE Summary by Ferc by Month'!$B71&amp;"2014",'Act 2013-2014'!E:E)</f>
        <v>0</v>
      </c>
      <c r="P71" s="11">
        <f>SUMIF('Act 2013-2014'!$U:$U,"CRC"&amp;'LGE Summary by Ferc by Month'!$B71&amp;"2014",'Act 2013-2014'!F:F)</f>
        <v>0</v>
      </c>
      <c r="Q71" s="11">
        <f>SUMIF('Act 2013-2014'!$U:$U,"CRC"&amp;'LGE Summary by Ferc by Month'!$B71&amp;"2014",'Act 2013-2014'!G:G)</f>
        <v>0</v>
      </c>
      <c r="R71" s="11">
        <f>SUMIF('Act 2013-2014'!$U:$U,"CRC"&amp;'LGE Summary by Ferc by Month'!$B71&amp;"2014",'Act 2013-2014'!H:H)</f>
        <v>0</v>
      </c>
      <c r="S71" s="11">
        <f>SUMIF('Act 2013-2014'!$U:$U,"CRC"&amp;'LGE Summary by Ferc by Month'!$B71&amp;"2014",'Act 2013-2014'!I:I)</f>
        <v>0</v>
      </c>
      <c r="T71" s="11">
        <f>SUMIF('Act 2013-2014'!$U:$U,"CRC"&amp;'LGE Summary by Ferc by Month'!$B71&amp;"2014",'Act 2013-2014'!J:J)</f>
        <v>0</v>
      </c>
      <c r="U71" s="11">
        <f>SUMIF('Act 2013-2014'!$U:$U,"CRC"&amp;'LGE Summary by Ferc by Month'!$B71&amp;"2014",'Act 2013-2014'!K:K)</f>
        <v>0</v>
      </c>
      <c r="V71" s="11">
        <f>SUMIF('Act 2013-2014'!$U:$U,"CRC"&amp;'LGE Summary by Ferc by Month'!$B71&amp;"2014",'Act 2013-2014'!L:L)</f>
        <v>0</v>
      </c>
      <c r="W71" s="11">
        <f>SUMIF('Act 2013-2014'!$U:$U,"CRC"&amp;'LGE Summary by Ferc by Month'!$B71&amp;"2014",'Act 2013-2014'!M:M)</f>
        <v>0</v>
      </c>
      <c r="X71" s="11">
        <f>SUMIF('Act 2013-2014'!$U:$U,"CRC"&amp;'LGE Summary by Ferc by Month'!$B71&amp;"2014",'Act 2013-2014'!N:N)</f>
        <v>0</v>
      </c>
      <c r="Y71" s="11">
        <f>SUMIF('Act 2013-2014'!$U:$U,"CRC"&amp;'LGE Summary by Ferc by Month'!$B71&amp;"2014",'Act 2013-2014'!O:O)</f>
        <v>0</v>
      </c>
      <c r="Z71" s="11">
        <f>SUMIF('Act 2013-2014'!$U:$U,"CRC"&amp;'LGE Summary by Ferc by Month'!$B71&amp;"2014",'Act 2013-2014'!P:P)</f>
        <v>0</v>
      </c>
      <c r="AA71" s="11">
        <f>SUMIF('2015-2017'!$U:$U,"CRC"&amp;'LGE Summary by Ferc by Month'!$B71&amp;"2015",'2015-2017'!E:E)</f>
        <v>78961.210000000006</v>
      </c>
      <c r="AB71" s="11">
        <f>SUMIF('2015-2017'!$U:$U,"CRC"&amp;'LGE Summary by Ferc by Month'!$B71&amp;"2015",'2015-2017'!F:F)</f>
        <v>70322.880000000005</v>
      </c>
      <c r="AC71" s="11">
        <f>SUMIF('2015-2017'!$U:$U,"CRC"&amp;'LGE Summary by Ferc by Month'!$B71&amp;"2015",'2015-2017'!G:G)</f>
        <v>76982.509999999995</v>
      </c>
      <c r="AD71" s="11">
        <f>SUMIF('2015-2017'!$U:$U,"CRC"&amp;'LGE Summary by Ferc by Month'!$B71&amp;"2015",'2015-2017'!H:H)</f>
        <v>115448.83</v>
      </c>
      <c r="AE71" s="11">
        <f>SUMIF('2015-2017'!$U:$U,"CRC"&amp;'LGE Summary by Ferc by Month'!$B71&amp;"2015",'2015-2017'!I:I)</f>
        <v>0</v>
      </c>
      <c r="AF71" s="11">
        <f>SUMIF('2015-2017'!$U:$U,"CRC"&amp;'LGE Summary by Ferc by Month'!$B71&amp;"2015",'2015-2017'!J:J)</f>
        <v>10000</v>
      </c>
      <c r="AG71" s="11">
        <f>SUMIF('2015-2017'!$U:$U,"CRC"&amp;'LGE Summary by Ferc by Month'!$B71&amp;"2015",'2015-2017'!K:K)</f>
        <v>0</v>
      </c>
      <c r="AH71" s="11">
        <f>SUMIF('2015-2017'!$U:$U,"CRC"&amp;'LGE Summary by Ferc by Month'!$B71&amp;"2015",'2015-2017'!L:L)</f>
        <v>1530</v>
      </c>
      <c r="AI71" s="11">
        <f>SUMIF('2015-2017'!$U:$U,"CRC"&amp;'LGE Summary by Ferc by Month'!$B71&amp;"2015",'2015-2017'!M:M)</f>
        <v>1530</v>
      </c>
      <c r="AJ71" s="11">
        <f>SUMIF('2015-2017'!$U:$U,"CRC"&amp;'LGE Summary by Ferc by Month'!$B71&amp;"2015",'2015-2017'!N:N)</f>
        <v>8160</v>
      </c>
      <c r="AK71" s="11">
        <f>SUMIF('2015-2017'!$U:$U,"CRC"&amp;'LGE Summary by Ferc by Month'!$B71&amp;"2015",'2015-2017'!O:O)</f>
        <v>6120</v>
      </c>
      <c r="AL71" s="11">
        <f>SUMIF('2015-2017'!$U:$U,"CRC"&amp;'LGE Summary by Ferc by Month'!$B71&amp;"2015",'2015-2017'!P:P)</f>
        <v>1020</v>
      </c>
      <c r="AM71" s="11">
        <f>SUMIF('2015-2017'!$U:$U,"CRC"&amp;'LGE Summary by Ferc by Month'!$B71&amp;"2016",'2015-2017'!E:E)</f>
        <v>0</v>
      </c>
      <c r="AN71" s="11">
        <f>SUMIF('2015-2017'!$U:$U,"CRC"&amp;'LGE Summary by Ferc by Month'!$B71&amp;"2016",'2015-2017'!F:F)</f>
        <v>0</v>
      </c>
      <c r="AO71" s="11">
        <f>SUMIF('2015-2017'!$U:$U,"CRC"&amp;'LGE Summary by Ferc by Month'!$B71&amp;"2016",'2015-2017'!G:G)</f>
        <v>0</v>
      </c>
      <c r="AP71" s="11">
        <f>SUMIF('2015-2017'!$U:$U,"CRC"&amp;'LGE Summary by Ferc by Month'!$B71&amp;"2016",'2015-2017'!H:H)</f>
        <v>0</v>
      </c>
      <c r="AQ71" s="11">
        <f>SUMIF('2015-2017'!$U:$U,"CRC"&amp;'LGE Summary by Ferc by Month'!$B71&amp;"2016",'2015-2017'!I:I)</f>
        <v>0</v>
      </c>
      <c r="AR71" s="11">
        <f>SUMIF('2015-2017'!$U:$U,"CRC"&amp;'LGE Summary by Ferc by Month'!$B71&amp;"2016",'2015-2017'!J:J)</f>
        <v>10200</v>
      </c>
      <c r="AS71" s="11">
        <f>SUMIF('2015-2017'!$U:$U,"CRC"&amp;'LGE Summary by Ferc by Month'!$B71&amp;"2016",'2015-2017'!K:K)</f>
        <v>0</v>
      </c>
      <c r="AT71" s="11">
        <f>SUMIF('2015-2017'!$U:$U,"CRC"&amp;'LGE Summary by Ferc by Month'!$B71&amp;"2016",'2015-2017'!L:L)</f>
        <v>1560.6</v>
      </c>
      <c r="AU71" s="11">
        <f>SUMIF('2015-2017'!$U:$U,"CRC"&amp;'LGE Summary by Ferc by Month'!$B71&amp;"2016",'2015-2017'!M:M)</f>
        <v>1560.6</v>
      </c>
      <c r="AV71" s="11">
        <f>SUMIF('2015-2017'!$U:$U,"CRC"&amp;'LGE Summary by Ferc by Month'!$B71&amp;"2016",'2015-2017'!N:N)</f>
        <v>8323.2000000000007</v>
      </c>
      <c r="AW71" s="11">
        <f>SUMIF('2015-2017'!$U:$U,"CRC"&amp;'LGE Summary by Ferc by Month'!$B71&amp;"2016",'2015-2017'!O:O)</f>
        <v>6242.4</v>
      </c>
      <c r="AX71" s="11">
        <f>SUMIF('2015-2017'!$U:$U,"CRC"&amp;'LGE Summary by Ferc by Month'!$B71&amp;"2016",'2015-2017'!P:P)</f>
        <v>1040.4000000000001</v>
      </c>
      <c r="AY71" s="11">
        <f>SUMIF('2015-2017'!$U:$U,"CRC"&amp;'LGE Summary by Ferc by Month'!$B71&amp;"2017",'2015-2017'!E:E)</f>
        <v>0</v>
      </c>
      <c r="AZ71" s="11">
        <f>SUMIF('2015-2017'!$U:$U,"CRC"&amp;'LGE Summary by Ferc by Month'!$B71&amp;"2017",'2015-2017'!F:F)</f>
        <v>0</v>
      </c>
      <c r="BA71" s="11">
        <f>SUMIF('2015-2017'!$U:$U,"CRC"&amp;'LGE Summary by Ferc by Month'!$B71&amp;"2017",'2015-2017'!G:G)</f>
        <v>0</v>
      </c>
      <c r="BB71" s="11">
        <f>SUMIF('2015-2017'!$U:$U,"CRC"&amp;'LGE Summary by Ferc by Month'!$B71&amp;"2017",'2015-2017'!H:H)</f>
        <v>0</v>
      </c>
      <c r="BC71" s="11">
        <f>SUMIF('2015-2017'!$U:$U,"CRC"&amp;'LGE Summary by Ferc by Month'!$B71&amp;"2017",'2015-2017'!I:I)</f>
        <v>0</v>
      </c>
      <c r="BD71" s="11">
        <f>SUMIF('2015-2017'!$U:$U,"CRC"&amp;'LGE Summary by Ferc by Month'!$B71&amp;"2017",'2015-2017'!J:J)</f>
        <v>10404</v>
      </c>
      <c r="BE71" s="11">
        <f>SUMIF('2015-2017'!$U:$U,"CRC"&amp;'LGE Summary by Ferc by Month'!$B71&amp;"2017",'2015-2017'!K:K)</f>
        <v>0</v>
      </c>
      <c r="BF71" s="11">
        <f>SUMIF('2015-2017'!$U:$U,"CRC"&amp;'LGE Summary by Ferc by Month'!$B71&amp;"2017",'2015-2017'!L:L)</f>
        <v>1591.81</v>
      </c>
      <c r="BG71" s="11">
        <f>SUMIF('2015-2017'!$U:$U,"CRC"&amp;'LGE Summary by Ferc by Month'!$B71&amp;"2017",'2015-2017'!M:M)</f>
        <v>1591.81</v>
      </c>
      <c r="BH71" s="11">
        <f>SUMIF('2015-2017'!$U:$U,"CRC"&amp;'LGE Summary by Ferc by Month'!$B71&amp;"2017",'2015-2017'!N:N)</f>
        <v>8489.66</v>
      </c>
      <c r="BI71" s="11">
        <f>SUMIF('2015-2017'!$U:$U,"CRC"&amp;'LGE Summary by Ferc by Month'!$B71&amp;"2017",'2015-2017'!O:O)</f>
        <v>6367.25</v>
      </c>
      <c r="BJ71" s="11">
        <f>SUMIF('2015-2017'!$U:$U,"CRC"&amp;'LGE Summary by Ferc by Month'!$B71&amp;"2017",'2015-2017'!P:P)</f>
        <v>1061.21</v>
      </c>
      <c r="BK71" s="12"/>
      <c r="BL71" s="12">
        <f t="shared" si="34"/>
        <v>0</v>
      </c>
      <c r="BM71" s="12">
        <f t="shared" si="35"/>
        <v>0</v>
      </c>
      <c r="BN71" s="12">
        <f t="shared" si="36"/>
        <v>370075.43000000005</v>
      </c>
      <c r="BO71" s="12">
        <f t="shared" si="37"/>
        <v>28927.200000000004</v>
      </c>
      <c r="BP71" s="12">
        <f t="shared" si="38"/>
        <v>29505.739999999998</v>
      </c>
    </row>
    <row r="72" spans="1:68" x14ac:dyDescent="0.25">
      <c r="B72" s="13" t="s">
        <v>3086</v>
      </c>
      <c r="C72" s="11">
        <f>SUMIF('Act 2013-2014'!$U:$U,"CRC"&amp;'LGE Summary by Ferc by Month'!$B72&amp;"2013",'Act 2013-2014'!E:E)</f>
        <v>0</v>
      </c>
      <c r="D72" s="11">
        <f>SUMIF('Act 2013-2014'!$U:$U,"CRC"&amp;'LGE Summary by Ferc by Month'!$B72&amp;"2013",'Act 2013-2014'!F:F)</f>
        <v>0</v>
      </c>
      <c r="E72" s="11">
        <f>SUMIF('Act 2013-2014'!$U:$U,"CRC"&amp;'LGE Summary by Ferc by Month'!$B72&amp;"2013",'Act 2013-2014'!G:G)</f>
        <v>0</v>
      </c>
      <c r="F72" s="11">
        <f>SUMIF('Act 2013-2014'!$U:$U,"CRC"&amp;'LGE Summary by Ferc by Month'!$B72&amp;"2013",'Act 2013-2014'!H:H)</f>
        <v>0</v>
      </c>
      <c r="G72" s="11">
        <f>SUMIF('Act 2013-2014'!$U:$U,"CRC"&amp;'LGE Summary by Ferc by Month'!$B72&amp;"2013",'Act 2013-2014'!I:I)</f>
        <v>0</v>
      </c>
      <c r="H72" s="11">
        <f>SUMIF('Act 2013-2014'!$U:$U,"CRC"&amp;'LGE Summary by Ferc by Month'!$B72&amp;"2013",'Act 2013-2014'!J:J)</f>
        <v>0</v>
      </c>
      <c r="I72" s="11">
        <f>SUMIF('Act 2013-2014'!$U:$U,"CRC"&amp;'LGE Summary by Ferc by Month'!$B72&amp;"2013",'Act 2013-2014'!K:K)</f>
        <v>0</v>
      </c>
      <c r="J72" s="11">
        <f>SUMIF('Act 2013-2014'!$U:$U,"CRC"&amp;'LGE Summary by Ferc by Month'!$B72&amp;"2013",'Act 2013-2014'!L:L)</f>
        <v>0</v>
      </c>
      <c r="K72" s="11">
        <f>SUMIF('Act 2013-2014'!$U:$U,"CRC"&amp;'LGE Summary by Ferc by Month'!$B72&amp;"2013",'Act 2013-2014'!M:M)</f>
        <v>0</v>
      </c>
      <c r="L72" s="11">
        <f>SUMIF('Act 2013-2014'!$U:$U,"CRC"&amp;'LGE Summary by Ferc by Month'!$B72&amp;"2013",'Act 2013-2014'!N:N)</f>
        <v>0</v>
      </c>
      <c r="M72" s="11">
        <f>SUMIF('Act 2013-2014'!$U:$U,"CRC"&amp;'LGE Summary by Ferc by Month'!$B72&amp;"2013",'Act 2013-2014'!O:O)</f>
        <v>0</v>
      </c>
      <c r="N72" s="11">
        <f>SUMIF('Act 2013-2014'!$U:$U,"CRC"&amp;'LGE Summary by Ferc by Month'!$B72&amp;"2013",'Act 2013-2014'!P:P)</f>
        <v>0</v>
      </c>
      <c r="O72" s="11">
        <f>SUMIF('Act 2013-2014'!$U:$U,"CRC"&amp;'LGE Summary by Ferc by Month'!$B72&amp;"2014",'Act 2013-2014'!E:E)</f>
        <v>0</v>
      </c>
      <c r="P72" s="11">
        <f>SUMIF('Act 2013-2014'!$U:$U,"CRC"&amp;'LGE Summary by Ferc by Month'!$B72&amp;"2014",'Act 2013-2014'!F:F)</f>
        <v>0</v>
      </c>
      <c r="Q72" s="11">
        <f>SUMIF('Act 2013-2014'!$U:$U,"CRC"&amp;'LGE Summary by Ferc by Month'!$B72&amp;"2014",'Act 2013-2014'!G:G)</f>
        <v>0</v>
      </c>
      <c r="R72" s="11">
        <f>SUMIF('Act 2013-2014'!$U:$U,"CRC"&amp;'LGE Summary by Ferc by Month'!$B72&amp;"2014",'Act 2013-2014'!H:H)</f>
        <v>0</v>
      </c>
      <c r="S72" s="11">
        <f>SUMIF('Act 2013-2014'!$U:$U,"CRC"&amp;'LGE Summary by Ferc by Month'!$B72&amp;"2014",'Act 2013-2014'!I:I)</f>
        <v>0</v>
      </c>
      <c r="T72" s="11">
        <f>SUMIF('Act 2013-2014'!$U:$U,"CRC"&amp;'LGE Summary by Ferc by Month'!$B72&amp;"2014",'Act 2013-2014'!J:J)</f>
        <v>0</v>
      </c>
      <c r="U72" s="11">
        <f>SUMIF('Act 2013-2014'!$U:$U,"CRC"&amp;'LGE Summary by Ferc by Month'!$B72&amp;"2014",'Act 2013-2014'!K:K)</f>
        <v>0</v>
      </c>
      <c r="V72" s="11">
        <f>SUMIF('Act 2013-2014'!$U:$U,"CRC"&amp;'LGE Summary by Ferc by Month'!$B72&amp;"2014",'Act 2013-2014'!L:L)</f>
        <v>0</v>
      </c>
      <c r="W72" s="11">
        <f>SUMIF('Act 2013-2014'!$U:$U,"CRC"&amp;'LGE Summary by Ferc by Month'!$B72&amp;"2014",'Act 2013-2014'!M:M)</f>
        <v>0</v>
      </c>
      <c r="X72" s="11">
        <f>SUMIF('Act 2013-2014'!$U:$U,"CRC"&amp;'LGE Summary by Ferc by Month'!$B72&amp;"2014",'Act 2013-2014'!N:N)</f>
        <v>0</v>
      </c>
      <c r="Y72" s="11">
        <f>SUMIF('Act 2013-2014'!$U:$U,"CRC"&amp;'LGE Summary by Ferc by Month'!$B72&amp;"2014",'Act 2013-2014'!O:O)</f>
        <v>0</v>
      </c>
      <c r="Z72" s="11">
        <f>SUMIF('Act 2013-2014'!$U:$U,"CRC"&amp;'LGE Summary by Ferc by Month'!$B72&amp;"2014",'Act 2013-2014'!P:P)</f>
        <v>0</v>
      </c>
      <c r="AA72" s="11">
        <f>SUMIF('2015-2017'!$U:$U,"CRC"&amp;'LGE Summary by Ferc by Month'!$B72&amp;"2015",'2015-2017'!E:E)</f>
        <v>71489</v>
      </c>
      <c r="AB72" s="11">
        <f>SUMIF('2015-2017'!$U:$U,"CRC"&amp;'LGE Summary by Ferc by Month'!$B72&amp;"2015",'2015-2017'!F:F)</f>
        <v>84926</v>
      </c>
      <c r="AC72" s="11">
        <f>SUMIF('2015-2017'!$U:$U,"CRC"&amp;'LGE Summary by Ferc by Month'!$B72&amp;"2015",'2015-2017'!G:G)</f>
        <v>72272</v>
      </c>
      <c r="AD72" s="11">
        <f>SUMIF('2015-2017'!$U:$U,"CRC"&amp;'LGE Summary by Ferc by Month'!$B72&amp;"2015",'2015-2017'!H:H)</f>
        <v>71911</v>
      </c>
      <c r="AE72" s="11">
        <f>SUMIF('2015-2017'!$U:$U,"CRC"&amp;'LGE Summary by Ferc by Month'!$B72&amp;"2015",'2015-2017'!I:I)</f>
        <v>0</v>
      </c>
      <c r="AF72" s="11">
        <f>SUMIF('2015-2017'!$U:$U,"CRC"&amp;'LGE Summary by Ferc by Month'!$B72&amp;"2015",'2015-2017'!J:J)</f>
        <v>0</v>
      </c>
      <c r="AG72" s="11">
        <f>SUMIF('2015-2017'!$U:$U,"CRC"&amp;'LGE Summary by Ferc by Month'!$B72&amp;"2015",'2015-2017'!K:K)</f>
        <v>0</v>
      </c>
      <c r="AH72" s="11">
        <f>SUMIF('2015-2017'!$U:$U,"CRC"&amp;'LGE Summary by Ferc by Month'!$B72&amp;"2015",'2015-2017'!L:L)</f>
        <v>0</v>
      </c>
      <c r="AI72" s="11">
        <f>SUMIF('2015-2017'!$U:$U,"CRC"&amp;'LGE Summary by Ferc by Month'!$B72&amp;"2015",'2015-2017'!M:M)</f>
        <v>0</v>
      </c>
      <c r="AJ72" s="11">
        <f>SUMIF('2015-2017'!$U:$U,"CRC"&amp;'LGE Summary by Ferc by Month'!$B72&amp;"2015",'2015-2017'!N:N)</f>
        <v>0</v>
      </c>
      <c r="AK72" s="11">
        <f>SUMIF('2015-2017'!$U:$U,"CRC"&amp;'LGE Summary by Ferc by Month'!$B72&amp;"2015",'2015-2017'!O:O)</f>
        <v>0</v>
      </c>
      <c r="AL72" s="11">
        <f>SUMIF('2015-2017'!$U:$U,"CRC"&amp;'LGE Summary by Ferc by Month'!$B72&amp;"2015",'2015-2017'!P:P)</f>
        <v>0</v>
      </c>
      <c r="AM72" s="11">
        <f>SUMIF('2015-2017'!$U:$U,"CRC"&amp;'LGE Summary by Ferc by Month'!$B72&amp;"2016",'2015-2017'!E:E)</f>
        <v>0</v>
      </c>
      <c r="AN72" s="11">
        <f>SUMIF('2015-2017'!$U:$U,"CRC"&amp;'LGE Summary by Ferc by Month'!$B72&amp;"2016",'2015-2017'!F:F)</f>
        <v>0</v>
      </c>
      <c r="AO72" s="11">
        <f>SUMIF('2015-2017'!$U:$U,"CRC"&amp;'LGE Summary by Ferc by Month'!$B72&amp;"2016",'2015-2017'!G:G)</f>
        <v>0</v>
      </c>
      <c r="AP72" s="11">
        <f>SUMIF('2015-2017'!$U:$U,"CRC"&amp;'LGE Summary by Ferc by Month'!$B72&amp;"2016",'2015-2017'!H:H)</f>
        <v>0</v>
      </c>
      <c r="AQ72" s="11">
        <f>SUMIF('2015-2017'!$U:$U,"CRC"&amp;'LGE Summary by Ferc by Month'!$B72&amp;"2016",'2015-2017'!I:I)</f>
        <v>0</v>
      </c>
      <c r="AR72" s="11">
        <f>SUMIF('2015-2017'!$U:$U,"CRC"&amp;'LGE Summary by Ferc by Month'!$B72&amp;"2016",'2015-2017'!J:J)</f>
        <v>150000</v>
      </c>
      <c r="AS72" s="11">
        <f>SUMIF('2015-2017'!$U:$U,"CRC"&amp;'LGE Summary by Ferc by Month'!$B72&amp;"2016",'2015-2017'!K:K)</f>
        <v>0</v>
      </c>
      <c r="AT72" s="11">
        <f>SUMIF('2015-2017'!$U:$U,"CRC"&amp;'LGE Summary by Ferc by Month'!$B72&amp;"2016",'2015-2017'!L:L)</f>
        <v>0</v>
      </c>
      <c r="AU72" s="11">
        <f>SUMIF('2015-2017'!$U:$U,"CRC"&amp;'LGE Summary by Ferc by Month'!$B72&amp;"2016",'2015-2017'!M:M)</f>
        <v>0</v>
      </c>
      <c r="AV72" s="11">
        <f>SUMIF('2015-2017'!$U:$U,"CRC"&amp;'LGE Summary by Ferc by Month'!$B72&amp;"2016",'2015-2017'!N:N)</f>
        <v>0</v>
      </c>
      <c r="AW72" s="11">
        <f>SUMIF('2015-2017'!$U:$U,"CRC"&amp;'LGE Summary by Ferc by Month'!$B72&amp;"2016",'2015-2017'!O:O)</f>
        <v>0</v>
      </c>
      <c r="AX72" s="11">
        <f>SUMIF('2015-2017'!$U:$U,"CRC"&amp;'LGE Summary by Ferc by Month'!$B72&amp;"2016",'2015-2017'!P:P)</f>
        <v>150000</v>
      </c>
      <c r="AY72" s="11">
        <f>SUMIF('2015-2017'!$U:$U,"CRC"&amp;'LGE Summary by Ferc by Month'!$B72&amp;"2017",'2015-2017'!E:E)</f>
        <v>0</v>
      </c>
      <c r="AZ72" s="11">
        <f>SUMIF('2015-2017'!$U:$U,"CRC"&amp;'LGE Summary by Ferc by Month'!$B72&amp;"2017",'2015-2017'!F:F)</f>
        <v>0</v>
      </c>
      <c r="BA72" s="11">
        <f>SUMIF('2015-2017'!$U:$U,"CRC"&amp;'LGE Summary by Ferc by Month'!$B72&amp;"2017",'2015-2017'!G:G)</f>
        <v>0</v>
      </c>
      <c r="BB72" s="11">
        <f>SUMIF('2015-2017'!$U:$U,"CRC"&amp;'LGE Summary by Ferc by Month'!$B72&amp;"2017",'2015-2017'!H:H)</f>
        <v>0</v>
      </c>
      <c r="BC72" s="11">
        <f>SUMIF('2015-2017'!$U:$U,"CRC"&amp;'LGE Summary by Ferc by Month'!$B72&amp;"2017",'2015-2017'!I:I)</f>
        <v>0</v>
      </c>
      <c r="BD72" s="11">
        <f>SUMIF('2015-2017'!$U:$U,"CRC"&amp;'LGE Summary by Ferc by Month'!$B72&amp;"2017",'2015-2017'!J:J)</f>
        <v>153000</v>
      </c>
      <c r="BE72" s="11">
        <f>SUMIF('2015-2017'!$U:$U,"CRC"&amp;'LGE Summary by Ferc by Month'!$B72&amp;"2017",'2015-2017'!K:K)</f>
        <v>0</v>
      </c>
      <c r="BF72" s="11">
        <f>SUMIF('2015-2017'!$U:$U,"CRC"&amp;'LGE Summary by Ferc by Month'!$B72&amp;"2017",'2015-2017'!L:L)</f>
        <v>0</v>
      </c>
      <c r="BG72" s="11">
        <f>SUMIF('2015-2017'!$U:$U,"CRC"&amp;'LGE Summary by Ferc by Month'!$B72&amp;"2017",'2015-2017'!M:M)</f>
        <v>0</v>
      </c>
      <c r="BH72" s="11">
        <f>SUMIF('2015-2017'!$U:$U,"CRC"&amp;'LGE Summary by Ferc by Month'!$B72&amp;"2017",'2015-2017'!N:N)</f>
        <v>0</v>
      </c>
      <c r="BI72" s="11">
        <f>SUMIF('2015-2017'!$U:$U,"CRC"&amp;'LGE Summary by Ferc by Month'!$B72&amp;"2017",'2015-2017'!O:O)</f>
        <v>0</v>
      </c>
      <c r="BJ72" s="11">
        <f>SUMIF('2015-2017'!$U:$U,"CRC"&amp;'LGE Summary by Ferc by Month'!$B72&amp;"2017",'2015-2017'!P:P)</f>
        <v>153000</v>
      </c>
      <c r="BK72" s="12"/>
      <c r="BL72" s="12">
        <f t="shared" si="34"/>
        <v>0</v>
      </c>
      <c r="BM72" s="12">
        <f t="shared" si="35"/>
        <v>0</v>
      </c>
      <c r="BN72" s="12">
        <f t="shared" si="36"/>
        <v>300598</v>
      </c>
      <c r="BO72" s="12">
        <f t="shared" si="37"/>
        <v>300000</v>
      </c>
      <c r="BP72" s="12">
        <f t="shared" si="38"/>
        <v>306000</v>
      </c>
    </row>
    <row r="73" spans="1:68" x14ac:dyDescent="0.25">
      <c r="B73" s="13" t="s">
        <v>3087</v>
      </c>
      <c r="C73" s="11">
        <f>SUMIF('Act 2013-2014'!$U:$U,"CRC"&amp;'LGE Summary by Ferc by Month'!$B73&amp;"2013",'Act 2013-2014'!E:E)</f>
        <v>0</v>
      </c>
      <c r="D73" s="11">
        <f>SUMIF('Act 2013-2014'!$U:$U,"CRC"&amp;'LGE Summary by Ferc by Month'!$B73&amp;"2013",'Act 2013-2014'!F:F)</f>
        <v>-27.330000000001746</v>
      </c>
      <c r="E73" s="11">
        <f>SUMIF('Act 2013-2014'!$U:$U,"CRC"&amp;'LGE Summary by Ferc by Month'!$B73&amp;"2013",'Act 2013-2014'!G:G)</f>
        <v>0</v>
      </c>
      <c r="F73" s="11">
        <f>SUMIF('Act 2013-2014'!$U:$U,"CRC"&amp;'LGE Summary by Ferc by Month'!$B73&amp;"2013",'Act 2013-2014'!H:H)</f>
        <v>0</v>
      </c>
      <c r="G73" s="11">
        <f>SUMIF('Act 2013-2014'!$U:$U,"CRC"&amp;'LGE Summary by Ferc by Month'!$B73&amp;"2013",'Act 2013-2014'!I:I)</f>
        <v>0</v>
      </c>
      <c r="H73" s="11">
        <f>SUMIF('Act 2013-2014'!$U:$U,"CRC"&amp;'LGE Summary by Ferc by Month'!$B73&amp;"2013",'Act 2013-2014'!J:J)</f>
        <v>-19309.980000000003</v>
      </c>
      <c r="I73" s="11">
        <f>SUMIF('Act 2013-2014'!$U:$U,"CRC"&amp;'LGE Summary by Ferc by Month'!$B73&amp;"2013",'Act 2013-2014'!K:K)</f>
        <v>0</v>
      </c>
      <c r="J73" s="11">
        <f>SUMIF('Act 2013-2014'!$U:$U,"CRC"&amp;'LGE Summary by Ferc by Month'!$B73&amp;"2013",'Act 2013-2014'!L:L)</f>
        <v>-6901.2000000000007</v>
      </c>
      <c r="K73" s="11">
        <f>SUMIF('Act 2013-2014'!$U:$U,"CRC"&amp;'LGE Summary by Ferc by Month'!$B73&amp;"2013",'Act 2013-2014'!M:M)</f>
        <v>0</v>
      </c>
      <c r="L73" s="11">
        <f>SUMIF('Act 2013-2014'!$U:$U,"CRC"&amp;'LGE Summary by Ferc by Month'!$B73&amp;"2013",'Act 2013-2014'!N:N)</f>
        <v>0</v>
      </c>
      <c r="M73" s="11">
        <f>SUMIF('Act 2013-2014'!$U:$U,"CRC"&amp;'LGE Summary by Ferc by Month'!$B73&amp;"2013",'Act 2013-2014'!O:O)</f>
        <v>0</v>
      </c>
      <c r="N73" s="11">
        <f>SUMIF('Act 2013-2014'!$U:$U,"CRC"&amp;'LGE Summary by Ferc by Month'!$B73&amp;"2013",'Act 2013-2014'!P:P)</f>
        <v>0</v>
      </c>
      <c r="O73" s="11">
        <f>SUMIF('Act 2013-2014'!$U:$U,"CRC"&amp;'LGE Summary by Ferc by Month'!$B73&amp;"2014",'Act 2013-2014'!E:E)</f>
        <v>0</v>
      </c>
      <c r="P73" s="11">
        <f>SUMIF('Act 2013-2014'!$U:$U,"CRC"&amp;'LGE Summary by Ferc by Month'!$B73&amp;"2014",'Act 2013-2014'!F:F)</f>
        <v>-27.31000000000131</v>
      </c>
      <c r="Q73" s="11">
        <f>SUMIF('Act 2013-2014'!$U:$U,"CRC"&amp;'LGE Summary by Ferc by Month'!$B73&amp;"2014",'Act 2013-2014'!G:G)</f>
        <v>0</v>
      </c>
      <c r="R73" s="11">
        <f>SUMIF('Act 2013-2014'!$U:$U,"CRC"&amp;'LGE Summary by Ferc by Month'!$B73&amp;"2014",'Act 2013-2014'!H:H)</f>
        <v>0</v>
      </c>
      <c r="S73" s="11">
        <f>SUMIF('Act 2013-2014'!$U:$U,"CRC"&amp;'LGE Summary by Ferc by Month'!$B73&amp;"2014",'Act 2013-2014'!I:I)</f>
        <v>-5657.1699999999983</v>
      </c>
      <c r="T73" s="11">
        <f>SUMIF('Act 2013-2014'!$U:$U,"CRC"&amp;'LGE Summary by Ferc by Month'!$B73&amp;"2014",'Act 2013-2014'!J:J)</f>
        <v>0</v>
      </c>
      <c r="U73" s="11">
        <f>SUMIF('Act 2013-2014'!$U:$U,"CRC"&amp;'LGE Summary by Ferc by Month'!$B73&amp;"2014",'Act 2013-2014'!K:K)</f>
        <v>5657.17</v>
      </c>
      <c r="V73" s="11">
        <f>SUMIF('Act 2013-2014'!$U:$U,"CRC"&amp;'LGE Summary by Ferc by Month'!$B73&amp;"2014",'Act 2013-2014'!L:L)</f>
        <v>-165</v>
      </c>
      <c r="W73" s="11">
        <f>SUMIF('Act 2013-2014'!$U:$U,"CRC"&amp;'LGE Summary by Ferc by Month'!$B73&amp;"2014",'Act 2013-2014'!M:M)</f>
        <v>2972.380000000001</v>
      </c>
      <c r="X73" s="11">
        <f>SUMIF('Act 2013-2014'!$U:$U,"CRC"&amp;'LGE Summary by Ferc by Month'!$B73&amp;"2014",'Act 2013-2014'!N:N)</f>
        <v>-18375.360000000004</v>
      </c>
      <c r="Y73" s="11">
        <f>SUMIF('Act 2013-2014'!$U:$U,"CRC"&amp;'LGE Summary by Ferc by Month'!$B73&amp;"2014",'Act 2013-2014'!O:O)</f>
        <v>-3463.7099999999991</v>
      </c>
      <c r="Z73" s="11">
        <f>SUMIF('Act 2013-2014'!$U:$U,"CRC"&amp;'LGE Summary by Ferc by Month'!$B73&amp;"2014",'Act 2013-2014'!P:P)</f>
        <v>-21693.35</v>
      </c>
      <c r="AA73" s="11">
        <f>SUMIF('2015-2017'!$U:$U,"CRC"&amp;'LGE Summary by Ferc by Month'!$B73&amp;"2015",'2015-2017'!E:E)</f>
        <v>406113.21</v>
      </c>
      <c r="AB73" s="11">
        <f>SUMIF('2015-2017'!$U:$U,"CRC"&amp;'LGE Summary by Ferc by Month'!$B73&amp;"2015",'2015-2017'!F:F)</f>
        <v>380170.75</v>
      </c>
      <c r="AC73" s="11">
        <f>SUMIF('2015-2017'!$U:$U,"CRC"&amp;'LGE Summary by Ferc by Month'!$B73&amp;"2015",'2015-2017'!G:G)</f>
        <v>509688.74</v>
      </c>
      <c r="AD73" s="11">
        <f>SUMIF('2015-2017'!$U:$U,"CRC"&amp;'LGE Summary by Ferc by Month'!$B73&amp;"2015",'2015-2017'!H:H)</f>
        <v>491580.81</v>
      </c>
      <c r="AE73" s="11">
        <f>SUMIF('2015-2017'!$U:$U,"CRC"&amp;'LGE Summary by Ferc by Month'!$B73&amp;"2015",'2015-2017'!I:I)</f>
        <v>0</v>
      </c>
      <c r="AF73" s="11">
        <f>SUMIF('2015-2017'!$U:$U,"CRC"&amp;'LGE Summary by Ferc by Month'!$B73&amp;"2015",'2015-2017'!J:J)</f>
        <v>0</v>
      </c>
      <c r="AG73" s="11">
        <f>SUMIF('2015-2017'!$U:$U,"CRC"&amp;'LGE Summary by Ferc by Month'!$B73&amp;"2015",'2015-2017'!K:K)</f>
        <v>0</v>
      </c>
      <c r="AH73" s="11">
        <f>SUMIF('2015-2017'!$U:$U,"CRC"&amp;'LGE Summary by Ferc by Month'!$B73&amp;"2015",'2015-2017'!L:L)</f>
        <v>0</v>
      </c>
      <c r="AI73" s="11">
        <f>SUMIF('2015-2017'!$U:$U,"CRC"&amp;'LGE Summary by Ferc by Month'!$B73&amp;"2015",'2015-2017'!M:M)</f>
        <v>0</v>
      </c>
      <c r="AJ73" s="11">
        <f>SUMIF('2015-2017'!$U:$U,"CRC"&amp;'LGE Summary by Ferc by Month'!$B73&amp;"2015",'2015-2017'!N:N)</f>
        <v>0</v>
      </c>
      <c r="AK73" s="11">
        <f>SUMIF('2015-2017'!$U:$U,"CRC"&amp;'LGE Summary by Ferc by Month'!$B73&amp;"2015",'2015-2017'!O:O)</f>
        <v>0</v>
      </c>
      <c r="AL73" s="11">
        <f>SUMIF('2015-2017'!$U:$U,"CRC"&amp;'LGE Summary by Ferc by Month'!$B73&amp;"2015",'2015-2017'!P:P)</f>
        <v>0</v>
      </c>
      <c r="AM73" s="11">
        <f>SUMIF('2015-2017'!$U:$U,"CRC"&amp;'LGE Summary by Ferc by Month'!$B73&amp;"2016",'2015-2017'!E:E)</f>
        <v>0</v>
      </c>
      <c r="AN73" s="11">
        <f>SUMIF('2015-2017'!$U:$U,"CRC"&amp;'LGE Summary by Ferc by Month'!$B73&amp;"2016",'2015-2017'!F:F)</f>
        <v>0</v>
      </c>
      <c r="AO73" s="11">
        <f>SUMIF('2015-2017'!$U:$U,"CRC"&amp;'LGE Summary by Ferc by Month'!$B73&amp;"2016",'2015-2017'!G:G)</f>
        <v>0</v>
      </c>
      <c r="AP73" s="11">
        <f>SUMIF('2015-2017'!$U:$U,"CRC"&amp;'LGE Summary by Ferc by Month'!$B73&amp;"2016",'2015-2017'!H:H)</f>
        <v>0</v>
      </c>
      <c r="AQ73" s="11">
        <f>SUMIF('2015-2017'!$U:$U,"CRC"&amp;'LGE Summary by Ferc by Month'!$B73&amp;"2016",'2015-2017'!I:I)</f>
        <v>0</v>
      </c>
      <c r="AR73" s="11">
        <f>SUMIF('2015-2017'!$U:$U,"CRC"&amp;'LGE Summary by Ferc by Month'!$B73&amp;"2016",'2015-2017'!J:J)</f>
        <v>0</v>
      </c>
      <c r="AS73" s="11">
        <f>SUMIF('2015-2017'!$U:$U,"CRC"&amp;'LGE Summary by Ferc by Month'!$B73&amp;"2016",'2015-2017'!K:K)</f>
        <v>0</v>
      </c>
      <c r="AT73" s="11">
        <f>SUMIF('2015-2017'!$U:$U,"CRC"&amp;'LGE Summary by Ferc by Month'!$B73&amp;"2016",'2015-2017'!L:L)</f>
        <v>0</v>
      </c>
      <c r="AU73" s="11">
        <f>SUMIF('2015-2017'!$U:$U,"CRC"&amp;'LGE Summary by Ferc by Month'!$B73&amp;"2016",'2015-2017'!M:M)</f>
        <v>0</v>
      </c>
      <c r="AV73" s="11">
        <f>SUMIF('2015-2017'!$U:$U,"CRC"&amp;'LGE Summary by Ferc by Month'!$B73&amp;"2016",'2015-2017'!N:N)</f>
        <v>0</v>
      </c>
      <c r="AW73" s="11">
        <f>SUMIF('2015-2017'!$U:$U,"CRC"&amp;'LGE Summary by Ferc by Month'!$B73&amp;"2016",'2015-2017'!O:O)</f>
        <v>0</v>
      </c>
      <c r="AX73" s="11">
        <f>SUMIF('2015-2017'!$U:$U,"CRC"&amp;'LGE Summary by Ferc by Month'!$B73&amp;"2016",'2015-2017'!P:P)</f>
        <v>0</v>
      </c>
      <c r="AY73" s="11">
        <f>SUMIF('2015-2017'!$U:$U,"CRC"&amp;'LGE Summary by Ferc by Month'!$B73&amp;"2017",'2015-2017'!E:E)</f>
        <v>0</v>
      </c>
      <c r="AZ73" s="11">
        <f>SUMIF('2015-2017'!$U:$U,"CRC"&amp;'LGE Summary by Ferc by Month'!$B73&amp;"2017",'2015-2017'!F:F)</f>
        <v>0</v>
      </c>
      <c r="BA73" s="11">
        <f>SUMIF('2015-2017'!$U:$U,"CRC"&amp;'LGE Summary by Ferc by Month'!$B73&amp;"2017",'2015-2017'!G:G)</f>
        <v>0</v>
      </c>
      <c r="BB73" s="11">
        <f>SUMIF('2015-2017'!$U:$U,"CRC"&amp;'LGE Summary by Ferc by Month'!$B73&amp;"2017",'2015-2017'!H:H)</f>
        <v>0</v>
      </c>
      <c r="BC73" s="11">
        <f>SUMIF('2015-2017'!$U:$U,"CRC"&amp;'LGE Summary by Ferc by Month'!$B73&amp;"2017",'2015-2017'!I:I)</f>
        <v>0</v>
      </c>
      <c r="BD73" s="11">
        <f>SUMIF('2015-2017'!$U:$U,"CRC"&amp;'LGE Summary by Ferc by Month'!$B73&amp;"2017",'2015-2017'!J:J)</f>
        <v>0</v>
      </c>
      <c r="BE73" s="11">
        <f>SUMIF('2015-2017'!$U:$U,"CRC"&amp;'LGE Summary by Ferc by Month'!$B73&amp;"2017",'2015-2017'!K:K)</f>
        <v>0</v>
      </c>
      <c r="BF73" s="11">
        <f>SUMIF('2015-2017'!$U:$U,"CRC"&amp;'LGE Summary by Ferc by Month'!$B73&amp;"2017",'2015-2017'!L:L)</f>
        <v>0</v>
      </c>
      <c r="BG73" s="11">
        <f>SUMIF('2015-2017'!$U:$U,"CRC"&amp;'LGE Summary by Ferc by Month'!$B73&amp;"2017",'2015-2017'!M:M)</f>
        <v>0</v>
      </c>
      <c r="BH73" s="11">
        <f>SUMIF('2015-2017'!$U:$U,"CRC"&amp;'LGE Summary by Ferc by Month'!$B73&amp;"2017",'2015-2017'!N:N)</f>
        <v>0</v>
      </c>
      <c r="BI73" s="11">
        <f>SUMIF('2015-2017'!$U:$U,"CRC"&amp;'LGE Summary by Ferc by Month'!$B73&amp;"2017",'2015-2017'!O:O)</f>
        <v>0</v>
      </c>
      <c r="BJ73" s="11">
        <f>SUMIF('2015-2017'!$U:$U,"CRC"&amp;'LGE Summary by Ferc by Month'!$B73&amp;"2017",'2015-2017'!P:P)</f>
        <v>0</v>
      </c>
      <c r="BK73" s="12"/>
      <c r="BL73" s="12">
        <f t="shared" si="34"/>
        <v>-26238.510000000006</v>
      </c>
      <c r="BM73" s="12">
        <f t="shared" si="35"/>
        <v>-40752.35</v>
      </c>
      <c r="BN73" s="12">
        <f t="shared" si="36"/>
        <v>1787553.51</v>
      </c>
      <c r="BO73" s="12">
        <f t="shared" si="37"/>
        <v>0</v>
      </c>
      <c r="BP73" s="12">
        <f t="shared" si="38"/>
        <v>0</v>
      </c>
    </row>
    <row r="74" spans="1:68" x14ac:dyDescent="0.25">
      <c r="B74" s="13" t="s">
        <v>3088</v>
      </c>
      <c r="C74" s="11">
        <f>SUMIF('Act 2013-2014'!$U:$U,"CRC"&amp;'LGE Summary by Ferc by Month'!$B74&amp;"2013",'Act 2013-2014'!E:E)</f>
        <v>0</v>
      </c>
      <c r="D74" s="11">
        <f>SUMIF('Act 2013-2014'!$U:$U,"CRC"&amp;'LGE Summary by Ferc by Month'!$B74&amp;"2013",'Act 2013-2014'!F:F)</f>
        <v>0</v>
      </c>
      <c r="E74" s="11">
        <f>SUMIF('Act 2013-2014'!$U:$U,"CRC"&amp;'LGE Summary by Ferc by Month'!$B74&amp;"2013",'Act 2013-2014'!G:G)</f>
        <v>0</v>
      </c>
      <c r="F74" s="11">
        <f>SUMIF('Act 2013-2014'!$U:$U,"CRC"&amp;'LGE Summary by Ferc by Month'!$B74&amp;"2013",'Act 2013-2014'!H:H)</f>
        <v>0</v>
      </c>
      <c r="G74" s="11">
        <f>SUMIF('Act 2013-2014'!$U:$U,"CRC"&amp;'LGE Summary by Ferc by Month'!$B74&amp;"2013",'Act 2013-2014'!I:I)</f>
        <v>0</v>
      </c>
      <c r="H74" s="11">
        <f>SUMIF('Act 2013-2014'!$U:$U,"CRC"&amp;'LGE Summary by Ferc by Month'!$B74&amp;"2013",'Act 2013-2014'!J:J)</f>
        <v>0</v>
      </c>
      <c r="I74" s="11">
        <f>SUMIF('Act 2013-2014'!$U:$U,"CRC"&amp;'LGE Summary by Ferc by Month'!$B74&amp;"2013",'Act 2013-2014'!K:K)</f>
        <v>0</v>
      </c>
      <c r="J74" s="11">
        <f>SUMIF('Act 2013-2014'!$U:$U,"CRC"&amp;'LGE Summary by Ferc by Month'!$B74&amp;"2013",'Act 2013-2014'!L:L)</f>
        <v>0</v>
      </c>
      <c r="K74" s="11">
        <f>SUMIF('Act 2013-2014'!$U:$U,"CRC"&amp;'LGE Summary by Ferc by Month'!$B74&amp;"2013",'Act 2013-2014'!M:M)</f>
        <v>0</v>
      </c>
      <c r="L74" s="11">
        <f>SUMIF('Act 2013-2014'!$U:$U,"CRC"&amp;'LGE Summary by Ferc by Month'!$B74&amp;"2013",'Act 2013-2014'!N:N)</f>
        <v>0</v>
      </c>
      <c r="M74" s="11">
        <f>SUMIF('Act 2013-2014'!$U:$U,"CRC"&amp;'LGE Summary by Ferc by Month'!$B74&amp;"2013",'Act 2013-2014'!O:O)</f>
        <v>0</v>
      </c>
      <c r="N74" s="11">
        <f>SUMIF('Act 2013-2014'!$U:$U,"CRC"&amp;'LGE Summary by Ferc by Month'!$B74&amp;"2013",'Act 2013-2014'!P:P)</f>
        <v>0</v>
      </c>
      <c r="O74" s="11">
        <f>SUMIF('Act 2013-2014'!$U:$U,"CRC"&amp;'LGE Summary by Ferc by Month'!$B74&amp;"2014",'Act 2013-2014'!E:E)</f>
        <v>0</v>
      </c>
      <c r="P74" s="11">
        <f>SUMIF('Act 2013-2014'!$U:$U,"CRC"&amp;'LGE Summary by Ferc by Month'!$B74&amp;"2014",'Act 2013-2014'!F:F)</f>
        <v>0</v>
      </c>
      <c r="Q74" s="11">
        <f>SUMIF('Act 2013-2014'!$U:$U,"CRC"&amp;'LGE Summary by Ferc by Month'!$B74&amp;"2014",'Act 2013-2014'!G:G)</f>
        <v>0</v>
      </c>
      <c r="R74" s="11">
        <f>SUMIF('Act 2013-2014'!$U:$U,"CRC"&amp;'LGE Summary by Ferc by Month'!$B74&amp;"2014",'Act 2013-2014'!H:H)</f>
        <v>0</v>
      </c>
      <c r="S74" s="11">
        <f>SUMIF('Act 2013-2014'!$U:$U,"CRC"&amp;'LGE Summary by Ferc by Month'!$B74&amp;"2014",'Act 2013-2014'!I:I)</f>
        <v>0</v>
      </c>
      <c r="T74" s="11">
        <f>SUMIF('Act 2013-2014'!$U:$U,"CRC"&amp;'LGE Summary by Ferc by Month'!$B74&amp;"2014",'Act 2013-2014'!J:J)</f>
        <v>0</v>
      </c>
      <c r="U74" s="11">
        <f>SUMIF('Act 2013-2014'!$U:$U,"CRC"&amp;'LGE Summary by Ferc by Month'!$B74&amp;"2014",'Act 2013-2014'!K:K)</f>
        <v>0</v>
      </c>
      <c r="V74" s="11">
        <f>SUMIF('Act 2013-2014'!$U:$U,"CRC"&amp;'LGE Summary by Ferc by Month'!$B74&amp;"2014",'Act 2013-2014'!L:L)</f>
        <v>0</v>
      </c>
      <c r="W74" s="11">
        <f>SUMIF('Act 2013-2014'!$U:$U,"CRC"&amp;'LGE Summary by Ferc by Month'!$B74&amp;"2014",'Act 2013-2014'!M:M)</f>
        <v>0</v>
      </c>
      <c r="X74" s="11">
        <f>SUMIF('Act 2013-2014'!$U:$U,"CRC"&amp;'LGE Summary by Ferc by Month'!$B74&amp;"2014",'Act 2013-2014'!N:N)</f>
        <v>0</v>
      </c>
      <c r="Y74" s="11">
        <f>SUMIF('Act 2013-2014'!$U:$U,"CRC"&amp;'LGE Summary by Ferc by Month'!$B74&amp;"2014",'Act 2013-2014'!O:O)</f>
        <v>0</v>
      </c>
      <c r="Z74" s="11">
        <f>SUMIF('Act 2013-2014'!$U:$U,"CRC"&amp;'LGE Summary by Ferc by Month'!$B74&amp;"2014",'Act 2013-2014'!P:P)</f>
        <v>0</v>
      </c>
      <c r="AA74" s="11">
        <f>SUMIF('2015-2017'!$U:$U,"CRC"&amp;'LGE Summary by Ferc by Month'!$B74&amp;"2015",'2015-2017'!E:E)</f>
        <v>68689.540000000008</v>
      </c>
      <c r="AB74" s="11">
        <f>SUMIF('2015-2017'!$U:$U,"CRC"&amp;'LGE Summary by Ferc by Month'!$B74&amp;"2015",'2015-2017'!F:F)</f>
        <v>61293.8</v>
      </c>
      <c r="AC74" s="11">
        <f>SUMIF('2015-2017'!$U:$U,"CRC"&amp;'LGE Summary by Ferc by Month'!$B74&amp;"2015",'2015-2017'!G:G)</f>
        <v>74976.959999999992</v>
      </c>
      <c r="AD74" s="11">
        <f>SUMIF('2015-2017'!$U:$U,"CRC"&amp;'LGE Summary by Ferc by Month'!$B74&amp;"2015",'2015-2017'!H:H)</f>
        <v>64431.81</v>
      </c>
      <c r="AE74" s="11">
        <f>SUMIF('2015-2017'!$U:$U,"CRC"&amp;'LGE Summary by Ferc by Month'!$B74&amp;"2015",'2015-2017'!I:I)</f>
        <v>0</v>
      </c>
      <c r="AF74" s="11">
        <f>SUMIF('2015-2017'!$U:$U,"CRC"&amp;'LGE Summary by Ferc by Month'!$B74&amp;"2015",'2015-2017'!J:J)</f>
        <v>0</v>
      </c>
      <c r="AG74" s="11">
        <f>SUMIF('2015-2017'!$U:$U,"CRC"&amp;'LGE Summary by Ferc by Month'!$B74&amp;"2015",'2015-2017'!K:K)</f>
        <v>0</v>
      </c>
      <c r="AH74" s="11">
        <f>SUMIF('2015-2017'!$U:$U,"CRC"&amp;'LGE Summary by Ferc by Month'!$B74&amp;"2015",'2015-2017'!L:L)</f>
        <v>0</v>
      </c>
      <c r="AI74" s="11">
        <f>SUMIF('2015-2017'!$U:$U,"CRC"&amp;'LGE Summary by Ferc by Month'!$B74&amp;"2015",'2015-2017'!M:M)</f>
        <v>0</v>
      </c>
      <c r="AJ74" s="11">
        <f>SUMIF('2015-2017'!$U:$U,"CRC"&amp;'LGE Summary by Ferc by Month'!$B74&amp;"2015",'2015-2017'!N:N)</f>
        <v>0</v>
      </c>
      <c r="AK74" s="11">
        <f>SUMIF('2015-2017'!$U:$U,"CRC"&amp;'LGE Summary by Ferc by Month'!$B74&amp;"2015",'2015-2017'!O:O)</f>
        <v>0</v>
      </c>
      <c r="AL74" s="11">
        <f>SUMIF('2015-2017'!$U:$U,"CRC"&amp;'LGE Summary by Ferc by Month'!$B74&amp;"2015",'2015-2017'!P:P)</f>
        <v>0</v>
      </c>
      <c r="AM74" s="11">
        <f>SUMIF('2015-2017'!$U:$U,"CRC"&amp;'LGE Summary by Ferc by Month'!$B74&amp;"2016",'2015-2017'!E:E)</f>
        <v>0</v>
      </c>
      <c r="AN74" s="11">
        <f>SUMIF('2015-2017'!$U:$U,"CRC"&amp;'LGE Summary by Ferc by Month'!$B74&amp;"2016",'2015-2017'!F:F)</f>
        <v>0</v>
      </c>
      <c r="AO74" s="11">
        <f>SUMIF('2015-2017'!$U:$U,"CRC"&amp;'LGE Summary by Ferc by Month'!$B74&amp;"2016",'2015-2017'!G:G)</f>
        <v>0</v>
      </c>
      <c r="AP74" s="11">
        <f>SUMIF('2015-2017'!$U:$U,"CRC"&amp;'LGE Summary by Ferc by Month'!$B74&amp;"2016",'2015-2017'!H:H)</f>
        <v>0</v>
      </c>
      <c r="AQ74" s="11">
        <f>SUMIF('2015-2017'!$U:$U,"CRC"&amp;'LGE Summary by Ferc by Month'!$B74&amp;"2016",'2015-2017'!I:I)</f>
        <v>0</v>
      </c>
      <c r="AR74" s="11">
        <f>SUMIF('2015-2017'!$U:$U,"CRC"&amp;'LGE Summary by Ferc by Month'!$B74&amp;"2016",'2015-2017'!J:J)</f>
        <v>0</v>
      </c>
      <c r="AS74" s="11">
        <f>SUMIF('2015-2017'!$U:$U,"CRC"&amp;'LGE Summary by Ferc by Month'!$B74&amp;"2016",'2015-2017'!K:K)</f>
        <v>0</v>
      </c>
      <c r="AT74" s="11">
        <f>SUMIF('2015-2017'!$U:$U,"CRC"&amp;'LGE Summary by Ferc by Month'!$B74&amp;"2016",'2015-2017'!L:L)</f>
        <v>0</v>
      </c>
      <c r="AU74" s="11">
        <f>SUMIF('2015-2017'!$U:$U,"CRC"&amp;'LGE Summary by Ferc by Month'!$B74&amp;"2016",'2015-2017'!M:M)</f>
        <v>0</v>
      </c>
      <c r="AV74" s="11">
        <f>SUMIF('2015-2017'!$U:$U,"CRC"&amp;'LGE Summary by Ferc by Month'!$B74&amp;"2016",'2015-2017'!N:N)</f>
        <v>0</v>
      </c>
      <c r="AW74" s="11">
        <f>SUMIF('2015-2017'!$U:$U,"CRC"&amp;'LGE Summary by Ferc by Month'!$B74&amp;"2016",'2015-2017'!O:O)</f>
        <v>0</v>
      </c>
      <c r="AX74" s="11">
        <f>SUMIF('2015-2017'!$U:$U,"CRC"&amp;'LGE Summary by Ferc by Month'!$B74&amp;"2016",'2015-2017'!P:P)</f>
        <v>0</v>
      </c>
      <c r="AY74" s="11">
        <f>SUMIF('2015-2017'!$U:$U,"CRC"&amp;'LGE Summary by Ferc by Month'!$B74&amp;"2017",'2015-2017'!E:E)</f>
        <v>0</v>
      </c>
      <c r="AZ74" s="11">
        <f>SUMIF('2015-2017'!$U:$U,"CRC"&amp;'LGE Summary by Ferc by Month'!$B74&amp;"2017",'2015-2017'!F:F)</f>
        <v>0</v>
      </c>
      <c r="BA74" s="11">
        <f>SUMIF('2015-2017'!$U:$U,"CRC"&amp;'LGE Summary by Ferc by Month'!$B74&amp;"2017",'2015-2017'!G:G)</f>
        <v>0</v>
      </c>
      <c r="BB74" s="11">
        <f>SUMIF('2015-2017'!$U:$U,"CRC"&amp;'LGE Summary by Ferc by Month'!$B74&amp;"2017",'2015-2017'!H:H)</f>
        <v>0</v>
      </c>
      <c r="BC74" s="11">
        <f>SUMIF('2015-2017'!$U:$U,"CRC"&amp;'LGE Summary by Ferc by Month'!$B74&amp;"2017",'2015-2017'!I:I)</f>
        <v>0</v>
      </c>
      <c r="BD74" s="11">
        <f>SUMIF('2015-2017'!$U:$U,"CRC"&amp;'LGE Summary by Ferc by Month'!$B74&amp;"2017",'2015-2017'!J:J)</f>
        <v>0</v>
      </c>
      <c r="BE74" s="11">
        <f>SUMIF('2015-2017'!$U:$U,"CRC"&amp;'LGE Summary by Ferc by Month'!$B74&amp;"2017",'2015-2017'!K:K)</f>
        <v>0</v>
      </c>
      <c r="BF74" s="11">
        <f>SUMIF('2015-2017'!$U:$U,"CRC"&amp;'LGE Summary by Ferc by Month'!$B74&amp;"2017",'2015-2017'!L:L)</f>
        <v>0</v>
      </c>
      <c r="BG74" s="11">
        <f>SUMIF('2015-2017'!$U:$U,"CRC"&amp;'LGE Summary by Ferc by Month'!$B74&amp;"2017",'2015-2017'!M:M)</f>
        <v>0</v>
      </c>
      <c r="BH74" s="11">
        <f>SUMIF('2015-2017'!$U:$U,"CRC"&amp;'LGE Summary by Ferc by Month'!$B74&amp;"2017",'2015-2017'!N:N)</f>
        <v>0</v>
      </c>
      <c r="BI74" s="11">
        <f>SUMIF('2015-2017'!$U:$U,"CRC"&amp;'LGE Summary by Ferc by Month'!$B74&amp;"2017",'2015-2017'!O:O)</f>
        <v>0</v>
      </c>
      <c r="BJ74" s="11">
        <f>SUMIF('2015-2017'!$U:$U,"CRC"&amp;'LGE Summary by Ferc by Month'!$B74&amp;"2017",'2015-2017'!P:P)</f>
        <v>0</v>
      </c>
      <c r="BK74" s="12"/>
      <c r="BL74" s="12">
        <f t="shared" si="34"/>
        <v>0</v>
      </c>
      <c r="BM74" s="12">
        <f t="shared" si="35"/>
        <v>0</v>
      </c>
      <c r="BN74" s="12">
        <f t="shared" si="36"/>
        <v>269392.11</v>
      </c>
      <c r="BO74" s="12">
        <f t="shared" si="37"/>
        <v>0</v>
      </c>
      <c r="BP74" s="12">
        <f t="shared" si="38"/>
        <v>0</v>
      </c>
    </row>
    <row r="75" spans="1:68" x14ac:dyDescent="0.25">
      <c r="B75" s="13" t="s">
        <v>3089</v>
      </c>
      <c r="C75" s="11">
        <f>SUMIF('Act 2013-2014'!$U:$U,"CRC"&amp;'LGE Summary by Ferc by Month'!$B75&amp;"2013",'Act 2013-2014'!E:E)</f>
        <v>0</v>
      </c>
      <c r="D75" s="11">
        <f>SUMIF('Act 2013-2014'!$U:$U,"CRC"&amp;'LGE Summary by Ferc by Month'!$B75&amp;"2013",'Act 2013-2014'!F:F)</f>
        <v>0</v>
      </c>
      <c r="E75" s="11">
        <f>SUMIF('Act 2013-2014'!$U:$U,"CRC"&amp;'LGE Summary by Ferc by Month'!$B75&amp;"2013",'Act 2013-2014'!G:G)</f>
        <v>0</v>
      </c>
      <c r="F75" s="11">
        <f>SUMIF('Act 2013-2014'!$U:$U,"CRC"&amp;'LGE Summary by Ferc by Month'!$B75&amp;"2013",'Act 2013-2014'!H:H)</f>
        <v>0</v>
      </c>
      <c r="G75" s="11">
        <f>SUMIF('Act 2013-2014'!$U:$U,"CRC"&amp;'LGE Summary by Ferc by Month'!$B75&amp;"2013",'Act 2013-2014'!I:I)</f>
        <v>0</v>
      </c>
      <c r="H75" s="11">
        <f>SUMIF('Act 2013-2014'!$U:$U,"CRC"&amp;'LGE Summary by Ferc by Month'!$B75&amp;"2013",'Act 2013-2014'!J:J)</f>
        <v>0</v>
      </c>
      <c r="I75" s="11">
        <f>SUMIF('Act 2013-2014'!$U:$U,"CRC"&amp;'LGE Summary by Ferc by Month'!$B75&amp;"2013",'Act 2013-2014'!K:K)</f>
        <v>0</v>
      </c>
      <c r="J75" s="11">
        <f>SUMIF('Act 2013-2014'!$U:$U,"CRC"&amp;'LGE Summary by Ferc by Month'!$B75&amp;"2013",'Act 2013-2014'!L:L)</f>
        <v>0</v>
      </c>
      <c r="K75" s="11">
        <f>SUMIF('Act 2013-2014'!$U:$U,"CRC"&amp;'LGE Summary by Ferc by Month'!$B75&amp;"2013",'Act 2013-2014'!M:M)</f>
        <v>0</v>
      </c>
      <c r="L75" s="11">
        <f>SUMIF('Act 2013-2014'!$U:$U,"CRC"&amp;'LGE Summary by Ferc by Month'!$B75&amp;"2013",'Act 2013-2014'!N:N)</f>
        <v>0</v>
      </c>
      <c r="M75" s="11">
        <f>SUMIF('Act 2013-2014'!$U:$U,"CRC"&amp;'LGE Summary by Ferc by Month'!$B75&amp;"2013",'Act 2013-2014'!O:O)</f>
        <v>0</v>
      </c>
      <c r="N75" s="11">
        <f>SUMIF('Act 2013-2014'!$U:$U,"CRC"&amp;'LGE Summary by Ferc by Month'!$B75&amp;"2013",'Act 2013-2014'!P:P)</f>
        <v>0</v>
      </c>
      <c r="O75" s="11">
        <f>SUMIF('Act 2013-2014'!$U:$U,"CRC"&amp;'LGE Summary by Ferc by Month'!$B75&amp;"2014",'Act 2013-2014'!E:E)</f>
        <v>0</v>
      </c>
      <c r="P75" s="11">
        <f>SUMIF('Act 2013-2014'!$U:$U,"CRC"&amp;'LGE Summary by Ferc by Month'!$B75&amp;"2014",'Act 2013-2014'!F:F)</f>
        <v>0</v>
      </c>
      <c r="Q75" s="11">
        <f>SUMIF('Act 2013-2014'!$U:$U,"CRC"&amp;'LGE Summary by Ferc by Month'!$B75&amp;"2014",'Act 2013-2014'!G:G)</f>
        <v>0</v>
      </c>
      <c r="R75" s="11">
        <f>SUMIF('Act 2013-2014'!$U:$U,"CRC"&amp;'LGE Summary by Ferc by Month'!$B75&amp;"2014",'Act 2013-2014'!H:H)</f>
        <v>0</v>
      </c>
      <c r="S75" s="11">
        <f>SUMIF('Act 2013-2014'!$U:$U,"CRC"&amp;'LGE Summary by Ferc by Month'!$B75&amp;"2014",'Act 2013-2014'!I:I)</f>
        <v>0</v>
      </c>
      <c r="T75" s="11">
        <f>SUMIF('Act 2013-2014'!$U:$U,"CRC"&amp;'LGE Summary by Ferc by Month'!$B75&amp;"2014",'Act 2013-2014'!J:J)</f>
        <v>0</v>
      </c>
      <c r="U75" s="11">
        <f>SUMIF('Act 2013-2014'!$U:$U,"CRC"&amp;'LGE Summary by Ferc by Month'!$B75&amp;"2014",'Act 2013-2014'!K:K)</f>
        <v>0</v>
      </c>
      <c r="V75" s="11">
        <f>SUMIF('Act 2013-2014'!$U:$U,"CRC"&amp;'LGE Summary by Ferc by Month'!$B75&amp;"2014",'Act 2013-2014'!L:L)</f>
        <v>0</v>
      </c>
      <c r="W75" s="11">
        <f>SUMIF('Act 2013-2014'!$U:$U,"CRC"&amp;'LGE Summary by Ferc by Month'!$B75&amp;"2014",'Act 2013-2014'!M:M)</f>
        <v>0</v>
      </c>
      <c r="X75" s="11">
        <f>SUMIF('Act 2013-2014'!$U:$U,"CRC"&amp;'LGE Summary by Ferc by Month'!$B75&amp;"2014",'Act 2013-2014'!N:N)</f>
        <v>0</v>
      </c>
      <c r="Y75" s="11">
        <f>SUMIF('Act 2013-2014'!$U:$U,"CRC"&amp;'LGE Summary by Ferc by Month'!$B75&amp;"2014",'Act 2013-2014'!O:O)</f>
        <v>0</v>
      </c>
      <c r="Z75" s="11">
        <f>SUMIF('Act 2013-2014'!$U:$U,"CRC"&amp;'LGE Summary by Ferc by Month'!$B75&amp;"2014",'Act 2013-2014'!P:P)</f>
        <v>0</v>
      </c>
      <c r="AA75" s="11">
        <f>SUMIF('2015-2017'!$U:$U,"CRC"&amp;'LGE Summary by Ferc by Month'!$B75&amp;"2015",'2015-2017'!E:E)</f>
        <v>20994</v>
      </c>
      <c r="AB75" s="11">
        <f>SUMIF('2015-2017'!$U:$U,"CRC"&amp;'LGE Summary by Ferc by Month'!$B75&amp;"2015",'2015-2017'!F:F)</f>
        <v>20994</v>
      </c>
      <c r="AC75" s="11">
        <f>SUMIF('2015-2017'!$U:$U,"CRC"&amp;'LGE Summary by Ferc by Month'!$B75&amp;"2015",'2015-2017'!G:G)</f>
        <v>20994</v>
      </c>
      <c r="AD75" s="11">
        <f>SUMIF('2015-2017'!$U:$U,"CRC"&amp;'LGE Summary by Ferc by Month'!$B75&amp;"2015",'2015-2017'!H:H)</f>
        <v>8999395</v>
      </c>
      <c r="AE75" s="11">
        <f>SUMIF('2015-2017'!$U:$U,"CRC"&amp;'LGE Summary by Ferc by Month'!$B75&amp;"2015",'2015-2017'!I:I)</f>
        <v>0</v>
      </c>
      <c r="AF75" s="11">
        <f>SUMIF('2015-2017'!$U:$U,"CRC"&amp;'LGE Summary by Ferc by Month'!$B75&amp;"2015",'2015-2017'!J:J)</f>
        <v>0</v>
      </c>
      <c r="AG75" s="11">
        <f>SUMIF('2015-2017'!$U:$U,"CRC"&amp;'LGE Summary by Ferc by Month'!$B75&amp;"2015",'2015-2017'!K:K)</f>
        <v>0</v>
      </c>
      <c r="AH75" s="11">
        <f>SUMIF('2015-2017'!$U:$U,"CRC"&amp;'LGE Summary by Ferc by Month'!$B75&amp;"2015",'2015-2017'!L:L)</f>
        <v>0</v>
      </c>
      <c r="AI75" s="11">
        <f>SUMIF('2015-2017'!$U:$U,"CRC"&amp;'LGE Summary by Ferc by Month'!$B75&amp;"2015",'2015-2017'!M:M)</f>
        <v>0</v>
      </c>
      <c r="AJ75" s="11">
        <f>SUMIF('2015-2017'!$U:$U,"CRC"&amp;'LGE Summary by Ferc by Month'!$B75&amp;"2015",'2015-2017'!N:N)</f>
        <v>0</v>
      </c>
      <c r="AK75" s="11">
        <f>SUMIF('2015-2017'!$U:$U,"CRC"&amp;'LGE Summary by Ferc by Month'!$B75&amp;"2015",'2015-2017'!O:O)</f>
        <v>0</v>
      </c>
      <c r="AL75" s="11">
        <f>SUMIF('2015-2017'!$U:$U,"CRC"&amp;'LGE Summary by Ferc by Month'!$B75&amp;"2015",'2015-2017'!P:P)</f>
        <v>0</v>
      </c>
      <c r="AM75" s="11">
        <f>SUMIF('2015-2017'!$U:$U,"CRC"&amp;'LGE Summary by Ferc by Month'!$B75&amp;"2016",'2015-2017'!E:E)</f>
        <v>0</v>
      </c>
      <c r="AN75" s="11">
        <f>SUMIF('2015-2017'!$U:$U,"CRC"&amp;'LGE Summary by Ferc by Month'!$B75&amp;"2016",'2015-2017'!F:F)</f>
        <v>0</v>
      </c>
      <c r="AO75" s="11">
        <f>SUMIF('2015-2017'!$U:$U,"CRC"&amp;'LGE Summary by Ferc by Month'!$B75&amp;"2016",'2015-2017'!G:G)</f>
        <v>0</v>
      </c>
      <c r="AP75" s="11">
        <f>SUMIF('2015-2017'!$U:$U,"CRC"&amp;'LGE Summary by Ferc by Month'!$B75&amp;"2016",'2015-2017'!H:H)</f>
        <v>0</v>
      </c>
      <c r="AQ75" s="11">
        <f>SUMIF('2015-2017'!$U:$U,"CRC"&amp;'LGE Summary by Ferc by Month'!$B75&amp;"2016",'2015-2017'!I:I)</f>
        <v>0</v>
      </c>
      <c r="AR75" s="11">
        <f>SUMIF('2015-2017'!$U:$U,"CRC"&amp;'LGE Summary by Ferc by Month'!$B75&amp;"2016",'2015-2017'!J:J)</f>
        <v>0</v>
      </c>
      <c r="AS75" s="11">
        <f>SUMIF('2015-2017'!$U:$U,"CRC"&amp;'LGE Summary by Ferc by Month'!$B75&amp;"2016",'2015-2017'!K:K)</f>
        <v>0</v>
      </c>
      <c r="AT75" s="11">
        <f>SUMIF('2015-2017'!$U:$U,"CRC"&amp;'LGE Summary by Ferc by Month'!$B75&amp;"2016",'2015-2017'!L:L)</f>
        <v>0</v>
      </c>
      <c r="AU75" s="11">
        <f>SUMIF('2015-2017'!$U:$U,"CRC"&amp;'LGE Summary by Ferc by Month'!$B75&amp;"2016",'2015-2017'!M:M)</f>
        <v>0</v>
      </c>
      <c r="AV75" s="11">
        <f>SUMIF('2015-2017'!$U:$U,"CRC"&amp;'LGE Summary by Ferc by Month'!$B75&amp;"2016",'2015-2017'!N:N)</f>
        <v>0</v>
      </c>
      <c r="AW75" s="11">
        <f>SUMIF('2015-2017'!$U:$U,"CRC"&amp;'LGE Summary by Ferc by Month'!$B75&amp;"2016",'2015-2017'!O:O)</f>
        <v>0</v>
      </c>
      <c r="AX75" s="11">
        <f>SUMIF('2015-2017'!$U:$U,"CRC"&amp;'LGE Summary by Ferc by Month'!$B75&amp;"2016",'2015-2017'!P:P)</f>
        <v>0</v>
      </c>
      <c r="AY75" s="11">
        <f>SUMIF('2015-2017'!$U:$U,"CRC"&amp;'LGE Summary by Ferc by Month'!$B75&amp;"2017",'2015-2017'!E:E)</f>
        <v>0</v>
      </c>
      <c r="AZ75" s="11">
        <f>SUMIF('2015-2017'!$U:$U,"CRC"&amp;'LGE Summary by Ferc by Month'!$B75&amp;"2017",'2015-2017'!F:F)</f>
        <v>0</v>
      </c>
      <c r="BA75" s="11">
        <f>SUMIF('2015-2017'!$U:$U,"CRC"&amp;'LGE Summary by Ferc by Month'!$B75&amp;"2017",'2015-2017'!G:G)</f>
        <v>0</v>
      </c>
      <c r="BB75" s="11">
        <f>SUMIF('2015-2017'!$U:$U,"CRC"&amp;'LGE Summary by Ferc by Month'!$B75&amp;"2017",'2015-2017'!H:H)</f>
        <v>0</v>
      </c>
      <c r="BC75" s="11">
        <f>SUMIF('2015-2017'!$U:$U,"CRC"&amp;'LGE Summary by Ferc by Month'!$B75&amp;"2017",'2015-2017'!I:I)</f>
        <v>0</v>
      </c>
      <c r="BD75" s="11">
        <f>SUMIF('2015-2017'!$U:$U,"CRC"&amp;'LGE Summary by Ferc by Month'!$B75&amp;"2017",'2015-2017'!J:J)</f>
        <v>0</v>
      </c>
      <c r="BE75" s="11">
        <f>SUMIF('2015-2017'!$U:$U,"CRC"&amp;'LGE Summary by Ferc by Month'!$B75&amp;"2017",'2015-2017'!K:K)</f>
        <v>0</v>
      </c>
      <c r="BF75" s="11">
        <f>SUMIF('2015-2017'!$U:$U,"CRC"&amp;'LGE Summary by Ferc by Month'!$B75&amp;"2017",'2015-2017'!L:L)</f>
        <v>0</v>
      </c>
      <c r="BG75" s="11">
        <f>SUMIF('2015-2017'!$U:$U,"CRC"&amp;'LGE Summary by Ferc by Month'!$B75&amp;"2017",'2015-2017'!M:M)</f>
        <v>0</v>
      </c>
      <c r="BH75" s="11">
        <f>SUMIF('2015-2017'!$U:$U,"CRC"&amp;'LGE Summary by Ferc by Month'!$B75&amp;"2017",'2015-2017'!N:N)</f>
        <v>0</v>
      </c>
      <c r="BI75" s="11">
        <f>SUMIF('2015-2017'!$U:$U,"CRC"&amp;'LGE Summary by Ferc by Month'!$B75&amp;"2017",'2015-2017'!O:O)</f>
        <v>0</v>
      </c>
      <c r="BJ75" s="11">
        <f>SUMIF('2015-2017'!$U:$U,"CRC"&amp;'LGE Summary by Ferc by Month'!$B75&amp;"2017",'2015-2017'!P:P)</f>
        <v>0</v>
      </c>
      <c r="BK75" s="12"/>
      <c r="BL75" s="12">
        <f t="shared" si="34"/>
        <v>0</v>
      </c>
      <c r="BM75" s="12">
        <f t="shared" si="35"/>
        <v>0</v>
      </c>
      <c r="BN75" s="12">
        <f t="shared" si="36"/>
        <v>9062377</v>
      </c>
      <c r="BO75" s="12">
        <f t="shared" si="37"/>
        <v>0</v>
      </c>
      <c r="BP75" s="12">
        <f t="shared" si="38"/>
        <v>0</v>
      </c>
    </row>
    <row r="76" spans="1:68" x14ac:dyDescent="0.25">
      <c r="B76" s="13" t="s">
        <v>3090</v>
      </c>
      <c r="C76" s="11">
        <f>SUMIF('Act 2013-2014'!$U:$U,"CRC"&amp;'LGE Summary by Ferc by Month'!$B76&amp;"2013",'Act 2013-2014'!E:E)</f>
        <v>333</v>
      </c>
      <c r="D76" s="11">
        <f>SUMIF('Act 2013-2014'!$U:$U,"CRC"&amp;'LGE Summary by Ferc by Month'!$B76&amp;"2013",'Act 2013-2014'!F:F)</f>
        <v>0</v>
      </c>
      <c r="E76" s="11">
        <f>SUMIF('Act 2013-2014'!$U:$U,"CRC"&amp;'LGE Summary by Ferc by Month'!$B76&amp;"2013",'Act 2013-2014'!G:G)</f>
        <v>130</v>
      </c>
      <c r="F76" s="11">
        <f>SUMIF('Act 2013-2014'!$U:$U,"CRC"&amp;'LGE Summary by Ferc by Month'!$B76&amp;"2013",'Act 2013-2014'!H:H)</f>
        <v>35</v>
      </c>
      <c r="G76" s="11">
        <f>SUMIF('Act 2013-2014'!$U:$U,"CRC"&amp;'LGE Summary by Ferc by Month'!$B76&amp;"2013",'Act 2013-2014'!I:I)</f>
        <v>165</v>
      </c>
      <c r="H76" s="11">
        <f>SUMIF('Act 2013-2014'!$U:$U,"CRC"&amp;'LGE Summary by Ferc by Month'!$B76&amp;"2013",'Act 2013-2014'!J:J)</f>
        <v>0</v>
      </c>
      <c r="I76" s="11">
        <f>SUMIF('Act 2013-2014'!$U:$U,"CRC"&amp;'LGE Summary by Ferc by Month'!$B76&amp;"2013",'Act 2013-2014'!K:K)</f>
        <v>660</v>
      </c>
      <c r="J76" s="11">
        <f>SUMIF('Act 2013-2014'!$U:$U,"CRC"&amp;'LGE Summary by Ferc by Month'!$B76&amp;"2013",'Act 2013-2014'!L:L)</f>
        <v>0</v>
      </c>
      <c r="K76" s="11">
        <f>SUMIF('Act 2013-2014'!$U:$U,"CRC"&amp;'LGE Summary by Ferc by Month'!$B76&amp;"2013",'Act 2013-2014'!M:M)</f>
        <v>0</v>
      </c>
      <c r="L76" s="11">
        <f>SUMIF('Act 2013-2014'!$U:$U,"CRC"&amp;'LGE Summary by Ferc by Month'!$B76&amp;"2013",'Act 2013-2014'!N:N)</f>
        <v>0</v>
      </c>
      <c r="M76" s="11">
        <f>SUMIF('Act 2013-2014'!$U:$U,"CRC"&amp;'LGE Summary by Ferc by Month'!$B76&amp;"2013",'Act 2013-2014'!O:O)</f>
        <v>130</v>
      </c>
      <c r="N76" s="11">
        <f>SUMIF('Act 2013-2014'!$U:$U,"CRC"&amp;'LGE Summary by Ferc by Month'!$B76&amp;"2013",'Act 2013-2014'!P:P)</f>
        <v>140</v>
      </c>
      <c r="O76" s="11">
        <f>SUMIF('Act 2013-2014'!$U:$U,"CRC"&amp;'LGE Summary by Ferc by Month'!$B76&amp;"2014",'Act 2013-2014'!E:E)</f>
        <v>231</v>
      </c>
      <c r="P76" s="11">
        <f>SUMIF('Act 2013-2014'!$U:$U,"CRC"&amp;'LGE Summary by Ferc by Month'!$B76&amp;"2014",'Act 2013-2014'!F:F)</f>
        <v>110</v>
      </c>
      <c r="Q76" s="11">
        <f>SUMIF('Act 2013-2014'!$U:$U,"CRC"&amp;'LGE Summary by Ferc by Month'!$B76&amp;"2014",'Act 2013-2014'!G:G)</f>
        <v>0</v>
      </c>
      <c r="R76" s="11">
        <f>SUMIF('Act 2013-2014'!$U:$U,"CRC"&amp;'LGE Summary by Ferc by Month'!$B76&amp;"2014",'Act 2013-2014'!H:H)</f>
        <v>0</v>
      </c>
      <c r="S76" s="11">
        <f>SUMIF('Act 2013-2014'!$U:$U,"CRC"&amp;'LGE Summary by Ferc by Month'!$B76&amp;"2014",'Act 2013-2014'!I:I)</f>
        <v>150</v>
      </c>
      <c r="T76" s="11">
        <f>SUMIF('Act 2013-2014'!$U:$U,"CRC"&amp;'LGE Summary by Ferc by Month'!$B76&amp;"2014",'Act 2013-2014'!J:J)</f>
        <v>0</v>
      </c>
      <c r="U76" s="11">
        <f>SUMIF('Act 2013-2014'!$U:$U,"CRC"&amp;'LGE Summary by Ferc by Month'!$B76&amp;"2014",'Act 2013-2014'!K:K)</f>
        <v>150</v>
      </c>
      <c r="V76" s="11">
        <f>SUMIF('Act 2013-2014'!$U:$U,"CRC"&amp;'LGE Summary by Ferc by Month'!$B76&amp;"2014",'Act 2013-2014'!L:L)</f>
        <v>0</v>
      </c>
      <c r="W76" s="11">
        <f>SUMIF('Act 2013-2014'!$U:$U,"CRC"&amp;'LGE Summary by Ferc by Month'!$B76&amp;"2014",'Act 2013-2014'!M:M)</f>
        <v>0</v>
      </c>
      <c r="X76" s="11">
        <f>SUMIF('Act 2013-2014'!$U:$U,"CRC"&amp;'LGE Summary by Ferc by Month'!$B76&amp;"2014",'Act 2013-2014'!N:N)</f>
        <v>50</v>
      </c>
      <c r="Y76" s="11">
        <f>SUMIF('Act 2013-2014'!$U:$U,"CRC"&amp;'LGE Summary by Ferc by Month'!$B76&amp;"2014",'Act 2013-2014'!O:O)</f>
        <v>0</v>
      </c>
      <c r="Z76" s="11">
        <f>SUMIF('Act 2013-2014'!$U:$U,"CRC"&amp;'LGE Summary by Ferc by Month'!$B76&amp;"2014",'Act 2013-2014'!P:P)</f>
        <v>305</v>
      </c>
      <c r="AA76" s="11">
        <f>SUMIF('2015-2017'!$U:$U,"CRC"&amp;'LGE Summary by Ferc by Month'!$B76&amp;"2015",'2015-2017'!E:E)</f>
        <v>0</v>
      </c>
      <c r="AB76" s="11">
        <f>SUMIF('2015-2017'!$U:$U,"CRC"&amp;'LGE Summary by Ferc by Month'!$B76&amp;"2015",'2015-2017'!F:F)</f>
        <v>0</v>
      </c>
      <c r="AC76" s="11">
        <f>SUMIF('2015-2017'!$U:$U,"CRC"&amp;'LGE Summary by Ferc by Month'!$B76&amp;"2015",'2015-2017'!G:G)</f>
        <v>0</v>
      </c>
      <c r="AD76" s="11">
        <f>SUMIF('2015-2017'!$U:$U,"CRC"&amp;'LGE Summary by Ferc by Month'!$B76&amp;"2015",'2015-2017'!H:H)</f>
        <v>0</v>
      </c>
      <c r="AE76" s="11">
        <f>SUMIF('2015-2017'!$U:$U,"CRC"&amp;'LGE Summary by Ferc by Month'!$B76&amp;"2015",'2015-2017'!I:I)</f>
        <v>0</v>
      </c>
      <c r="AF76" s="11">
        <f>SUMIF('2015-2017'!$U:$U,"CRC"&amp;'LGE Summary by Ferc by Month'!$B76&amp;"2015",'2015-2017'!J:J)</f>
        <v>0</v>
      </c>
      <c r="AG76" s="11">
        <f>SUMIF('2015-2017'!$U:$U,"CRC"&amp;'LGE Summary by Ferc by Month'!$B76&amp;"2015",'2015-2017'!K:K)</f>
        <v>0</v>
      </c>
      <c r="AH76" s="11">
        <f>SUMIF('2015-2017'!$U:$U,"CRC"&amp;'LGE Summary by Ferc by Month'!$B76&amp;"2015",'2015-2017'!L:L)</f>
        <v>0</v>
      </c>
      <c r="AI76" s="11">
        <f>SUMIF('2015-2017'!$U:$U,"CRC"&amp;'LGE Summary by Ferc by Month'!$B76&amp;"2015",'2015-2017'!M:M)</f>
        <v>0</v>
      </c>
      <c r="AJ76" s="11">
        <f>SUMIF('2015-2017'!$U:$U,"CRC"&amp;'LGE Summary by Ferc by Month'!$B76&amp;"2015",'2015-2017'!N:N)</f>
        <v>0</v>
      </c>
      <c r="AK76" s="11">
        <f>SUMIF('2015-2017'!$U:$U,"CRC"&amp;'LGE Summary by Ferc by Month'!$B76&amp;"2015",'2015-2017'!O:O)</f>
        <v>0</v>
      </c>
      <c r="AL76" s="11">
        <f>SUMIF('2015-2017'!$U:$U,"CRC"&amp;'LGE Summary by Ferc by Month'!$B76&amp;"2015",'2015-2017'!P:P)</f>
        <v>0</v>
      </c>
      <c r="AM76" s="11">
        <f>SUMIF('2015-2017'!$U:$U,"CRC"&amp;'LGE Summary by Ferc by Month'!$B76&amp;"2016",'2015-2017'!E:E)</f>
        <v>0</v>
      </c>
      <c r="AN76" s="11">
        <f>SUMIF('2015-2017'!$U:$U,"CRC"&amp;'LGE Summary by Ferc by Month'!$B76&amp;"2016",'2015-2017'!F:F)</f>
        <v>0</v>
      </c>
      <c r="AO76" s="11">
        <f>SUMIF('2015-2017'!$U:$U,"CRC"&amp;'LGE Summary by Ferc by Month'!$B76&amp;"2016",'2015-2017'!G:G)</f>
        <v>0</v>
      </c>
      <c r="AP76" s="11">
        <f>SUMIF('2015-2017'!$U:$U,"CRC"&amp;'LGE Summary by Ferc by Month'!$B76&amp;"2016",'2015-2017'!H:H)</f>
        <v>0</v>
      </c>
      <c r="AQ76" s="11">
        <f>SUMIF('2015-2017'!$U:$U,"CRC"&amp;'LGE Summary by Ferc by Month'!$B76&amp;"2016",'2015-2017'!I:I)</f>
        <v>0</v>
      </c>
      <c r="AR76" s="11">
        <f>SUMIF('2015-2017'!$U:$U,"CRC"&amp;'LGE Summary by Ferc by Month'!$B76&amp;"2016",'2015-2017'!J:J)</f>
        <v>0</v>
      </c>
      <c r="AS76" s="11">
        <f>SUMIF('2015-2017'!$U:$U,"CRC"&amp;'LGE Summary by Ferc by Month'!$B76&amp;"2016",'2015-2017'!K:K)</f>
        <v>0</v>
      </c>
      <c r="AT76" s="11">
        <f>SUMIF('2015-2017'!$U:$U,"CRC"&amp;'LGE Summary by Ferc by Month'!$B76&amp;"2016",'2015-2017'!L:L)</f>
        <v>0</v>
      </c>
      <c r="AU76" s="11">
        <f>SUMIF('2015-2017'!$U:$U,"CRC"&amp;'LGE Summary by Ferc by Month'!$B76&amp;"2016",'2015-2017'!M:M)</f>
        <v>0</v>
      </c>
      <c r="AV76" s="11">
        <f>SUMIF('2015-2017'!$U:$U,"CRC"&amp;'LGE Summary by Ferc by Month'!$B76&amp;"2016",'2015-2017'!N:N)</f>
        <v>0</v>
      </c>
      <c r="AW76" s="11">
        <f>SUMIF('2015-2017'!$U:$U,"CRC"&amp;'LGE Summary by Ferc by Month'!$B76&amp;"2016",'2015-2017'!O:O)</f>
        <v>0</v>
      </c>
      <c r="AX76" s="11">
        <f>SUMIF('2015-2017'!$U:$U,"CRC"&amp;'LGE Summary by Ferc by Month'!$B76&amp;"2016",'2015-2017'!P:P)</f>
        <v>0</v>
      </c>
      <c r="AY76" s="11">
        <f>SUMIF('2015-2017'!$U:$U,"CRC"&amp;'LGE Summary by Ferc by Month'!$B76&amp;"2017",'2015-2017'!E:E)</f>
        <v>0</v>
      </c>
      <c r="AZ76" s="11">
        <f>SUMIF('2015-2017'!$U:$U,"CRC"&amp;'LGE Summary by Ferc by Month'!$B76&amp;"2017",'2015-2017'!F:F)</f>
        <v>0</v>
      </c>
      <c r="BA76" s="11">
        <f>SUMIF('2015-2017'!$U:$U,"CRC"&amp;'LGE Summary by Ferc by Month'!$B76&amp;"2017",'2015-2017'!G:G)</f>
        <v>0</v>
      </c>
      <c r="BB76" s="11">
        <f>SUMIF('2015-2017'!$U:$U,"CRC"&amp;'LGE Summary by Ferc by Month'!$B76&amp;"2017",'2015-2017'!H:H)</f>
        <v>0</v>
      </c>
      <c r="BC76" s="11">
        <f>SUMIF('2015-2017'!$U:$U,"CRC"&amp;'LGE Summary by Ferc by Month'!$B76&amp;"2017",'2015-2017'!I:I)</f>
        <v>0</v>
      </c>
      <c r="BD76" s="11">
        <f>SUMIF('2015-2017'!$U:$U,"CRC"&amp;'LGE Summary by Ferc by Month'!$B76&amp;"2017",'2015-2017'!J:J)</f>
        <v>0</v>
      </c>
      <c r="BE76" s="11">
        <f>SUMIF('2015-2017'!$U:$U,"CRC"&amp;'LGE Summary by Ferc by Month'!$B76&amp;"2017",'2015-2017'!K:K)</f>
        <v>0</v>
      </c>
      <c r="BF76" s="11">
        <f>SUMIF('2015-2017'!$U:$U,"CRC"&amp;'LGE Summary by Ferc by Month'!$B76&amp;"2017",'2015-2017'!L:L)</f>
        <v>0</v>
      </c>
      <c r="BG76" s="11">
        <f>SUMIF('2015-2017'!$U:$U,"CRC"&amp;'LGE Summary by Ferc by Month'!$B76&amp;"2017",'2015-2017'!M:M)</f>
        <v>0</v>
      </c>
      <c r="BH76" s="11">
        <f>SUMIF('2015-2017'!$U:$U,"CRC"&amp;'LGE Summary by Ferc by Month'!$B76&amp;"2017",'2015-2017'!N:N)</f>
        <v>0</v>
      </c>
      <c r="BI76" s="11">
        <f>SUMIF('2015-2017'!$U:$U,"CRC"&amp;'LGE Summary by Ferc by Month'!$B76&amp;"2017",'2015-2017'!O:O)</f>
        <v>0</v>
      </c>
      <c r="BJ76" s="11">
        <f>SUMIF('2015-2017'!$U:$U,"CRC"&amp;'LGE Summary by Ferc by Month'!$B76&amp;"2017",'2015-2017'!P:P)</f>
        <v>0</v>
      </c>
      <c r="BK76" s="12"/>
      <c r="BL76" s="12">
        <f t="shared" si="34"/>
        <v>1593</v>
      </c>
      <c r="BM76" s="12">
        <f t="shared" si="35"/>
        <v>996</v>
      </c>
      <c r="BN76" s="12">
        <f t="shared" si="36"/>
        <v>0</v>
      </c>
      <c r="BO76" s="12">
        <f t="shared" si="37"/>
        <v>0</v>
      </c>
      <c r="BP76" s="12">
        <f t="shared" si="38"/>
        <v>0</v>
      </c>
    </row>
    <row r="77" spans="1:68" x14ac:dyDescent="0.25">
      <c r="B77" s="13" t="s">
        <v>3091</v>
      </c>
      <c r="C77" s="11">
        <f>SUMIF('Act 2013-2014'!$U:$U,"CRC"&amp;'LGE Summary by Ferc by Month'!$B77&amp;"2013",'Act 2013-2014'!E:E)</f>
        <v>9353.0299999999988</v>
      </c>
      <c r="D77" s="11">
        <f>SUMIF('Act 2013-2014'!$U:$U,"CRC"&amp;'LGE Summary by Ferc by Month'!$B77&amp;"2013",'Act 2013-2014'!F:F)</f>
        <v>8194.2999999999993</v>
      </c>
      <c r="E77" s="11">
        <f>SUMIF('Act 2013-2014'!$U:$U,"CRC"&amp;'LGE Summary by Ferc by Month'!$B77&amp;"2013",'Act 2013-2014'!G:G)</f>
        <v>8399.3499999999985</v>
      </c>
      <c r="F77" s="11">
        <f>SUMIF('Act 2013-2014'!$U:$U,"CRC"&amp;'LGE Summary by Ferc by Month'!$B77&amp;"2013",'Act 2013-2014'!H:H)</f>
        <v>8225.4700000000012</v>
      </c>
      <c r="G77" s="11">
        <f>SUMIF('Act 2013-2014'!$U:$U,"CRC"&amp;'LGE Summary by Ferc by Month'!$B77&amp;"2013",'Act 2013-2014'!I:I)</f>
        <v>8067.6</v>
      </c>
      <c r="H77" s="11">
        <f>SUMIF('Act 2013-2014'!$U:$U,"CRC"&amp;'LGE Summary by Ferc by Month'!$B77&amp;"2013",'Act 2013-2014'!J:J)</f>
        <v>8921.09</v>
      </c>
      <c r="I77" s="11">
        <f>SUMIF('Act 2013-2014'!$U:$U,"CRC"&amp;'LGE Summary by Ferc by Month'!$B77&amp;"2013",'Act 2013-2014'!K:K)</f>
        <v>8718.17</v>
      </c>
      <c r="J77" s="11">
        <f>SUMIF('Act 2013-2014'!$U:$U,"CRC"&amp;'LGE Summary by Ferc by Month'!$B77&amp;"2013",'Act 2013-2014'!L:L)</f>
        <v>8958.58</v>
      </c>
      <c r="K77" s="11">
        <f>SUMIF('Act 2013-2014'!$U:$U,"CRC"&amp;'LGE Summary by Ferc by Month'!$B77&amp;"2013",'Act 2013-2014'!M:M)</f>
        <v>8345.31</v>
      </c>
      <c r="L77" s="11">
        <f>SUMIF('Act 2013-2014'!$U:$U,"CRC"&amp;'LGE Summary by Ferc by Month'!$B77&amp;"2013",'Act 2013-2014'!N:N)</f>
        <v>-8413.83</v>
      </c>
      <c r="M77" s="11">
        <f>SUMIF('Act 2013-2014'!$U:$U,"CRC"&amp;'LGE Summary by Ferc by Month'!$B77&amp;"2013",'Act 2013-2014'!O:O)</f>
        <v>-6487.0700000000006</v>
      </c>
      <c r="N77" s="11">
        <f>SUMIF('Act 2013-2014'!$U:$U,"CRC"&amp;'LGE Summary by Ferc by Month'!$B77&amp;"2013",'Act 2013-2014'!P:P)</f>
        <v>3251.13</v>
      </c>
      <c r="O77" s="11">
        <f>SUMIF('Act 2013-2014'!$U:$U,"CRC"&amp;'LGE Summary by Ferc by Month'!$B77&amp;"2014",'Act 2013-2014'!E:E)</f>
        <v>10084.939999999999</v>
      </c>
      <c r="P77" s="11">
        <f>SUMIF('Act 2013-2014'!$U:$U,"CRC"&amp;'LGE Summary by Ferc by Month'!$B77&amp;"2014",'Act 2013-2014'!F:F)</f>
        <v>8971.75</v>
      </c>
      <c r="Q77" s="11">
        <f>SUMIF('Act 2013-2014'!$U:$U,"CRC"&amp;'LGE Summary by Ferc by Month'!$B77&amp;"2014",'Act 2013-2014'!G:G)</f>
        <v>10073.91</v>
      </c>
      <c r="R77" s="11">
        <f>SUMIF('Act 2013-2014'!$U:$U,"CRC"&amp;'LGE Summary by Ferc by Month'!$B77&amp;"2014",'Act 2013-2014'!H:H)</f>
        <v>8833.73</v>
      </c>
      <c r="S77" s="11">
        <f>SUMIF('Act 2013-2014'!$U:$U,"CRC"&amp;'LGE Summary by Ferc by Month'!$B77&amp;"2014",'Act 2013-2014'!I:I)</f>
        <v>8300.82</v>
      </c>
      <c r="T77" s="11">
        <f>SUMIF('Act 2013-2014'!$U:$U,"CRC"&amp;'LGE Summary by Ferc by Month'!$B77&amp;"2014",'Act 2013-2014'!J:J)</f>
        <v>5755.0599999999995</v>
      </c>
      <c r="U77" s="11">
        <f>SUMIF('Act 2013-2014'!$U:$U,"CRC"&amp;'LGE Summary by Ferc by Month'!$B77&amp;"2014",'Act 2013-2014'!K:K)</f>
        <v>6069.19</v>
      </c>
      <c r="V77" s="11">
        <f>SUMIF('Act 2013-2014'!$U:$U,"CRC"&amp;'LGE Summary by Ferc by Month'!$B77&amp;"2014",'Act 2013-2014'!L:L)</f>
        <v>6095</v>
      </c>
      <c r="W77" s="11">
        <f>SUMIF('Act 2013-2014'!$U:$U,"CRC"&amp;'LGE Summary by Ferc by Month'!$B77&amp;"2014",'Act 2013-2014'!M:M)</f>
        <v>5887.8200000000006</v>
      </c>
      <c r="X77" s="11">
        <f>SUMIF('Act 2013-2014'!$U:$U,"CRC"&amp;'LGE Summary by Ferc by Month'!$B77&amp;"2014",'Act 2013-2014'!N:N)</f>
        <v>4962.59</v>
      </c>
      <c r="Y77" s="11">
        <f>SUMIF('Act 2013-2014'!$U:$U,"CRC"&amp;'LGE Summary by Ferc by Month'!$B77&amp;"2014",'Act 2013-2014'!O:O)</f>
        <v>3712.75</v>
      </c>
      <c r="Z77" s="11">
        <f>SUMIF('Act 2013-2014'!$U:$U,"CRC"&amp;'LGE Summary by Ferc by Month'!$B77&amp;"2014",'Act 2013-2014'!P:P)</f>
        <v>-8722.15</v>
      </c>
      <c r="AA77" s="11">
        <f>SUMIF('2015-2017'!$U:$U,"CRC"&amp;'LGE Summary by Ferc by Month'!$B77&amp;"2015",'2015-2017'!E:E)</f>
        <v>10377.48669891339</v>
      </c>
      <c r="AB77" s="11">
        <f>SUMIF('2015-2017'!$U:$U,"CRC"&amp;'LGE Summary by Ferc by Month'!$B77&amp;"2015",'2015-2017'!F:F)</f>
        <v>10089.362296468098</v>
      </c>
      <c r="AC77" s="11">
        <f>SUMIF('2015-2017'!$U:$U,"CRC"&amp;'LGE Summary by Ferc by Month'!$B77&amp;"2015",'2015-2017'!G:G)</f>
        <v>11032.377950369584</v>
      </c>
      <c r="AD77" s="11">
        <f>SUMIF('2015-2017'!$U:$U,"CRC"&amp;'LGE Summary by Ferc by Month'!$B77&amp;"2015",'2015-2017'!H:H)</f>
        <v>10419.954973629327</v>
      </c>
      <c r="AE77" s="11">
        <f>SUMIF('2015-2017'!$U:$U,"CRC"&amp;'LGE Summary by Ferc by Month'!$B77&amp;"2015",'2015-2017'!I:I)</f>
        <v>0</v>
      </c>
      <c r="AF77" s="11">
        <f>SUMIF('2015-2017'!$U:$U,"CRC"&amp;'LGE Summary by Ferc by Month'!$B77&amp;"2015",'2015-2017'!J:J)</f>
        <v>0</v>
      </c>
      <c r="AG77" s="11">
        <f>SUMIF('2015-2017'!$U:$U,"CRC"&amp;'LGE Summary by Ferc by Month'!$B77&amp;"2015",'2015-2017'!K:K)</f>
        <v>0</v>
      </c>
      <c r="AH77" s="11">
        <f>SUMIF('2015-2017'!$U:$U,"CRC"&amp;'LGE Summary by Ferc by Month'!$B77&amp;"2015",'2015-2017'!L:L)</f>
        <v>0</v>
      </c>
      <c r="AI77" s="11">
        <f>SUMIF('2015-2017'!$U:$U,"CRC"&amp;'LGE Summary by Ferc by Month'!$B77&amp;"2015",'2015-2017'!M:M)</f>
        <v>0</v>
      </c>
      <c r="AJ77" s="11">
        <f>SUMIF('2015-2017'!$U:$U,"CRC"&amp;'LGE Summary by Ferc by Month'!$B77&amp;"2015",'2015-2017'!N:N)</f>
        <v>0</v>
      </c>
      <c r="AK77" s="11">
        <f>SUMIF('2015-2017'!$U:$U,"CRC"&amp;'LGE Summary by Ferc by Month'!$B77&amp;"2015",'2015-2017'!O:O)</f>
        <v>0</v>
      </c>
      <c r="AL77" s="11">
        <f>SUMIF('2015-2017'!$U:$U,"CRC"&amp;'LGE Summary by Ferc by Month'!$B77&amp;"2015",'2015-2017'!P:P)</f>
        <v>0</v>
      </c>
      <c r="AM77" s="11">
        <f>SUMIF('2015-2017'!$U:$U,"CRC"&amp;'LGE Summary by Ferc by Month'!$B77&amp;"2016",'2015-2017'!E:E)</f>
        <v>0</v>
      </c>
      <c r="AN77" s="11">
        <f>SUMIF('2015-2017'!$U:$U,"CRC"&amp;'LGE Summary by Ferc by Month'!$B77&amp;"2016",'2015-2017'!F:F)</f>
        <v>0</v>
      </c>
      <c r="AO77" s="11">
        <f>SUMIF('2015-2017'!$U:$U,"CRC"&amp;'LGE Summary by Ferc by Month'!$B77&amp;"2016",'2015-2017'!G:G)</f>
        <v>0</v>
      </c>
      <c r="AP77" s="11">
        <f>SUMIF('2015-2017'!$U:$U,"CRC"&amp;'LGE Summary by Ferc by Month'!$B77&amp;"2016",'2015-2017'!H:H)</f>
        <v>0</v>
      </c>
      <c r="AQ77" s="11">
        <f>SUMIF('2015-2017'!$U:$U,"CRC"&amp;'LGE Summary by Ferc by Month'!$B77&amp;"2016",'2015-2017'!I:I)</f>
        <v>0</v>
      </c>
      <c r="AR77" s="11">
        <f>SUMIF('2015-2017'!$U:$U,"CRC"&amp;'LGE Summary by Ferc by Month'!$B77&amp;"2016",'2015-2017'!J:J)</f>
        <v>0</v>
      </c>
      <c r="AS77" s="11">
        <f>SUMIF('2015-2017'!$U:$U,"CRC"&amp;'LGE Summary by Ferc by Month'!$B77&amp;"2016",'2015-2017'!K:K)</f>
        <v>0</v>
      </c>
      <c r="AT77" s="11">
        <f>SUMIF('2015-2017'!$U:$U,"CRC"&amp;'LGE Summary by Ferc by Month'!$B77&amp;"2016",'2015-2017'!L:L)</f>
        <v>0</v>
      </c>
      <c r="AU77" s="11">
        <f>SUMIF('2015-2017'!$U:$U,"CRC"&amp;'LGE Summary by Ferc by Month'!$B77&amp;"2016",'2015-2017'!M:M)</f>
        <v>0</v>
      </c>
      <c r="AV77" s="11">
        <f>SUMIF('2015-2017'!$U:$U,"CRC"&amp;'LGE Summary by Ferc by Month'!$B77&amp;"2016",'2015-2017'!N:N)</f>
        <v>0</v>
      </c>
      <c r="AW77" s="11">
        <f>SUMIF('2015-2017'!$U:$U,"CRC"&amp;'LGE Summary by Ferc by Month'!$B77&amp;"2016",'2015-2017'!O:O)</f>
        <v>0</v>
      </c>
      <c r="AX77" s="11">
        <f>SUMIF('2015-2017'!$U:$U,"CRC"&amp;'LGE Summary by Ferc by Month'!$B77&amp;"2016",'2015-2017'!P:P)</f>
        <v>0</v>
      </c>
      <c r="AY77" s="11">
        <f>SUMIF('2015-2017'!$U:$U,"CRC"&amp;'LGE Summary by Ferc by Month'!$B77&amp;"2017",'2015-2017'!E:E)</f>
        <v>0</v>
      </c>
      <c r="AZ77" s="11">
        <f>SUMIF('2015-2017'!$U:$U,"CRC"&amp;'LGE Summary by Ferc by Month'!$B77&amp;"2017",'2015-2017'!F:F)</f>
        <v>0</v>
      </c>
      <c r="BA77" s="11">
        <f>SUMIF('2015-2017'!$U:$U,"CRC"&amp;'LGE Summary by Ferc by Month'!$B77&amp;"2017",'2015-2017'!G:G)</f>
        <v>0</v>
      </c>
      <c r="BB77" s="11">
        <f>SUMIF('2015-2017'!$U:$U,"CRC"&amp;'LGE Summary by Ferc by Month'!$B77&amp;"2017",'2015-2017'!H:H)</f>
        <v>0</v>
      </c>
      <c r="BC77" s="11">
        <f>SUMIF('2015-2017'!$U:$U,"CRC"&amp;'LGE Summary by Ferc by Month'!$B77&amp;"2017",'2015-2017'!I:I)</f>
        <v>0</v>
      </c>
      <c r="BD77" s="11">
        <f>SUMIF('2015-2017'!$U:$U,"CRC"&amp;'LGE Summary by Ferc by Month'!$B77&amp;"2017",'2015-2017'!J:J)</f>
        <v>0</v>
      </c>
      <c r="BE77" s="11">
        <f>SUMIF('2015-2017'!$U:$U,"CRC"&amp;'LGE Summary by Ferc by Month'!$B77&amp;"2017",'2015-2017'!K:K)</f>
        <v>0</v>
      </c>
      <c r="BF77" s="11">
        <f>SUMIF('2015-2017'!$U:$U,"CRC"&amp;'LGE Summary by Ferc by Month'!$B77&amp;"2017",'2015-2017'!L:L)</f>
        <v>0</v>
      </c>
      <c r="BG77" s="11">
        <f>SUMIF('2015-2017'!$U:$U,"CRC"&amp;'LGE Summary by Ferc by Month'!$B77&amp;"2017",'2015-2017'!M:M)</f>
        <v>0</v>
      </c>
      <c r="BH77" s="11">
        <f>SUMIF('2015-2017'!$U:$U,"CRC"&amp;'LGE Summary by Ferc by Month'!$B77&amp;"2017",'2015-2017'!N:N)</f>
        <v>0</v>
      </c>
      <c r="BI77" s="11">
        <f>SUMIF('2015-2017'!$U:$U,"CRC"&amp;'LGE Summary by Ferc by Month'!$B77&amp;"2017",'2015-2017'!O:O)</f>
        <v>0</v>
      </c>
      <c r="BJ77" s="11">
        <f>SUMIF('2015-2017'!$U:$U,"CRC"&amp;'LGE Summary by Ferc by Month'!$B77&amp;"2017",'2015-2017'!P:P)</f>
        <v>0</v>
      </c>
      <c r="BK77" s="12"/>
      <c r="BL77" s="12">
        <f t="shared" si="34"/>
        <v>65533.12999999999</v>
      </c>
      <c r="BM77" s="12">
        <f t="shared" si="35"/>
        <v>70025.41</v>
      </c>
      <c r="BN77" s="12">
        <f t="shared" si="36"/>
        <v>41919.181919380397</v>
      </c>
      <c r="BO77" s="12">
        <f t="shared" si="37"/>
        <v>0</v>
      </c>
      <c r="BP77" s="12">
        <f t="shared" si="38"/>
        <v>0</v>
      </c>
    </row>
    <row r="78" spans="1:68" x14ac:dyDescent="0.25">
      <c r="B78" s="13" t="s">
        <v>3092</v>
      </c>
      <c r="C78" s="11">
        <f>SUMIF('Act 2013-2014'!$U:$U,"CRC"&amp;'LGE Summary by Ferc by Month'!$B78&amp;"2013",'Act 2013-2014'!E:E)</f>
        <v>278927.68000000005</v>
      </c>
      <c r="D78" s="11">
        <f>SUMIF('Act 2013-2014'!$U:$U,"CRC"&amp;'LGE Summary by Ferc by Month'!$B78&amp;"2013",'Act 2013-2014'!F:F)</f>
        <v>250768.74000000005</v>
      </c>
      <c r="E78" s="11">
        <f>SUMIF('Act 2013-2014'!$U:$U,"CRC"&amp;'LGE Summary by Ferc by Month'!$B78&amp;"2013",'Act 2013-2014'!G:G)</f>
        <v>339541.04</v>
      </c>
      <c r="F78" s="11">
        <f>SUMIF('Act 2013-2014'!$U:$U,"CRC"&amp;'LGE Summary by Ferc by Month'!$B78&amp;"2013",'Act 2013-2014'!H:H)</f>
        <v>336693.07</v>
      </c>
      <c r="G78" s="11">
        <f>SUMIF('Act 2013-2014'!$U:$U,"CRC"&amp;'LGE Summary by Ferc by Month'!$B78&amp;"2013",'Act 2013-2014'!I:I)</f>
        <v>332494.80000000005</v>
      </c>
      <c r="H78" s="11">
        <f>SUMIF('Act 2013-2014'!$U:$U,"CRC"&amp;'LGE Summary by Ferc by Month'!$B78&amp;"2013",'Act 2013-2014'!J:J)</f>
        <v>364311.66000000009</v>
      </c>
      <c r="I78" s="11">
        <f>SUMIF('Act 2013-2014'!$U:$U,"CRC"&amp;'LGE Summary by Ferc by Month'!$B78&amp;"2013",'Act 2013-2014'!K:K)</f>
        <v>358192.44</v>
      </c>
      <c r="J78" s="11">
        <f>SUMIF('Act 2013-2014'!$U:$U,"CRC"&amp;'LGE Summary by Ferc by Month'!$B78&amp;"2013",'Act 2013-2014'!L:L)</f>
        <v>369428.77000000008</v>
      </c>
      <c r="K78" s="11">
        <f>SUMIF('Act 2013-2014'!$U:$U,"CRC"&amp;'LGE Summary by Ferc by Month'!$B78&amp;"2013",'Act 2013-2014'!M:M)</f>
        <v>340199.78</v>
      </c>
      <c r="L78" s="11">
        <f>SUMIF('Act 2013-2014'!$U:$U,"CRC"&amp;'LGE Summary by Ferc by Month'!$B78&amp;"2013",'Act 2013-2014'!N:N)</f>
        <v>375274.68000000005</v>
      </c>
      <c r="M78" s="11">
        <f>SUMIF('Act 2013-2014'!$U:$U,"CRC"&amp;'LGE Summary by Ferc by Month'!$B78&amp;"2013",'Act 2013-2014'!O:O)</f>
        <v>289446.7699999999</v>
      </c>
      <c r="N78" s="11">
        <f>SUMIF('Act 2013-2014'!$U:$U,"CRC"&amp;'LGE Summary by Ferc by Month'!$B78&amp;"2013",'Act 2013-2014'!P:P)</f>
        <v>270349.38</v>
      </c>
      <c r="O78" s="11">
        <f>SUMIF('Act 2013-2014'!$U:$U,"CRC"&amp;'LGE Summary by Ferc by Month'!$B78&amp;"2014",'Act 2013-2014'!E:E)</f>
        <v>315606.99999999994</v>
      </c>
      <c r="P78" s="11">
        <f>SUMIF('Act 2013-2014'!$U:$U,"CRC"&amp;'LGE Summary by Ferc by Month'!$B78&amp;"2014",'Act 2013-2014'!F:F)</f>
        <v>279536.17</v>
      </c>
      <c r="Q78" s="11">
        <f>SUMIF('Act 2013-2014'!$U:$U,"CRC"&amp;'LGE Summary by Ferc by Month'!$B78&amp;"2014",'Act 2013-2014'!G:G)</f>
        <v>278516.74</v>
      </c>
      <c r="R78" s="11">
        <f>SUMIF('Act 2013-2014'!$U:$U,"CRC"&amp;'LGE Summary by Ferc by Month'!$B78&amp;"2014",'Act 2013-2014'!H:H)</f>
        <v>243904.91</v>
      </c>
      <c r="S78" s="11">
        <f>SUMIF('Act 2013-2014'!$U:$U,"CRC"&amp;'LGE Summary by Ferc by Month'!$B78&amp;"2014",'Act 2013-2014'!I:I)</f>
        <v>231432.72999999995</v>
      </c>
      <c r="T78" s="11">
        <f>SUMIF('Act 2013-2014'!$U:$U,"CRC"&amp;'LGE Summary by Ferc by Month'!$B78&amp;"2014",'Act 2013-2014'!J:J)</f>
        <v>178289.90999999997</v>
      </c>
      <c r="U78" s="11">
        <f>SUMIF('Act 2013-2014'!$U:$U,"CRC"&amp;'LGE Summary by Ferc by Month'!$B78&amp;"2014",'Act 2013-2014'!K:K)</f>
        <v>187516.91999999998</v>
      </c>
      <c r="V78" s="11">
        <f>SUMIF('Act 2013-2014'!$U:$U,"CRC"&amp;'LGE Summary by Ferc by Month'!$B78&amp;"2014",'Act 2013-2014'!L:L)</f>
        <v>186738.99</v>
      </c>
      <c r="W78" s="11">
        <f>SUMIF('Act 2013-2014'!$U:$U,"CRC"&amp;'LGE Summary by Ferc by Month'!$B78&amp;"2014",'Act 2013-2014'!M:M)</f>
        <v>180670.70000000004</v>
      </c>
      <c r="X78" s="11">
        <f>SUMIF('Act 2013-2014'!$U:$U,"CRC"&amp;'LGE Summary by Ferc by Month'!$B78&amp;"2014",'Act 2013-2014'!N:N)</f>
        <v>151720.09000000003</v>
      </c>
      <c r="Y78" s="11">
        <f>SUMIF('Act 2013-2014'!$U:$U,"CRC"&amp;'LGE Summary by Ferc by Month'!$B78&amp;"2014",'Act 2013-2014'!O:O)</f>
        <v>113678.27</v>
      </c>
      <c r="Z78" s="11">
        <f>SUMIF('Act 2013-2014'!$U:$U,"CRC"&amp;'LGE Summary by Ferc by Month'!$B78&amp;"2014",'Act 2013-2014'!P:P)</f>
        <v>210761.25</v>
      </c>
      <c r="AA78" s="11">
        <f>SUMIF('2015-2017'!$U:$U,"CRC"&amp;'LGE Summary by Ferc by Month'!$B78&amp;"2015",'2015-2017'!E:E)</f>
        <v>378600.23500910483</v>
      </c>
      <c r="AB78" s="11">
        <f>SUMIF('2015-2017'!$U:$U,"CRC"&amp;'LGE Summary by Ferc by Month'!$B78&amp;"2015",'2015-2017'!F:F)</f>
        <v>368088.63719717343</v>
      </c>
      <c r="AC78" s="11">
        <f>SUMIF('2015-2017'!$U:$U,"CRC"&amp;'LGE Summary by Ferc by Month'!$B78&amp;"2015",'2015-2017'!G:G)</f>
        <v>402492.53079327417</v>
      </c>
      <c r="AD78" s="11">
        <f>SUMIF('2015-2017'!$U:$U,"CRC"&amp;'LGE Summary by Ferc by Month'!$B78&amp;"2015",'2015-2017'!H:H)</f>
        <v>380149.5984777729</v>
      </c>
      <c r="AE78" s="11">
        <f>SUMIF('2015-2017'!$U:$U,"CRC"&amp;'LGE Summary by Ferc by Month'!$B78&amp;"2015",'2015-2017'!I:I)</f>
        <v>0</v>
      </c>
      <c r="AF78" s="11">
        <f>SUMIF('2015-2017'!$U:$U,"CRC"&amp;'LGE Summary by Ferc by Month'!$B78&amp;"2015",'2015-2017'!J:J)</f>
        <v>0</v>
      </c>
      <c r="AG78" s="11">
        <f>SUMIF('2015-2017'!$U:$U,"CRC"&amp;'LGE Summary by Ferc by Month'!$B78&amp;"2015",'2015-2017'!K:K)</f>
        <v>0</v>
      </c>
      <c r="AH78" s="11">
        <f>SUMIF('2015-2017'!$U:$U,"CRC"&amp;'LGE Summary by Ferc by Month'!$B78&amp;"2015",'2015-2017'!L:L)</f>
        <v>0</v>
      </c>
      <c r="AI78" s="11">
        <f>SUMIF('2015-2017'!$U:$U,"CRC"&amp;'LGE Summary by Ferc by Month'!$B78&amp;"2015",'2015-2017'!M:M)</f>
        <v>0</v>
      </c>
      <c r="AJ78" s="11">
        <f>SUMIF('2015-2017'!$U:$U,"CRC"&amp;'LGE Summary by Ferc by Month'!$B78&amp;"2015",'2015-2017'!N:N)</f>
        <v>0</v>
      </c>
      <c r="AK78" s="11">
        <f>SUMIF('2015-2017'!$U:$U,"CRC"&amp;'LGE Summary by Ferc by Month'!$B78&amp;"2015",'2015-2017'!O:O)</f>
        <v>0</v>
      </c>
      <c r="AL78" s="11">
        <f>SUMIF('2015-2017'!$U:$U,"CRC"&amp;'LGE Summary by Ferc by Month'!$B78&amp;"2015",'2015-2017'!P:P)</f>
        <v>0</v>
      </c>
      <c r="AM78" s="11">
        <f>SUMIF('2015-2017'!$U:$U,"CRC"&amp;'LGE Summary by Ferc by Month'!$B78&amp;"2016",'2015-2017'!E:E)</f>
        <v>0</v>
      </c>
      <c r="AN78" s="11">
        <f>SUMIF('2015-2017'!$U:$U,"CRC"&amp;'LGE Summary by Ferc by Month'!$B78&amp;"2016",'2015-2017'!F:F)</f>
        <v>0</v>
      </c>
      <c r="AO78" s="11">
        <f>SUMIF('2015-2017'!$U:$U,"CRC"&amp;'LGE Summary by Ferc by Month'!$B78&amp;"2016",'2015-2017'!G:G)</f>
        <v>0</v>
      </c>
      <c r="AP78" s="11">
        <f>SUMIF('2015-2017'!$U:$U,"CRC"&amp;'LGE Summary by Ferc by Month'!$B78&amp;"2016",'2015-2017'!H:H)</f>
        <v>0</v>
      </c>
      <c r="AQ78" s="11">
        <f>SUMIF('2015-2017'!$U:$U,"CRC"&amp;'LGE Summary by Ferc by Month'!$B78&amp;"2016",'2015-2017'!I:I)</f>
        <v>0</v>
      </c>
      <c r="AR78" s="11">
        <f>SUMIF('2015-2017'!$U:$U,"CRC"&amp;'LGE Summary by Ferc by Month'!$B78&amp;"2016",'2015-2017'!J:J)</f>
        <v>0</v>
      </c>
      <c r="AS78" s="11">
        <f>SUMIF('2015-2017'!$U:$U,"CRC"&amp;'LGE Summary by Ferc by Month'!$B78&amp;"2016",'2015-2017'!K:K)</f>
        <v>0</v>
      </c>
      <c r="AT78" s="11">
        <f>SUMIF('2015-2017'!$U:$U,"CRC"&amp;'LGE Summary by Ferc by Month'!$B78&amp;"2016",'2015-2017'!L:L)</f>
        <v>0</v>
      </c>
      <c r="AU78" s="11">
        <f>SUMIF('2015-2017'!$U:$U,"CRC"&amp;'LGE Summary by Ferc by Month'!$B78&amp;"2016",'2015-2017'!M:M)</f>
        <v>0</v>
      </c>
      <c r="AV78" s="11">
        <f>SUMIF('2015-2017'!$U:$U,"CRC"&amp;'LGE Summary by Ferc by Month'!$B78&amp;"2016",'2015-2017'!N:N)</f>
        <v>0</v>
      </c>
      <c r="AW78" s="11">
        <f>SUMIF('2015-2017'!$U:$U,"CRC"&amp;'LGE Summary by Ferc by Month'!$B78&amp;"2016",'2015-2017'!O:O)</f>
        <v>0</v>
      </c>
      <c r="AX78" s="11">
        <f>SUMIF('2015-2017'!$U:$U,"CRC"&amp;'LGE Summary by Ferc by Month'!$B78&amp;"2016",'2015-2017'!P:P)</f>
        <v>0</v>
      </c>
      <c r="AY78" s="11">
        <f>SUMIF('2015-2017'!$U:$U,"CRC"&amp;'LGE Summary by Ferc by Month'!$B78&amp;"2017",'2015-2017'!E:E)</f>
        <v>0</v>
      </c>
      <c r="AZ78" s="11">
        <f>SUMIF('2015-2017'!$U:$U,"CRC"&amp;'LGE Summary by Ferc by Month'!$B78&amp;"2017",'2015-2017'!F:F)</f>
        <v>0</v>
      </c>
      <c r="BA78" s="11">
        <f>SUMIF('2015-2017'!$U:$U,"CRC"&amp;'LGE Summary by Ferc by Month'!$B78&amp;"2017",'2015-2017'!G:G)</f>
        <v>0</v>
      </c>
      <c r="BB78" s="11">
        <f>SUMIF('2015-2017'!$U:$U,"CRC"&amp;'LGE Summary by Ferc by Month'!$B78&amp;"2017",'2015-2017'!H:H)</f>
        <v>0</v>
      </c>
      <c r="BC78" s="11">
        <f>SUMIF('2015-2017'!$U:$U,"CRC"&amp;'LGE Summary by Ferc by Month'!$B78&amp;"2017",'2015-2017'!I:I)</f>
        <v>0</v>
      </c>
      <c r="BD78" s="11">
        <f>SUMIF('2015-2017'!$U:$U,"CRC"&amp;'LGE Summary by Ferc by Month'!$B78&amp;"2017",'2015-2017'!J:J)</f>
        <v>0</v>
      </c>
      <c r="BE78" s="11">
        <f>SUMIF('2015-2017'!$U:$U,"CRC"&amp;'LGE Summary by Ferc by Month'!$B78&amp;"2017",'2015-2017'!K:K)</f>
        <v>0</v>
      </c>
      <c r="BF78" s="11">
        <f>SUMIF('2015-2017'!$U:$U,"CRC"&amp;'LGE Summary by Ferc by Month'!$B78&amp;"2017",'2015-2017'!L:L)</f>
        <v>0</v>
      </c>
      <c r="BG78" s="11">
        <f>SUMIF('2015-2017'!$U:$U,"CRC"&amp;'LGE Summary by Ferc by Month'!$B78&amp;"2017",'2015-2017'!M:M)</f>
        <v>0</v>
      </c>
      <c r="BH78" s="11">
        <f>SUMIF('2015-2017'!$U:$U,"CRC"&amp;'LGE Summary by Ferc by Month'!$B78&amp;"2017",'2015-2017'!N:N)</f>
        <v>0</v>
      </c>
      <c r="BI78" s="11">
        <f>SUMIF('2015-2017'!$U:$U,"CRC"&amp;'LGE Summary by Ferc by Month'!$B78&amp;"2017",'2015-2017'!O:O)</f>
        <v>0</v>
      </c>
      <c r="BJ78" s="11">
        <f>SUMIF('2015-2017'!$U:$U,"CRC"&amp;'LGE Summary by Ferc by Month'!$B78&amp;"2017",'2015-2017'!P:P)</f>
        <v>0</v>
      </c>
      <c r="BK78" s="12"/>
      <c r="BL78" s="12">
        <f t="shared" si="34"/>
        <v>3905628.8100000005</v>
      </c>
      <c r="BM78" s="12">
        <f t="shared" si="35"/>
        <v>2558373.6799999997</v>
      </c>
      <c r="BN78" s="12">
        <f t="shared" si="36"/>
        <v>1529331.0014773253</v>
      </c>
      <c r="BO78" s="12">
        <f t="shared" si="37"/>
        <v>0</v>
      </c>
      <c r="BP78" s="12">
        <f t="shared" si="38"/>
        <v>0</v>
      </c>
    </row>
    <row r="79" spans="1:68" x14ac:dyDescent="0.25">
      <c r="B79" s="13" t="s">
        <v>3093</v>
      </c>
      <c r="C79" s="11">
        <f>SUMIF('Act 2013-2014'!$U:$U,"CRC"&amp;'LGE Summary by Ferc by Month'!$B79&amp;"2013",'Act 2013-2014'!E:E)</f>
        <v>0</v>
      </c>
      <c r="D79" s="11">
        <f>SUMIF('Act 2013-2014'!$U:$U,"CRC"&amp;'LGE Summary by Ferc by Month'!$B79&amp;"2013",'Act 2013-2014'!F:F)</f>
        <v>390</v>
      </c>
      <c r="E79" s="11">
        <f>SUMIF('Act 2013-2014'!$U:$U,"CRC"&amp;'LGE Summary by Ferc by Month'!$B79&amp;"2013",'Act 2013-2014'!G:G)</f>
        <v>0</v>
      </c>
      <c r="F79" s="11">
        <f>SUMIF('Act 2013-2014'!$U:$U,"CRC"&amp;'LGE Summary by Ferc by Month'!$B79&amp;"2013",'Act 2013-2014'!H:H)</f>
        <v>171.5</v>
      </c>
      <c r="G79" s="11">
        <f>SUMIF('Act 2013-2014'!$U:$U,"CRC"&amp;'LGE Summary by Ferc by Month'!$B79&amp;"2013",'Act 2013-2014'!I:I)</f>
        <v>1165.5</v>
      </c>
      <c r="H79" s="11">
        <f>SUMIF('Act 2013-2014'!$U:$U,"CRC"&amp;'LGE Summary by Ferc by Month'!$B79&amp;"2013",'Act 2013-2014'!J:J)</f>
        <v>0</v>
      </c>
      <c r="I79" s="11">
        <f>SUMIF('Act 2013-2014'!$U:$U,"CRC"&amp;'LGE Summary by Ferc by Month'!$B79&amp;"2013",'Act 2013-2014'!K:K)</f>
        <v>0</v>
      </c>
      <c r="J79" s="11">
        <f>SUMIF('Act 2013-2014'!$U:$U,"CRC"&amp;'LGE Summary by Ferc by Month'!$B79&amp;"2013",'Act 2013-2014'!L:L)</f>
        <v>75</v>
      </c>
      <c r="K79" s="11">
        <f>SUMIF('Act 2013-2014'!$U:$U,"CRC"&amp;'LGE Summary by Ferc by Month'!$B79&amp;"2013",'Act 2013-2014'!M:M)</f>
        <v>0</v>
      </c>
      <c r="L79" s="11">
        <f>SUMIF('Act 2013-2014'!$U:$U,"CRC"&amp;'LGE Summary by Ferc by Month'!$B79&amp;"2013",'Act 2013-2014'!N:N)</f>
        <v>0</v>
      </c>
      <c r="M79" s="11">
        <f>SUMIF('Act 2013-2014'!$U:$U,"CRC"&amp;'LGE Summary by Ferc by Month'!$B79&amp;"2013",'Act 2013-2014'!O:O)</f>
        <v>0</v>
      </c>
      <c r="N79" s="11">
        <f>SUMIF('Act 2013-2014'!$U:$U,"CRC"&amp;'LGE Summary by Ferc by Month'!$B79&amp;"2013",'Act 2013-2014'!P:P)</f>
        <v>0</v>
      </c>
      <c r="O79" s="11">
        <f>SUMIF('Act 2013-2014'!$U:$U,"CRC"&amp;'LGE Summary by Ferc by Month'!$B79&amp;"2014",'Act 2013-2014'!E:E)</f>
        <v>416.54</v>
      </c>
      <c r="P79" s="11">
        <f>SUMIF('Act 2013-2014'!$U:$U,"CRC"&amp;'LGE Summary by Ferc by Month'!$B79&amp;"2014",'Act 2013-2014'!F:F)</f>
        <v>0</v>
      </c>
      <c r="Q79" s="11">
        <f>SUMIF('Act 2013-2014'!$U:$U,"CRC"&amp;'LGE Summary by Ferc by Month'!$B79&amp;"2014",'Act 2013-2014'!G:G)</f>
        <v>0</v>
      </c>
      <c r="R79" s="11">
        <f>SUMIF('Act 2013-2014'!$U:$U,"CRC"&amp;'LGE Summary by Ferc by Month'!$B79&amp;"2014",'Act 2013-2014'!H:H)</f>
        <v>0</v>
      </c>
      <c r="S79" s="11">
        <f>SUMIF('Act 2013-2014'!$U:$U,"CRC"&amp;'LGE Summary by Ferc by Month'!$B79&amp;"2014",'Act 2013-2014'!I:I)</f>
        <v>0</v>
      </c>
      <c r="T79" s="11">
        <f>SUMIF('Act 2013-2014'!$U:$U,"CRC"&amp;'LGE Summary by Ferc by Month'!$B79&amp;"2014",'Act 2013-2014'!J:J)</f>
        <v>-416.54</v>
      </c>
      <c r="U79" s="11">
        <f>SUMIF('Act 2013-2014'!$U:$U,"CRC"&amp;'LGE Summary by Ferc by Month'!$B79&amp;"2014",'Act 2013-2014'!K:K)</f>
        <v>0</v>
      </c>
      <c r="V79" s="11">
        <f>SUMIF('Act 2013-2014'!$U:$U,"CRC"&amp;'LGE Summary by Ferc by Month'!$B79&amp;"2014",'Act 2013-2014'!L:L)</f>
        <v>0</v>
      </c>
      <c r="W79" s="11">
        <f>SUMIF('Act 2013-2014'!$U:$U,"CRC"&amp;'LGE Summary by Ferc by Month'!$B79&amp;"2014",'Act 2013-2014'!M:M)</f>
        <v>0</v>
      </c>
      <c r="X79" s="11">
        <f>SUMIF('Act 2013-2014'!$U:$U,"CRC"&amp;'LGE Summary by Ferc by Month'!$B79&amp;"2014",'Act 2013-2014'!N:N)</f>
        <v>0</v>
      </c>
      <c r="Y79" s="11">
        <f>SUMIF('Act 2013-2014'!$U:$U,"CRC"&amp;'LGE Summary by Ferc by Month'!$B79&amp;"2014",'Act 2013-2014'!O:O)</f>
        <v>0</v>
      </c>
      <c r="Z79" s="11">
        <f>SUMIF('Act 2013-2014'!$U:$U,"CRC"&amp;'LGE Summary by Ferc by Month'!$B79&amp;"2014",'Act 2013-2014'!P:P)</f>
        <v>0</v>
      </c>
      <c r="AA79" s="11">
        <f>SUMIF('2015-2017'!$U:$U,"CRC"&amp;'LGE Summary by Ferc by Month'!$B79&amp;"2015",'2015-2017'!E:E)</f>
        <v>0</v>
      </c>
      <c r="AB79" s="11">
        <f>SUMIF('2015-2017'!$U:$U,"CRC"&amp;'LGE Summary by Ferc by Month'!$B79&amp;"2015",'2015-2017'!F:F)</f>
        <v>0</v>
      </c>
      <c r="AC79" s="11">
        <f>SUMIF('2015-2017'!$U:$U,"CRC"&amp;'LGE Summary by Ferc by Month'!$B79&amp;"2015",'2015-2017'!G:G)</f>
        <v>0</v>
      </c>
      <c r="AD79" s="11">
        <f>SUMIF('2015-2017'!$U:$U,"CRC"&amp;'LGE Summary by Ferc by Month'!$B79&amp;"2015",'2015-2017'!H:H)</f>
        <v>0</v>
      </c>
      <c r="AE79" s="11">
        <f>SUMIF('2015-2017'!$U:$U,"CRC"&amp;'LGE Summary by Ferc by Month'!$B79&amp;"2015",'2015-2017'!I:I)</f>
        <v>0</v>
      </c>
      <c r="AF79" s="11">
        <f>SUMIF('2015-2017'!$U:$U,"CRC"&amp;'LGE Summary by Ferc by Month'!$B79&amp;"2015",'2015-2017'!J:J)</f>
        <v>0</v>
      </c>
      <c r="AG79" s="11">
        <f>SUMIF('2015-2017'!$U:$U,"CRC"&amp;'LGE Summary by Ferc by Month'!$B79&amp;"2015",'2015-2017'!K:K)</f>
        <v>0</v>
      </c>
      <c r="AH79" s="11">
        <f>SUMIF('2015-2017'!$U:$U,"CRC"&amp;'LGE Summary by Ferc by Month'!$B79&amp;"2015",'2015-2017'!L:L)</f>
        <v>0</v>
      </c>
      <c r="AI79" s="11">
        <f>SUMIF('2015-2017'!$U:$U,"CRC"&amp;'LGE Summary by Ferc by Month'!$B79&amp;"2015",'2015-2017'!M:M)</f>
        <v>0</v>
      </c>
      <c r="AJ79" s="11">
        <f>SUMIF('2015-2017'!$U:$U,"CRC"&amp;'LGE Summary by Ferc by Month'!$B79&amp;"2015",'2015-2017'!N:N)</f>
        <v>0</v>
      </c>
      <c r="AK79" s="11">
        <f>SUMIF('2015-2017'!$U:$U,"CRC"&amp;'LGE Summary by Ferc by Month'!$B79&amp;"2015",'2015-2017'!O:O)</f>
        <v>0</v>
      </c>
      <c r="AL79" s="11">
        <f>SUMIF('2015-2017'!$U:$U,"CRC"&amp;'LGE Summary by Ferc by Month'!$B79&amp;"2015",'2015-2017'!P:P)</f>
        <v>0</v>
      </c>
      <c r="AM79" s="11">
        <f>SUMIF('2015-2017'!$U:$U,"CRC"&amp;'LGE Summary by Ferc by Month'!$B79&amp;"2016",'2015-2017'!E:E)</f>
        <v>0</v>
      </c>
      <c r="AN79" s="11">
        <f>SUMIF('2015-2017'!$U:$U,"CRC"&amp;'LGE Summary by Ferc by Month'!$B79&amp;"2016",'2015-2017'!F:F)</f>
        <v>0</v>
      </c>
      <c r="AO79" s="11">
        <f>SUMIF('2015-2017'!$U:$U,"CRC"&amp;'LGE Summary by Ferc by Month'!$B79&amp;"2016",'2015-2017'!G:G)</f>
        <v>0</v>
      </c>
      <c r="AP79" s="11">
        <f>SUMIF('2015-2017'!$U:$U,"CRC"&amp;'LGE Summary by Ferc by Month'!$B79&amp;"2016",'2015-2017'!H:H)</f>
        <v>0</v>
      </c>
      <c r="AQ79" s="11">
        <f>SUMIF('2015-2017'!$U:$U,"CRC"&amp;'LGE Summary by Ferc by Month'!$B79&amp;"2016",'2015-2017'!I:I)</f>
        <v>0</v>
      </c>
      <c r="AR79" s="11">
        <f>SUMIF('2015-2017'!$U:$U,"CRC"&amp;'LGE Summary by Ferc by Month'!$B79&amp;"2016",'2015-2017'!J:J)</f>
        <v>0</v>
      </c>
      <c r="AS79" s="11">
        <f>SUMIF('2015-2017'!$U:$U,"CRC"&amp;'LGE Summary by Ferc by Month'!$B79&amp;"2016",'2015-2017'!K:K)</f>
        <v>0</v>
      </c>
      <c r="AT79" s="11">
        <f>SUMIF('2015-2017'!$U:$U,"CRC"&amp;'LGE Summary by Ferc by Month'!$B79&amp;"2016",'2015-2017'!L:L)</f>
        <v>0</v>
      </c>
      <c r="AU79" s="11">
        <f>SUMIF('2015-2017'!$U:$U,"CRC"&amp;'LGE Summary by Ferc by Month'!$B79&amp;"2016",'2015-2017'!M:M)</f>
        <v>0</v>
      </c>
      <c r="AV79" s="11">
        <f>SUMIF('2015-2017'!$U:$U,"CRC"&amp;'LGE Summary by Ferc by Month'!$B79&amp;"2016",'2015-2017'!N:N)</f>
        <v>0</v>
      </c>
      <c r="AW79" s="11">
        <f>SUMIF('2015-2017'!$U:$U,"CRC"&amp;'LGE Summary by Ferc by Month'!$B79&amp;"2016",'2015-2017'!O:O)</f>
        <v>0</v>
      </c>
      <c r="AX79" s="11">
        <f>SUMIF('2015-2017'!$U:$U,"CRC"&amp;'LGE Summary by Ferc by Month'!$B79&amp;"2016",'2015-2017'!P:P)</f>
        <v>0</v>
      </c>
      <c r="AY79" s="11">
        <f>SUMIF('2015-2017'!$U:$U,"CRC"&amp;'LGE Summary by Ferc by Month'!$B79&amp;"2017",'2015-2017'!E:E)</f>
        <v>0</v>
      </c>
      <c r="AZ79" s="11">
        <f>SUMIF('2015-2017'!$U:$U,"CRC"&amp;'LGE Summary by Ferc by Month'!$B79&amp;"2017",'2015-2017'!F:F)</f>
        <v>0</v>
      </c>
      <c r="BA79" s="11">
        <f>SUMIF('2015-2017'!$U:$U,"CRC"&amp;'LGE Summary by Ferc by Month'!$B79&amp;"2017",'2015-2017'!G:G)</f>
        <v>0</v>
      </c>
      <c r="BB79" s="11">
        <f>SUMIF('2015-2017'!$U:$U,"CRC"&amp;'LGE Summary by Ferc by Month'!$B79&amp;"2017",'2015-2017'!H:H)</f>
        <v>0</v>
      </c>
      <c r="BC79" s="11">
        <f>SUMIF('2015-2017'!$U:$U,"CRC"&amp;'LGE Summary by Ferc by Month'!$B79&amp;"2017",'2015-2017'!I:I)</f>
        <v>0</v>
      </c>
      <c r="BD79" s="11">
        <f>SUMIF('2015-2017'!$U:$U,"CRC"&amp;'LGE Summary by Ferc by Month'!$B79&amp;"2017",'2015-2017'!J:J)</f>
        <v>0</v>
      </c>
      <c r="BE79" s="11">
        <f>SUMIF('2015-2017'!$U:$U,"CRC"&amp;'LGE Summary by Ferc by Month'!$B79&amp;"2017",'2015-2017'!K:K)</f>
        <v>0</v>
      </c>
      <c r="BF79" s="11">
        <f>SUMIF('2015-2017'!$U:$U,"CRC"&amp;'LGE Summary by Ferc by Month'!$B79&amp;"2017",'2015-2017'!L:L)</f>
        <v>0</v>
      </c>
      <c r="BG79" s="11">
        <f>SUMIF('2015-2017'!$U:$U,"CRC"&amp;'LGE Summary by Ferc by Month'!$B79&amp;"2017",'2015-2017'!M:M)</f>
        <v>0</v>
      </c>
      <c r="BH79" s="11">
        <f>SUMIF('2015-2017'!$U:$U,"CRC"&amp;'LGE Summary by Ferc by Month'!$B79&amp;"2017",'2015-2017'!N:N)</f>
        <v>0</v>
      </c>
      <c r="BI79" s="11">
        <f>SUMIF('2015-2017'!$U:$U,"CRC"&amp;'LGE Summary by Ferc by Month'!$B79&amp;"2017",'2015-2017'!O:O)</f>
        <v>0</v>
      </c>
      <c r="BJ79" s="11">
        <f>SUMIF('2015-2017'!$U:$U,"CRC"&amp;'LGE Summary by Ferc by Month'!$B79&amp;"2017",'2015-2017'!P:P)</f>
        <v>0</v>
      </c>
      <c r="BK79" s="12"/>
      <c r="BL79" s="12">
        <f t="shared" si="34"/>
        <v>1802</v>
      </c>
      <c r="BM79" s="12">
        <f t="shared" si="35"/>
        <v>0</v>
      </c>
      <c r="BN79" s="12">
        <f t="shared" si="36"/>
        <v>0</v>
      </c>
      <c r="BO79" s="12">
        <f t="shared" si="37"/>
        <v>0</v>
      </c>
      <c r="BP79" s="12">
        <f t="shared" si="38"/>
        <v>0</v>
      </c>
    </row>
    <row r="80" spans="1:68" x14ac:dyDescent="0.25">
      <c r="A80" t="s">
        <v>3233</v>
      </c>
      <c r="C80" s="26">
        <f>SUM(C62:C79)</f>
        <v>359235.11000000004</v>
      </c>
      <c r="D80" s="26">
        <f t="shared" ref="D80:BJ80" si="39">SUM(D62:D79)</f>
        <v>322933.39</v>
      </c>
      <c r="E80" s="26">
        <f t="shared" si="39"/>
        <v>413857.52999999997</v>
      </c>
      <c r="F80" s="26">
        <f t="shared" si="39"/>
        <v>416587.73</v>
      </c>
      <c r="G80" s="26">
        <f t="shared" si="39"/>
        <v>416817.78</v>
      </c>
      <c r="H80" s="26">
        <f t="shared" si="39"/>
        <v>416046.00000000006</v>
      </c>
      <c r="I80" s="26">
        <f t="shared" si="39"/>
        <v>435386.97000000003</v>
      </c>
      <c r="J80" s="26">
        <f t="shared" si="39"/>
        <v>440456.48000000004</v>
      </c>
      <c r="K80" s="26">
        <f t="shared" si="39"/>
        <v>418410.58</v>
      </c>
      <c r="L80" s="26">
        <f t="shared" si="39"/>
        <v>443197.35000000003</v>
      </c>
      <c r="M80" s="26">
        <f t="shared" si="39"/>
        <v>454124.39999999991</v>
      </c>
      <c r="N80" s="26">
        <f t="shared" si="39"/>
        <v>359731.98</v>
      </c>
      <c r="O80" s="26">
        <f t="shared" si="39"/>
        <v>420146.3899999999</v>
      </c>
      <c r="P80" s="26">
        <f t="shared" si="39"/>
        <v>368023.17</v>
      </c>
      <c r="Q80" s="26">
        <f t="shared" si="39"/>
        <v>378656.7</v>
      </c>
      <c r="R80" s="26">
        <f t="shared" si="39"/>
        <v>331804.02</v>
      </c>
      <c r="S80" s="26">
        <f t="shared" si="39"/>
        <v>306780.43</v>
      </c>
      <c r="T80" s="26">
        <f t="shared" si="39"/>
        <v>259350.69999999995</v>
      </c>
      <c r="U80" s="26">
        <f t="shared" si="39"/>
        <v>273547.78999999998</v>
      </c>
      <c r="V80" s="26">
        <f t="shared" si="39"/>
        <v>255463.37</v>
      </c>
      <c r="W80" s="26">
        <f t="shared" si="39"/>
        <v>257983.73000000007</v>
      </c>
      <c r="X80" s="26">
        <f t="shared" si="39"/>
        <v>190489.16000000003</v>
      </c>
      <c r="Y80" s="26">
        <f t="shared" si="39"/>
        <v>159050.58000000002</v>
      </c>
      <c r="Z80" s="26">
        <f t="shared" si="39"/>
        <v>300766.15000000002</v>
      </c>
      <c r="AA80" s="26">
        <f t="shared" si="39"/>
        <v>2184775.4591361829</v>
      </c>
      <c r="AB80" s="26">
        <f t="shared" si="39"/>
        <v>2179010.359821219</v>
      </c>
      <c r="AC80" s="26">
        <f t="shared" si="39"/>
        <v>2404676.4646940548</v>
      </c>
      <c r="AD80" s="26">
        <f t="shared" si="39"/>
        <v>14078522.699108029</v>
      </c>
      <c r="AE80" s="26">
        <f t="shared" si="39"/>
        <v>150597</v>
      </c>
      <c r="AF80" s="26">
        <f t="shared" si="39"/>
        <v>129907</v>
      </c>
      <c r="AG80" s="26">
        <f t="shared" si="39"/>
        <v>120605</v>
      </c>
      <c r="AH80" s="26">
        <f t="shared" si="39"/>
        <v>122135</v>
      </c>
      <c r="AI80" s="26">
        <f t="shared" si="39"/>
        <v>121439</v>
      </c>
      <c r="AJ80" s="26">
        <f t="shared" si="39"/>
        <v>112158</v>
      </c>
      <c r="AK80" s="26">
        <f t="shared" si="39"/>
        <v>109432</v>
      </c>
      <c r="AL80" s="26">
        <f t="shared" si="39"/>
        <v>105023</v>
      </c>
      <c r="AM80" s="26">
        <f t="shared" si="39"/>
        <v>99903</v>
      </c>
      <c r="AN80" s="26">
        <f t="shared" si="39"/>
        <v>98494</v>
      </c>
      <c r="AO80" s="26">
        <f t="shared" si="39"/>
        <v>99903</v>
      </c>
      <c r="AP80" s="26">
        <f t="shared" si="39"/>
        <v>99198</v>
      </c>
      <c r="AQ80" s="26">
        <f t="shared" si="39"/>
        <v>99903</v>
      </c>
      <c r="AR80" s="26">
        <f t="shared" si="39"/>
        <v>259398</v>
      </c>
      <c r="AS80" s="26">
        <f t="shared" si="39"/>
        <v>99903</v>
      </c>
      <c r="AT80" s="26">
        <f t="shared" si="39"/>
        <v>101463.6</v>
      </c>
      <c r="AU80" s="26">
        <f t="shared" si="39"/>
        <v>100758.6</v>
      </c>
      <c r="AV80" s="26">
        <f t="shared" si="39"/>
        <v>108226.2</v>
      </c>
      <c r="AW80" s="26">
        <f t="shared" si="39"/>
        <v>105439.4</v>
      </c>
      <c r="AX80" s="26">
        <f t="shared" si="39"/>
        <v>250942.4</v>
      </c>
      <c r="AY80" s="26">
        <f t="shared" si="39"/>
        <v>92304</v>
      </c>
      <c r="AZ80" s="26">
        <f t="shared" si="39"/>
        <v>90867</v>
      </c>
      <c r="BA80" s="26">
        <f t="shared" si="39"/>
        <v>92304</v>
      </c>
      <c r="BB80" s="26">
        <f t="shared" si="39"/>
        <v>91585</v>
      </c>
      <c r="BC80" s="26">
        <f t="shared" si="39"/>
        <v>92304</v>
      </c>
      <c r="BD80" s="26">
        <f t="shared" si="39"/>
        <v>254989</v>
      </c>
      <c r="BE80" s="26">
        <f t="shared" si="39"/>
        <v>92304</v>
      </c>
      <c r="BF80" s="26">
        <f t="shared" si="39"/>
        <v>93895.81</v>
      </c>
      <c r="BG80" s="26">
        <f t="shared" si="39"/>
        <v>93176.81</v>
      </c>
      <c r="BH80" s="26">
        <f t="shared" si="39"/>
        <v>100793.66</v>
      </c>
      <c r="BI80" s="26">
        <f t="shared" si="39"/>
        <v>97953.25</v>
      </c>
      <c r="BJ80" s="26">
        <f t="shared" si="39"/>
        <v>246366.21000000002</v>
      </c>
    </row>
  </sheetData>
  <mergeCells count="5">
    <mergeCell ref="C7:N7"/>
    <mergeCell ref="O7:Z7"/>
    <mergeCell ref="AA7:AL7"/>
    <mergeCell ref="AM7:AX7"/>
    <mergeCell ref="AY7:BJ7"/>
  </mergeCells>
  <pageMargins left="0.7" right="0.7" top="0.75" bottom="0.75" header="0.3" footer="0.3"/>
  <pageSetup scale="71" orientation="landscape" r:id="rId1"/>
  <headerFooter>
    <oddFooter>&amp;R&amp;"Times New Roman,Bold"&amp;12Attachment to Response to LGE KIUC Question No. 7 
Page &amp;P of &amp;N
Hudson</oddFooter>
  </headerFooter>
  <rowBreaks count="1" manualBreakCount="1">
    <brk id="43" max="61" man="1"/>
  </rowBreaks>
  <colBreaks count="4" manualBreakCount="4">
    <brk id="14" max="79" man="1"/>
    <brk id="26" max="1048575" man="1"/>
    <brk id="38" max="1048575" man="1"/>
    <brk id="5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BK19"/>
  <sheetViews>
    <sheetView zoomScaleNormal="100" workbookViewId="0">
      <selection activeCell="C10" sqref="C10"/>
    </sheetView>
  </sheetViews>
  <sheetFormatPr defaultRowHeight="15" x14ac:dyDescent="0.25"/>
  <cols>
    <col min="1" max="1" width="18" bestFit="1" customWidth="1"/>
    <col min="2" max="2" width="3.42578125" hidden="1" customWidth="1"/>
    <col min="3" max="14" width="10.5703125" bestFit="1" customWidth="1"/>
    <col min="15" max="15" width="11.5703125" bestFit="1" customWidth="1"/>
    <col min="16" max="24" width="10.5703125" bestFit="1" customWidth="1"/>
    <col min="26" max="26" width="10.5703125" bestFit="1" customWidth="1"/>
    <col min="27" max="27" width="11.5703125" bestFit="1" customWidth="1"/>
    <col min="28" max="29" width="10.5703125" bestFit="1" customWidth="1"/>
    <col min="30" max="30" width="10.28515625" customWidth="1"/>
    <col min="43" max="43" width="10.5703125" bestFit="1" customWidth="1"/>
  </cols>
  <sheetData>
    <row r="1" spans="1:63" ht="18.75" x14ac:dyDescent="0.3">
      <c r="A1" s="14" t="s">
        <v>3098</v>
      </c>
    </row>
    <row r="2" spans="1:63" ht="18.75" x14ac:dyDescent="0.3">
      <c r="A2" s="14" t="s">
        <v>3192</v>
      </c>
    </row>
    <row r="3" spans="1:63" ht="18.75" x14ac:dyDescent="0.3">
      <c r="A3" s="14" t="s">
        <v>3097</v>
      </c>
    </row>
    <row r="4" spans="1:63" ht="18.75" x14ac:dyDescent="0.3">
      <c r="A4" s="14" t="s">
        <v>3099</v>
      </c>
    </row>
    <row r="5" spans="1:63" ht="18.75" x14ac:dyDescent="0.3">
      <c r="A5" s="15" t="s">
        <v>3191</v>
      </c>
    </row>
    <row r="6" spans="1:63" ht="18.75" x14ac:dyDescent="0.3">
      <c r="A6" s="15"/>
    </row>
    <row r="7" spans="1:63" ht="18.75" x14ac:dyDescent="0.3">
      <c r="A7" s="15"/>
      <c r="C7" s="27" t="s">
        <v>3224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 t="s">
        <v>3224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8" t="s">
        <v>3225</v>
      </c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 t="s">
        <v>3225</v>
      </c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 t="s">
        <v>3225</v>
      </c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</row>
    <row r="8" spans="1:63" x14ac:dyDescent="0.25">
      <c r="C8" s="25" t="s">
        <v>3115</v>
      </c>
      <c r="D8" s="25" t="s">
        <v>3116</v>
      </c>
      <c r="E8" s="25" t="s">
        <v>3118</v>
      </c>
      <c r="F8" s="25" t="s">
        <v>3119</v>
      </c>
      <c r="G8" s="25" t="s">
        <v>3120</v>
      </c>
      <c r="H8" s="25" t="s">
        <v>3121</v>
      </c>
      <c r="I8" s="25" t="s">
        <v>3122</v>
      </c>
      <c r="J8" s="25" t="s">
        <v>3123</v>
      </c>
      <c r="K8" s="25" t="s">
        <v>3124</v>
      </c>
      <c r="L8" s="25" t="s">
        <v>3125</v>
      </c>
      <c r="M8" s="25" t="s">
        <v>3126</v>
      </c>
      <c r="N8" s="25" t="s">
        <v>3127</v>
      </c>
      <c r="O8" s="25" t="s">
        <v>3117</v>
      </c>
      <c r="P8" s="25" t="s">
        <v>3128</v>
      </c>
      <c r="Q8" s="25" t="s">
        <v>3129</v>
      </c>
      <c r="R8" s="25" t="s">
        <v>3130</v>
      </c>
      <c r="S8" s="25" t="s">
        <v>3131</v>
      </c>
      <c r="T8" s="25" t="s">
        <v>3132</v>
      </c>
      <c r="U8" s="25" t="s">
        <v>3133</v>
      </c>
      <c r="V8" s="25" t="s">
        <v>3134</v>
      </c>
      <c r="W8" s="25" t="s">
        <v>3135</v>
      </c>
      <c r="X8" s="25" t="s">
        <v>3136</v>
      </c>
      <c r="Y8" s="25" t="s">
        <v>3137</v>
      </c>
      <c r="Z8" s="25" t="s">
        <v>3138</v>
      </c>
      <c r="AA8" s="25" t="s">
        <v>3139</v>
      </c>
      <c r="AB8" s="25" t="s">
        <v>3140</v>
      </c>
      <c r="AC8" s="25" t="s">
        <v>3141</v>
      </c>
      <c r="AD8" s="25" t="s">
        <v>3142</v>
      </c>
      <c r="AE8" s="25" t="s">
        <v>3143</v>
      </c>
      <c r="AF8" s="25" t="s">
        <v>3144</v>
      </c>
      <c r="AG8" s="25" t="s">
        <v>3145</v>
      </c>
      <c r="AH8" s="25" t="s">
        <v>3146</v>
      </c>
      <c r="AI8" s="25" t="s">
        <v>3147</v>
      </c>
      <c r="AJ8" s="25" t="s">
        <v>3148</v>
      </c>
      <c r="AK8" s="25" t="s">
        <v>3149</v>
      </c>
      <c r="AL8" s="25" t="s">
        <v>3150</v>
      </c>
      <c r="AM8" s="25" t="s">
        <v>3151</v>
      </c>
      <c r="AN8" s="25" t="s">
        <v>3152</v>
      </c>
      <c r="AO8" s="25" t="s">
        <v>3153</v>
      </c>
      <c r="AP8" s="25" t="s">
        <v>3154</v>
      </c>
      <c r="AQ8" s="25" t="s">
        <v>3155</v>
      </c>
      <c r="AR8" s="25" t="s">
        <v>3156</v>
      </c>
      <c r="AS8" s="25" t="s">
        <v>3157</v>
      </c>
      <c r="AT8" s="25" t="s">
        <v>3158</v>
      </c>
      <c r="AU8" s="25" t="s">
        <v>3159</v>
      </c>
      <c r="AV8" s="25" t="s">
        <v>3160</v>
      </c>
      <c r="AW8" s="25" t="s">
        <v>3161</v>
      </c>
      <c r="AX8" s="25" t="s">
        <v>3162</v>
      </c>
      <c r="AY8" s="25" t="s">
        <v>3163</v>
      </c>
      <c r="AZ8" s="25" t="s">
        <v>3164</v>
      </c>
      <c r="BA8" s="25" t="s">
        <v>3165</v>
      </c>
      <c r="BB8" s="25" t="s">
        <v>3166</v>
      </c>
      <c r="BC8" s="25" t="s">
        <v>3167</v>
      </c>
      <c r="BD8" s="25" t="s">
        <v>3168</v>
      </c>
      <c r="BE8" s="25" t="s">
        <v>3169</v>
      </c>
      <c r="BF8" s="25" t="s">
        <v>3170</v>
      </c>
      <c r="BG8" s="25" t="s">
        <v>3171</v>
      </c>
      <c r="BH8" s="25" t="s">
        <v>3172</v>
      </c>
      <c r="BI8" s="25" t="s">
        <v>3173</v>
      </c>
      <c r="BJ8" s="25" t="s">
        <v>3174</v>
      </c>
    </row>
    <row r="9" spans="1:63" x14ac:dyDescent="0.25">
      <c r="A9" s="23" t="s">
        <v>3229</v>
      </c>
    </row>
    <row r="10" spans="1:63" x14ac:dyDescent="0.25">
      <c r="A10" s="16" t="s">
        <v>3113</v>
      </c>
      <c r="B10" s="13" t="s">
        <v>648</v>
      </c>
      <c r="C10" s="11">
        <f>SUMIF('Act 2013-2014'!$W:$W,'Q.8 LGE Labor'!$B10&amp;"PLTL"&amp;"2013",'Act 2013-2014'!E:E)</f>
        <v>128009.50000000003</v>
      </c>
      <c r="D10" s="11">
        <f>SUMIF('Act 2013-2014'!$W:$W,'Q.8 LGE Labor'!$B10&amp;"PLTL"&amp;"2013",'Act 2013-2014'!F:F)</f>
        <v>131618.12</v>
      </c>
      <c r="E10" s="11">
        <f>SUMIF('Act 2013-2014'!$W:$W,'Q.8 LGE Labor'!$B10&amp;"PLTL"&amp;"2013",'Act 2013-2014'!G:G)</f>
        <v>126522.19</v>
      </c>
      <c r="F10" s="11">
        <f>SUMIF('Act 2013-2014'!$W:$W,'Q.8 LGE Labor'!$B10&amp;"PLTL"&amp;"2013",'Act 2013-2014'!H:H)</f>
        <v>116896.23000000003</v>
      </c>
      <c r="G10" s="11">
        <f>SUMIF('Act 2013-2014'!$W:$W,'Q.8 LGE Labor'!$B10&amp;"PLTL"&amp;"2013",'Act 2013-2014'!I:I)</f>
        <v>121916.41000000002</v>
      </c>
      <c r="H10" s="11">
        <f>SUMIF('Act 2013-2014'!$W:$W,'Q.8 LGE Labor'!$B10&amp;"PLTL"&amp;"2013",'Act 2013-2014'!J:J)</f>
        <v>154779.53000000009</v>
      </c>
      <c r="I10" s="11">
        <f>SUMIF('Act 2013-2014'!$W:$W,'Q.8 LGE Labor'!$B10&amp;"PLTL"&amp;"2013",'Act 2013-2014'!K:K)</f>
        <v>154401.08999999997</v>
      </c>
      <c r="J10" s="11">
        <f>SUMIF('Act 2013-2014'!$W:$W,'Q.8 LGE Labor'!$B10&amp;"PLTL"&amp;"2013",'Act 2013-2014'!L:L)</f>
        <v>133215.94</v>
      </c>
      <c r="K10" s="11">
        <f>SUMIF('Act 2013-2014'!$W:$W,'Q.8 LGE Labor'!$B10&amp;"PLTL"&amp;"2013",'Act 2013-2014'!M:M)</f>
        <v>129724.73999999998</v>
      </c>
      <c r="L10" s="11">
        <f>SUMIF('Act 2013-2014'!$W:$W,'Q.8 LGE Labor'!$B10&amp;"PLTL"&amp;"2013",'Act 2013-2014'!N:N)</f>
        <v>134729.01999999999</v>
      </c>
      <c r="M10" s="11">
        <f>SUMIF('Act 2013-2014'!$W:$W,'Q.8 LGE Labor'!$B10&amp;"PLTL"&amp;"2013",'Act 2013-2014'!O:O)</f>
        <v>97427.829999999987</v>
      </c>
      <c r="N10" s="11">
        <f>SUMIF('Act 2013-2014'!$W:$W,'Q.8 LGE Labor'!$B10&amp;"PLTL"&amp;"2013",'Act 2013-2014'!P:P)</f>
        <v>127940.95000000001</v>
      </c>
      <c r="O10" s="11">
        <f>SUMIF('Act 2013-2014'!$W:$W,'Q.8 LGE Labor'!$B10&amp;"PLTL"&amp;"2014",'Act 2013-2014'!E:E)</f>
        <v>126273.56</v>
      </c>
      <c r="P10" s="11">
        <f>SUMIF('Act 2013-2014'!$W:$W,'Q.8 LGE Labor'!$B10&amp;"PLTL"&amp;"2014",'Act 2013-2014'!F:F)</f>
        <v>114348.94000000002</v>
      </c>
      <c r="Q10" s="11">
        <f>SUMIF('Act 2013-2014'!$W:$W,'Q.8 LGE Labor'!$B10&amp;"PLTL"&amp;"2014",'Act 2013-2014'!G:G)</f>
        <v>121971.69000000003</v>
      </c>
      <c r="R10" s="11">
        <f>SUMIF('Act 2013-2014'!$W:$W,'Q.8 LGE Labor'!$B10&amp;"PLTL"&amp;"2014",'Act 2013-2014'!H:H)</f>
        <v>186075.81999999995</v>
      </c>
      <c r="S10" s="11">
        <f>SUMIF('Act 2013-2014'!$W:$W,'Q.8 LGE Labor'!$B10&amp;"PLTL"&amp;"2014",'Act 2013-2014'!I:I)</f>
        <v>110752.22000000002</v>
      </c>
      <c r="T10" s="11">
        <f>SUMIF('Act 2013-2014'!$W:$W,'Q.8 LGE Labor'!$B10&amp;"PLTL"&amp;"2014",'Act 2013-2014'!J:J)</f>
        <v>103893.75000000003</v>
      </c>
      <c r="U10" s="11">
        <f>SUMIF('Act 2013-2014'!$W:$W,'Q.8 LGE Labor'!$B10&amp;"PLTL"&amp;"2014",'Act 2013-2014'!K:K)</f>
        <v>117587.47999999998</v>
      </c>
      <c r="V10" s="11">
        <f>SUMIF('Act 2013-2014'!$W:$W,'Q.8 LGE Labor'!$B10&amp;"PLTL"&amp;"2014",'Act 2013-2014'!L:L)</f>
        <v>114294.90000000002</v>
      </c>
      <c r="W10" s="11">
        <f>SUMIF('Act 2013-2014'!$W:$W,'Q.8 LGE Labor'!$B10&amp;"PLTL"&amp;"2014",'Act 2013-2014'!M:M)</f>
        <v>124410.64999999997</v>
      </c>
      <c r="X10" s="11">
        <f>SUMIF('Act 2013-2014'!$W:$W,'Q.8 LGE Labor'!$B10&amp;"PLTL"&amp;"2014",'Act 2013-2014'!N:N)</f>
        <v>104059.49</v>
      </c>
      <c r="Y10" s="11">
        <f>SUMIF('Act 2013-2014'!$W:$W,'Q.8 LGE Labor'!$B10&amp;"PLTL"&amp;"2014",'Act 2013-2014'!O:O)</f>
        <v>76926.069999999992</v>
      </c>
      <c r="Z10" s="11">
        <f>SUMIF('Act 2013-2014'!$W:$W,'Q.8 LGE Labor'!$B10&amp;"PLTL"&amp;"2014",'Act 2013-2014'!P:P)</f>
        <v>111515.10000000008</v>
      </c>
      <c r="AA10" s="11">
        <f>SUMIF('2015-2017'!$W:$W,'Q.8 LGE Labor'!$B10&amp;"PLTL"&amp;"2015",'2015-2017'!E:E)</f>
        <v>0</v>
      </c>
      <c r="AB10" s="11">
        <f>SUMIF('2015-2017'!$W:$W,'Q.8 LGE Labor'!$B10&amp;"PLTL"&amp;"2015",'2015-2017'!F:F)</f>
        <v>0</v>
      </c>
      <c r="AC10" s="11">
        <f>SUMIF('2015-2017'!$W:$W,'Q.8 LGE Labor'!$B10&amp;"PLTL"&amp;"2015",'2015-2017'!G:G)</f>
        <v>0</v>
      </c>
      <c r="AD10" s="11">
        <f>SUMIF('2015-2017'!$W:$W,'Q.8 LGE Labor'!$B10&amp;"PLTL"&amp;"2015",'2015-2017'!H:H)</f>
        <v>0</v>
      </c>
      <c r="AE10" s="11">
        <f>SUMIF('2015-2017'!$W:$W,'Q.8 LGE Labor'!$B10&amp;"PLTL"&amp;"2015",'2015-2017'!I:I)</f>
        <v>0</v>
      </c>
      <c r="AF10" s="11">
        <f>SUMIF('2015-2017'!$W:$W,'Q.8 LGE Labor'!$B10&amp;"PLTL"&amp;"2015",'2015-2017'!J:J)</f>
        <v>0</v>
      </c>
      <c r="AG10" s="11">
        <f>SUMIF('2015-2017'!$W:$W,'Q.8 LGE Labor'!$B10&amp;"PLTL"&amp;"2015",'2015-2017'!K:K)</f>
        <v>0</v>
      </c>
      <c r="AH10" s="11">
        <f>SUMIF('2015-2017'!$W:$W,'Q.8 LGE Labor'!$B10&amp;"PLTL"&amp;"2015",'2015-2017'!L:L)</f>
        <v>0</v>
      </c>
      <c r="AI10" s="11">
        <f>SUMIF('2015-2017'!$W:$W,'Q.8 LGE Labor'!$B10&amp;"PLTL"&amp;"2015",'2015-2017'!M:M)</f>
        <v>0</v>
      </c>
      <c r="AJ10" s="11">
        <f>SUMIF('2015-2017'!$W:$W,'Q.8 LGE Labor'!$B10&amp;"PLTL"&amp;"2015",'2015-2017'!N:N)</f>
        <v>0</v>
      </c>
      <c r="AK10" s="11">
        <f>SUMIF('2015-2017'!$W:$W,'Q.8 LGE Labor'!$B10&amp;"PLTL"&amp;"2015",'2015-2017'!O:O)</f>
        <v>0</v>
      </c>
      <c r="AL10" s="11">
        <f>SUMIF('2015-2017'!$W:$W,'Q.8 LGE Labor'!$B10&amp;"PLTL"&amp;"2015",'2015-2017'!P:P)</f>
        <v>0</v>
      </c>
      <c r="AM10" s="11">
        <f>SUMIF('2015-2017'!$W:$W,'Q.8 LGE Labor'!$B10&amp;"PLTL"&amp;"2016",'2015-2017'!Q:Q)</f>
        <v>0</v>
      </c>
      <c r="AN10" s="11">
        <f>SUMIF('2015-2017'!$W:$W,'Q.8 LGE Labor'!$B10&amp;"PLTL"&amp;"2016",'2015-2017'!R:R)</f>
        <v>0</v>
      </c>
      <c r="AO10" s="11">
        <f>SUMIF('2015-2017'!$W:$W,'Q.8 LGE Labor'!$B10&amp;"PLTL"&amp;"2016",'2015-2017'!S:S)</f>
        <v>0</v>
      </c>
      <c r="AP10" s="11">
        <f>SUMIF('2015-2017'!$W:$W,'Q.8 LGE Labor'!$B10&amp;"PLTL"&amp;"2016",'2015-2017'!T:T)</f>
        <v>0</v>
      </c>
      <c r="AQ10" s="11">
        <f>SUMIF('2015-2017'!$W:$W,'Q.8 LGE Labor'!$B10&amp;"PLTL"&amp;"2016",'2015-2017'!U:U)</f>
        <v>0</v>
      </c>
      <c r="AR10" s="11">
        <f>SUMIF('2015-2017'!$W:$W,'Q.8 LGE Labor'!$B10&amp;"PLTL"&amp;"2016",'2015-2017'!V:V)</f>
        <v>0</v>
      </c>
      <c r="AS10" s="11">
        <f>SUMIF('2015-2017'!$W:$W,'Q.8 LGE Labor'!$B10&amp;"PLTL"&amp;"2016",'2015-2017'!W:W)</f>
        <v>0</v>
      </c>
      <c r="AT10" s="11">
        <f>SUMIF('2015-2017'!$W:$W,'Q.8 LGE Labor'!$B10&amp;"PLTL"&amp;"2016",'2015-2017'!X:X)</f>
        <v>0</v>
      </c>
      <c r="AU10" s="11">
        <f>SUMIF('2015-2017'!$W:$W,'Q.8 LGE Labor'!$B10&amp;"PLTL"&amp;"2016",'2015-2017'!Y:Y)</f>
        <v>0</v>
      </c>
      <c r="AV10" s="11">
        <f>SUMIF('2015-2017'!$W:$W,'Q.8 LGE Labor'!$B10&amp;"PLTL"&amp;"2016",'2015-2017'!Z:Z)</f>
        <v>0</v>
      </c>
      <c r="AW10" s="11">
        <f>SUMIF('2015-2017'!$W:$W,'Q.8 LGE Labor'!$B10&amp;"PLTL"&amp;"2016",'2015-2017'!AA:AA)</f>
        <v>0</v>
      </c>
      <c r="AX10" s="11">
        <f>SUMIF('2015-2017'!$W:$W,'Q.8 LGE Labor'!$B10&amp;"PLTL"&amp;"2016",'2015-2017'!AB:AB)</f>
        <v>0</v>
      </c>
      <c r="AY10" s="11">
        <f>SUMIF('2015-2017'!$W:$W,'Q.8 LGE Labor'!$B10&amp;"PLTL"&amp;"2017",'2015-2017'!AC:AC)</f>
        <v>0</v>
      </c>
      <c r="AZ10" s="11">
        <f>SUMIF('2015-2017'!$W:$W,'Q.8 LGE Labor'!$B10&amp;"PLTL"&amp;"2017",'2015-2017'!AD:AD)</f>
        <v>0</v>
      </c>
      <c r="BA10" s="11">
        <f>SUMIF('2015-2017'!$W:$W,'Q.8 LGE Labor'!$B10&amp;"PLTL"&amp;"2017",'2015-2017'!AE:AE)</f>
        <v>0</v>
      </c>
      <c r="BB10" s="11">
        <f>SUMIF('2015-2017'!$W:$W,'Q.8 LGE Labor'!$B10&amp;"PLTL"&amp;"2017",'2015-2017'!AF:AF)</f>
        <v>0</v>
      </c>
      <c r="BC10" s="11">
        <f>SUMIF('2015-2017'!$W:$W,'Q.8 LGE Labor'!$B10&amp;"PLTL"&amp;"2017",'2015-2017'!AG:AG)</f>
        <v>0</v>
      </c>
      <c r="BD10" s="11">
        <f>SUMIF('2015-2017'!$W:$W,'Q.8 LGE Labor'!$B10&amp;"PLTL"&amp;"2017",'2015-2017'!AH:AH)</f>
        <v>0</v>
      </c>
      <c r="BE10" s="11">
        <f>SUMIF('2015-2017'!$W:$W,'Q.8 LGE Labor'!$B10&amp;"PLTL"&amp;"2017",'2015-2017'!AI:AI)</f>
        <v>0</v>
      </c>
      <c r="BF10" s="11">
        <f>SUMIF('2015-2017'!$W:$W,'Q.8 LGE Labor'!$B10&amp;"PLTL"&amp;"2017",'2015-2017'!AJ:AJ)</f>
        <v>0</v>
      </c>
      <c r="BG10" s="11">
        <f>SUMIF('2015-2017'!$W:$W,'Q.8 LGE Labor'!$B10&amp;"PLTL"&amp;"2017",'2015-2017'!AK:AK)</f>
        <v>0</v>
      </c>
      <c r="BH10" s="11">
        <f>SUMIF('2015-2017'!$W:$W,'Q.8 LGE Labor'!$B10&amp;"PLTL"&amp;"2017",'2015-2017'!AL:AL)</f>
        <v>0</v>
      </c>
      <c r="BI10" s="11">
        <f>SUMIF('2015-2017'!$W:$W,'Q.8 LGE Labor'!$B10&amp;"PLTL"&amp;"2017",'2015-2017'!AM:AM)</f>
        <v>0</v>
      </c>
      <c r="BJ10" s="11">
        <f>SUMIF('2015-2017'!$W:$W,'Q.8 LGE Labor'!$B10&amp;"PLTL"&amp;"2017",'2015-2017'!AN:AN)</f>
        <v>0</v>
      </c>
      <c r="BK10" s="12"/>
    </row>
    <row r="11" spans="1:63" x14ac:dyDescent="0.25">
      <c r="A11" s="16" t="s">
        <v>3175</v>
      </c>
      <c r="B11" s="13" t="s">
        <v>649</v>
      </c>
      <c r="C11" s="11">
        <f>SUMIF('Act 2013-2014'!$W:$W,'Q.8 LGE Labor'!$B11&amp;"PLTL"&amp;"2013",'Act 2013-2014'!E:E)</f>
        <v>141852.47</v>
      </c>
      <c r="D11" s="11">
        <f>SUMIF('Act 2013-2014'!$W:$W,'Q.8 LGE Labor'!$B11&amp;"PLTL"&amp;"2013",'Act 2013-2014'!F:F)</f>
        <v>131330.69</v>
      </c>
      <c r="E11" s="11">
        <f>SUMIF('Act 2013-2014'!$W:$W,'Q.8 LGE Labor'!$B11&amp;"PLTL"&amp;"2013",'Act 2013-2014'!G:G)</f>
        <v>144237.75</v>
      </c>
      <c r="F11" s="11">
        <f>SUMIF('Act 2013-2014'!$W:$W,'Q.8 LGE Labor'!$B11&amp;"PLTL"&amp;"2013",'Act 2013-2014'!H:H)</f>
        <v>232298.77999999997</v>
      </c>
      <c r="G11" s="11">
        <f>SUMIF('Act 2013-2014'!$W:$W,'Q.8 LGE Labor'!$B11&amp;"PLTL"&amp;"2013",'Act 2013-2014'!I:I)</f>
        <v>146364.6</v>
      </c>
      <c r="H11" s="11">
        <f>SUMIF('Act 2013-2014'!$W:$W,'Q.8 LGE Labor'!$B11&amp;"PLTL"&amp;"2013",'Act 2013-2014'!J:J)</f>
        <v>131365.75</v>
      </c>
      <c r="I11" s="11">
        <f>SUMIF('Act 2013-2014'!$W:$W,'Q.8 LGE Labor'!$B11&amp;"PLTL"&amp;"2013",'Act 2013-2014'!K:K)</f>
        <v>140898.79</v>
      </c>
      <c r="J11" s="11">
        <f>SUMIF('Act 2013-2014'!$W:$W,'Q.8 LGE Labor'!$B11&amp;"PLTL"&amp;"2013",'Act 2013-2014'!L:L)</f>
        <v>133285.44</v>
      </c>
      <c r="K11" s="11">
        <f>SUMIF('Act 2013-2014'!$W:$W,'Q.8 LGE Labor'!$B11&amp;"PLTL"&amp;"2013",'Act 2013-2014'!M:M)</f>
        <v>124548.86000000003</v>
      </c>
      <c r="L11" s="11">
        <f>SUMIF('Act 2013-2014'!$W:$W,'Q.8 LGE Labor'!$B11&amp;"PLTL"&amp;"2013",'Act 2013-2014'!N:N)</f>
        <v>166183.59999999998</v>
      </c>
      <c r="M11" s="11">
        <f>SUMIF('Act 2013-2014'!$W:$W,'Q.8 LGE Labor'!$B11&amp;"PLTL"&amp;"2013",'Act 2013-2014'!O:O)</f>
        <v>120418.34000000001</v>
      </c>
      <c r="N11" s="11">
        <f>SUMIF('Act 2013-2014'!$W:$W,'Q.8 LGE Labor'!$B11&amp;"PLTL"&amp;"2013",'Act 2013-2014'!P:P)</f>
        <v>120388.89999999998</v>
      </c>
      <c r="O11" s="11">
        <f>SUMIF('Act 2013-2014'!$W:$W,'Q.8 LGE Labor'!$B11&amp;"PLTL"&amp;"2014",'Act 2013-2014'!E:E)</f>
        <v>148431.84000000005</v>
      </c>
      <c r="P11" s="11">
        <f>SUMIF('Act 2013-2014'!$W:$W,'Q.8 LGE Labor'!$B11&amp;"PLTL"&amp;"2014",'Act 2013-2014'!F:F)</f>
        <v>150800.24000000005</v>
      </c>
      <c r="Q11" s="11">
        <f>SUMIF('Act 2013-2014'!$W:$W,'Q.8 LGE Labor'!$B11&amp;"PLTL"&amp;"2014",'Act 2013-2014'!G:G)</f>
        <v>197724.02999999997</v>
      </c>
      <c r="R11" s="11">
        <f>SUMIF('Act 2013-2014'!$W:$W,'Q.8 LGE Labor'!$B11&amp;"PLTL"&amp;"2014",'Act 2013-2014'!H:H)</f>
        <v>128104.83999999997</v>
      </c>
      <c r="S11" s="11">
        <f>SUMIF('Act 2013-2014'!$W:$W,'Q.8 LGE Labor'!$B11&amp;"PLTL"&amp;"2014",'Act 2013-2014'!I:I)</f>
        <v>125149.12000000001</v>
      </c>
      <c r="T11" s="11">
        <f>SUMIF('Act 2013-2014'!$W:$W,'Q.8 LGE Labor'!$B11&amp;"PLTL"&amp;"2014",'Act 2013-2014'!J:J)</f>
        <v>111628.46</v>
      </c>
      <c r="U11" s="11">
        <f>SUMIF('Act 2013-2014'!$W:$W,'Q.8 LGE Labor'!$B11&amp;"PLTL"&amp;"2014",'Act 2013-2014'!K:K)</f>
        <v>128941.26999999999</v>
      </c>
      <c r="V11" s="11">
        <f>SUMIF('Act 2013-2014'!$W:$W,'Q.8 LGE Labor'!$B11&amp;"PLTL"&amp;"2014",'Act 2013-2014'!L:L)</f>
        <v>125960.62</v>
      </c>
      <c r="W11" s="11">
        <f>SUMIF('Act 2013-2014'!$W:$W,'Q.8 LGE Labor'!$B11&amp;"PLTL"&amp;"2014",'Act 2013-2014'!M:M)</f>
        <v>127297.88</v>
      </c>
      <c r="X11" s="11">
        <f>SUMIF('Act 2013-2014'!$W:$W,'Q.8 LGE Labor'!$B11&amp;"PLTL"&amp;"2014",'Act 2013-2014'!N:N)</f>
        <v>107505.89999999998</v>
      </c>
      <c r="Y11" s="11">
        <f>SUMIF('Act 2013-2014'!$W:$W,'Q.8 LGE Labor'!$B11&amp;"PLTL"&amp;"2014",'Act 2013-2014'!O:O)</f>
        <v>75713.58</v>
      </c>
      <c r="Z11" s="11">
        <f>SUMIF('Act 2013-2014'!$W:$W,'Q.8 LGE Labor'!$B11&amp;"PLTL"&amp;"2014",'Act 2013-2014'!P:P)</f>
        <v>99004.460000000021</v>
      </c>
      <c r="AA11" s="11">
        <f>SUMIF('2015-2017'!$W:$W,'Q.8 LGE Labor'!$B11&amp;"PLTL"&amp;"2015",'2015-2017'!E:E)</f>
        <v>0</v>
      </c>
      <c r="AB11" s="11">
        <f>SUMIF('2015-2017'!$W:$W,'Q.8 LGE Labor'!$B11&amp;"PLTL"&amp;"2015",'2015-2017'!F:F)</f>
        <v>0</v>
      </c>
      <c r="AC11" s="11">
        <f>SUMIF('2015-2017'!$W:$W,'Q.8 LGE Labor'!$B11&amp;"PLTL"&amp;"2015",'2015-2017'!G:G)</f>
        <v>0</v>
      </c>
      <c r="AD11" s="11">
        <f>SUMIF('2015-2017'!$W:$W,'Q.8 LGE Labor'!$B11&amp;"PLTL"&amp;"2015",'2015-2017'!H:H)</f>
        <v>0</v>
      </c>
      <c r="AE11" s="11">
        <f>SUMIF('2015-2017'!$W:$W,'Q.8 LGE Labor'!$B11&amp;"PLTL"&amp;"2015",'2015-2017'!I:I)</f>
        <v>0</v>
      </c>
      <c r="AF11" s="11">
        <f>SUMIF('2015-2017'!$W:$W,'Q.8 LGE Labor'!$B11&amp;"PLTL"&amp;"2015",'2015-2017'!J:J)</f>
        <v>0</v>
      </c>
      <c r="AG11" s="11">
        <f>SUMIF('2015-2017'!$W:$W,'Q.8 LGE Labor'!$B11&amp;"PLTL"&amp;"2015",'2015-2017'!K:K)</f>
        <v>0</v>
      </c>
      <c r="AH11" s="11">
        <f>SUMIF('2015-2017'!$W:$W,'Q.8 LGE Labor'!$B11&amp;"PLTL"&amp;"2015",'2015-2017'!L:L)</f>
        <v>0</v>
      </c>
      <c r="AI11" s="11">
        <f>SUMIF('2015-2017'!$W:$W,'Q.8 LGE Labor'!$B11&amp;"PLTL"&amp;"2015",'2015-2017'!M:M)</f>
        <v>0</v>
      </c>
      <c r="AJ11" s="11">
        <f>SUMIF('2015-2017'!$W:$W,'Q.8 LGE Labor'!$B11&amp;"PLTL"&amp;"2015",'2015-2017'!N:N)</f>
        <v>0</v>
      </c>
      <c r="AK11" s="11">
        <f>SUMIF('2015-2017'!$W:$W,'Q.8 LGE Labor'!$B11&amp;"PLTL"&amp;"2015",'2015-2017'!O:O)</f>
        <v>0</v>
      </c>
      <c r="AL11" s="11">
        <f>SUMIF('2015-2017'!$W:$W,'Q.8 LGE Labor'!$B11&amp;"PLTL"&amp;"2015",'2015-2017'!P:P)</f>
        <v>0</v>
      </c>
      <c r="AM11" s="11">
        <f>SUMIF('2015-2017'!$W:$W,'Q.8 LGE Labor'!$B11&amp;"PLTL"&amp;"2016",'2015-2017'!Q:Q)</f>
        <v>0</v>
      </c>
      <c r="AN11" s="11">
        <f>SUMIF('2015-2017'!$W:$W,'Q.8 LGE Labor'!$B11&amp;"PLTL"&amp;"2016",'2015-2017'!R:R)</f>
        <v>0</v>
      </c>
      <c r="AO11" s="11">
        <f>SUMIF('2015-2017'!$W:$W,'Q.8 LGE Labor'!$B11&amp;"PLTL"&amp;"2016",'2015-2017'!S:S)</f>
        <v>0</v>
      </c>
      <c r="AP11" s="11">
        <f>SUMIF('2015-2017'!$W:$W,'Q.8 LGE Labor'!$B11&amp;"PLTL"&amp;"2016",'2015-2017'!T:T)</f>
        <v>0</v>
      </c>
      <c r="AQ11" s="11">
        <f>SUMIF('2015-2017'!$W:$W,'Q.8 LGE Labor'!$B11&amp;"PLTL"&amp;"2016",'2015-2017'!U:U)</f>
        <v>0</v>
      </c>
      <c r="AR11" s="11">
        <f>SUMIF('2015-2017'!$W:$W,'Q.8 LGE Labor'!$B11&amp;"PLTL"&amp;"2016",'2015-2017'!V:V)</f>
        <v>0</v>
      </c>
      <c r="AS11" s="11">
        <f>SUMIF('2015-2017'!$W:$W,'Q.8 LGE Labor'!$B11&amp;"PLTL"&amp;"2016",'2015-2017'!W:W)</f>
        <v>0</v>
      </c>
      <c r="AT11" s="11">
        <f>SUMIF('2015-2017'!$W:$W,'Q.8 LGE Labor'!$B11&amp;"PLTL"&amp;"2016",'2015-2017'!X:X)</f>
        <v>0</v>
      </c>
      <c r="AU11" s="11">
        <f>SUMIF('2015-2017'!$W:$W,'Q.8 LGE Labor'!$B11&amp;"PLTL"&amp;"2016",'2015-2017'!Y:Y)</f>
        <v>0</v>
      </c>
      <c r="AV11" s="11">
        <f>SUMIF('2015-2017'!$W:$W,'Q.8 LGE Labor'!$B11&amp;"PLTL"&amp;"2016",'2015-2017'!Z:Z)</f>
        <v>0</v>
      </c>
      <c r="AW11" s="11">
        <f>SUMIF('2015-2017'!$W:$W,'Q.8 LGE Labor'!$B11&amp;"PLTL"&amp;"2016",'2015-2017'!AA:AA)</f>
        <v>0</v>
      </c>
      <c r="AX11" s="11">
        <f>SUMIF('2015-2017'!$W:$W,'Q.8 LGE Labor'!$B11&amp;"PLTL"&amp;"2016",'2015-2017'!AB:AB)</f>
        <v>0</v>
      </c>
      <c r="AY11" s="11">
        <f>SUMIF('2015-2017'!$W:$W,'Q.8 LGE Labor'!$B11&amp;"PLTL"&amp;"2017",'2015-2017'!AC:AC)</f>
        <v>0</v>
      </c>
      <c r="AZ11" s="11">
        <f>SUMIF('2015-2017'!$W:$W,'Q.8 LGE Labor'!$B11&amp;"PLTL"&amp;"2017",'2015-2017'!AD:AD)</f>
        <v>0</v>
      </c>
      <c r="BA11" s="11">
        <f>SUMIF('2015-2017'!$W:$W,'Q.8 LGE Labor'!$B11&amp;"PLTL"&amp;"2017",'2015-2017'!AE:AE)</f>
        <v>0</v>
      </c>
      <c r="BB11" s="11">
        <f>SUMIF('2015-2017'!$W:$W,'Q.8 LGE Labor'!$B11&amp;"PLTL"&amp;"2017",'2015-2017'!AF:AF)</f>
        <v>0</v>
      </c>
      <c r="BC11" s="11">
        <f>SUMIF('2015-2017'!$W:$W,'Q.8 LGE Labor'!$B11&amp;"PLTL"&amp;"2017",'2015-2017'!AG:AG)</f>
        <v>0</v>
      </c>
      <c r="BD11" s="11">
        <f>SUMIF('2015-2017'!$W:$W,'Q.8 LGE Labor'!$B11&amp;"PLTL"&amp;"2017",'2015-2017'!AH:AH)</f>
        <v>0</v>
      </c>
      <c r="BE11" s="11">
        <f>SUMIF('2015-2017'!$W:$W,'Q.8 LGE Labor'!$B11&amp;"PLTL"&amp;"2017",'2015-2017'!AI:AI)</f>
        <v>0</v>
      </c>
      <c r="BF11" s="11">
        <f>SUMIF('2015-2017'!$W:$W,'Q.8 LGE Labor'!$B11&amp;"PLTL"&amp;"2017",'2015-2017'!AJ:AJ)</f>
        <v>0</v>
      </c>
      <c r="BG11" s="11">
        <f>SUMIF('2015-2017'!$W:$W,'Q.8 LGE Labor'!$B11&amp;"PLTL"&amp;"2017",'2015-2017'!AK:AK)</f>
        <v>0</v>
      </c>
      <c r="BH11" s="11">
        <f>SUMIF('2015-2017'!$W:$W,'Q.8 LGE Labor'!$B11&amp;"PLTL"&amp;"2017",'2015-2017'!AL:AL)</f>
        <v>0</v>
      </c>
      <c r="BI11" s="11">
        <f>SUMIF('2015-2017'!$W:$W,'Q.8 LGE Labor'!$B11&amp;"PLTL"&amp;"2017",'2015-2017'!AM:AM)</f>
        <v>0</v>
      </c>
      <c r="BJ11" s="11">
        <f>SUMIF('2015-2017'!$W:$W,'Q.8 LGE Labor'!$B11&amp;"PLTL"&amp;"2017",'2015-2017'!AN:AN)</f>
        <v>0</v>
      </c>
      <c r="BK11" s="12"/>
    </row>
    <row r="12" spans="1:63" x14ac:dyDescent="0.25">
      <c r="A12" s="16" t="s">
        <v>3176</v>
      </c>
      <c r="B12" s="13" t="s">
        <v>650</v>
      </c>
      <c r="C12" s="11">
        <f>SUMIF('Act 2013-2014'!$W:$W,'Q.8 LGE Labor'!$B12&amp;"PLTL"&amp;"2013",'Act 2013-2014'!E:E)</f>
        <v>216326.65</v>
      </c>
      <c r="D12" s="11">
        <f>SUMIF('Act 2013-2014'!$W:$W,'Q.8 LGE Labor'!$B12&amp;"PLTL"&amp;"2013",'Act 2013-2014'!F:F)</f>
        <v>178026.79999999996</v>
      </c>
      <c r="E12" s="11">
        <f>SUMIF('Act 2013-2014'!$W:$W,'Q.8 LGE Labor'!$B12&amp;"PLTL"&amp;"2013",'Act 2013-2014'!G:G)</f>
        <v>195151.43</v>
      </c>
      <c r="F12" s="11">
        <f>SUMIF('Act 2013-2014'!$W:$W,'Q.8 LGE Labor'!$B12&amp;"PLTL"&amp;"2013",'Act 2013-2014'!H:H)</f>
        <v>224923.74999999997</v>
      </c>
      <c r="G12" s="11">
        <f>SUMIF('Act 2013-2014'!$W:$W,'Q.8 LGE Labor'!$B12&amp;"PLTL"&amp;"2013",'Act 2013-2014'!I:I)</f>
        <v>266493.08</v>
      </c>
      <c r="H12" s="11">
        <f>SUMIF('Act 2013-2014'!$W:$W,'Q.8 LGE Labor'!$B12&amp;"PLTL"&amp;"2013",'Act 2013-2014'!J:J)</f>
        <v>84685.260000000009</v>
      </c>
      <c r="I12" s="11">
        <f>SUMIF('Act 2013-2014'!$W:$W,'Q.8 LGE Labor'!$B12&amp;"PLTL"&amp;"2013",'Act 2013-2014'!K:K)</f>
        <v>187366.30999999994</v>
      </c>
      <c r="J12" s="11">
        <f>SUMIF('Act 2013-2014'!$W:$W,'Q.8 LGE Labor'!$B12&amp;"PLTL"&amp;"2013",'Act 2013-2014'!L:L)</f>
        <v>214200.29999999993</v>
      </c>
      <c r="K12" s="11">
        <f>SUMIF('Act 2013-2014'!$W:$W,'Q.8 LGE Labor'!$B12&amp;"PLTL"&amp;"2013",'Act 2013-2014'!M:M)</f>
        <v>179286.12999999998</v>
      </c>
      <c r="L12" s="11">
        <f>SUMIF('Act 2013-2014'!$W:$W,'Q.8 LGE Labor'!$B12&amp;"PLTL"&amp;"2013",'Act 2013-2014'!N:N)</f>
        <v>169220.73000000004</v>
      </c>
      <c r="M12" s="11">
        <f>SUMIF('Act 2013-2014'!$W:$W,'Q.8 LGE Labor'!$B12&amp;"PLTL"&amp;"2013",'Act 2013-2014'!O:O)</f>
        <v>155283.34000000003</v>
      </c>
      <c r="N12" s="11">
        <f>SUMIF('Act 2013-2014'!$W:$W,'Q.8 LGE Labor'!$B12&amp;"PLTL"&amp;"2013",'Act 2013-2014'!P:P)</f>
        <v>162244.78000000003</v>
      </c>
      <c r="O12" s="11">
        <f>SUMIF('Act 2013-2014'!$W:$W,'Q.8 LGE Labor'!$B12&amp;"PLTL"&amp;"2014",'Act 2013-2014'!E:E)</f>
        <v>216808.14999999997</v>
      </c>
      <c r="P12" s="11">
        <f>SUMIF('Act 2013-2014'!$W:$W,'Q.8 LGE Labor'!$B12&amp;"PLTL"&amp;"2014",'Act 2013-2014'!F:F)</f>
        <v>196940.09000000003</v>
      </c>
      <c r="Q12" s="11">
        <f>SUMIF('Act 2013-2014'!$W:$W,'Q.8 LGE Labor'!$B12&amp;"PLTL"&amp;"2014",'Act 2013-2014'!G:G)</f>
        <v>290552.71000000002</v>
      </c>
      <c r="R12" s="11">
        <f>SUMIF('Act 2013-2014'!$W:$W,'Q.8 LGE Labor'!$B12&amp;"PLTL"&amp;"2014",'Act 2013-2014'!H:H)</f>
        <v>182468.06999999998</v>
      </c>
      <c r="S12" s="11">
        <f>SUMIF('Act 2013-2014'!$W:$W,'Q.8 LGE Labor'!$B12&amp;"PLTL"&amp;"2014",'Act 2013-2014'!I:I)</f>
        <v>185834.89999999997</v>
      </c>
      <c r="T12" s="11">
        <f>SUMIF('Act 2013-2014'!$W:$W,'Q.8 LGE Labor'!$B12&amp;"PLTL"&amp;"2014",'Act 2013-2014'!J:J)</f>
        <v>176673.63000000003</v>
      </c>
      <c r="U12" s="11">
        <f>SUMIF('Act 2013-2014'!$W:$W,'Q.8 LGE Labor'!$B12&amp;"PLTL"&amp;"2014",'Act 2013-2014'!K:K)</f>
        <v>173750.1</v>
      </c>
      <c r="V12" s="11">
        <f>SUMIF('Act 2013-2014'!$W:$W,'Q.8 LGE Labor'!$B12&amp;"PLTL"&amp;"2014",'Act 2013-2014'!L:L)</f>
        <v>162242.65000000002</v>
      </c>
      <c r="W12" s="11">
        <f>SUMIF('Act 2013-2014'!$W:$W,'Q.8 LGE Labor'!$B12&amp;"PLTL"&amp;"2014",'Act 2013-2014'!M:M)</f>
        <v>167276.52000000005</v>
      </c>
      <c r="X12" s="11">
        <f>SUMIF('Act 2013-2014'!$W:$W,'Q.8 LGE Labor'!$B12&amp;"PLTL"&amp;"2014",'Act 2013-2014'!N:N)</f>
        <v>135922.19000000006</v>
      </c>
      <c r="Y12" s="11">
        <f>SUMIF('Act 2013-2014'!$W:$W,'Q.8 LGE Labor'!$B12&amp;"PLTL"&amp;"2014",'Act 2013-2014'!O:O)</f>
        <v>116790.21999999997</v>
      </c>
      <c r="Z12" s="11">
        <f>SUMIF('Act 2013-2014'!$W:$W,'Q.8 LGE Labor'!$B12&amp;"PLTL"&amp;"2014",'Act 2013-2014'!P:P)</f>
        <v>139227.52000000002</v>
      </c>
      <c r="AA12" s="11">
        <f>SUMIF('2015-2017'!$W:$W,'Q.8 LGE Labor'!$B12&amp;"PLTL"&amp;"2015",'2015-2017'!E:E)</f>
        <v>0</v>
      </c>
      <c r="AB12" s="11">
        <f>SUMIF('2015-2017'!$W:$W,'Q.8 LGE Labor'!$B12&amp;"PLTL"&amp;"2015",'2015-2017'!F:F)</f>
        <v>0</v>
      </c>
      <c r="AC12" s="11">
        <f>SUMIF('2015-2017'!$W:$W,'Q.8 LGE Labor'!$B12&amp;"PLTL"&amp;"2015",'2015-2017'!G:G)</f>
        <v>0</v>
      </c>
      <c r="AD12" s="11">
        <f>SUMIF('2015-2017'!$W:$W,'Q.8 LGE Labor'!$B12&amp;"PLTL"&amp;"2015",'2015-2017'!H:H)</f>
        <v>0</v>
      </c>
      <c r="AE12" s="11">
        <f>SUMIF('2015-2017'!$W:$W,'Q.8 LGE Labor'!$B12&amp;"PLTL"&amp;"2015",'2015-2017'!I:I)</f>
        <v>0</v>
      </c>
      <c r="AF12" s="11">
        <f>SUMIF('2015-2017'!$W:$W,'Q.8 LGE Labor'!$B12&amp;"PLTL"&amp;"2015",'2015-2017'!J:J)</f>
        <v>0</v>
      </c>
      <c r="AG12" s="11">
        <f>SUMIF('2015-2017'!$W:$W,'Q.8 LGE Labor'!$B12&amp;"PLTL"&amp;"2015",'2015-2017'!K:K)</f>
        <v>0</v>
      </c>
      <c r="AH12" s="11">
        <f>SUMIF('2015-2017'!$W:$W,'Q.8 LGE Labor'!$B12&amp;"PLTL"&amp;"2015",'2015-2017'!L:L)</f>
        <v>0</v>
      </c>
      <c r="AI12" s="11">
        <f>SUMIF('2015-2017'!$W:$W,'Q.8 LGE Labor'!$B12&amp;"PLTL"&amp;"2015",'2015-2017'!M:M)</f>
        <v>0</v>
      </c>
      <c r="AJ12" s="11">
        <f>SUMIF('2015-2017'!$W:$W,'Q.8 LGE Labor'!$B12&amp;"PLTL"&amp;"2015",'2015-2017'!N:N)</f>
        <v>0</v>
      </c>
      <c r="AK12" s="11">
        <f>SUMIF('2015-2017'!$W:$W,'Q.8 LGE Labor'!$B12&amp;"PLTL"&amp;"2015",'2015-2017'!O:O)</f>
        <v>0</v>
      </c>
      <c r="AL12" s="11">
        <f>SUMIF('2015-2017'!$W:$W,'Q.8 LGE Labor'!$B12&amp;"PLTL"&amp;"2015",'2015-2017'!P:P)</f>
        <v>0</v>
      </c>
      <c r="AM12" s="11">
        <f>SUMIF('2015-2017'!$W:$W,'Q.8 LGE Labor'!$B12&amp;"PLTL"&amp;"2016",'2015-2017'!Q:Q)</f>
        <v>0</v>
      </c>
      <c r="AN12" s="11">
        <f>SUMIF('2015-2017'!$W:$W,'Q.8 LGE Labor'!$B12&amp;"PLTL"&amp;"2016",'2015-2017'!R:R)</f>
        <v>0</v>
      </c>
      <c r="AO12" s="11">
        <f>SUMIF('2015-2017'!$W:$W,'Q.8 LGE Labor'!$B12&amp;"PLTL"&amp;"2016",'2015-2017'!S:S)</f>
        <v>0</v>
      </c>
      <c r="AP12" s="11">
        <f>SUMIF('2015-2017'!$W:$W,'Q.8 LGE Labor'!$B12&amp;"PLTL"&amp;"2016",'2015-2017'!T:T)</f>
        <v>0</v>
      </c>
      <c r="AQ12" s="11">
        <f>SUMIF('2015-2017'!$W:$W,'Q.8 LGE Labor'!$B12&amp;"PLTL"&amp;"2016",'2015-2017'!U:U)</f>
        <v>0</v>
      </c>
      <c r="AR12" s="11">
        <f>SUMIF('2015-2017'!$W:$W,'Q.8 LGE Labor'!$B12&amp;"PLTL"&amp;"2016",'2015-2017'!V:V)</f>
        <v>0</v>
      </c>
      <c r="AS12" s="11">
        <f>SUMIF('2015-2017'!$W:$W,'Q.8 LGE Labor'!$B12&amp;"PLTL"&amp;"2016",'2015-2017'!W:W)</f>
        <v>0</v>
      </c>
      <c r="AT12" s="11">
        <f>SUMIF('2015-2017'!$W:$W,'Q.8 LGE Labor'!$B12&amp;"PLTL"&amp;"2016",'2015-2017'!X:X)</f>
        <v>0</v>
      </c>
      <c r="AU12" s="11">
        <f>SUMIF('2015-2017'!$W:$W,'Q.8 LGE Labor'!$B12&amp;"PLTL"&amp;"2016",'2015-2017'!Y:Y)</f>
        <v>0</v>
      </c>
      <c r="AV12" s="11">
        <f>SUMIF('2015-2017'!$W:$W,'Q.8 LGE Labor'!$B12&amp;"PLTL"&amp;"2016",'2015-2017'!Z:Z)</f>
        <v>0</v>
      </c>
      <c r="AW12" s="11">
        <f>SUMIF('2015-2017'!$W:$W,'Q.8 LGE Labor'!$B12&amp;"PLTL"&amp;"2016",'2015-2017'!AA:AA)</f>
        <v>0</v>
      </c>
      <c r="AX12" s="11">
        <f>SUMIF('2015-2017'!$W:$W,'Q.8 LGE Labor'!$B12&amp;"PLTL"&amp;"2016",'2015-2017'!AB:AB)</f>
        <v>0</v>
      </c>
      <c r="AY12" s="11">
        <f>SUMIF('2015-2017'!$W:$W,'Q.8 LGE Labor'!$B12&amp;"PLTL"&amp;"2017",'2015-2017'!AC:AC)</f>
        <v>0</v>
      </c>
      <c r="AZ12" s="11">
        <f>SUMIF('2015-2017'!$W:$W,'Q.8 LGE Labor'!$B12&amp;"PLTL"&amp;"2017",'2015-2017'!AD:AD)</f>
        <v>0</v>
      </c>
      <c r="BA12" s="11">
        <f>SUMIF('2015-2017'!$W:$W,'Q.8 LGE Labor'!$B12&amp;"PLTL"&amp;"2017",'2015-2017'!AE:AE)</f>
        <v>0</v>
      </c>
      <c r="BB12" s="11">
        <f>SUMIF('2015-2017'!$W:$W,'Q.8 LGE Labor'!$B12&amp;"PLTL"&amp;"2017",'2015-2017'!AF:AF)</f>
        <v>0</v>
      </c>
      <c r="BC12" s="11">
        <f>SUMIF('2015-2017'!$W:$W,'Q.8 LGE Labor'!$B12&amp;"PLTL"&amp;"2017",'2015-2017'!AG:AG)</f>
        <v>0</v>
      </c>
      <c r="BD12" s="11">
        <f>SUMIF('2015-2017'!$W:$W,'Q.8 LGE Labor'!$B12&amp;"PLTL"&amp;"2017",'2015-2017'!AH:AH)</f>
        <v>0</v>
      </c>
      <c r="BE12" s="11">
        <f>SUMIF('2015-2017'!$W:$W,'Q.8 LGE Labor'!$B12&amp;"PLTL"&amp;"2017",'2015-2017'!AI:AI)</f>
        <v>0</v>
      </c>
      <c r="BF12" s="11">
        <f>SUMIF('2015-2017'!$W:$W,'Q.8 LGE Labor'!$B12&amp;"PLTL"&amp;"2017",'2015-2017'!AJ:AJ)</f>
        <v>0</v>
      </c>
      <c r="BG12" s="11">
        <f>SUMIF('2015-2017'!$W:$W,'Q.8 LGE Labor'!$B12&amp;"PLTL"&amp;"2017",'2015-2017'!AK:AK)</f>
        <v>0</v>
      </c>
      <c r="BH12" s="11">
        <f>SUMIF('2015-2017'!$W:$W,'Q.8 LGE Labor'!$B12&amp;"PLTL"&amp;"2017",'2015-2017'!AL:AL)</f>
        <v>0</v>
      </c>
      <c r="BI12" s="11">
        <f>SUMIF('2015-2017'!$W:$W,'Q.8 LGE Labor'!$B12&amp;"PLTL"&amp;"2017",'2015-2017'!AM:AM)</f>
        <v>0</v>
      </c>
      <c r="BJ12" s="11">
        <f>SUMIF('2015-2017'!$W:$W,'Q.8 LGE Labor'!$B12&amp;"PLTL"&amp;"2017",'2015-2017'!AN:AN)</f>
        <v>0</v>
      </c>
      <c r="BK12" s="12"/>
    </row>
    <row r="13" spans="1:63" x14ac:dyDescent="0.25">
      <c r="A13" s="16" t="s">
        <v>3177</v>
      </c>
      <c r="B13" s="13" t="s">
        <v>3074</v>
      </c>
      <c r="C13" s="11">
        <f>SUMIF('Act 2013-2014'!$W:$W,'Q.8 LGE Labor'!$B13&amp;"PLTL"&amp;"2013",'Act 2013-2014'!E:E)</f>
        <v>901176.14999999956</v>
      </c>
      <c r="D13" s="11">
        <f>SUMIF('Act 2013-2014'!$W:$W,'Q.8 LGE Labor'!$B13&amp;"PLTL"&amp;"2013",'Act 2013-2014'!F:F)</f>
        <v>810554.44</v>
      </c>
      <c r="E13" s="11">
        <f>SUMIF('Act 2013-2014'!$W:$W,'Q.8 LGE Labor'!$B13&amp;"PLTL"&amp;"2013",'Act 2013-2014'!G:G)</f>
        <v>957462.13000000035</v>
      </c>
      <c r="F13" s="11">
        <f>SUMIF('Act 2013-2014'!$W:$W,'Q.8 LGE Labor'!$B13&amp;"PLTL"&amp;"2013",'Act 2013-2014'!H:H)</f>
        <v>946265.45</v>
      </c>
      <c r="G13" s="11">
        <f>SUMIF('Act 2013-2014'!$W:$W,'Q.8 LGE Labor'!$B13&amp;"PLTL"&amp;"2013",'Act 2013-2014'!I:I)</f>
        <v>874106.08999999985</v>
      </c>
      <c r="H13" s="11">
        <f>SUMIF('Act 2013-2014'!$W:$W,'Q.8 LGE Labor'!$B13&amp;"PLTL"&amp;"2013",'Act 2013-2014'!J:J)</f>
        <v>975566.87000000011</v>
      </c>
      <c r="I13" s="11">
        <f>SUMIF('Act 2013-2014'!$W:$W,'Q.8 LGE Labor'!$B13&amp;"PLTL"&amp;"2013",'Act 2013-2014'!K:K)</f>
        <v>960941.17999999993</v>
      </c>
      <c r="J13" s="11">
        <f>SUMIF('Act 2013-2014'!$W:$W,'Q.8 LGE Labor'!$B13&amp;"PLTL"&amp;"2013",'Act 2013-2014'!L:L)</f>
        <v>987328.7799999998</v>
      </c>
      <c r="K13" s="11">
        <f>SUMIF('Act 2013-2014'!$W:$W,'Q.8 LGE Labor'!$B13&amp;"PLTL"&amp;"2013",'Act 2013-2014'!M:M)</f>
        <v>930723.74999999988</v>
      </c>
      <c r="L13" s="11">
        <f>SUMIF('Act 2013-2014'!$W:$W,'Q.8 LGE Labor'!$B13&amp;"PLTL"&amp;"2013",'Act 2013-2014'!N:N)</f>
        <v>1044038.0599999997</v>
      </c>
      <c r="M13" s="11">
        <f>SUMIF('Act 2013-2014'!$W:$W,'Q.8 LGE Labor'!$B13&amp;"PLTL"&amp;"2013",'Act 2013-2014'!O:O)</f>
        <v>808616.02000000014</v>
      </c>
      <c r="N13" s="11">
        <f>SUMIF('Act 2013-2014'!$W:$W,'Q.8 LGE Labor'!$B13&amp;"PLTL"&amp;"2013",'Act 2013-2014'!P:P)</f>
        <v>965283.52000000014</v>
      </c>
      <c r="O13" s="11">
        <f>SUMIF('Act 2013-2014'!$W:$W,'Q.8 LGE Labor'!$B13&amp;"PLTL"&amp;"2014",'Act 2013-2014'!E:E)</f>
        <v>1021857.5099999997</v>
      </c>
      <c r="P13" s="11">
        <f>SUMIF('Act 2013-2014'!$W:$W,'Q.8 LGE Labor'!$B13&amp;"PLTL"&amp;"2014",'Act 2013-2014'!F:F)</f>
        <v>891965.00999999978</v>
      </c>
      <c r="Q13" s="11">
        <f>SUMIF('Act 2013-2014'!$W:$W,'Q.8 LGE Labor'!$B13&amp;"PLTL"&amp;"2014",'Act 2013-2014'!G:G)</f>
        <v>1054709.8600000001</v>
      </c>
      <c r="R13" s="11">
        <f>SUMIF('Act 2013-2014'!$W:$W,'Q.8 LGE Labor'!$B13&amp;"PLTL"&amp;"2014",'Act 2013-2014'!H:H)</f>
        <v>875855.50000000023</v>
      </c>
      <c r="S13" s="11">
        <f>SUMIF('Act 2013-2014'!$W:$W,'Q.8 LGE Labor'!$B13&amp;"PLTL"&amp;"2014",'Act 2013-2014'!I:I)</f>
        <v>825906.55999999994</v>
      </c>
      <c r="T13" s="11">
        <f>SUMIF('Act 2013-2014'!$W:$W,'Q.8 LGE Labor'!$B13&amp;"PLTL"&amp;"2014",'Act 2013-2014'!J:J)</f>
        <v>811236.9300000004</v>
      </c>
      <c r="U13" s="11">
        <f>SUMIF('Act 2013-2014'!$W:$W,'Q.8 LGE Labor'!$B13&amp;"PLTL"&amp;"2014",'Act 2013-2014'!K:K)</f>
        <v>835610.73000000045</v>
      </c>
      <c r="V13" s="11">
        <f>SUMIF('Act 2013-2014'!$W:$W,'Q.8 LGE Labor'!$B13&amp;"PLTL"&amp;"2014",'Act 2013-2014'!L:L)</f>
        <v>831713.95000000007</v>
      </c>
      <c r="W13" s="11">
        <f>SUMIF('Act 2013-2014'!$W:$W,'Q.8 LGE Labor'!$B13&amp;"PLTL"&amp;"2014",'Act 2013-2014'!M:M)</f>
        <v>797392.32</v>
      </c>
      <c r="X13" s="11">
        <f>SUMIF('Act 2013-2014'!$W:$W,'Q.8 LGE Labor'!$B13&amp;"PLTL"&amp;"2014",'Act 2013-2014'!N:N)</f>
        <v>660735.09</v>
      </c>
      <c r="Y13" s="11">
        <f>SUMIF('Act 2013-2014'!$W:$W,'Q.8 LGE Labor'!$B13&amp;"PLTL"&amp;"2014",'Act 2013-2014'!O:O)</f>
        <v>594193.20999999985</v>
      </c>
      <c r="Z13" s="11">
        <f>SUMIF('Act 2013-2014'!$W:$W,'Q.8 LGE Labor'!$B13&amp;"PLTL"&amp;"2014",'Act 2013-2014'!P:P)</f>
        <v>755966.32</v>
      </c>
      <c r="AA13" s="11">
        <f>SUMIF('2015-2017'!$W:$W,'Q.8 LGE Labor'!$B13&amp;"PLTL"&amp;"2015",'2015-2017'!E:E)</f>
        <v>1196494.4591361831</v>
      </c>
      <c r="AB13" s="11">
        <f>SUMIF('2015-2017'!$W:$W,'Q.8 LGE Labor'!$B13&amp;"PLTL"&amp;"2015",'2015-2017'!F:F)</f>
        <v>1156419.359821219</v>
      </c>
      <c r="AC13" s="11">
        <f>SUMIF('2015-2017'!$W:$W,'Q.8 LGE Labor'!$B13&amp;"PLTL"&amp;"2015",'2015-2017'!G:G)</f>
        <v>1265294.4646940548</v>
      </c>
      <c r="AD13" s="11">
        <f>SUMIF('2015-2017'!$W:$W,'Q.8 LGE Labor'!$B13&amp;"PLTL"&amp;"2015",'2015-2017'!H:H)</f>
        <v>3956452.6991080288</v>
      </c>
      <c r="AE13" s="11">
        <f>SUMIF('2015-2017'!$W:$W,'Q.8 LGE Labor'!$B13&amp;"PLTL"&amp;"2015",'2015-2017'!I:I)</f>
        <v>0</v>
      </c>
      <c r="AF13" s="11">
        <f>SUMIF('2015-2017'!$W:$W,'Q.8 LGE Labor'!$B13&amp;"PLTL"&amp;"2015",'2015-2017'!J:J)</f>
        <v>0</v>
      </c>
      <c r="AG13" s="11">
        <f>SUMIF('2015-2017'!$W:$W,'Q.8 LGE Labor'!$B13&amp;"PLTL"&amp;"2015",'2015-2017'!K:K)</f>
        <v>0</v>
      </c>
      <c r="AH13" s="11">
        <f>SUMIF('2015-2017'!$W:$W,'Q.8 LGE Labor'!$B13&amp;"PLTL"&amp;"2015",'2015-2017'!L:L)</f>
        <v>0</v>
      </c>
      <c r="AI13" s="11">
        <f>SUMIF('2015-2017'!$W:$W,'Q.8 LGE Labor'!$B13&amp;"PLTL"&amp;"2015",'2015-2017'!M:M)</f>
        <v>0</v>
      </c>
      <c r="AJ13" s="11">
        <f>SUMIF('2015-2017'!$W:$W,'Q.8 LGE Labor'!$B13&amp;"PLTL"&amp;"2015",'2015-2017'!N:N)</f>
        <v>0</v>
      </c>
      <c r="AK13" s="11">
        <f>SUMIF('2015-2017'!$W:$W,'Q.8 LGE Labor'!$B13&amp;"PLTL"&amp;"2015",'2015-2017'!O:O)</f>
        <v>0</v>
      </c>
      <c r="AL13" s="11">
        <f>SUMIF('2015-2017'!$W:$W,'Q.8 LGE Labor'!$B13&amp;"PLTL"&amp;"2015",'2015-2017'!P:P)</f>
        <v>0</v>
      </c>
      <c r="AM13" s="11">
        <f>SUMIF('2015-2017'!$W:$W,'Q.8 LGE Labor'!$B13&amp;"PLTL"&amp;"2016",'2015-2017'!Q:Q)</f>
        <v>0</v>
      </c>
      <c r="AN13" s="11">
        <f>SUMIF('2015-2017'!$W:$W,'Q.8 LGE Labor'!$B13&amp;"PLTL"&amp;"2016",'2015-2017'!R:R)</f>
        <v>0</v>
      </c>
      <c r="AO13" s="11">
        <f>SUMIF('2015-2017'!$W:$W,'Q.8 LGE Labor'!$B13&amp;"PLTL"&amp;"2016",'2015-2017'!S:S)</f>
        <v>0</v>
      </c>
      <c r="AP13" s="11">
        <f>SUMIF('2015-2017'!$W:$W,'Q.8 LGE Labor'!$B13&amp;"PLTL"&amp;"2016",'2015-2017'!T:T)</f>
        <v>0</v>
      </c>
      <c r="AQ13" s="11">
        <f>SUMIF('2015-2017'!$W:$W,'Q.8 LGE Labor'!$B13&amp;"PLTL"&amp;"2016",'2015-2017'!U:U)</f>
        <v>0</v>
      </c>
      <c r="AR13" s="11">
        <f>SUMIF('2015-2017'!$W:$W,'Q.8 LGE Labor'!$B13&amp;"PLTL"&amp;"2016",'2015-2017'!V:V)</f>
        <v>0</v>
      </c>
      <c r="AS13" s="11">
        <f>SUMIF('2015-2017'!$W:$W,'Q.8 LGE Labor'!$B13&amp;"PLTL"&amp;"2016",'2015-2017'!W:W)</f>
        <v>0</v>
      </c>
      <c r="AT13" s="11">
        <f>SUMIF('2015-2017'!$W:$W,'Q.8 LGE Labor'!$B13&amp;"PLTL"&amp;"2016",'2015-2017'!X:X)</f>
        <v>0</v>
      </c>
      <c r="AU13" s="11">
        <f>SUMIF('2015-2017'!$W:$W,'Q.8 LGE Labor'!$B13&amp;"PLTL"&amp;"2016",'2015-2017'!Y:Y)</f>
        <v>0</v>
      </c>
      <c r="AV13" s="11">
        <f>SUMIF('2015-2017'!$W:$W,'Q.8 LGE Labor'!$B13&amp;"PLTL"&amp;"2016",'2015-2017'!Z:Z)</f>
        <v>0</v>
      </c>
      <c r="AW13" s="11">
        <f>SUMIF('2015-2017'!$W:$W,'Q.8 LGE Labor'!$B13&amp;"PLTL"&amp;"2016",'2015-2017'!AA:AA)</f>
        <v>0</v>
      </c>
      <c r="AX13" s="11">
        <f>SUMIF('2015-2017'!$W:$W,'Q.8 LGE Labor'!$B13&amp;"PLTL"&amp;"2016",'2015-2017'!AB:AB)</f>
        <v>0</v>
      </c>
      <c r="AY13" s="11">
        <f>SUMIF('2015-2017'!$W:$W,'Q.8 LGE Labor'!$B13&amp;"PLTL"&amp;"2017",'2015-2017'!AC:AC)</f>
        <v>0</v>
      </c>
      <c r="AZ13" s="11">
        <f>SUMIF('2015-2017'!$W:$W,'Q.8 LGE Labor'!$B13&amp;"PLTL"&amp;"2017",'2015-2017'!AD:AD)</f>
        <v>0</v>
      </c>
      <c r="BA13" s="11">
        <f>SUMIF('2015-2017'!$W:$W,'Q.8 LGE Labor'!$B13&amp;"PLTL"&amp;"2017",'2015-2017'!AE:AE)</f>
        <v>0</v>
      </c>
      <c r="BB13" s="11">
        <f>SUMIF('2015-2017'!$W:$W,'Q.8 LGE Labor'!$B13&amp;"PLTL"&amp;"2017",'2015-2017'!AF:AF)</f>
        <v>0</v>
      </c>
      <c r="BC13" s="11">
        <f>SUMIF('2015-2017'!$W:$W,'Q.8 LGE Labor'!$B13&amp;"PLTL"&amp;"2017",'2015-2017'!AG:AG)</f>
        <v>0</v>
      </c>
      <c r="BD13" s="11">
        <f>SUMIF('2015-2017'!$W:$W,'Q.8 LGE Labor'!$B13&amp;"PLTL"&amp;"2017",'2015-2017'!AH:AH)</f>
        <v>0</v>
      </c>
      <c r="BE13" s="11">
        <f>SUMIF('2015-2017'!$W:$W,'Q.8 LGE Labor'!$B13&amp;"PLTL"&amp;"2017",'2015-2017'!AI:AI)</f>
        <v>0</v>
      </c>
      <c r="BF13" s="11">
        <f>SUMIF('2015-2017'!$W:$W,'Q.8 LGE Labor'!$B13&amp;"PLTL"&amp;"2017",'2015-2017'!AJ:AJ)</f>
        <v>0</v>
      </c>
      <c r="BG13" s="11">
        <f>SUMIF('2015-2017'!$W:$W,'Q.8 LGE Labor'!$B13&amp;"PLTL"&amp;"2017",'2015-2017'!AK:AK)</f>
        <v>0</v>
      </c>
      <c r="BH13" s="11">
        <f>SUMIF('2015-2017'!$W:$W,'Q.8 LGE Labor'!$B13&amp;"PLTL"&amp;"2017",'2015-2017'!AL:AL)</f>
        <v>0</v>
      </c>
      <c r="BI13" s="11">
        <f>SUMIF('2015-2017'!$W:$W,'Q.8 LGE Labor'!$B13&amp;"PLTL"&amp;"2017",'2015-2017'!AM:AM)</f>
        <v>0</v>
      </c>
      <c r="BJ13" s="11">
        <f>SUMIF('2015-2017'!$W:$W,'Q.8 LGE Labor'!$B13&amp;"PLTL"&amp;"2017",'2015-2017'!AN:AN)</f>
        <v>0</v>
      </c>
      <c r="BK13" s="12"/>
    </row>
    <row r="14" spans="1:63" x14ac:dyDescent="0.25">
      <c r="A14" s="16" t="s">
        <v>3228</v>
      </c>
      <c r="B14" s="13"/>
      <c r="C14" s="24">
        <f>SUM(C10:C13)</f>
        <v>1387364.7699999996</v>
      </c>
      <c r="D14" s="24">
        <f t="shared" ref="D14:BJ14" si="0">SUM(D10:D13)</f>
        <v>1251530.0499999998</v>
      </c>
      <c r="E14" s="24">
        <f t="shared" si="0"/>
        <v>1423373.5000000005</v>
      </c>
      <c r="F14" s="24">
        <f t="shared" si="0"/>
        <v>1520384.21</v>
      </c>
      <c r="G14" s="24">
        <f t="shared" si="0"/>
        <v>1408880.18</v>
      </c>
      <c r="H14" s="24">
        <f t="shared" si="0"/>
        <v>1346397.4100000001</v>
      </c>
      <c r="I14" s="24">
        <f t="shared" si="0"/>
        <v>1443607.3699999999</v>
      </c>
      <c r="J14" s="24">
        <f t="shared" si="0"/>
        <v>1468030.4599999997</v>
      </c>
      <c r="K14" s="24">
        <f t="shared" si="0"/>
        <v>1364283.48</v>
      </c>
      <c r="L14" s="24">
        <f t="shared" si="0"/>
        <v>1514171.4099999997</v>
      </c>
      <c r="M14" s="24">
        <f t="shared" si="0"/>
        <v>1181745.5300000003</v>
      </c>
      <c r="N14" s="24">
        <f t="shared" si="0"/>
        <v>1375858.1500000001</v>
      </c>
      <c r="O14" s="24">
        <f t="shared" si="0"/>
        <v>1513371.0599999996</v>
      </c>
      <c r="P14" s="24">
        <f t="shared" si="0"/>
        <v>1354054.2799999998</v>
      </c>
      <c r="Q14" s="24">
        <f t="shared" si="0"/>
        <v>1664958.29</v>
      </c>
      <c r="R14" s="24">
        <f t="shared" si="0"/>
        <v>1372504.23</v>
      </c>
      <c r="S14" s="24">
        <f t="shared" si="0"/>
        <v>1247642.7999999998</v>
      </c>
      <c r="T14" s="24">
        <f t="shared" si="0"/>
        <v>1203432.7700000005</v>
      </c>
      <c r="U14" s="24">
        <f t="shared" si="0"/>
        <v>1255889.5800000005</v>
      </c>
      <c r="V14" s="24">
        <f t="shared" si="0"/>
        <v>1234212.1200000001</v>
      </c>
      <c r="W14" s="24">
        <f t="shared" si="0"/>
        <v>1216377.3700000001</v>
      </c>
      <c r="X14" s="24">
        <f t="shared" si="0"/>
        <v>1008222.67</v>
      </c>
      <c r="Y14" s="24">
        <f t="shared" si="0"/>
        <v>863623.07999999984</v>
      </c>
      <c r="Z14" s="24">
        <f t="shared" si="0"/>
        <v>1105713.4000000001</v>
      </c>
      <c r="AA14" s="24">
        <f t="shared" si="0"/>
        <v>1196494.4591361831</v>
      </c>
      <c r="AB14" s="24">
        <f t="shared" si="0"/>
        <v>1156419.359821219</v>
      </c>
      <c r="AC14" s="24">
        <f t="shared" si="0"/>
        <v>1265294.4646940548</v>
      </c>
      <c r="AD14" s="24">
        <f t="shared" si="0"/>
        <v>3956452.6991080288</v>
      </c>
      <c r="AE14" s="24">
        <f t="shared" si="0"/>
        <v>0</v>
      </c>
      <c r="AF14" s="24">
        <f t="shared" si="0"/>
        <v>0</v>
      </c>
      <c r="AG14" s="24">
        <f t="shared" si="0"/>
        <v>0</v>
      </c>
      <c r="AH14" s="24">
        <f t="shared" si="0"/>
        <v>0</v>
      </c>
      <c r="AI14" s="24">
        <f t="shared" si="0"/>
        <v>0</v>
      </c>
      <c r="AJ14" s="24">
        <f t="shared" si="0"/>
        <v>0</v>
      </c>
      <c r="AK14" s="24">
        <f t="shared" si="0"/>
        <v>0</v>
      </c>
      <c r="AL14" s="24">
        <f t="shared" si="0"/>
        <v>0</v>
      </c>
      <c r="AM14" s="24">
        <f t="shared" si="0"/>
        <v>0</v>
      </c>
      <c r="AN14" s="24">
        <f t="shared" si="0"/>
        <v>0</v>
      </c>
      <c r="AO14" s="24">
        <f t="shared" si="0"/>
        <v>0</v>
      </c>
      <c r="AP14" s="24">
        <f t="shared" si="0"/>
        <v>0</v>
      </c>
      <c r="AQ14" s="24">
        <f t="shared" si="0"/>
        <v>0</v>
      </c>
      <c r="AR14" s="24">
        <f t="shared" si="0"/>
        <v>0</v>
      </c>
      <c r="AS14" s="24">
        <f t="shared" si="0"/>
        <v>0</v>
      </c>
      <c r="AT14" s="24">
        <f t="shared" si="0"/>
        <v>0</v>
      </c>
      <c r="AU14" s="24">
        <f t="shared" si="0"/>
        <v>0</v>
      </c>
      <c r="AV14" s="24">
        <f t="shared" si="0"/>
        <v>0</v>
      </c>
      <c r="AW14" s="24">
        <f t="shared" si="0"/>
        <v>0</v>
      </c>
      <c r="AX14" s="24">
        <f t="shared" si="0"/>
        <v>0</v>
      </c>
      <c r="AY14" s="24">
        <f t="shared" si="0"/>
        <v>0</v>
      </c>
      <c r="AZ14" s="24">
        <f t="shared" si="0"/>
        <v>0</v>
      </c>
      <c r="BA14" s="24">
        <f t="shared" si="0"/>
        <v>0</v>
      </c>
      <c r="BB14" s="24">
        <f t="shared" si="0"/>
        <v>0</v>
      </c>
      <c r="BC14" s="24">
        <f t="shared" si="0"/>
        <v>0</v>
      </c>
      <c r="BD14" s="24">
        <f t="shared" si="0"/>
        <v>0</v>
      </c>
      <c r="BE14" s="24">
        <f t="shared" si="0"/>
        <v>0</v>
      </c>
      <c r="BF14" s="24">
        <f t="shared" si="0"/>
        <v>0</v>
      </c>
      <c r="BG14" s="24">
        <f t="shared" si="0"/>
        <v>0</v>
      </c>
      <c r="BH14" s="24">
        <f t="shared" si="0"/>
        <v>0</v>
      </c>
      <c r="BI14" s="24">
        <f t="shared" si="0"/>
        <v>0</v>
      </c>
      <c r="BJ14" s="24">
        <f t="shared" si="0"/>
        <v>0</v>
      </c>
      <c r="BK14" s="12"/>
    </row>
    <row r="15" spans="1:63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</row>
    <row r="16" spans="1:63" x14ac:dyDescent="0.25">
      <c r="A16" s="23" t="s">
        <v>3226</v>
      </c>
    </row>
    <row r="17" spans="1:62" x14ac:dyDescent="0.25">
      <c r="A17" t="s">
        <v>3190</v>
      </c>
      <c r="C17">
        <v>103</v>
      </c>
      <c r="D17">
        <v>103</v>
      </c>
      <c r="E17">
        <v>103</v>
      </c>
      <c r="F17">
        <v>106</v>
      </c>
      <c r="G17">
        <v>105</v>
      </c>
      <c r="H17">
        <v>105</v>
      </c>
      <c r="I17">
        <v>105</v>
      </c>
      <c r="J17">
        <v>104</v>
      </c>
      <c r="K17">
        <v>104</v>
      </c>
      <c r="L17">
        <v>104</v>
      </c>
      <c r="M17">
        <v>105</v>
      </c>
      <c r="N17">
        <v>105</v>
      </c>
      <c r="O17">
        <v>105</v>
      </c>
      <c r="P17">
        <v>105</v>
      </c>
      <c r="Q17">
        <v>105</v>
      </c>
      <c r="R17">
        <v>105</v>
      </c>
      <c r="S17">
        <v>105</v>
      </c>
      <c r="T17">
        <v>104</v>
      </c>
      <c r="U17">
        <v>105</v>
      </c>
      <c r="V17">
        <v>105</v>
      </c>
      <c r="W17">
        <v>105</v>
      </c>
      <c r="X17">
        <v>105</v>
      </c>
      <c r="Y17">
        <v>105</v>
      </c>
      <c r="Z17">
        <v>105</v>
      </c>
      <c r="AA17">
        <f>+'Plan Headcount'!D2</f>
        <v>108</v>
      </c>
      <c r="AB17">
        <f>+'Plan Headcount'!E2</f>
        <v>108</v>
      </c>
      <c r="AC17">
        <f>+'Plan Headcount'!F2</f>
        <v>108</v>
      </c>
      <c r="AD17">
        <f>+'Plan Headcount'!G2</f>
        <v>108</v>
      </c>
      <c r="AE17">
        <f>'Plan Headcount'!H2</f>
        <v>0</v>
      </c>
      <c r="AF17">
        <f>'Plan Headcount'!I2</f>
        <v>0</v>
      </c>
      <c r="AG17">
        <f>'Plan Headcount'!J2</f>
        <v>0</v>
      </c>
      <c r="AH17">
        <f>'Plan Headcount'!K2</f>
        <v>0</v>
      </c>
      <c r="AI17">
        <f>'Plan Headcount'!L2</f>
        <v>0</v>
      </c>
      <c r="AJ17">
        <f>'Plan Headcount'!M2</f>
        <v>0</v>
      </c>
      <c r="AK17">
        <f>'Plan Headcount'!N2</f>
        <v>0</v>
      </c>
      <c r="AL17">
        <f>'Plan Headcount'!O2</f>
        <v>0</v>
      </c>
      <c r="AM17">
        <f>'Plan Headcount'!D3</f>
        <v>0</v>
      </c>
      <c r="AN17">
        <f>'Plan Headcount'!E3</f>
        <v>0</v>
      </c>
      <c r="AO17">
        <f>'Plan Headcount'!F3</f>
        <v>0</v>
      </c>
      <c r="AP17">
        <f>'Plan Headcount'!G3</f>
        <v>0</v>
      </c>
      <c r="AQ17">
        <f>'Plan Headcount'!H3</f>
        <v>0</v>
      </c>
      <c r="AR17">
        <f>'Plan Headcount'!I3</f>
        <v>0</v>
      </c>
      <c r="AS17">
        <f>'Plan Headcount'!J3</f>
        <v>0</v>
      </c>
      <c r="AT17">
        <f>'Plan Headcount'!K3</f>
        <v>0</v>
      </c>
      <c r="AU17">
        <f>'Plan Headcount'!L3</f>
        <v>0</v>
      </c>
      <c r="AV17">
        <f>'Plan Headcount'!M3</f>
        <v>0</v>
      </c>
      <c r="AW17">
        <f>'Plan Headcount'!N3</f>
        <v>0</v>
      </c>
      <c r="AX17">
        <f>'Plan Headcount'!O3</f>
        <v>0</v>
      </c>
      <c r="AY17">
        <f>'Plan Headcount'!D4</f>
        <v>0</v>
      </c>
      <c r="AZ17">
        <f>'Plan Headcount'!E4</f>
        <v>0</v>
      </c>
      <c r="BA17">
        <f>'Plan Headcount'!F4</f>
        <v>0</v>
      </c>
      <c r="BB17">
        <f>'Plan Headcount'!G4</f>
        <v>0</v>
      </c>
      <c r="BC17">
        <f>'Plan Headcount'!H4</f>
        <v>0</v>
      </c>
      <c r="BD17">
        <f>'Plan Headcount'!I4</f>
        <v>0</v>
      </c>
      <c r="BE17">
        <f>'Plan Headcount'!J4</f>
        <v>0</v>
      </c>
      <c r="BF17">
        <f>'Plan Headcount'!K4</f>
        <v>0</v>
      </c>
      <c r="BG17">
        <f>'Plan Headcount'!L4</f>
        <v>0</v>
      </c>
      <c r="BH17">
        <f>'Plan Headcount'!M4</f>
        <v>0</v>
      </c>
      <c r="BI17">
        <f>'Plan Headcount'!N4</f>
        <v>0</v>
      </c>
      <c r="BJ17">
        <f>'Plan Headcount'!O4</f>
        <v>0</v>
      </c>
    </row>
    <row r="19" spans="1:62" x14ac:dyDescent="0.25">
      <c r="A19" t="s">
        <v>3227</v>
      </c>
    </row>
  </sheetData>
  <mergeCells count="5">
    <mergeCell ref="C7:N7"/>
    <mergeCell ref="O7:Z7"/>
    <mergeCell ref="AA7:AL7"/>
    <mergeCell ref="AM7:AX7"/>
    <mergeCell ref="AY7:BJ7"/>
  </mergeCells>
  <pageMargins left="0.7" right="0.7" top="0.75" bottom="0.75" header="0.3" footer="0.3"/>
  <pageSetup scale="71" orientation="landscape" r:id="rId1"/>
  <headerFooter>
    <oddFooter>&amp;R&amp;"Times New Roman,Bold"&amp;12Attachment to Response to LGE KIUC Question No. 7 
Page &amp;P of &amp;N
Hudson</oddFooter>
  </headerFooter>
  <colBreaks count="4" manualBreakCount="4">
    <brk id="14" max="1048575" man="1"/>
    <brk id="26" max="1048575" man="1"/>
    <brk id="38" max="1048575" man="1"/>
    <brk id="5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C10" sqref="C10"/>
    </sheetView>
  </sheetViews>
  <sheetFormatPr defaultRowHeight="15" x14ac:dyDescent="0.25"/>
  <cols>
    <col min="1" max="1" width="40.28515625" bestFit="1" customWidth="1"/>
    <col min="3" max="3" width="14.7109375" bestFit="1" customWidth="1"/>
    <col min="4" max="4" width="4" bestFit="1" customWidth="1"/>
    <col min="5" max="5" width="4.28515625" bestFit="1" customWidth="1"/>
    <col min="6" max="6" width="4.5703125" bestFit="1" customWidth="1"/>
    <col min="7" max="7" width="4.140625" bestFit="1" customWidth="1"/>
    <col min="8" max="8" width="4.85546875" bestFit="1" customWidth="1"/>
    <col min="9" max="9" width="4" bestFit="1" customWidth="1"/>
    <col min="10" max="10" width="3.42578125" bestFit="1" customWidth="1"/>
    <col min="11" max="11" width="4.42578125" bestFit="1" customWidth="1"/>
    <col min="12" max="12" width="4.28515625" bestFit="1" customWidth="1"/>
    <col min="13" max="13" width="4" bestFit="1" customWidth="1"/>
    <col min="14" max="14" width="4.5703125" bestFit="1" customWidth="1"/>
    <col min="15" max="15" width="4.28515625" bestFit="1" customWidth="1"/>
  </cols>
  <sheetData>
    <row r="1" spans="1:15" x14ac:dyDescent="0.25">
      <c r="A1" s="17" t="s">
        <v>3178</v>
      </c>
      <c r="B1" s="18" t="s">
        <v>3179</v>
      </c>
      <c r="C1" s="17" t="s">
        <v>3180</v>
      </c>
      <c r="D1" s="19" t="s">
        <v>3101</v>
      </c>
      <c r="E1" s="19" t="s">
        <v>3102</v>
      </c>
      <c r="F1" s="19" t="s">
        <v>3103</v>
      </c>
      <c r="G1" s="19" t="s">
        <v>3104</v>
      </c>
      <c r="H1" s="19" t="s">
        <v>3105</v>
      </c>
      <c r="I1" s="19" t="s">
        <v>3106</v>
      </c>
      <c r="J1" s="19" t="s">
        <v>3107</v>
      </c>
      <c r="K1" s="19" t="s">
        <v>3108</v>
      </c>
      <c r="L1" s="19" t="s">
        <v>3109</v>
      </c>
      <c r="M1" s="19" t="s">
        <v>3110</v>
      </c>
      <c r="N1" s="19" t="s">
        <v>3111</v>
      </c>
      <c r="O1" s="19" t="s">
        <v>3112</v>
      </c>
    </row>
    <row r="2" spans="1:15" x14ac:dyDescent="0.25">
      <c r="A2" s="1" t="s">
        <v>3181</v>
      </c>
      <c r="B2">
        <v>2015</v>
      </c>
      <c r="C2" s="1" t="s">
        <v>3184</v>
      </c>
      <c r="D2">
        <v>108</v>
      </c>
      <c r="E2">
        <v>108</v>
      </c>
      <c r="F2">
        <v>108</v>
      </c>
      <c r="G2">
        <v>108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</row>
    <row r="3" spans="1:15" x14ac:dyDescent="0.25">
      <c r="A3" s="1" t="s">
        <v>3181</v>
      </c>
      <c r="B3">
        <v>2016</v>
      </c>
      <c r="C3" s="1" t="s">
        <v>3184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</row>
    <row r="4" spans="1:15" x14ac:dyDescent="0.25">
      <c r="A4" s="1" t="s">
        <v>3181</v>
      </c>
      <c r="B4">
        <v>2017</v>
      </c>
      <c r="C4" s="1" t="s">
        <v>3184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</row>
    <row r="5" spans="1:15" x14ac:dyDescent="0.25">
      <c r="A5" s="1" t="s">
        <v>3182</v>
      </c>
      <c r="B5">
        <v>2015</v>
      </c>
      <c r="C5" s="1" t="s">
        <v>3184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</row>
    <row r="6" spans="1:15" x14ac:dyDescent="0.25">
      <c r="A6" s="1" t="s">
        <v>3182</v>
      </c>
      <c r="B6">
        <v>2016</v>
      </c>
      <c r="C6" s="1" t="s">
        <v>3184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</row>
    <row r="7" spans="1:15" x14ac:dyDescent="0.25">
      <c r="A7" s="1" t="s">
        <v>3182</v>
      </c>
      <c r="B7">
        <v>2017</v>
      </c>
      <c r="C7" s="1" t="s">
        <v>3184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</row>
    <row r="8" spans="1:15" x14ac:dyDescent="0.25">
      <c r="A8" s="1" t="s">
        <v>3183</v>
      </c>
      <c r="B8">
        <v>2015</v>
      </c>
      <c r="C8" s="1" t="s">
        <v>3184</v>
      </c>
      <c r="D8">
        <v>40</v>
      </c>
      <c r="E8">
        <v>40</v>
      </c>
      <c r="F8">
        <v>40</v>
      </c>
      <c r="G8">
        <v>40</v>
      </c>
      <c r="H8">
        <v>40</v>
      </c>
      <c r="I8">
        <v>40</v>
      </c>
      <c r="J8">
        <v>40</v>
      </c>
      <c r="K8">
        <v>40</v>
      </c>
      <c r="L8">
        <v>40</v>
      </c>
      <c r="M8">
        <v>40</v>
      </c>
      <c r="N8">
        <v>40</v>
      </c>
      <c r="O8">
        <v>40</v>
      </c>
    </row>
    <row r="9" spans="1:15" x14ac:dyDescent="0.25">
      <c r="A9" s="1" t="s">
        <v>3183</v>
      </c>
      <c r="B9">
        <v>2016</v>
      </c>
      <c r="C9" s="1" t="s">
        <v>3184</v>
      </c>
      <c r="D9">
        <v>40</v>
      </c>
      <c r="E9">
        <v>40</v>
      </c>
      <c r="F9">
        <v>40</v>
      </c>
      <c r="G9">
        <v>40</v>
      </c>
      <c r="H9">
        <v>5</v>
      </c>
      <c r="I9">
        <v>5</v>
      </c>
      <c r="J9">
        <v>5</v>
      </c>
      <c r="K9">
        <v>5</v>
      </c>
      <c r="L9">
        <v>5</v>
      </c>
      <c r="M9">
        <v>5</v>
      </c>
      <c r="N9">
        <v>5</v>
      </c>
      <c r="O9">
        <v>5</v>
      </c>
    </row>
    <row r="10" spans="1:15" x14ac:dyDescent="0.25">
      <c r="A10" s="1" t="s">
        <v>3183</v>
      </c>
      <c r="B10">
        <v>2017</v>
      </c>
      <c r="C10" s="1" t="s">
        <v>3184</v>
      </c>
      <c r="D10">
        <v>5</v>
      </c>
      <c r="E10">
        <v>5</v>
      </c>
      <c r="F10">
        <v>5</v>
      </c>
      <c r="G10">
        <v>5</v>
      </c>
      <c r="H10">
        <v>5</v>
      </c>
      <c r="I10">
        <v>5</v>
      </c>
      <c r="J10">
        <v>5</v>
      </c>
      <c r="K10">
        <v>5</v>
      </c>
      <c r="L10">
        <v>5</v>
      </c>
      <c r="M10">
        <v>5</v>
      </c>
      <c r="N10">
        <v>5</v>
      </c>
      <c r="O10">
        <v>5</v>
      </c>
    </row>
  </sheetData>
  <pageMargins left="0.7" right="0.7" top="0.75" bottom="0.75" header="0.3" footer="0.3"/>
  <pageSetup scale="71" fitToHeight="0" orientation="landscape" r:id="rId1"/>
  <headerFooter>
    <oddFooter>&amp;R&amp;"Times New Roman,Bold"&amp;12Attachment to Response to LGE KIUC Question No. 7 
Page &amp;P of &amp;N
Hudson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5"/>
  <sheetViews>
    <sheetView workbookViewId="0">
      <selection activeCell="C10" sqref="C10"/>
    </sheetView>
  </sheetViews>
  <sheetFormatPr defaultRowHeight="15" x14ac:dyDescent="0.25"/>
  <cols>
    <col min="1" max="1" width="5" bestFit="1" customWidth="1"/>
    <col min="2" max="2" width="7.85546875" bestFit="1" customWidth="1"/>
    <col min="3" max="3" width="23.7109375" bestFit="1" customWidth="1"/>
    <col min="4" max="4" width="8.140625" bestFit="1" customWidth="1"/>
    <col min="5" max="8" width="13.28515625" bestFit="1" customWidth="1"/>
    <col min="9" max="9" width="13.42578125" bestFit="1" customWidth="1"/>
    <col min="10" max="13" width="13.28515625" bestFit="1" customWidth="1"/>
    <col min="14" max="14" width="13.42578125" bestFit="1" customWidth="1"/>
    <col min="15" max="15" width="14" bestFit="1" customWidth="1"/>
    <col min="16" max="16" width="13.85546875" bestFit="1" customWidth="1"/>
    <col min="17" max="17" width="14.85546875" bestFit="1" customWidth="1"/>
    <col min="21" max="21" width="11.85546875" bestFit="1" customWidth="1"/>
    <col min="23" max="23" width="11.85546875" bestFit="1" customWidth="1"/>
  </cols>
  <sheetData>
    <row r="1" spans="1:23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28</v>
      </c>
      <c r="S1" t="s">
        <v>3075</v>
      </c>
      <c r="T1" t="s">
        <v>3094</v>
      </c>
      <c r="U1" t="s">
        <v>3114</v>
      </c>
      <c r="V1" t="s">
        <v>3185</v>
      </c>
      <c r="W1" t="s">
        <v>3189</v>
      </c>
    </row>
    <row r="2" spans="1:23" x14ac:dyDescent="0.25">
      <c r="A2" t="s">
        <v>3194</v>
      </c>
      <c r="B2" t="s">
        <v>667</v>
      </c>
      <c r="C2" t="s">
        <v>17</v>
      </c>
      <c r="D2" s="1" t="s">
        <v>18</v>
      </c>
      <c r="E2" s="11">
        <v>830.83</v>
      </c>
      <c r="F2" s="11">
        <v>767.49</v>
      </c>
      <c r="G2" s="11">
        <v>790.52</v>
      </c>
      <c r="H2" s="11">
        <v>819.46</v>
      </c>
      <c r="I2" s="11">
        <v>744.62</v>
      </c>
      <c r="J2" s="11">
        <v>827.99</v>
      </c>
      <c r="K2" s="11">
        <v>816.88</v>
      </c>
      <c r="L2" s="11">
        <v>830.45</v>
      </c>
      <c r="M2" s="11">
        <v>842.27</v>
      </c>
      <c r="N2" s="11">
        <v>895.07</v>
      </c>
      <c r="O2" s="11">
        <v>686.34</v>
      </c>
      <c r="P2" s="11">
        <v>273.58999999999997</v>
      </c>
      <c r="Q2" s="11">
        <v>9125.51</v>
      </c>
      <c r="R2" t="str">
        <f>VLOOKUP(D2,Lookups!$A$4:$E$311,5,FALSE)</f>
        <v>CRC</v>
      </c>
      <c r="S2" t="str">
        <f>LEFT(B2,3)</f>
        <v>408</v>
      </c>
      <c r="T2" t="str">
        <f>R2&amp;S2</f>
        <v>CRC408</v>
      </c>
      <c r="U2" t="str">
        <f>T2&amp;A2</f>
        <v>CRC4082013</v>
      </c>
      <c r="V2" t="str">
        <f>LEFT(C2,4)</f>
        <v>PLTL</v>
      </c>
      <c r="W2" t="str">
        <f>R2&amp;V2&amp;A2</f>
        <v>CRCPLTL2013</v>
      </c>
    </row>
    <row r="3" spans="1:23" x14ac:dyDescent="0.25">
      <c r="A3" t="s">
        <v>3194</v>
      </c>
      <c r="B3" t="s">
        <v>667</v>
      </c>
      <c r="C3" t="s">
        <v>17</v>
      </c>
      <c r="D3" s="1" t="s">
        <v>19</v>
      </c>
      <c r="E3" s="11">
        <v>29.73</v>
      </c>
      <c r="F3" s="11">
        <v>39.71</v>
      </c>
      <c r="G3" s="11">
        <v>32.26</v>
      </c>
      <c r="H3" s="11">
        <v>28.28</v>
      </c>
      <c r="I3" s="11">
        <v>27.76</v>
      </c>
      <c r="J3" s="11">
        <v>44.13</v>
      </c>
      <c r="K3" s="11">
        <v>46.25</v>
      </c>
      <c r="L3" s="11">
        <v>33.090000000000003</v>
      </c>
      <c r="M3" s="11">
        <v>26.36</v>
      </c>
      <c r="N3" s="11">
        <v>38.17</v>
      </c>
      <c r="O3" s="11">
        <v>26.11</v>
      </c>
      <c r="P3" s="11">
        <v>25.3</v>
      </c>
      <c r="Q3" s="11">
        <v>397.15</v>
      </c>
      <c r="R3" t="str">
        <f>VLOOKUP(D3,Lookups!$A$4:$E$311,5,FALSE)</f>
        <v>CR4</v>
      </c>
      <c r="S3" t="str">
        <f t="shared" ref="S3:S66" si="0">LEFT(B3,3)</f>
        <v>408</v>
      </c>
      <c r="T3" t="str">
        <f t="shared" ref="T3:T66" si="1">R3&amp;S3</f>
        <v>CR4408</v>
      </c>
      <c r="U3" t="str">
        <f t="shared" ref="U3:U66" si="2">T3&amp;A3</f>
        <v>CR44082013</v>
      </c>
      <c r="V3" t="str">
        <f t="shared" ref="V3:V66" si="3">LEFT(C3,4)</f>
        <v>PLTL</v>
      </c>
      <c r="W3" t="str">
        <f t="shared" ref="W3:W66" si="4">R3&amp;V3&amp;A3</f>
        <v>CR4PLTL2013</v>
      </c>
    </row>
    <row r="4" spans="1:23" x14ac:dyDescent="0.25">
      <c r="A4" t="s">
        <v>3194</v>
      </c>
      <c r="B4" t="s">
        <v>667</v>
      </c>
      <c r="C4" t="s">
        <v>17</v>
      </c>
      <c r="D4" s="1" t="s">
        <v>20</v>
      </c>
      <c r="E4" s="11">
        <v>32.119999999999997</v>
      </c>
      <c r="F4" s="11">
        <v>29.33</v>
      </c>
      <c r="G4" s="11">
        <v>39.82</v>
      </c>
      <c r="H4" s="11">
        <v>110.45</v>
      </c>
      <c r="I4" s="11">
        <v>34.950000000000003</v>
      </c>
      <c r="J4" s="11">
        <v>26.16</v>
      </c>
      <c r="K4" s="11">
        <v>29.16</v>
      </c>
      <c r="L4" s="11">
        <v>24.49</v>
      </c>
      <c r="M4" s="11">
        <v>15.35</v>
      </c>
      <c r="N4" s="11">
        <v>56.96</v>
      </c>
      <c r="O4" s="11">
        <v>36.31</v>
      </c>
      <c r="P4" s="11">
        <v>6.45</v>
      </c>
      <c r="Q4" s="11">
        <v>441.55</v>
      </c>
      <c r="R4" t="str">
        <f>VLOOKUP(D4,Lookups!$A$4:$E$311,5,FALSE)</f>
        <v>CR5</v>
      </c>
      <c r="S4" t="str">
        <f t="shared" si="0"/>
        <v>408</v>
      </c>
      <c r="T4" t="str">
        <f t="shared" si="1"/>
        <v>CR5408</v>
      </c>
      <c r="U4" t="str">
        <f t="shared" si="2"/>
        <v>CR54082013</v>
      </c>
      <c r="V4" t="str">
        <f t="shared" si="3"/>
        <v>PLTL</v>
      </c>
      <c r="W4" t="str">
        <f t="shared" si="4"/>
        <v>CR5PLTL2013</v>
      </c>
    </row>
    <row r="5" spans="1:23" x14ac:dyDescent="0.25">
      <c r="A5" t="s">
        <v>3194</v>
      </c>
      <c r="B5" t="s">
        <v>667</v>
      </c>
      <c r="C5" t="s">
        <v>17</v>
      </c>
      <c r="D5" s="1" t="s">
        <v>21</v>
      </c>
      <c r="E5" s="11">
        <v>56.67</v>
      </c>
      <c r="F5" s="11">
        <v>37.590000000000003</v>
      </c>
      <c r="G5" s="11">
        <v>52.94</v>
      </c>
      <c r="H5" s="11">
        <v>71.37</v>
      </c>
      <c r="I5" s="11">
        <v>38.26</v>
      </c>
      <c r="J5" s="11">
        <v>21.82</v>
      </c>
      <c r="K5" s="11">
        <v>34</v>
      </c>
      <c r="L5" s="11">
        <v>52.9</v>
      </c>
      <c r="M5" s="11">
        <v>24.85</v>
      </c>
      <c r="N5" s="11">
        <v>28.46</v>
      </c>
      <c r="O5" s="11">
        <v>40.659999999999997</v>
      </c>
      <c r="P5" s="11">
        <v>10.06</v>
      </c>
      <c r="Q5" s="11">
        <v>469.58</v>
      </c>
      <c r="R5" t="str">
        <f>VLOOKUP(D5,Lookups!$A$4:$E$311,5,FALSE)</f>
        <v>CR6</v>
      </c>
      <c r="S5" t="str">
        <f t="shared" si="0"/>
        <v>408</v>
      </c>
      <c r="T5" t="str">
        <f t="shared" si="1"/>
        <v>CR6408</v>
      </c>
      <c r="U5" t="str">
        <f t="shared" si="2"/>
        <v>CR64082013</v>
      </c>
      <c r="V5" t="str">
        <f t="shared" si="3"/>
        <v>PLTL</v>
      </c>
      <c r="W5" t="str">
        <f t="shared" si="4"/>
        <v>CR6PLTL2013</v>
      </c>
    </row>
    <row r="6" spans="1:23" x14ac:dyDescent="0.25">
      <c r="A6" t="s">
        <v>3194</v>
      </c>
      <c r="B6" t="s">
        <v>667</v>
      </c>
      <c r="C6" t="s">
        <v>17</v>
      </c>
      <c r="D6" s="1" t="s">
        <v>22</v>
      </c>
      <c r="E6" s="11">
        <v>13.83</v>
      </c>
      <c r="F6" s="11">
        <v>13.88</v>
      </c>
      <c r="G6" s="11">
        <v>29.06</v>
      </c>
      <c r="H6" s="11">
        <v>22.19</v>
      </c>
      <c r="I6" s="11">
        <v>22.55</v>
      </c>
      <c r="J6" s="11">
        <v>22.85</v>
      </c>
      <c r="K6" s="11">
        <v>17.46</v>
      </c>
      <c r="L6" s="11">
        <v>24.58</v>
      </c>
      <c r="M6" s="11">
        <v>13.01</v>
      </c>
      <c r="N6" s="11">
        <v>20.170000000000002</v>
      </c>
      <c r="O6" s="11">
        <v>16.079999999999998</v>
      </c>
      <c r="P6" s="11">
        <v>18.04</v>
      </c>
      <c r="Q6" s="11">
        <v>233.7</v>
      </c>
      <c r="R6" t="str">
        <f>VLOOKUP(D6,Lookups!$A$4:$E$311,5,FALSE)</f>
        <v>TY3</v>
      </c>
      <c r="S6" t="str">
        <f t="shared" si="0"/>
        <v>408</v>
      </c>
      <c r="T6" t="str">
        <f t="shared" si="1"/>
        <v>TY3408</v>
      </c>
      <c r="U6" t="str">
        <f t="shared" si="2"/>
        <v>TY34082013</v>
      </c>
      <c r="V6" t="str">
        <f t="shared" si="3"/>
        <v>PLTL</v>
      </c>
      <c r="W6" t="str">
        <f t="shared" si="4"/>
        <v>TY3PLTL2013</v>
      </c>
    </row>
    <row r="7" spans="1:23" x14ac:dyDescent="0.25">
      <c r="A7" t="s">
        <v>3194</v>
      </c>
      <c r="B7" t="s">
        <v>667</v>
      </c>
      <c r="C7" t="s">
        <v>17</v>
      </c>
      <c r="D7" s="1" t="s">
        <v>23</v>
      </c>
      <c r="E7" s="11">
        <v>13.8</v>
      </c>
      <c r="F7" s="11">
        <v>12.26</v>
      </c>
      <c r="G7" s="11">
        <v>-2.48</v>
      </c>
      <c r="H7" s="11">
        <v>0</v>
      </c>
      <c r="I7" s="11">
        <v>0</v>
      </c>
      <c r="J7" s="11">
        <v>0.62</v>
      </c>
      <c r="K7" s="11">
        <v>5.58</v>
      </c>
      <c r="L7" s="11">
        <v>1.35</v>
      </c>
      <c r="M7" s="11">
        <v>5.3</v>
      </c>
      <c r="N7" s="11">
        <v>0</v>
      </c>
      <c r="O7" s="11">
        <v>0</v>
      </c>
      <c r="P7" s="11">
        <v>0</v>
      </c>
      <c r="Q7" s="11">
        <v>36.43</v>
      </c>
      <c r="R7" t="str">
        <f>VLOOKUP(D7,Lookups!$A$4:$E$311,5,FALSE)</f>
        <v>TYC</v>
      </c>
      <c r="S7" t="str">
        <f t="shared" si="0"/>
        <v>408</v>
      </c>
      <c r="T7" t="str">
        <f t="shared" si="1"/>
        <v>TYC408</v>
      </c>
      <c r="U7" t="str">
        <f t="shared" si="2"/>
        <v>TYC4082013</v>
      </c>
      <c r="V7" t="str">
        <f t="shared" si="3"/>
        <v>PLTL</v>
      </c>
      <c r="W7" t="str">
        <f t="shared" si="4"/>
        <v>TYCPLTL2013</v>
      </c>
    </row>
    <row r="8" spans="1:23" x14ac:dyDescent="0.25">
      <c r="A8" t="s">
        <v>3194</v>
      </c>
      <c r="B8" t="s">
        <v>667</v>
      </c>
      <c r="C8" t="s">
        <v>17</v>
      </c>
      <c r="D8" s="1" t="s">
        <v>24</v>
      </c>
      <c r="E8" s="11">
        <v>5.78</v>
      </c>
      <c r="F8" s="11">
        <v>7.95</v>
      </c>
      <c r="G8" s="11">
        <v>5.09</v>
      </c>
      <c r="H8" s="11">
        <v>0.71</v>
      </c>
      <c r="I8" s="11">
        <v>2.4300000000000002</v>
      </c>
      <c r="J8" s="11">
        <v>3.56</v>
      </c>
      <c r="K8" s="11">
        <v>1.24</v>
      </c>
      <c r="L8" s="11">
        <v>7.65</v>
      </c>
      <c r="M8" s="11">
        <v>4.87</v>
      </c>
      <c r="N8" s="11">
        <v>12.86</v>
      </c>
      <c r="O8" s="11">
        <v>3.78</v>
      </c>
      <c r="P8" s="11">
        <v>6.39</v>
      </c>
      <c r="Q8" s="11">
        <v>62.31</v>
      </c>
      <c r="R8" t="str">
        <f>VLOOKUP(D8,Lookups!$A$4:$E$311,5,FALSE)</f>
        <v>GR3</v>
      </c>
      <c r="S8" t="str">
        <f t="shared" si="0"/>
        <v>408</v>
      </c>
      <c r="T8" t="str">
        <f t="shared" si="1"/>
        <v>GR3408</v>
      </c>
      <c r="U8" t="str">
        <f t="shared" si="2"/>
        <v>GR34082013</v>
      </c>
      <c r="V8" t="str">
        <f t="shared" si="3"/>
        <v>PLTL</v>
      </c>
      <c r="W8" t="str">
        <f t="shared" si="4"/>
        <v>GR3PLTL2013</v>
      </c>
    </row>
    <row r="9" spans="1:23" x14ac:dyDescent="0.25">
      <c r="A9" t="s">
        <v>3194</v>
      </c>
      <c r="B9" t="s">
        <v>667</v>
      </c>
      <c r="C9" t="s">
        <v>17</v>
      </c>
      <c r="D9" s="1" t="s">
        <v>25</v>
      </c>
      <c r="E9" s="11">
        <v>10.01</v>
      </c>
      <c r="F9" s="11">
        <v>5.13</v>
      </c>
      <c r="G9" s="11">
        <v>10.59</v>
      </c>
      <c r="H9" s="11">
        <v>22.51</v>
      </c>
      <c r="I9" s="11">
        <v>3.71</v>
      </c>
      <c r="J9" s="11">
        <v>4.37</v>
      </c>
      <c r="K9" s="11">
        <v>2.9</v>
      </c>
      <c r="L9" s="11">
        <v>3.65</v>
      </c>
      <c r="M9" s="11">
        <v>6.68</v>
      </c>
      <c r="N9" s="11">
        <v>4.53</v>
      </c>
      <c r="O9" s="11">
        <v>4.82</v>
      </c>
      <c r="P9" s="11">
        <v>9.4600000000000009</v>
      </c>
      <c r="Q9" s="11">
        <v>88.36</v>
      </c>
      <c r="R9" t="str">
        <f>VLOOKUP(D9,Lookups!$A$4:$E$311,5,FALSE)</f>
        <v>GR4</v>
      </c>
      <c r="S9" t="str">
        <f t="shared" si="0"/>
        <v>408</v>
      </c>
      <c r="T9" t="str">
        <f t="shared" si="1"/>
        <v>GR4408</v>
      </c>
      <c r="U9" t="str">
        <f t="shared" si="2"/>
        <v>GR44082013</v>
      </c>
      <c r="V9" t="str">
        <f t="shared" si="3"/>
        <v>PLTL</v>
      </c>
      <c r="W9" t="str">
        <f t="shared" si="4"/>
        <v>GR4PLTL2013</v>
      </c>
    </row>
    <row r="10" spans="1:23" x14ac:dyDescent="0.25">
      <c r="A10" t="s">
        <v>3194</v>
      </c>
      <c r="B10" t="s">
        <v>667</v>
      </c>
      <c r="C10" t="s">
        <v>17</v>
      </c>
      <c r="D10" s="1" t="s">
        <v>26</v>
      </c>
      <c r="E10" s="11">
        <v>361.36</v>
      </c>
      <c r="F10" s="11">
        <v>312.77</v>
      </c>
      <c r="G10" s="11">
        <v>368.06</v>
      </c>
      <c r="H10" s="11">
        <v>379.89</v>
      </c>
      <c r="I10" s="11">
        <v>338.51</v>
      </c>
      <c r="J10" s="11">
        <v>328.93</v>
      </c>
      <c r="K10" s="11">
        <v>347.07</v>
      </c>
      <c r="L10" s="11">
        <v>343.93</v>
      </c>
      <c r="M10" s="11">
        <v>340.79</v>
      </c>
      <c r="N10" s="11">
        <v>371.8</v>
      </c>
      <c r="O10" s="11">
        <v>344.37</v>
      </c>
      <c r="P10" s="11">
        <v>583.47</v>
      </c>
      <c r="Q10" s="11">
        <v>4420.95</v>
      </c>
      <c r="R10" t="str">
        <f>VLOOKUP(D10,Lookups!$A$4:$E$311,5,FALSE)</f>
        <v>GRC</v>
      </c>
      <c r="S10" t="str">
        <f t="shared" si="0"/>
        <v>408</v>
      </c>
      <c r="T10" t="str">
        <f t="shared" si="1"/>
        <v>GRC408</v>
      </c>
      <c r="U10" t="str">
        <f t="shared" si="2"/>
        <v>GRC4082013</v>
      </c>
      <c r="V10" t="str">
        <f t="shared" si="3"/>
        <v>PLTL</v>
      </c>
      <c r="W10" t="str">
        <f t="shared" si="4"/>
        <v>GRCPLTL2013</v>
      </c>
    </row>
    <row r="11" spans="1:23" x14ac:dyDescent="0.25">
      <c r="A11" t="s">
        <v>3194</v>
      </c>
      <c r="B11" t="s">
        <v>669</v>
      </c>
      <c r="C11" t="s">
        <v>17</v>
      </c>
      <c r="D11" s="1" t="s">
        <v>18</v>
      </c>
      <c r="E11" s="11">
        <v>66550.240000000005</v>
      </c>
      <c r="F11" s="11">
        <v>60379.37</v>
      </c>
      <c r="G11" s="11">
        <v>62644.93</v>
      </c>
      <c r="H11" s="11">
        <v>64449.88</v>
      </c>
      <c r="I11" s="11">
        <v>58509.97</v>
      </c>
      <c r="J11" s="11">
        <v>65086.73</v>
      </c>
      <c r="K11" s="11">
        <v>64220.95</v>
      </c>
      <c r="L11" s="11">
        <v>65305.64</v>
      </c>
      <c r="M11" s="11">
        <v>66241.22</v>
      </c>
      <c r="N11" s="11">
        <v>70361.119999999995</v>
      </c>
      <c r="O11" s="11">
        <v>53967.72</v>
      </c>
      <c r="P11" s="11">
        <v>63200.32</v>
      </c>
      <c r="Q11" s="11">
        <v>760918.09</v>
      </c>
      <c r="R11" t="str">
        <f>VLOOKUP(D11,Lookups!$A$4:$E$311,5,FALSE)</f>
        <v>CRC</v>
      </c>
      <c r="S11" t="str">
        <f t="shared" si="0"/>
        <v>408</v>
      </c>
      <c r="T11" t="str">
        <f t="shared" si="1"/>
        <v>CRC408</v>
      </c>
      <c r="U11" t="str">
        <f t="shared" si="2"/>
        <v>CRC4082013</v>
      </c>
      <c r="V11" t="str">
        <f t="shared" si="3"/>
        <v>PLTL</v>
      </c>
      <c r="W11" t="str">
        <f t="shared" si="4"/>
        <v>CRCPLTL2013</v>
      </c>
    </row>
    <row r="12" spans="1:23" x14ac:dyDescent="0.25">
      <c r="A12" t="s">
        <v>3194</v>
      </c>
      <c r="B12" t="s">
        <v>669</v>
      </c>
      <c r="C12" t="s">
        <v>17</v>
      </c>
      <c r="D12" s="1" t="s">
        <v>19</v>
      </c>
      <c r="E12" s="11">
        <v>2361.09</v>
      </c>
      <c r="F12" s="11">
        <v>3143.54</v>
      </c>
      <c r="G12" s="11">
        <v>2551.59</v>
      </c>
      <c r="H12" s="11">
        <v>2241.6999999999998</v>
      </c>
      <c r="I12" s="11">
        <v>2198.7600000000002</v>
      </c>
      <c r="J12" s="11">
        <v>3477.86</v>
      </c>
      <c r="K12" s="11">
        <v>3648.26</v>
      </c>
      <c r="L12" s="11">
        <v>2614.27</v>
      </c>
      <c r="M12" s="11">
        <v>2077.27</v>
      </c>
      <c r="N12" s="11">
        <v>3011.41</v>
      </c>
      <c r="O12" s="11">
        <v>2063.52</v>
      </c>
      <c r="P12" s="11">
        <v>2856.31</v>
      </c>
      <c r="Q12" s="11">
        <v>32245.58</v>
      </c>
      <c r="R12" t="str">
        <f>VLOOKUP(D12,Lookups!$A$4:$E$311,5,FALSE)</f>
        <v>CR4</v>
      </c>
      <c r="S12" t="str">
        <f t="shared" si="0"/>
        <v>408</v>
      </c>
      <c r="T12" t="str">
        <f t="shared" si="1"/>
        <v>CR4408</v>
      </c>
      <c r="U12" t="str">
        <f t="shared" si="2"/>
        <v>CR44082013</v>
      </c>
      <c r="V12" t="str">
        <f t="shared" si="3"/>
        <v>PLTL</v>
      </c>
      <c r="W12" t="str">
        <f t="shared" si="4"/>
        <v>CR4PLTL2013</v>
      </c>
    </row>
    <row r="13" spans="1:23" x14ac:dyDescent="0.25">
      <c r="A13" t="s">
        <v>3194</v>
      </c>
      <c r="B13" t="s">
        <v>669</v>
      </c>
      <c r="C13" t="s">
        <v>17</v>
      </c>
      <c r="D13" s="1" t="s">
        <v>20</v>
      </c>
      <c r="E13" s="11">
        <v>2537.5100000000002</v>
      </c>
      <c r="F13" s="11">
        <v>2318.13</v>
      </c>
      <c r="G13" s="11">
        <v>3136.49</v>
      </c>
      <c r="H13" s="11">
        <v>8711.39</v>
      </c>
      <c r="I13" s="11">
        <v>2762.33</v>
      </c>
      <c r="J13" s="11">
        <v>2068.08</v>
      </c>
      <c r="K13" s="11">
        <v>2307.62</v>
      </c>
      <c r="L13" s="11">
        <v>1932.8</v>
      </c>
      <c r="M13" s="11">
        <v>1208.0999999999999</v>
      </c>
      <c r="N13" s="11">
        <v>4494.97</v>
      </c>
      <c r="O13" s="11">
        <v>2865.79</v>
      </c>
      <c r="P13" s="11">
        <v>1873.26</v>
      </c>
      <c r="Q13" s="11">
        <v>36216.47</v>
      </c>
      <c r="R13" t="str">
        <f>VLOOKUP(D13,Lookups!$A$4:$E$311,5,FALSE)</f>
        <v>CR5</v>
      </c>
      <c r="S13" t="str">
        <f t="shared" si="0"/>
        <v>408</v>
      </c>
      <c r="T13" t="str">
        <f t="shared" si="1"/>
        <v>CR5408</v>
      </c>
      <c r="U13" t="str">
        <f t="shared" si="2"/>
        <v>CR54082013</v>
      </c>
      <c r="V13" t="str">
        <f t="shared" si="3"/>
        <v>PLTL</v>
      </c>
      <c r="W13" t="str">
        <f t="shared" si="4"/>
        <v>CR5PLTL2013</v>
      </c>
    </row>
    <row r="14" spans="1:23" x14ac:dyDescent="0.25">
      <c r="A14" t="s">
        <v>3194</v>
      </c>
      <c r="B14" t="s">
        <v>669</v>
      </c>
      <c r="C14" t="s">
        <v>17</v>
      </c>
      <c r="D14" s="1" t="s">
        <v>21</v>
      </c>
      <c r="E14" s="11">
        <v>4488.01</v>
      </c>
      <c r="F14" s="11">
        <v>2979.44</v>
      </c>
      <c r="G14" s="11">
        <v>4175.3900000000003</v>
      </c>
      <c r="H14" s="11">
        <v>5634.74</v>
      </c>
      <c r="I14" s="11">
        <v>3023.58</v>
      </c>
      <c r="J14" s="11">
        <v>1725.69</v>
      </c>
      <c r="K14" s="11">
        <v>2703.08</v>
      </c>
      <c r="L14" s="11">
        <v>4164.63</v>
      </c>
      <c r="M14" s="11">
        <v>1962.53</v>
      </c>
      <c r="N14" s="11">
        <v>2240.2800000000002</v>
      </c>
      <c r="O14" s="11">
        <v>3219.37</v>
      </c>
      <c r="P14" s="11">
        <v>2190.71</v>
      </c>
      <c r="Q14" s="11">
        <v>38507.449999999997</v>
      </c>
      <c r="R14" t="str">
        <f>VLOOKUP(D14,Lookups!$A$4:$E$311,5,FALSE)</f>
        <v>CR6</v>
      </c>
      <c r="S14" t="str">
        <f t="shared" si="0"/>
        <v>408</v>
      </c>
      <c r="T14" t="str">
        <f t="shared" si="1"/>
        <v>CR6408</v>
      </c>
      <c r="U14" t="str">
        <f t="shared" si="2"/>
        <v>CR64082013</v>
      </c>
      <c r="V14" t="str">
        <f t="shared" si="3"/>
        <v>PLTL</v>
      </c>
      <c r="W14" t="str">
        <f t="shared" si="4"/>
        <v>CR6PLTL2013</v>
      </c>
    </row>
    <row r="15" spans="1:23" x14ac:dyDescent="0.25">
      <c r="A15" t="s">
        <v>3194</v>
      </c>
      <c r="B15" t="s">
        <v>669</v>
      </c>
      <c r="C15" t="s">
        <v>17</v>
      </c>
      <c r="D15" s="1" t="s">
        <v>22</v>
      </c>
      <c r="E15" s="11">
        <v>1064.03</v>
      </c>
      <c r="F15" s="11">
        <v>1068.3</v>
      </c>
      <c r="G15" s="11">
        <v>2235.13</v>
      </c>
      <c r="H15" s="11">
        <v>1708.1</v>
      </c>
      <c r="I15" s="11">
        <v>1734.72</v>
      </c>
      <c r="J15" s="11">
        <v>1755.75</v>
      </c>
      <c r="K15" s="11">
        <v>1342.84</v>
      </c>
      <c r="L15" s="11">
        <v>1896.8</v>
      </c>
      <c r="M15" s="11">
        <v>1005.78</v>
      </c>
      <c r="N15" s="11">
        <v>1559.89</v>
      </c>
      <c r="O15" s="11">
        <v>1245.1300000000001</v>
      </c>
      <c r="P15" s="11">
        <v>844.87</v>
      </c>
      <c r="Q15" s="11">
        <v>17461.34</v>
      </c>
      <c r="R15" t="str">
        <f>VLOOKUP(D15,Lookups!$A$4:$E$311,5,FALSE)</f>
        <v>TY3</v>
      </c>
      <c r="S15" t="str">
        <f t="shared" si="0"/>
        <v>408</v>
      </c>
      <c r="T15" t="str">
        <f t="shared" si="1"/>
        <v>TY3408</v>
      </c>
      <c r="U15" t="str">
        <f t="shared" si="2"/>
        <v>TY34082013</v>
      </c>
      <c r="V15" t="str">
        <f t="shared" si="3"/>
        <v>PLTL</v>
      </c>
      <c r="W15" t="str">
        <f t="shared" si="4"/>
        <v>TY3PLTL2013</v>
      </c>
    </row>
    <row r="16" spans="1:23" x14ac:dyDescent="0.25">
      <c r="A16" t="s">
        <v>3194</v>
      </c>
      <c r="B16" t="s">
        <v>669</v>
      </c>
      <c r="C16" t="s">
        <v>17</v>
      </c>
      <c r="D16" s="1" t="s">
        <v>23</v>
      </c>
      <c r="E16" s="11">
        <v>1063.98</v>
      </c>
      <c r="F16" s="11">
        <v>944.03</v>
      </c>
      <c r="G16" s="11">
        <v>-190.4</v>
      </c>
      <c r="H16" s="11">
        <v>0</v>
      </c>
      <c r="I16" s="11">
        <v>0</v>
      </c>
      <c r="J16" s="11">
        <v>47.6</v>
      </c>
      <c r="K16" s="11">
        <v>428.4</v>
      </c>
      <c r="L16" s="11">
        <v>104.52</v>
      </c>
      <c r="M16" s="11">
        <v>410.59</v>
      </c>
      <c r="N16" s="11">
        <v>0</v>
      </c>
      <c r="O16" s="11">
        <v>0</v>
      </c>
      <c r="P16" s="11">
        <v>0</v>
      </c>
      <c r="Q16" s="11">
        <v>2808.72</v>
      </c>
      <c r="R16" t="str">
        <f>VLOOKUP(D16,Lookups!$A$4:$E$311,5,FALSE)</f>
        <v>TYC</v>
      </c>
      <c r="S16" t="str">
        <f t="shared" si="0"/>
        <v>408</v>
      </c>
      <c r="T16" t="str">
        <f t="shared" si="1"/>
        <v>TYC408</v>
      </c>
      <c r="U16" t="str">
        <f t="shared" si="2"/>
        <v>TYC4082013</v>
      </c>
      <c r="V16" t="str">
        <f t="shared" si="3"/>
        <v>PLTL</v>
      </c>
      <c r="W16" t="str">
        <f t="shared" si="4"/>
        <v>TYCPLTL2013</v>
      </c>
    </row>
    <row r="17" spans="1:23" x14ac:dyDescent="0.25">
      <c r="A17" t="s">
        <v>3194</v>
      </c>
      <c r="B17" t="s">
        <v>669</v>
      </c>
      <c r="C17" t="s">
        <v>17</v>
      </c>
      <c r="D17" s="1" t="s">
        <v>24</v>
      </c>
      <c r="E17" s="11">
        <v>449.18</v>
      </c>
      <c r="F17" s="11">
        <v>612.64</v>
      </c>
      <c r="G17" s="11">
        <v>391.52</v>
      </c>
      <c r="H17" s="11">
        <v>56.61</v>
      </c>
      <c r="I17" s="11">
        <v>186.15</v>
      </c>
      <c r="J17" s="11">
        <v>274.52999999999997</v>
      </c>
      <c r="K17" s="11">
        <v>95.15</v>
      </c>
      <c r="L17" s="11">
        <v>591.48</v>
      </c>
      <c r="M17" s="11">
        <v>377.54</v>
      </c>
      <c r="N17" s="11">
        <v>994.57</v>
      </c>
      <c r="O17" s="11">
        <v>293.67</v>
      </c>
      <c r="P17" s="11">
        <v>297.76</v>
      </c>
      <c r="Q17" s="11">
        <v>4620.8</v>
      </c>
      <c r="R17" t="str">
        <f>VLOOKUP(D17,Lookups!$A$4:$E$311,5,FALSE)</f>
        <v>GR3</v>
      </c>
      <c r="S17" t="str">
        <f t="shared" si="0"/>
        <v>408</v>
      </c>
      <c r="T17" t="str">
        <f t="shared" si="1"/>
        <v>GR3408</v>
      </c>
      <c r="U17" t="str">
        <f t="shared" si="2"/>
        <v>GR34082013</v>
      </c>
      <c r="V17" t="str">
        <f t="shared" si="3"/>
        <v>PLTL</v>
      </c>
      <c r="W17" t="str">
        <f t="shared" si="4"/>
        <v>GR3PLTL2013</v>
      </c>
    </row>
    <row r="18" spans="1:23" x14ac:dyDescent="0.25">
      <c r="A18" t="s">
        <v>3194</v>
      </c>
      <c r="B18" t="s">
        <v>669</v>
      </c>
      <c r="C18" t="s">
        <v>17</v>
      </c>
      <c r="D18" s="1" t="s">
        <v>25</v>
      </c>
      <c r="E18" s="11">
        <v>776.63</v>
      </c>
      <c r="F18" s="11">
        <v>393.33</v>
      </c>
      <c r="G18" s="11">
        <v>815.9</v>
      </c>
      <c r="H18" s="11">
        <v>1752.88</v>
      </c>
      <c r="I18" s="11">
        <v>285.8</v>
      </c>
      <c r="J18" s="11">
        <v>335.44</v>
      </c>
      <c r="K18" s="11">
        <v>223.71</v>
      </c>
      <c r="L18" s="11">
        <v>280.48</v>
      </c>
      <c r="M18" s="11">
        <v>516.46</v>
      </c>
      <c r="N18" s="11">
        <v>352.33</v>
      </c>
      <c r="O18" s="11">
        <v>371.77</v>
      </c>
      <c r="P18" s="11">
        <v>446.2</v>
      </c>
      <c r="Q18" s="11">
        <v>6550.93</v>
      </c>
      <c r="R18" t="str">
        <f>VLOOKUP(D18,Lookups!$A$4:$E$311,5,FALSE)</f>
        <v>GR4</v>
      </c>
      <c r="S18" t="str">
        <f t="shared" si="0"/>
        <v>408</v>
      </c>
      <c r="T18" t="str">
        <f t="shared" si="1"/>
        <v>GR4408</v>
      </c>
      <c r="U18" t="str">
        <f t="shared" si="2"/>
        <v>GR44082013</v>
      </c>
      <c r="V18" t="str">
        <f t="shared" si="3"/>
        <v>PLTL</v>
      </c>
      <c r="W18" t="str">
        <f t="shared" si="4"/>
        <v>GR4PLTL2013</v>
      </c>
    </row>
    <row r="19" spans="1:23" x14ac:dyDescent="0.25">
      <c r="A19" t="s">
        <v>3194</v>
      </c>
      <c r="B19" t="s">
        <v>669</v>
      </c>
      <c r="C19" t="s">
        <v>17</v>
      </c>
      <c r="D19" s="1" t="s">
        <v>26</v>
      </c>
      <c r="E19" s="11">
        <v>27963.66</v>
      </c>
      <c r="F19" s="11">
        <v>24214.93</v>
      </c>
      <c r="G19" s="11">
        <v>28484.74</v>
      </c>
      <c r="H19" s="11">
        <v>29415.77</v>
      </c>
      <c r="I19" s="11">
        <v>26196.73</v>
      </c>
      <c r="J19" s="11">
        <v>25460.35</v>
      </c>
      <c r="K19" s="11">
        <v>26852.58</v>
      </c>
      <c r="L19" s="11">
        <v>26637.19</v>
      </c>
      <c r="M19" s="11">
        <v>26384.91</v>
      </c>
      <c r="N19" s="11">
        <v>28793.040000000001</v>
      </c>
      <c r="O19" s="11">
        <v>26653.93</v>
      </c>
      <c r="P19" s="11">
        <v>26655.24</v>
      </c>
      <c r="Q19" s="11">
        <v>323713.07</v>
      </c>
      <c r="R19" t="str">
        <f>VLOOKUP(D19,Lookups!$A$4:$E$311,5,FALSE)</f>
        <v>GRC</v>
      </c>
      <c r="S19" t="str">
        <f t="shared" si="0"/>
        <v>408</v>
      </c>
      <c r="T19" t="str">
        <f t="shared" si="1"/>
        <v>GRC408</v>
      </c>
      <c r="U19" t="str">
        <f t="shared" si="2"/>
        <v>GRC4082013</v>
      </c>
      <c r="V19" t="str">
        <f t="shared" si="3"/>
        <v>PLTL</v>
      </c>
      <c r="W19" t="str">
        <f t="shared" si="4"/>
        <v>GRCPLTL2013</v>
      </c>
    </row>
    <row r="20" spans="1:23" x14ac:dyDescent="0.25">
      <c r="A20" t="s">
        <v>3194</v>
      </c>
      <c r="B20" t="s">
        <v>671</v>
      </c>
      <c r="C20" t="s">
        <v>17</v>
      </c>
      <c r="D20" s="1" t="s">
        <v>18</v>
      </c>
      <c r="E20" s="11">
        <v>915.22</v>
      </c>
      <c r="F20" s="11">
        <v>824.09</v>
      </c>
      <c r="G20" s="11">
        <v>851.57</v>
      </c>
      <c r="H20" s="11">
        <v>878.95</v>
      </c>
      <c r="I20" s="11">
        <v>801.64</v>
      </c>
      <c r="J20" s="11">
        <v>889.37</v>
      </c>
      <c r="K20" s="11">
        <v>877.27</v>
      </c>
      <c r="L20" s="11">
        <v>891.73</v>
      </c>
      <c r="M20" s="11">
        <v>904.64</v>
      </c>
      <c r="N20" s="11">
        <v>962.61</v>
      </c>
      <c r="O20" s="11">
        <v>738.74</v>
      </c>
      <c r="P20" s="11">
        <v>754.77</v>
      </c>
      <c r="Q20" s="11">
        <v>10290.6</v>
      </c>
      <c r="R20" t="str">
        <f>VLOOKUP(D20,Lookups!$A$4:$E$311,5,FALSE)</f>
        <v>CRC</v>
      </c>
      <c r="S20" t="str">
        <f t="shared" si="0"/>
        <v>408</v>
      </c>
      <c r="T20" t="str">
        <f t="shared" si="1"/>
        <v>CRC408</v>
      </c>
      <c r="U20" t="str">
        <f t="shared" si="2"/>
        <v>CRC4082013</v>
      </c>
      <c r="V20" t="str">
        <f t="shared" si="3"/>
        <v>PLTL</v>
      </c>
      <c r="W20" t="str">
        <f t="shared" si="4"/>
        <v>CRCPLTL2013</v>
      </c>
    </row>
    <row r="21" spans="1:23" x14ac:dyDescent="0.25">
      <c r="A21" t="s">
        <v>3194</v>
      </c>
      <c r="B21" t="s">
        <v>671</v>
      </c>
      <c r="C21" t="s">
        <v>17</v>
      </c>
      <c r="D21" s="1" t="s">
        <v>19</v>
      </c>
      <c r="E21" s="11">
        <v>32.159999999999997</v>
      </c>
      <c r="F21" s="11">
        <v>42.66</v>
      </c>
      <c r="G21" s="11">
        <v>34.64</v>
      </c>
      <c r="H21" s="11">
        <v>30.55</v>
      </c>
      <c r="I21" s="11">
        <v>29.84</v>
      </c>
      <c r="J21" s="11">
        <v>47.05</v>
      </c>
      <c r="K21" s="11">
        <v>49.63</v>
      </c>
      <c r="L21" s="11">
        <v>35.56</v>
      </c>
      <c r="M21" s="11">
        <v>28.31</v>
      </c>
      <c r="N21" s="11">
        <v>40.97</v>
      </c>
      <c r="O21" s="11">
        <v>28.16</v>
      </c>
      <c r="P21" s="11">
        <v>44.29</v>
      </c>
      <c r="Q21" s="11">
        <v>443.82</v>
      </c>
      <c r="R21" t="str">
        <f>VLOOKUP(D21,Lookups!$A$4:$E$311,5,FALSE)</f>
        <v>CR4</v>
      </c>
      <c r="S21" t="str">
        <f t="shared" si="0"/>
        <v>408</v>
      </c>
      <c r="T21" t="str">
        <f t="shared" si="1"/>
        <v>CR4408</v>
      </c>
      <c r="U21" t="str">
        <f t="shared" si="2"/>
        <v>CR44082013</v>
      </c>
      <c r="V21" t="str">
        <f t="shared" si="3"/>
        <v>PLTL</v>
      </c>
      <c r="W21" t="str">
        <f t="shared" si="4"/>
        <v>CR4PLTL2013</v>
      </c>
    </row>
    <row r="22" spans="1:23" x14ac:dyDescent="0.25">
      <c r="A22" t="s">
        <v>3194</v>
      </c>
      <c r="B22" t="s">
        <v>671</v>
      </c>
      <c r="C22" t="s">
        <v>17</v>
      </c>
      <c r="D22" s="1" t="s">
        <v>20</v>
      </c>
      <c r="E22" s="11">
        <v>34.47</v>
      </c>
      <c r="F22" s="11">
        <v>31.48</v>
      </c>
      <c r="G22" s="11">
        <v>42.66</v>
      </c>
      <c r="H22" s="11">
        <v>118.56</v>
      </c>
      <c r="I22" s="11">
        <v>37.479999999999997</v>
      </c>
      <c r="J22" s="11">
        <v>28.1</v>
      </c>
      <c r="K22" s="11">
        <v>31.35</v>
      </c>
      <c r="L22" s="11">
        <v>26.22</v>
      </c>
      <c r="M22" s="11">
        <v>16.41</v>
      </c>
      <c r="N22" s="11">
        <v>61.13</v>
      </c>
      <c r="O22" s="11">
        <v>39.049999999999997</v>
      </c>
      <c r="P22" s="11">
        <v>22.47</v>
      </c>
      <c r="Q22" s="11">
        <v>489.38</v>
      </c>
      <c r="R22" t="str">
        <f>VLOOKUP(D22,Lookups!$A$4:$E$311,5,FALSE)</f>
        <v>CR5</v>
      </c>
      <c r="S22" t="str">
        <f t="shared" si="0"/>
        <v>408</v>
      </c>
      <c r="T22" t="str">
        <f t="shared" si="1"/>
        <v>CR5408</v>
      </c>
      <c r="U22" t="str">
        <f t="shared" si="2"/>
        <v>CR54082013</v>
      </c>
      <c r="V22" t="str">
        <f t="shared" si="3"/>
        <v>PLTL</v>
      </c>
      <c r="W22" t="str">
        <f t="shared" si="4"/>
        <v>CR5PLTL2013</v>
      </c>
    </row>
    <row r="23" spans="1:23" x14ac:dyDescent="0.25">
      <c r="A23" t="s">
        <v>3194</v>
      </c>
      <c r="B23" t="s">
        <v>671</v>
      </c>
      <c r="C23" t="s">
        <v>17</v>
      </c>
      <c r="D23" s="1" t="s">
        <v>21</v>
      </c>
      <c r="E23" s="11">
        <v>61.03</v>
      </c>
      <c r="F23" s="11">
        <v>40.450000000000003</v>
      </c>
      <c r="G23" s="11">
        <v>56.92</v>
      </c>
      <c r="H23" s="11">
        <v>77.25</v>
      </c>
      <c r="I23" s="11">
        <v>41.06</v>
      </c>
      <c r="J23" s="11">
        <v>23.35</v>
      </c>
      <c r="K23" s="11">
        <v>36.57</v>
      </c>
      <c r="L23" s="11">
        <v>57.21</v>
      </c>
      <c r="M23" s="11">
        <v>26.72</v>
      </c>
      <c r="N23" s="11">
        <v>30.34</v>
      </c>
      <c r="O23" s="11">
        <v>43.83</v>
      </c>
      <c r="P23" s="11">
        <v>27.26</v>
      </c>
      <c r="Q23" s="11">
        <v>521.99</v>
      </c>
      <c r="R23" t="str">
        <f>VLOOKUP(D23,Lookups!$A$4:$E$311,5,FALSE)</f>
        <v>CR6</v>
      </c>
      <c r="S23" t="str">
        <f t="shared" si="0"/>
        <v>408</v>
      </c>
      <c r="T23" t="str">
        <f t="shared" si="1"/>
        <v>CR6408</v>
      </c>
      <c r="U23" t="str">
        <f t="shared" si="2"/>
        <v>CR64082013</v>
      </c>
      <c r="V23" t="str">
        <f t="shared" si="3"/>
        <v>PLTL</v>
      </c>
      <c r="W23" t="str">
        <f t="shared" si="4"/>
        <v>CR6PLTL2013</v>
      </c>
    </row>
    <row r="24" spans="1:23" x14ac:dyDescent="0.25">
      <c r="A24" t="s">
        <v>3194</v>
      </c>
      <c r="B24" t="s">
        <v>671</v>
      </c>
      <c r="C24" t="s">
        <v>17</v>
      </c>
      <c r="D24" s="1" t="s">
        <v>22</v>
      </c>
      <c r="E24" s="11">
        <v>14.6</v>
      </c>
      <c r="F24" s="11">
        <v>14.67</v>
      </c>
      <c r="G24" s="11">
        <v>30.6</v>
      </c>
      <c r="H24" s="11">
        <v>23.42</v>
      </c>
      <c r="I24" s="11">
        <v>23.79</v>
      </c>
      <c r="J24" s="11">
        <v>24.04</v>
      </c>
      <c r="K24" s="11">
        <v>18.41</v>
      </c>
      <c r="L24" s="11">
        <v>26</v>
      </c>
      <c r="M24" s="11">
        <v>13.82</v>
      </c>
      <c r="N24" s="11">
        <v>21.43</v>
      </c>
      <c r="O24" s="11">
        <v>17.100000000000001</v>
      </c>
      <c r="P24" s="11">
        <v>12.94</v>
      </c>
      <c r="Q24" s="11">
        <v>240.82</v>
      </c>
      <c r="R24" t="str">
        <f>VLOOKUP(D24,Lookups!$A$4:$E$311,5,FALSE)</f>
        <v>TY3</v>
      </c>
      <c r="S24" t="str">
        <f t="shared" si="0"/>
        <v>408</v>
      </c>
      <c r="T24" t="str">
        <f t="shared" si="1"/>
        <v>TY3408</v>
      </c>
      <c r="U24" t="str">
        <f t="shared" si="2"/>
        <v>TY34082013</v>
      </c>
      <c r="V24" t="str">
        <f t="shared" si="3"/>
        <v>PLTL</v>
      </c>
      <c r="W24" t="str">
        <f t="shared" si="4"/>
        <v>TY3PLTL2013</v>
      </c>
    </row>
    <row r="25" spans="1:23" x14ac:dyDescent="0.25">
      <c r="A25" t="s">
        <v>3194</v>
      </c>
      <c r="B25" t="s">
        <v>671</v>
      </c>
      <c r="C25" t="s">
        <v>17</v>
      </c>
      <c r="D25" s="1" t="s">
        <v>23</v>
      </c>
      <c r="E25" s="11">
        <v>14.72</v>
      </c>
      <c r="F25" s="11">
        <v>13.11</v>
      </c>
      <c r="G25" s="11">
        <v>-2.6</v>
      </c>
      <c r="H25" s="11">
        <v>0</v>
      </c>
      <c r="I25" s="11">
        <v>0</v>
      </c>
      <c r="J25" s="11">
        <v>0.65</v>
      </c>
      <c r="K25" s="11">
        <v>5.85</v>
      </c>
      <c r="L25" s="11">
        <v>1.51</v>
      </c>
      <c r="M25" s="11">
        <v>5.64</v>
      </c>
      <c r="N25" s="11">
        <v>0</v>
      </c>
      <c r="O25" s="11">
        <v>0</v>
      </c>
      <c r="P25" s="11">
        <v>0</v>
      </c>
      <c r="Q25" s="11">
        <v>38.880000000000003</v>
      </c>
      <c r="R25" t="str">
        <f>VLOOKUP(D25,Lookups!$A$4:$E$311,5,FALSE)</f>
        <v>TYC</v>
      </c>
      <c r="S25" t="str">
        <f t="shared" si="0"/>
        <v>408</v>
      </c>
      <c r="T25" t="str">
        <f t="shared" si="1"/>
        <v>TYC408</v>
      </c>
      <c r="U25" t="str">
        <f t="shared" si="2"/>
        <v>TYC4082013</v>
      </c>
      <c r="V25" t="str">
        <f t="shared" si="3"/>
        <v>PLTL</v>
      </c>
      <c r="W25" t="str">
        <f t="shared" si="4"/>
        <v>TYCPLTL2013</v>
      </c>
    </row>
    <row r="26" spans="1:23" x14ac:dyDescent="0.25">
      <c r="A26" t="s">
        <v>3194</v>
      </c>
      <c r="B26" t="s">
        <v>671</v>
      </c>
      <c r="C26" t="s">
        <v>17</v>
      </c>
      <c r="D26" s="1" t="s">
        <v>24</v>
      </c>
      <c r="E26" s="11">
        <v>6.18</v>
      </c>
      <c r="F26" s="11">
        <v>8.43</v>
      </c>
      <c r="G26" s="11">
        <v>5.36</v>
      </c>
      <c r="H26" s="11">
        <v>0.79</v>
      </c>
      <c r="I26" s="11">
        <v>2.5299999999999998</v>
      </c>
      <c r="J26" s="11">
        <v>3.75</v>
      </c>
      <c r="K26" s="11">
        <v>1.3</v>
      </c>
      <c r="L26" s="11">
        <v>8.1</v>
      </c>
      <c r="M26" s="11">
        <v>5.17</v>
      </c>
      <c r="N26" s="11">
        <v>13.64</v>
      </c>
      <c r="O26" s="11">
        <v>4.04</v>
      </c>
      <c r="P26" s="11">
        <v>4.58</v>
      </c>
      <c r="Q26" s="11">
        <v>63.87</v>
      </c>
      <c r="R26" t="str">
        <f>VLOOKUP(D26,Lookups!$A$4:$E$311,5,FALSE)</f>
        <v>GR3</v>
      </c>
      <c r="S26" t="str">
        <f t="shared" si="0"/>
        <v>408</v>
      </c>
      <c r="T26" t="str">
        <f t="shared" si="1"/>
        <v>GR3408</v>
      </c>
      <c r="U26" t="str">
        <f t="shared" si="2"/>
        <v>GR34082013</v>
      </c>
      <c r="V26" t="str">
        <f t="shared" si="3"/>
        <v>PLTL</v>
      </c>
      <c r="W26" t="str">
        <f t="shared" si="4"/>
        <v>GR3PLTL2013</v>
      </c>
    </row>
    <row r="27" spans="1:23" x14ac:dyDescent="0.25">
      <c r="A27" t="s">
        <v>3194</v>
      </c>
      <c r="B27" t="s">
        <v>671</v>
      </c>
      <c r="C27" t="s">
        <v>17</v>
      </c>
      <c r="D27" s="1" t="s">
        <v>25</v>
      </c>
      <c r="E27" s="11">
        <v>10.67</v>
      </c>
      <c r="F27" s="11">
        <v>5.39</v>
      </c>
      <c r="G27" s="11">
        <v>11.15</v>
      </c>
      <c r="H27" s="11">
        <v>24.04</v>
      </c>
      <c r="I27" s="11">
        <v>3.9</v>
      </c>
      <c r="J27" s="11">
        <v>4.58</v>
      </c>
      <c r="K27" s="11">
        <v>3.07</v>
      </c>
      <c r="L27" s="11">
        <v>3.85</v>
      </c>
      <c r="M27" s="11">
        <v>7.09</v>
      </c>
      <c r="N27" s="11">
        <v>4.83</v>
      </c>
      <c r="O27" s="11">
        <v>5.0999999999999996</v>
      </c>
      <c r="P27" s="11">
        <v>6.85</v>
      </c>
      <c r="Q27" s="11">
        <v>90.52</v>
      </c>
      <c r="R27" t="str">
        <f>VLOOKUP(D27,Lookups!$A$4:$E$311,5,FALSE)</f>
        <v>GR4</v>
      </c>
      <c r="S27" t="str">
        <f t="shared" si="0"/>
        <v>408</v>
      </c>
      <c r="T27" t="str">
        <f t="shared" si="1"/>
        <v>GR4408</v>
      </c>
      <c r="U27" t="str">
        <f t="shared" si="2"/>
        <v>GR44082013</v>
      </c>
      <c r="V27" t="str">
        <f t="shared" si="3"/>
        <v>PLTL</v>
      </c>
      <c r="W27" t="str">
        <f t="shared" si="4"/>
        <v>GR4PLTL2013</v>
      </c>
    </row>
    <row r="28" spans="1:23" x14ac:dyDescent="0.25">
      <c r="A28" t="s">
        <v>3194</v>
      </c>
      <c r="B28" t="s">
        <v>671</v>
      </c>
      <c r="C28" t="s">
        <v>17</v>
      </c>
      <c r="D28" s="1" t="s">
        <v>26</v>
      </c>
      <c r="E28" s="11">
        <v>383.95</v>
      </c>
      <c r="F28" s="11">
        <v>332.97</v>
      </c>
      <c r="G28" s="11">
        <v>391.25</v>
      </c>
      <c r="H28" s="11">
        <v>402.87</v>
      </c>
      <c r="I28" s="11">
        <v>359.98</v>
      </c>
      <c r="J28" s="11">
        <v>349.61</v>
      </c>
      <c r="K28" s="11">
        <v>368.63</v>
      </c>
      <c r="L28" s="11">
        <v>365.64</v>
      </c>
      <c r="M28" s="11">
        <v>362.32</v>
      </c>
      <c r="N28" s="11">
        <v>395.14</v>
      </c>
      <c r="O28" s="11">
        <v>365.95</v>
      </c>
      <c r="P28" s="11">
        <v>410.77</v>
      </c>
      <c r="Q28" s="11">
        <v>4489.08</v>
      </c>
      <c r="R28" t="str">
        <f>VLOOKUP(D28,Lookups!$A$4:$E$311,5,FALSE)</f>
        <v>GRC</v>
      </c>
      <c r="S28" t="str">
        <f t="shared" si="0"/>
        <v>408</v>
      </c>
      <c r="T28" t="str">
        <f t="shared" si="1"/>
        <v>GRC408</v>
      </c>
      <c r="U28" t="str">
        <f t="shared" si="2"/>
        <v>GRC4082013</v>
      </c>
      <c r="V28" t="str">
        <f t="shared" si="3"/>
        <v>PLTL</v>
      </c>
      <c r="W28" t="str">
        <f t="shared" si="4"/>
        <v>GRCPLTL2013</v>
      </c>
    </row>
    <row r="29" spans="1:23" x14ac:dyDescent="0.25">
      <c r="A29" t="s">
        <v>3194</v>
      </c>
      <c r="B29" t="s">
        <v>747</v>
      </c>
      <c r="C29" t="s">
        <v>17</v>
      </c>
      <c r="D29" s="1" t="s">
        <v>18</v>
      </c>
      <c r="E29" s="11">
        <v>2.58</v>
      </c>
      <c r="F29" s="11">
        <v>5.27</v>
      </c>
      <c r="G29" s="11">
        <v>12.67</v>
      </c>
      <c r="H29" s="11">
        <v>9.9</v>
      </c>
      <c r="I29" s="11">
        <v>5.15</v>
      </c>
      <c r="J29" s="11">
        <v>5.2</v>
      </c>
      <c r="K29" s="11">
        <v>7.75</v>
      </c>
      <c r="L29" s="11">
        <v>6.26</v>
      </c>
      <c r="M29" s="11">
        <v>2.64</v>
      </c>
      <c r="N29" s="11">
        <v>1.57</v>
      </c>
      <c r="O29" s="11">
        <v>0.72</v>
      </c>
      <c r="P29" s="11">
        <v>32.950000000000003</v>
      </c>
      <c r="Q29" s="11">
        <v>92.66</v>
      </c>
      <c r="R29" t="str">
        <f>VLOOKUP(D29,Lookups!$A$4:$E$311,5,FALSE)</f>
        <v>CRC</v>
      </c>
      <c r="S29" t="str">
        <f t="shared" si="0"/>
        <v>408</v>
      </c>
      <c r="T29" t="str">
        <f t="shared" si="1"/>
        <v>CRC408</v>
      </c>
      <c r="U29" t="str">
        <f t="shared" si="2"/>
        <v>CRC4082013</v>
      </c>
      <c r="V29" t="str">
        <f t="shared" si="3"/>
        <v>PLTL</v>
      </c>
      <c r="W29" t="str">
        <f t="shared" si="4"/>
        <v>CRCPLTL2013</v>
      </c>
    </row>
    <row r="30" spans="1:23" x14ac:dyDescent="0.25">
      <c r="A30" t="s">
        <v>3194</v>
      </c>
      <c r="B30" t="s">
        <v>747</v>
      </c>
      <c r="C30" t="s">
        <v>17</v>
      </c>
      <c r="D30" s="1" t="s">
        <v>19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2.21</v>
      </c>
      <c r="K30" s="11">
        <v>0</v>
      </c>
      <c r="L30" s="11">
        <v>0</v>
      </c>
      <c r="M30" s="11">
        <v>0</v>
      </c>
      <c r="N30" s="11">
        <v>0.33</v>
      </c>
      <c r="O30" s="11">
        <v>0</v>
      </c>
      <c r="P30" s="11">
        <v>0</v>
      </c>
      <c r="Q30" s="11">
        <v>2.54</v>
      </c>
      <c r="R30" t="str">
        <f>VLOOKUP(D30,Lookups!$A$4:$E$311,5,FALSE)</f>
        <v>CR4</v>
      </c>
      <c r="S30" t="str">
        <f t="shared" si="0"/>
        <v>408</v>
      </c>
      <c r="T30" t="str">
        <f t="shared" si="1"/>
        <v>CR4408</v>
      </c>
      <c r="U30" t="str">
        <f t="shared" si="2"/>
        <v>CR44082013</v>
      </c>
      <c r="V30" t="str">
        <f t="shared" si="3"/>
        <v>PLTL</v>
      </c>
      <c r="W30" t="str">
        <f t="shared" si="4"/>
        <v>CR4PLTL2013</v>
      </c>
    </row>
    <row r="31" spans="1:23" x14ac:dyDescent="0.25">
      <c r="A31" t="s">
        <v>3194</v>
      </c>
      <c r="B31" t="s">
        <v>747</v>
      </c>
      <c r="C31" t="s">
        <v>17</v>
      </c>
      <c r="D31" s="1" t="s">
        <v>20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t="str">
        <f>VLOOKUP(D31,Lookups!$A$4:$E$311,5,FALSE)</f>
        <v>CR5</v>
      </c>
      <c r="S31" t="str">
        <f t="shared" si="0"/>
        <v>408</v>
      </c>
      <c r="T31" t="str">
        <f t="shared" si="1"/>
        <v>CR5408</v>
      </c>
      <c r="U31" t="str">
        <f t="shared" si="2"/>
        <v>CR54082013</v>
      </c>
      <c r="V31" t="str">
        <f t="shared" si="3"/>
        <v>PLTL</v>
      </c>
      <c r="W31" t="str">
        <f t="shared" si="4"/>
        <v>CR5PLTL2013</v>
      </c>
    </row>
    <row r="32" spans="1:23" x14ac:dyDescent="0.25">
      <c r="A32" t="s">
        <v>3194</v>
      </c>
      <c r="B32" t="s">
        <v>747</v>
      </c>
      <c r="C32" t="s">
        <v>17</v>
      </c>
      <c r="D32" s="1" t="s">
        <v>21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t="str">
        <f>VLOOKUP(D32,Lookups!$A$4:$E$311,5,FALSE)</f>
        <v>CR6</v>
      </c>
      <c r="S32" t="str">
        <f t="shared" si="0"/>
        <v>408</v>
      </c>
      <c r="T32" t="str">
        <f t="shared" si="1"/>
        <v>CR6408</v>
      </c>
      <c r="U32" t="str">
        <f t="shared" si="2"/>
        <v>CR64082013</v>
      </c>
      <c r="V32" t="str">
        <f t="shared" si="3"/>
        <v>PLTL</v>
      </c>
      <c r="W32" t="str">
        <f t="shared" si="4"/>
        <v>CR6PLTL2013</v>
      </c>
    </row>
    <row r="33" spans="1:23" x14ac:dyDescent="0.25">
      <c r="A33" t="s">
        <v>3194</v>
      </c>
      <c r="B33" t="s">
        <v>747</v>
      </c>
      <c r="C33" t="s">
        <v>17</v>
      </c>
      <c r="D33" s="1" t="s">
        <v>24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t="str">
        <f>VLOOKUP(D33,Lookups!$A$4:$E$311,5,FALSE)</f>
        <v>GR3</v>
      </c>
      <c r="S33" t="str">
        <f t="shared" si="0"/>
        <v>408</v>
      </c>
      <c r="T33" t="str">
        <f t="shared" si="1"/>
        <v>GR3408</v>
      </c>
      <c r="U33" t="str">
        <f t="shared" si="2"/>
        <v>GR34082013</v>
      </c>
      <c r="V33" t="str">
        <f t="shared" si="3"/>
        <v>PLTL</v>
      </c>
      <c r="W33" t="str">
        <f t="shared" si="4"/>
        <v>GR3PLTL2013</v>
      </c>
    </row>
    <row r="34" spans="1:23" x14ac:dyDescent="0.25">
      <c r="A34" t="s">
        <v>3194</v>
      </c>
      <c r="B34" t="s">
        <v>747</v>
      </c>
      <c r="C34" t="s">
        <v>17</v>
      </c>
      <c r="D34" s="1" t="s">
        <v>25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t="str">
        <f>VLOOKUP(D34,Lookups!$A$4:$E$311,5,FALSE)</f>
        <v>GR4</v>
      </c>
      <c r="S34" t="str">
        <f t="shared" si="0"/>
        <v>408</v>
      </c>
      <c r="T34" t="str">
        <f t="shared" si="1"/>
        <v>GR4408</v>
      </c>
      <c r="U34" t="str">
        <f t="shared" si="2"/>
        <v>GR44082013</v>
      </c>
      <c r="V34" t="str">
        <f t="shared" si="3"/>
        <v>PLTL</v>
      </c>
      <c r="W34" t="str">
        <f t="shared" si="4"/>
        <v>GR4PLTL2013</v>
      </c>
    </row>
    <row r="35" spans="1:23" x14ac:dyDescent="0.25">
      <c r="A35" t="s">
        <v>3194</v>
      </c>
      <c r="B35" t="s">
        <v>747</v>
      </c>
      <c r="C35" t="s">
        <v>17</v>
      </c>
      <c r="D35" s="1" t="s">
        <v>26</v>
      </c>
      <c r="E35" s="11">
        <v>0.56999999999999995</v>
      </c>
      <c r="F35" s="11">
        <v>5.33</v>
      </c>
      <c r="G35" s="11">
        <v>0.69</v>
      </c>
      <c r="H35" s="11">
        <v>11.45</v>
      </c>
      <c r="I35" s="11">
        <v>0.88</v>
      </c>
      <c r="J35" s="11">
        <v>1.72</v>
      </c>
      <c r="K35" s="11">
        <v>0.36</v>
      </c>
      <c r="L35" s="11">
        <v>2.98</v>
      </c>
      <c r="M35" s="11">
        <v>0</v>
      </c>
      <c r="N35" s="11">
        <v>3.31</v>
      </c>
      <c r="O35" s="11">
        <v>0.3</v>
      </c>
      <c r="P35" s="11">
        <v>0</v>
      </c>
      <c r="Q35" s="11">
        <v>27.59</v>
      </c>
      <c r="R35" t="str">
        <f>VLOOKUP(D35,Lookups!$A$4:$E$311,5,FALSE)</f>
        <v>GRC</v>
      </c>
      <c r="S35" t="str">
        <f t="shared" si="0"/>
        <v>408</v>
      </c>
      <c r="T35" t="str">
        <f t="shared" si="1"/>
        <v>GRC408</v>
      </c>
      <c r="U35" t="str">
        <f t="shared" si="2"/>
        <v>GRC4082013</v>
      </c>
      <c r="V35" t="str">
        <f t="shared" si="3"/>
        <v>PLTL</v>
      </c>
      <c r="W35" t="str">
        <f t="shared" si="4"/>
        <v>GRCPLTL2013</v>
      </c>
    </row>
    <row r="36" spans="1:23" x14ac:dyDescent="0.25">
      <c r="A36" t="s">
        <v>3194</v>
      </c>
      <c r="B36" t="s">
        <v>749</v>
      </c>
      <c r="C36" t="s">
        <v>17</v>
      </c>
      <c r="D36" s="1" t="s">
        <v>18</v>
      </c>
      <c r="E36" s="11">
        <v>186.71</v>
      </c>
      <c r="F36" s="11">
        <v>381.55</v>
      </c>
      <c r="G36" s="11">
        <v>916.97</v>
      </c>
      <c r="H36" s="11">
        <v>716.2</v>
      </c>
      <c r="I36" s="11">
        <v>372.79</v>
      </c>
      <c r="J36" s="11">
        <v>376.22</v>
      </c>
      <c r="K36" s="11">
        <v>560.84</v>
      </c>
      <c r="L36" s="11">
        <v>453.17</v>
      </c>
      <c r="M36" s="11">
        <v>190.73</v>
      </c>
      <c r="N36" s="11">
        <v>113.93</v>
      </c>
      <c r="O36" s="11">
        <v>52.1</v>
      </c>
      <c r="P36" s="11">
        <v>184.39</v>
      </c>
      <c r="Q36" s="11">
        <v>4505.6000000000004</v>
      </c>
      <c r="R36" t="str">
        <f>VLOOKUP(D36,Lookups!$A$4:$E$311,5,FALSE)</f>
        <v>CRC</v>
      </c>
      <c r="S36" t="str">
        <f t="shared" si="0"/>
        <v>408</v>
      </c>
      <c r="T36" t="str">
        <f t="shared" si="1"/>
        <v>CRC408</v>
      </c>
      <c r="U36" t="str">
        <f t="shared" si="2"/>
        <v>CRC4082013</v>
      </c>
      <c r="V36" t="str">
        <f t="shared" si="3"/>
        <v>PLTL</v>
      </c>
      <c r="W36" t="str">
        <f t="shared" si="4"/>
        <v>CRCPLTL2013</v>
      </c>
    </row>
    <row r="37" spans="1:23" x14ac:dyDescent="0.25">
      <c r="A37" t="s">
        <v>3194</v>
      </c>
      <c r="B37" t="s">
        <v>749</v>
      </c>
      <c r="C37" t="s">
        <v>17</v>
      </c>
      <c r="D37" s="1" t="s">
        <v>19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160.16</v>
      </c>
      <c r="K37" s="11">
        <v>0</v>
      </c>
      <c r="L37" s="11">
        <v>0</v>
      </c>
      <c r="M37" s="11">
        <v>0</v>
      </c>
      <c r="N37" s="11">
        <v>24.02</v>
      </c>
      <c r="O37" s="11">
        <v>0</v>
      </c>
      <c r="P37" s="11">
        <v>0</v>
      </c>
      <c r="Q37" s="11">
        <v>184.18</v>
      </c>
      <c r="R37" t="str">
        <f>VLOOKUP(D37,Lookups!$A$4:$E$311,5,FALSE)</f>
        <v>CR4</v>
      </c>
      <c r="S37" t="str">
        <f t="shared" si="0"/>
        <v>408</v>
      </c>
      <c r="T37" t="str">
        <f t="shared" si="1"/>
        <v>CR4408</v>
      </c>
      <c r="U37" t="str">
        <f t="shared" si="2"/>
        <v>CR44082013</v>
      </c>
      <c r="V37" t="str">
        <f t="shared" si="3"/>
        <v>PLTL</v>
      </c>
      <c r="W37" t="str">
        <f t="shared" si="4"/>
        <v>CR4PLTL2013</v>
      </c>
    </row>
    <row r="38" spans="1:23" x14ac:dyDescent="0.25">
      <c r="A38" t="s">
        <v>3194</v>
      </c>
      <c r="B38" t="s">
        <v>749</v>
      </c>
      <c r="C38" t="s">
        <v>17</v>
      </c>
      <c r="D38" s="1" t="s">
        <v>20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t="str">
        <f>VLOOKUP(D38,Lookups!$A$4:$E$311,5,FALSE)</f>
        <v>CR5</v>
      </c>
      <c r="S38" t="str">
        <f t="shared" si="0"/>
        <v>408</v>
      </c>
      <c r="T38" t="str">
        <f t="shared" si="1"/>
        <v>CR5408</v>
      </c>
      <c r="U38" t="str">
        <f t="shared" si="2"/>
        <v>CR54082013</v>
      </c>
      <c r="V38" t="str">
        <f t="shared" si="3"/>
        <v>PLTL</v>
      </c>
      <c r="W38" t="str">
        <f t="shared" si="4"/>
        <v>CR5PLTL2013</v>
      </c>
    </row>
    <row r="39" spans="1:23" x14ac:dyDescent="0.25">
      <c r="A39" t="s">
        <v>3194</v>
      </c>
      <c r="B39" t="s">
        <v>749</v>
      </c>
      <c r="C39" t="s">
        <v>17</v>
      </c>
      <c r="D39" s="1" t="s">
        <v>21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t="str">
        <f>VLOOKUP(D39,Lookups!$A$4:$E$311,5,FALSE)</f>
        <v>CR6</v>
      </c>
      <c r="S39" t="str">
        <f t="shared" si="0"/>
        <v>408</v>
      </c>
      <c r="T39" t="str">
        <f t="shared" si="1"/>
        <v>CR6408</v>
      </c>
      <c r="U39" t="str">
        <f t="shared" si="2"/>
        <v>CR64082013</v>
      </c>
      <c r="V39" t="str">
        <f t="shared" si="3"/>
        <v>PLTL</v>
      </c>
      <c r="W39" t="str">
        <f t="shared" si="4"/>
        <v>CR6PLTL2013</v>
      </c>
    </row>
    <row r="40" spans="1:23" x14ac:dyDescent="0.25">
      <c r="A40" t="s">
        <v>3194</v>
      </c>
      <c r="B40" t="s">
        <v>749</v>
      </c>
      <c r="C40" t="s">
        <v>17</v>
      </c>
      <c r="D40" s="1" t="s">
        <v>24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t="str">
        <f>VLOOKUP(D40,Lookups!$A$4:$E$311,5,FALSE)</f>
        <v>GR3</v>
      </c>
      <c r="S40" t="str">
        <f t="shared" si="0"/>
        <v>408</v>
      </c>
      <c r="T40" t="str">
        <f t="shared" si="1"/>
        <v>GR3408</v>
      </c>
      <c r="U40" t="str">
        <f t="shared" si="2"/>
        <v>GR34082013</v>
      </c>
      <c r="V40" t="str">
        <f t="shared" si="3"/>
        <v>PLTL</v>
      </c>
      <c r="W40" t="str">
        <f t="shared" si="4"/>
        <v>GR3PLTL2013</v>
      </c>
    </row>
    <row r="41" spans="1:23" x14ac:dyDescent="0.25">
      <c r="A41" t="s">
        <v>3194</v>
      </c>
      <c r="B41" t="s">
        <v>749</v>
      </c>
      <c r="C41" t="s">
        <v>17</v>
      </c>
      <c r="D41" s="1" t="s">
        <v>25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t="str">
        <f>VLOOKUP(D41,Lookups!$A$4:$E$311,5,FALSE)</f>
        <v>GR4</v>
      </c>
      <c r="S41" t="str">
        <f t="shared" si="0"/>
        <v>408</v>
      </c>
      <c r="T41" t="str">
        <f t="shared" si="1"/>
        <v>GR4408</v>
      </c>
      <c r="U41" t="str">
        <f t="shared" si="2"/>
        <v>GR44082013</v>
      </c>
      <c r="V41" t="str">
        <f t="shared" si="3"/>
        <v>PLTL</v>
      </c>
      <c r="W41" t="str">
        <f t="shared" si="4"/>
        <v>GR4PLTL2013</v>
      </c>
    </row>
    <row r="42" spans="1:23" x14ac:dyDescent="0.25">
      <c r="A42" t="s">
        <v>3194</v>
      </c>
      <c r="B42" t="s">
        <v>749</v>
      </c>
      <c r="C42" t="s">
        <v>17</v>
      </c>
      <c r="D42" s="1" t="s">
        <v>26</v>
      </c>
      <c r="E42" s="11">
        <v>40.9</v>
      </c>
      <c r="F42" s="11">
        <v>385.45</v>
      </c>
      <c r="G42" s="11">
        <v>49.82</v>
      </c>
      <c r="H42" s="11">
        <v>828.73</v>
      </c>
      <c r="I42" s="11">
        <v>64.02</v>
      </c>
      <c r="J42" s="11">
        <v>124.73</v>
      </c>
      <c r="K42" s="11">
        <v>25.84</v>
      </c>
      <c r="L42" s="11">
        <v>215.34</v>
      </c>
      <c r="M42" s="11">
        <v>0</v>
      </c>
      <c r="N42" s="11">
        <v>239.85</v>
      </c>
      <c r="O42" s="11">
        <v>21.94</v>
      </c>
      <c r="P42" s="11">
        <v>0</v>
      </c>
      <c r="Q42" s="11">
        <v>1996.62</v>
      </c>
      <c r="R42" t="str">
        <f>VLOOKUP(D42,Lookups!$A$4:$E$311,5,FALSE)</f>
        <v>GRC</v>
      </c>
      <c r="S42" t="str">
        <f t="shared" si="0"/>
        <v>408</v>
      </c>
      <c r="T42" t="str">
        <f t="shared" si="1"/>
        <v>GRC408</v>
      </c>
      <c r="U42" t="str">
        <f t="shared" si="2"/>
        <v>GRC4082013</v>
      </c>
      <c r="V42" t="str">
        <f t="shared" si="3"/>
        <v>PLTL</v>
      </c>
      <c r="W42" t="str">
        <f t="shared" si="4"/>
        <v>GRCPLTL2013</v>
      </c>
    </row>
    <row r="43" spans="1:23" x14ac:dyDescent="0.25">
      <c r="A43" t="s">
        <v>3194</v>
      </c>
      <c r="B43" t="s">
        <v>751</v>
      </c>
      <c r="C43" t="s">
        <v>17</v>
      </c>
      <c r="D43" s="1" t="s">
        <v>18</v>
      </c>
      <c r="E43" s="11">
        <v>3.89</v>
      </c>
      <c r="F43" s="11">
        <v>7.95</v>
      </c>
      <c r="G43" s="11">
        <v>19.100000000000001</v>
      </c>
      <c r="H43" s="11">
        <v>14.92</v>
      </c>
      <c r="I43" s="11">
        <v>7.77</v>
      </c>
      <c r="J43" s="11">
        <v>7.84</v>
      </c>
      <c r="K43" s="11">
        <v>11.69</v>
      </c>
      <c r="L43" s="11">
        <v>9.44</v>
      </c>
      <c r="M43" s="11">
        <v>3.97</v>
      </c>
      <c r="N43" s="11">
        <v>2.37</v>
      </c>
      <c r="O43" s="11">
        <v>1.0900000000000001</v>
      </c>
      <c r="P43" s="11">
        <v>50.33</v>
      </c>
      <c r="Q43" s="11">
        <v>140.36000000000001</v>
      </c>
      <c r="R43" t="str">
        <f>VLOOKUP(D43,Lookups!$A$4:$E$311,5,FALSE)</f>
        <v>CRC</v>
      </c>
      <c r="S43" t="str">
        <f t="shared" si="0"/>
        <v>408</v>
      </c>
      <c r="T43" t="str">
        <f t="shared" si="1"/>
        <v>CRC408</v>
      </c>
      <c r="U43" t="str">
        <f t="shared" si="2"/>
        <v>CRC4082013</v>
      </c>
      <c r="V43" t="str">
        <f t="shared" si="3"/>
        <v>PLTL</v>
      </c>
      <c r="W43" t="str">
        <f t="shared" si="4"/>
        <v>CRCPLTL2013</v>
      </c>
    </row>
    <row r="44" spans="1:23" x14ac:dyDescent="0.25">
      <c r="A44" t="s">
        <v>3194</v>
      </c>
      <c r="B44" t="s">
        <v>751</v>
      </c>
      <c r="C44" t="s">
        <v>17</v>
      </c>
      <c r="D44" s="1" t="s">
        <v>19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3.34</v>
      </c>
      <c r="K44" s="11">
        <v>0</v>
      </c>
      <c r="L44" s="11">
        <v>0</v>
      </c>
      <c r="M44" s="11">
        <v>0</v>
      </c>
      <c r="N44" s="11">
        <v>0.5</v>
      </c>
      <c r="O44" s="11">
        <v>0</v>
      </c>
      <c r="P44" s="11">
        <v>0</v>
      </c>
      <c r="Q44" s="11">
        <v>3.84</v>
      </c>
      <c r="R44" t="str">
        <f>VLOOKUP(D44,Lookups!$A$4:$E$311,5,FALSE)</f>
        <v>CR4</v>
      </c>
      <c r="S44" t="str">
        <f t="shared" si="0"/>
        <v>408</v>
      </c>
      <c r="T44" t="str">
        <f t="shared" si="1"/>
        <v>CR4408</v>
      </c>
      <c r="U44" t="str">
        <f t="shared" si="2"/>
        <v>CR44082013</v>
      </c>
      <c r="V44" t="str">
        <f t="shared" si="3"/>
        <v>PLTL</v>
      </c>
      <c r="W44" t="str">
        <f t="shared" si="4"/>
        <v>CR4PLTL2013</v>
      </c>
    </row>
    <row r="45" spans="1:23" x14ac:dyDescent="0.25">
      <c r="A45" t="s">
        <v>3194</v>
      </c>
      <c r="B45" t="s">
        <v>751</v>
      </c>
      <c r="C45" t="s">
        <v>17</v>
      </c>
      <c r="D45" s="1" t="s">
        <v>20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t="str">
        <f>VLOOKUP(D45,Lookups!$A$4:$E$311,5,FALSE)</f>
        <v>CR5</v>
      </c>
      <c r="S45" t="str">
        <f t="shared" si="0"/>
        <v>408</v>
      </c>
      <c r="T45" t="str">
        <f t="shared" si="1"/>
        <v>CR5408</v>
      </c>
      <c r="U45" t="str">
        <f t="shared" si="2"/>
        <v>CR54082013</v>
      </c>
      <c r="V45" t="str">
        <f t="shared" si="3"/>
        <v>PLTL</v>
      </c>
      <c r="W45" t="str">
        <f t="shared" si="4"/>
        <v>CR5PLTL2013</v>
      </c>
    </row>
    <row r="46" spans="1:23" x14ac:dyDescent="0.25">
      <c r="A46" t="s">
        <v>3194</v>
      </c>
      <c r="B46" t="s">
        <v>751</v>
      </c>
      <c r="C46" t="s">
        <v>17</v>
      </c>
      <c r="D46" s="1" t="s">
        <v>21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t="str">
        <f>VLOOKUP(D46,Lookups!$A$4:$E$311,5,FALSE)</f>
        <v>CR6</v>
      </c>
      <c r="S46" t="str">
        <f t="shared" si="0"/>
        <v>408</v>
      </c>
      <c r="T46" t="str">
        <f t="shared" si="1"/>
        <v>CR6408</v>
      </c>
      <c r="U46" t="str">
        <f t="shared" si="2"/>
        <v>CR64082013</v>
      </c>
      <c r="V46" t="str">
        <f t="shared" si="3"/>
        <v>PLTL</v>
      </c>
      <c r="W46" t="str">
        <f t="shared" si="4"/>
        <v>CR6PLTL2013</v>
      </c>
    </row>
    <row r="47" spans="1:23" x14ac:dyDescent="0.25">
      <c r="A47" t="s">
        <v>3194</v>
      </c>
      <c r="B47" t="s">
        <v>751</v>
      </c>
      <c r="C47" t="s">
        <v>17</v>
      </c>
      <c r="D47" s="1" t="s">
        <v>24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t="str">
        <f>VLOOKUP(D47,Lookups!$A$4:$E$311,5,FALSE)</f>
        <v>GR3</v>
      </c>
      <c r="S47" t="str">
        <f t="shared" si="0"/>
        <v>408</v>
      </c>
      <c r="T47" t="str">
        <f t="shared" si="1"/>
        <v>GR3408</v>
      </c>
      <c r="U47" t="str">
        <f t="shared" si="2"/>
        <v>GR34082013</v>
      </c>
      <c r="V47" t="str">
        <f t="shared" si="3"/>
        <v>PLTL</v>
      </c>
      <c r="W47" t="str">
        <f t="shared" si="4"/>
        <v>GR3PLTL2013</v>
      </c>
    </row>
    <row r="48" spans="1:23" x14ac:dyDescent="0.25">
      <c r="A48" t="s">
        <v>3194</v>
      </c>
      <c r="B48" t="s">
        <v>751</v>
      </c>
      <c r="C48" t="s">
        <v>17</v>
      </c>
      <c r="D48" s="1" t="s">
        <v>25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t="str">
        <f>VLOOKUP(D48,Lookups!$A$4:$E$311,5,FALSE)</f>
        <v>GR4</v>
      </c>
      <c r="S48" t="str">
        <f t="shared" si="0"/>
        <v>408</v>
      </c>
      <c r="T48" t="str">
        <f t="shared" si="1"/>
        <v>GR4408</v>
      </c>
      <c r="U48" t="str">
        <f t="shared" si="2"/>
        <v>GR44082013</v>
      </c>
      <c r="V48" t="str">
        <f t="shared" si="3"/>
        <v>PLTL</v>
      </c>
      <c r="W48" t="str">
        <f t="shared" si="4"/>
        <v>GR4PLTL2013</v>
      </c>
    </row>
    <row r="49" spans="1:23" x14ac:dyDescent="0.25">
      <c r="A49" t="s">
        <v>3194</v>
      </c>
      <c r="B49" t="s">
        <v>751</v>
      </c>
      <c r="C49" t="s">
        <v>17</v>
      </c>
      <c r="D49" s="1" t="s">
        <v>26</v>
      </c>
      <c r="E49" s="11">
        <v>0.85</v>
      </c>
      <c r="F49" s="11">
        <v>8.0299999999999994</v>
      </c>
      <c r="G49" s="11">
        <v>1.04</v>
      </c>
      <c r="H49" s="11">
        <v>17.27</v>
      </c>
      <c r="I49" s="11">
        <v>1.33</v>
      </c>
      <c r="J49" s="11">
        <v>2.6</v>
      </c>
      <c r="K49" s="11">
        <v>0.54</v>
      </c>
      <c r="L49" s="11">
        <v>4.49</v>
      </c>
      <c r="M49" s="11">
        <v>0</v>
      </c>
      <c r="N49" s="11">
        <v>5</v>
      </c>
      <c r="O49" s="11">
        <v>0.46</v>
      </c>
      <c r="P49" s="11">
        <v>0</v>
      </c>
      <c r="Q49" s="11">
        <v>41.61</v>
      </c>
      <c r="R49" t="str">
        <f>VLOOKUP(D49,Lookups!$A$4:$E$311,5,FALSE)</f>
        <v>GRC</v>
      </c>
      <c r="S49" t="str">
        <f t="shared" si="0"/>
        <v>408</v>
      </c>
      <c r="T49" t="str">
        <f t="shared" si="1"/>
        <v>GRC408</v>
      </c>
      <c r="U49" t="str">
        <f t="shared" si="2"/>
        <v>GRC4082013</v>
      </c>
      <c r="V49" t="str">
        <f t="shared" si="3"/>
        <v>PLTL</v>
      </c>
      <c r="W49" t="str">
        <f t="shared" si="4"/>
        <v>GRCPLTL2013</v>
      </c>
    </row>
    <row r="50" spans="1:23" x14ac:dyDescent="0.25">
      <c r="A50" t="s">
        <v>3194</v>
      </c>
      <c r="B50" t="s">
        <v>1159</v>
      </c>
      <c r="C50" t="s">
        <v>27</v>
      </c>
      <c r="D50" s="1" t="s">
        <v>18</v>
      </c>
      <c r="E50" s="11">
        <v>1500</v>
      </c>
      <c r="F50" s="11">
        <v>0</v>
      </c>
      <c r="G50" s="11">
        <v>0</v>
      </c>
      <c r="H50" s="11">
        <v>2500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2500</v>
      </c>
      <c r="O50" s="11">
        <v>740.19</v>
      </c>
      <c r="P50" s="11">
        <v>1666</v>
      </c>
      <c r="Q50" s="11">
        <v>8906.19</v>
      </c>
      <c r="R50" t="str">
        <f>VLOOKUP(D50,Lookups!$A$4:$E$311,5,FALSE)</f>
        <v>CRC</v>
      </c>
      <c r="S50" t="str">
        <f t="shared" si="0"/>
        <v>426</v>
      </c>
      <c r="T50" t="str">
        <f t="shared" si="1"/>
        <v>CRC426</v>
      </c>
      <c r="U50" t="str">
        <f t="shared" si="2"/>
        <v>CRC4262013</v>
      </c>
      <c r="V50" t="str">
        <f t="shared" si="3"/>
        <v>PNTL</v>
      </c>
      <c r="W50" t="str">
        <f t="shared" si="4"/>
        <v>CRCPNTL2013</v>
      </c>
    </row>
    <row r="51" spans="1:23" x14ac:dyDescent="0.25">
      <c r="A51" t="s">
        <v>3194</v>
      </c>
      <c r="B51" t="s">
        <v>1159</v>
      </c>
      <c r="C51" t="s">
        <v>27</v>
      </c>
      <c r="D51" s="1" t="s">
        <v>26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306.72000000000003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306.72000000000003</v>
      </c>
      <c r="R51" t="str">
        <f>VLOOKUP(D51,Lookups!$A$4:$E$311,5,FALSE)</f>
        <v>GRC</v>
      </c>
      <c r="S51" t="str">
        <f t="shared" si="0"/>
        <v>426</v>
      </c>
      <c r="T51" t="str">
        <f t="shared" si="1"/>
        <v>GRC426</v>
      </c>
      <c r="U51" t="str">
        <f t="shared" si="2"/>
        <v>GRC4262013</v>
      </c>
      <c r="V51" t="str">
        <f t="shared" si="3"/>
        <v>PNTL</v>
      </c>
      <c r="W51" t="str">
        <f t="shared" si="4"/>
        <v>GRCPNTL2013</v>
      </c>
    </row>
    <row r="52" spans="1:23" x14ac:dyDescent="0.25">
      <c r="A52" t="s">
        <v>3194</v>
      </c>
      <c r="B52" t="s">
        <v>1165</v>
      </c>
      <c r="C52" t="s">
        <v>27</v>
      </c>
      <c r="D52" s="1" t="s">
        <v>18</v>
      </c>
      <c r="E52" s="11">
        <v>0</v>
      </c>
      <c r="F52" s="11">
        <v>0</v>
      </c>
      <c r="G52" s="11">
        <v>0</v>
      </c>
      <c r="H52" s="11">
        <v>568.24</v>
      </c>
      <c r="I52" s="11">
        <v>10500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113250</v>
      </c>
      <c r="P52" s="11">
        <v>718.6</v>
      </c>
      <c r="Q52" s="11">
        <v>125036.84</v>
      </c>
      <c r="R52" t="str">
        <f>VLOOKUP(D52,Lookups!$A$4:$E$311,5,FALSE)</f>
        <v>CRC</v>
      </c>
      <c r="S52" t="str">
        <f t="shared" si="0"/>
        <v>426</v>
      </c>
      <c r="T52" t="str">
        <f t="shared" si="1"/>
        <v>CRC426</v>
      </c>
      <c r="U52" t="str">
        <f t="shared" si="2"/>
        <v>CRC4262013</v>
      </c>
      <c r="V52" t="str">
        <f t="shared" si="3"/>
        <v>PNTL</v>
      </c>
      <c r="W52" t="str">
        <f t="shared" si="4"/>
        <v>CRCPNTL2013</v>
      </c>
    </row>
    <row r="53" spans="1:23" x14ac:dyDescent="0.25">
      <c r="A53" t="s">
        <v>3194</v>
      </c>
      <c r="B53" t="s">
        <v>1175</v>
      </c>
      <c r="C53" t="s">
        <v>27</v>
      </c>
      <c r="D53" s="1" t="s">
        <v>18</v>
      </c>
      <c r="E53" s="11">
        <v>631.92999999999995</v>
      </c>
      <c r="F53" s="11">
        <v>1241.96</v>
      </c>
      <c r="G53" s="11">
        <v>551.38</v>
      </c>
      <c r="H53" s="11">
        <v>1505.14</v>
      </c>
      <c r="I53" s="11">
        <v>3982.94</v>
      </c>
      <c r="J53" s="11">
        <v>9733.42</v>
      </c>
      <c r="K53" s="11">
        <v>1319.55</v>
      </c>
      <c r="L53" s="11">
        <v>1799.59</v>
      </c>
      <c r="M53" s="11">
        <v>1680.02</v>
      </c>
      <c r="N53" s="11">
        <v>1499.83</v>
      </c>
      <c r="O53" s="11">
        <v>1597.8</v>
      </c>
      <c r="P53" s="11">
        <v>22056.06</v>
      </c>
      <c r="Q53" s="11">
        <v>47599.62</v>
      </c>
      <c r="R53" t="str">
        <f>VLOOKUP(D53,Lookups!$A$4:$E$311,5,FALSE)</f>
        <v>CRC</v>
      </c>
      <c r="S53" t="str">
        <f t="shared" si="0"/>
        <v>426</v>
      </c>
      <c r="T53" t="str">
        <f t="shared" si="1"/>
        <v>CRC426</v>
      </c>
      <c r="U53" t="str">
        <f t="shared" si="2"/>
        <v>CRC4262013</v>
      </c>
      <c r="V53" t="str">
        <f t="shared" si="3"/>
        <v>PNTL</v>
      </c>
      <c r="W53" t="str">
        <f t="shared" si="4"/>
        <v>CRCPNTL2013</v>
      </c>
    </row>
    <row r="54" spans="1:23" x14ac:dyDescent="0.25">
      <c r="A54" t="s">
        <v>3194</v>
      </c>
      <c r="B54" t="s">
        <v>1175</v>
      </c>
      <c r="C54" t="s">
        <v>27</v>
      </c>
      <c r="D54" s="1" t="s">
        <v>23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11.98</v>
      </c>
      <c r="L54" s="11">
        <v>0</v>
      </c>
      <c r="M54" s="11">
        <v>115.78</v>
      </c>
      <c r="N54" s="11">
        <v>0</v>
      </c>
      <c r="O54" s="11">
        <v>243.2</v>
      </c>
      <c r="P54" s="11">
        <v>0</v>
      </c>
      <c r="Q54" s="11">
        <v>370.96</v>
      </c>
      <c r="R54" t="str">
        <f>VLOOKUP(D54,Lookups!$A$4:$E$311,5,FALSE)</f>
        <v>TYC</v>
      </c>
      <c r="S54" t="str">
        <f t="shared" si="0"/>
        <v>426</v>
      </c>
      <c r="T54" t="str">
        <f t="shared" si="1"/>
        <v>TYC426</v>
      </c>
      <c r="U54" t="str">
        <f t="shared" si="2"/>
        <v>TYC4262013</v>
      </c>
      <c r="V54" t="str">
        <f t="shared" si="3"/>
        <v>PNTL</v>
      </c>
      <c r="W54" t="str">
        <f t="shared" si="4"/>
        <v>TYCPNTL2013</v>
      </c>
    </row>
    <row r="55" spans="1:23" x14ac:dyDescent="0.25">
      <c r="A55" t="s">
        <v>3194</v>
      </c>
      <c r="B55" t="s">
        <v>1175</v>
      </c>
      <c r="C55" t="s">
        <v>27</v>
      </c>
      <c r="D55" s="1" t="s">
        <v>26</v>
      </c>
      <c r="E55" s="11">
        <v>0</v>
      </c>
      <c r="F55" s="11">
        <v>0</v>
      </c>
      <c r="G55" s="11">
        <v>55</v>
      </c>
      <c r="H55" s="11">
        <v>-5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515.35</v>
      </c>
      <c r="Q55" s="11">
        <v>565.35</v>
      </c>
      <c r="R55" t="str">
        <f>VLOOKUP(D55,Lookups!$A$4:$E$311,5,FALSE)</f>
        <v>GRC</v>
      </c>
      <c r="S55" t="str">
        <f t="shared" si="0"/>
        <v>426</v>
      </c>
      <c r="T55" t="str">
        <f t="shared" si="1"/>
        <v>GRC426</v>
      </c>
      <c r="U55" t="str">
        <f t="shared" si="2"/>
        <v>GRC4262013</v>
      </c>
      <c r="V55" t="str">
        <f t="shared" si="3"/>
        <v>PNTL</v>
      </c>
      <c r="W55" t="str">
        <f t="shared" si="4"/>
        <v>GRCPNTL2013</v>
      </c>
    </row>
    <row r="56" spans="1:23" x14ac:dyDescent="0.25">
      <c r="A56" t="s">
        <v>3194</v>
      </c>
      <c r="B56" t="s">
        <v>2684</v>
      </c>
      <c r="C56" t="s">
        <v>17</v>
      </c>
      <c r="D56" s="1" t="s">
        <v>18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t="str">
        <f>VLOOKUP(D56,Lookups!$A$4:$E$311,5,FALSE)</f>
        <v>CRC</v>
      </c>
      <c r="S56" t="str">
        <f t="shared" si="0"/>
        <v>500</v>
      </c>
      <c r="T56" t="str">
        <f t="shared" si="1"/>
        <v>CRC500</v>
      </c>
      <c r="U56" t="str">
        <f t="shared" si="2"/>
        <v>CRC5002013</v>
      </c>
      <c r="V56" t="str">
        <f t="shared" si="3"/>
        <v>PLTL</v>
      </c>
      <c r="W56" t="str">
        <f t="shared" si="4"/>
        <v>CRCPLTL2013</v>
      </c>
    </row>
    <row r="57" spans="1:23" x14ac:dyDescent="0.25">
      <c r="A57" t="s">
        <v>3194</v>
      </c>
      <c r="B57" t="s">
        <v>2684</v>
      </c>
      <c r="C57" t="s">
        <v>17</v>
      </c>
      <c r="D57" s="1" t="s">
        <v>19</v>
      </c>
      <c r="E57" s="11">
        <v>477.33</v>
      </c>
      <c r="F57" s="11">
        <v>2563.69</v>
      </c>
      <c r="G57" s="11">
        <v>4730.07</v>
      </c>
      <c r="H57" s="11">
        <v>4234.13</v>
      </c>
      <c r="I57" s="11">
        <v>4446.4799999999996</v>
      </c>
      <c r="J57" s="11">
        <v>5293.3</v>
      </c>
      <c r="K57" s="11">
        <v>4304.95</v>
      </c>
      <c r="L57" s="11">
        <v>5424.69</v>
      </c>
      <c r="M57" s="11">
        <v>4786.92</v>
      </c>
      <c r="N57" s="11">
        <v>5407.76</v>
      </c>
      <c r="O57" s="11">
        <v>3386.11</v>
      </c>
      <c r="P57" s="11">
        <v>3384.21</v>
      </c>
      <c r="Q57" s="11">
        <v>48439.64</v>
      </c>
      <c r="R57" t="str">
        <f>VLOOKUP(D57,Lookups!$A$4:$E$311,5,FALSE)</f>
        <v>CR4</v>
      </c>
      <c r="S57" t="str">
        <f t="shared" si="0"/>
        <v>500</v>
      </c>
      <c r="T57" t="str">
        <f t="shared" si="1"/>
        <v>CR4500</v>
      </c>
      <c r="U57" t="str">
        <f t="shared" si="2"/>
        <v>CR45002013</v>
      </c>
      <c r="V57" t="str">
        <f t="shared" si="3"/>
        <v>PLTL</v>
      </c>
      <c r="W57" t="str">
        <f t="shared" si="4"/>
        <v>CR4PLTL2013</v>
      </c>
    </row>
    <row r="58" spans="1:23" x14ac:dyDescent="0.25">
      <c r="A58" t="s">
        <v>3194</v>
      </c>
      <c r="B58" t="s">
        <v>2684</v>
      </c>
      <c r="C58" t="s">
        <v>17</v>
      </c>
      <c r="D58" s="1" t="s">
        <v>20</v>
      </c>
      <c r="E58" s="11">
        <v>530.4</v>
      </c>
      <c r="F58" s="11">
        <v>2848.54</v>
      </c>
      <c r="G58" s="11">
        <v>5255.63</v>
      </c>
      <c r="H58" s="11">
        <v>4704.6499999999996</v>
      </c>
      <c r="I58" s="11">
        <v>4940.53</v>
      </c>
      <c r="J58" s="11">
        <v>5881.42</v>
      </c>
      <c r="K58" s="11">
        <v>4783.26</v>
      </c>
      <c r="L58" s="11">
        <v>6027.44</v>
      </c>
      <c r="M58" s="11">
        <v>5318.82</v>
      </c>
      <c r="N58" s="11">
        <v>6008.63</v>
      </c>
      <c r="O58" s="11">
        <v>3762.33</v>
      </c>
      <c r="P58" s="11">
        <v>3760.24</v>
      </c>
      <c r="Q58" s="11">
        <v>53821.89</v>
      </c>
      <c r="R58" t="str">
        <f>VLOOKUP(D58,Lookups!$A$4:$E$311,5,FALSE)</f>
        <v>CR5</v>
      </c>
      <c r="S58" t="str">
        <f t="shared" si="0"/>
        <v>500</v>
      </c>
      <c r="T58" t="str">
        <f t="shared" si="1"/>
        <v>CR5500</v>
      </c>
      <c r="U58" t="str">
        <f t="shared" si="2"/>
        <v>CR55002013</v>
      </c>
      <c r="V58" t="str">
        <f t="shared" si="3"/>
        <v>PLTL</v>
      </c>
      <c r="W58" t="str">
        <f t="shared" si="4"/>
        <v>CR5PLTL2013</v>
      </c>
    </row>
    <row r="59" spans="1:23" x14ac:dyDescent="0.25">
      <c r="A59" t="s">
        <v>3194</v>
      </c>
      <c r="B59" t="s">
        <v>2684</v>
      </c>
      <c r="C59" t="s">
        <v>17</v>
      </c>
      <c r="D59" s="1" t="s">
        <v>21</v>
      </c>
      <c r="E59" s="11">
        <v>760.22</v>
      </c>
      <c r="F59" s="11">
        <v>4082.91</v>
      </c>
      <c r="G59" s="11">
        <v>7533.09</v>
      </c>
      <c r="H59" s="11">
        <v>6743.27</v>
      </c>
      <c r="I59" s="11">
        <v>67267.41</v>
      </c>
      <c r="J59" s="11">
        <v>-51755.99</v>
      </c>
      <c r="K59" s="11">
        <v>6856</v>
      </c>
      <c r="L59" s="11">
        <v>8639.33</v>
      </c>
      <c r="M59" s="11">
        <v>7623.62</v>
      </c>
      <c r="N59" s="11">
        <v>8612.36</v>
      </c>
      <c r="O59" s="11">
        <v>5392.65</v>
      </c>
      <c r="P59" s="11">
        <v>5389.69</v>
      </c>
      <c r="Q59" s="11">
        <v>77144.56</v>
      </c>
      <c r="R59" t="str">
        <f>VLOOKUP(D59,Lookups!$A$4:$E$311,5,FALSE)</f>
        <v>CR6</v>
      </c>
      <c r="S59" t="str">
        <f t="shared" si="0"/>
        <v>500</v>
      </c>
      <c r="T59" t="str">
        <f t="shared" si="1"/>
        <v>CR6500</v>
      </c>
      <c r="U59" t="str">
        <f t="shared" si="2"/>
        <v>CR65002013</v>
      </c>
      <c r="V59" t="str">
        <f t="shared" si="3"/>
        <v>PLTL</v>
      </c>
      <c r="W59" t="str">
        <f t="shared" si="4"/>
        <v>CR6PLTL2013</v>
      </c>
    </row>
    <row r="60" spans="1:23" x14ac:dyDescent="0.25">
      <c r="A60" t="s">
        <v>3194</v>
      </c>
      <c r="B60" t="s">
        <v>2684</v>
      </c>
      <c r="C60" t="s">
        <v>17</v>
      </c>
      <c r="D60" s="1" t="s">
        <v>22</v>
      </c>
      <c r="E60" s="11">
        <v>13969.93</v>
      </c>
      <c r="F60" s="11">
        <v>12062.36</v>
      </c>
      <c r="G60" s="11">
        <v>-2468.12</v>
      </c>
      <c r="H60" s="11">
        <v>0</v>
      </c>
      <c r="I60" s="11">
        <v>0</v>
      </c>
      <c r="J60" s="11">
        <v>617.03</v>
      </c>
      <c r="K60" s="11">
        <v>5553.27</v>
      </c>
      <c r="L60" s="11">
        <v>1234.08</v>
      </c>
      <c r="M60" s="11">
        <v>5321.94</v>
      </c>
      <c r="N60" s="11">
        <v>0</v>
      </c>
      <c r="O60" s="11">
        <v>0</v>
      </c>
      <c r="P60" s="11">
        <v>0</v>
      </c>
      <c r="Q60" s="11">
        <v>36290.49</v>
      </c>
      <c r="R60" t="str">
        <f>VLOOKUP(D60,Lookups!$A$4:$E$311,5,FALSE)</f>
        <v>TY3</v>
      </c>
      <c r="S60" t="str">
        <f t="shared" si="0"/>
        <v>500</v>
      </c>
      <c r="T60" t="str">
        <f t="shared" si="1"/>
        <v>TY3500</v>
      </c>
      <c r="U60" t="str">
        <f t="shared" si="2"/>
        <v>TY35002013</v>
      </c>
      <c r="V60" t="str">
        <f t="shared" si="3"/>
        <v>PLTL</v>
      </c>
      <c r="W60" t="str">
        <f t="shared" si="4"/>
        <v>TY3PLTL2013</v>
      </c>
    </row>
    <row r="61" spans="1:23" x14ac:dyDescent="0.25">
      <c r="A61" t="s">
        <v>3194</v>
      </c>
      <c r="B61" t="s">
        <v>2684</v>
      </c>
      <c r="C61" t="s">
        <v>17</v>
      </c>
      <c r="D61" s="1" t="s">
        <v>23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t="str">
        <f>VLOOKUP(D61,Lookups!$A$4:$E$311,5,FALSE)</f>
        <v>TYC</v>
      </c>
      <c r="S61" t="str">
        <f t="shared" si="0"/>
        <v>500</v>
      </c>
      <c r="T61" t="str">
        <f t="shared" si="1"/>
        <v>TYC500</v>
      </c>
      <c r="U61" t="str">
        <f t="shared" si="2"/>
        <v>TYC5002013</v>
      </c>
      <c r="V61" t="str">
        <f t="shared" si="3"/>
        <v>PLTL</v>
      </c>
      <c r="W61" t="str">
        <f t="shared" si="4"/>
        <v>TYCPLTL2013</v>
      </c>
    </row>
    <row r="62" spans="1:23" x14ac:dyDescent="0.25">
      <c r="A62" t="s">
        <v>3194</v>
      </c>
      <c r="B62" t="s">
        <v>2684</v>
      </c>
      <c r="C62" t="s">
        <v>17</v>
      </c>
      <c r="D62" s="1" t="s">
        <v>24</v>
      </c>
      <c r="E62" s="11">
        <v>8828.1299999999992</v>
      </c>
      <c r="F62" s="11">
        <v>3494.1</v>
      </c>
      <c r="G62" s="11">
        <v>5642.6</v>
      </c>
      <c r="H62" s="11">
        <v>7532.61</v>
      </c>
      <c r="I62" s="11">
        <v>3931.7</v>
      </c>
      <c r="J62" s="11">
        <v>3648.83</v>
      </c>
      <c r="K62" s="11">
        <v>3209.54</v>
      </c>
      <c r="L62" s="11">
        <v>4609.07</v>
      </c>
      <c r="M62" s="11">
        <v>4159.57</v>
      </c>
      <c r="N62" s="11">
        <v>6276.94</v>
      </c>
      <c r="O62" s="11">
        <v>4943.32</v>
      </c>
      <c r="P62" s="11">
        <v>2584.2399999999998</v>
      </c>
      <c r="Q62" s="11">
        <v>58860.65</v>
      </c>
      <c r="R62" t="str">
        <f>VLOOKUP(D62,Lookups!$A$4:$E$311,5,FALSE)</f>
        <v>GR3</v>
      </c>
      <c r="S62" t="str">
        <f t="shared" si="0"/>
        <v>500</v>
      </c>
      <c r="T62" t="str">
        <f t="shared" si="1"/>
        <v>GR3500</v>
      </c>
      <c r="U62" t="str">
        <f t="shared" si="2"/>
        <v>GR35002013</v>
      </c>
      <c r="V62" t="str">
        <f t="shared" si="3"/>
        <v>PLTL</v>
      </c>
      <c r="W62" t="str">
        <f t="shared" si="4"/>
        <v>GR3PLTL2013</v>
      </c>
    </row>
    <row r="63" spans="1:23" x14ac:dyDescent="0.25">
      <c r="A63" t="s">
        <v>3194</v>
      </c>
      <c r="B63" t="s">
        <v>2684</v>
      </c>
      <c r="C63" t="s">
        <v>17</v>
      </c>
      <c r="D63" s="1" t="s">
        <v>25</v>
      </c>
      <c r="E63" s="11">
        <v>13242.25</v>
      </c>
      <c r="F63" s="11">
        <v>5241.1499999999996</v>
      </c>
      <c r="G63" s="11">
        <v>8463.8700000000008</v>
      </c>
      <c r="H63" s="11">
        <v>11298.9</v>
      </c>
      <c r="I63" s="11">
        <v>5897.51</v>
      </c>
      <c r="J63" s="11">
        <v>5473.27</v>
      </c>
      <c r="K63" s="11">
        <v>4814.3100000000004</v>
      </c>
      <c r="L63" s="11">
        <v>6913.55</v>
      </c>
      <c r="M63" s="11">
        <v>6239.41</v>
      </c>
      <c r="N63" s="11">
        <v>9415.39</v>
      </c>
      <c r="O63" s="11">
        <v>7414.98</v>
      </c>
      <c r="P63" s="11">
        <v>3876.36</v>
      </c>
      <c r="Q63" s="11">
        <v>88290.95</v>
      </c>
      <c r="R63" t="str">
        <f>VLOOKUP(D63,Lookups!$A$4:$E$311,5,FALSE)</f>
        <v>GR4</v>
      </c>
      <c r="S63" t="str">
        <f t="shared" si="0"/>
        <v>500</v>
      </c>
      <c r="T63" t="str">
        <f t="shared" si="1"/>
        <v>GR4500</v>
      </c>
      <c r="U63" t="str">
        <f t="shared" si="2"/>
        <v>GR45002013</v>
      </c>
      <c r="V63" t="str">
        <f t="shared" si="3"/>
        <v>PLTL</v>
      </c>
      <c r="W63" t="str">
        <f t="shared" si="4"/>
        <v>GR4PLTL2013</v>
      </c>
    </row>
    <row r="64" spans="1:23" x14ac:dyDescent="0.25">
      <c r="A64" t="s">
        <v>3194</v>
      </c>
      <c r="B64" t="s">
        <v>2684</v>
      </c>
      <c r="C64" t="s">
        <v>17</v>
      </c>
      <c r="D64" s="1" t="s">
        <v>26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t="str">
        <f>VLOOKUP(D64,Lookups!$A$4:$E$311,5,FALSE)</f>
        <v>GRC</v>
      </c>
      <c r="S64" t="str">
        <f t="shared" si="0"/>
        <v>500</v>
      </c>
      <c r="T64" t="str">
        <f t="shared" si="1"/>
        <v>GRC500</v>
      </c>
      <c r="U64" t="str">
        <f t="shared" si="2"/>
        <v>GRC5002013</v>
      </c>
      <c r="V64" t="str">
        <f t="shared" si="3"/>
        <v>PLTL</v>
      </c>
      <c r="W64" t="str">
        <f t="shared" si="4"/>
        <v>GRCPLTL2013</v>
      </c>
    </row>
    <row r="65" spans="1:23" x14ac:dyDescent="0.25">
      <c r="A65" t="s">
        <v>3194</v>
      </c>
      <c r="B65" t="s">
        <v>2684</v>
      </c>
      <c r="C65" t="s">
        <v>27</v>
      </c>
      <c r="D65" s="1" t="s">
        <v>18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t="str">
        <f>VLOOKUP(D65,Lookups!$A$4:$E$311,5,FALSE)</f>
        <v>CRC</v>
      </c>
      <c r="S65" t="str">
        <f t="shared" si="0"/>
        <v>500</v>
      </c>
      <c r="T65" t="str">
        <f t="shared" si="1"/>
        <v>CRC500</v>
      </c>
      <c r="U65" t="str">
        <f t="shared" si="2"/>
        <v>CRC5002013</v>
      </c>
      <c r="V65" t="str">
        <f t="shared" si="3"/>
        <v>PNTL</v>
      </c>
      <c r="W65" t="str">
        <f t="shared" si="4"/>
        <v>CRCPNTL2013</v>
      </c>
    </row>
    <row r="66" spans="1:23" x14ac:dyDescent="0.25">
      <c r="A66" t="s">
        <v>3194</v>
      </c>
      <c r="B66" t="s">
        <v>2684</v>
      </c>
      <c r="C66" t="s">
        <v>27</v>
      </c>
      <c r="D66" s="1" t="s">
        <v>19</v>
      </c>
      <c r="E66" s="11">
        <v>-85.94</v>
      </c>
      <c r="F66" s="11">
        <v>63.43</v>
      </c>
      <c r="G66" s="11">
        <v>95.67</v>
      </c>
      <c r="H66" s="11">
        <v>224.86</v>
      </c>
      <c r="I66" s="11">
        <v>345.52</v>
      </c>
      <c r="J66" s="11">
        <v>164.05</v>
      </c>
      <c r="K66" s="11">
        <v>1027.8499999999999</v>
      </c>
      <c r="L66" s="11">
        <v>337.11</v>
      </c>
      <c r="M66" s="11">
        <v>1709</v>
      </c>
      <c r="N66" s="11">
        <v>87.47</v>
      </c>
      <c r="O66" s="11">
        <v>123.78</v>
      </c>
      <c r="P66" s="11">
        <v>904.32</v>
      </c>
      <c r="Q66" s="11">
        <v>4997.12</v>
      </c>
      <c r="R66" t="str">
        <f>VLOOKUP(D66,Lookups!$A$4:$E$311,5,FALSE)</f>
        <v>CR4</v>
      </c>
      <c r="S66" t="str">
        <f t="shared" si="0"/>
        <v>500</v>
      </c>
      <c r="T66" t="str">
        <f t="shared" si="1"/>
        <v>CR4500</v>
      </c>
      <c r="U66" t="str">
        <f t="shared" si="2"/>
        <v>CR45002013</v>
      </c>
      <c r="V66" t="str">
        <f t="shared" si="3"/>
        <v>PNTL</v>
      </c>
      <c r="W66" t="str">
        <f t="shared" si="4"/>
        <v>CR4PNTL2013</v>
      </c>
    </row>
    <row r="67" spans="1:23" x14ac:dyDescent="0.25">
      <c r="A67" t="s">
        <v>3194</v>
      </c>
      <c r="B67" t="s">
        <v>2684</v>
      </c>
      <c r="C67" t="s">
        <v>27</v>
      </c>
      <c r="D67" s="1" t="s">
        <v>20</v>
      </c>
      <c r="E67" s="11">
        <v>-95.49</v>
      </c>
      <c r="F67" s="11">
        <v>70.47</v>
      </c>
      <c r="G67" s="11">
        <v>106.31</v>
      </c>
      <c r="H67" s="11">
        <v>249.84</v>
      </c>
      <c r="I67" s="11">
        <v>383.9</v>
      </c>
      <c r="J67" s="11">
        <v>182.27</v>
      </c>
      <c r="K67" s="11">
        <v>1142.07</v>
      </c>
      <c r="L67" s="11">
        <v>374.57</v>
      </c>
      <c r="M67" s="11">
        <v>1898.88</v>
      </c>
      <c r="N67" s="11">
        <v>97.18</v>
      </c>
      <c r="O67" s="11">
        <v>137.53</v>
      </c>
      <c r="P67" s="11">
        <v>1004.79</v>
      </c>
      <c r="Q67" s="11">
        <v>5552.32</v>
      </c>
      <c r="R67" t="str">
        <f>VLOOKUP(D67,Lookups!$A$4:$E$311,5,FALSE)</f>
        <v>CR5</v>
      </c>
      <c r="S67" t="str">
        <f t="shared" ref="S67:S108" si="5">LEFT(B67,3)</f>
        <v>500</v>
      </c>
      <c r="T67" t="str">
        <f t="shared" ref="T67:T108" si="6">R67&amp;S67</f>
        <v>CR5500</v>
      </c>
      <c r="U67" t="str">
        <f t="shared" ref="U67:U130" si="7">T67&amp;A67</f>
        <v>CR55002013</v>
      </c>
      <c r="V67" t="str">
        <f t="shared" ref="V67:V130" si="8">LEFT(C67,4)</f>
        <v>PNTL</v>
      </c>
      <c r="W67" t="str">
        <f t="shared" ref="W67:W130" si="9">R67&amp;V67&amp;A67</f>
        <v>CR5PNTL2013</v>
      </c>
    </row>
    <row r="68" spans="1:23" x14ac:dyDescent="0.25">
      <c r="A68" t="s">
        <v>3194</v>
      </c>
      <c r="B68" t="s">
        <v>2684</v>
      </c>
      <c r="C68" t="s">
        <v>27</v>
      </c>
      <c r="D68" s="1" t="s">
        <v>21</v>
      </c>
      <c r="E68" s="11">
        <v>-136.87</v>
      </c>
      <c r="F68" s="11">
        <v>101.01</v>
      </c>
      <c r="G68" s="11">
        <v>152.37</v>
      </c>
      <c r="H68" s="11">
        <v>358.11</v>
      </c>
      <c r="I68" s="11">
        <v>550.26</v>
      </c>
      <c r="J68" s="11">
        <v>261.26</v>
      </c>
      <c r="K68" s="11">
        <v>1636.96</v>
      </c>
      <c r="L68" s="11">
        <v>536.87</v>
      </c>
      <c r="M68" s="11">
        <v>2721.71</v>
      </c>
      <c r="N68" s="11">
        <v>139.29</v>
      </c>
      <c r="O68" s="11">
        <v>197.16</v>
      </c>
      <c r="P68" s="11">
        <v>1440.2</v>
      </c>
      <c r="Q68" s="11">
        <v>7958.33</v>
      </c>
      <c r="R68" t="str">
        <f>VLOOKUP(D68,Lookups!$A$4:$E$311,5,FALSE)</f>
        <v>CR6</v>
      </c>
      <c r="S68" t="str">
        <f t="shared" si="5"/>
        <v>500</v>
      </c>
      <c r="T68" t="str">
        <f t="shared" si="6"/>
        <v>CR6500</v>
      </c>
      <c r="U68" t="str">
        <f t="shared" si="7"/>
        <v>CR65002013</v>
      </c>
      <c r="V68" t="str">
        <f t="shared" si="8"/>
        <v>PNTL</v>
      </c>
      <c r="W68" t="str">
        <f t="shared" si="9"/>
        <v>CR6PNTL2013</v>
      </c>
    </row>
    <row r="69" spans="1:23" x14ac:dyDescent="0.25">
      <c r="A69" t="s">
        <v>3194</v>
      </c>
      <c r="B69" t="s">
        <v>2684</v>
      </c>
      <c r="C69" t="s">
        <v>27</v>
      </c>
      <c r="D69" s="1" t="s">
        <v>22</v>
      </c>
      <c r="E69" s="11">
        <v>428.14</v>
      </c>
      <c r="F69" s="11">
        <v>1099.2</v>
      </c>
      <c r="G69" s="11">
        <v>-206.23</v>
      </c>
      <c r="H69" s="11">
        <v>0</v>
      </c>
      <c r="I69" s="11">
        <v>0</v>
      </c>
      <c r="J69" s="11">
        <v>226.86</v>
      </c>
      <c r="K69" s="11">
        <v>305.88</v>
      </c>
      <c r="L69" s="11">
        <v>49.16</v>
      </c>
      <c r="M69" s="11">
        <v>271.83999999999997</v>
      </c>
      <c r="N69" s="11">
        <v>0</v>
      </c>
      <c r="O69" s="11">
        <v>0</v>
      </c>
      <c r="P69" s="11">
        <v>0</v>
      </c>
      <c r="Q69" s="11">
        <v>2174.85</v>
      </c>
      <c r="R69" t="str">
        <f>VLOOKUP(D69,Lookups!$A$4:$E$311,5,FALSE)</f>
        <v>TY3</v>
      </c>
      <c r="S69" t="str">
        <f t="shared" si="5"/>
        <v>500</v>
      </c>
      <c r="T69" t="str">
        <f t="shared" si="6"/>
        <v>TY3500</v>
      </c>
      <c r="U69" t="str">
        <f t="shared" si="7"/>
        <v>TY35002013</v>
      </c>
      <c r="V69" t="str">
        <f t="shared" si="8"/>
        <v>PNTL</v>
      </c>
      <c r="W69" t="str">
        <f t="shared" si="9"/>
        <v>TY3PNTL2013</v>
      </c>
    </row>
    <row r="70" spans="1:23" x14ac:dyDescent="0.25">
      <c r="A70" t="s">
        <v>3194</v>
      </c>
      <c r="B70" t="s">
        <v>2684</v>
      </c>
      <c r="C70" t="s">
        <v>27</v>
      </c>
      <c r="D70" s="1" t="s">
        <v>23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t="str">
        <f>VLOOKUP(D70,Lookups!$A$4:$E$311,5,FALSE)</f>
        <v>TYC</v>
      </c>
      <c r="S70" t="str">
        <f t="shared" si="5"/>
        <v>500</v>
      </c>
      <c r="T70" t="str">
        <f t="shared" si="6"/>
        <v>TYC500</v>
      </c>
      <c r="U70" t="str">
        <f t="shared" si="7"/>
        <v>TYC5002013</v>
      </c>
      <c r="V70" t="str">
        <f t="shared" si="8"/>
        <v>PNTL</v>
      </c>
      <c r="W70" t="str">
        <f t="shared" si="9"/>
        <v>TYCPNTL2013</v>
      </c>
    </row>
    <row r="71" spans="1:23" x14ac:dyDescent="0.25">
      <c r="A71" t="s">
        <v>3194</v>
      </c>
      <c r="B71" t="s">
        <v>2684</v>
      </c>
      <c r="C71" t="s">
        <v>27</v>
      </c>
      <c r="D71" s="1" t="s">
        <v>24</v>
      </c>
      <c r="E71" s="11">
        <v>1418.53</v>
      </c>
      <c r="F71" s="11">
        <v>1531.13</v>
      </c>
      <c r="G71" s="11">
        <v>1065.5899999999999</v>
      </c>
      <c r="H71" s="11">
        <v>908.89</v>
      </c>
      <c r="I71" s="11">
        <v>2231.2199999999998</v>
      </c>
      <c r="J71" s="11">
        <v>1502.54</v>
      </c>
      <c r="K71" s="11">
        <v>1131.79</v>
      </c>
      <c r="L71" s="11">
        <v>2823.58</v>
      </c>
      <c r="M71" s="11">
        <v>5469.27</v>
      </c>
      <c r="N71" s="11">
        <v>28234.58</v>
      </c>
      <c r="O71" s="11">
        <v>-8007.49</v>
      </c>
      <c r="P71" s="11">
        <v>2503.31</v>
      </c>
      <c r="Q71" s="11">
        <v>40812.94</v>
      </c>
      <c r="R71" t="str">
        <f>VLOOKUP(D71,Lookups!$A$4:$E$311,5,FALSE)</f>
        <v>GR3</v>
      </c>
      <c r="S71" t="str">
        <f t="shared" si="5"/>
        <v>500</v>
      </c>
      <c r="T71" t="str">
        <f t="shared" si="6"/>
        <v>GR3500</v>
      </c>
      <c r="U71" t="str">
        <f t="shared" si="7"/>
        <v>GR35002013</v>
      </c>
      <c r="V71" t="str">
        <f t="shared" si="8"/>
        <v>PNTL</v>
      </c>
      <c r="W71" t="str">
        <f t="shared" si="9"/>
        <v>GR3PNTL2013</v>
      </c>
    </row>
    <row r="72" spans="1:23" x14ac:dyDescent="0.25">
      <c r="A72" t="s">
        <v>3194</v>
      </c>
      <c r="B72" t="s">
        <v>2684</v>
      </c>
      <c r="C72" t="s">
        <v>27</v>
      </c>
      <c r="D72" s="1" t="s">
        <v>25</v>
      </c>
      <c r="E72" s="11">
        <v>2127.7600000000002</v>
      </c>
      <c r="F72" s="11">
        <v>2296.7600000000002</v>
      </c>
      <c r="G72" s="11">
        <v>29160.59</v>
      </c>
      <c r="H72" s="11">
        <v>510814.23</v>
      </c>
      <c r="I72" s="11">
        <v>-440883.06</v>
      </c>
      <c r="J72" s="11">
        <v>2253.85</v>
      </c>
      <c r="K72" s="11">
        <v>1697.64</v>
      </c>
      <c r="L72" s="11">
        <v>4235.34</v>
      </c>
      <c r="M72" s="11">
        <v>8203.9</v>
      </c>
      <c r="N72" s="11">
        <v>3179.84</v>
      </c>
      <c r="O72" s="11">
        <v>3763.47</v>
      </c>
      <c r="P72" s="11">
        <v>3754.98</v>
      </c>
      <c r="Q72" s="11">
        <v>130605.3</v>
      </c>
      <c r="R72" t="str">
        <f>VLOOKUP(D72,Lookups!$A$4:$E$311,5,FALSE)</f>
        <v>GR4</v>
      </c>
      <c r="S72" t="str">
        <f t="shared" si="5"/>
        <v>500</v>
      </c>
      <c r="T72" t="str">
        <f t="shared" si="6"/>
        <v>GR4500</v>
      </c>
      <c r="U72" t="str">
        <f t="shared" si="7"/>
        <v>GR45002013</v>
      </c>
      <c r="V72" t="str">
        <f t="shared" si="8"/>
        <v>PNTL</v>
      </c>
      <c r="W72" t="str">
        <f t="shared" si="9"/>
        <v>GR4PNTL2013</v>
      </c>
    </row>
    <row r="73" spans="1:23" x14ac:dyDescent="0.25">
      <c r="A73" t="s">
        <v>3194</v>
      </c>
      <c r="B73" t="s">
        <v>2684</v>
      </c>
      <c r="C73" t="s">
        <v>27</v>
      </c>
      <c r="D73" s="1" t="s">
        <v>26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t="str">
        <f>VLOOKUP(D73,Lookups!$A$4:$E$311,5,FALSE)</f>
        <v>GRC</v>
      </c>
      <c r="S73" t="str">
        <f t="shared" si="5"/>
        <v>500</v>
      </c>
      <c r="T73" t="str">
        <f t="shared" si="6"/>
        <v>GRC500</v>
      </c>
      <c r="U73" t="str">
        <f t="shared" si="7"/>
        <v>GRC5002013</v>
      </c>
      <c r="V73" t="str">
        <f t="shared" si="8"/>
        <v>PNTL</v>
      </c>
      <c r="W73" t="str">
        <f t="shared" si="9"/>
        <v>GRCPNTL2013</v>
      </c>
    </row>
    <row r="74" spans="1:23" x14ac:dyDescent="0.25">
      <c r="A74" t="s">
        <v>3194</v>
      </c>
      <c r="B74" t="s">
        <v>2686</v>
      </c>
      <c r="C74" t="s">
        <v>17</v>
      </c>
      <c r="D74" s="1" t="s">
        <v>18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t="str">
        <f>VLOOKUP(D74,Lookups!$A$4:$E$311,5,FALSE)</f>
        <v>CRC</v>
      </c>
      <c r="S74" t="str">
        <f t="shared" si="5"/>
        <v>500</v>
      </c>
      <c r="T74" t="str">
        <f t="shared" si="6"/>
        <v>CRC500</v>
      </c>
      <c r="U74" t="str">
        <f t="shared" si="7"/>
        <v>CRC5002013</v>
      </c>
      <c r="V74" t="str">
        <f t="shared" si="8"/>
        <v>PLTL</v>
      </c>
      <c r="W74" t="str">
        <f t="shared" si="9"/>
        <v>CRCPLTL2013</v>
      </c>
    </row>
    <row r="75" spans="1:23" x14ac:dyDescent="0.25">
      <c r="A75" t="s">
        <v>3194</v>
      </c>
      <c r="B75" t="s">
        <v>2686</v>
      </c>
      <c r="C75" t="s">
        <v>17</v>
      </c>
      <c r="D75" s="1" t="s">
        <v>19</v>
      </c>
      <c r="E75" s="11">
        <v>11948.33</v>
      </c>
      <c r="F75" s="11">
        <v>10128.790000000001</v>
      </c>
      <c r="G75" s="11">
        <v>12762.37</v>
      </c>
      <c r="H75" s="11">
        <v>12312.02</v>
      </c>
      <c r="I75" s="11">
        <v>11950.2</v>
      </c>
      <c r="J75" s="11">
        <v>10239.77</v>
      </c>
      <c r="K75" s="11">
        <v>12571.29</v>
      </c>
      <c r="L75" s="11">
        <v>12399.1</v>
      </c>
      <c r="M75" s="11">
        <v>10357.94</v>
      </c>
      <c r="N75" s="11">
        <v>10612.64</v>
      </c>
      <c r="O75" s="11">
        <v>9126.2800000000007</v>
      </c>
      <c r="P75" s="11">
        <v>12076.92</v>
      </c>
      <c r="Q75" s="11">
        <v>136485.65</v>
      </c>
      <c r="R75" t="str">
        <f>VLOOKUP(D75,Lookups!$A$4:$E$311,5,FALSE)</f>
        <v>CR4</v>
      </c>
      <c r="S75" t="str">
        <f t="shared" si="5"/>
        <v>500</v>
      </c>
      <c r="T75" t="str">
        <f t="shared" si="6"/>
        <v>CR4500</v>
      </c>
      <c r="U75" t="str">
        <f t="shared" si="7"/>
        <v>CR45002013</v>
      </c>
      <c r="V75" t="str">
        <f t="shared" si="8"/>
        <v>PLTL</v>
      </c>
      <c r="W75" t="str">
        <f t="shared" si="9"/>
        <v>CR4PLTL2013</v>
      </c>
    </row>
    <row r="76" spans="1:23" x14ac:dyDescent="0.25">
      <c r="A76" t="s">
        <v>3194</v>
      </c>
      <c r="B76" t="s">
        <v>2686</v>
      </c>
      <c r="C76" t="s">
        <v>17</v>
      </c>
      <c r="D76" s="1" t="s">
        <v>20</v>
      </c>
      <c r="E76" s="11">
        <v>13275.97</v>
      </c>
      <c r="F76" s="11">
        <v>11254.34</v>
      </c>
      <c r="G76" s="11">
        <v>14180.5</v>
      </c>
      <c r="H76" s="11">
        <v>13680.13</v>
      </c>
      <c r="I76" s="11">
        <v>13278.05</v>
      </c>
      <c r="J76" s="11">
        <v>11377.6</v>
      </c>
      <c r="K76" s="11">
        <v>13968.16</v>
      </c>
      <c r="L76" s="11">
        <v>13776.8</v>
      </c>
      <c r="M76" s="11">
        <v>11508.85</v>
      </c>
      <c r="N76" s="11">
        <v>11791.83</v>
      </c>
      <c r="O76" s="11">
        <v>10140.379999999999</v>
      </c>
      <c r="P76" s="11">
        <v>13418.82</v>
      </c>
      <c r="Q76" s="11">
        <v>151651.43</v>
      </c>
      <c r="R76" t="str">
        <f>VLOOKUP(D76,Lookups!$A$4:$E$311,5,FALSE)</f>
        <v>CR5</v>
      </c>
      <c r="S76" t="str">
        <f t="shared" si="5"/>
        <v>500</v>
      </c>
      <c r="T76" t="str">
        <f t="shared" si="6"/>
        <v>CR5500</v>
      </c>
      <c r="U76" t="str">
        <f t="shared" si="7"/>
        <v>CR55002013</v>
      </c>
      <c r="V76" t="str">
        <f t="shared" si="8"/>
        <v>PLTL</v>
      </c>
      <c r="W76" t="str">
        <f t="shared" si="9"/>
        <v>CR5PLTL2013</v>
      </c>
    </row>
    <row r="77" spans="1:23" x14ac:dyDescent="0.25">
      <c r="A77" t="s">
        <v>3194</v>
      </c>
      <c r="B77" t="s">
        <v>2686</v>
      </c>
      <c r="C77" t="s">
        <v>17</v>
      </c>
      <c r="D77" s="1" t="s">
        <v>21</v>
      </c>
      <c r="E77" s="11">
        <v>19028.759999999998</v>
      </c>
      <c r="F77" s="11">
        <v>16131.24</v>
      </c>
      <c r="G77" s="11">
        <v>20325.29</v>
      </c>
      <c r="H77" s="11">
        <v>19608.04</v>
      </c>
      <c r="I77" s="11">
        <v>19031.849999999999</v>
      </c>
      <c r="J77" s="11">
        <v>16307.83</v>
      </c>
      <c r="K77" s="11">
        <v>20020.900000000001</v>
      </c>
      <c r="L77" s="11">
        <v>19746.669999999998</v>
      </c>
      <c r="M77" s="11">
        <v>16495.939999999999</v>
      </c>
      <c r="N77" s="11">
        <v>16901.55</v>
      </c>
      <c r="O77" s="11">
        <v>14534.46</v>
      </c>
      <c r="P77" s="11">
        <v>19233.63</v>
      </c>
      <c r="Q77" s="11">
        <v>217366.16</v>
      </c>
      <c r="R77" t="str">
        <f>VLOOKUP(D77,Lookups!$A$4:$E$311,5,FALSE)</f>
        <v>CR6</v>
      </c>
      <c r="S77" t="str">
        <f t="shared" si="5"/>
        <v>500</v>
      </c>
      <c r="T77" t="str">
        <f t="shared" si="6"/>
        <v>CR6500</v>
      </c>
      <c r="U77" t="str">
        <f t="shared" si="7"/>
        <v>CR65002013</v>
      </c>
      <c r="V77" t="str">
        <f t="shared" si="8"/>
        <v>PLTL</v>
      </c>
      <c r="W77" t="str">
        <f t="shared" si="9"/>
        <v>CR6PLTL2013</v>
      </c>
    </row>
    <row r="78" spans="1:23" x14ac:dyDescent="0.25">
      <c r="A78" t="s">
        <v>3194</v>
      </c>
      <c r="B78" t="s">
        <v>2686</v>
      </c>
      <c r="C78" t="s">
        <v>17</v>
      </c>
      <c r="D78" s="1" t="s">
        <v>22</v>
      </c>
      <c r="E78" s="11">
        <v>4670.42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4670.42</v>
      </c>
      <c r="R78" t="str">
        <f>VLOOKUP(D78,Lookups!$A$4:$E$311,5,FALSE)</f>
        <v>TY3</v>
      </c>
      <c r="S78" t="str">
        <f t="shared" si="5"/>
        <v>500</v>
      </c>
      <c r="T78" t="str">
        <f t="shared" si="6"/>
        <v>TY3500</v>
      </c>
      <c r="U78" t="str">
        <f t="shared" si="7"/>
        <v>TY35002013</v>
      </c>
      <c r="V78" t="str">
        <f t="shared" si="8"/>
        <v>PLTL</v>
      </c>
      <c r="W78" t="str">
        <f t="shared" si="9"/>
        <v>TY3PLTL2013</v>
      </c>
    </row>
    <row r="79" spans="1:23" x14ac:dyDescent="0.25">
      <c r="A79" t="s">
        <v>3194</v>
      </c>
      <c r="B79" t="s">
        <v>2686</v>
      </c>
      <c r="C79" t="s">
        <v>17</v>
      </c>
      <c r="D79" s="1" t="s">
        <v>23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t="str">
        <f>VLOOKUP(D79,Lookups!$A$4:$E$311,5,FALSE)</f>
        <v>TYC</v>
      </c>
      <c r="S79" t="str">
        <f t="shared" si="5"/>
        <v>500</v>
      </c>
      <c r="T79" t="str">
        <f t="shared" si="6"/>
        <v>TYC500</v>
      </c>
      <c r="U79" t="str">
        <f t="shared" si="7"/>
        <v>TYC5002013</v>
      </c>
      <c r="V79" t="str">
        <f t="shared" si="8"/>
        <v>PLTL</v>
      </c>
      <c r="W79" t="str">
        <f t="shared" si="9"/>
        <v>TYCPLTL2013</v>
      </c>
    </row>
    <row r="80" spans="1:23" x14ac:dyDescent="0.25">
      <c r="A80" t="s">
        <v>3194</v>
      </c>
      <c r="B80" t="s">
        <v>2686</v>
      </c>
      <c r="C80" t="s">
        <v>17</v>
      </c>
      <c r="D80" s="1" t="s">
        <v>24</v>
      </c>
      <c r="E80" s="11">
        <v>5781.11</v>
      </c>
      <c r="F80" s="11">
        <v>6322.46</v>
      </c>
      <c r="G80" s="11">
        <v>5930.47</v>
      </c>
      <c r="H80" s="11">
        <v>9460.43</v>
      </c>
      <c r="I80" s="11">
        <v>6840.31</v>
      </c>
      <c r="J80" s="11">
        <v>5950.56</v>
      </c>
      <c r="K80" s="11">
        <v>6608.11</v>
      </c>
      <c r="L80" s="11">
        <v>7942.85</v>
      </c>
      <c r="M80" s="11">
        <v>6342.55</v>
      </c>
      <c r="N80" s="11">
        <v>7843.87</v>
      </c>
      <c r="O80" s="11">
        <v>6145.42</v>
      </c>
      <c r="P80" s="11">
        <v>7598.59</v>
      </c>
      <c r="Q80" s="11">
        <v>82766.73</v>
      </c>
      <c r="R80" t="str">
        <f>VLOOKUP(D80,Lookups!$A$4:$E$311,5,FALSE)</f>
        <v>GR3</v>
      </c>
      <c r="S80" t="str">
        <f t="shared" si="5"/>
        <v>500</v>
      </c>
      <c r="T80" t="str">
        <f t="shared" si="6"/>
        <v>GR3500</v>
      </c>
      <c r="U80" t="str">
        <f t="shared" si="7"/>
        <v>GR35002013</v>
      </c>
      <c r="V80" t="str">
        <f t="shared" si="8"/>
        <v>PLTL</v>
      </c>
      <c r="W80" t="str">
        <f t="shared" si="9"/>
        <v>GR3PLTL2013</v>
      </c>
    </row>
    <row r="81" spans="1:23" x14ac:dyDescent="0.25">
      <c r="A81" t="s">
        <v>3194</v>
      </c>
      <c r="B81" t="s">
        <v>2686</v>
      </c>
      <c r="C81" t="s">
        <v>17</v>
      </c>
      <c r="D81" s="1" t="s">
        <v>25</v>
      </c>
      <c r="E81" s="11">
        <v>8671.6299999999992</v>
      </c>
      <c r="F81" s="11">
        <v>9483.6200000000008</v>
      </c>
      <c r="G81" s="11">
        <v>8895.61</v>
      </c>
      <c r="H81" s="11">
        <v>14190.64</v>
      </c>
      <c r="I81" s="11">
        <v>10260.450000000001</v>
      </c>
      <c r="J81" s="11">
        <v>8925.76</v>
      </c>
      <c r="K81" s="11">
        <v>9912.2099999999991</v>
      </c>
      <c r="L81" s="11">
        <v>11914.15</v>
      </c>
      <c r="M81" s="11">
        <v>9513.77</v>
      </c>
      <c r="N81" s="11">
        <v>11765.74</v>
      </c>
      <c r="O81" s="11">
        <v>9218.2199999999993</v>
      </c>
      <c r="P81" s="11">
        <v>11398.01</v>
      </c>
      <c r="Q81" s="11">
        <v>124149.81</v>
      </c>
      <c r="R81" t="str">
        <f>VLOOKUP(D81,Lookups!$A$4:$E$311,5,FALSE)</f>
        <v>GR4</v>
      </c>
      <c r="S81" t="str">
        <f t="shared" si="5"/>
        <v>500</v>
      </c>
      <c r="T81" t="str">
        <f t="shared" si="6"/>
        <v>GR4500</v>
      </c>
      <c r="U81" t="str">
        <f t="shared" si="7"/>
        <v>GR45002013</v>
      </c>
      <c r="V81" t="str">
        <f t="shared" si="8"/>
        <v>PLTL</v>
      </c>
      <c r="W81" t="str">
        <f t="shared" si="9"/>
        <v>GR4PLTL2013</v>
      </c>
    </row>
    <row r="82" spans="1:23" x14ac:dyDescent="0.25">
      <c r="A82" t="s">
        <v>3194</v>
      </c>
      <c r="B82" t="s">
        <v>2686</v>
      </c>
      <c r="C82" t="s">
        <v>17</v>
      </c>
      <c r="D82" s="1" t="s">
        <v>26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t="str">
        <f>VLOOKUP(D82,Lookups!$A$4:$E$311,5,FALSE)</f>
        <v>GRC</v>
      </c>
      <c r="S82" t="str">
        <f t="shared" si="5"/>
        <v>500</v>
      </c>
      <c r="T82" t="str">
        <f t="shared" si="6"/>
        <v>GRC500</v>
      </c>
      <c r="U82" t="str">
        <f t="shared" si="7"/>
        <v>GRC5002013</v>
      </c>
      <c r="V82" t="str">
        <f t="shared" si="8"/>
        <v>PLTL</v>
      </c>
      <c r="W82" t="str">
        <f t="shared" si="9"/>
        <v>GRCPLTL2013</v>
      </c>
    </row>
    <row r="83" spans="1:23" x14ac:dyDescent="0.25">
      <c r="A83" t="s">
        <v>3194</v>
      </c>
      <c r="B83" t="s">
        <v>2686</v>
      </c>
      <c r="C83" t="s">
        <v>27</v>
      </c>
      <c r="D83" s="1" t="s">
        <v>18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t="str">
        <f>VLOOKUP(D83,Lookups!$A$4:$E$311,5,FALSE)</f>
        <v>CRC</v>
      </c>
      <c r="S83" t="str">
        <f t="shared" si="5"/>
        <v>500</v>
      </c>
      <c r="T83" t="str">
        <f t="shared" si="6"/>
        <v>CRC500</v>
      </c>
      <c r="U83" t="str">
        <f t="shared" si="7"/>
        <v>CRC5002013</v>
      </c>
      <c r="V83" t="str">
        <f t="shared" si="8"/>
        <v>PNTL</v>
      </c>
      <c r="W83" t="str">
        <f t="shared" si="9"/>
        <v>CRCPNTL2013</v>
      </c>
    </row>
    <row r="84" spans="1:23" x14ac:dyDescent="0.25">
      <c r="A84" t="s">
        <v>3194</v>
      </c>
      <c r="B84" t="s">
        <v>2686</v>
      </c>
      <c r="C84" t="s">
        <v>27</v>
      </c>
      <c r="D84" s="1" t="s">
        <v>19</v>
      </c>
      <c r="E84" s="11">
        <v>2690.22</v>
      </c>
      <c r="F84" s="11">
        <v>4106.12</v>
      </c>
      <c r="G84" s="11">
        <v>3545.23</v>
      </c>
      <c r="H84" s="11">
        <v>2675.95</v>
      </c>
      <c r="I84" s="11">
        <v>3677.04</v>
      </c>
      <c r="J84" s="11">
        <v>2200.9</v>
      </c>
      <c r="K84" s="11">
        <v>3252.29</v>
      </c>
      <c r="L84" s="11">
        <v>2488.6999999999998</v>
      </c>
      <c r="M84" s="11">
        <v>3220.83</v>
      </c>
      <c r="N84" s="11">
        <v>7261.12</v>
      </c>
      <c r="O84" s="11">
        <v>3585.92</v>
      </c>
      <c r="P84" s="11">
        <v>4567.96</v>
      </c>
      <c r="Q84" s="11">
        <v>43272.28</v>
      </c>
      <c r="R84" t="str">
        <f>VLOOKUP(D84,Lookups!$A$4:$E$311,5,FALSE)</f>
        <v>CR4</v>
      </c>
      <c r="S84" t="str">
        <f t="shared" si="5"/>
        <v>500</v>
      </c>
      <c r="T84" t="str">
        <f t="shared" si="6"/>
        <v>CR4500</v>
      </c>
      <c r="U84" t="str">
        <f t="shared" si="7"/>
        <v>CR45002013</v>
      </c>
      <c r="V84" t="str">
        <f t="shared" si="8"/>
        <v>PNTL</v>
      </c>
      <c r="W84" t="str">
        <f t="shared" si="9"/>
        <v>CR4PNTL2013</v>
      </c>
    </row>
    <row r="85" spans="1:23" x14ac:dyDescent="0.25">
      <c r="A85" t="s">
        <v>3194</v>
      </c>
      <c r="B85" t="s">
        <v>2686</v>
      </c>
      <c r="C85" t="s">
        <v>27</v>
      </c>
      <c r="D85" s="1" t="s">
        <v>20</v>
      </c>
      <c r="E85" s="11">
        <v>2989.21</v>
      </c>
      <c r="F85" s="11">
        <v>4562.4399999999996</v>
      </c>
      <c r="G85" s="11">
        <v>3939.17</v>
      </c>
      <c r="H85" s="11">
        <v>2973.37</v>
      </c>
      <c r="I85" s="11">
        <v>4085.59</v>
      </c>
      <c r="J85" s="11">
        <v>2445.5100000000002</v>
      </c>
      <c r="K85" s="11">
        <v>3613.67</v>
      </c>
      <c r="L85" s="11">
        <v>2765.27</v>
      </c>
      <c r="M85" s="11">
        <v>3578.74</v>
      </c>
      <c r="N85" s="11">
        <v>8067.97</v>
      </c>
      <c r="O85" s="11">
        <v>3984.3</v>
      </c>
      <c r="P85" s="11">
        <v>5075.59</v>
      </c>
      <c r="Q85" s="11">
        <v>48080.83</v>
      </c>
      <c r="R85" t="str">
        <f>VLOOKUP(D85,Lookups!$A$4:$E$311,5,FALSE)</f>
        <v>CR5</v>
      </c>
      <c r="S85" t="str">
        <f t="shared" si="5"/>
        <v>500</v>
      </c>
      <c r="T85" t="str">
        <f t="shared" si="6"/>
        <v>CR5500</v>
      </c>
      <c r="U85" t="str">
        <f t="shared" si="7"/>
        <v>CR55002013</v>
      </c>
      <c r="V85" t="str">
        <f t="shared" si="8"/>
        <v>PNTL</v>
      </c>
      <c r="W85" t="str">
        <f t="shared" si="9"/>
        <v>CR5PNTL2013</v>
      </c>
    </row>
    <row r="86" spans="1:23" x14ac:dyDescent="0.25">
      <c r="A86" t="s">
        <v>3194</v>
      </c>
      <c r="B86" t="s">
        <v>2686</v>
      </c>
      <c r="C86" t="s">
        <v>27</v>
      </c>
      <c r="D86" s="1" t="s">
        <v>21</v>
      </c>
      <c r="E86" s="11">
        <v>4284.3999999999996</v>
      </c>
      <c r="F86" s="11">
        <v>6539.38</v>
      </c>
      <c r="G86" s="11">
        <v>5646.08</v>
      </c>
      <c r="H86" s="11">
        <v>4261.7</v>
      </c>
      <c r="I86" s="11">
        <v>5855.97</v>
      </c>
      <c r="J86" s="11">
        <v>3505.21</v>
      </c>
      <c r="K86" s="11">
        <v>5179.5</v>
      </c>
      <c r="L86" s="11">
        <v>3963.43</v>
      </c>
      <c r="M86" s="11">
        <v>5129.47</v>
      </c>
      <c r="N86" s="11">
        <v>11564.04</v>
      </c>
      <c r="O86" s="11">
        <v>5710.8</v>
      </c>
      <c r="P86" s="11">
        <v>7274.97</v>
      </c>
      <c r="Q86" s="11">
        <v>68914.95</v>
      </c>
      <c r="R86" t="str">
        <f>VLOOKUP(D86,Lookups!$A$4:$E$311,5,FALSE)</f>
        <v>CR6</v>
      </c>
      <c r="S86" t="str">
        <f t="shared" si="5"/>
        <v>500</v>
      </c>
      <c r="T86" t="str">
        <f t="shared" si="6"/>
        <v>CR6500</v>
      </c>
      <c r="U86" t="str">
        <f t="shared" si="7"/>
        <v>CR65002013</v>
      </c>
      <c r="V86" t="str">
        <f t="shared" si="8"/>
        <v>PNTL</v>
      </c>
      <c r="W86" t="str">
        <f t="shared" si="9"/>
        <v>CR6PNTL2013</v>
      </c>
    </row>
    <row r="87" spans="1:23" x14ac:dyDescent="0.25">
      <c r="A87" t="s">
        <v>3194</v>
      </c>
      <c r="B87" t="s">
        <v>2686</v>
      </c>
      <c r="C87" t="s">
        <v>27</v>
      </c>
      <c r="D87" s="1" t="s">
        <v>22</v>
      </c>
      <c r="E87" s="11">
        <v>753.83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753.83</v>
      </c>
      <c r="R87" t="str">
        <f>VLOOKUP(D87,Lookups!$A$4:$E$311,5,FALSE)</f>
        <v>TY3</v>
      </c>
      <c r="S87" t="str">
        <f t="shared" si="5"/>
        <v>500</v>
      </c>
      <c r="T87" t="str">
        <f t="shared" si="6"/>
        <v>TY3500</v>
      </c>
      <c r="U87" t="str">
        <f t="shared" si="7"/>
        <v>TY35002013</v>
      </c>
      <c r="V87" t="str">
        <f t="shared" si="8"/>
        <v>PNTL</v>
      </c>
      <c r="W87" t="str">
        <f t="shared" si="9"/>
        <v>TY3PNTL2013</v>
      </c>
    </row>
    <row r="88" spans="1:23" x14ac:dyDescent="0.25">
      <c r="A88" t="s">
        <v>3194</v>
      </c>
      <c r="B88" t="s">
        <v>2686</v>
      </c>
      <c r="C88" t="s">
        <v>27</v>
      </c>
      <c r="D88" s="1" t="s">
        <v>23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t="str">
        <f>VLOOKUP(D88,Lookups!$A$4:$E$311,5,FALSE)</f>
        <v>TYC</v>
      </c>
      <c r="S88" t="str">
        <f t="shared" si="5"/>
        <v>500</v>
      </c>
      <c r="T88" t="str">
        <f t="shared" si="6"/>
        <v>TYC500</v>
      </c>
      <c r="U88" t="str">
        <f t="shared" si="7"/>
        <v>TYC5002013</v>
      </c>
      <c r="V88" t="str">
        <f t="shared" si="8"/>
        <v>PNTL</v>
      </c>
      <c r="W88" t="str">
        <f t="shared" si="9"/>
        <v>TYCPNTL2013</v>
      </c>
    </row>
    <row r="89" spans="1:23" x14ac:dyDescent="0.25">
      <c r="A89" t="s">
        <v>3194</v>
      </c>
      <c r="B89" t="s">
        <v>2686</v>
      </c>
      <c r="C89" t="s">
        <v>27</v>
      </c>
      <c r="D89" s="1" t="s">
        <v>24</v>
      </c>
      <c r="E89" s="11">
        <v>906.76</v>
      </c>
      <c r="F89" s="11">
        <v>1813.59</v>
      </c>
      <c r="G89" s="11">
        <v>1499.03</v>
      </c>
      <c r="H89" s="11">
        <v>1391.75</v>
      </c>
      <c r="I89" s="11">
        <v>2005.41</v>
      </c>
      <c r="J89" s="11">
        <v>1091.93</v>
      </c>
      <c r="K89" s="11">
        <v>1866.28</v>
      </c>
      <c r="L89" s="11">
        <v>1245.2</v>
      </c>
      <c r="M89" s="11">
        <v>1890.06</v>
      </c>
      <c r="N89" s="11">
        <v>4164.53</v>
      </c>
      <c r="O89" s="11">
        <v>2380.2800000000002</v>
      </c>
      <c r="P89" s="11">
        <v>3377.83</v>
      </c>
      <c r="Q89" s="11">
        <v>23632.65</v>
      </c>
      <c r="R89" t="str">
        <f>VLOOKUP(D89,Lookups!$A$4:$E$311,5,FALSE)</f>
        <v>GR3</v>
      </c>
      <c r="S89" t="str">
        <f t="shared" si="5"/>
        <v>500</v>
      </c>
      <c r="T89" t="str">
        <f t="shared" si="6"/>
        <v>GR3500</v>
      </c>
      <c r="U89" t="str">
        <f t="shared" si="7"/>
        <v>GR35002013</v>
      </c>
      <c r="V89" t="str">
        <f t="shared" si="8"/>
        <v>PNTL</v>
      </c>
      <c r="W89" t="str">
        <f t="shared" si="9"/>
        <v>GR3PNTL2013</v>
      </c>
    </row>
    <row r="90" spans="1:23" x14ac:dyDescent="0.25">
      <c r="A90" t="s">
        <v>3194</v>
      </c>
      <c r="B90" t="s">
        <v>2686</v>
      </c>
      <c r="C90" t="s">
        <v>27</v>
      </c>
      <c r="D90" s="1" t="s">
        <v>25</v>
      </c>
      <c r="E90" s="11">
        <v>1360.07</v>
      </c>
      <c r="F90" s="11">
        <v>2720.4</v>
      </c>
      <c r="G90" s="11">
        <v>2248.62</v>
      </c>
      <c r="H90" s="11">
        <v>2087.69</v>
      </c>
      <c r="I90" s="11">
        <v>3008.05</v>
      </c>
      <c r="J90" s="11">
        <v>1637.88</v>
      </c>
      <c r="K90" s="11">
        <v>2799.45</v>
      </c>
      <c r="L90" s="11">
        <v>1867.86</v>
      </c>
      <c r="M90" s="11">
        <v>2835.08</v>
      </c>
      <c r="N90" s="11">
        <v>6246.82</v>
      </c>
      <c r="O90" s="11">
        <v>3570.45</v>
      </c>
      <c r="P90" s="11">
        <v>5066.7700000000004</v>
      </c>
      <c r="Q90" s="11">
        <v>35449.14</v>
      </c>
      <c r="R90" t="str">
        <f>VLOOKUP(D90,Lookups!$A$4:$E$311,5,FALSE)</f>
        <v>GR4</v>
      </c>
      <c r="S90" t="str">
        <f t="shared" si="5"/>
        <v>500</v>
      </c>
      <c r="T90" t="str">
        <f t="shared" si="6"/>
        <v>GR4500</v>
      </c>
      <c r="U90" t="str">
        <f t="shared" si="7"/>
        <v>GR45002013</v>
      </c>
      <c r="V90" t="str">
        <f t="shared" si="8"/>
        <v>PNTL</v>
      </c>
      <c r="W90" t="str">
        <f t="shared" si="9"/>
        <v>GR4PNTL2013</v>
      </c>
    </row>
    <row r="91" spans="1:23" x14ac:dyDescent="0.25">
      <c r="A91" t="s">
        <v>3194</v>
      </c>
      <c r="B91" t="s">
        <v>2686</v>
      </c>
      <c r="C91" t="s">
        <v>27</v>
      </c>
      <c r="D91" s="1" t="s">
        <v>26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t="str">
        <f>VLOOKUP(D91,Lookups!$A$4:$E$311,5,FALSE)</f>
        <v>GRC</v>
      </c>
      <c r="S91" t="str">
        <f t="shared" si="5"/>
        <v>500</v>
      </c>
      <c r="T91" t="str">
        <f t="shared" si="6"/>
        <v>GRC500</v>
      </c>
      <c r="U91" t="str">
        <f t="shared" si="7"/>
        <v>GRC5002013</v>
      </c>
      <c r="V91" t="str">
        <f t="shared" si="8"/>
        <v>PNTL</v>
      </c>
      <c r="W91" t="str">
        <f t="shared" si="9"/>
        <v>GRCPNTL2013</v>
      </c>
    </row>
    <row r="92" spans="1:23" x14ac:dyDescent="0.25">
      <c r="A92" t="s">
        <v>3194</v>
      </c>
      <c r="B92" t="s">
        <v>2726</v>
      </c>
      <c r="C92" t="s">
        <v>17</v>
      </c>
      <c r="D92" s="1" t="s">
        <v>18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t="str">
        <f>VLOOKUP(D92,Lookups!$A$4:$E$311,5,FALSE)</f>
        <v>CRC</v>
      </c>
      <c r="S92" t="str">
        <f t="shared" si="5"/>
        <v>501</v>
      </c>
      <c r="T92" t="str">
        <f t="shared" si="6"/>
        <v>CRC501</v>
      </c>
      <c r="U92" t="str">
        <f t="shared" si="7"/>
        <v>CRC5012013</v>
      </c>
      <c r="V92" t="str">
        <f t="shared" si="8"/>
        <v>PLTL</v>
      </c>
      <c r="W92" t="str">
        <f t="shared" si="9"/>
        <v>CRCPLTL2013</v>
      </c>
    </row>
    <row r="93" spans="1:23" x14ac:dyDescent="0.25">
      <c r="A93" t="s">
        <v>3194</v>
      </c>
      <c r="B93" t="s">
        <v>2726</v>
      </c>
      <c r="C93" t="s">
        <v>17</v>
      </c>
      <c r="D93" s="1" t="s">
        <v>19</v>
      </c>
      <c r="E93" s="11">
        <v>12417.27</v>
      </c>
      <c r="F93" s="11">
        <v>11533.69</v>
      </c>
      <c r="G93" s="11">
        <v>10776.52</v>
      </c>
      <c r="H93" s="11">
        <v>9133.68</v>
      </c>
      <c r="I93" s="11">
        <v>10763.07</v>
      </c>
      <c r="J93" s="11">
        <v>10510.45</v>
      </c>
      <c r="K93" s="11">
        <v>11957.99</v>
      </c>
      <c r="L93" s="11">
        <v>11478.14</v>
      </c>
      <c r="M93" s="11">
        <v>12291.49</v>
      </c>
      <c r="N93" s="11">
        <v>9704.98</v>
      </c>
      <c r="O93" s="11">
        <v>9133.9</v>
      </c>
      <c r="P93" s="11">
        <v>12199.26</v>
      </c>
      <c r="Q93" s="11">
        <v>131900.44</v>
      </c>
      <c r="R93" t="str">
        <f>VLOOKUP(D93,Lookups!$A$4:$E$311,5,FALSE)</f>
        <v>CR4</v>
      </c>
      <c r="S93" t="str">
        <f t="shared" si="5"/>
        <v>501</v>
      </c>
      <c r="T93" t="str">
        <f t="shared" si="6"/>
        <v>CR4501</v>
      </c>
      <c r="U93" t="str">
        <f t="shared" si="7"/>
        <v>CR45012013</v>
      </c>
      <c r="V93" t="str">
        <f t="shared" si="8"/>
        <v>PLTL</v>
      </c>
      <c r="W93" t="str">
        <f t="shared" si="9"/>
        <v>CR4PLTL2013</v>
      </c>
    </row>
    <row r="94" spans="1:23" x14ac:dyDescent="0.25">
      <c r="A94" t="s">
        <v>3194</v>
      </c>
      <c r="B94" t="s">
        <v>2726</v>
      </c>
      <c r="C94" t="s">
        <v>17</v>
      </c>
      <c r="D94" s="1" t="s">
        <v>20</v>
      </c>
      <c r="E94" s="11">
        <v>13796.97</v>
      </c>
      <c r="F94" s="11">
        <v>12815.21</v>
      </c>
      <c r="G94" s="11">
        <v>11973.94</v>
      </c>
      <c r="H94" s="11">
        <v>10148.549999999999</v>
      </c>
      <c r="I94" s="11">
        <v>11958.95</v>
      </c>
      <c r="J94" s="11">
        <v>11678.37</v>
      </c>
      <c r="K94" s="11">
        <v>13286.68</v>
      </c>
      <c r="L94" s="11">
        <v>12753.46</v>
      </c>
      <c r="M94" s="11">
        <v>13657.24</v>
      </c>
      <c r="N94" s="11">
        <v>10783.31</v>
      </c>
      <c r="O94" s="11">
        <v>10148.76</v>
      </c>
      <c r="P94" s="11">
        <v>13554.75</v>
      </c>
      <c r="Q94" s="11">
        <v>146556.19</v>
      </c>
      <c r="R94" t="str">
        <f>VLOOKUP(D94,Lookups!$A$4:$E$311,5,FALSE)</f>
        <v>CR5</v>
      </c>
      <c r="S94" t="str">
        <f t="shared" si="5"/>
        <v>501</v>
      </c>
      <c r="T94" t="str">
        <f t="shared" si="6"/>
        <v>CR5501</v>
      </c>
      <c r="U94" t="str">
        <f t="shared" si="7"/>
        <v>CR55012013</v>
      </c>
      <c r="V94" t="str">
        <f t="shared" si="8"/>
        <v>PLTL</v>
      </c>
      <c r="W94" t="str">
        <f t="shared" si="9"/>
        <v>CR5PLTL2013</v>
      </c>
    </row>
    <row r="95" spans="1:23" x14ac:dyDescent="0.25">
      <c r="A95" t="s">
        <v>3194</v>
      </c>
      <c r="B95" t="s">
        <v>2726</v>
      </c>
      <c r="C95" t="s">
        <v>17</v>
      </c>
      <c r="D95" s="1" t="s">
        <v>21</v>
      </c>
      <c r="E95" s="11">
        <v>19775.689999999999</v>
      </c>
      <c r="F95" s="11">
        <v>18368.48</v>
      </c>
      <c r="G95" s="11">
        <v>17162.59</v>
      </c>
      <c r="H95" s="11">
        <v>14546.23</v>
      </c>
      <c r="I95" s="11">
        <v>17141.18</v>
      </c>
      <c r="J95" s="11">
        <v>16738.89</v>
      </c>
      <c r="K95" s="11">
        <v>19044.2</v>
      </c>
      <c r="L95" s="11">
        <v>18279.96</v>
      </c>
      <c r="M95" s="11">
        <v>19575.38</v>
      </c>
      <c r="N95" s="11">
        <v>15456.06</v>
      </c>
      <c r="O95" s="11">
        <v>14546.57</v>
      </c>
      <c r="P95" s="11">
        <v>19428.490000000002</v>
      </c>
      <c r="Q95" s="11">
        <v>210063.72</v>
      </c>
      <c r="R95" t="str">
        <f>VLOOKUP(D95,Lookups!$A$4:$E$311,5,FALSE)</f>
        <v>CR6</v>
      </c>
      <c r="S95" t="str">
        <f t="shared" si="5"/>
        <v>501</v>
      </c>
      <c r="T95" t="str">
        <f t="shared" si="6"/>
        <v>CR6501</v>
      </c>
      <c r="U95" t="str">
        <f t="shared" si="7"/>
        <v>CR65012013</v>
      </c>
      <c r="V95" t="str">
        <f t="shared" si="8"/>
        <v>PLTL</v>
      </c>
      <c r="W95" t="str">
        <f t="shared" si="9"/>
        <v>CR6PLTL2013</v>
      </c>
    </row>
    <row r="96" spans="1:23" x14ac:dyDescent="0.25">
      <c r="A96" t="s">
        <v>3194</v>
      </c>
      <c r="B96" t="s">
        <v>2726</v>
      </c>
      <c r="C96" t="s">
        <v>17</v>
      </c>
      <c r="D96" s="1" t="s">
        <v>22</v>
      </c>
      <c r="E96" s="11">
        <v>833.11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833.11</v>
      </c>
      <c r="R96" t="str">
        <f>VLOOKUP(D96,Lookups!$A$4:$E$311,5,FALSE)</f>
        <v>TY3</v>
      </c>
      <c r="S96" t="str">
        <f t="shared" si="5"/>
        <v>501</v>
      </c>
      <c r="T96" t="str">
        <f t="shared" si="6"/>
        <v>TY3501</v>
      </c>
      <c r="U96" t="str">
        <f t="shared" si="7"/>
        <v>TY35012013</v>
      </c>
      <c r="V96" t="str">
        <f t="shared" si="8"/>
        <v>PLTL</v>
      </c>
      <c r="W96" t="str">
        <f t="shared" si="9"/>
        <v>TY3PLTL2013</v>
      </c>
    </row>
    <row r="97" spans="1:23" x14ac:dyDescent="0.25">
      <c r="A97" t="s">
        <v>3194</v>
      </c>
      <c r="B97" t="s">
        <v>2726</v>
      </c>
      <c r="C97" t="s">
        <v>17</v>
      </c>
      <c r="D97" s="1" t="s">
        <v>23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t="str">
        <f>VLOOKUP(D97,Lookups!$A$4:$E$311,5,FALSE)</f>
        <v>TYC</v>
      </c>
      <c r="S97" t="str">
        <f t="shared" si="5"/>
        <v>501</v>
      </c>
      <c r="T97" t="str">
        <f t="shared" si="6"/>
        <v>TYC501</v>
      </c>
      <c r="U97" t="str">
        <f t="shared" si="7"/>
        <v>TYC5012013</v>
      </c>
      <c r="V97" t="str">
        <f t="shared" si="8"/>
        <v>PLTL</v>
      </c>
      <c r="W97" t="str">
        <f t="shared" si="9"/>
        <v>TYCPLTL2013</v>
      </c>
    </row>
    <row r="98" spans="1:23" x14ac:dyDescent="0.25">
      <c r="A98" t="s">
        <v>3194</v>
      </c>
      <c r="B98" t="s">
        <v>2726</v>
      </c>
      <c r="C98" t="s">
        <v>17</v>
      </c>
      <c r="D98" s="1" t="s">
        <v>24</v>
      </c>
      <c r="E98" s="11">
        <v>9567.7900000000009</v>
      </c>
      <c r="F98" s="11">
        <v>9051.1299999999992</v>
      </c>
      <c r="G98" s="11">
        <v>10367.94</v>
      </c>
      <c r="H98" s="11">
        <v>9704.3700000000008</v>
      </c>
      <c r="I98" s="11">
        <v>9561.0400000000009</v>
      </c>
      <c r="J98" s="11">
        <v>9534.65</v>
      </c>
      <c r="K98" s="11">
        <v>9274.86</v>
      </c>
      <c r="L98" s="11">
        <v>9182.65</v>
      </c>
      <c r="M98" s="11">
        <v>8601.7199999999993</v>
      </c>
      <c r="N98" s="11">
        <v>9442.02</v>
      </c>
      <c r="O98" s="11">
        <v>7840.94</v>
      </c>
      <c r="P98" s="11">
        <v>11042.91</v>
      </c>
      <c r="Q98" s="11">
        <v>113172.02</v>
      </c>
      <c r="R98" t="str">
        <f>VLOOKUP(D98,Lookups!$A$4:$E$311,5,FALSE)</f>
        <v>GR3</v>
      </c>
      <c r="S98" t="str">
        <f t="shared" si="5"/>
        <v>501</v>
      </c>
      <c r="T98" t="str">
        <f t="shared" si="6"/>
        <v>GR3501</v>
      </c>
      <c r="U98" t="str">
        <f t="shared" si="7"/>
        <v>GR35012013</v>
      </c>
      <c r="V98" t="str">
        <f t="shared" si="8"/>
        <v>PLTL</v>
      </c>
      <c r="W98" t="str">
        <f t="shared" si="9"/>
        <v>GR3PLTL2013</v>
      </c>
    </row>
    <row r="99" spans="1:23" x14ac:dyDescent="0.25">
      <c r="A99" t="s">
        <v>3194</v>
      </c>
      <c r="B99" t="s">
        <v>2726</v>
      </c>
      <c r="C99" t="s">
        <v>17</v>
      </c>
      <c r="D99" s="1" t="s">
        <v>25</v>
      </c>
      <c r="E99" s="11">
        <v>14351.73</v>
      </c>
      <c r="F99" s="11">
        <v>13576.7</v>
      </c>
      <c r="G99" s="11">
        <v>15551.92</v>
      </c>
      <c r="H99" s="11">
        <v>14556.6</v>
      </c>
      <c r="I99" s="11">
        <v>14341.57</v>
      </c>
      <c r="J99" s="11">
        <v>14302.06</v>
      </c>
      <c r="K99" s="11">
        <v>13912.32</v>
      </c>
      <c r="L99" s="11">
        <v>13774</v>
      </c>
      <c r="M99" s="11">
        <v>12902.58</v>
      </c>
      <c r="N99" s="11">
        <v>14163.02</v>
      </c>
      <c r="O99" s="11">
        <v>11761.41</v>
      </c>
      <c r="P99" s="11">
        <v>16564.37</v>
      </c>
      <c r="Q99" s="11">
        <v>169758.28</v>
      </c>
      <c r="R99" t="str">
        <f>VLOOKUP(D99,Lookups!$A$4:$E$311,5,FALSE)</f>
        <v>GR4</v>
      </c>
      <c r="S99" t="str">
        <f t="shared" si="5"/>
        <v>501</v>
      </c>
      <c r="T99" t="str">
        <f t="shared" si="6"/>
        <v>GR4501</v>
      </c>
      <c r="U99" t="str">
        <f t="shared" si="7"/>
        <v>GR45012013</v>
      </c>
      <c r="V99" t="str">
        <f t="shared" si="8"/>
        <v>PLTL</v>
      </c>
      <c r="W99" t="str">
        <f t="shared" si="9"/>
        <v>GR4PLTL2013</v>
      </c>
    </row>
    <row r="100" spans="1:23" x14ac:dyDescent="0.25">
      <c r="A100" t="s">
        <v>3194</v>
      </c>
      <c r="B100" t="s">
        <v>2726</v>
      </c>
      <c r="C100" t="s">
        <v>17</v>
      </c>
      <c r="D100" s="1" t="s">
        <v>26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t="str">
        <f>VLOOKUP(D100,Lookups!$A$4:$E$311,5,FALSE)</f>
        <v>GRC</v>
      </c>
      <c r="S100" t="str">
        <f t="shared" si="5"/>
        <v>501</v>
      </c>
      <c r="T100" t="str">
        <f t="shared" si="6"/>
        <v>GRC501</v>
      </c>
      <c r="U100" t="str">
        <f t="shared" si="7"/>
        <v>GRC5012013</v>
      </c>
      <c r="V100" t="str">
        <f t="shared" si="8"/>
        <v>PLTL</v>
      </c>
      <c r="W100" t="str">
        <f t="shared" si="9"/>
        <v>GRCPLTL2013</v>
      </c>
    </row>
    <row r="101" spans="1:23" x14ac:dyDescent="0.25">
      <c r="A101" t="s">
        <v>3194</v>
      </c>
      <c r="B101" t="s">
        <v>2726</v>
      </c>
      <c r="C101" t="s">
        <v>27</v>
      </c>
      <c r="D101" s="1" t="s">
        <v>18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t="str">
        <f>VLOOKUP(D101,Lookups!$A$4:$E$311,5,FALSE)</f>
        <v>CRC</v>
      </c>
      <c r="S101" t="str">
        <f t="shared" si="5"/>
        <v>501</v>
      </c>
      <c r="T101" t="str">
        <f t="shared" si="6"/>
        <v>CRC501</v>
      </c>
      <c r="U101" t="str">
        <f t="shared" si="7"/>
        <v>CRC5012013</v>
      </c>
      <c r="V101" t="str">
        <f t="shared" si="8"/>
        <v>PNTL</v>
      </c>
      <c r="W101" t="str">
        <f t="shared" si="9"/>
        <v>CRCPNTL2013</v>
      </c>
    </row>
    <row r="102" spans="1:23" x14ac:dyDescent="0.25">
      <c r="A102" t="s">
        <v>3194</v>
      </c>
      <c r="B102" t="s">
        <v>2726</v>
      </c>
      <c r="C102" t="s">
        <v>27</v>
      </c>
      <c r="D102" s="1" t="s">
        <v>19</v>
      </c>
      <c r="E102" s="11">
        <v>28201.24</v>
      </c>
      <c r="F102" s="11">
        <v>16798.25</v>
      </c>
      <c r="G102" s="11">
        <v>28195.360000000001</v>
      </c>
      <c r="H102" s="11">
        <v>17313.7</v>
      </c>
      <c r="I102" s="11">
        <v>17323.48</v>
      </c>
      <c r="J102" s="11">
        <v>19995.73</v>
      </c>
      <c r="K102" s="11">
        <v>10844.51</v>
      </c>
      <c r="L102" s="11">
        <v>19507.36</v>
      </c>
      <c r="M102" s="11">
        <v>9873.02</v>
      </c>
      <c r="N102" s="11">
        <v>19324.72</v>
      </c>
      <c r="O102" s="11">
        <v>22903.51</v>
      </c>
      <c r="P102" s="11">
        <v>14446.51</v>
      </c>
      <c r="Q102" s="11">
        <v>224727.39</v>
      </c>
      <c r="R102" t="str">
        <f>VLOOKUP(D102,Lookups!$A$4:$E$311,5,FALSE)</f>
        <v>CR4</v>
      </c>
      <c r="S102" t="str">
        <f t="shared" si="5"/>
        <v>501</v>
      </c>
      <c r="T102" t="str">
        <f t="shared" si="6"/>
        <v>CR4501</v>
      </c>
      <c r="U102" t="str">
        <f t="shared" si="7"/>
        <v>CR45012013</v>
      </c>
      <c r="V102" t="str">
        <f t="shared" si="8"/>
        <v>PNTL</v>
      </c>
      <c r="W102" t="str">
        <f t="shared" si="9"/>
        <v>CR4PNTL2013</v>
      </c>
    </row>
    <row r="103" spans="1:23" x14ac:dyDescent="0.25">
      <c r="A103" t="s">
        <v>3194</v>
      </c>
      <c r="B103" t="s">
        <v>2726</v>
      </c>
      <c r="C103" t="s">
        <v>27</v>
      </c>
      <c r="D103" s="1" t="s">
        <v>20</v>
      </c>
      <c r="E103" s="11">
        <v>31334.7</v>
      </c>
      <c r="F103" s="11">
        <v>18664.740000000002</v>
      </c>
      <c r="G103" s="11">
        <v>31328.19</v>
      </c>
      <c r="H103" s="11">
        <v>19237.439999999999</v>
      </c>
      <c r="I103" s="11">
        <v>19248.310000000001</v>
      </c>
      <c r="J103" s="11">
        <v>22217.48</v>
      </c>
      <c r="K103" s="11">
        <v>12049.45</v>
      </c>
      <c r="L103" s="11">
        <v>21674.86</v>
      </c>
      <c r="M103" s="11">
        <v>10970.01</v>
      </c>
      <c r="N103" s="11">
        <v>21471.96</v>
      </c>
      <c r="O103" s="11">
        <v>25448.34</v>
      </c>
      <c r="P103" s="11">
        <v>16051.68</v>
      </c>
      <c r="Q103" s="11">
        <v>249697.16</v>
      </c>
      <c r="R103" t="str">
        <f>VLOOKUP(D103,Lookups!$A$4:$E$311,5,FALSE)</f>
        <v>CR5</v>
      </c>
      <c r="S103" t="str">
        <f t="shared" si="5"/>
        <v>501</v>
      </c>
      <c r="T103" t="str">
        <f t="shared" si="6"/>
        <v>CR5501</v>
      </c>
      <c r="U103" t="str">
        <f t="shared" si="7"/>
        <v>CR55012013</v>
      </c>
      <c r="V103" t="str">
        <f t="shared" si="8"/>
        <v>PNTL</v>
      </c>
      <c r="W103" t="str">
        <f t="shared" si="9"/>
        <v>CR5PNTL2013</v>
      </c>
    </row>
    <row r="104" spans="1:23" x14ac:dyDescent="0.25">
      <c r="A104" t="s">
        <v>3194</v>
      </c>
      <c r="B104" t="s">
        <v>2726</v>
      </c>
      <c r="C104" t="s">
        <v>27</v>
      </c>
      <c r="D104" s="1" t="s">
        <v>21</v>
      </c>
      <c r="E104" s="11">
        <v>44913.08</v>
      </c>
      <c r="F104" s="11">
        <v>26752.77</v>
      </c>
      <c r="G104" s="11">
        <v>44903.72</v>
      </c>
      <c r="H104" s="11">
        <v>27573.66</v>
      </c>
      <c r="I104" s="11">
        <v>27589.24</v>
      </c>
      <c r="J104" s="11">
        <v>31845.05</v>
      </c>
      <c r="K104" s="11">
        <v>17270.87</v>
      </c>
      <c r="L104" s="11">
        <v>31067.29</v>
      </c>
      <c r="M104" s="11">
        <v>15723.67</v>
      </c>
      <c r="N104" s="11">
        <v>30776.44</v>
      </c>
      <c r="O104" s="11">
        <v>36475.94</v>
      </c>
      <c r="P104" s="11">
        <v>23007.4</v>
      </c>
      <c r="Q104" s="11">
        <v>357899.13</v>
      </c>
      <c r="R104" t="str">
        <f>VLOOKUP(D104,Lookups!$A$4:$E$311,5,FALSE)</f>
        <v>CR6</v>
      </c>
      <c r="S104" t="str">
        <f t="shared" si="5"/>
        <v>501</v>
      </c>
      <c r="T104" t="str">
        <f t="shared" si="6"/>
        <v>CR6501</v>
      </c>
      <c r="U104" t="str">
        <f t="shared" si="7"/>
        <v>CR65012013</v>
      </c>
      <c r="V104" t="str">
        <f t="shared" si="8"/>
        <v>PNTL</v>
      </c>
      <c r="W104" t="str">
        <f t="shared" si="9"/>
        <v>CR6PNTL2013</v>
      </c>
    </row>
    <row r="105" spans="1:23" x14ac:dyDescent="0.25">
      <c r="A105" t="s">
        <v>3194</v>
      </c>
      <c r="B105" t="s">
        <v>2726</v>
      </c>
      <c r="C105" t="s">
        <v>27</v>
      </c>
      <c r="D105" s="1" t="s">
        <v>22</v>
      </c>
      <c r="E105" s="11">
        <v>211.81</v>
      </c>
      <c r="F105" s="11">
        <v>8700</v>
      </c>
      <c r="G105" s="11">
        <v>42000</v>
      </c>
      <c r="H105" s="11">
        <v>19108.97</v>
      </c>
      <c r="I105" s="11">
        <v>6693.75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76714.53</v>
      </c>
      <c r="R105" t="str">
        <f>VLOOKUP(D105,Lookups!$A$4:$E$311,5,FALSE)</f>
        <v>TY3</v>
      </c>
      <c r="S105" t="str">
        <f t="shared" si="5"/>
        <v>501</v>
      </c>
      <c r="T105" t="str">
        <f t="shared" si="6"/>
        <v>TY3501</v>
      </c>
      <c r="U105" t="str">
        <f t="shared" si="7"/>
        <v>TY35012013</v>
      </c>
      <c r="V105" t="str">
        <f t="shared" si="8"/>
        <v>PNTL</v>
      </c>
      <c r="W105" t="str">
        <f t="shared" si="9"/>
        <v>TY3PNTL2013</v>
      </c>
    </row>
    <row r="106" spans="1:23" x14ac:dyDescent="0.25">
      <c r="A106" t="s">
        <v>3194</v>
      </c>
      <c r="B106" t="s">
        <v>2726</v>
      </c>
      <c r="C106" t="s">
        <v>27</v>
      </c>
      <c r="D106" s="1" t="s">
        <v>23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t="str">
        <f>VLOOKUP(D106,Lookups!$A$4:$E$311,5,FALSE)</f>
        <v>TYC</v>
      </c>
      <c r="S106" t="str">
        <f t="shared" si="5"/>
        <v>501</v>
      </c>
      <c r="T106" t="str">
        <f t="shared" si="6"/>
        <v>TYC501</v>
      </c>
      <c r="U106" t="str">
        <f t="shared" si="7"/>
        <v>TYC5012013</v>
      </c>
      <c r="V106" t="str">
        <f t="shared" si="8"/>
        <v>PNTL</v>
      </c>
      <c r="W106" t="str">
        <f t="shared" si="9"/>
        <v>TYCPNTL2013</v>
      </c>
    </row>
    <row r="107" spans="1:23" x14ac:dyDescent="0.25">
      <c r="A107" t="s">
        <v>3194</v>
      </c>
      <c r="B107" t="s">
        <v>2726</v>
      </c>
      <c r="C107" t="s">
        <v>27</v>
      </c>
      <c r="D107" s="1" t="s">
        <v>24</v>
      </c>
      <c r="E107" s="11">
        <v>1186.94</v>
      </c>
      <c r="F107" s="11">
        <v>245.81</v>
      </c>
      <c r="G107" s="11">
        <v>3117.63</v>
      </c>
      <c r="H107" s="11">
        <v>2547.52</v>
      </c>
      <c r="I107" s="11">
        <v>4548.41</v>
      </c>
      <c r="J107" s="11">
        <v>-1370.4</v>
      </c>
      <c r="K107" s="11">
        <v>376.77</v>
      </c>
      <c r="L107" s="11">
        <v>2747.43</v>
      </c>
      <c r="M107" s="11">
        <v>4911.37</v>
      </c>
      <c r="N107" s="11">
        <v>-771.6</v>
      </c>
      <c r="O107" s="11">
        <v>496.85</v>
      </c>
      <c r="P107" s="11">
        <v>2083.48</v>
      </c>
      <c r="Q107" s="11">
        <v>20120.21</v>
      </c>
      <c r="R107" t="str">
        <f>VLOOKUP(D107,Lookups!$A$4:$E$311,5,FALSE)</f>
        <v>GR3</v>
      </c>
      <c r="S107" t="str">
        <f t="shared" si="5"/>
        <v>501</v>
      </c>
      <c r="T107" t="str">
        <f t="shared" si="6"/>
        <v>GR3501</v>
      </c>
      <c r="U107" t="str">
        <f t="shared" si="7"/>
        <v>GR35012013</v>
      </c>
      <c r="V107" t="str">
        <f t="shared" si="8"/>
        <v>PNTL</v>
      </c>
      <c r="W107" t="str">
        <f t="shared" si="9"/>
        <v>GR3PNTL2013</v>
      </c>
    </row>
    <row r="108" spans="1:23" x14ac:dyDescent="0.25">
      <c r="A108" t="s">
        <v>3194</v>
      </c>
      <c r="B108" t="s">
        <v>2726</v>
      </c>
      <c r="C108" t="s">
        <v>27</v>
      </c>
      <c r="D108" s="1" t="s">
        <v>25</v>
      </c>
      <c r="E108" s="11">
        <v>1780.41</v>
      </c>
      <c r="F108" s="11">
        <v>368.69</v>
      </c>
      <c r="G108" s="11">
        <v>4676.43</v>
      </c>
      <c r="H108" s="11">
        <v>3821.27</v>
      </c>
      <c r="I108" s="11">
        <v>6822.63</v>
      </c>
      <c r="J108" s="11">
        <v>-2055.5700000000002</v>
      </c>
      <c r="K108" s="11">
        <v>565.16999999999996</v>
      </c>
      <c r="L108" s="11">
        <v>4121.2</v>
      </c>
      <c r="M108" s="11">
        <v>7367.05</v>
      </c>
      <c r="N108" s="11">
        <v>-1157.3800000000001</v>
      </c>
      <c r="O108" s="11">
        <v>745.28</v>
      </c>
      <c r="P108" s="11">
        <v>3125.23</v>
      </c>
      <c r="Q108" s="11">
        <v>30180.41</v>
      </c>
      <c r="R108" t="str">
        <f>VLOOKUP(D108,Lookups!$A$4:$E$311,5,FALSE)</f>
        <v>GR4</v>
      </c>
      <c r="S108" t="str">
        <f t="shared" si="5"/>
        <v>501</v>
      </c>
      <c r="T108" t="str">
        <f t="shared" si="6"/>
        <v>GR4501</v>
      </c>
      <c r="U108" t="str">
        <f t="shared" si="7"/>
        <v>GR45012013</v>
      </c>
      <c r="V108" t="str">
        <f t="shared" si="8"/>
        <v>PNTL</v>
      </c>
      <c r="W108" t="str">
        <f t="shared" si="9"/>
        <v>GR4PNTL2013</v>
      </c>
    </row>
    <row r="109" spans="1:23" x14ac:dyDescent="0.25">
      <c r="A109" t="s">
        <v>3194</v>
      </c>
      <c r="B109" t="s">
        <v>2726</v>
      </c>
      <c r="C109" t="s">
        <v>27</v>
      </c>
      <c r="D109" s="1" t="s">
        <v>26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t="str">
        <f>VLOOKUP(D109,Lookups!$A$4:$E$311,5,FALSE)</f>
        <v>GRC</v>
      </c>
      <c r="S109" t="str">
        <f t="shared" ref="S109:S172" si="10">LEFT(B109,3)</f>
        <v>501</v>
      </c>
      <c r="T109" t="str">
        <f t="shared" ref="T109:T172" si="11">R109&amp;S109</f>
        <v>GRC501</v>
      </c>
      <c r="U109" t="str">
        <f t="shared" si="7"/>
        <v>GRC5012013</v>
      </c>
      <c r="V109" t="str">
        <f t="shared" si="8"/>
        <v>PNTL</v>
      </c>
      <c r="W109" t="str">
        <f t="shared" si="9"/>
        <v>GRCPNTL2013</v>
      </c>
    </row>
    <row r="110" spans="1:23" x14ac:dyDescent="0.25">
      <c r="A110" t="s">
        <v>3194</v>
      </c>
      <c r="B110" t="s">
        <v>2728</v>
      </c>
      <c r="C110" t="s">
        <v>27</v>
      </c>
      <c r="D110" s="1" t="s">
        <v>24</v>
      </c>
      <c r="E110" s="11">
        <v>6505.62</v>
      </c>
      <c r="F110" s="11">
        <v>5916.22</v>
      </c>
      <c r="G110" s="11">
        <v>5830.95</v>
      </c>
      <c r="H110" s="11">
        <v>6880.2</v>
      </c>
      <c r="I110" s="11">
        <v>8869.0300000000007</v>
      </c>
      <c r="J110" s="11">
        <v>4060.44</v>
      </c>
      <c r="K110" s="11">
        <v>5962.19</v>
      </c>
      <c r="L110" s="11">
        <v>6045.73</v>
      </c>
      <c r="M110" s="11">
        <v>8032.62</v>
      </c>
      <c r="N110" s="11">
        <v>6169.54</v>
      </c>
      <c r="O110" s="11">
        <v>6419.18</v>
      </c>
      <c r="P110" s="11">
        <v>8937.67</v>
      </c>
      <c r="Q110" s="11">
        <v>79629.39</v>
      </c>
      <c r="R110" t="str">
        <f>VLOOKUP(D110,Lookups!$A$4:$E$311,5,FALSE)</f>
        <v>GR3</v>
      </c>
      <c r="S110" t="str">
        <f t="shared" si="10"/>
        <v>501</v>
      </c>
      <c r="T110" t="str">
        <f t="shared" si="11"/>
        <v>GR3501</v>
      </c>
      <c r="U110" t="str">
        <f t="shared" si="7"/>
        <v>GR35012013</v>
      </c>
      <c r="V110" t="str">
        <f t="shared" si="8"/>
        <v>PNTL</v>
      </c>
      <c r="W110" t="str">
        <f t="shared" si="9"/>
        <v>GR3PNTL2013</v>
      </c>
    </row>
    <row r="111" spans="1:23" x14ac:dyDescent="0.25">
      <c r="A111" t="s">
        <v>3194</v>
      </c>
      <c r="B111" t="s">
        <v>2728</v>
      </c>
      <c r="C111" t="s">
        <v>27</v>
      </c>
      <c r="D111" s="1" t="s">
        <v>25</v>
      </c>
      <c r="E111" s="11">
        <v>9758.44</v>
      </c>
      <c r="F111" s="11">
        <v>8874.32</v>
      </c>
      <c r="G111" s="11">
        <v>8746.42</v>
      </c>
      <c r="H111" s="11">
        <v>10320.299999999999</v>
      </c>
      <c r="I111" s="11">
        <v>13303.55</v>
      </c>
      <c r="J111" s="11">
        <v>6090.66</v>
      </c>
      <c r="K111" s="11">
        <v>8943.2800000000007</v>
      </c>
      <c r="L111" s="11">
        <v>9068.6</v>
      </c>
      <c r="M111" s="11">
        <v>12048.94</v>
      </c>
      <c r="N111" s="11">
        <v>9254.32</v>
      </c>
      <c r="O111" s="11">
        <v>9628.76</v>
      </c>
      <c r="P111" s="11">
        <v>13406.51</v>
      </c>
      <c r="Q111" s="11">
        <v>119444.1</v>
      </c>
      <c r="R111" t="str">
        <f>VLOOKUP(D111,Lookups!$A$4:$E$311,5,FALSE)</f>
        <v>GR4</v>
      </c>
      <c r="S111" t="str">
        <f t="shared" si="10"/>
        <v>501</v>
      </c>
      <c r="T111" t="str">
        <f t="shared" si="11"/>
        <v>GR4501</v>
      </c>
      <c r="U111" t="str">
        <f t="shared" si="7"/>
        <v>GR45012013</v>
      </c>
      <c r="V111" t="str">
        <f t="shared" si="8"/>
        <v>PNTL</v>
      </c>
      <c r="W111" t="str">
        <f t="shared" si="9"/>
        <v>GR4PNTL2013</v>
      </c>
    </row>
    <row r="112" spans="1:23" x14ac:dyDescent="0.25">
      <c r="A112" t="s">
        <v>3194</v>
      </c>
      <c r="B112" t="s">
        <v>2728</v>
      </c>
      <c r="C112" t="s">
        <v>27</v>
      </c>
      <c r="D112" s="1" t="s">
        <v>26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t="str">
        <f>VLOOKUP(D112,Lookups!$A$4:$E$311,5,FALSE)</f>
        <v>GRC</v>
      </c>
      <c r="S112" t="str">
        <f t="shared" si="10"/>
        <v>501</v>
      </c>
      <c r="T112" t="str">
        <f t="shared" si="11"/>
        <v>GRC501</v>
      </c>
      <c r="U112" t="str">
        <f t="shared" si="7"/>
        <v>GRC5012013</v>
      </c>
      <c r="V112" t="str">
        <f t="shared" si="8"/>
        <v>PNTL</v>
      </c>
      <c r="W112" t="str">
        <f t="shared" si="9"/>
        <v>GRCPNTL2013</v>
      </c>
    </row>
    <row r="113" spans="1:23" x14ac:dyDescent="0.25">
      <c r="A113" t="s">
        <v>3194</v>
      </c>
      <c r="B113" t="s">
        <v>2734</v>
      </c>
      <c r="C113" t="s">
        <v>27</v>
      </c>
      <c r="D113" s="1" t="s">
        <v>19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t="str">
        <f>VLOOKUP(D113,Lookups!$A$4:$E$311,5,FALSE)</f>
        <v>CR4</v>
      </c>
      <c r="S113" t="str">
        <f t="shared" si="10"/>
        <v>501</v>
      </c>
      <c r="T113" t="str">
        <f t="shared" si="11"/>
        <v>CR4501</v>
      </c>
      <c r="U113" t="str">
        <f t="shared" si="7"/>
        <v>CR45012013</v>
      </c>
      <c r="V113" t="str">
        <f t="shared" si="8"/>
        <v>PNTL</v>
      </c>
      <c r="W113" t="str">
        <f t="shared" si="9"/>
        <v>CR4PNTL2013</v>
      </c>
    </row>
    <row r="114" spans="1:23" x14ac:dyDescent="0.25">
      <c r="A114" t="s">
        <v>3194</v>
      </c>
      <c r="B114" t="s">
        <v>2734</v>
      </c>
      <c r="C114" t="s">
        <v>27</v>
      </c>
      <c r="D114" s="1" t="s">
        <v>20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t="str">
        <f>VLOOKUP(D114,Lookups!$A$4:$E$311,5,FALSE)</f>
        <v>CR5</v>
      </c>
      <c r="S114" t="str">
        <f t="shared" si="10"/>
        <v>501</v>
      </c>
      <c r="T114" t="str">
        <f t="shared" si="11"/>
        <v>CR5501</v>
      </c>
      <c r="U114" t="str">
        <f t="shared" si="7"/>
        <v>CR55012013</v>
      </c>
      <c r="V114" t="str">
        <f t="shared" si="8"/>
        <v>PNTL</v>
      </c>
      <c r="W114" t="str">
        <f t="shared" si="9"/>
        <v>CR5PNTL2013</v>
      </c>
    </row>
    <row r="115" spans="1:23" x14ac:dyDescent="0.25">
      <c r="A115" t="s">
        <v>3194</v>
      </c>
      <c r="B115" t="s">
        <v>2734</v>
      </c>
      <c r="C115" t="s">
        <v>27</v>
      </c>
      <c r="D115" s="1" t="s">
        <v>21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t="str">
        <f>VLOOKUP(D115,Lookups!$A$4:$E$311,5,FALSE)</f>
        <v>CR6</v>
      </c>
      <c r="S115" t="str">
        <f t="shared" si="10"/>
        <v>501</v>
      </c>
      <c r="T115" t="str">
        <f t="shared" si="11"/>
        <v>CR6501</v>
      </c>
      <c r="U115" t="str">
        <f t="shared" si="7"/>
        <v>CR65012013</v>
      </c>
      <c r="V115" t="str">
        <f t="shared" si="8"/>
        <v>PNTL</v>
      </c>
      <c r="W115" t="str">
        <f t="shared" si="9"/>
        <v>CR6PNTL2013</v>
      </c>
    </row>
    <row r="116" spans="1:23" x14ac:dyDescent="0.25">
      <c r="A116" t="s">
        <v>3194</v>
      </c>
      <c r="B116" t="s">
        <v>2734</v>
      </c>
      <c r="C116" t="s">
        <v>27</v>
      </c>
      <c r="D116" s="1" t="s">
        <v>22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t="str">
        <f>VLOOKUP(D116,Lookups!$A$4:$E$311,5,FALSE)</f>
        <v>TY3</v>
      </c>
      <c r="S116" t="str">
        <f t="shared" si="10"/>
        <v>501</v>
      </c>
      <c r="T116" t="str">
        <f t="shared" si="11"/>
        <v>TY3501</v>
      </c>
      <c r="U116" t="str">
        <f t="shared" si="7"/>
        <v>TY35012013</v>
      </c>
      <c r="V116" t="str">
        <f t="shared" si="8"/>
        <v>PNTL</v>
      </c>
      <c r="W116" t="str">
        <f t="shared" si="9"/>
        <v>TY3PNTL2013</v>
      </c>
    </row>
    <row r="117" spans="1:23" x14ac:dyDescent="0.25">
      <c r="A117" t="s">
        <v>3194</v>
      </c>
      <c r="B117" t="s">
        <v>2734</v>
      </c>
      <c r="C117" t="s">
        <v>27</v>
      </c>
      <c r="D117" s="1" t="s">
        <v>24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t="str">
        <f>VLOOKUP(D117,Lookups!$A$4:$E$311,5,FALSE)</f>
        <v>GR3</v>
      </c>
      <c r="S117" t="str">
        <f t="shared" si="10"/>
        <v>501</v>
      </c>
      <c r="T117" t="str">
        <f t="shared" si="11"/>
        <v>GR3501</v>
      </c>
      <c r="U117" t="str">
        <f t="shared" si="7"/>
        <v>GR35012013</v>
      </c>
      <c r="V117" t="str">
        <f t="shared" si="8"/>
        <v>PNTL</v>
      </c>
      <c r="W117" t="str">
        <f t="shared" si="9"/>
        <v>GR3PNTL2013</v>
      </c>
    </row>
    <row r="118" spans="1:23" x14ac:dyDescent="0.25">
      <c r="A118" t="s">
        <v>3194</v>
      </c>
      <c r="B118" t="s">
        <v>2734</v>
      </c>
      <c r="C118" t="s">
        <v>27</v>
      </c>
      <c r="D118" s="1" t="s">
        <v>25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t="str">
        <f>VLOOKUP(D118,Lookups!$A$4:$E$311,5,FALSE)</f>
        <v>GR4</v>
      </c>
      <c r="S118" t="str">
        <f t="shared" si="10"/>
        <v>501</v>
      </c>
      <c r="T118" t="str">
        <f t="shared" si="11"/>
        <v>GR4501</v>
      </c>
      <c r="U118" t="str">
        <f t="shared" si="7"/>
        <v>GR45012013</v>
      </c>
      <c r="V118" t="str">
        <f t="shared" si="8"/>
        <v>PNTL</v>
      </c>
      <c r="W118" t="str">
        <f t="shared" si="9"/>
        <v>GR4PNTL2013</v>
      </c>
    </row>
    <row r="119" spans="1:23" x14ac:dyDescent="0.25">
      <c r="A119" t="s">
        <v>3194</v>
      </c>
      <c r="B119" t="s">
        <v>2736</v>
      </c>
      <c r="C119" t="s">
        <v>27</v>
      </c>
      <c r="D119" s="1" t="s">
        <v>19</v>
      </c>
      <c r="E119" s="11">
        <v>539.05999999999995</v>
      </c>
      <c r="F119" s="11">
        <v>23710.98</v>
      </c>
      <c r="G119" s="11">
        <v>7578.45</v>
      </c>
      <c r="H119" s="11">
        <v>11767.13</v>
      </c>
      <c r="I119" s="11">
        <v>0</v>
      </c>
      <c r="J119" s="11">
        <v>35066.22</v>
      </c>
      <c r="K119" s="11">
        <v>38853.99</v>
      </c>
      <c r="L119" s="11">
        <v>16608.84</v>
      </c>
      <c r="M119" s="11">
        <v>24165.98</v>
      </c>
      <c r="N119" s="11">
        <v>14486.52</v>
      </c>
      <c r="O119" s="11">
        <v>24740.01</v>
      </c>
      <c r="P119" s="11">
        <v>8374.3700000000008</v>
      </c>
      <c r="Q119" s="11">
        <v>205891.55</v>
      </c>
      <c r="R119" t="str">
        <f>VLOOKUP(D119,Lookups!$A$4:$E$311,5,FALSE)</f>
        <v>CR4</v>
      </c>
      <c r="S119" t="str">
        <f t="shared" si="10"/>
        <v>501</v>
      </c>
      <c r="T119" t="str">
        <f t="shared" si="11"/>
        <v>CR4501</v>
      </c>
      <c r="U119" t="str">
        <f t="shared" si="7"/>
        <v>CR45012013</v>
      </c>
      <c r="V119" t="str">
        <f t="shared" si="8"/>
        <v>PNTL</v>
      </c>
      <c r="W119" t="str">
        <f t="shared" si="9"/>
        <v>CR4PNTL2013</v>
      </c>
    </row>
    <row r="120" spans="1:23" x14ac:dyDescent="0.25">
      <c r="A120" t="s">
        <v>3194</v>
      </c>
      <c r="B120" t="s">
        <v>2736</v>
      </c>
      <c r="C120" t="s">
        <v>27</v>
      </c>
      <c r="D120" s="1" t="s">
        <v>20</v>
      </c>
      <c r="E120" s="11">
        <v>1015.91</v>
      </c>
      <c r="F120" s="11">
        <v>-20.73</v>
      </c>
      <c r="G120" s="11">
        <v>10475.42</v>
      </c>
      <c r="H120" s="11">
        <v>21252.94</v>
      </c>
      <c r="I120" s="11">
        <v>8827.09</v>
      </c>
      <c r="J120" s="11">
        <v>7052.15</v>
      </c>
      <c r="K120" s="11">
        <v>0</v>
      </c>
      <c r="L120" s="11">
        <v>0</v>
      </c>
      <c r="M120" s="11">
        <v>3120.09</v>
      </c>
      <c r="N120" s="11">
        <v>17678.78</v>
      </c>
      <c r="O120" s="11">
        <v>16659.79</v>
      </c>
      <c r="P120" s="11">
        <v>37699.25</v>
      </c>
      <c r="Q120" s="11">
        <v>123760.69</v>
      </c>
      <c r="R120" t="str">
        <f>VLOOKUP(D120,Lookups!$A$4:$E$311,5,FALSE)</f>
        <v>CR5</v>
      </c>
      <c r="S120" t="str">
        <f t="shared" si="10"/>
        <v>501</v>
      </c>
      <c r="T120" t="str">
        <f t="shared" si="11"/>
        <v>CR5501</v>
      </c>
      <c r="U120" t="str">
        <f t="shared" si="7"/>
        <v>CR55012013</v>
      </c>
      <c r="V120" t="str">
        <f t="shared" si="8"/>
        <v>PNTL</v>
      </c>
      <c r="W120" t="str">
        <f t="shared" si="9"/>
        <v>CR5PNTL2013</v>
      </c>
    </row>
    <row r="121" spans="1:23" x14ac:dyDescent="0.25">
      <c r="A121" t="s">
        <v>3194</v>
      </c>
      <c r="B121" t="s">
        <v>2736</v>
      </c>
      <c r="C121" t="s">
        <v>27</v>
      </c>
      <c r="D121" s="1" t="s">
        <v>21</v>
      </c>
      <c r="E121" s="11">
        <v>87223.51</v>
      </c>
      <c r="F121" s="11">
        <v>49971</v>
      </c>
      <c r="G121" s="11">
        <v>26072.68</v>
      </c>
      <c r="H121" s="11">
        <v>49791.82</v>
      </c>
      <c r="I121" s="11">
        <v>61229.21</v>
      </c>
      <c r="J121" s="11">
        <v>3477.44</v>
      </c>
      <c r="K121" s="11">
        <v>8467.81</v>
      </c>
      <c r="L121" s="11">
        <v>59678.14</v>
      </c>
      <c r="M121" s="11">
        <v>0</v>
      </c>
      <c r="N121" s="11">
        <v>18705.53</v>
      </c>
      <c r="O121" s="11">
        <v>50281.99</v>
      </c>
      <c r="P121" s="11">
        <v>17945.080000000002</v>
      </c>
      <c r="Q121" s="11">
        <v>432844.21</v>
      </c>
      <c r="R121" t="str">
        <f>VLOOKUP(D121,Lookups!$A$4:$E$311,5,FALSE)</f>
        <v>CR6</v>
      </c>
      <c r="S121" t="str">
        <f t="shared" si="10"/>
        <v>501</v>
      </c>
      <c r="T121" t="str">
        <f t="shared" si="11"/>
        <v>CR6501</v>
      </c>
      <c r="U121" t="str">
        <f t="shared" si="7"/>
        <v>CR65012013</v>
      </c>
      <c r="V121" t="str">
        <f t="shared" si="8"/>
        <v>PNTL</v>
      </c>
      <c r="W121" t="str">
        <f t="shared" si="9"/>
        <v>CR6PNTL2013</v>
      </c>
    </row>
    <row r="122" spans="1:23" x14ac:dyDescent="0.25">
      <c r="A122" t="s">
        <v>3194</v>
      </c>
      <c r="B122" t="s">
        <v>2738</v>
      </c>
      <c r="C122" t="s">
        <v>27</v>
      </c>
      <c r="D122" s="1" t="s">
        <v>19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t="str">
        <f>VLOOKUP(D122,Lookups!$A$4:$E$311,5,FALSE)</f>
        <v>CR4</v>
      </c>
      <c r="S122" t="str">
        <f t="shared" si="10"/>
        <v>501</v>
      </c>
      <c r="T122" t="str">
        <f t="shared" si="11"/>
        <v>CR4501</v>
      </c>
      <c r="U122" t="str">
        <f t="shared" si="7"/>
        <v>CR45012013</v>
      </c>
      <c r="V122" t="str">
        <f t="shared" si="8"/>
        <v>PNTL</v>
      </c>
      <c r="W122" t="str">
        <f t="shared" si="9"/>
        <v>CR4PNTL2013</v>
      </c>
    </row>
    <row r="123" spans="1:23" x14ac:dyDescent="0.25">
      <c r="A123" t="s">
        <v>3194</v>
      </c>
      <c r="B123" t="s">
        <v>2738</v>
      </c>
      <c r="C123" t="s">
        <v>27</v>
      </c>
      <c r="D123" s="1" t="s">
        <v>20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t="str">
        <f>VLOOKUP(D123,Lookups!$A$4:$E$311,5,FALSE)</f>
        <v>CR5</v>
      </c>
      <c r="S123" t="str">
        <f t="shared" si="10"/>
        <v>501</v>
      </c>
      <c r="T123" t="str">
        <f t="shared" si="11"/>
        <v>CR5501</v>
      </c>
      <c r="U123" t="str">
        <f t="shared" si="7"/>
        <v>CR55012013</v>
      </c>
      <c r="V123" t="str">
        <f t="shared" si="8"/>
        <v>PNTL</v>
      </c>
      <c r="W123" t="str">
        <f t="shared" si="9"/>
        <v>CR5PNTL2013</v>
      </c>
    </row>
    <row r="124" spans="1:23" x14ac:dyDescent="0.25">
      <c r="A124" t="s">
        <v>3194</v>
      </c>
      <c r="B124" t="s">
        <v>2738</v>
      </c>
      <c r="C124" t="s">
        <v>27</v>
      </c>
      <c r="D124" s="1" t="s">
        <v>21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t="str">
        <f>VLOOKUP(D124,Lookups!$A$4:$E$311,5,FALSE)</f>
        <v>CR6</v>
      </c>
      <c r="S124" t="str">
        <f t="shared" si="10"/>
        <v>501</v>
      </c>
      <c r="T124" t="str">
        <f t="shared" si="11"/>
        <v>CR6501</v>
      </c>
      <c r="U124" t="str">
        <f t="shared" si="7"/>
        <v>CR65012013</v>
      </c>
      <c r="V124" t="str">
        <f t="shared" si="8"/>
        <v>PNTL</v>
      </c>
      <c r="W124" t="str">
        <f t="shared" si="9"/>
        <v>CR6PNTL2013</v>
      </c>
    </row>
    <row r="125" spans="1:23" x14ac:dyDescent="0.25">
      <c r="A125" t="s">
        <v>3194</v>
      </c>
      <c r="B125" t="s">
        <v>2740</v>
      </c>
      <c r="C125" t="s">
        <v>27</v>
      </c>
      <c r="D125" s="1" t="s">
        <v>19</v>
      </c>
      <c r="E125" s="11">
        <v>41175.629999999997</v>
      </c>
      <c r="F125" s="11">
        <v>83817.17</v>
      </c>
      <c r="G125" s="11">
        <v>50708.46</v>
      </c>
      <c r="H125" s="11">
        <v>74560.899999999994</v>
      </c>
      <c r="I125" s="11">
        <v>48058.62</v>
      </c>
      <c r="J125" s="11">
        <v>73269.440000000002</v>
      </c>
      <c r="K125" s="11">
        <v>52016.53</v>
      </c>
      <c r="L125" s="11">
        <v>74750.28</v>
      </c>
      <c r="M125" s="11">
        <v>98341.68</v>
      </c>
      <c r="N125" s="11">
        <v>61978.400000000001</v>
      </c>
      <c r="O125" s="11">
        <v>71375.3</v>
      </c>
      <c r="P125" s="11">
        <v>58343.38</v>
      </c>
      <c r="Q125" s="11">
        <v>788395.79</v>
      </c>
      <c r="R125" t="str">
        <f>VLOOKUP(D125,Lookups!$A$4:$E$311,5,FALSE)</f>
        <v>CR4</v>
      </c>
      <c r="S125" t="str">
        <f t="shared" si="10"/>
        <v>501</v>
      </c>
      <c r="T125" t="str">
        <f t="shared" si="11"/>
        <v>CR4501</v>
      </c>
      <c r="U125" t="str">
        <f t="shared" si="7"/>
        <v>CR45012013</v>
      </c>
      <c r="V125" t="str">
        <f t="shared" si="8"/>
        <v>PNTL</v>
      </c>
      <c r="W125" t="str">
        <f t="shared" si="9"/>
        <v>CR4PNTL2013</v>
      </c>
    </row>
    <row r="126" spans="1:23" x14ac:dyDescent="0.25">
      <c r="A126" t="s">
        <v>3194</v>
      </c>
      <c r="B126" t="s">
        <v>2740</v>
      </c>
      <c r="C126" t="s">
        <v>27</v>
      </c>
      <c r="D126" s="1" t="s">
        <v>20</v>
      </c>
      <c r="E126" s="11">
        <v>28673.67</v>
      </c>
      <c r="F126" s="11">
        <v>16899.82</v>
      </c>
      <c r="G126" s="11">
        <v>36710.33</v>
      </c>
      <c r="H126" s="11">
        <v>28871.32</v>
      </c>
      <c r="I126" s="11">
        <v>41169.75</v>
      </c>
      <c r="J126" s="11">
        <v>55541.78</v>
      </c>
      <c r="K126" s="11">
        <v>23920.12</v>
      </c>
      <c r="L126" s="11">
        <v>24565.919999999998</v>
      </c>
      <c r="M126" s="11">
        <v>30818.240000000002</v>
      </c>
      <c r="N126" s="11">
        <v>45942.42</v>
      </c>
      <c r="O126" s="11">
        <v>48708.31</v>
      </c>
      <c r="P126" s="11">
        <v>70977.88</v>
      </c>
      <c r="Q126" s="11">
        <v>452799.56</v>
      </c>
      <c r="R126" t="str">
        <f>VLOOKUP(D126,Lookups!$A$4:$E$311,5,FALSE)</f>
        <v>CR5</v>
      </c>
      <c r="S126" t="str">
        <f t="shared" si="10"/>
        <v>501</v>
      </c>
      <c r="T126" t="str">
        <f t="shared" si="11"/>
        <v>CR5501</v>
      </c>
      <c r="U126" t="str">
        <f t="shared" si="7"/>
        <v>CR55012013</v>
      </c>
      <c r="V126" t="str">
        <f t="shared" si="8"/>
        <v>PNTL</v>
      </c>
      <c r="W126" t="str">
        <f t="shared" si="9"/>
        <v>CR5PNTL2013</v>
      </c>
    </row>
    <row r="127" spans="1:23" x14ac:dyDescent="0.25">
      <c r="A127" t="s">
        <v>3194</v>
      </c>
      <c r="B127" t="s">
        <v>2740</v>
      </c>
      <c r="C127" t="s">
        <v>27</v>
      </c>
      <c r="D127" s="1" t="s">
        <v>21</v>
      </c>
      <c r="E127" s="11">
        <v>19820.7</v>
      </c>
      <c r="F127" s="11">
        <v>13388.45</v>
      </c>
      <c r="G127" s="11">
        <v>20997.200000000001</v>
      </c>
      <c r="H127" s="11">
        <v>17517.88</v>
      </c>
      <c r="I127" s="11">
        <v>12213.15</v>
      </c>
      <c r="J127" s="11">
        <v>10140.51</v>
      </c>
      <c r="K127" s="11">
        <v>23617.69</v>
      </c>
      <c r="L127" s="11">
        <v>20608.43</v>
      </c>
      <c r="M127" s="11">
        <v>12863.01</v>
      </c>
      <c r="N127" s="11">
        <v>41387.379999999997</v>
      </c>
      <c r="O127" s="11">
        <v>9608.5</v>
      </c>
      <c r="P127" s="11">
        <v>31834.27</v>
      </c>
      <c r="Q127" s="11">
        <v>233997.17</v>
      </c>
      <c r="R127" t="str">
        <f>VLOOKUP(D127,Lookups!$A$4:$E$311,5,FALSE)</f>
        <v>CR6</v>
      </c>
      <c r="S127" t="str">
        <f t="shared" si="10"/>
        <v>501</v>
      </c>
      <c r="T127" t="str">
        <f t="shared" si="11"/>
        <v>CR6501</v>
      </c>
      <c r="U127" t="str">
        <f t="shared" si="7"/>
        <v>CR65012013</v>
      </c>
      <c r="V127" t="str">
        <f t="shared" si="8"/>
        <v>PNTL</v>
      </c>
      <c r="W127" t="str">
        <f t="shared" si="9"/>
        <v>CR6PNTL2013</v>
      </c>
    </row>
    <row r="128" spans="1:23" x14ac:dyDescent="0.25">
      <c r="A128" t="s">
        <v>3194</v>
      </c>
      <c r="B128" t="s">
        <v>2742</v>
      </c>
      <c r="C128" t="s">
        <v>27</v>
      </c>
      <c r="D128" s="1" t="s">
        <v>19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t="str">
        <f>VLOOKUP(D128,Lookups!$A$4:$E$311,5,FALSE)</f>
        <v>CR4</v>
      </c>
      <c r="S128" t="str">
        <f t="shared" si="10"/>
        <v>501</v>
      </c>
      <c r="T128" t="str">
        <f t="shared" si="11"/>
        <v>CR4501</v>
      </c>
      <c r="U128" t="str">
        <f t="shared" si="7"/>
        <v>CR45012013</v>
      </c>
      <c r="V128" t="str">
        <f t="shared" si="8"/>
        <v>PNTL</v>
      </c>
      <c r="W128" t="str">
        <f t="shared" si="9"/>
        <v>CR4PNTL2013</v>
      </c>
    </row>
    <row r="129" spans="1:23" x14ac:dyDescent="0.25">
      <c r="A129" t="s">
        <v>3194</v>
      </c>
      <c r="B129" t="s">
        <v>2742</v>
      </c>
      <c r="C129" t="s">
        <v>27</v>
      </c>
      <c r="D129" s="1" t="s">
        <v>20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t="str">
        <f>VLOOKUP(D129,Lookups!$A$4:$E$311,5,FALSE)</f>
        <v>CR5</v>
      </c>
      <c r="S129" t="str">
        <f t="shared" si="10"/>
        <v>501</v>
      </c>
      <c r="T129" t="str">
        <f t="shared" si="11"/>
        <v>CR5501</v>
      </c>
      <c r="U129" t="str">
        <f t="shared" si="7"/>
        <v>CR55012013</v>
      </c>
      <c r="V129" t="str">
        <f t="shared" si="8"/>
        <v>PNTL</v>
      </c>
      <c r="W129" t="str">
        <f t="shared" si="9"/>
        <v>CR5PNTL2013</v>
      </c>
    </row>
    <row r="130" spans="1:23" x14ac:dyDescent="0.25">
      <c r="A130" t="s">
        <v>3194</v>
      </c>
      <c r="B130" t="s">
        <v>2742</v>
      </c>
      <c r="C130" t="s">
        <v>27</v>
      </c>
      <c r="D130" s="1" t="s">
        <v>21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t="str">
        <f>VLOOKUP(D130,Lookups!$A$4:$E$311,5,FALSE)</f>
        <v>CR6</v>
      </c>
      <c r="S130" t="str">
        <f t="shared" si="10"/>
        <v>501</v>
      </c>
      <c r="T130" t="str">
        <f t="shared" si="11"/>
        <v>CR6501</v>
      </c>
      <c r="U130" t="str">
        <f t="shared" si="7"/>
        <v>CR65012013</v>
      </c>
      <c r="V130" t="str">
        <f t="shared" si="8"/>
        <v>PNTL</v>
      </c>
      <c r="W130" t="str">
        <f t="shared" si="9"/>
        <v>CR6PNTL2013</v>
      </c>
    </row>
    <row r="131" spans="1:23" x14ac:dyDescent="0.25">
      <c r="A131" t="s">
        <v>3194</v>
      </c>
      <c r="B131" t="s">
        <v>2758</v>
      </c>
      <c r="C131" t="s">
        <v>27</v>
      </c>
      <c r="D131" s="1" t="s">
        <v>24</v>
      </c>
      <c r="E131" s="11">
        <v>10088</v>
      </c>
      <c r="F131" s="11">
        <v>9868</v>
      </c>
      <c r="G131" s="11">
        <v>11200</v>
      </c>
      <c r="H131" s="11">
        <v>9872</v>
      </c>
      <c r="I131" s="11">
        <v>12024</v>
      </c>
      <c r="J131" s="11">
        <v>15184.4</v>
      </c>
      <c r="K131" s="11">
        <v>9184</v>
      </c>
      <c r="L131" s="11">
        <v>8628</v>
      </c>
      <c r="M131" s="11">
        <v>9704</v>
      </c>
      <c r="N131" s="11">
        <v>10000</v>
      </c>
      <c r="O131" s="11">
        <v>8792</v>
      </c>
      <c r="P131" s="11">
        <v>10682</v>
      </c>
      <c r="Q131" s="11">
        <v>125226.4</v>
      </c>
      <c r="R131" t="str">
        <f>VLOOKUP(D131,Lookups!$A$4:$E$311,5,FALSE)</f>
        <v>GR3</v>
      </c>
      <c r="S131" t="str">
        <f t="shared" si="10"/>
        <v>501</v>
      </c>
      <c r="T131" t="str">
        <f t="shared" si="11"/>
        <v>GR3501</v>
      </c>
      <c r="U131" t="str">
        <f t="shared" ref="U131:U194" si="12">T131&amp;A131</f>
        <v>GR35012013</v>
      </c>
      <c r="V131" t="str">
        <f t="shared" ref="V131:V194" si="13">LEFT(C131,4)</f>
        <v>PNTL</v>
      </c>
      <c r="W131" t="str">
        <f t="shared" ref="W131:W194" si="14">R131&amp;V131&amp;A131</f>
        <v>GR3PNTL2013</v>
      </c>
    </row>
    <row r="132" spans="1:23" x14ac:dyDescent="0.25">
      <c r="A132" t="s">
        <v>3194</v>
      </c>
      <c r="B132" t="s">
        <v>2758</v>
      </c>
      <c r="C132" t="s">
        <v>27</v>
      </c>
      <c r="D132" s="1" t="s">
        <v>25</v>
      </c>
      <c r="E132" s="11">
        <v>15132</v>
      </c>
      <c r="F132" s="11">
        <v>14802</v>
      </c>
      <c r="G132" s="11">
        <v>16800</v>
      </c>
      <c r="H132" s="11">
        <v>14808</v>
      </c>
      <c r="I132" s="11">
        <v>18036</v>
      </c>
      <c r="J132" s="11">
        <v>22776.6</v>
      </c>
      <c r="K132" s="11">
        <v>13776</v>
      </c>
      <c r="L132" s="11">
        <v>12942</v>
      </c>
      <c r="M132" s="11">
        <v>14556</v>
      </c>
      <c r="N132" s="11">
        <v>15000</v>
      </c>
      <c r="O132" s="11">
        <v>13188</v>
      </c>
      <c r="P132" s="11">
        <v>16023</v>
      </c>
      <c r="Q132" s="11">
        <v>187839.6</v>
      </c>
      <c r="R132" t="str">
        <f>VLOOKUP(D132,Lookups!$A$4:$E$311,5,FALSE)</f>
        <v>GR4</v>
      </c>
      <c r="S132" t="str">
        <f t="shared" si="10"/>
        <v>501</v>
      </c>
      <c r="T132" t="str">
        <f t="shared" si="11"/>
        <v>GR4501</v>
      </c>
      <c r="U132" t="str">
        <f t="shared" si="12"/>
        <v>GR45012013</v>
      </c>
      <c r="V132" t="str">
        <f t="shared" si="13"/>
        <v>PNTL</v>
      </c>
      <c r="W132" t="str">
        <f t="shared" si="14"/>
        <v>GR4PNTL2013</v>
      </c>
    </row>
    <row r="133" spans="1:23" x14ac:dyDescent="0.25">
      <c r="A133" t="s">
        <v>3194</v>
      </c>
      <c r="B133" t="s">
        <v>2758</v>
      </c>
      <c r="C133" t="s">
        <v>27</v>
      </c>
      <c r="D133" s="1" t="s">
        <v>26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t="str">
        <f>VLOOKUP(D133,Lookups!$A$4:$E$311,5,FALSE)</f>
        <v>GRC</v>
      </c>
      <c r="S133" t="str">
        <f t="shared" si="10"/>
        <v>501</v>
      </c>
      <c r="T133" t="str">
        <f t="shared" si="11"/>
        <v>GRC501</v>
      </c>
      <c r="U133" t="str">
        <f t="shared" si="12"/>
        <v>GRC5012013</v>
      </c>
      <c r="V133" t="str">
        <f t="shared" si="13"/>
        <v>PNTL</v>
      </c>
      <c r="W133" t="str">
        <f t="shared" si="14"/>
        <v>GRCPNTL2013</v>
      </c>
    </row>
    <row r="134" spans="1:23" x14ac:dyDescent="0.25">
      <c r="A134" t="s">
        <v>3194</v>
      </c>
      <c r="B134" t="s">
        <v>2769</v>
      </c>
      <c r="C134" t="s">
        <v>17</v>
      </c>
      <c r="D134" s="1" t="s">
        <v>18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t="str">
        <f>VLOOKUP(D134,Lookups!$A$4:$E$311,5,FALSE)</f>
        <v>CRC</v>
      </c>
      <c r="S134" t="str">
        <f t="shared" si="10"/>
        <v>501</v>
      </c>
      <c r="T134" t="str">
        <f t="shared" si="11"/>
        <v>CRC501</v>
      </c>
      <c r="U134" t="str">
        <f t="shared" si="12"/>
        <v>CRC5012013</v>
      </c>
      <c r="V134" t="str">
        <f t="shared" si="13"/>
        <v>PLTL</v>
      </c>
      <c r="W134" t="str">
        <f t="shared" si="14"/>
        <v>CRCPLTL2013</v>
      </c>
    </row>
    <row r="135" spans="1:23" x14ac:dyDescent="0.25">
      <c r="A135" t="s">
        <v>3194</v>
      </c>
      <c r="B135" t="s">
        <v>2769</v>
      </c>
      <c r="C135" t="s">
        <v>17</v>
      </c>
      <c r="D135" s="1" t="s">
        <v>19</v>
      </c>
      <c r="E135" s="11">
        <v>3561.95</v>
      </c>
      <c r="F135" s="11">
        <v>2804.02</v>
      </c>
      <c r="G135" s="11">
        <v>3064.65</v>
      </c>
      <c r="H135" s="11">
        <v>2606.7800000000002</v>
      </c>
      <c r="I135" s="11">
        <v>3378.63</v>
      </c>
      <c r="J135" s="11">
        <v>3299.07</v>
      </c>
      <c r="K135" s="11">
        <v>3100.77</v>
      </c>
      <c r="L135" s="11">
        <v>3777.11</v>
      </c>
      <c r="M135" s="11">
        <v>3626.7</v>
      </c>
      <c r="N135" s="11">
        <v>4305.3599999999997</v>
      </c>
      <c r="O135" s="11">
        <v>3333.21</v>
      </c>
      <c r="P135" s="11">
        <v>4339.51</v>
      </c>
      <c r="Q135" s="11">
        <v>41197.760000000002</v>
      </c>
      <c r="R135" t="str">
        <f>VLOOKUP(D135,Lookups!$A$4:$E$311,5,FALSE)</f>
        <v>CR4</v>
      </c>
      <c r="S135" t="str">
        <f t="shared" si="10"/>
        <v>501</v>
      </c>
      <c r="T135" t="str">
        <f t="shared" si="11"/>
        <v>CR4501</v>
      </c>
      <c r="U135" t="str">
        <f t="shared" si="12"/>
        <v>CR45012013</v>
      </c>
      <c r="V135" t="str">
        <f t="shared" si="13"/>
        <v>PLTL</v>
      </c>
      <c r="W135" t="str">
        <f t="shared" si="14"/>
        <v>CR4PLTL2013</v>
      </c>
    </row>
    <row r="136" spans="1:23" x14ac:dyDescent="0.25">
      <c r="A136" t="s">
        <v>3194</v>
      </c>
      <c r="B136" t="s">
        <v>2769</v>
      </c>
      <c r="C136" t="s">
        <v>17</v>
      </c>
      <c r="D136" s="1" t="s">
        <v>20</v>
      </c>
      <c r="E136" s="11">
        <v>3957.73</v>
      </c>
      <c r="F136" s="11">
        <v>3115.6</v>
      </c>
      <c r="G136" s="11">
        <v>3405.21</v>
      </c>
      <c r="H136" s="11">
        <v>2896.45</v>
      </c>
      <c r="I136" s="11">
        <v>3754.01</v>
      </c>
      <c r="J136" s="11">
        <v>3665.64</v>
      </c>
      <c r="K136" s="11">
        <v>3445.32</v>
      </c>
      <c r="L136" s="11">
        <v>4196.78</v>
      </c>
      <c r="M136" s="11">
        <v>4029.66</v>
      </c>
      <c r="N136" s="11">
        <v>4783.75</v>
      </c>
      <c r="O136" s="11">
        <v>3703.58</v>
      </c>
      <c r="P136" s="11">
        <v>4821.7</v>
      </c>
      <c r="Q136" s="11">
        <v>45775.43</v>
      </c>
      <c r="R136" t="str">
        <f>VLOOKUP(D136,Lookups!$A$4:$E$311,5,FALSE)</f>
        <v>CR5</v>
      </c>
      <c r="S136" t="str">
        <f t="shared" si="10"/>
        <v>501</v>
      </c>
      <c r="T136" t="str">
        <f t="shared" si="11"/>
        <v>CR5501</v>
      </c>
      <c r="U136" t="str">
        <f t="shared" si="12"/>
        <v>CR55012013</v>
      </c>
      <c r="V136" t="str">
        <f t="shared" si="13"/>
        <v>PLTL</v>
      </c>
      <c r="W136" t="str">
        <f t="shared" si="14"/>
        <v>CR5PLTL2013</v>
      </c>
    </row>
    <row r="137" spans="1:23" x14ac:dyDescent="0.25">
      <c r="A137" t="s">
        <v>3194</v>
      </c>
      <c r="B137" t="s">
        <v>2769</v>
      </c>
      <c r="C137" t="s">
        <v>17</v>
      </c>
      <c r="D137" s="1" t="s">
        <v>21</v>
      </c>
      <c r="E137" s="11">
        <v>5672.71</v>
      </c>
      <c r="F137" s="11">
        <v>4465.66</v>
      </c>
      <c r="G137" s="11">
        <v>4880.79</v>
      </c>
      <c r="H137" s="11">
        <v>4151.58</v>
      </c>
      <c r="I137" s="11">
        <v>5380.75</v>
      </c>
      <c r="J137" s="11">
        <v>5254.07</v>
      </c>
      <c r="K137" s="11">
        <v>4938.26</v>
      </c>
      <c r="L137" s="11">
        <v>6015.39</v>
      </c>
      <c r="M137" s="11">
        <v>5775.8</v>
      </c>
      <c r="N137" s="11">
        <v>6856.72</v>
      </c>
      <c r="O137" s="11">
        <v>5308.44</v>
      </c>
      <c r="P137" s="11">
        <v>6911.06</v>
      </c>
      <c r="Q137" s="11">
        <v>65611.23</v>
      </c>
      <c r="R137" t="str">
        <f>VLOOKUP(D137,Lookups!$A$4:$E$311,5,FALSE)</f>
        <v>CR6</v>
      </c>
      <c r="S137" t="str">
        <f t="shared" si="10"/>
        <v>501</v>
      </c>
      <c r="T137" t="str">
        <f t="shared" si="11"/>
        <v>CR6501</v>
      </c>
      <c r="U137" t="str">
        <f t="shared" si="12"/>
        <v>CR65012013</v>
      </c>
      <c r="V137" t="str">
        <f t="shared" si="13"/>
        <v>PLTL</v>
      </c>
      <c r="W137" t="str">
        <f t="shared" si="14"/>
        <v>CR6PLTL2013</v>
      </c>
    </row>
    <row r="138" spans="1:23" x14ac:dyDescent="0.25">
      <c r="A138" t="s">
        <v>3194</v>
      </c>
      <c r="B138" t="s">
        <v>2769</v>
      </c>
      <c r="C138" t="s">
        <v>17</v>
      </c>
      <c r="D138" s="1" t="s">
        <v>22</v>
      </c>
      <c r="E138" s="11">
        <v>1198.6400000000001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1198.6400000000001</v>
      </c>
      <c r="R138" t="str">
        <f>VLOOKUP(D138,Lookups!$A$4:$E$311,5,FALSE)</f>
        <v>TY3</v>
      </c>
      <c r="S138" t="str">
        <f t="shared" si="10"/>
        <v>501</v>
      </c>
      <c r="T138" t="str">
        <f t="shared" si="11"/>
        <v>TY3501</v>
      </c>
      <c r="U138" t="str">
        <f t="shared" si="12"/>
        <v>TY35012013</v>
      </c>
      <c r="V138" t="str">
        <f t="shared" si="13"/>
        <v>PLTL</v>
      </c>
      <c r="W138" t="str">
        <f t="shared" si="14"/>
        <v>TY3PLTL2013</v>
      </c>
    </row>
    <row r="139" spans="1:23" x14ac:dyDescent="0.25">
      <c r="A139" t="s">
        <v>3194</v>
      </c>
      <c r="B139" t="s">
        <v>2769</v>
      </c>
      <c r="C139" t="s">
        <v>17</v>
      </c>
      <c r="D139" s="1" t="s">
        <v>23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t="str">
        <f>VLOOKUP(D139,Lookups!$A$4:$E$311,5,FALSE)</f>
        <v>TYC</v>
      </c>
      <c r="S139" t="str">
        <f t="shared" si="10"/>
        <v>501</v>
      </c>
      <c r="T139" t="str">
        <f t="shared" si="11"/>
        <v>TYC501</v>
      </c>
      <c r="U139" t="str">
        <f t="shared" si="12"/>
        <v>TYC5012013</v>
      </c>
      <c r="V139" t="str">
        <f t="shared" si="13"/>
        <v>PLTL</v>
      </c>
      <c r="W139" t="str">
        <f t="shared" si="14"/>
        <v>TYCPLTL2013</v>
      </c>
    </row>
    <row r="140" spans="1:23" x14ac:dyDescent="0.25">
      <c r="A140" t="s">
        <v>3194</v>
      </c>
      <c r="B140" t="s">
        <v>2769</v>
      </c>
      <c r="C140" t="s">
        <v>17</v>
      </c>
      <c r="D140" s="1" t="s">
        <v>24</v>
      </c>
      <c r="E140" s="11">
        <v>1438.38</v>
      </c>
      <c r="F140" s="11">
        <v>1138.1600000000001</v>
      </c>
      <c r="G140" s="11">
        <v>1234.5999999999999</v>
      </c>
      <c r="H140" s="11">
        <v>1050.55</v>
      </c>
      <c r="I140" s="11">
        <v>1358.4</v>
      </c>
      <c r="J140" s="11">
        <v>1340.41</v>
      </c>
      <c r="K140" s="11">
        <v>1258.56</v>
      </c>
      <c r="L140" s="11">
        <v>1591.25</v>
      </c>
      <c r="M140" s="11">
        <v>1583.78</v>
      </c>
      <c r="N140" s="11">
        <v>1862.53</v>
      </c>
      <c r="O140" s="11">
        <v>1450.06</v>
      </c>
      <c r="P140" s="11">
        <v>1917.76</v>
      </c>
      <c r="Q140" s="11">
        <v>17224.439999999999</v>
      </c>
      <c r="R140" t="str">
        <f>VLOOKUP(D140,Lookups!$A$4:$E$311,5,FALSE)</f>
        <v>GR3</v>
      </c>
      <c r="S140" t="str">
        <f t="shared" si="10"/>
        <v>501</v>
      </c>
      <c r="T140" t="str">
        <f t="shared" si="11"/>
        <v>GR3501</v>
      </c>
      <c r="U140" t="str">
        <f t="shared" si="12"/>
        <v>GR35012013</v>
      </c>
      <c r="V140" t="str">
        <f t="shared" si="13"/>
        <v>PLTL</v>
      </c>
      <c r="W140" t="str">
        <f t="shared" si="14"/>
        <v>GR3PLTL2013</v>
      </c>
    </row>
    <row r="141" spans="1:23" x14ac:dyDescent="0.25">
      <c r="A141" t="s">
        <v>3194</v>
      </c>
      <c r="B141" t="s">
        <v>2769</v>
      </c>
      <c r="C141" t="s">
        <v>17</v>
      </c>
      <c r="D141" s="1" t="s">
        <v>25</v>
      </c>
      <c r="E141" s="11">
        <v>2157.5500000000002</v>
      </c>
      <c r="F141" s="11">
        <v>1707.14</v>
      </c>
      <c r="G141" s="11">
        <v>1851.85</v>
      </c>
      <c r="H141" s="11">
        <v>1575.82</v>
      </c>
      <c r="I141" s="11">
        <v>2037.61</v>
      </c>
      <c r="J141" s="11">
        <v>2010.6</v>
      </c>
      <c r="K141" s="11">
        <v>1887.81</v>
      </c>
      <c r="L141" s="11">
        <v>2386.88</v>
      </c>
      <c r="M141" s="11">
        <v>2375.6999999999998</v>
      </c>
      <c r="N141" s="11">
        <v>2793.88</v>
      </c>
      <c r="O141" s="11">
        <v>2175.08</v>
      </c>
      <c r="P141" s="11">
        <v>2876.62</v>
      </c>
      <c r="Q141" s="11">
        <v>25836.54</v>
      </c>
      <c r="R141" t="str">
        <f>VLOOKUP(D141,Lookups!$A$4:$E$311,5,FALSE)</f>
        <v>GR4</v>
      </c>
      <c r="S141" t="str">
        <f t="shared" si="10"/>
        <v>501</v>
      </c>
      <c r="T141" t="str">
        <f t="shared" si="11"/>
        <v>GR4501</v>
      </c>
      <c r="U141" t="str">
        <f t="shared" si="12"/>
        <v>GR45012013</v>
      </c>
      <c r="V141" t="str">
        <f t="shared" si="13"/>
        <v>PLTL</v>
      </c>
      <c r="W141" t="str">
        <f t="shared" si="14"/>
        <v>GR4PLTL2013</v>
      </c>
    </row>
    <row r="142" spans="1:23" x14ac:dyDescent="0.25">
      <c r="A142" t="s">
        <v>3194</v>
      </c>
      <c r="B142" t="s">
        <v>2769</v>
      </c>
      <c r="C142" t="s">
        <v>17</v>
      </c>
      <c r="D142" s="1" t="s">
        <v>26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t="str">
        <f>VLOOKUP(D142,Lookups!$A$4:$E$311,5,FALSE)</f>
        <v>GRC</v>
      </c>
      <c r="S142" t="str">
        <f t="shared" si="10"/>
        <v>501</v>
      </c>
      <c r="T142" t="str">
        <f t="shared" si="11"/>
        <v>GRC501</v>
      </c>
      <c r="U142" t="str">
        <f t="shared" si="12"/>
        <v>GRC5012013</v>
      </c>
      <c r="V142" t="str">
        <f t="shared" si="13"/>
        <v>PLTL</v>
      </c>
      <c r="W142" t="str">
        <f t="shared" si="14"/>
        <v>GRCPLTL2013</v>
      </c>
    </row>
    <row r="143" spans="1:23" x14ac:dyDescent="0.25">
      <c r="A143" t="s">
        <v>3194</v>
      </c>
      <c r="B143" t="s">
        <v>2769</v>
      </c>
      <c r="C143" t="s">
        <v>27</v>
      </c>
      <c r="D143" s="1" t="s">
        <v>18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t="str">
        <f>VLOOKUP(D143,Lookups!$A$4:$E$311,5,FALSE)</f>
        <v>CRC</v>
      </c>
      <c r="S143" t="str">
        <f t="shared" si="10"/>
        <v>501</v>
      </c>
      <c r="T143" t="str">
        <f t="shared" si="11"/>
        <v>CRC501</v>
      </c>
      <c r="U143" t="str">
        <f t="shared" si="12"/>
        <v>CRC5012013</v>
      </c>
      <c r="V143" t="str">
        <f t="shared" si="13"/>
        <v>PNTL</v>
      </c>
      <c r="W143" t="str">
        <f t="shared" si="14"/>
        <v>CRCPNTL2013</v>
      </c>
    </row>
    <row r="144" spans="1:23" x14ac:dyDescent="0.25">
      <c r="A144" t="s">
        <v>3194</v>
      </c>
      <c r="B144" t="s">
        <v>2769</v>
      </c>
      <c r="C144" t="s">
        <v>27</v>
      </c>
      <c r="D144" s="1" t="s">
        <v>19</v>
      </c>
      <c r="E144" s="11">
        <v>2424.31</v>
      </c>
      <c r="F144" s="11">
        <v>347.45</v>
      </c>
      <c r="G144" s="11">
        <v>331.2</v>
      </c>
      <c r="H144" s="11">
        <v>293.48</v>
      </c>
      <c r="I144" s="11">
        <v>283.45999999999998</v>
      </c>
      <c r="J144" s="11">
        <v>596.02</v>
      </c>
      <c r="K144" s="11">
        <v>-1249.49</v>
      </c>
      <c r="L144" s="11">
        <v>566.14</v>
      </c>
      <c r="M144" s="11">
        <v>509.17</v>
      </c>
      <c r="N144" s="11">
        <v>1383.54</v>
      </c>
      <c r="O144" s="11">
        <v>2560.8000000000002</v>
      </c>
      <c r="P144" s="11">
        <v>334</v>
      </c>
      <c r="Q144" s="11">
        <v>8380.08</v>
      </c>
      <c r="R144" t="str">
        <f>VLOOKUP(D144,Lookups!$A$4:$E$311,5,FALSE)</f>
        <v>CR4</v>
      </c>
      <c r="S144" t="str">
        <f t="shared" si="10"/>
        <v>501</v>
      </c>
      <c r="T144" t="str">
        <f t="shared" si="11"/>
        <v>CR4501</v>
      </c>
      <c r="U144" t="str">
        <f t="shared" si="12"/>
        <v>CR45012013</v>
      </c>
      <c r="V144" t="str">
        <f t="shared" si="13"/>
        <v>PNTL</v>
      </c>
      <c r="W144" t="str">
        <f t="shared" si="14"/>
        <v>CR4PNTL2013</v>
      </c>
    </row>
    <row r="145" spans="1:23" x14ac:dyDescent="0.25">
      <c r="A145" t="s">
        <v>3194</v>
      </c>
      <c r="B145" t="s">
        <v>2769</v>
      </c>
      <c r="C145" t="s">
        <v>27</v>
      </c>
      <c r="D145" s="1" t="s">
        <v>20</v>
      </c>
      <c r="E145" s="11">
        <v>2693.7</v>
      </c>
      <c r="F145" s="11">
        <v>386.06</v>
      </c>
      <c r="G145" s="11">
        <v>368.01</v>
      </c>
      <c r="H145" s="11">
        <v>326.08</v>
      </c>
      <c r="I145" s="11">
        <v>314.95999999999998</v>
      </c>
      <c r="J145" s="11">
        <v>662.27</v>
      </c>
      <c r="K145" s="11">
        <v>-1388.32</v>
      </c>
      <c r="L145" s="11">
        <v>629.04999999999995</v>
      </c>
      <c r="M145" s="11">
        <v>565.75</v>
      </c>
      <c r="N145" s="11">
        <v>1537.27</v>
      </c>
      <c r="O145" s="11">
        <v>2845.35</v>
      </c>
      <c r="P145" s="11">
        <v>371.14</v>
      </c>
      <c r="Q145" s="11">
        <v>9311.32</v>
      </c>
      <c r="R145" t="str">
        <f>VLOOKUP(D145,Lookups!$A$4:$E$311,5,FALSE)</f>
        <v>CR5</v>
      </c>
      <c r="S145" t="str">
        <f t="shared" si="10"/>
        <v>501</v>
      </c>
      <c r="T145" t="str">
        <f t="shared" si="11"/>
        <v>CR5501</v>
      </c>
      <c r="U145" t="str">
        <f t="shared" si="12"/>
        <v>CR55012013</v>
      </c>
      <c r="V145" t="str">
        <f t="shared" si="13"/>
        <v>PNTL</v>
      </c>
      <c r="W145" t="str">
        <f t="shared" si="14"/>
        <v>CR5PNTL2013</v>
      </c>
    </row>
    <row r="146" spans="1:23" x14ac:dyDescent="0.25">
      <c r="A146" t="s">
        <v>3194</v>
      </c>
      <c r="B146" t="s">
        <v>2769</v>
      </c>
      <c r="C146" t="s">
        <v>27</v>
      </c>
      <c r="D146" s="1" t="s">
        <v>21</v>
      </c>
      <c r="E146" s="11">
        <v>3860.95</v>
      </c>
      <c r="F146" s="11">
        <v>553.35</v>
      </c>
      <c r="G146" s="11">
        <v>527.47</v>
      </c>
      <c r="H146" s="11">
        <v>467.35</v>
      </c>
      <c r="I146" s="11">
        <v>451.42</v>
      </c>
      <c r="J146" s="11">
        <v>949.22</v>
      </c>
      <c r="K146" s="11">
        <v>-1989.92</v>
      </c>
      <c r="L146" s="11">
        <v>901.62</v>
      </c>
      <c r="M146" s="11">
        <v>810.87</v>
      </c>
      <c r="N146" s="11">
        <v>2203.41</v>
      </c>
      <c r="O146" s="11">
        <v>4078.32</v>
      </c>
      <c r="P146" s="11">
        <v>531.95000000000005</v>
      </c>
      <c r="Q146" s="11">
        <v>13346.01</v>
      </c>
      <c r="R146" t="str">
        <f>VLOOKUP(D146,Lookups!$A$4:$E$311,5,FALSE)</f>
        <v>CR6</v>
      </c>
      <c r="S146" t="str">
        <f t="shared" si="10"/>
        <v>501</v>
      </c>
      <c r="T146" t="str">
        <f t="shared" si="11"/>
        <v>CR6501</v>
      </c>
      <c r="U146" t="str">
        <f t="shared" si="12"/>
        <v>CR65012013</v>
      </c>
      <c r="V146" t="str">
        <f t="shared" si="13"/>
        <v>PNTL</v>
      </c>
      <c r="W146" t="str">
        <f t="shared" si="14"/>
        <v>CR6PNTL2013</v>
      </c>
    </row>
    <row r="147" spans="1:23" x14ac:dyDescent="0.25">
      <c r="A147" t="s">
        <v>3194</v>
      </c>
      <c r="B147" t="s">
        <v>2769</v>
      </c>
      <c r="C147" t="s">
        <v>27</v>
      </c>
      <c r="D147" s="1" t="s">
        <v>22</v>
      </c>
      <c r="E147" s="11">
        <v>810.22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810.22</v>
      </c>
      <c r="R147" t="str">
        <f>VLOOKUP(D147,Lookups!$A$4:$E$311,5,FALSE)</f>
        <v>TY3</v>
      </c>
      <c r="S147" t="str">
        <f t="shared" si="10"/>
        <v>501</v>
      </c>
      <c r="T147" t="str">
        <f t="shared" si="11"/>
        <v>TY3501</v>
      </c>
      <c r="U147" t="str">
        <f t="shared" si="12"/>
        <v>TY35012013</v>
      </c>
      <c r="V147" t="str">
        <f t="shared" si="13"/>
        <v>PNTL</v>
      </c>
      <c r="W147" t="str">
        <f t="shared" si="14"/>
        <v>TY3PNTL2013</v>
      </c>
    </row>
    <row r="148" spans="1:23" x14ac:dyDescent="0.25">
      <c r="A148" t="s">
        <v>3194</v>
      </c>
      <c r="B148" t="s">
        <v>2769</v>
      </c>
      <c r="C148" t="s">
        <v>27</v>
      </c>
      <c r="D148" s="1" t="s">
        <v>23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t="str">
        <f>VLOOKUP(D148,Lookups!$A$4:$E$311,5,FALSE)</f>
        <v>TYC</v>
      </c>
      <c r="S148" t="str">
        <f t="shared" si="10"/>
        <v>501</v>
      </c>
      <c r="T148" t="str">
        <f t="shared" si="11"/>
        <v>TYC501</v>
      </c>
      <c r="U148" t="str">
        <f t="shared" si="12"/>
        <v>TYC5012013</v>
      </c>
      <c r="V148" t="str">
        <f t="shared" si="13"/>
        <v>PNTL</v>
      </c>
      <c r="W148" t="str">
        <f t="shared" si="14"/>
        <v>TYCPNTL2013</v>
      </c>
    </row>
    <row r="149" spans="1:23" x14ac:dyDescent="0.25">
      <c r="A149" t="s">
        <v>3194</v>
      </c>
      <c r="B149" t="s">
        <v>2769</v>
      </c>
      <c r="C149" t="s">
        <v>27</v>
      </c>
      <c r="D149" s="1" t="s">
        <v>24</v>
      </c>
      <c r="E149" s="11">
        <v>972.28</v>
      </c>
      <c r="F149" s="11">
        <v>138.18</v>
      </c>
      <c r="G149" s="11">
        <v>129.1</v>
      </c>
      <c r="H149" s="11">
        <v>131.76</v>
      </c>
      <c r="I149" s="11">
        <v>125.74</v>
      </c>
      <c r="J149" s="11">
        <v>235.54</v>
      </c>
      <c r="K149" s="11">
        <v>-506.73</v>
      </c>
      <c r="L149" s="11">
        <v>222.85</v>
      </c>
      <c r="M149" s="11">
        <v>200.16</v>
      </c>
      <c r="N149" s="11">
        <v>538.59</v>
      </c>
      <c r="O149" s="11">
        <v>1020.44</v>
      </c>
      <c r="P149" s="11">
        <v>131.21</v>
      </c>
      <c r="Q149" s="11">
        <v>3339.12</v>
      </c>
      <c r="R149" t="str">
        <f>VLOOKUP(D149,Lookups!$A$4:$E$311,5,FALSE)</f>
        <v>GR3</v>
      </c>
      <c r="S149" t="str">
        <f t="shared" si="10"/>
        <v>501</v>
      </c>
      <c r="T149" t="str">
        <f t="shared" si="11"/>
        <v>GR3501</v>
      </c>
      <c r="U149" t="str">
        <f t="shared" si="12"/>
        <v>GR35012013</v>
      </c>
      <c r="V149" t="str">
        <f t="shared" si="13"/>
        <v>PNTL</v>
      </c>
      <c r="W149" t="str">
        <f t="shared" si="14"/>
        <v>GR3PNTL2013</v>
      </c>
    </row>
    <row r="150" spans="1:23" x14ac:dyDescent="0.25">
      <c r="A150" t="s">
        <v>3194</v>
      </c>
      <c r="B150" t="s">
        <v>2769</v>
      </c>
      <c r="C150" t="s">
        <v>27</v>
      </c>
      <c r="D150" s="1" t="s">
        <v>25</v>
      </c>
      <c r="E150" s="11">
        <v>1458.37</v>
      </c>
      <c r="F150" s="11">
        <v>207.23</v>
      </c>
      <c r="G150" s="11">
        <v>193.6</v>
      </c>
      <c r="H150" s="11">
        <v>197.67</v>
      </c>
      <c r="I150" s="11">
        <v>188.58</v>
      </c>
      <c r="J150" s="11">
        <v>353.29</v>
      </c>
      <c r="K150" s="11">
        <v>-760.07</v>
      </c>
      <c r="L150" s="11">
        <v>334.22</v>
      </c>
      <c r="M150" s="11">
        <v>300.20999999999998</v>
      </c>
      <c r="N150" s="11">
        <v>807.85</v>
      </c>
      <c r="O150" s="11">
        <v>1530.72</v>
      </c>
      <c r="P150" s="11">
        <v>196.81</v>
      </c>
      <c r="Q150" s="11">
        <v>5008.4799999999996</v>
      </c>
      <c r="R150" t="str">
        <f>VLOOKUP(D150,Lookups!$A$4:$E$311,5,FALSE)</f>
        <v>GR4</v>
      </c>
      <c r="S150" t="str">
        <f t="shared" si="10"/>
        <v>501</v>
      </c>
      <c r="T150" t="str">
        <f t="shared" si="11"/>
        <v>GR4501</v>
      </c>
      <c r="U150" t="str">
        <f t="shared" si="12"/>
        <v>GR45012013</v>
      </c>
      <c r="V150" t="str">
        <f t="shared" si="13"/>
        <v>PNTL</v>
      </c>
      <c r="W150" t="str">
        <f t="shared" si="14"/>
        <v>GR4PNTL2013</v>
      </c>
    </row>
    <row r="151" spans="1:23" x14ac:dyDescent="0.25">
      <c r="A151" t="s">
        <v>3194</v>
      </c>
      <c r="B151" t="s">
        <v>2769</v>
      </c>
      <c r="C151" t="s">
        <v>27</v>
      </c>
      <c r="D151" s="1" t="s">
        <v>26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t="str">
        <f>VLOOKUP(D151,Lookups!$A$4:$E$311,5,FALSE)</f>
        <v>GRC</v>
      </c>
      <c r="S151" t="str">
        <f t="shared" si="10"/>
        <v>501</v>
      </c>
      <c r="T151" t="str">
        <f t="shared" si="11"/>
        <v>GRC501</v>
      </c>
      <c r="U151" t="str">
        <f t="shared" si="12"/>
        <v>GRC5012013</v>
      </c>
      <c r="V151" t="str">
        <f t="shared" si="13"/>
        <v>PNTL</v>
      </c>
      <c r="W151" t="str">
        <f t="shared" si="14"/>
        <v>GRCPNTL2013</v>
      </c>
    </row>
    <row r="152" spans="1:23" x14ac:dyDescent="0.25">
      <c r="A152" t="s">
        <v>3194</v>
      </c>
      <c r="B152" t="s">
        <v>2779</v>
      </c>
      <c r="C152" t="s">
        <v>17</v>
      </c>
      <c r="D152" s="1" t="s">
        <v>24</v>
      </c>
      <c r="E152" s="11">
        <v>0</v>
      </c>
      <c r="F152" s="11">
        <v>0</v>
      </c>
      <c r="G152" s="11">
        <v>1475.89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1475.89</v>
      </c>
      <c r="R152" t="str">
        <f>VLOOKUP(D152,Lookups!$A$4:$E$311,5,FALSE)</f>
        <v>GR3</v>
      </c>
      <c r="S152" t="str">
        <f t="shared" si="10"/>
        <v>502</v>
      </c>
      <c r="T152" t="str">
        <f t="shared" si="11"/>
        <v>GR3502</v>
      </c>
      <c r="U152" t="str">
        <f t="shared" si="12"/>
        <v>GR35022013</v>
      </c>
      <c r="V152" t="str">
        <f t="shared" si="13"/>
        <v>PLTL</v>
      </c>
      <c r="W152" t="str">
        <f t="shared" si="14"/>
        <v>GR3PLTL2013</v>
      </c>
    </row>
    <row r="153" spans="1:23" x14ac:dyDescent="0.25">
      <c r="A153" t="s">
        <v>3194</v>
      </c>
      <c r="B153" t="s">
        <v>2779</v>
      </c>
      <c r="C153" t="s">
        <v>17</v>
      </c>
      <c r="D153" s="1" t="s">
        <v>25</v>
      </c>
      <c r="E153" s="11">
        <v>0</v>
      </c>
      <c r="F153" s="11">
        <v>0</v>
      </c>
      <c r="G153" s="11">
        <v>2213.83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2213.83</v>
      </c>
      <c r="R153" t="str">
        <f>VLOOKUP(D153,Lookups!$A$4:$E$311,5,FALSE)</f>
        <v>GR4</v>
      </c>
      <c r="S153" t="str">
        <f t="shared" si="10"/>
        <v>502</v>
      </c>
      <c r="T153" t="str">
        <f t="shared" si="11"/>
        <v>GR4502</v>
      </c>
      <c r="U153" t="str">
        <f t="shared" si="12"/>
        <v>GR45022013</v>
      </c>
      <c r="V153" t="str">
        <f t="shared" si="13"/>
        <v>PLTL</v>
      </c>
      <c r="W153" t="str">
        <f t="shared" si="14"/>
        <v>GR4PLTL2013</v>
      </c>
    </row>
    <row r="154" spans="1:23" x14ac:dyDescent="0.25">
      <c r="A154" t="s">
        <v>3194</v>
      </c>
      <c r="B154" t="s">
        <v>2779</v>
      </c>
      <c r="C154" t="s">
        <v>17</v>
      </c>
      <c r="D154" s="1" t="s">
        <v>26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t="str">
        <f>VLOOKUP(D154,Lookups!$A$4:$E$311,5,FALSE)</f>
        <v>GRC</v>
      </c>
      <c r="S154" t="str">
        <f t="shared" si="10"/>
        <v>502</v>
      </c>
      <c r="T154" t="str">
        <f t="shared" si="11"/>
        <v>GRC502</v>
      </c>
      <c r="U154" t="str">
        <f t="shared" si="12"/>
        <v>GRC5022013</v>
      </c>
      <c r="V154" t="str">
        <f t="shared" si="13"/>
        <v>PLTL</v>
      </c>
      <c r="W154" t="str">
        <f t="shared" si="14"/>
        <v>GRCPLTL2013</v>
      </c>
    </row>
    <row r="155" spans="1:23" x14ac:dyDescent="0.25">
      <c r="A155" t="s">
        <v>3194</v>
      </c>
      <c r="B155" t="s">
        <v>2779</v>
      </c>
      <c r="C155" t="s">
        <v>27</v>
      </c>
      <c r="D155" s="1" t="s">
        <v>18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t="str">
        <f>VLOOKUP(D155,Lookups!$A$4:$E$311,5,FALSE)</f>
        <v>CRC</v>
      </c>
      <c r="S155" t="str">
        <f t="shared" si="10"/>
        <v>502</v>
      </c>
      <c r="T155" t="str">
        <f t="shared" si="11"/>
        <v>CRC502</v>
      </c>
      <c r="U155" t="str">
        <f t="shared" si="12"/>
        <v>CRC5022013</v>
      </c>
      <c r="V155" t="str">
        <f t="shared" si="13"/>
        <v>PNTL</v>
      </c>
      <c r="W155" t="str">
        <f t="shared" si="14"/>
        <v>CRCPNTL2013</v>
      </c>
    </row>
    <row r="156" spans="1:23" x14ac:dyDescent="0.25">
      <c r="A156" t="s">
        <v>3194</v>
      </c>
      <c r="B156" t="s">
        <v>2779</v>
      </c>
      <c r="C156" t="s">
        <v>27</v>
      </c>
      <c r="D156" s="1" t="s">
        <v>19</v>
      </c>
      <c r="E156" s="11">
        <v>48344.01</v>
      </c>
      <c r="F156" s="11">
        <v>7329.15</v>
      </c>
      <c r="G156" s="11">
        <v>13469.08</v>
      </c>
      <c r="H156" s="11">
        <v>58962.87</v>
      </c>
      <c r="I156" s="11">
        <v>32124.52</v>
      </c>
      <c r="J156" s="11">
        <v>45259.92</v>
      </c>
      <c r="K156" s="11">
        <v>-16150.66</v>
      </c>
      <c r="L156" s="11">
        <v>22863.62</v>
      </c>
      <c r="M156" s="11">
        <v>39302.9</v>
      </c>
      <c r="N156" s="11">
        <v>45001.06</v>
      </c>
      <c r="O156" s="11">
        <v>27797.81</v>
      </c>
      <c r="P156" s="11">
        <v>33523.17</v>
      </c>
      <c r="Q156" s="11">
        <v>357827.45</v>
      </c>
      <c r="R156" t="str">
        <f>VLOOKUP(D156,Lookups!$A$4:$E$311,5,FALSE)</f>
        <v>CR4</v>
      </c>
      <c r="S156" t="str">
        <f t="shared" si="10"/>
        <v>502</v>
      </c>
      <c r="T156" t="str">
        <f t="shared" si="11"/>
        <v>CR4502</v>
      </c>
      <c r="U156" t="str">
        <f t="shared" si="12"/>
        <v>CR45022013</v>
      </c>
      <c r="V156" t="str">
        <f t="shared" si="13"/>
        <v>PNTL</v>
      </c>
      <c r="W156" t="str">
        <f t="shared" si="14"/>
        <v>CR4PNTL2013</v>
      </c>
    </row>
    <row r="157" spans="1:23" x14ac:dyDescent="0.25">
      <c r="A157" t="s">
        <v>3194</v>
      </c>
      <c r="B157" t="s">
        <v>2779</v>
      </c>
      <c r="C157" t="s">
        <v>27</v>
      </c>
      <c r="D157" s="1" t="s">
        <v>20</v>
      </c>
      <c r="E157" s="11">
        <v>53417.86</v>
      </c>
      <c r="F157" s="11">
        <v>9684.5499999999993</v>
      </c>
      <c r="G157" s="11">
        <v>14178.24</v>
      </c>
      <c r="H157" s="11">
        <v>48703.61</v>
      </c>
      <c r="I157" s="11">
        <v>33659.15</v>
      </c>
      <c r="J157" s="11">
        <v>66255.570000000007</v>
      </c>
      <c r="K157" s="11">
        <v>2801.9</v>
      </c>
      <c r="L157" s="11">
        <v>24358.33</v>
      </c>
      <c r="M157" s="11">
        <v>47332.54</v>
      </c>
      <c r="N157" s="11">
        <v>46056.21</v>
      </c>
      <c r="O157" s="11">
        <v>28008.32</v>
      </c>
      <c r="P157" s="11">
        <v>33183.01</v>
      </c>
      <c r="Q157" s="11">
        <v>407639.29</v>
      </c>
      <c r="R157" t="str">
        <f>VLOOKUP(D157,Lookups!$A$4:$E$311,5,FALSE)</f>
        <v>CR5</v>
      </c>
      <c r="S157" t="str">
        <f t="shared" si="10"/>
        <v>502</v>
      </c>
      <c r="T157" t="str">
        <f t="shared" si="11"/>
        <v>CR5502</v>
      </c>
      <c r="U157" t="str">
        <f t="shared" si="12"/>
        <v>CR55022013</v>
      </c>
      <c r="V157" t="str">
        <f t="shared" si="13"/>
        <v>PNTL</v>
      </c>
      <c r="W157" t="str">
        <f t="shared" si="14"/>
        <v>CR5PNTL2013</v>
      </c>
    </row>
    <row r="158" spans="1:23" x14ac:dyDescent="0.25">
      <c r="A158" t="s">
        <v>3194</v>
      </c>
      <c r="B158" t="s">
        <v>2779</v>
      </c>
      <c r="C158" t="s">
        <v>27</v>
      </c>
      <c r="D158" s="1" t="s">
        <v>21</v>
      </c>
      <c r="E158" s="11">
        <v>68865.61</v>
      </c>
      <c r="F158" s="11">
        <v>8234.92</v>
      </c>
      <c r="G158" s="11">
        <v>19130.28</v>
      </c>
      <c r="H158" s="11">
        <v>83851.789999999994</v>
      </c>
      <c r="I158" s="11">
        <v>37373.11</v>
      </c>
      <c r="J158" s="11">
        <v>89819.49</v>
      </c>
      <c r="K158" s="11">
        <v>-3335.26</v>
      </c>
      <c r="L158" s="11">
        <v>22628.93</v>
      </c>
      <c r="M158" s="11">
        <v>59133.760000000002</v>
      </c>
      <c r="N158" s="11">
        <v>68797.7</v>
      </c>
      <c r="O158" s="11">
        <v>35742.019999999997</v>
      </c>
      <c r="P158" s="11">
        <v>40641.050000000003</v>
      </c>
      <c r="Q158" s="11">
        <v>530883.4</v>
      </c>
      <c r="R158" t="str">
        <f>VLOOKUP(D158,Lookups!$A$4:$E$311,5,FALSE)</f>
        <v>CR6</v>
      </c>
      <c r="S158" t="str">
        <f t="shared" si="10"/>
        <v>502</v>
      </c>
      <c r="T158" t="str">
        <f t="shared" si="11"/>
        <v>CR6502</v>
      </c>
      <c r="U158" t="str">
        <f t="shared" si="12"/>
        <v>CR65022013</v>
      </c>
      <c r="V158" t="str">
        <f t="shared" si="13"/>
        <v>PNTL</v>
      </c>
      <c r="W158" t="str">
        <f t="shared" si="14"/>
        <v>CR6PNTL2013</v>
      </c>
    </row>
    <row r="159" spans="1:23" x14ac:dyDescent="0.25">
      <c r="A159" t="s">
        <v>3194</v>
      </c>
      <c r="B159" t="s">
        <v>2781</v>
      </c>
      <c r="C159" t="s">
        <v>17</v>
      </c>
      <c r="D159" s="1" t="s">
        <v>18</v>
      </c>
      <c r="E159" s="11">
        <v>309156.43</v>
      </c>
      <c r="F159" s="11">
        <v>273631.68</v>
      </c>
      <c r="G159" s="11">
        <v>302173.95</v>
      </c>
      <c r="H159" s="11">
        <v>241335.69</v>
      </c>
      <c r="I159" s="11">
        <v>279231.06</v>
      </c>
      <c r="J159" s="11">
        <v>294461.07</v>
      </c>
      <c r="K159" s="11">
        <v>296939.39</v>
      </c>
      <c r="L159" s="11">
        <v>296955.59999999998</v>
      </c>
      <c r="M159" s="11">
        <v>307852.96999999997</v>
      </c>
      <c r="N159" s="11">
        <v>294217.78999999998</v>
      </c>
      <c r="O159" s="11">
        <v>286269.3</v>
      </c>
      <c r="P159" s="11">
        <v>407150.14</v>
      </c>
      <c r="Q159" s="11">
        <v>3589375.07</v>
      </c>
      <c r="R159" t="str">
        <f>VLOOKUP(D159,Lookups!$A$4:$E$311,5,FALSE)</f>
        <v>CRC</v>
      </c>
      <c r="S159" t="str">
        <f t="shared" si="10"/>
        <v>502</v>
      </c>
      <c r="T159" t="str">
        <f t="shared" si="11"/>
        <v>CRC502</v>
      </c>
      <c r="U159" t="str">
        <f t="shared" si="12"/>
        <v>CRC5022013</v>
      </c>
      <c r="V159" t="str">
        <f t="shared" si="13"/>
        <v>PLTL</v>
      </c>
      <c r="W159" t="str">
        <f t="shared" si="14"/>
        <v>CRCPLTL2013</v>
      </c>
    </row>
    <row r="160" spans="1:23" x14ac:dyDescent="0.25">
      <c r="A160" t="s">
        <v>3194</v>
      </c>
      <c r="B160" t="s">
        <v>2781</v>
      </c>
      <c r="C160" t="s">
        <v>17</v>
      </c>
      <c r="D160" s="1" t="s">
        <v>25</v>
      </c>
      <c r="E160" s="11">
        <v>94495.88</v>
      </c>
      <c r="F160" s="11">
        <v>84794.72</v>
      </c>
      <c r="G160" s="11">
        <v>94752.42</v>
      </c>
      <c r="H160" s="11">
        <v>88944.84</v>
      </c>
      <c r="I160" s="11">
        <v>92720.88</v>
      </c>
      <c r="J160" s="11">
        <v>90154.82</v>
      </c>
      <c r="K160" s="11">
        <v>94716.5</v>
      </c>
      <c r="L160" s="11">
        <v>88920.5</v>
      </c>
      <c r="M160" s="11">
        <v>91209.54</v>
      </c>
      <c r="N160" s="11">
        <v>97537.36</v>
      </c>
      <c r="O160" s="11">
        <v>97264.09</v>
      </c>
      <c r="P160" s="11">
        <v>108723.98</v>
      </c>
      <c r="Q160" s="11">
        <v>1124235.53</v>
      </c>
      <c r="R160" t="str">
        <f>VLOOKUP(D160,Lookups!$A$4:$E$311,5,FALSE)</f>
        <v>GR4</v>
      </c>
      <c r="S160" t="str">
        <f t="shared" si="10"/>
        <v>502</v>
      </c>
      <c r="T160" t="str">
        <f t="shared" si="11"/>
        <v>GR4502</v>
      </c>
      <c r="U160" t="str">
        <f t="shared" si="12"/>
        <v>GR45022013</v>
      </c>
      <c r="V160" t="str">
        <f t="shared" si="13"/>
        <v>PLTL</v>
      </c>
      <c r="W160" t="str">
        <f t="shared" si="14"/>
        <v>GR4PLTL2013</v>
      </c>
    </row>
    <row r="161" spans="1:23" x14ac:dyDescent="0.25">
      <c r="A161" t="s">
        <v>3194</v>
      </c>
      <c r="B161" t="s">
        <v>2781</v>
      </c>
      <c r="C161" t="s">
        <v>17</v>
      </c>
      <c r="D161" s="1" t="s">
        <v>26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t="str">
        <f>VLOOKUP(D161,Lookups!$A$4:$E$311,5,FALSE)</f>
        <v>GRC</v>
      </c>
      <c r="S161" t="str">
        <f t="shared" si="10"/>
        <v>502</v>
      </c>
      <c r="T161" t="str">
        <f t="shared" si="11"/>
        <v>GRC502</v>
      </c>
      <c r="U161" t="str">
        <f t="shared" si="12"/>
        <v>GRC5022013</v>
      </c>
      <c r="V161" t="str">
        <f t="shared" si="13"/>
        <v>PLTL</v>
      </c>
      <c r="W161" t="str">
        <f t="shared" si="14"/>
        <v>GRCPLTL2013</v>
      </c>
    </row>
    <row r="162" spans="1:23" x14ac:dyDescent="0.25">
      <c r="A162" t="s">
        <v>3194</v>
      </c>
      <c r="B162" t="s">
        <v>2781</v>
      </c>
      <c r="C162" t="s">
        <v>27</v>
      </c>
      <c r="D162" s="1" t="s">
        <v>18</v>
      </c>
      <c r="E162" s="11">
        <v>-309156.43</v>
      </c>
      <c r="F162" s="11">
        <v>-273631.68</v>
      </c>
      <c r="G162" s="11">
        <v>-302173.95</v>
      </c>
      <c r="H162" s="11">
        <v>-241335.69</v>
      </c>
      <c r="I162" s="11">
        <v>-279231.06</v>
      </c>
      <c r="J162" s="11">
        <v>-294461.07</v>
      </c>
      <c r="K162" s="11">
        <v>-296939.39</v>
      </c>
      <c r="L162" s="11">
        <v>-296955.59999999998</v>
      </c>
      <c r="M162" s="11">
        <v>-307852.96999999997</v>
      </c>
      <c r="N162" s="11">
        <v>-294217.78999999998</v>
      </c>
      <c r="O162" s="11">
        <v>-286269.3</v>
      </c>
      <c r="P162" s="11">
        <v>-407150.14</v>
      </c>
      <c r="Q162" s="11">
        <v>-3589375.07</v>
      </c>
      <c r="R162" t="str">
        <f>VLOOKUP(D162,Lookups!$A$4:$E$311,5,FALSE)</f>
        <v>CRC</v>
      </c>
      <c r="S162" t="str">
        <f t="shared" si="10"/>
        <v>502</v>
      </c>
      <c r="T162" t="str">
        <f t="shared" si="11"/>
        <v>CRC502</v>
      </c>
      <c r="U162" t="str">
        <f t="shared" si="12"/>
        <v>CRC5022013</v>
      </c>
      <c r="V162" t="str">
        <f t="shared" si="13"/>
        <v>PNTL</v>
      </c>
      <c r="W162" t="str">
        <f t="shared" si="14"/>
        <v>CRCPNTL2013</v>
      </c>
    </row>
    <row r="163" spans="1:23" x14ac:dyDescent="0.25">
      <c r="A163" t="s">
        <v>3194</v>
      </c>
      <c r="B163" t="s">
        <v>2781</v>
      </c>
      <c r="C163" t="s">
        <v>27</v>
      </c>
      <c r="D163" s="1" t="s">
        <v>19</v>
      </c>
      <c r="E163" s="11">
        <v>96538.18</v>
      </c>
      <c r="F163" s="11">
        <v>77488.03</v>
      </c>
      <c r="G163" s="11">
        <v>83398.34</v>
      </c>
      <c r="H163" s="11">
        <v>106690.52</v>
      </c>
      <c r="I163" s="11">
        <v>94892.55</v>
      </c>
      <c r="J163" s="11">
        <v>16640.88</v>
      </c>
      <c r="K163" s="11">
        <v>9.85</v>
      </c>
      <c r="L163" s="11">
        <v>101132.68</v>
      </c>
      <c r="M163" s="11">
        <v>82283.399999999994</v>
      </c>
      <c r="N163" s="11">
        <v>84854.61</v>
      </c>
      <c r="O163" s="11">
        <v>93430.720000000001</v>
      </c>
      <c r="P163" s="11">
        <v>131064.41</v>
      </c>
      <c r="Q163" s="11">
        <v>968424.17</v>
      </c>
      <c r="R163" t="str">
        <f>VLOOKUP(D163,Lookups!$A$4:$E$311,5,FALSE)</f>
        <v>CR4</v>
      </c>
      <c r="S163" t="str">
        <f t="shared" si="10"/>
        <v>502</v>
      </c>
      <c r="T163" t="str">
        <f t="shared" si="11"/>
        <v>CR4502</v>
      </c>
      <c r="U163" t="str">
        <f t="shared" si="12"/>
        <v>CR45022013</v>
      </c>
      <c r="V163" t="str">
        <f t="shared" si="13"/>
        <v>PNTL</v>
      </c>
      <c r="W163" t="str">
        <f t="shared" si="14"/>
        <v>CR4PNTL2013</v>
      </c>
    </row>
    <row r="164" spans="1:23" x14ac:dyDescent="0.25">
      <c r="A164" t="s">
        <v>3194</v>
      </c>
      <c r="B164" t="s">
        <v>2781</v>
      </c>
      <c r="C164" t="s">
        <v>27</v>
      </c>
      <c r="D164" s="1" t="s">
        <v>20</v>
      </c>
      <c r="E164" s="11">
        <v>111656.58</v>
      </c>
      <c r="F164" s="11">
        <v>107175.49</v>
      </c>
      <c r="G164" s="11">
        <v>91968.28</v>
      </c>
      <c r="H164" s="11">
        <v>16290.07</v>
      </c>
      <c r="I164" s="11">
        <v>99211.82</v>
      </c>
      <c r="J164" s="11">
        <v>129328.83</v>
      </c>
      <c r="K164" s="11">
        <v>145106.43</v>
      </c>
      <c r="L164" s="11">
        <v>114050.03</v>
      </c>
      <c r="M164" s="11">
        <v>115477.85</v>
      </c>
      <c r="N164" s="11">
        <v>86682.25</v>
      </c>
      <c r="O164" s="11">
        <v>90623.61</v>
      </c>
      <c r="P164" s="11">
        <v>132537.04999999999</v>
      </c>
      <c r="Q164" s="11">
        <v>1240108.29</v>
      </c>
      <c r="R164" t="str">
        <f>VLOOKUP(D164,Lookups!$A$4:$E$311,5,FALSE)</f>
        <v>CR5</v>
      </c>
      <c r="S164" t="str">
        <f t="shared" si="10"/>
        <v>502</v>
      </c>
      <c r="T164" t="str">
        <f t="shared" si="11"/>
        <v>CR5502</v>
      </c>
      <c r="U164" t="str">
        <f t="shared" si="12"/>
        <v>CR55022013</v>
      </c>
      <c r="V164" t="str">
        <f t="shared" si="13"/>
        <v>PNTL</v>
      </c>
      <c r="W164" t="str">
        <f t="shared" si="14"/>
        <v>CR5PNTL2013</v>
      </c>
    </row>
    <row r="165" spans="1:23" x14ac:dyDescent="0.25">
      <c r="A165" t="s">
        <v>3194</v>
      </c>
      <c r="B165" t="s">
        <v>2781</v>
      </c>
      <c r="C165" t="s">
        <v>27</v>
      </c>
      <c r="D165" s="1" t="s">
        <v>21</v>
      </c>
      <c r="E165" s="11">
        <v>106449.42</v>
      </c>
      <c r="F165" s="11">
        <v>92982.04</v>
      </c>
      <c r="G165" s="11">
        <v>129261.58</v>
      </c>
      <c r="H165" s="11">
        <v>119999.45</v>
      </c>
      <c r="I165" s="11">
        <v>86930.15</v>
      </c>
      <c r="J165" s="11">
        <v>150547.37</v>
      </c>
      <c r="K165" s="11">
        <v>156352.57999999999</v>
      </c>
      <c r="L165" s="11">
        <v>85330.94</v>
      </c>
      <c r="M165" s="11">
        <v>112151.76</v>
      </c>
      <c r="N165" s="11">
        <v>125875.32</v>
      </c>
      <c r="O165" s="11">
        <v>105976.45</v>
      </c>
      <c r="P165" s="11">
        <v>149090.51</v>
      </c>
      <c r="Q165" s="11">
        <v>1420947.57</v>
      </c>
      <c r="R165" t="str">
        <f>VLOOKUP(D165,Lookups!$A$4:$E$311,5,FALSE)</f>
        <v>CR6</v>
      </c>
      <c r="S165" t="str">
        <f t="shared" si="10"/>
        <v>502</v>
      </c>
      <c r="T165" t="str">
        <f t="shared" si="11"/>
        <v>CR6502</v>
      </c>
      <c r="U165" t="str">
        <f t="shared" si="12"/>
        <v>CR65022013</v>
      </c>
      <c r="V165" t="str">
        <f t="shared" si="13"/>
        <v>PNTL</v>
      </c>
      <c r="W165" t="str">
        <f t="shared" si="14"/>
        <v>CR6PNTL2013</v>
      </c>
    </row>
    <row r="166" spans="1:23" x14ac:dyDescent="0.25">
      <c r="A166" t="s">
        <v>3194</v>
      </c>
      <c r="B166" t="s">
        <v>2781</v>
      </c>
      <c r="C166" t="s">
        <v>27</v>
      </c>
      <c r="D166" s="1" t="s">
        <v>24</v>
      </c>
      <c r="E166" s="11">
        <v>47643.519999999997</v>
      </c>
      <c r="F166" s="11">
        <v>31799.96</v>
      </c>
      <c r="G166" s="11">
        <v>34792.28</v>
      </c>
      <c r="H166" s="11">
        <v>65034.16</v>
      </c>
      <c r="I166" s="11">
        <v>49937.3</v>
      </c>
      <c r="J166" s="11">
        <v>39117.26</v>
      </c>
      <c r="K166" s="11">
        <v>47527.33</v>
      </c>
      <c r="L166" s="11">
        <v>27667.52</v>
      </c>
      <c r="M166" s="11">
        <v>37878.74</v>
      </c>
      <c r="N166" s="11">
        <v>37490.400000000001</v>
      </c>
      <c r="O166" s="11">
        <v>48331.519999999997</v>
      </c>
      <c r="P166" s="11">
        <v>42368.62</v>
      </c>
      <c r="Q166" s="11">
        <v>509588.61</v>
      </c>
      <c r="R166" t="str">
        <f>VLOOKUP(D166,Lookups!$A$4:$E$311,5,FALSE)</f>
        <v>GR3</v>
      </c>
      <c r="S166" t="str">
        <f t="shared" si="10"/>
        <v>502</v>
      </c>
      <c r="T166" t="str">
        <f t="shared" si="11"/>
        <v>GR3502</v>
      </c>
      <c r="U166" t="str">
        <f t="shared" si="12"/>
        <v>GR35022013</v>
      </c>
      <c r="V166" t="str">
        <f t="shared" si="13"/>
        <v>PNTL</v>
      </c>
      <c r="W166" t="str">
        <f t="shared" si="14"/>
        <v>GR3PNTL2013</v>
      </c>
    </row>
    <row r="167" spans="1:23" x14ac:dyDescent="0.25">
      <c r="A167" t="s">
        <v>3194</v>
      </c>
      <c r="B167" t="s">
        <v>2781</v>
      </c>
      <c r="C167" t="s">
        <v>27</v>
      </c>
      <c r="D167" s="1" t="s">
        <v>25</v>
      </c>
      <c r="E167" s="11">
        <v>-9834.4599999999991</v>
      </c>
      <c r="F167" s="11">
        <v>7465.12</v>
      </c>
      <c r="G167" s="11">
        <v>-2803.94</v>
      </c>
      <c r="H167" s="11">
        <v>-46393.26</v>
      </c>
      <c r="I167" s="11">
        <v>5268.06</v>
      </c>
      <c r="J167" s="11">
        <v>264.62</v>
      </c>
      <c r="K167" s="11">
        <v>-12749.47</v>
      </c>
      <c r="L167" s="11">
        <v>14794.73</v>
      </c>
      <c r="M167" s="11">
        <v>-8065.31</v>
      </c>
      <c r="N167" s="11">
        <v>6458.5</v>
      </c>
      <c r="O167" s="11">
        <v>-8399.6200000000008</v>
      </c>
      <c r="P167" s="11">
        <v>-5368.72</v>
      </c>
      <c r="Q167" s="11">
        <v>-59363.75</v>
      </c>
      <c r="R167" t="str">
        <f>VLOOKUP(D167,Lookups!$A$4:$E$311,5,FALSE)</f>
        <v>GR4</v>
      </c>
      <c r="S167" t="str">
        <f t="shared" si="10"/>
        <v>502</v>
      </c>
      <c r="T167" t="str">
        <f t="shared" si="11"/>
        <v>GR4502</v>
      </c>
      <c r="U167" t="str">
        <f t="shared" si="12"/>
        <v>GR45022013</v>
      </c>
      <c r="V167" t="str">
        <f t="shared" si="13"/>
        <v>PNTL</v>
      </c>
      <c r="W167" t="str">
        <f t="shared" si="14"/>
        <v>GR4PNTL2013</v>
      </c>
    </row>
    <row r="168" spans="1:23" x14ac:dyDescent="0.25">
      <c r="A168" t="s">
        <v>3194</v>
      </c>
      <c r="B168" t="s">
        <v>2781</v>
      </c>
      <c r="C168" t="s">
        <v>27</v>
      </c>
      <c r="D168" s="1" t="s">
        <v>26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t="str">
        <f>VLOOKUP(D168,Lookups!$A$4:$E$311,5,FALSE)</f>
        <v>GRC</v>
      </c>
      <c r="S168" t="str">
        <f t="shared" si="10"/>
        <v>502</v>
      </c>
      <c r="T168" t="str">
        <f t="shared" si="11"/>
        <v>GRC502</v>
      </c>
      <c r="U168" t="str">
        <f t="shared" si="12"/>
        <v>GRC5022013</v>
      </c>
      <c r="V168" t="str">
        <f t="shared" si="13"/>
        <v>PNTL</v>
      </c>
      <c r="W168" t="str">
        <f t="shared" si="14"/>
        <v>GRCPNTL2013</v>
      </c>
    </row>
    <row r="169" spans="1:23" x14ac:dyDescent="0.25">
      <c r="A169" t="s">
        <v>3194</v>
      </c>
      <c r="B169" t="s">
        <v>2785</v>
      </c>
      <c r="C169" t="s">
        <v>17</v>
      </c>
      <c r="D169" s="1" t="s">
        <v>25</v>
      </c>
      <c r="E169" s="11">
        <v>7648.14</v>
      </c>
      <c r="F169" s="11">
        <v>6447.74</v>
      </c>
      <c r="G169" s="11">
        <v>5924.28</v>
      </c>
      <c r="H169" s="11">
        <v>8085.71</v>
      </c>
      <c r="I169" s="11">
        <v>5880.45</v>
      </c>
      <c r="J169" s="11">
        <v>6615.6</v>
      </c>
      <c r="K169" s="11">
        <v>8085.69</v>
      </c>
      <c r="L169" s="11">
        <v>6248.13</v>
      </c>
      <c r="M169" s="11">
        <v>6615.78</v>
      </c>
      <c r="N169" s="11">
        <v>8453.43</v>
      </c>
      <c r="O169" s="11">
        <v>5145.57</v>
      </c>
      <c r="P169" s="11">
        <v>8325.18</v>
      </c>
      <c r="Q169" s="11">
        <v>83475.7</v>
      </c>
      <c r="R169" t="str">
        <f>VLOOKUP(D169,Lookups!$A$4:$E$311,5,FALSE)</f>
        <v>GR4</v>
      </c>
      <c r="S169" t="str">
        <f t="shared" si="10"/>
        <v>502</v>
      </c>
      <c r="T169" t="str">
        <f t="shared" si="11"/>
        <v>GR4502</v>
      </c>
      <c r="U169" t="str">
        <f t="shared" si="12"/>
        <v>GR45022013</v>
      </c>
      <c r="V169" t="str">
        <f t="shared" si="13"/>
        <v>PLTL</v>
      </c>
      <c r="W169" t="str">
        <f t="shared" si="14"/>
        <v>GR4PLTL2013</v>
      </c>
    </row>
    <row r="170" spans="1:23" x14ac:dyDescent="0.25">
      <c r="A170" t="s">
        <v>3194</v>
      </c>
      <c r="B170" t="s">
        <v>2785</v>
      </c>
      <c r="C170" t="s">
        <v>17</v>
      </c>
      <c r="D170" s="1" t="s">
        <v>26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t="str">
        <f>VLOOKUP(D170,Lookups!$A$4:$E$311,5,FALSE)</f>
        <v>GRC</v>
      </c>
      <c r="S170" t="str">
        <f t="shared" si="10"/>
        <v>502</v>
      </c>
      <c r="T170" t="str">
        <f t="shared" si="11"/>
        <v>GRC502</v>
      </c>
      <c r="U170" t="str">
        <f t="shared" si="12"/>
        <v>GRC5022013</v>
      </c>
      <c r="V170" t="str">
        <f t="shared" si="13"/>
        <v>PLTL</v>
      </c>
      <c r="W170" t="str">
        <f t="shared" si="14"/>
        <v>GRCPLTL2013</v>
      </c>
    </row>
    <row r="171" spans="1:23" x14ac:dyDescent="0.25">
      <c r="A171" t="s">
        <v>3194</v>
      </c>
      <c r="B171" t="s">
        <v>2785</v>
      </c>
      <c r="C171" t="s">
        <v>27</v>
      </c>
      <c r="D171" s="1" t="s">
        <v>24</v>
      </c>
      <c r="E171" s="11">
        <v>3482.42</v>
      </c>
      <c r="F171" s="11">
        <v>2229.9</v>
      </c>
      <c r="G171" s="11">
        <v>1988.89</v>
      </c>
      <c r="H171" s="11">
        <v>6462.77</v>
      </c>
      <c r="I171" s="11">
        <v>2290.6999999999998</v>
      </c>
      <c r="J171" s="11">
        <v>2260.1999999999998</v>
      </c>
      <c r="K171" s="11">
        <v>3112.16</v>
      </c>
      <c r="L171" s="11">
        <v>1428.77</v>
      </c>
      <c r="M171" s="11">
        <v>2234.33</v>
      </c>
      <c r="N171" s="11">
        <v>2625.74</v>
      </c>
      <c r="O171" s="11">
        <v>2684.46</v>
      </c>
      <c r="P171" s="11">
        <v>2532.75</v>
      </c>
      <c r="Q171" s="11">
        <v>33333.089999999997</v>
      </c>
      <c r="R171" t="str">
        <f>VLOOKUP(D171,Lookups!$A$4:$E$311,5,FALSE)</f>
        <v>GR3</v>
      </c>
      <c r="S171" t="str">
        <f t="shared" si="10"/>
        <v>502</v>
      </c>
      <c r="T171" t="str">
        <f t="shared" si="11"/>
        <v>GR3502</v>
      </c>
      <c r="U171" t="str">
        <f t="shared" si="12"/>
        <v>GR35022013</v>
      </c>
      <c r="V171" t="str">
        <f t="shared" si="13"/>
        <v>PNTL</v>
      </c>
      <c r="W171" t="str">
        <f t="shared" si="14"/>
        <v>GR3PNTL2013</v>
      </c>
    </row>
    <row r="172" spans="1:23" x14ac:dyDescent="0.25">
      <c r="A172" t="s">
        <v>3194</v>
      </c>
      <c r="B172" t="s">
        <v>2785</v>
      </c>
      <c r="C172" t="s">
        <v>27</v>
      </c>
      <c r="D172" s="1" t="s">
        <v>25</v>
      </c>
      <c r="E172" s="11">
        <v>-1459.97</v>
      </c>
      <c r="F172" s="11">
        <v>21.78</v>
      </c>
      <c r="G172" s="11">
        <v>-668.06</v>
      </c>
      <c r="H172" s="11">
        <v>-3857.14</v>
      </c>
      <c r="I172" s="11">
        <v>-1385.56</v>
      </c>
      <c r="J172" s="11">
        <v>-1391.15</v>
      </c>
      <c r="K172" s="11">
        <v>-2718.38</v>
      </c>
      <c r="L172" s="11">
        <v>-892.22</v>
      </c>
      <c r="M172" s="11">
        <v>-1711.4</v>
      </c>
      <c r="N172" s="11">
        <v>-1169.82</v>
      </c>
      <c r="O172" s="11">
        <v>-209.8</v>
      </c>
      <c r="P172" s="11">
        <v>-2146.7199999999998</v>
      </c>
      <c r="Q172" s="11">
        <v>-17588.439999999999</v>
      </c>
      <c r="R172" t="str">
        <f>VLOOKUP(D172,Lookups!$A$4:$E$311,5,FALSE)</f>
        <v>GR4</v>
      </c>
      <c r="S172" t="str">
        <f t="shared" si="10"/>
        <v>502</v>
      </c>
      <c r="T172" t="str">
        <f t="shared" si="11"/>
        <v>GR4502</v>
      </c>
      <c r="U172" t="str">
        <f t="shared" si="12"/>
        <v>GR45022013</v>
      </c>
      <c r="V172" t="str">
        <f t="shared" si="13"/>
        <v>PNTL</v>
      </c>
      <c r="W172" t="str">
        <f t="shared" si="14"/>
        <v>GR4PNTL2013</v>
      </c>
    </row>
    <row r="173" spans="1:23" x14ac:dyDescent="0.25">
      <c r="A173" t="s">
        <v>3194</v>
      </c>
      <c r="B173" t="s">
        <v>2785</v>
      </c>
      <c r="C173" t="s">
        <v>27</v>
      </c>
      <c r="D173" s="1" t="s">
        <v>26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t="str">
        <f>VLOOKUP(D173,Lookups!$A$4:$E$311,5,FALSE)</f>
        <v>GRC</v>
      </c>
      <c r="S173" t="str">
        <f t="shared" ref="S173:S236" si="15">LEFT(B173,3)</f>
        <v>502</v>
      </c>
      <c r="T173" t="str">
        <f t="shared" ref="T173:T236" si="16">R173&amp;S173</f>
        <v>GRC502</v>
      </c>
      <c r="U173" t="str">
        <f t="shared" si="12"/>
        <v>GRC5022013</v>
      </c>
      <c r="V173" t="str">
        <f t="shared" si="13"/>
        <v>PNTL</v>
      </c>
      <c r="W173" t="str">
        <f t="shared" si="14"/>
        <v>GRCPNTL2013</v>
      </c>
    </row>
    <row r="174" spans="1:23" x14ac:dyDescent="0.25">
      <c r="A174" t="s">
        <v>3194</v>
      </c>
      <c r="B174" t="s">
        <v>2787</v>
      </c>
      <c r="C174" t="s">
        <v>17</v>
      </c>
      <c r="D174" s="1" t="s">
        <v>18</v>
      </c>
      <c r="E174" s="11">
        <v>21543.7</v>
      </c>
      <c r="F174" s="11">
        <v>19764.32</v>
      </c>
      <c r="G174" s="11">
        <v>30715.040000000001</v>
      </c>
      <c r="H174" s="11">
        <v>25418.91</v>
      </c>
      <c r="I174" s="11">
        <v>26124.79</v>
      </c>
      <c r="J174" s="11">
        <v>27252.36</v>
      </c>
      <c r="K174" s="11">
        <v>33534.720000000001</v>
      </c>
      <c r="L174" s="11">
        <v>38734.07</v>
      </c>
      <c r="M174" s="11">
        <v>27320.17</v>
      </c>
      <c r="N174" s="11">
        <v>34042.720000000001</v>
      </c>
      <c r="O174" s="11">
        <v>26158.97</v>
      </c>
      <c r="P174" s="11">
        <v>40279.82</v>
      </c>
      <c r="Q174" s="11">
        <v>350889.59</v>
      </c>
      <c r="R174" t="str">
        <f>VLOOKUP(D174,Lookups!$A$4:$E$311,5,FALSE)</f>
        <v>CRC</v>
      </c>
      <c r="S174" t="str">
        <f t="shared" si="15"/>
        <v>502</v>
      </c>
      <c r="T174" t="str">
        <f t="shared" si="16"/>
        <v>CRC502</v>
      </c>
      <c r="U174" t="str">
        <f t="shared" si="12"/>
        <v>CRC5022013</v>
      </c>
      <c r="V174" t="str">
        <f t="shared" si="13"/>
        <v>PLTL</v>
      </c>
      <c r="W174" t="str">
        <f t="shared" si="14"/>
        <v>CRCPLTL2013</v>
      </c>
    </row>
    <row r="175" spans="1:23" x14ac:dyDescent="0.25">
      <c r="A175" t="s">
        <v>3194</v>
      </c>
      <c r="B175" t="s">
        <v>2787</v>
      </c>
      <c r="C175" t="s">
        <v>27</v>
      </c>
      <c r="D175" s="1" t="s">
        <v>18</v>
      </c>
      <c r="E175" s="11">
        <v>-21543.7</v>
      </c>
      <c r="F175" s="11">
        <v>-19764.32</v>
      </c>
      <c r="G175" s="11">
        <v>-30715.040000000001</v>
      </c>
      <c r="H175" s="11">
        <v>-25418.91</v>
      </c>
      <c r="I175" s="11">
        <v>-26124.79</v>
      </c>
      <c r="J175" s="11">
        <v>-27252.36</v>
      </c>
      <c r="K175" s="11">
        <v>-33534.720000000001</v>
      </c>
      <c r="L175" s="11">
        <v>-38734.07</v>
      </c>
      <c r="M175" s="11">
        <v>-27320.17</v>
      </c>
      <c r="N175" s="11">
        <v>-34042.720000000001</v>
      </c>
      <c r="O175" s="11">
        <v>-26158.97</v>
      </c>
      <c r="P175" s="11">
        <v>-40279.82</v>
      </c>
      <c r="Q175" s="11">
        <v>-350889.59</v>
      </c>
      <c r="R175" t="str">
        <f>VLOOKUP(D175,Lookups!$A$4:$E$311,5,FALSE)</f>
        <v>CRC</v>
      </c>
      <c r="S175" t="str">
        <f t="shared" si="15"/>
        <v>502</v>
      </c>
      <c r="T175" t="str">
        <f t="shared" si="16"/>
        <v>CRC502</v>
      </c>
      <c r="U175" t="str">
        <f t="shared" si="12"/>
        <v>CRC5022013</v>
      </c>
      <c r="V175" t="str">
        <f t="shared" si="13"/>
        <v>PNTL</v>
      </c>
      <c r="W175" t="str">
        <f t="shared" si="14"/>
        <v>CRCPNTL2013</v>
      </c>
    </row>
    <row r="176" spans="1:23" x14ac:dyDescent="0.25">
      <c r="A176" t="s">
        <v>3194</v>
      </c>
      <c r="B176" t="s">
        <v>2787</v>
      </c>
      <c r="C176" t="s">
        <v>27</v>
      </c>
      <c r="D176" s="1" t="s">
        <v>19</v>
      </c>
      <c r="E176" s="11">
        <v>6727.12</v>
      </c>
      <c r="F176" s="11">
        <v>5605.33</v>
      </c>
      <c r="G176" s="11">
        <v>8473.36</v>
      </c>
      <c r="H176" s="11">
        <v>11232.93</v>
      </c>
      <c r="I176" s="11">
        <v>8874.93</v>
      </c>
      <c r="J176" s="11">
        <v>1539.91</v>
      </c>
      <c r="K176" s="11">
        <v>1.1100000000000001</v>
      </c>
      <c r="L176" s="11">
        <v>13241.92</v>
      </c>
      <c r="M176" s="11">
        <v>7321.12</v>
      </c>
      <c r="N176" s="11">
        <v>9959.61</v>
      </c>
      <c r="O176" s="11">
        <v>8478.6200000000008</v>
      </c>
      <c r="P176" s="11">
        <v>12924.13</v>
      </c>
      <c r="Q176" s="11">
        <v>94380.09</v>
      </c>
      <c r="R176" t="str">
        <f>VLOOKUP(D176,Lookups!$A$4:$E$311,5,FALSE)</f>
        <v>CR4</v>
      </c>
      <c r="S176" t="str">
        <f t="shared" si="15"/>
        <v>502</v>
      </c>
      <c r="T176" t="str">
        <f t="shared" si="16"/>
        <v>CR4502</v>
      </c>
      <c r="U176" t="str">
        <f t="shared" si="12"/>
        <v>CR45022013</v>
      </c>
      <c r="V176" t="str">
        <f t="shared" si="13"/>
        <v>PNTL</v>
      </c>
      <c r="W176" t="str">
        <f t="shared" si="14"/>
        <v>CR4PNTL2013</v>
      </c>
    </row>
    <row r="177" spans="1:23" x14ac:dyDescent="0.25">
      <c r="A177" t="s">
        <v>3194</v>
      </c>
      <c r="B177" t="s">
        <v>2787</v>
      </c>
      <c r="C177" t="s">
        <v>27</v>
      </c>
      <c r="D177" s="1" t="s">
        <v>20</v>
      </c>
      <c r="E177" s="11">
        <v>7780.63</v>
      </c>
      <c r="F177" s="11">
        <v>7752.86</v>
      </c>
      <c r="G177" s="11">
        <v>9344.08</v>
      </c>
      <c r="H177" s="11">
        <v>1715.1</v>
      </c>
      <c r="I177" s="11">
        <v>9278.9</v>
      </c>
      <c r="J177" s="11">
        <v>11967.79</v>
      </c>
      <c r="K177" s="11">
        <v>16381.85</v>
      </c>
      <c r="L177" s="11">
        <v>14933.26</v>
      </c>
      <c r="M177" s="11">
        <v>10274.58</v>
      </c>
      <c r="N177" s="11">
        <v>10174.120000000001</v>
      </c>
      <c r="O177" s="11">
        <v>8223.8799999999992</v>
      </c>
      <c r="P177" s="11">
        <v>13069.35</v>
      </c>
      <c r="Q177" s="11">
        <v>120896.4</v>
      </c>
      <c r="R177" t="str">
        <f>VLOOKUP(D177,Lookups!$A$4:$E$311,5,FALSE)</f>
        <v>CR5</v>
      </c>
      <c r="S177" t="str">
        <f t="shared" si="15"/>
        <v>502</v>
      </c>
      <c r="T177" t="str">
        <f t="shared" si="16"/>
        <v>CR5502</v>
      </c>
      <c r="U177" t="str">
        <f t="shared" si="12"/>
        <v>CR55022013</v>
      </c>
      <c r="V177" t="str">
        <f t="shared" si="13"/>
        <v>PNTL</v>
      </c>
      <c r="W177" t="str">
        <f t="shared" si="14"/>
        <v>CR5PNTL2013</v>
      </c>
    </row>
    <row r="178" spans="1:23" x14ac:dyDescent="0.25">
      <c r="A178" t="s">
        <v>3194</v>
      </c>
      <c r="B178" t="s">
        <v>2787</v>
      </c>
      <c r="C178" t="s">
        <v>27</v>
      </c>
      <c r="D178" s="1" t="s">
        <v>21</v>
      </c>
      <c r="E178" s="11">
        <v>7417.77</v>
      </c>
      <c r="F178" s="11">
        <v>6726.14</v>
      </c>
      <c r="G178" s="11">
        <v>13133.12</v>
      </c>
      <c r="H178" s="11">
        <v>12634.17</v>
      </c>
      <c r="I178" s="11">
        <v>8130.24</v>
      </c>
      <c r="J178" s="11">
        <v>13931.31</v>
      </c>
      <c r="K178" s="11">
        <v>17651.48</v>
      </c>
      <c r="L178" s="11">
        <v>11172.9</v>
      </c>
      <c r="M178" s="11">
        <v>9978.64</v>
      </c>
      <c r="N178" s="11">
        <v>14774.31</v>
      </c>
      <c r="O178" s="11">
        <v>9617.1299999999992</v>
      </c>
      <c r="P178" s="11">
        <v>14701.67</v>
      </c>
      <c r="Q178" s="11">
        <v>139868.88</v>
      </c>
      <c r="R178" t="str">
        <f>VLOOKUP(D178,Lookups!$A$4:$E$311,5,FALSE)</f>
        <v>CR6</v>
      </c>
      <c r="S178" t="str">
        <f t="shared" si="15"/>
        <v>502</v>
      </c>
      <c r="T178" t="str">
        <f t="shared" si="16"/>
        <v>CR6502</v>
      </c>
      <c r="U178" t="str">
        <f t="shared" si="12"/>
        <v>CR65022013</v>
      </c>
      <c r="V178" t="str">
        <f t="shared" si="13"/>
        <v>PNTL</v>
      </c>
      <c r="W178" t="str">
        <f t="shared" si="14"/>
        <v>CR6PNTL2013</v>
      </c>
    </row>
    <row r="179" spans="1:23" x14ac:dyDescent="0.25">
      <c r="A179" t="s">
        <v>3194</v>
      </c>
      <c r="B179" t="s">
        <v>2789</v>
      </c>
      <c r="C179" t="s">
        <v>27</v>
      </c>
      <c r="D179" s="1" t="s">
        <v>18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-2513.54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-2513.54</v>
      </c>
      <c r="Q179" s="11">
        <v>-5027.08</v>
      </c>
      <c r="R179" t="str">
        <f>VLOOKUP(D179,Lookups!$A$4:$E$311,5,FALSE)</f>
        <v>CRC</v>
      </c>
      <c r="S179" t="str">
        <f t="shared" si="15"/>
        <v>502</v>
      </c>
      <c r="T179" t="str">
        <f t="shared" si="16"/>
        <v>CRC502</v>
      </c>
      <c r="U179" t="str">
        <f t="shared" si="12"/>
        <v>CRC5022013</v>
      </c>
      <c r="V179" t="str">
        <f t="shared" si="13"/>
        <v>PNTL</v>
      </c>
      <c r="W179" t="str">
        <f t="shared" si="14"/>
        <v>CRCPNTL2013</v>
      </c>
    </row>
    <row r="180" spans="1:23" x14ac:dyDescent="0.25">
      <c r="A180" t="s">
        <v>3194</v>
      </c>
      <c r="B180" t="s">
        <v>2789</v>
      </c>
      <c r="C180" t="s">
        <v>27</v>
      </c>
      <c r="D180" s="1" t="s">
        <v>19</v>
      </c>
      <c r="E180" s="11">
        <v>236662.2</v>
      </c>
      <c r="F180" s="11">
        <v>159691.42000000001</v>
      </c>
      <c r="G180" s="11">
        <v>226706.15</v>
      </c>
      <c r="H180" s="11">
        <v>278342.88</v>
      </c>
      <c r="I180" s="11">
        <v>221173.64</v>
      </c>
      <c r="J180" s="11">
        <v>32625.91</v>
      </c>
      <c r="K180" s="11">
        <v>39.46</v>
      </c>
      <c r="L180" s="11">
        <v>232925.46</v>
      </c>
      <c r="M180" s="11">
        <v>189644.36</v>
      </c>
      <c r="N180" s="11">
        <v>220584.26</v>
      </c>
      <c r="O180" s="11">
        <v>259118.95</v>
      </c>
      <c r="P180" s="11">
        <v>239563.72</v>
      </c>
      <c r="Q180" s="11">
        <v>2297078.41</v>
      </c>
      <c r="R180" t="str">
        <f>VLOOKUP(D180,Lookups!$A$4:$E$311,5,FALSE)</f>
        <v>CR4</v>
      </c>
      <c r="S180" t="str">
        <f t="shared" si="15"/>
        <v>502</v>
      </c>
      <c r="T180" t="str">
        <f t="shared" si="16"/>
        <v>CR4502</v>
      </c>
      <c r="U180" t="str">
        <f t="shared" si="12"/>
        <v>CR45022013</v>
      </c>
      <c r="V180" t="str">
        <f t="shared" si="13"/>
        <v>PNTL</v>
      </c>
      <c r="W180" t="str">
        <f t="shared" si="14"/>
        <v>CR4PNTL2013</v>
      </c>
    </row>
    <row r="181" spans="1:23" x14ac:dyDescent="0.25">
      <c r="A181" t="s">
        <v>3194</v>
      </c>
      <c r="B181" t="s">
        <v>2789</v>
      </c>
      <c r="C181" t="s">
        <v>27</v>
      </c>
      <c r="D181" s="1" t="s">
        <v>20</v>
      </c>
      <c r="E181" s="11">
        <v>258709.65</v>
      </c>
      <c r="F181" s="11">
        <v>211404.74</v>
      </c>
      <c r="G181" s="11">
        <v>238828.31</v>
      </c>
      <c r="H181" s="11">
        <v>41944.69</v>
      </c>
      <c r="I181" s="11">
        <v>222080.83</v>
      </c>
      <c r="J181" s="11">
        <v>233688.19</v>
      </c>
      <c r="K181" s="11">
        <v>273092.57</v>
      </c>
      <c r="L181" s="11">
        <v>245209.66</v>
      </c>
      <c r="M181" s="11">
        <v>257148.62</v>
      </c>
      <c r="N181" s="11">
        <v>198488.49</v>
      </c>
      <c r="O181" s="11">
        <v>242272.15</v>
      </c>
      <c r="P181" s="11">
        <v>226638.19</v>
      </c>
      <c r="Q181" s="11">
        <v>2649506.09</v>
      </c>
      <c r="R181" t="str">
        <f>VLOOKUP(D181,Lookups!$A$4:$E$311,5,FALSE)</f>
        <v>CR5</v>
      </c>
      <c r="S181" t="str">
        <f t="shared" si="15"/>
        <v>502</v>
      </c>
      <c r="T181" t="str">
        <f t="shared" si="16"/>
        <v>CR5502</v>
      </c>
      <c r="U181" t="str">
        <f t="shared" si="12"/>
        <v>CR55022013</v>
      </c>
      <c r="V181" t="str">
        <f t="shared" si="13"/>
        <v>PNTL</v>
      </c>
      <c r="W181" t="str">
        <f t="shared" si="14"/>
        <v>CR5PNTL2013</v>
      </c>
    </row>
    <row r="182" spans="1:23" x14ac:dyDescent="0.25">
      <c r="A182" t="s">
        <v>3194</v>
      </c>
      <c r="B182" t="s">
        <v>2789</v>
      </c>
      <c r="C182" t="s">
        <v>27</v>
      </c>
      <c r="D182" s="1" t="s">
        <v>21</v>
      </c>
      <c r="E182" s="11">
        <v>412258.81</v>
      </c>
      <c r="F182" s="11">
        <v>303891.32</v>
      </c>
      <c r="G182" s="11">
        <v>439180.62</v>
      </c>
      <c r="H182" s="11">
        <v>407475.67</v>
      </c>
      <c r="I182" s="11">
        <v>314811.40999999997</v>
      </c>
      <c r="J182" s="11">
        <v>410801.8</v>
      </c>
      <c r="K182" s="11">
        <v>449439.62</v>
      </c>
      <c r="L182" s="11">
        <v>305582.06</v>
      </c>
      <c r="M182" s="11">
        <v>406883.64</v>
      </c>
      <c r="N182" s="11">
        <v>454118.01</v>
      </c>
      <c r="O182" s="11">
        <v>424989.92</v>
      </c>
      <c r="P182" s="11">
        <v>433069.34</v>
      </c>
      <c r="Q182" s="11">
        <v>4762502.22</v>
      </c>
      <c r="R182" t="str">
        <f>VLOOKUP(D182,Lookups!$A$4:$E$311,5,FALSE)</f>
        <v>CR6</v>
      </c>
      <c r="S182" t="str">
        <f t="shared" si="15"/>
        <v>502</v>
      </c>
      <c r="T182" t="str">
        <f t="shared" si="16"/>
        <v>CR6502</v>
      </c>
      <c r="U182" t="str">
        <f t="shared" si="12"/>
        <v>CR65022013</v>
      </c>
      <c r="V182" t="str">
        <f t="shared" si="13"/>
        <v>PNTL</v>
      </c>
      <c r="W182" t="str">
        <f t="shared" si="14"/>
        <v>CR6PNTL2013</v>
      </c>
    </row>
    <row r="183" spans="1:23" x14ac:dyDescent="0.25">
      <c r="A183" t="s">
        <v>3194</v>
      </c>
      <c r="B183" t="s">
        <v>2819</v>
      </c>
      <c r="C183" t="s">
        <v>17</v>
      </c>
      <c r="D183" s="1" t="s">
        <v>18</v>
      </c>
      <c r="E183" s="11">
        <v>163630.43</v>
      </c>
      <c r="F183" s="11">
        <v>157550.56</v>
      </c>
      <c r="G183" s="11">
        <v>173302.3</v>
      </c>
      <c r="H183" s="11">
        <v>232352.4</v>
      </c>
      <c r="I183" s="11">
        <v>129403.32</v>
      </c>
      <c r="J183" s="11">
        <v>179896.35</v>
      </c>
      <c r="K183" s="11">
        <v>161232.54</v>
      </c>
      <c r="L183" s="11">
        <v>157937.94</v>
      </c>
      <c r="M183" s="11">
        <v>150137.44</v>
      </c>
      <c r="N183" s="11">
        <v>227882.69</v>
      </c>
      <c r="O183" s="11">
        <v>124172.42</v>
      </c>
      <c r="P183" s="11">
        <v>131752.1</v>
      </c>
      <c r="Q183" s="11">
        <v>1989250.49</v>
      </c>
      <c r="R183" t="str">
        <f>VLOOKUP(D183,Lookups!$A$4:$E$311,5,FALSE)</f>
        <v>CRC</v>
      </c>
      <c r="S183" t="str">
        <f t="shared" si="15"/>
        <v>502</v>
      </c>
      <c r="T183" t="str">
        <f t="shared" si="16"/>
        <v>CRC502</v>
      </c>
      <c r="U183" t="str">
        <f t="shared" si="12"/>
        <v>CRC5022013</v>
      </c>
      <c r="V183" t="str">
        <f t="shared" si="13"/>
        <v>PLTL</v>
      </c>
      <c r="W183" t="str">
        <f t="shared" si="14"/>
        <v>CRCPLTL2013</v>
      </c>
    </row>
    <row r="184" spans="1:23" x14ac:dyDescent="0.25">
      <c r="A184" t="s">
        <v>3194</v>
      </c>
      <c r="B184" t="s">
        <v>2819</v>
      </c>
      <c r="C184" t="s">
        <v>17</v>
      </c>
      <c r="D184" s="1" t="s">
        <v>21</v>
      </c>
      <c r="E184" s="11">
        <v>0</v>
      </c>
      <c r="F184" s="11">
        <v>0</v>
      </c>
      <c r="G184" s="11">
        <v>0</v>
      </c>
      <c r="H184" s="11">
        <v>0</v>
      </c>
      <c r="I184" s="11">
        <v>18684</v>
      </c>
      <c r="J184" s="11">
        <v>-18684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t="str">
        <f>VLOOKUP(D184,Lookups!$A$4:$E$311,5,FALSE)</f>
        <v>CR6</v>
      </c>
      <c r="S184" t="str">
        <f t="shared" si="15"/>
        <v>502</v>
      </c>
      <c r="T184" t="str">
        <f t="shared" si="16"/>
        <v>CR6502</v>
      </c>
      <c r="U184" t="str">
        <f t="shared" si="12"/>
        <v>CR65022013</v>
      </c>
      <c r="V184" t="str">
        <f t="shared" si="13"/>
        <v>PLTL</v>
      </c>
      <c r="W184" t="str">
        <f t="shared" si="14"/>
        <v>CR6PLTL2013</v>
      </c>
    </row>
    <row r="185" spans="1:23" x14ac:dyDescent="0.25">
      <c r="A185" t="s">
        <v>3194</v>
      </c>
      <c r="B185" t="s">
        <v>2819</v>
      </c>
      <c r="C185" t="s">
        <v>27</v>
      </c>
      <c r="D185" s="1" t="s">
        <v>18</v>
      </c>
      <c r="E185" s="11">
        <v>-163630.43</v>
      </c>
      <c r="F185" s="11">
        <v>-157550.56</v>
      </c>
      <c r="G185" s="11">
        <v>-173302.3</v>
      </c>
      <c r="H185" s="11">
        <v>-232352.4</v>
      </c>
      <c r="I185" s="11">
        <v>-129403.32</v>
      </c>
      <c r="J185" s="11">
        <v>-192186.35</v>
      </c>
      <c r="K185" s="11">
        <v>-161231.10999999999</v>
      </c>
      <c r="L185" s="11">
        <v>-158338.89000000001</v>
      </c>
      <c r="M185" s="11">
        <v>-150137.44</v>
      </c>
      <c r="N185" s="11">
        <v>-227882.69</v>
      </c>
      <c r="O185" s="11">
        <v>-124172.42</v>
      </c>
      <c r="P185" s="11">
        <v>-132184.1</v>
      </c>
      <c r="Q185" s="11">
        <v>-2002372.01</v>
      </c>
      <c r="R185" t="str">
        <f>VLOOKUP(D185,Lookups!$A$4:$E$311,5,FALSE)</f>
        <v>CRC</v>
      </c>
      <c r="S185" t="str">
        <f t="shared" si="15"/>
        <v>502</v>
      </c>
      <c r="T185" t="str">
        <f t="shared" si="16"/>
        <v>CRC502</v>
      </c>
      <c r="U185" t="str">
        <f t="shared" si="12"/>
        <v>CRC5022013</v>
      </c>
      <c r="V185" t="str">
        <f t="shared" si="13"/>
        <v>PNTL</v>
      </c>
      <c r="W185" t="str">
        <f t="shared" si="14"/>
        <v>CRCPNTL2013</v>
      </c>
    </row>
    <row r="186" spans="1:23" x14ac:dyDescent="0.25">
      <c r="A186" t="s">
        <v>3194</v>
      </c>
      <c r="B186" t="s">
        <v>2819</v>
      </c>
      <c r="C186" t="s">
        <v>27</v>
      </c>
      <c r="D186" s="1" t="s">
        <v>19</v>
      </c>
      <c r="E186" s="11">
        <v>62790.14</v>
      </c>
      <c r="F186" s="11">
        <v>51158.96</v>
      </c>
      <c r="G186" s="11">
        <v>50641.55</v>
      </c>
      <c r="H186" s="11">
        <v>105547.48</v>
      </c>
      <c r="I186" s="11">
        <v>46537.37</v>
      </c>
      <c r="J186" s="11">
        <v>11123.43</v>
      </c>
      <c r="K186" s="11">
        <v>5.62</v>
      </c>
      <c r="L186" s="11">
        <v>58237.69</v>
      </c>
      <c r="M186" s="11">
        <v>45278.44</v>
      </c>
      <c r="N186" s="11">
        <v>71694.710000000006</v>
      </c>
      <c r="O186" s="11">
        <v>42646.03</v>
      </c>
      <c r="P186" s="11">
        <v>44800.28</v>
      </c>
      <c r="Q186" s="11">
        <v>590461.69999999995</v>
      </c>
      <c r="R186" t="str">
        <f>VLOOKUP(D186,Lookups!$A$4:$E$311,5,FALSE)</f>
        <v>CR4</v>
      </c>
      <c r="S186" t="str">
        <f t="shared" si="15"/>
        <v>502</v>
      </c>
      <c r="T186" t="str">
        <f t="shared" si="16"/>
        <v>CR4502</v>
      </c>
      <c r="U186" t="str">
        <f t="shared" si="12"/>
        <v>CR45022013</v>
      </c>
      <c r="V186" t="str">
        <f t="shared" si="13"/>
        <v>PNTL</v>
      </c>
      <c r="W186" t="str">
        <f t="shared" si="14"/>
        <v>CR4PNTL2013</v>
      </c>
    </row>
    <row r="187" spans="1:23" x14ac:dyDescent="0.25">
      <c r="A187" t="s">
        <v>3194</v>
      </c>
      <c r="B187" t="s">
        <v>2819</v>
      </c>
      <c r="C187" t="s">
        <v>27</v>
      </c>
      <c r="D187" s="1" t="s">
        <v>20</v>
      </c>
      <c r="E187" s="11">
        <v>72623.42</v>
      </c>
      <c r="F187" s="11">
        <v>70759.16</v>
      </c>
      <c r="G187" s="11">
        <v>55845.43</v>
      </c>
      <c r="H187" s="11">
        <v>16115.54</v>
      </c>
      <c r="I187" s="11">
        <v>48655.62</v>
      </c>
      <c r="J187" s="11">
        <v>86448.52</v>
      </c>
      <c r="K187" s="11">
        <v>82790.240000000005</v>
      </c>
      <c r="L187" s="11">
        <v>65676.19</v>
      </c>
      <c r="M187" s="11">
        <v>63544.5</v>
      </c>
      <c r="N187" s="11">
        <v>73238.91</v>
      </c>
      <c r="O187" s="11">
        <v>41364.74</v>
      </c>
      <c r="P187" s="11">
        <v>45303.66</v>
      </c>
      <c r="Q187" s="11">
        <v>722365.93</v>
      </c>
      <c r="R187" t="str">
        <f>VLOOKUP(D187,Lookups!$A$4:$E$311,5,FALSE)</f>
        <v>CR5</v>
      </c>
      <c r="S187" t="str">
        <f t="shared" si="15"/>
        <v>502</v>
      </c>
      <c r="T187" t="str">
        <f t="shared" si="16"/>
        <v>CR5502</v>
      </c>
      <c r="U187" t="str">
        <f t="shared" si="12"/>
        <v>CR55022013</v>
      </c>
      <c r="V187" t="str">
        <f t="shared" si="13"/>
        <v>PNTL</v>
      </c>
      <c r="W187" t="str">
        <f t="shared" si="14"/>
        <v>CR5PNTL2013</v>
      </c>
    </row>
    <row r="188" spans="1:23" x14ac:dyDescent="0.25">
      <c r="A188" t="s">
        <v>3194</v>
      </c>
      <c r="B188" t="s">
        <v>2819</v>
      </c>
      <c r="C188" t="s">
        <v>27</v>
      </c>
      <c r="D188" s="1" t="s">
        <v>21</v>
      </c>
      <c r="E188" s="11">
        <v>69236.59</v>
      </c>
      <c r="F188" s="11">
        <v>61388.38</v>
      </c>
      <c r="G188" s="11">
        <v>78490.86</v>
      </c>
      <c r="H188" s="11">
        <v>118713.81</v>
      </c>
      <c r="I188" s="11">
        <v>42632.43</v>
      </c>
      <c r="J188" s="11">
        <v>100631.83</v>
      </c>
      <c r="K188" s="11">
        <v>89206.7</v>
      </c>
      <c r="L188" s="11">
        <v>49138.19</v>
      </c>
      <c r="M188" s="11">
        <v>61714.23</v>
      </c>
      <c r="N188" s="11">
        <v>106353.61</v>
      </c>
      <c r="O188" s="11">
        <v>48372.480000000003</v>
      </c>
      <c r="P188" s="11">
        <v>50961.94</v>
      </c>
      <c r="Q188" s="11">
        <v>876841.05</v>
      </c>
      <c r="R188" t="str">
        <f>VLOOKUP(D188,Lookups!$A$4:$E$311,5,FALSE)</f>
        <v>CR6</v>
      </c>
      <c r="S188" t="str">
        <f t="shared" si="15"/>
        <v>502</v>
      </c>
      <c r="T188" t="str">
        <f t="shared" si="16"/>
        <v>CR6502</v>
      </c>
      <c r="U188" t="str">
        <f t="shared" si="12"/>
        <v>CR65022013</v>
      </c>
      <c r="V188" t="str">
        <f t="shared" si="13"/>
        <v>PNTL</v>
      </c>
      <c r="W188" t="str">
        <f t="shared" si="14"/>
        <v>CR6PNTL2013</v>
      </c>
    </row>
    <row r="189" spans="1:23" x14ac:dyDescent="0.25">
      <c r="A189" t="s">
        <v>3194</v>
      </c>
      <c r="B189" t="s">
        <v>2819</v>
      </c>
      <c r="C189" t="s">
        <v>27</v>
      </c>
      <c r="D189" s="1" t="s">
        <v>24</v>
      </c>
      <c r="E189" s="11">
        <v>239.18</v>
      </c>
      <c r="F189" s="11">
        <v>153.04</v>
      </c>
      <c r="G189" s="11">
        <v>218.74</v>
      </c>
      <c r="H189" s="11">
        <v>346.12</v>
      </c>
      <c r="I189" s="11">
        <v>347.7</v>
      </c>
      <c r="J189" s="11">
        <v>145.38</v>
      </c>
      <c r="K189" s="11">
        <v>408.79</v>
      </c>
      <c r="L189" s="11">
        <v>110.33</v>
      </c>
      <c r="M189" s="11">
        <v>153.24</v>
      </c>
      <c r="N189" s="11">
        <v>246.11</v>
      </c>
      <c r="O189" s="11">
        <v>275.94</v>
      </c>
      <c r="P189" s="11">
        <v>194.43</v>
      </c>
      <c r="Q189" s="11">
        <v>2839</v>
      </c>
      <c r="R189" t="str">
        <f>VLOOKUP(D189,Lookups!$A$4:$E$311,5,FALSE)</f>
        <v>GR3</v>
      </c>
      <c r="S189" t="str">
        <f t="shared" si="15"/>
        <v>502</v>
      </c>
      <c r="T189" t="str">
        <f t="shared" si="16"/>
        <v>GR3502</v>
      </c>
      <c r="U189" t="str">
        <f t="shared" si="12"/>
        <v>GR35022013</v>
      </c>
      <c r="V189" t="str">
        <f t="shared" si="13"/>
        <v>PNTL</v>
      </c>
      <c r="W189" t="str">
        <f t="shared" si="14"/>
        <v>GR3PNTL2013</v>
      </c>
    </row>
    <row r="190" spans="1:23" x14ac:dyDescent="0.25">
      <c r="A190" t="s">
        <v>3194</v>
      </c>
      <c r="B190" t="s">
        <v>2819</v>
      </c>
      <c r="C190" t="s">
        <v>27</v>
      </c>
      <c r="D190" s="1" t="s">
        <v>25</v>
      </c>
      <c r="E190" s="11">
        <v>425.02</v>
      </c>
      <c r="F190" s="11">
        <v>444.01</v>
      </c>
      <c r="G190" s="11">
        <v>578.08000000000004</v>
      </c>
      <c r="H190" s="11">
        <v>226.47</v>
      </c>
      <c r="I190" s="11">
        <v>682.27</v>
      </c>
      <c r="J190" s="11">
        <v>336.04</v>
      </c>
      <c r="K190" s="11">
        <v>705.01</v>
      </c>
      <c r="L190" s="11">
        <v>413.59</v>
      </c>
      <c r="M190" s="11">
        <v>336.36</v>
      </c>
      <c r="N190" s="11">
        <v>682.7</v>
      </c>
      <c r="O190" s="11">
        <v>507.36</v>
      </c>
      <c r="P190" s="11">
        <v>474.31</v>
      </c>
      <c r="Q190" s="11">
        <v>5811.22</v>
      </c>
      <c r="R190" t="str">
        <f>VLOOKUP(D190,Lookups!$A$4:$E$311,5,FALSE)</f>
        <v>GR4</v>
      </c>
      <c r="S190" t="str">
        <f t="shared" si="15"/>
        <v>502</v>
      </c>
      <c r="T190" t="str">
        <f t="shared" si="16"/>
        <v>GR4502</v>
      </c>
      <c r="U190" t="str">
        <f t="shared" si="12"/>
        <v>GR45022013</v>
      </c>
      <c r="V190" t="str">
        <f t="shared" si="13"/>
        <v>PNTL</v>
      </c>
      <c r="W190" t="str">
        <f t="shared" si="14"/>
        <v>GR4PNTL2013</v>
      </c>
    </row>
    <row r="191" spans="1:23" x14ac:dyDescent="0.25">
      <c r="A191" t="s">
        <v>3194</v>
      </c>
      <c r="B191" t="s">
        <v>2821</v>
      </c>
      <c r="C191" t="s">
        <v>27</v>
      </c>
      <c r="D191" s="1" t="s">
        <v>18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t="str">
        <f>VLOOKUP(D191,Lookups!$A$4:$E$311,5,FALSE)</f>
        <v>CRC</v>
      </c>
      <c r="S191" t="str">
        <f t="shared" si="15"/>
        <v>502</v>
      </c>
      <c r="T191" t="str">
        <f t="shared" si="16"/>
        <v>CRC502</v>
      </c>
      <c r="U191" t="str">
        <f t="shared" si="12"/>
        <v>CRC5022013</v>
      </c>
      <c r="V191" t="str">
        <f t="shared" si="13"/>
        <v>PNTL</v>
      </c>
      <c r="W191" t="str">
        <f t="shared" si="14"/>
        <v>CRCPNTL2013</v>
      </c>
    </row>
    <row r="192" spans="1:23" x14ac:dyDescent="0.25">
      <c r="A192" t="s">
        <v>3194</v>
      </c>
      <c r="B192" t="s">
        <v>2821</v>
      </c>
      <c r="C192" t="s">
        <v>27</v>
      </c>
      <c r="D192" s="1" t="s">
        <v>19</v>
      </c>
      <c r="E192" s="11">
        <v>20.399999999999999</v>
      </c>
      <c r="F192" s="11">
        <v>52.37</v>
      </c>
      <c r="G192" s="11">
        <v>45.28</v>
      </c>
      <c r="H192" s="11">
        <v>77.97</v>
      </c>
      <c r="I192" s="11">
        <v>166.38</v>
      </c>
      <c r="J192" s="11">
        <v>5.45</v>
      </c>
      <c r="K192" s="11">
        <v>0.01</v>
      </c>
      <c r="L192" s="11">
        <v>49.75</v>
      </c>
      <c r="M192" s="11">
        <v>82.77</v>
      </c>
      <c r="N192" s="11">
        <v>127.83</v>
      </c>
      <c r="O192" s="11">
        <v>30.66</v>
      </c>
      <c r="P192" s="11">
        <v>61.94</v>
      </c>
      <c r="Q192" s="11">
        <v>720.81</v>
      </c>
      <c r="R192" t="str">
        <f>VLOOKUP(D192,Lookups!$A$4:$E$311,5,FALSE)</f>
        <v>CR4</v>
      </c>
      <c r="S192" t="str">
        <f t="shared" si="15"/>
        <v>502</v>
      </c>
      <c r="T192" t="str">
        <f t="shared" si="16"/>
        <v>CR4502</v>
      </c>
      <c r="U192" t="str">
        <f t="shared" si="12"/>
        <v>CR45022013</v>
      </c>
      <c r="V192" t="str">
        <f t="shared" si="13"/>
        <v>PNTL</v>
      </c>
      <c r="W192" t="str">
        <f t="shared" si="14"/>
        <v>CR4PNTL2013</v>
      </c>
    </row>
    <row r="193" spans="1:23" x14ac:dyDescent="0.25">
      <c r="A193" t="s">
        <v>3194</v>
      </c>
      <c r="B193" t="s">
        <v>2821</v>
      </c>
      <c r="C193" t="s">
        <v>27</v>
      </c>
      <c r="D193" s="1" t="s">
        <v>20</v>
      </c>
      <c r="E193" s="11">
        <v>23.59</v>
      </c>
      <c r="F193" s="11">
        <v>72.44</v>
      </c>
      <c r="G193" s="11">
        <v>49.93</v>
      </c>
      <c r="H193" s="11">
        <v>11.9</v>
      </c>
      <c r="I193" s="11">
        <v>173.96</v>
      </c>
      <c r="J193" s="11">
        <v>42.37</v>
      </c>
      <c r="K193" s="11">
        <v>121.29</v>
      </c>
      <c r="L193" s="11">
        <v>56.1</v>
      </c>
      <c r="M193" s="11">
        <v>116.15</v>
      </c>
      <c r="N193" s="11">
        <v>130.58000000000001</v>
      </c>
      <c r="O193" s="11">
        <v>29.74</v>
      </c>
      <c r="P193" s="11">
        <v>62.64</v>
      </c>
      <c r="Q193" s="11">
        <v>890.69</v>
      </c>
      <c r="R193" t="str">
        <f>VLOOKUP(D193,Lookups!$A$4:$E$311,5,FALSE)</f>
        <v>CR5</v>
      </c>
      <c r="S193" t="str">
        <f t="shared" si="15"/>
        <v>502</v>
      </c>
      <c r="T193" t="str">
        <f t="shared" si="16"/>
        <v>CR5502</v>
      </c>
      <c r="U193" t="str">
        <f t="shared" si="12"/>
        <v>CR55022013</v>
      </c>
      <c r="V193" t="str">
        <f t="shared" si="13"/>
        <v>PNTL</v>
      </c>
      <c r="W193" t="str">
        <f t="shared" si="14"/>
        <v>CR5PNTL2013</v>
      </c>
    </row>
    <row r="194" spans="1:23" x14ac:dyDescent="0.25">
      <c r="A194" t="s">
        <v>3194</v>
      </c>
      <c r="B194" t="s">
        <v>2821</v>
      </c>
      <c r="C194" t="s">
        <v>27</v>
      </c>
      <c r="D194" s="1" t="s">
        <v>21</v>
      </c>
      <c r="E194" s="11">
        <v>22.49</v>
      </c>
      <c r="F194" s="11">
        <v>62.85</v>
      </c>
      <c r="G194" s="11">
        <v>70.19</v>
      </c>
      <c r="H194" s="11">
        <v>87.69</v>
      </c>
      <c r="I194" s="11">
        <v>152.41999999999999</v>
      </c>
      <c r="J194" s="11">
        <v>49.33</v>
      </c>
      <c r="K194" s="11">
        <v>130.69</v>
      </c>
      <c r="L194" s="11">
        <v>41.98</v>
      </c>
      <c r="M194" s="11">
        <v>112.81</v>
      </c>
      <c r="N194" s="11">
        <v>189.63</v>
      </c>
      <c r="O194" s="11">
        <v>34.78</v>
      </c>
      <c r="P194" s="11">
        <v>70.47</v>
      </c>
      <c r="Q194" s="11">
        <v>1025.33</v>
      </c>
      <c r="R194" t="str">
        <f>VLOOKUP(D194,Lookups!$A$4:$E$311,5,FALSE)</f>
        <v>CR6</v>
      </c>
      <c r="S194" t="str">
        <f t="shared" si="15"/>
        <v>502</v>
      </c>
      <c r="T194" t="str">
        <f t="shared" si="16"/>
        <v>CR6502</v>
      </c>
      <c r="U194" t="str">
        <f t="shared" si="12"/>
        <v>CR65022013</v>
      </c>
      <c r="V194" t="str">
        <f t="shared" si="13"/>
        <v>PNTL</v>
      </c>
      <c r="W194" t="str">
        <f t="shared" si="14"/>
        <v>CR6PNTL2013</v>
      </c>
    </row>
    <row r="195" spans="1:23" x14ac:dyDescent="0.25">
      <c r="A195" t="s">
        <v>3194</v>
      </c>
      <c r="B195" t="s">
        <v>2821</v>
      </c>
      <c r="C195" t="s">
        <v>27</v>
      </c>
      <c r="D195" s="1" t="s">
        <v>24</v>
      </c>
      <c r="E195" s="11">
        <v>10.130000000000001</v>
      </c>
      <c r="F195" s="11">
        <v>16.170000000000002</v>
      </c>
      <c r="G195" s="11">
        <v>15.4</v>
      </c>
      <c r="H195" s="11">
        <v>29.71</v>
      </c>
      <c r="I195" s="11">
        <v>71.38</v>
      </c>
      <c r="J195" s="11">
        <v>9.32</v>
      </c>
      <c r="K195" s="11">
        <v>37.909999999999997</v>
      </c>
      <c r="L195" s="11">
        <v>10.42</v>
      </c>
      <c r="M195" s="11">
        <v>33.22</v>
      </c>
      <c r="N195" s="11">
        <v>64.42</v>
      </c>
      <c r="O195" s="11">
        <v>21.3</v>
      </c>
      <c r="P195" s="11">
        <v>29.34</v>
      </c>
      <c r="Q195" s="11">
        <v>348.72</v>
      </c>
      <c r="R195" t="str">
        <f>VLOOKUP(D195,Lookups!$A$4:$E$311,5,FALSE)</f>
        <v>GR3</v>
      </c>
      <c r="S195" t="str">
        <f t="shared" si="15"/>
        <v>502</v>
      </c>
      <c r="T195" t="str">
        <f t="shared" si="16"/>
        <v>GR3502</v>
      </c>
      <c r="U195" t="str">
        <f t="shared" ref="U195:U258" si="17">T195&amp;A195</f>
        <v>GR35022013</v>
      </c>
      <c r="V195" t="str">
        <f t="shared" ref="V195:V258" si="18">LEFT(C195,4)</f>
        <v>PNTL</v>
      </c>
      <c r="W195" t="str">
        <f t="shared" ref="W195:W258" si="19">R195&amp;V195&amp;A195</f>
        <v>GR3PNTL2013</v>
      </c>
    </row>
    <row r="196" spans="1:23" x14ac:dyDescent="0.25">
      <c r="A196" t="s">
        <v>3194</v>
      </c>
      <c r="B196" t="s">
        <v>2821</v>
      </c>
      <c r="C196" t="s">
        <v>27</v>
      </c>
      <c r="D196" s="1" t="s">
        <v>25</v>
      </c>
      <c r="E196" s="11">
        <v>18</v>
      </c>
      <c r="F196" s="11">
        <v>46.91</v>
      </c>
      <c r="G196" s="11">
        <v>40.71</v>
      </c>
      <c r="H196" s="11">
        <v>19.440000000000001</v>
      </c>
      <c r="I196" s="11">
        <v>140.06</v>
      </c>
      <c r="J196" s="11">
        <v>21.54</v>
      </c>
      <c r="K196" s="11">
        <v>65.37</v>
      </c>
      <c r="L196" s="11">
        <v>39.049999999999997</v>
      </c>
      <c r="M196" s="11">
        <v>72.91</v>
      </c>
      <c r="N196" s="11">
        <v>178.7</v>
      </c>
      <c r="O196" s="11">
        <v>39.17</v>
      </c>
      <c r="P196" s="11">
        <v>71.56</v>
      </c>
      <c r="Q196" s="11">
        <v>753.42</v>
      </c>
      <c r="R196" t="str">
        <f>VLOOKUP(D196,Lookups!$A$4:$E$311,5,FALSE)</f>
        <v>GR4</v>
      </c>
      <c r="S196" t="str">
        <f t="shared" si="15"/>
        <v>502</v>
      </c>
      <c r="T196" t="str">
        <f t="shared" si="16"/>
        <v>GR4502</v>
      </c>
      <c r="U196" t="str">
        <f t="shared" si="17"/>
        <v>GR45022013</v>
      </c>
      <c r="V196" t="str">
        <f t="shared" si="18"/>
        <v>PNTL</v>
      </c>
      <c r="W196" t="str">
        <f t="shared" si="19"/>
        <v>GR4PNTL2013</v>
      </c>
    </row>
    <row r="197" spans="1:23" x14ac:dyDescent="0.25">
      <c r="A197" t="s">
        <v>3194</v>
      </c>
      <c r="B197" t="s">
        <v>2827</v>
      </c>
      <c r="C197" t="s">
        <v>17</v>
      </c>
      <c r="D197" s="1" t="s">
        <v>25</v>
      </c>
      <c r="E197" s="11">
        <v>94414.76</v>
      </c>
      <c r="F197" s="11">
        <v>82887.78</v>
      </c>
      <c r="G197" s="11">
        <v>94626.66</v>
      </c>
      <c r="H197" s="11">
        <v>88230.3</v>
      </c>
      <c r="I197" s="11">
        <v>93046.14</v>
      </c>
      <c r="J197" s="11">
        <v>90172.12</v>
      </c>
      <c r="K197" s="11">
        <v>94563.29</v>
      </c>
      <c r="L197" s="11">
        <v>88932.6</v>
      </c>
      <c r="M197" s="11">
        <v>91498.39</v>
      </c>
      <c r="N197" s="11">
        <v>95720.79</v>
      </c>
      <c r="O197" s="11">
        <v>94707.46</v>
      </c>
      <c r="P197" s="11">
        <v>109645.1</v>
      </c>
      <c r="Q197" s="11">
        <v>1118445.3899999999</v>
      </c>
      <c r="R197" t="str">
        <f>VLOOKUP(D197,Lookups!$A$4:$E$311,5,FALSE)</f>
        <v>GR4</v>
      </c>
      <c r="S197" t="str">
        <f t="shared" si="15"/>
        <v>505</v>
      </c>
      <c r="T197" t="str">
        <f t="shared" si="16"/>
        <v>GR4505</v>
      </c>
      <c r="U197" t="str">
        <f t="shared" si="17"/>
        <v>GR45052013</v>
      </c>
      <c r="V197" t="str">
        <f t="shared" si="18"/>
        <v>PLTL</v>
      </c>
      <c r="W197" t="str">
        <f t="shared" si="19"/>
        <v>GR4PLTL2013</v>
      </c>
    </row>
    <row r="198" spans="1:23" x14ac:dyDescent="0.25">
      <c r="A198" t="s">
        <v>3194</v>
      </c>
      <c r="B198" t="s">
        <v>2827</v>
      </c>
      <c r="C198" t="s">
        <v>17</v>
      </c>
      <c r="D198" s="1" t="s">
        <v>26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t="str">
        <f>VLOOKUP(D198,Lookups!$A$4:$E$311,5,FALSE)</f>
        <v>GRC</v>
      </c>
      <c r="S198" t="str">
        <f t="shared" si="15"/>
        <v>505</v>
      </c>
      <c r="T198" t="str">
        <f t="shared" si="16"/>
        <v>GRC505</v>
      </c>
      <c r="U198" t="str">
        <f t="shared" si="17"/>
        <v>GRC5052013</v>
      </c>
      <c r="V198" t="str">
        <f t="shared" si="18"/>
        <v>PLTL</v>
      </c>
      <c r="W198" t="str">
        <f t="shared" si="19"/>
        <v>GRCPLTL2013</v>
      </c>
    </row>
    <row r="199" spans="1:23" x14ac:dyDescent="0.25">
      <c r="A199" t="s">
        <v>3194</v>
      </c>
      <c r="B199" t="s">
        <v>2827</v>
      </c>
      <c r="C199" t="s">
        <v>27</v>
      </c>
      <c r="D199" s="1" t="s">
        <v>18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t="str">
        <f>VLOOKUP(D199,Lookups!$A$4:$E$311,5,FALSE)</f>
        <v>CRC</v>
      </c>
      <c r="S199" t="str">
        <f t="shared" si="15"/>
        <v>505</v>
      </c>
      <c r="T199" t="str">
        <f t="shared" si="16"/>
        <v>CRC505</v>
      </c>
      <c r="U199" t="str">
        <f t="shared" si="17"/>
        <v>CRC5052013</v>
      </c>
      <c r="V199" t="str">
        <f t="shared" si="18"/>
        <v>PNTL</v>
      </c>
      <c r="W199" t="str">
        <f t="shared" si="19"/>
        <v>CRCPNTL2013</v>
      </c>
    </row>
    <row r="200" spans="1:23" x14ac:dyDescent="0.25">
      <c r="A200" t="s">
        <v>3194</v>
      </c>
      <c r="B200" t="s">
        <v>2827</v>
      </c>
      <c r="C200" t="s">
        <v>27</v>
      </c>
      <c r="D200" s="1" t="s">
        <v>19</v>
      </c>
      <c r="E200" s="11">
        <v>2547.4299999999998</v>
      </c>
      <c r="F200" s="11">
        <v>2246.39</v>
      </c>
      <c r="G200" s="11">
        <v>980.21</v>
      </c>
      <c r="H200" s="11">
        <v>3505.08</v>
      </c>
      <c r="I200" s="11">
        <v>3018.57</v>
      </c>
      <c r="J200" s="11">
        <v>236.35</v>
      </c>
      <c r="K200" s="11">
        <v>0.19</v>
      </c>
      <c r="L200" s="11">
        <v>1238.8900000000001</v>
      </c>
      <c r="M200" s="11">
        <v>2169.1999999999998</v>
      </c>
      <c r="N200" s="11">
        <v>1928.41</v>
      </c>
      <c r="O200" s="11">
        <v>1289.23</v>
      </c>
      <c r="P200" s="11">
        <v>1296.26</v>
      </c>
      <c r="Q200" s="11">
        <v>20456.21</v>
      </c>
      <c r="R200" t="str">
        <f>VLOOKUP(D200,Lookups!$A$4:$E$311,5,FALSE)</f>
        <v>CR4</v>
      </c>
      <c r="S200" t="str">
        <f t="shared" si="15"/>
        <v>505</v>
      </c>
      <c r="T200" t="str">
        <f t="shared" si="16"/>
        <v>CR4505</v>
      </c>
      <c r="U200" t="str">
        <f t="shared" si="17"/>
        <v>CR45052013</v>
      </c>
      <c r="V200" t="str">
        <f t="shared" si="18"/>
        <v>PNTL</v>
      </c>
      <c r="W200" t="str">
        <f t="shared" si="19"/>
        <v>CR4PNTL2013</v>
      </c>
    </row>
    <row r="201" spans="1:23" x14ac:dyDescent="0.25">
      <c r="A201" t="s">
        <v>3194</v>
      </c>
      <c r="B201" t="s">
        <v>2827</v>
      </c>
      <c r="C201" t="s">
        <v>27</v>
      </c>
      <c r="D201" s="1" t="s">
        <v>20</v>
      </c>
      <c r="E201" s="11">
        <v>2946.38</v>
      </c>
      <c r="F201" s="11">
        <v>3107.02</v>
      </c>
      <c r="G201" s="11">
        <v>1080.94</v>
      </c>
      <c r="H201" s="11">
        <v>535.16999999999996</v>
      </c>
      <c r="I201" s="11">
        <v>3155.97</v>
      </c>
      <c r="J201" s="11">
        <v>1836.89</v>
      </c>
      <c r="K201" s="11">
        <v>2764.33</v>
      </c>
      <c r="L201" s="11">
        <v>1397.13</v>
      </c>
      <c r="M201" s="11">
        <v>3044.28</v>
      </c>
      <c r="N201" s="11">
        <v>1969.94</v>
      </c>
      <c r="O201" s="11">
        <v>1250.5</v>
      </c>
      <c r="P201" s="11">
        <v>1310.83</v>
      </c>
      <c r="Q201" s="11">
        <v>24399.38</v>
      </c>
      <c r="R201" t="str">
        <f>VLOOKUP(D201,Lookups!$A$4:$E$311,5,FALSE)</f>
        <v>CR5</v>
      </c>
      <c r="S201" t="str">
        <f t="shared" si="15"/>
        <v>505</v>
      </c>
      <c r="T201" t="str">
        <f t="shared" si="16"/>
        <v>CR5505</v>
      </c>
      <c r="U201" t="str">
        <f t="shared" si="17"/>
        <v>CR55052013</v>
      </c>
      <c r="V201" t="str">
        <f t="shared" si="18"/>
        <v>PNTL</v>
      </c>
      <c r="W201" t="str">
        <f t="shared" si="19"/>
        <v>CR5PNTL2013</v>
      </c>
    </row>
    <row r="202" spans="1:23" x14ac:dyDescent="0.25">
      <c r="A202" t="s">
        <v>3194</v>
      </c>
      <c r="B202" t="s">
        <v>2827</v>
      </c>
      <c r="C202" t="s">
        <v>27</v>
      </c>
      <c r="D202" s="1" t="s">
        <v>21</v>
      </c>
      <c r="E202" s="11">
        <v>2808.97</v>
      </c>
      <c r="F202" s="11">
        <v>2695.56</v>
      </c>
      <c r="G202" s="11">
        <v>1519.26</v>
      </c>
      <c r="H202" s="11">
        <v>3942.32</v>
      </c>
      <c r="I202" s="11">
        <v>2765.29</v>
      </c>
      <c r="J202" s="11">
        <v>2138.27</v>
      </c>
      <c r="K202" s="11">
        <v>2978.57</v>
      </c>
      <c r="L202" s="11">
        <v>1045.32</v>
      </c>
      <c r="M202" s="11">
        <v>2956.6</v>
      </c>
      <c r="N202" s="11">
        <v>2860.65</v>
      </c>
      <c r="O202" s="11">
        <v>1462.35</v>
      </c>
      <c r="P202" s="11">
        <v>1474.55</v>
      </c>
      <c r="Q202" s="11">
        <v>28647.71</v>
      </c>
      <c r="R202" t="str">
        <f>VLOOKUP(D202,Lookups!$A$4:$E$311,5,FALSE)</f>
        <v>CR6</v>
      </c>
      <c r="S202" t="str">
        <f t="shared" si="15"/>
        <v>505</v>
      </c>
      <c r="T202" t="str">
        <f t="shared" si="16"/>
        <v>CR6505</v>
      </c>
      <c r="U202" t="str">
        <f t="shared" si="17"/>
        <v>CR65052013</v>
      </c>
      <c r="V202" t="str">
        <f t="shared" si="18"/>
        <v>PNTL</v>
      </c>
      <c r="W202" t="str">
        <f t="shared" si="19"/>
        <v>CR6PNTL2013</v>
      </c>
    </row>
    <row r="203" spans="1:23" x14ac:dyDescent="0.25">
      <c r="A203" t="s">
        <v>3194</v>
      </c>
      <c r="B203" t="s">
        <v>2827</v>
      </c>
      <c r="C203" t="s">
        <v>27</v>
      </c>
      <c r="D203" s="1" t="s">
        <v>24</v>
      </c>
      <c r="E203" s="11">
        <v>17091.37</v>
      </c>
      <c r="F203" s="11">
        <v>19124.3</v>
      </c>
      <c r="G203" s="11">
        <v>25886.21</v>
      </c>
      <c r="H203" s="11">
        <v>64808.08</v>
      </c>
      <c r="I203" s="11">
        <v>37431.32</v>
      </c>
      <c r="J203" s="11">
        <v>24813.49</v>
      </c>
      <c r="K203" s="11">
        <v>47251.51</v>
      </c>
      <c r="L203" s="11">
        <v>14062.89</v>
      </c>
      <c r="M203" s="11">
        <v>34196.31</v>
      </c>
      <c r="N203" s="11">
        <v>22915.48</v>
      </c>
      <c r="O203" s="11">
        <v>50937.35</v>
      </c>
      <c r="P203" s="11">
        <v>25196.43</v>
      </c>
      <c r="Q203" s="11">
        <v>383714.74</v>
      </c>
      <c r="R203" t="str">
        <f>VLOOKUP(D203,Lookups!$A$4:$E$311,5,FALSE)</f>
        <v>GR3</v>
      </c>
      <c r="S203" t="str">
        <f t="shared" si="15"/>
        <v>505</v>
      </c>
      <c r="T203" t="str">
        <f t="shared" si="16"/>
        <v>GR3505</v>
      </c>
      <c r="U203" t="str">
        <f t="shared" si="17"/>
        <v>GR35052013</v>
      </c>
      <c r="V203" t="str">
        <f t="shared" si="18"/>
        <v>PNTL</v>
      </c>
      <c r="W203" t="str">
        <f t="shared" si="19"/>
        <v>GR3PNTL2013</v>
      </c>
    </row>
    <row r="204" spans="1:23" x14ac:dyDescent="0.25">
      <c r="A204" t="s">
        <v>3194</v>
      </c>
      <c r="B204" t="s">
        <v>2827</v>
      </c>
      <c r="C204" t="s">
        <v>27</v>
      </c>
      <c r="D204" s="1" t="s">
        <v>25</v>
      </c>
      <c r="E204" s="11">
        <v>-64043.79</v>
      </c>
      <c r="F204" s="11">
        <v>-27403.26</v>
      </c>
      <c r="G204" s="11">
        <v>-26214.99</v>
      </c>
      <c r="H204" s="11">
        <v>-45826.65</v>
      </c>
      <c r="I204" s="11">
        <v>-19596.93</v>
      </c>
      <c r="J204" s="11">
        <v>-32815.81</v>
      </c>
      <c r="K204" s="11">
        <v>-13071.95</v>
      </c>
      <c r="L204" s="11">
        <v>-36216.050000000003</v>
      </c>
      <c r="M204" s="11">
        <v>-16437.14</v>
      </c>
      <c r="N204" s="11">
        <v>-32154.79</v>
      </c>
      <c r="O204" s="11">
        <v>-1051.81</v>
      </c>
      <c r="P204" s="11">
        <v>-48180.19</v>
      </c>
      <c r="Q204" s="11">
        <v>-363013.36</v>
      </c>
      <c r="R204" t="str">
        <f>VLOOKUP(D204,Lookups!$A$4:$E$311,5,FALSE)</f>
        <v>GR4</v>
      </c>
      <c r="S204" t="str">
        <f t="shared" si="15"/>
        <v>505</v>
      </c>
      <c r="T204" t="str">
        <f t="shared" si="16"/>
        <v>GR4505</v>
      </c>
      <c r="U204" t="str">
        <f t="shared" si="17"/>
        <v>GR45052013</v>
      </c>
      <c r="V204" t="str">
        <f t="shared" si="18"/>
        <v>PNTL</v>
      </c>
      <c r="W204" t="str">
        <f t="shared" si="19"/>
        <v>GR4PNTL2013</v>
      </c>
    </row>
    <row r="205" spans="1:23" x14ac:dyDescent="0.25">
      <c r="A205" t="s">
        <v>3194</v>
      </c>
      <c r="B205" t="s">
        <v>2827</v>
      </c>
      <c r="C205" t="s">
        <v>27</v>
      </c>
      <c r="D205" s="1" t="s">
        <v>26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t="str">
        <f>VLOOKUP(D205,Lookups!$A$4:$E$311,5,FALSE)</f>
        <v>GRC</v>
      </c>
      <c r="S205" t="str">
        <f t="shared" si="15"/>
        <v>505</v>
      </c>
      <c r="T205" t="str">
        <f t="shared" si="16"/>
        <v>GRC505</v>
      </c>
      <c r="U205" t="str">
        <f t="shared" si="17"/>
        <v>GRC5052013</v>
      </c>
      <c r="V205" t="str">
        <f t="shared" si="18"/>
        <v>PNTL</v>
      </c>
      <c r="W205" t="str">
        <f t="shared" si="19"/>
        <v>GRCPNTL2013</v>
      </c>
    </row>
    <row r="206" spans="1:23" x14ac:dyDescent="0.25">
      <c r="A206" t="s">
        <v>3194</v>
      </c>
      <c r="B206" t="s">
        <v>2829</v>
      </c>
      <c r="C206" t="s">
        <v>17</v>
      </c>
      <c r="D206" s="1" t="s">
        <v>24</v>
      </c>
      <c r="E206" s="11">
        <v>786.68</v>
      </c>
      <c r="F206" s="11">
        <v>852.22</v>
      </c>
      <c r="G206" s="11">
        <v>1030.46</v>
      </c>
      <c r="H206" s="11">
        <v>1078.08</v>
      </c>
      <c r="I206" s="11">
        <v>784.06</v>
      </c>
      <c r="J206" s="11">
        <v>882.09</v>
      </c>
      <c r="K206" s="11">
        <v>1078.0899999999999</v>
      </c>
      <c r="L206" s="11">
        <v>833.09</v>
      </c>
      <c r="M206" s="11">
        <v>441.05</v>
      </c>
      <c r="N206" s="11">
        <v>1127.1400000000001</v>
      </c>
      <c r="O206" s="11">
        <v>686.07</v>
      </c>
      <c r="P206" s="11">
        <v>959.51</v>
      </c>
      <c r="Q206" s="11">
        <v>10538.54</v>
      </c>
      <c r="R206" t="str">
        <f>VLOOKUP(D206,Lookups!$A$4:$E$311,5,FALSE)</f>
        <v>GR3</v>
      </c>
      <c r="S206" t="str">
        <f t="shared" si="15"/>
        <v>506</v>
      </c>
      <c r="T206" t="str">
        <f t="shared" si="16"/>
        <v>GR3506</v>
      </c>
      <c r="U206" t="str">
        <f t="shared" si="17"/>
        <v>GR35062013</v>
      </c>
      <c r="V206" t="str">
        <f t="shared" si="18"/>
        <v>PLTL</v>
      </c>
      <c r="W206" t="str">
        <f t="shared" si="19"/>
        <v>GR3PLTL2013</v>
      </c>
    </row>
    <row r="207" spans="1:23" x14ac:dyDescent="0.25">
      <c r="A207" t="s">
        <v>3194</v>
      </c>
      <c r="B207" t="s">
        <v>2829</v>
      </c>
      <c r="C207" t="s">
        <v>17</v>
      </c>
      <c r="D207" s="1" t="s">
        <v>25</v>
      </c>
      <c r="E207" s="11">
        <v>1179.99</v>
      </c>
      <c r="F207" s="11">
        <v>1278.3399999999999</v>
      </c>
      <c r="G207" s="11">
        <v>1545.68</v>
      </c>
      <c r="H207" s="11">
        <v>1617.13</v>
      </c>
      <c r="I207" s="11">
        <v>1176.0899999999999</v>
      </c>
      <c r="J207" s="11">
        <v>1323.11</v>
      </c>
      <c r="K207" s="11">
        <v>1617.14</v>
      </c>
      <c r="L207" s="11">
        <v>1249.6199999999999</v>
      </c>
      <c r="M207" s="11">
        <v>661.58</v>
      </c>
      <c r="N207" s="11">
        <v>1690.67</v>
      </c>
      <c r="O207" s="11">
        <v>1029.1199999999999</v>
      </c>
      <c r="P207" s="11">
        <v>1439.27</v>
      </c>
      <c r="Q207" s="11">
        <v>15807.74</v>
      </c>
      <c r="R207" t="str">
        <f>VLOOKUP(D207,Lookups!$A$4:$E$311,5,FALSE)</f>
        <v>GR4</v>
      </c>
      <c r="S207" t="str">
        <f t="shared" si="15"/>
        <v>506</v>
      </c>
      <c r="T207" t="str">
        <f t="shared" si="16"/>
        <v>GR4506</v>
      </c>
      <c r="U207" t="str">
        <f t="shared" si="17"/>
        <v>GR45062013</v>
      </c>
      <c r="V207" t="str">
        <f t="shared" si="18"/>
        <v>PLTL</v>
      </c>
      <c r="W207" t="str">
        <f t="shared" si="19"/>
        <v>GR4PLTL2013</v>
      </c>
    </row>
    <row r="208" spans="1:23" x14ac:dyDescent="0.25">
      <c r="A208" t="s">
        <v>3194</v>
      </c>
      <c r="B208" t="s">
        <v>2829</v>
      </c>
      <c r="C208" t="s">
        <v>17</v>
      </c>
      <c r="D208" s="1" t="s">
        <v>26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v>0</v>
      </c>
      <c r="R208" t="str">
        <f>VLOOKUP(D208,Lookups!$A$4:$E$311,5,FALSE)</f>
        <v>GRC</v>
      </c>
      <c r="S208" t="str">
        <f t="shared" si="15"/>
        <v>506</v>
      </c>
      <c r="T208" t="str">
        <f t="shared" si="16"/>
        <v>GRC506</v>
      </c>
      <c r="U208" t="str">
        <f t="shared" si="17"/>
        <v>GRC5062013</v>
      </c>
      <c r="V208" t="str">
        <f t="shared" si="18"/>
        <v>PLTL</v>
      </c>
      <c r="W208" t="str">
        <f t="shared" si="19"/>
        <v>GRCPLTL2013</v>
      </c>
    </row>
    <row r="209" spans="1:23" x14ac:dyDescent="0.25">
      <c r="A209" t="s">
        <v>3194</v>
      </c>
      <c r="B209" t="s">
        <v>2829</v>
      </c>
      <c r="C209" t="s">
        <v>27</v>
      </c>
      <c r="D209" s="1" t="s">
        <v>24</v>
      </c>
      <c r="E209" s="11">
        <v>36.44</v>
      </c>
      <c r="F209" s="11">
        <v>39.42</v>
      </c>
      <c r="G209" s="11">
        <v>43.9</v>
      </c>
      <c r="H209" s="11">
        <v>27.53</v>
      </c>
      <c r="I209" s="11">
        <v>26.29</v>
      </c>
      <c r="J209" s="11">
        <v>50.43</v>
      </c>
      <c r="K209" s="11">
        <v>59.31</v>
      </c>
      <c r="L209" s="11">
        <v>47.4</v>
      </c>
      <c r="M209" s="11">
        <v>34.86</v>
      </c>
      <c r="N209" s="11">
        <v>75.55</v>
      </c>
      <c r="O209" s="11">
        <v>56.2</v>
      </c>
      <c r="P209" s="11">
        <v>27.49</v>
      </c>
      <c r="Q209" s="11">
        <v>524.82000000000005</v>
      </c>
      <c r="R209" t="str">
        <f>VLOOKUP(D209,Lookups!$A$4:$E$311,5,FALSE)</f>
        <v>GR3</v>
      </c>
      <c r="S209" t="str">
        <f t="shared" si="15"/>
        <v>506</v>
      </c>
      <c r="T209" t="str">
        <f t="shared" si="16"/>
        <v>GR3506</v>
      </c>
      <c r="U209" t="str">
        <f t="shared" si="17"/>
        <v>GR35062013</v>
      </c>
      <c r="V209" t="str">
        <f t="shared" si="18"/>
        <v>PNTL</v>
      </c>
      <c r="W209" t="str">
        <f t="shared" si="19"/>
        <v>GR3PNTL2013</v>
      </c>
    </row>
    <row r="210" spans="1:23" x14ac:dyDescent="0.25">
      <c r="A210" t="s">
        <v>3194</v>
      </c>
      <c r="B210" t="s">
        <v>2829</v>
      </c>
      <c r="C210" t="s">
        <v>27</v>
      </c>
      <c r="D210" s="1" t="s">
        <v>25</v>
      </c>
      <c r="E210" s="11">
        <v>54.65</v>
      </c>
      <c r="F210" s="11">
        <v>59.12</v>
      </c>
      <c r="G210" s="11">
        <v>65.849999999999994</v>
      </c>
      <c r="H210" s="11">
        <v>41.3</v>
      </c>
      <c r="I210" s="11">
        <v>39.44</v>
      </c>
      <c r="J210" s="11">
        <v>75.650000000000006</v>
      </c>
      <c r="K210" s="11">
        <v>88.96</v>
      </c>
      <c r="L210" s="11">
        <v>71.099999999999994</v>
      </c>
      <c r="M210" s="11">
        <v>52.29</v>
      </c>
      <c r="N210" s="11">
        <v>113.33</v>
      </c>
      <c r="O210" s="11">
        <v>84.3</v>
      </c>
      <c r="P210" s="11">
        <v>41.23</v>
      </c>
      <c r="Q210" s="11">
        <v>787.22</v>
      </c>
      <c r="R210" t="str">
        <f>VLOOKUP(D210,Lookups!$A$4:$E$311,5,FALSE)</f>
        <v>GR4</v>
      </c>
      <c r="S210" t="str">
        <f t="shared" si="15"/>
        <v>506</v>
      </c>
      <c r="T210" t="str">
        <f t="shared" si="16"/>
        <v>GR4506</v>
      </c>
      <c r="U210" t="str">
        <f t="shared" si="17"/>
        <v>GR45062013</v>
      </c>
      <c r="V210" t="str">
        <f t="shared" si="18"/>
        <v>PNTL</v>
      </c>
      <c r="W210" t="str">
        <f t="shared" si="19"/>
        <v>GR4PNTL2013</v>
      </c>
    </row>
    <row r="211" spans="1:23" x14ac:dyDescent="0.25">
      <c r="A211" t="s">
        <v>3194</v>
      </c>
      <c r="B211" t="s">
        <v>2829</v>
      </c>
      <c r="C211" t="s">
        <v>27</v>
      </c>
      <c r="D211" s="1" t="s">
        <v>26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t="str">
        <f>VLOOKUP(D211,Lookups!$A$4:$E$311,5,FALSE)</f>
        <v>GRC</v>
      </c>
      <c r="S211" t="str">
        <f t="shared" si="15"/>
        <v>506</v>
      </c>
      <c r="T211" t="str">
        <f t="shared" si="16"/>
        <v>GRC506</v>
      </c>
      <c r="U211" t="str">
        <f t="shared" si="17"/>
        <v>GRC5062013</v>
      </c>
      <c r="V211" t="str">
        <f t="shared" si="18"/>
        <v>PNTL</v>
      </c>
      <c r="W211" t="str">
        <f t="shared" si="19"/>
        <v>GRCPNTL2013</v>
      </c>
    </row>
    <row r="212" spans="1:23" x14ac:dyDescent="0.25">
      <c r="A212" t="s">
        <v>3194</v>
      </c>
      <c r="B212" t="s">
        <v>2833</v>
      </c>
      <c r="C212" t="s">
        <v>17</v>
      </c>
      <c r="D212" s="1" t="s">
        <v>18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v>0</v>
      </c>
      <c r="R212" t="str">
        <f>VLOOKUP(D212,Lookups!$A$4:$E$311,5,FALSE)</f>
        <v>CRC</v>
      </c>
      <c r="S212" t="str">
        <f t="shared" si="15"/>
        <v>506</v>
      </c>
      <c r="T212" t="str">
        <f t="shared" si="16"/>
        <v>CRC506</v>
      </c>
      <c r="U212" t="str">
        <f t="shared" si="17"/>
        <v>CRC5062013</v>
      </c>
      <c r="V212" t="str">
        <f t="shared" si="18"/>
        <v>PLTL</v>
      </c>
      <c r="W212" t="str">
        <f t="shared" si="19"/>
        <v>CRCPLTL2013</v>
      </c>
    </row>
    <row r="213" spans="1:23" x14ac:dyDescent="0.25">
      <c r="A213" t="s">
        <v>3194</v>
      </c>
      <c r="B213" t="s">
        <v>2833</v>
      </c>
      <c r="C213" t="s">
        <v>17</v>
      </c>
      <c r="D213" s="1" t="s">
        <v>19</v>
      </c>
      <c r="E213" s="11">
        <v>24377.17</v>
      </c>
      <c r="F213" s="11">
        <v>24481.43</v>
      </c>
      <c r="G213" s="11">
        <v>19137.580000000002</v>
      </c>
      <c r="H213" s="11">
        <v>21676.65</v>
      </c>
      <c r="I213" s="11">
        <v>19880.34</v>
      </c>
      <c r="J213" s="11">
        <v>24949.95</v>
      </c>
      <c r="K213" s="11">
        <v>23342.6</v>
      </c>
      <c r="L213" s="11">
        <v>22273.72</v>
      </c>
      <c r="M213" s="11">
        <v>30861.45</v>
      </c>
      <c r="N213" s="11">
        <v>21846.77</v>
      </c>
      <c r="O213" s="11">
        <v>17855.71</v>
      </c>
      <c r="P213" s="11">
        <v>20197.57</v>
      </c>
      <c r="Q213" s="11">
        <v>270880.94</v>
      </c>
      <c r="R213" t="str">
        <f>VLOOKUP(D213,Lookups!$A$4:$E$311,5,FALSE)</f>
        <v>CR4</v>
      </c>
      <c r="S213" t="str">
        <f t="shared" si="15"/>
        <v>506</v>
      </c>
      <c r="T213" t="str">
        <f t="shared" si="16"/>
        <v>CR4506</v>
      </c>
      <c r="U213" t="str">
        <f t="shared" si="17"/>
        <v>CR45062013</v>
      </c>
      <c r="V213" t="str">
        <f t="shared" si="18"/>
        <v>PLTL</v>
      </c>
      <c r="W213" t="str">
        <f t="shared" si="19"/>
        <v>CR4PLTL2013</v>
      </c>
    </row>
    <row r="214" spans="1:23" x14ac:dyDescent="0.25">
      <c r="A214" t="s">
        <v>3194</v>
      </c>
      <c r="B214" t="s">
        <v>2833</v>
      </c>
      <c r="C214" t="s">
        <v>17</v>
      </c>
      <c r="D214" s="1" t="s">
        <v>20</v>
      </c>
      <c r="E214" s="11">
        <v>27085.75</v>
      </c>
      <c r="F214" s="11">
        <v>27201.65</v>
      </c>
      <c r="G214" s="11">
        <v>21264.02</v>
      </c>
      <c r="H214" s="11">
        <v>24085.200000000001</v>
      </c>
      <c r="I214" s="11">
        <v>22089.22</v>
      </c>
      <c r="J214" s="11">
        <v>27722.17</v>
      </c>
      <c r="K214" s="11">
        <v>25936.3</v>
      </c>
      <c r="L214" s="11">
        <v>24748.54</v>
      </c>
      <c r="M214" s="11">
        <v>34290.53</v>
      </c>
      <c r="N214" s="11">
        <v>24274.240000000002</v>
      </c>
      <c r="O214" s="11">
        <v>19839.68</v>
      </c>
      <c r="P214" s="11">
        <v>22441.75</v>
      </c>
      <c r="Q214" s="11">
        <v>300979.05</v>
      </c>
      <c r="R214" t="str">
        <f>VLOOKUP(D214,Lookups!$A$4:$E$311,5,FALSE)</f>
        <v>CR5</v>
      </c>
      <c r="S214" t="str">
        <f t="shared" si="15"/>
        <v>506</v>
      </c>
      <c r="T214" t="str">
        <f t="shared" si="16"/>
        <v>CR5506</v>
      </c>
      <c r="U214" t="str">
        <f t="shared" si="17"/>
        <v>CR55062013</v>
      </c>
      <c r="V214" t="str">
        <f t="shared" si="18"/>
        <v>PLTL</v>
      </c>
      <c r="W214" t="str">
        <f t="shared" si="19"/>
        <v>CR5PLTL2013</v>
      </c>
    </row>
    <row r="215" spans="1:23" x14ac:dyDescent="0.25">
      <c r="A215" t="s">
        <v>3194</v>
      </c>
      <c r="B215" t="s">
        <v>2833</v>
      </c>
      <c r="C215" t="s">
        <v>17</v>
      </c>
      <c r="D215" s="1" t="s">
        <v>21</v>
      </c>
      <c r="E215" s="11">
        <v>38822.83</v>
      </c>
      <c r="F215" s="11">
        <v>38988.99</v>
      </c>
      <c r="G215" s="11">
        <v>30478.38</v>
      </c>
      <c r="H215" s="11">
        <v>34522.050000000003</v>
      </c>
      <c r="I215" s="11">
        <v>31661.25</v>
      </c>
      <c r="J215" s="11">
        <v>39735.01</v>
      </c>
      <c r="K215" s="11">
        <v>37175.300000000003</v>
      </c>
      <c r="L215" s="11">
        <v>35472.92</v>
      </c>
      <c r="M215" s="11">
        <v>49149.67</v>
      </c>
      <c r="N215" s="11">
        <v>34793.06</v>
      </c>
      <c r="O215" s="11">
        <v>28436.86</v>
      </c>
      <c r="P215" s="11">
        <v>32166.52</v>
      </c>
      <c r="Q215" s="11">
        <v>431402.84</v>
      </c>
      <c r="R215" t="str">
        <f>VLOOKUP(D215,Lookups!$A$4:$E$311,5,FALSE)</f>
        <v>CR6</v>
      </c>
      <c r="S215" t="str">
        <f t="shared" si="15"/>
        <v>506</v>
      </c>
      <c r="T215" t="str">
        <f t="shared" si="16"/>
        <v>CR6506</v>
      </c>
      <c r="U215" t="str">
        <f t="shared" si="17"/>
        <v>CR65062013</v>
      </c>
      <c r="V215" t="str">
        <f t="shared" si="18"/>
        <v>PLTL</v>
      </c>
      <c r="W215" t="str">
        <f t="shared" si="19"/>
        <v>CR6PLTL2013</v>
      </c>
    </row>
    <row r="216" spans="1:23" x14ac:dyDescent="0.25">
      <c r="A216" t="s">
        <v>3194</v>
      </c>
      <c r="B216" t="s">
        <v>2833</v>
      </c>
      <c r="C216" t="s">
        <v>17</v>
      </c>
      <c r="D216" s="1" t="s">
        <v>22</v>
      </c>
      <c r="E216" s="11">
        <v>13746.84</v>
      </c>
      <c r="F216" s="11">
        <v>13801.59</v>
      </c>
      <c r="G216" s="11">
        <v>28927.33</v>
      </c>
      <c r="H216" s="11">
        <v>22140.84</v>
      </c>
      <c r="I216" s="11">
        <v>22351.13</v>
      </c>
      <c r="J216" s="11">
        <v>22758.25</v>
      </c>
      <c r="K216" s="11">
        <v>17249.13</v>
      </c>
      <c r="L216" s="11">
        <v>24575.360000000001</v>
      </c>
      <c r="M216" s="11">
        <v>12947.18</v>
      </c>
      <c r="N216" s="11">
        <v>20179.52</v>
      </c>
      <c r="O216" s="11">
        <v>15956.42</v>
      </c>
      <c r="P216" s="11">
        <v>12058.73</v>
      </c>
      <c r="Q216" s="11">
        <v>226692.32</v>
      </c>
      <c r="R216" t="str">
        <f>VLOOKUP(D216,Lookups!$A$4:$E$311,5,FALSE)</f>
        <v>TY3</v>
      </c>
      <c r="S216" t="str">
        <f t="shared" si="15"/>
        <v>506</v>
      </c>
      <c r="T216" t="str">
        <f t="shared" si="16"/>
        <v>TY3506</v>
      </c>
      <c r="U216" t="str">
        <f t="shared" si="17"/>
        <v>TY35062013</v>
      </c>
      <c r="V216" t="str">
        <f t="shared" si="18"/>
        <v>PLTL</v>
      </c>
      <c r="W216" t="str">
        <f t="shared" si="19"/>
        <v>TY3PLTL2013</v>
      </c>
    </row>
    <row r="217" spans="1:23" x14ac:dyDescent="0.25">
      <c r="A217" t="s">
        <v>3194</v>
      </c>
      <c r="B217" t="s">
        <v>2833</v>
      </c>
      <c r="C217" t="s">
        <v>17</v>
      </c>
      <c r="D217" s="1" t="s">
        <v>24</v>
      </c>
      <c r="E217" s="11">
        <v>5607.98</v>
      </c>
      <c r="F217" s="11">
        <v>5114.34</v>
      </c>
      <c r="G217" s="11">
        <v>5105.0600000000004</v>
      </c>
      <c r="H217" s="11">
        <v>5387.62</v>
      </c>
      <c r="I217" s="11">
        <v>5639.81</v>
      </c>
      <c r="J217" s="11">
        <v>4247.46</v>
      </c>
      <c r="K217" s="11">
        <v>5094.8900000000003</v>
      </c>
      <c r="L217" s="11">
        <v>5639.85</v>
      </c>
      <c r="M217" s="11">
        <v>5175.7</v>
      </c>
      <c r="N217" s="11">
        <v>5508.69</v>
      </c>
      <c r="O217" s="11">
        <v>3329.68</v>
      </c>
      <c r="P217" s="11">
        <v>4672.4399999999996</v>
      </c>
      <c r="Q217" s="11">
        <v>60523.519999999997</v>
      </c>
      <c r="R217" t="str">
        <f>VLOOKUP(D217,Lookups!$A$4:$E$311,5,FALSE)</f>
        <v>GR3</v>
      </c>
      <c r="S217" t="str">
        <f t="shared" si="15"/>
        <v>506</v>
      </c>
      <c r="T217" t="str">
        <f t="shared" si="16"/>
        <v>GR3506</v>
      </c>
      <c r="U217" t="str">
        <f t="shared" si="17"/>
        <v>GR35062013</v>
      </c>
      <c r="V217" t="str">
        <f t="shared" si="18"/>
        <v>PLTL</v>
      </c>
      <c r="W217" t="str">
        <f t="shared" si="19"/>
        <v>GR3PLTL2013</v>
      </c>
    </row>
    <row r="218" spans="1:23" x14ac:dyDescent="0.25">
      <c r="A218" t="s">
        <v>3194</v>
      </c>
      <c r="B218" t="s">
        <v>2833</v>
      </c>
      <c r="C218" t="s">
        <v>17</v>
      </c>
      <c r="D218" s="1" t="s">
        <v>25</v>
      </c>
      <c r="E218" s="11">
        <v>8411.9599999999991</v>
      </c>
      <c r="F218" s="11">
        <v>7671.56</v>
      </c>
      <c r="G218" s="11">
        <v>7657.56</v>
      </c>
      <c r="H218" s="11">
        <v>8081.46</v>
      </c>
      <c r="I218" s="11">
        <v>8459.7099999999991</v>
      </c>
      <c r="J218" s="11">
        <v>6371.17</v>
      </c>
      <c r="K218" s="11">
        <v>7642.36</v>
      </c>
      <c r="L218" s="11">
        <v>8459.7800000000007</v>
      </c>
      <c r="M218" s="11">
        <v>7763.59</v>
      </c>
      <c r="N218" s="11">
        <v>8263.0499999999993</v>
      </c>
      <c r="O218" s="11">
        <v>4994.49</v>
      </c>
      <c r="P218" s="11">
        <v>7008.71</v>
      </c>
      <c r="Q218" s="11">
        <v>90785.4</v>
      </c>
      <c r="R218" t="str">
        <f>VLOOKUP(D218,Lookups!$A$4:$E$311,5,FALSE)</f>
        <v>GR4</v>
      </c>
      <c r="S218" t="str">
        <f t="shared" si="15"/>
        <v>506</v>
      </c>
      <c r="T218" t="str">
        <f t="shared" si="16"/>
        <v>GR4506</v>
      </c>
      <c r="U218" t="str">
        <f t="shared" si="17"/>
        <v>GR45062013</v>
      </c>
      <c r="V218" t="str">
        <f t="shared" si="18"/>
        <v>PLTL</v>
      </c>
      <c r="W218" t="str">
        <f t="shared" si="19"/>
        <v>GR4PLTL2013</v>
      </c>
    </row>
    <row r="219" spans="1:23" x14ac:dyDescent="0.25">
      <c r="A219" t="s">
        <v>3194</v>
      </c>
      <c r="B219" t="s">
        <v>2833</v>
      </c>
      <c r="C219" t="s">
        <v>17</v>
      </c>
      <c r="D219" s="1" t="s">
        <v>26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t="str">
        <f>VLOOKUP(D219,Lookups!$A$4:$E$311,5,FALSE)</f>
        <v>GRC</v>
      </c>
      <c r="S219" t="str">
        <f t="shared" si="15"/>
        <v>506</v>
      </c>
      <c r="T219" t="str">
        <f t="shared" si="16"/>
        <v>GRC506</v>
      </c>
      <c r="U219" t="str">
        <f t="shared" si="17"/>
        <v>GRC5062013</v>
      </c>
      <c r="V219" t="str">
        <f t="shared" si="18"/>
        <v>PLTL</v>
      </c>
      <c r="W219" t="str">
        <f t="shared" si="19"/>
        <v>GRCPLTL2013</v>
      </c>
    </row>
    <row r="220" spans="1:23" x14ac:dyDescent="0.25">
      <c r="A220" t="s">
        <v>3194</v>
      </c>
      <c r="B220" t="s">
        <v>2833</v>
      </c>
      <c r="C220" t="s">
        <v>27</v>
      </c>
      <c r="D220" s="1" t="s">
        <v>18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t="str">
        <f>VLOOKUP(D220,Lookups!$A$4:$E$311,5,FALSE)</f>
        <v>CRC</v>
      </c>
      <c r="S220" t="str">
        <f t="shared" si="15"/>
        <v>506</v>
      </c>
      <c r="T220" t="str">
        <f t="shared" si="16"/>
        <v>CRC506</v>
      </c>
      <c r="U220" t="str">
        <f t="shared" si="17"/>
        <v>CRC5062013</v>
      </c>
      <c r="V220" t="str">
        <f t="shared" si="18"/>
        <v>PNTL</v>
      </c>
      <c r="W220" t="str">
        <f t="shared" si="19"/>
        <v>CRCPNTL2013</v>
      </c>
    </row>
    <row r="221" spans="1:23" x14ac:dyDescent="0.25">
      <c r="A221" t="s">
        <v>3194</v>
      </c>
      <c r="B221" t="s">
        <v>2833</v>
      </c>
      <c r="C221" t="s">
        <v>27</v>
      </c>
      <c r="D221" s="1" t="s">
        <v>19</v>
      </c>
      <c r="E221" s="11">
        <v>103559.53</v>
      </c>
      <c r="F221" s="11">
        <v>112698.38</v>
      </c>
      <c r="G221" s="11">
        <v>105243.86</v>
      </c>
      <c r="H221" s="11">
        <v>79780.600000000006</v>
      </c>
      <c r="I221" s="11">
        <v>103741.75</v>
      </c>
      <c r="J221" s="11">
        <v>102183.24</v>
      </c>
      <c r="K221" s="11">
        <v>107100.15</v>
      </c>
      <c r="L221" s="11">
        <v>99755.32</v>
      </c>
      <c r="M221" s="11">
        <v>99578.64</v>
      </c>
      <c r="N221" s="11">
        <v>100168.34</v>
      </c>
      <c r="O221" s="11">
        <v>102241.52</v>
      </c>
      <c r="P221" s="11">
        <v>111966.47</v>
      </c>
      <c r="Q221" s="11">
        <v>1228017.8</v>
      </c>
      <c r="R221" t="str">
        <f>VLOOKUP(D221,Lookups!$A$4:$E$311,5,FALSE)</f>
        <v>CR4</v>
      </c>
      <c r="S221" t="str">
        <f t="shared" si="15"/>
        <v>506</v>
      </c>
      <c r="T221" t="str">
        <f t="shared" si="16"/>
        <v>CR4506</v>
      </c>
      <c r="U221" t="str">
        <f t="shared" si="17"/>
        <v>CR45062013</v>
      </c>
      <c r="V221" t="str">
        <f t="shared" si="18"/>
        <v>PNTL</v>
      </c>
      <c r="W221" t="str">
        <f t="shared" si="19"/>
        <v>CR4PNTL2013</v>
      </c>
    </row>
    <row r="222" spans="1:23" x14ac:dyDescent="0.25">
      <c r="A222" t="s">
        <v>3194</v>
      </c>
      <c r="B222" t="s">
        <v>2833</v>
      </c>
      <c r="C222" t="s">
        <v>27</v>
      </c>
      <c r="D222" s="1" t="s">
        <v>20</v>
      </c>
      <c r="E222" s="11">
        <v>118011.83</v>
      </c>
      <c r="F222" s="11">
        <v>123655.35</v>
      </c>
      <c r="G222" s="11">
        <v>111674.5</v>
      </c>
      <c r="H222" s="11">
        <v>101478.87</v>
      </c>
      <c r="I222" s="11">
        <v>125364.49</v>
      </c>
      <c r="J222" s="11">
        <v>111483.42</v>
      </c>
      <c r="K222" s="11">
        <v>115708.97</v>
      </c>
      <c r="L222" s="11">
        <v>109420.57</v>
      </c>
      <c r="M222" s="11">
        <v>110564.91</v>
      </c>
      <c r="N222" s="11">
        <v>111858.99</v>
      </c>
      <c r="O222" s="11">
        <v>137928.94</v>
      </c>
      <c r="P222" s="11">
        <v>135680.79</v>
      </c>
      <c r="Q222" s="11">
        <v>1412831.63</v>
      </c>
      <c r="R222" t="str">
        <f>VLOOKUP(D222,Lookups!$A$4:$E$311,5,FALSE)</f>
        <v>CR5</v>
      </c>
      <c r="S222" t="str">
        <f t="shared" si="15"/>
        <v>506</v>
      </c>
      <c r="T222" t="str">
        <f t="shared" si="16"/>
        <v>CR5506</v>
      </c>
      <c r="U222" t="str">
        <f t="shared" si="17"/>
        <v>CR55062013</v>
      </c>
      <c r="V222" t="str">
        <f t="shared" si="18"/>
        <v>PNTL</v>
      </c>
      <c r="W222" t="str">
        <f t="shared" si="19"/>
        <v>CR5PNTL2013</v>
      </c>
    </row>
    <row r="223" spans="1:23" x14ac:dyDescent="0.25">
      <c r="A223" t="s">
        <v>3194</v>
      </c>
      <c r="B223" t="s">
        <v>2833</v>
      </c>
      <c r="C223" t="s">
        <v>27</v>
      </c>
      <c r="D223" s="1" t="s">
        <v>21</v>
      </c>
      <c r="E223" s="11">
        <v>167544.99</v>
      </c>
      <c r="F223" s="11">
        <v>216397.88</v>
      </c>
      <c r="G223" s="11">
        <v>161365.75</v>
      </c>
      <c r="H223" s="11">
        <v>133563.78</v>
      </c>
      <c r="I223" s="11">
        <v>196366.28</v>
      </c>
      <c r="J223" s="11">
        <v>176379.45</v>
      </c>
      <c r="K223" s="11">
        <v>166648.94</v>
      </c>
      <c r="L223" s="11">
        <v>170804.8</v>
      </c>
      <c r="M223" s="11">
        <v>178247.79</v>
      </c>
      <c r="N223" s="11">
        <v>181042.6</v>
      </c>
      <c r="O223" s="11">
        <v>160588.35999999999</v>
      </c>
      <c r="P223" s="11">
        <v>191826.95</v>
      </c>
      <c r="Q223" s="11">
        <v>2100777.5699999998</v>
      </c>
      <c r="R223" t="str">
        <f>VLOOKUP(D223,Lookups!$A$4:$E$311,5,FALSE)</f>
        <v>CR6</v>
      </c>
      <c r="S223" t="str">
        <f t="shared" si="15"/>
        <v>506</v>
      </c>
      <c r="T223" t="str">
        <f t="shared" si="16"/>
        <v>CR6506</v>
      </c>
      <c r="U223" t="str">
        <f t="shared" si="17"/>
        <v>CR65062013</v>
      </c>
      <c r="V223" t="str">
        <f t="shared" si="18"/>
        <v>PNTL</v>
      </c>
      <c r="W223" t="str">
        <f t="shared" si="19"/>
        <v>CR6PNTL2013</v>
      </c>
    </row>
    <row r="224" spans="1:23" x14ac:dyDescent="0.25">
      <c r="A224" t="s">
        <v>3194</v>
      </c>
      <c r="B224" t="s">
        <v>2833</v>
      </c>
      <c r="C224" t="s">
        <v>27</v>
      </c>
      <c r="D224" s="1" t="s">
        <v>22</v>
      </c>
      <c r="E224" s="11">
        <v>7706.65</v>
      </c>
      <c r="F224" s="11">
        <v>14835.58</v>
      </c>
      <c r="G224" s="11">
        <v>7006.83</v>
      </c>
      <c r="H224" s="11">
        <v>13194.66</v>
      </c>
      <c r="I224" s="11">
        <v>2566.71</v>
      </c>
      <c r="J224" s="11">
        <v>9553.49</v>
      </c>
      <c r="K224" s="11">
        <v>26473.42</v>
      </c>
      <c r="L224" s="11">
        <v>16996.060000000001</v>
      </c>
      <c r="M224" s="11">
        <v>24352.22</v>
      </c>
      <c r="N224" s="11">
        <v>-3555.55</v>
      </c>
      <c r="O224" s="11">
        <v>7799.27</v>
      </c>
      <c r="P224" s="11">
        <v>2365.0700000000002</v>
      </c>
      <c r="Q224" s="11">
        <v>129294.41</v>
      </c>
      <c r="R224" t="str">
        <f>VLOOKUP(D224,Lookups!$A$4:$E$311,5,FALSE)</f>
        <v>TY3</v>
      </c>
      <c r="S224" t="str">
        <f t="shared" si="15"/>
        <v>506</v>
      </c>
      <c r="T224" t="str">
        <f t="shared" si="16"/>
        <v>TY3506</v>
      </c>
      <c r="U224" t="str">
        <f t="shared" si="17"/>
        <v>TY35062013</v>
      </c>
      <c r="V224" t="str">
        <f t="shared" si="18"/>
        <v>PNTL</v>
      </c>
      <c r="W224" t="str">
        <f t="shared" si="19"/>
        <v>TY3PNTL2013</v>
      </c>
    </row>
    <row r="225" spans="1:23" x14ac:dyDescent="0.25">
      <c r="A225" t="s">
        <v>3194</v>
      </c>
      <c r="B225" t="s">
        <v>2833</v>
      </c>
      <c r="C225" t="s">
        <v>27</v>
      </c>
      <c r="D225" s="1" t="s">
        <v>23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t="str">
        <f>VLOOKUP(D225,Lookups!$A$4:$E$311,5,FALSE)</f>
        <v>TYC</v>
      </c>
      <c r="S225" t="str">
        <f t="shared" si="15"/>
        <v>506</v>
      </c>
      <c r="T225" t="str">
        <f t="shared" si="16"/>
        <v>TYC506</v>
      </c>
      <c r="U225" t="str">
        <f t="shared" si="17"/>
        <v>TYC5062013</v>
      </c>
      <c r="V225" t="str">
        <f t="shared" si="18"/>
        <v>PNTL</v>
      </c>
      <c r="W225" t="str">
        <f t="shared" si="19"/>
        <v>TYCPNTL2013</v>
      </c>
    </row>
    <row r="226" spans="1:23" x14ac:dyDescent="0.25">
      <c r="A226" t="s">
        <v>3194</v>
      </c>
      <c r="B226" t="s">
        <v>2833</v>
      </c>
      <c r="C226" t="s">
        <v>27</v>
      </c>
      <c r="D226" s="1" t="s">
        <v>24</v>
      </c>
      <c r="E226" s="11">
        <v>19341.39</v>
      </c>
      <c r="F226" s="11">
        <v>20908.689999999999</v>
      </c>
      <c r="G226" s="11">
        <v>15365.6</v>
      </c>
      <c r="H226" s="11">
        <v>25773.99</v>
      </c>
      <c r="I226" s="11">
        <v>19605.52</v>
      </c>
      <c r="J226" s="11">
        <v>21079.7</v>
      </c>
      <c r="K226" s="11">
        <v>18218.330000000002</v>
      </c>
      <c r="L226" s="11">
        <v>18880.03</v>
      </c>
      <c r="M226" s="11">
        <v>18451.75</v>
      </c>
      <c r="N226" s="11">
        <v>24276.05</v>
      </c>
      <c r="O226" s="11">
        <v>22881.279999999999</v>
      </c>
      <c r="P226" s="11">
        <v>29162.52</v>
      </c>
      <c r="Q226" s="11">
        <v>253944.85</v>
      </c>
      <c r="R226" t="str">
        <f>VLOOKUP(D226,Lookups!$A$4:$E$311,5,FALSE)</f>
        <v>GR3</v>
      </c>
      <c r="S226" t="str">
        <f t="shared" si="15"/>
        <v>506</v>
      </c>
      <c r="T226" t="str">
        <f t="shared" si="16"/>
        <v>GR3506</v>
      </c>
      <c r="U226" t="str">
        <f t="shared" si="17"/>
        <v>GR35062013</v>
      </c>
      <c r="V226" t="str">
        <f t="shared" si="18"/>
        <v>PNTL</v>
      </c>
      <c r="W226" t="str">
        <f t="shared" si="19"/>
        <v>GR3PNTL2013</v>
      </c>
    </row>
    <row r="227" spans="1:23" x14ac:dyDescent="0.25">
      <c r="A227" t="s">
        <v>3194</v>
      </c>
      <c r="B227" t="s">
        <v>2833</v>
      </c>
      <c r="C227" t="s">
        <v>27</v>
      </c>
      <c r="D227" s="1" t="s">
        <v>25</v>
      </c>
      <c r="E227" s="11">
        <v>29012.1</v>
      </c>
      <c r="F227" s="11">
        <v>31363.03</v>
      </c>
      <c r="G227" s="11">
        <v>23048.43</v>
      </c>
      <c r="H227" s="11">
        <v>38661.01</v>
      </c>
      <c r="I227" s="11">
        <v>29408.29</v>
      </c>
      <c r="J227" s="11">
        <v>31619.53</v>
      </c>
      <c r="K227" s="11">
        <v>27327.48</v>
      </c>
      <c r="L227" s="11">
        <v>28319.99</v>
      </c>
      <c r="M227" s="11">
        <v>27677.58</v>
      </c>
      <c r="N227" s="11">
        <v>36414.089999999997</v>
      </c>
      <c r="O227" s="11">
        <v>34321.879999999997</v>
      </c>
      <c r="P227" s="11">
        <v>43743.76</v>
      </c>
      <c r="Q227" s="11">
        <v>380917.17</v>
      </c>
      <c r="R227" t="str">
        <f>VLOOKUP(D227,Lookups!$A$4:$E$311,5,FALSE)</f>
        <v>GR4</v>
      </c>
      <c r="S227" t="str">
        <f t="shared" si="15"/>
        <v>506</v>
      </c>
      <c r="T227" t="str">
        <f t="shared" si="16"/>
        <v>GR4506</v>
      </c>
      <c r="U227" t="str">
        <f t="shared" si="17"/>
        <v>GR45062013</v>
      </c>
      <c r="V227" t="str">
        <f t="shared" si="18"/>
        <v>PNTL</v>
      </c>
      <c r="W227" t="str">
        <f t="shared" si="19"/>
        <v>GR4PNTL2013</v>
      </c>
    </row>
    <row r="228" spans="1:23" x14ac:dyDescent="0.25">
      <c r="A228" t="s">
        <v>3194</v>
      </c>
      <c r="B228" t="s">
        <v>2833</v>
      </c>
      <c r="C228" t="s">
        <v>27</v>
      </c>
      <c r="D228" s="1" t="s">
        <v>26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11">
        <v>0</v>
      </c>
      <c r="Q228" s="11">
        <v>0</v>
      </c>
      <c r="R228" t="str">
        <f>VLOOKUP(D228,Lookups!$A$4:$E$311,5,FALSE)</f>
        <v>GRC</v>
      </c>
      <c r="S228" t="str">
        <f t="shared" si="15"/>
        <v>506</v>
      </c>
      <c r="T228" t="str">
        <f t="shared" si="16"/>
        <v>GRC506</v>
      </c>
      <c r="U228" t="str">
        <f t="shared" si="17"/>
        <v>GRC5062013</v>
      </c>
      <c r="V228" t="str">
        <f t="shared" si="18"/>
        <v>PNTL</v>
      </c>
      <c r="W228" t="str">
        <f t="shared" si="19"/>
        <v>GRCPNTL2013</v>
      </c>
    </row>
    <row r="229" spans="1:23" x14ac:dyDescent="0.25">
      <c r="A229" t="s">
        <v>3194</v>
      </c>
      <c r="B229" t="s">
        <v>2853</v>
      </c>
      <c r="C229" t="s">
        <v>27</v>
      </c>
      <c r="D229" s="1" t="s">
        <v>18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v>0</v>
      </c>
      <c r="R229" t="str">
        <f>VLOOKUP(D229,Lookups!$A$4:$E$311,5,FALSE)</f>
        <v>CRC</v>
      </c>
      <c r="S229" t="str">
        <f t="shared" si="15"/>
        <v>506</v>
      </c>
      <c r="T229" t="str">
        <f t="shared" si="16"/>
        <v>CRC506</v>
      </c>
      <c r="U229" t="str">
        <f t="shared" si="17"/>
        <v>CRC5062013</v>
      </c>
      <c r="V229" t="str">
        <f t="shared" si="18"/>
        <v>PNTL</v>
      </c>
      <c r="W229" t="str">
        <f t="shared" si="19"/>
        <v>CRCPNTL2013</v>
      </c>
    </row>
    <row r="230" spans="1:23" x14ac:dyDescent="0.25">
      <c r="A230" t="s">
        <v>3194</v>
      </c>
      <c r="B230" t="s">
        <v>2853</v>
      </c>
      <c r="C230" t="s">
        <v>27</v>
      </c>
      <c r="D230" s="1" t="s">
        <v>19</v>
      </c>
      <c r="E230" s="11">
        <v>566.41999999999996</v>
      </c>
      <c r="F230" s="11">
        <v>292.13</v>
      </c>
      <c r="G230" s="11">
        <v>-299.41000000000003</v>
      </c>
      <c r="H230" s="11">
        <v>523.16999999999996</v>
      </c>
      <c r="I230" s="11">
        <v>414.62</v>
      </c>
      <c r="J230" s="11">
        <v>411.1</v>
      </c>
      <c r="K230" s="11">
        <v>174.54</v>
      </c>
      <c r="L230" s="11">
        <v>665.64</v>
      </c>
      <c r="M230" s="11">
        <v>173.73</v>
      </c>
      <c r="N230" s="11">
        <v>265.22000000000003</v>
      </c>
      <c r="O230" s="11">
        <v>563.63</v>
      </c>
      <c r="P230" s="11">
        <v>436.97</v>
      </c>
      <c r="Q230" s="11">
        <v>4187.76</v>
      </c>
      <c r="R230" t="str">
        <f>VLOOKUP(D230,Lookups!$A$4:$E$311,5,FALSE)</f>
        <v>CR4</v>
      </c>
      <c r="S230" t="str">
        <f t="shared" si="15"/>
        <v>506</v>
      </c>
      <c r="T230" t="str">
        <f t="shared" si="16"/>
        <v>CR4506</v>
      </c>
      <c r="U230" t="str">
        <f t="shared" si="17"/>
        <v>CR45062013</v>
      </c>
      <c r="V230" t="str">
        <f t="shared" si="18"/>
        <v>PNTL</v>
      </c>
      <c r="W230" t="str">
        <f t="shared" si="19"/>
        <v>CR4PNTL2013</v>
      </c>
    </row>
    <row r="231" spans="1:23" x14ac:dyDescent="0.25">
      <c r="A231" t="s">
        <v>3194</v>
      </c>
      <c r="B231" t="s">
        <v>2853</v>
      </c>
      <c r="C231" t="s">
        <v>27</v>
      </c>
      <c r="D231" s="1" t="s">
        <v>20</v>
      </c>
      <c r="E231" s="11">
        <v>629.37</v>
      </c>
      <c r="F231" s="11">
        <v>324.58999999999997</v>
      </c>
      <c r="G231" s="11">
        <v>-332.67</v>
      </c>
      <c r="H231" s="11">
        <v>581.29999999999995</v>
      </c>
      <c r="I231" s="11">
        <v>460.69</v>
      </c>
      <c r="J231" s="11">
        <v>456.77</v>
      </c>
      <c r="K231" s="11">
        <v>193.93</v>
      </c>
      <c r="L231" s="11">
        <v>739.59</v>
      </c>
      <c r="M231" s="11">
        <v>193.04</v>
      </c>
      <c r="N231" s="11">
        <v>294.69</v>
      </c>
      <c r="O231" s="11">
        <v>626.27</v>
      </c>
      <c r="P231" s="11">
        <v>485.52</v>
      </c>
      <c r="Q231" s="11">
        <v>4653.09</v>
      </c>
      <c r="R231" t="str">
        <f>VLOOKUP(D231,Lookups!$A$4:$E$311,5,FALSE)</f>
        <v>CR5</v>
      </c>
      <c r="S231" t="str">
        <f t="shared" si="15"/>
        <v>506</v>
      </c>
      <c r="T231" t="str">
        <f t="shared" si="16"/>
        <v>CR5506</v>
      </c>
      <c r="U231" t="str">
        <f t="shared" si="17"/>
        <v>CR55062013</v>
      </c>
      <c r="V231" t="str">
        <f t="shared" si="18"/>
        <v>PNTL</v>
      </c>
      <c r="W231" t="str">
        <f t="shared" si="19"/>
        <v>CR5PNTL2013</v>
      </c>
    </row>
    <row r="232" spans="1:23" x14ac:dyDescent="0.25">
      <c r="A232" t="s">
        <v>3194</v>
      </c>
      <c r="B232" t="s">
        <v>2853</v>
      </c>
      <c r="C232" t="s">
        <v>27</v>
      </c>
      <c r="D232" s="1" t="s">
        <v>21</v>
      </c>
      <c r="E232" s="11">
        <v>902.09</v>
      </c>
      <c r="F232" s="11">
        <v>465.24</v>
      </c>
      <c r="G232" s="11">
        <v>-476.82</v>
      </c>
      <c r="H232" s="11">
        <v>833.2</v>
      </c>
      <c r="I232" s="11">
        <v>660.32</v>
      </c>
      <c r="J232" s="11">
        <v>654.70000000000005</v>
      </c>
      <c r="K232" s="11">
        <v>277.95999999999998</v>
      </c>
      <c r="L232" s="11">
        <v>1060.08</v>
      </c>
      <c r="M232" s="11">
        <v>276.68</v>
      </c>
      <c r="N232" s="11">
        <v>422.39</v>
      </c>
      <c r="O232" s="11">
        <v>897.64</v>
      </c>
      <c r="P232" s="11">
        <v>695.9</v>
      </c>
      <c r="Q232" s="11">
        <v>6669.38</v>
      </c>
      <c r="R232" t="str">
        <f>VLOOKUP(D232,Lookups!$A$4:$E$311,5,FALSE)</f>
        <v>CR6</v>
      </c>
      <c r="S232" t="str">
        <f t="shared" si="15"/>
        <v>506</v>
      </c>
      <c r="T232" t="str">
        <f t="shared" si="16"/>
        <v>CR6506</v>
      </c>
      <c r="U232" t="str">
        <f t="shared" si="17"/>
        <v>CR65062013</v>
      </c>
      <c r="V232" t="str">
        <f t="shared" si="18"/>
        <v>PNTL</v>
      </c>
      <c r="W232" t="str">
        <f t="shared" si="19"/>
        <v>CR6PNTL2013</v>
      </c>
    </row>
    <row r="233" spans="1:23" x14ac:dyDescent="0.25">
      <c r="A233" t="s">
        <v>3194</v>
      </c>
      <c r="B233" t="s">
        <v>2853</v>
      </c>
      <c r="C233" t="s">
        <v>27</v>
      </c>
      <c r="D233" s="1" t="s">
        <v>22</v>
      </c>
      <c r="E233" s="11">
        <v>122.89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11">
        <v>0</v>
      </c>
      <c r="Q233" s="11">
        <v>122.89</v>
      </c>
      <c r="R233" t="str">
        <f>VLOOKUP(D233,Lookups!$A$4:$E$311,5,FALSE)</f>
        <v>TY3</v>
      </c>
      <c r="S233" t="str">
        <f t="shared" si="15"/>
        <v>506</v>
      </c>
      <c r="T233" t="str">
        <f t="shared" si="16"/>
        <v>TY3506</v>
      </c>
      <c r="U233" t="str">
        <f t="shared" si="17"/>
        <v>TY35062013</v>
      </c>
      <c r="V233" t="str">
        <f t="shared" si="18"/>
        <v>PNTL</v>
      </c>
      <c r="W233" t="str">
        <f t="shared" si="19"/>
        <v>TY3PNTL2013</v>
      </c>
    </row>
    <row r="234" spans="1:23" x14ac:dyDescent="0.25">
      <c r="A234" t="s">
        <v>3194</v>
      </c>
      <c r="B234" t="s">
        <v>2853</v>
      </c>
      <c r="C234" t="s">
        <v>27</v>
      </c>
      <c r="D234" s="1" t="s">
        <v>23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0</v>
      </c>
      <c r="Q234" s="11">
        <v>0</v>
      </c>
      <c r="R234" t="str">
        <f>VLOOKUP(D234,Lookups!$A$4:$E$311,5,FALSE)</f>
        <v>TYC</v>
      </c>
      <c r="S234" t="str">
        <f t="shared" si="15"/>
        <v>506</v>
      </c>
      <c r="T234" t="str">
        <f t="shared" si="16"/>
        <v>TYC506</v>
      </c>
      <c r="U234" t="str">
        <f t="shared" si="17"/>
        <v>TYC5062013</v>
      </c>
      <c r="V234" t="str">
        <f t="shared" si="18"/>
        <v>PNTL</v>
      </c>
      <c r="W234" t="str">
        <f t="shared" si="19"/>
        <v>TYCPNTL2013</v>
      </c>
    </row>
    <row r="235" spans="1:23" x14ac:dyDescent="0.25">
      <c r="A235" t="s">
        <v>3194</v>
      </c>
      <c r="B235" t="s">
        <v>2853</v>
      </c>
      <c r="C235" t="s">
        <v>27</v>
      </c>
      <c r="D235" s="1" t="s">
        <v>24</v>
      </c>
      <c r="E235" s="11">
        <v>147.46</v>
      </c>
      <c r="F235" s="11">
        <v>119.57</v>
      </c>
      <c r="G235" s="11">
        <v>10.14</v>
      </c>
      <c r="H235" s="11">
        <v>241.6</v>
      </c>
      <c r="I235" s="11">
        <v>179.88</v>
      </c>
      <c r="J235" s="11">
        <v>170.42</v>
      </c>
      <c r="K235" s="11">
        <v>104.2</v>
      </c>
      <c r="L235" s="11">
        <v>372.62</v>
      </c>
      <c r="M235" s="11">
        <v>136.91</v>
      </c>
      <c r="N235" s="11">
        <v>107.16</v>
      </c>
      <c r="O235" s="11">
        <v>224.62</v>
      </c>
      <c r="P235" s="11">
        <v>225.63</v>
      </c>
      <c r="Q235" s="11">
        <v>2040.21</v>
      </c>
      <c r="R235" t="str">
        <f>VLOOKUP(D235,Lookups!$A$4:$E$311,5,FALSE)</f>
        <v>GR3</v>
      </c>
      <c r="S235" t="str">
        <f t="shared" si="15"/>
        <v>506</v>
      </c>
      <c r="T235" t="str">
        <f t="shared" si="16"/>
        <v>GR3506</v>
      </c>
      <c r="U235" t="str">
        <f t="shared" si="17"/>
        <v>GR35062013</v>
      </c>
      <c r="V235" t="str">
        <f t="shared" si="18"/>
        <v>PNTL</v>
      </c>
      <c r="W235" t="str">
        <f t="shared" si="19"/>
        <v>GR3PNTL2013</v>
      </c>
    </row>
    <row r="236" spans="1:23" x14ac:dyDescent="0.25">
      <c r="A236" t="s">
        <v>3194</v>
      </c>
      <c r="B236" t="s">
        <v>2853</v>
      </c>
      <c r="C236" t="s">
        <v>27</v>
      </c>
      <c r="D236" s="1" t="s">
        <v>25</v>
      </c>
      <c r="E236" s="11">
        <v>221.19</v>
      </c>
      <c r="F236" s="11">
        <v>179.35</v>
      </c>
      <c r="G236" s="11">
        <v>15.22</v>
      </c>
      <c r="H236" s="11">
        <v>362.39</v>
      </c>
      <c r="I236" s="11">
        <v>269.81</v>
      </c>
      <c r="J236" s="11">
        <v>255.63</v>
      </c>
      <c r="K236" s="11">
        <v>156.30000000000001</v>
      </c>
      <c r="L236" s="11">
        <v>558.94000000000005</v>
      </c>
      <c r="M236" s="11">
        <v>205.38</v>
      </c>
      <c r="N236" s="11">
        <v>160.74</v>
      </c>
      <c r="O236" s="11">
        <v>336.94</v>
      </c>
      <c r="P236" s="11">
        <v>338.45</v>
      </c>
      <c r="Q236" s="11">
        <v>3060.34</v>
      </c>
      <c r="R236" t="str">
        <f>VLOOKUP(D236,Lookups!$A$4:$E$311,5,FALSE)</f>
        <v>GR4</v>
      </c>
      <c r="S236" t="str">
        <f t="shared" si="15"/>
        <v>506</v>
      </c>
      <c r="T236" t="str">
        <f t="shared" si="16"/>
        <v>GR4506</v>
      </c>
      <c r="U236" t="str">
        <f t="shared" si="17"/>
        <v>GR45062013</v>
      </c>
      <c r="V236" t="str">
        <f t="shared" si="18"/>
        <v>PNTL</v>
      </c>
      <c r="W236" t="str">
        <f t="shared" si="19"/>
        <v>GR4PNTL2013</v>
      </c>
    </row>
    <row r="237" spans="1:23" x14ac:dyDescent="0.25">
      <c r="A237" t="s">
        <v>3194</v>
      </c>
      <c r="B237" t="s">
        <v>2853</v>
      </c>
      <c r="C237" t="s">
        <v>27</v>
      </c>
      <c r="D237" s="1" t="s">
        <v>26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t="str">
        <f>VLOOKUP(D237,Lookups!$A$4:$E$311,5,FALSE)</f>
        <v>GRC</v>
      </c>
      <c r="S237" t="str">
        <f t="shared" ref="S237:S300" si="20">LEFT(B237,3)</f>
        <v>506</v>
      </c>
      <c r="T237" t="str">
        <f t="shared" ref="T237:T300" si="21">R237&amp;S237</f>
        <v>GRC506</v>
      </c>
      <c r="U237" t="str">
        <f t="shared" si="17"/>
        <v>GRC5062013</v>
      </c>
      <c r="V237" t="str">
        <f t="shared" si="18"/>
        <v>PNTL</v>
      </c>
      <c r="W237" t="str">
        <f t="shared" si="19"/>
        <v>GRCPNTL2013</v>
      </c>
    </row>
    <row r="238" spans="1:23" x14ac:dyDescent="0.25">
      <c r="A238" t="s">
        <v>3194</v>
      </c>
      <c r="B238" t="s">
        <v>2859</v>
      </c>
      <c r="C238" t="s">
        <v>27</v>
      </c>
      <c r="D238" s="1" t="s">
        <v>18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>
        <v>0</v>
      </c>
      <c r="R238" t="str">
        <f>VLOOKUP(D238,Lookups!$A$4:$E$311,5,FALSE)</f>
        <v>CRC</v>
      </c>
      <c r="S238" t="str">
        <f t="shared" si="20"/>
        <v>506</v>
      </c>
      <c r="T238" t="str">
        <f t="shared" si="21"/>
        <v>CRC506</v>
      </c>
      <c r="U238" t="str">
        <f t="shared" si="17"/>
        <v>CRC5062013</v>
      </c>
      <c r="V238" t="str">
        <f t="shared" si="18"/>
        <v>PNTL</v>
      </c>
      <c r="W238" t="str">
        <f t="shared" si="19"/>
        <v>CRCPNTL2013</v>
      </c>
    </row>
    <row r="239" spans="1:23" x14ac:dyDescent="0.25">
      <c r="A239" t="s">
        <v>3194</v>
      </c>
      <c r="B239" t="s">
        <v>2859</v>
      </c>
      <c r="C239" t="s">
        <v>27</v>
      </c>
      <c r="D239" s="1" t="s">
        <v>19</v>
      </c>
      <c r="E239" s="11">
        <v>-505.67</v>
      </c>
      <c r="F239" s="11">
        <v>0</v>
      </c>
      <c r="G239" s="11">
        <v>614.08000000000004</v>
      </c>
      <c r="H239" s="11">
        <v>-94.27</v>
      </c>
      <c r="I239" s="11">
        <v>-14.14</v>
      </c>
      <c r="J239" s="11">
        <v>-7.19</v>
      </c>
      <c r="K239" s="11">
        <v>235.59</v>
      </c>
      <c r="L239" s="11">
        <v>-458.75</v>
      </c>
      <c r="M239" s="11">
        <v>316.60000000000002</v>
      </c>
      <c r="N239" s="11">
        <v>-243.01</v>
      </c>
      <c r="O239" s="11">
        <v>-103.59</v>
      </c>
      <c r="P239" s="11">
        <v>229.64</v>
      </c>
      <c r="Q239" s="11">
        <v>-30.71</v>
      </c>
      <c r="R239" t="str">
        <f>VLOOKUP(D239,Lookups!$A$4:$E$311,5,FALSE)</f>
        <v>CR4</v>
      </c>
      <c r="S239" t="str">
        <f t="shared" si="20"/>
        <v>506</v>
      </c>
      <c r="T239" t="str">
        <f t="shared" si="21"/>
        <v>CR4506</v>
      </c>
      <c r="U239" t="str">
        <f t="shared" si="17"/>
        <v>CR45062013</v>
      </c>
      <c r="V239" t="str">
        <f t="shared" si="18"/>
        <v>PNTL</v>
      </c>
      <c r="W239" t="str">
        <f t="shared" si="19"/>
        <v>CR4PNTL2013</v>
      </c>
    </row>
    <row r="240" spans="1:23" x14ac:dyDescent="0.25">
      <c r="A240" t="s">
        <v>3194</v>
      </c>
      <c r="B240" t="s">
        <v>2859</v>
      </c>
      <c r="C240" t="s">
        <v>27</v>
      </c>
      <c r="D240" s="1" t="s">
        <v>20</v>
      </c>
      <c r="E240" s="11">
        <v>-561.86</v>
      </c>
      <c r="F240" s="11">
        <v>0</v>
      </c>
      <c r="G240" s="11">
        <v>682.31</v>
      </c>
      <c r="H240" s="11">
        <v>-104.74</v>
      </c>
      <c r="I240" s="11">
        <v>-15.71</v>
      </c>
      <c r="J240" s="11">
        <v>-7.99</v>
      </c>
      <c r="K240" s="11">
        <v>261.76</v>
      </c>
      <c r="L240" s="11">
        <v>-509.72</v>
      </c>
      <c r="M240" s="11">
        <v>351.78</v>
      </c>
      <c r="N240" s="11">
        <v>-270.01</v>
      </c>
      <c r="O240" s="11">
        <v>-115.1</v>
      </c>
      <c r="P240" s="11">
        <v>255.16</v>
      </c>
      <c r="Q240" s="11">
        <v>-34.119999999999997</v>
      </c>
      <c r="R240" t="str">
        <f>VLOOKUP(D240,Lookups!$A$4:$E$311,5,FALSE)</f>
        <v>CR5</v>
      </c>
      <c r="S240" t="str">
        <f t="shared" si="20"/>
        <v>506</v>
      </c>
      <c r="T240" t="str">
        <f t="shared" si="21"/>
        <v>CR5506</v>
      </c>
      <c r="U240" t="str">
        <f t="shared" si="17"/>
        <v>CR55062013</v>
      </c>
      <c r="V240" t="str">
        <f t="shared" si="18"/>
        <v>PNTL</v>
      </c>
      <c r="W240" t="str">
        <f t="shared" si="19"/>
        <v>CR5PNTL2013</v>
      </c>
    </row>
    <row r="241" spans="1:23" x14ac:dyDescent="0.25">
      <c r="A241" t="s">
        <v>3194</v>
      </c>
      <c r="B241" t="s">
        <v>2859</v>
      </c>
      <c r="C241" t="s">
        <v>27</v>
      </c>
      <c r="D241" s="1" t="s">
        <v>21</v>
      </c>
      <c r="E241" s="11">
        <v>-805.33</v>
      </c>
      <c r="F241" s="11">
        <v>0</v>
      </c>
      <c r="G241" s="11">
        <v>977.97</v>
      </c>
      <c r="H241" s="11">
        <v>-150.13</v>
      </c>
      <c r="I241" s="11">
        <v>-22.51</v>
      </c>
      <c r="J241" s="11">
        <v>-11.45</v>
      </c>
      <c r="K241" s="11">
        <v>375.19</v>
      </c>
      <c r="L241" s="11">
        <v>-730.6</v>
      </c>
      <c r="M241" s="11">
        <v>504.22</v>
      </c>
      <c r="N241" s="11">
        <v>-387.01</v>
      </c>
      <c r="O241" s="11">
        <v>-164.98</v>
      </c>
      <c r="P241" s="11">
        <v>365.72</v>
      </c>
      <c r="Q241" s="11">
        <v>-48.91</v>
      </c>
      <c r="R241" t="str">
        <f>VLOOKUP(D241,Lookups!$A$4:$E$311,5,FALSE)</f>
        <v>CR6</v>
      </c>
      <c r="S241" t="str">
        <f t="shared" si="20"/>
        <v>506</v>
      </c>
      <c r="T241" t="str">
        <f t="shared" si="21"/>
        <v>CR6506</v>
      </c>
      <c r="U241" t="str">
        <f t="shared" si="17"/>
        <v>CR65062013</v>
      </c>
      <c r="V241" t="str">
        <f t="shared" si="18"/>
        <v>PNTL</v>
      </c>
      <c r="W241" t="str">
        <f t="shared" si="19"/>
        <v>CR6PNTL2013</v>
      </c>
    </row>
    <row r="242" spans="1:23" x14ac:dyDescent="0.25">
      <c r="A242" t="s">
        <v>3194</v>
      </c>
      <c r="B242" t="s">
        <v>2859</v>
      </c>
      <c r="C242" t="s">
        <v>27</v>
      </c>
      <c r="D242" s="1" t="s">
        <v>22</v>
      </c>
      <c r="E242" s="11">
        <v>-109.74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  <c r="Q242" s="11">
        <v>-109.74</v>
      </c>
      <c r="R242" t="str">
        <f>VLOOKUP(D242,Lookups!$A$4:$E$311,5,FALSE)</f>
        <v>TY3</v>
      </c>
      <c r="S242" t="str">
        <f t="shared" si="20"/>
        <v>506</v>
      </c>
      <c r="T242" t="str">
        <f t="shared" si="21"/>
        <v>TY3506</v>
      </c>
      <c r="U242" t="str">
        <f t="shared" si="17"/>
        <v>TY35062013</v>
      </c>
      <c r="V242" t="str">
        <f t="shared" si="18"/>
        <v>PNTL</v>
      </c>
      <c r="W242" t="str">
        <f t="shared" si="19"/>
        <v>TY3PNTL2013</v>
      </c>
    </row>
    <row r="243" spans="1:23" x14ac:dyDescent="0.25">
      <c r="A243" t="s">
        <v>3194</v>
      </c>
      <c r="B243" t="s">
        <v>2859</v>
      </c>
      <c r="C243" t="s">
        <v>27</v>
      </c>
      <c r="D243" s="1" t="s">
        <v>23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t="str">
        <f>VLOOKUP(D243,Lookups!$A$4:$E$311,5,FALSE)</f>
        <v>TYC</v>
      </c>
      <c r="S243" t="str">
        <f t="shared" si="20"/>
        <v>506</v>
      </c>
      <c r="T243" t="str">
        <f t="shared" si="21"/>
        <v>TYC506</v>
      </c>
      <c r="U243" t="str">
        <f t="shared" si="17"/>
        <v>TYC5062013</v>
      </c>
      <c r="V243" t="str">
        <f t="shared" si="18"/>
        <v>PNTL</v>
      </c>
      <c r="W243" t="str">
        <f t="shared" si="19"/>
        <v>TYCPNTL2013</v>
      </c>
    </row>
    <row r="244" spans="1:23" x14ac:dyDescent="0.25">
      <c r="A244" t="s">
        <v>3194</v>
      </c>
      <c r="B244" t="s">
        <v>2859</v>
      </c>
      <c r="C244" t="s">
        <v>27</v>
      </c>
      <c r="D244" s="1" t="s">
        <v>24</v>
      </c>
      <c r="E244" s="11">
        <v>-131.69</v>
      </c>
      <c r="F244" s="11">
        <v>0</v>
      </c>
      <c r="G244" s="11">
        <v>159.88999999999999</v>
      </c>
      <c r="H244" s="11">
        <v>-24.55</v>
      </c>
      <c r="I244" s="11">
        <v>-3.65</v>
      </c>
      <c r="J244" s="11">
        <v>-1.9</v>
      </c>
      <c r="K244" s="11">
        <v>61.35</v>
      </c>
      <c r="L244" s="11">
        <v>-119.45</v>
      </c>
      <c r="M244" s="11">
        <v>79.989999999999995</v>
      </c>
      <c r="N244" s="11">
        <v>-62.26</v>
      </c>
      <c r="O244" s="11">
        <v>-26.54</v>
      </c>
      <c r="P244" s="11">
        <v>58.85</v>
      </c>
      <c r="Q244" s="11">
        <v>-9.9600000000000009</v>
      </c>
      <c r="R244" t="str">
        <f>VLOOKUP(D244,Lookups!$A$4:$E$311,5,FALSE)</f>
        <v>GR3</v>
      </c>
      <c r="S244" t="str">
        <f t="shared" si="20"/>
        <v>506</v>
      </c>
      <c r="T244" t="str">
        <f t="shared" si="21"/>
        <v>GR3506</v>
      </c>
      <c r="U244" t="str">
        <f t="shared" si="17"/>
        <v>GR35062013</v>
      </c>
      <c r="V244" t="str">
        <f t="shared" si="18"/>
        <v>PNTL</v>
      </c>
      <c r="W244" t="str">
        <f t="shared" si="19"/>
        <v>GR3PNTL2013</v>
      </c>
    </row>
    <row r="245" spans="1:23" x14ac:dyDescent="0.25">
      <c r="A245" t="s">
        <v>3194</v>
      </c>
      <c r="B245" t="s">
        <v>2859</v>
      </c>
      <c r="C245" t="s">
        <v>27</v>
      </c>
      <c r="D245" s="1" t="s">
        <v>25</v>
      </c>
      <c r="E245" s="11">
        <v>-197.53</v>
      </c>
      <c r="F245" s="11">
        <v>0</v>
      </c>
      <c r="G245" s="11">
        <v>239.83</v>
      </c>
      <c r="H245" s="11">
        <v>-36.83</v>
      </c>
      <c r="I245" s="11">
        <v>-5.47</v>
      </c>
      <c r="J245" s="11">
        <v>-2.84</v>
      </c>
      <c r="K245" s="11">
        <v>92.01</v>
      </c>
      <c r="L245" s="11">
        <v>-179.17</v>
      </c>
      <c r="M245" s="11">
        <v>119.99</v>
      </c>
      <c r="N245" s="11">
        <v>-93.38</v>
      </c>
      <c r="O245" s="11">
        <v>-39.82</v>
      </c>
      <c r="P245" s="11">
        <v>88.27</v>
      </c>
      <c r="Q245" s="11">
        <v>-14.94</v>
      </c>
      <c r="R245" t="str">
        <f>VLOOKUP(D245,Lookups!$A$4:$E$311,5,FALSE)</f>
        <v>GR4</v>
      </c>
      <c r="S245" t="str">
        <f t="shared" si="20"/>
        <v>506</v>
      </c>
      <c r="T245" t="str">
        <f t="shared" si="21"/>
        <v>GR4506</v>
      </c>
      <c r="U245" t="str">
        <f t="shared" si="17"/>
        <v>GR45062013</v>
      </c>
      <c r="V245" t="str">
        <f t="shared" si="18"/>
        <v>PNTL</v>
      </c>
      <c r="W245" t="str">
        <f t="shared" si="19"/>
        <v>GR4PNTL2013</v>
      </c>
    </row>
    <row r="246" spans="1:23" x14ac:dyDescent="0.25">
      <c r="A246" t="s">
        <v>3194</v>
      </c>
      <c r="B246" t="s">
        <v>2859</v>
      </c>
      <c r="C246" t="s">
        <v>27</v>
      </c>
      <c r="D246" s="1" t="s">
        <v>26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t="str">
        <f>VLOOKUP(D246,Lookups!$A$4:$E$311,5,FALSE)</f>
        <v>GRC</v>
      </c>
      <c r="S246" t="str">
        <f t="shared" si="20"/>
        <v>506</v>
      </c>
      <c r="T246" t="str">
        <f t="shared" si="21"/>
        <v>GRC506</v>
      </c>
      <c r="U246" t="str">
        <f t="shared" si="17"/>
        <v>GRC5062013</v>
      </c>
      <c r="V246" t="str">
        <f t="shared" si="18"/>
        <v>PNTL</v>
      </c>
      <c r="W246" t="str">
        <f t="shared" si="19"/>
        <v>GRCPNTL2013</v>
      </c>
    </row>
    <row r="247" spans="1:23" x14ac:dyDescent="0.25">
      <c r="A247" t="s">
        <v>3194</v>
      </c>
      <c r="B247" t="s">
        <v>2875</v>
      </c>
      <c r="C247" t="s">
        <v>17</v>
      </c>
      <c r="D247" s="1" t="s">
        <v>18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t="str">
        <f>VLOOKUP(D247,Lookups!$A$4:$E$311,5,FALSE)</f>
        <v>CRC</v>
      </c>
      <c r="S247" t="str">
        <f t="shared" si="20"/>
        <v>506</v>
      </c>
      <c r="T247" t="str">
        <f t="shared" si="21"/>
        <v>CRC506</v>
      </c>
      <c r="U247" t="str">
        <f t="shared" si="17"/>
        <v>CRC5062013</v>
      </c>
      <c r="V247" t="str">
        <f t="shared" si="18"/>
        <v>PLTL</v>
      </c>
      <c r="W247" t="str">
        <f t="shared" si="19"/>
        <v>CRCPLTL2013</v>
      </c>
    </row>
    <row r="248" spans="1:23" x14ac:dyDescent="0.25">
      <c r="A248" t="s">
        <v>3194</v>
      </c>
      <c r="B248" t="s">
        <v>2875</v>
      </c>
      <c r="C248" t="s">
        <v>17</v>
      </c>
      <c r="D248" s="1" t="s">
        <v>19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20.68</v>
      </c>
      <c r="L248" s="11"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20.68</v>
      </c>
      <c r="R248" t="str">
        <f>VLOOKUP(D248,Lookups!$A$4:$E$311,5,FALSE)</f>
        <v>CR4</v>
      </c>
      <c r="S248" t="str">
        <f t="shared" si="20"/>
        <v>506</v>
      </c>
      <c r="T248" t="str">
        <f t="shared" si="21"/>
        <v>CR4506</v>
      </c>
      <c r="U248" t="str">
        <f t="shared" si="17"/>
        <v>CR45062013</v>
      </c>
      <c r="V248" t="str">
        <f t="shared" si="18"/>
        <v>PLTL</v>
      </c>
      <c r="W248" t="str">
        <f t="shared" si="19"/>
        <v>CR4PLTL2013</v>
      </c>
    </row>
    <row r="249" spans="1:23" x14ac:dyDescent="0.25">
      <c r="A249" t="s">
        <v>3194</v>
      </c>
      <c r="B249" t="s">
        <v>2875</v>
      </c>
      <c r="C249" t="s">
        <v>17</v>
      </c>
      <c r="D249" s="1" t="s">
        <v>20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22.98</v>
      </c>
      <c r="L249" s="11">
        <v>0</v>
      </c>
      <c r="M249" s="11">
        <v>0</v>
      </c>
      <c r="N249" s="11">
        <v>0</v>
      </c>
      <c r="O249" s="11">
        <v>0</v>
      </c>
      <c r="P249" s="11">
        <v>0</v>
      </c>
      <c r="Q249" s="11">
        <v>22.98</v>
      </c>
      <c r="R249" t="str">
        <f>VLOOKUP(D249,Lookups!$A$4:$E$311,5,FALSE)</f>
        <v>CR5</v>
      </c>
      <c r="S249" t="str">
        <f t="shared" si="20"/>
        <v>506</v>
      </c>
      <c r="T249" t="str">
        <f t="shared" si="21"/>
        <v>CR5506</v>
      </c>
      <c r="U249" t="str">
        <f t="shared" si="17"/>
        <v>CR55062013</v>
      </c>
      <c r="V249" t="str">
        <f t="shared" si="18"/>
        <v>PLTL</v>
      </c>
      <c r="W249" t="str">
        <f t="shared" si="19"/>
        <v>CR5PLTL2013</v>
      </c>
    </row>
    <row r="250" spans="1:23" x14ac:dyDescent="0.25">
      <c r="A250" t="s">
        <v>3194</v>
      </c>
      <c r="B250" t="s">
        <v>2875</v>
      </c>
      <c r="C250" t="s">
        <v>17</v>
      </c>
      <c r="D250" s="1" t="s">
        <v>21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32.93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32.93</v>
      </c>
      <c r="R250" t="str">
        <f>VLOOKUP(D250,Lookups!$A$4:$E$311,5,FALSE)</f>
        <v>CR6</v>
      </c>
      <c r="S250" t="str">
        <f t="shared" si="20"/>
        <v>506</v>
      </c>
      <c r="T250" t="str">
        <f t="shared" si="21"/>
        <v>CR6506</v>
      </c>
      <c r="U250" t="str">
        <f t="shared" si="17"/>
        <v>CR65062013</v>
      </c>
      <c r="V250" t="str">
        <f t="shared" si="18"/>
        <v>PLTL</v>
      </c>
      <c r="W250" t="str">
        <f t="shared" si="19"/>
        <v>CR6PLTL2013</v>
      </c>
    </row>
    <row r="251" spans="1:23" x14ac:dyDescent="0.25">
      <c r="A251" t="s">
        <v>3194</v>
      </c>
      <c r="B251" t="s">
        <v>2875</v>
      </c>
      <c r="C251" t="s">
        <v>27</v>
      </c>
      <c r="D251" s="1" t="s">
        <v>18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t="str">
        <f>VLOOKUP(D251,Lookups!$A$4:$E$311,5,FALSE)</f>
        <v>CRC</v>
      </c>
      <c r="S251" t="str">
        <f t="shared" si="20"/>
        <v>506</v>
      </c>
      <c r="T251" t="str">
        <f t="shared" si="21"/>
        <v>CRC506</v>
      </c>
      <c r="U251" t="str">
        <f t="shared" si="17"/>
        <v>CRC5062013</v>
      </c>
      <c r="V251" t="str">
        <f t="shared" si="18"/>
        <v>PNTL</v>
      </c>
      <c r="W251" t="str">
        <f t="shared" si="19"/>
        <v>CRCPNTL2013</v>
      </c>
    </row>
    <row r="252" spans="1:23" x14ac:dyDescent="0.25">
      <c r="A252" t="s">
        <v>3194</v>
      </c>
      <c r="B252" t="s">
        <v>2875</v>
      </c>
      <c r="C252" t="s">
        <v>27</v>
      </c>
      <c r="D252" s="1" t="s">
        <v>19</v>
      </c>
      <c r="E252" s="11">
        <v>182.62</v>
      </c>
      <c r="F252" s="11">
        <v>182.62</v>
      </c>
      <c r="G252" s="11">
        <v>182.62</v>
      </c>
      <c r="H252" s="11">
        <v>182.62</v>
      </c>
      <c r="I252" s="11">
        <v>182.62</v>
      </c>
      <c r="J252" s="11">
        <v>182.62</v>
      </c>
      <c r="K252" s="11">
        <v>182.62</v>
      </c>
      <c r="L252" s="11">
        <v>182.62</v>
      </c>
      <c r="M252" s="11">
        <v>182.62</v>
      </c>
      <c r="N252" s="11">
        <v>182.62</v>
      </c>
      <c r="O252" s="11">
        <v>182.62</v>
      </c>
      <c r="P252" s="11">
        <v>182.62</v>
      </c>
      <c r="Q252" s="11">
        <v>2191.44</v>
      </c>
      <c r="R252" t="str">
        <f>VLOOKUP(D252,Lookups!$A$4:$E$311,5,FALSE)</f>
        <v>CR4</v>
      </c>
      <c r="S252" t="str">
        <f t="shared" si="20"/>
        <v>506</v>
      </c>
      <c r="T252" t="str">
        <f t="shared" si="21"/>
        <v>CR4506</v>
      </c>
      <c r="U252" t="str">
        <f t="shared" si="17"/>
        <v>CR45062013</v>
      </c>
      <c r="V252" t="str">
        <f t="shared" si="18"/>
        <v>PNTL</v>
      </c>
      <c r="W252" t="str">
        <f t="shared" si="19"/>
        <v>CR4PNTL2013</v>
      </c>
    </row>
    <row r="253" spans="1:23" x14ac:dyDescent="0.25">
      <c r="A253" t="s">
        <v>3194</v>
      </c>
      <c r="B253" t="s">
        <v>2875</v>
      </c>
      <c r="C253" t="s">
        <v>27</v>
      </c>
      <c r="D253" s="1" t="s">
        <v>20</v>
      </c>
      <c r="E253" s="11">
        <v>202.91</v>
      </c>
      <c r="F253" s="11">
        <v>202.91</v>
      </c>
      <c r="G253" s="11">
        <v>202.91</v>
      </c>
      <c r="H253" s="11">
        <v>202.91</v>
      </c>
      <c r="I253" s="11">
        <v>202.91</v>
      </c>
      <c r="J253" s="11">
        <v>202.91</v>
      </c>
      <c r="K253" s="11">
        <v>202.91</v>
      </c>
      <c r="L253" s="11">
        <v>202.91</v>
      </c>
      <c r="M253" s="11">
        <v>202.91</v>
      </c>
      <c r="N253" s="11">
        <v>202.91</v>
      </c>
      <c r="O253" s="11">
        <v>202.91</v>
      </c>
      <c r="P253" s="11">
        <v>202.91</v>
      </c>
      <c r="Q253" s="11">
        <v>2434.92</v>
      </c>
      <c r="R253" t="str">
        <f>VLOOKUP(D253,Lookups!$A$4:$E$311,5,FALSE)</f>
        <v>CR5</v>
      </c>
      <c r="S253" t="str">
        <f t="shared" si="20"/>
        <v>506</v>
      </c>
      <c r="T253" t="str">
        <f t="shared" si="21"/>
        <v>CR5506</v>
      </c>
      <c r="U253" t="str">
        <f t="shared" si="17"/>
        <v>CR55062013</v>
      </c>
      <c r="V253" t="str">
        <f t="shared" si="18"/>
        <v>PNTL</v>
      </c>
      <c r="W253" t="str">
        <f t="shared" si="19"/>
        <v>CR5PNTL2013</v>
      </c>
    </row>
    <row r="254" spans="1:23" x14ac:dyDescent="0.25">
      <c r="A254" t="s">
        <v>3194</v>
      </c>
      <c r="B254" t="s">
        <v>2875</v>
      </c>
      <c r="C254" t="s">
        <v>27</v>
      </c>
      <c r="D254" s="1" t="s">
        <v>21</v>
      </c>
      <c r="E254" s="11">
        <v>290.83</v>
      </c>
      <c r="F254" s="11">
        <v>290.83</v>
      </c>
      <c r="G254" s="11">
        <v>290.83</v>
      </c>
      <c r="H254" s="11">
        <v>290.83</v>
      </c>
      <c r="I254" s="11">
        <v>290.83</v>
      </c>
      <c r="J254" s="11">
        <v>290.83</v>
      </c>
      <c r="K254" s="11">
        <v>290.83</v>
      </c>
      <c r="L254" s="11">
        <v>290.83</v>
      </c>
      <c r="M254" s="11">
        <v>290.83</v>
      </c>
      <c r="N254" s="11">
        <v>290.83</v>
      </c>
      <c r="O254" s="11">
        <v>290.83</v>
      </c>
      <c r="P254" s="11">
        <v>290.83</v>
      </c>
      <c r="Q254" s="11">
        <v>3489.96</v>
      </c>
      <c r="R254" t="str">
        <f>VLOOKUP(D254,Lookups!$A$4:$E$311,5,FALSE)</f>
        <v>CR6</v>
      </c>
      <c r="S254" t="str">
        <f t="shared" si="20"/>
        <v>506</v>
      </c>
      <c r="T254" t="str">
        <f t="shared" si="21"/>
        <v>CR6506</v>
      </c>
      <c r="U254" t="str">
        <f t="shared" si="17"/>
        <v>CR65062013</v>
      </c>
      <c r="V254" t="str">
        <f t="shared" si="18"/>
        <v>PNTL</v>
      </c>
      <c r="W254" t="str">
        <f t="shared" si="19"/>
        <v>CR6PNTL2013</v>
      </c>
    </row>
    <row r="255" spans="1:23" x14ac:dyDescent="0.25">
      <c r="A255" t="s">
        <v>3194</v>
      </c>
      <c r="B255" t="s">
        <v>2875</v>
      </c>
      <c r="C255" t="s">
        <v>27</v>
      </c>
      <c r="D255" s="1" t="s">
        <v>22</v>
      </c>
      <c r="E255" s="11">
        <v>152.46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152.46</v>
      </c>
      <c r="R255" t="str">
        <f>VLOOKUP(D255,Lookups!$A$4:$E$311,5,FALSE)</f>
        <v>TY3</v>
      </c>
      <c r="S255" t="str">
        <f t="shared" si="20"/>
        <v>506</v>
      </c>
      <c r="T255" t="str">
        <f t="shared" si="21"/>
        <v>TY3506</v>
      </c>
      <c r="U255" t="str">
        <f t="shared" si="17"/>
        <v>TY35062013</v>
      </c>
      <c r="V255" t="str">
        <f t="shared" si="18"/>
        <v>PNTL</v>
      </c>
      <c r="W255" t="str">
        <f t="shared" si="19"/>
        <v>TY3PNTL2013</v>
      </c>
    </row>
    <row r="256" spans="1:23" x14ac:dyDescent="0.25">
      <c r="A256" t="s">
        <v>3194</v>
      </c>
      <c r="B256" t="s">
        <v>2875</v>
      </c>
      <c r="C256" t="s">
        <v>27</v>
      </c>
      <c r="D256" s="1" t="s">
        <v>23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0</v>
      </c>
      <c r="R256" t="str">
        <f>VLOOKUP(D256,Lookups!$A$4:$E$311,5,FALSE)</f>
        <v>TYC</v>
      </c>
      <c r="S256" t="str">
        <f t="shared" si="20"/>
        <v>506</v>
      </c>
      <c r="T256" t="str">
        <f t="shared" si="21"/>
        <v>TYC506</v>
      </c>
      <c r="U256" t="str">
        <f t="shared" si="17"/>
        <v>TYC5062013</v>
      </c>
      <c r="V256" t="str">
        <f t="shared" si="18"/>
        <v>PNTL</v>
      </c>
      <c r="W256" t="str">
        <f t="shared" si="19"/>
        <v>TYCPNTL2013</v>
      </c>
    </row>
    <row r="257" spans="1:23" x14ac:dyDescent="0.25">
      <c r="A257" t="s">
        <v>3194</v>
      </c>
      <c r="B257" t="s">
        <v>2875</v>
      </c>
      <c r="C257" t="s">
        <v>27</v>
      </c>
      <c r="D257" s="1" t="s">
        <v>24</v>
      </c>
      <c r="E257" s="11">
        <v>182.95</v>
      </c>
      <c r="F257" s="11">
        <v>182.95</v>
      </c>
      <c r="G257" s="11">
        <v>182.95</v>
      </c>
      <c r="H257" s="11">
        <v>182.95</v>
      </c>
      <c r="I257" s="11">
        <v>182.95</v>
      </c>
      <c r="J257" s="11">
        <v>182.95</v>
      </c>
      <c r="K257" s="11">
        <v>182.95</v>
      </c>
      <c r="L257" s="11">
        <v>182.95</v>
      </c>
      <c r="M257" s="11">
        <v>182.95</v>
      </c>
      <c r="N257" s="11">
        <v>182.95</v>
      </c>
      <c r="O257" s="11">
        <v>182.95</v>
      </c>
      <c r="P257" s="11">
        <v>182.95</v>
      </c>
      <c r="Q257" s="11">
        <v>2195.4</v>
      </c>
      <c r="R257" t="str">
        <f>VLOOKUP(D257,Lookups!$A$4:$E$311,5,FALSE)</f>
        <v>GR3</v>
      </c>
      <c r="S257" t="str">
        <f t="shared" si="20"/>
        <v>506</v>
      </c>
      <c r="T257" t="str">
        <f t="shared" si="21"/>
        <v>GR3506</v>
      </c>
      <c r="U257" t="str">
        <f t="shared" si="17"/>
        <v>GR35062013</v>
      </c>
      <c r="V257" t="str">
        <f t="shared" si="18"/>
        <v>PNTL</v>
      </c>
      <c r="W257" t="str">
        <f t="shared" si="19"/>
        <v>GR3PNTL2013</v>
      </c>
    </row>
    <row r="258" spans="1:23" x14ac:dyDescent="0.25">
      <c r="A258" t="s">
        <v>3194</v>
      </c>
      <c r="B258" t="s">
        <v>2875</v>
      </c>
      <c r="C258" t="s">
        <v>27</v>
      </c>
      <c r="D258" s="1" t="s">
        <v>25</v>
      </c>
      <c r="E258" s="11">
        <v>274.42</v>
      </c>
      <c r="F258" s="11">
        <v>274.42</v>
      </c>
      <c r="G258" s="11">
        <v>274.42</v>
      </c>
      <c r="H258" s="11">
        <v>274.42</v>
      </c>
      <c r="I258" s="11">
        <v>274.42</v>
      </c>
      <c r="J258" s="11">
        <v>274.42</v>
      </c>
      <c r="K258" s="11">
        <v>274.42</v>
      </c>
      <c r="L258" s="11">
        <v>274.42</v>
      </c>
      <c r="M258" s="11">
        <v>274.42</v>
      </c>
      <c r="N258" s="11">
        <v>274.42</v>
      </c>
      <c r="O258" s="11">
        <v>274.42</v>
      </c>
      <c r="P258" s="11">
        <v>274.42</v>
      </c>
      <c r="Q258" s="11">
        <v>3293.04</v>
      </c>
      <c r="R258" t="str">
        <f>VLOOKUP(D258,Lookups!$A$4:$E$311,5,FALSE)</f>
        <v>GR4</v>
      </c>
      <c r="S258" t="str">
        <f t="shared" si="20"/>
        <v>506</v>
      </c>
      <c r="T258" t="str">
        <f t="shared" si="21"/>
        <v>GR4506</v>
      </c>
      <c r="U258" t="str">
        <f t="shared" si="17"/>
        <v>GR45062013</v>
      </c>
      <c r="V258" t="str">
        <f t="shared" si="18"/>
        <v>PNTL</v>
      </c>
      <c r="W258" t="str">
        <f t="shared" si="19"/>
        <v>GR4PNTL2013</v>
      </c>
    </row>
    <row r="259" spans="1:23" x14ac:dyDescent="0.25">
      <c r="A259" t="s">
        <v>3194</v>
      </c>
      <c r="B259" t="s">
        <v>2875</v>
      </c>
      <c r="C259" t="s">
        <v>27</v>
      </c>
      <c r="D259" s="1" t="s">
        <v>26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0</v>
      </c>
      <c r="Q259" s="11">
        <v>0</v>
      </c>
      <c r="R259" t="str">
        <f>VLOOKUP(D259,Lookups!$A$4:$E$311,5,FALSE)</f>
        <v>GRC</v>
      </c>
      <c r="S259" t="str">
        <f t="shared" si="20"/>
        <v>506</v>
      </c>
      <c r="T259" t="str">
        <f t="shared" si="21"/>
        <v>GRC506</v>
      </c>
      <c r="U259" t="str">
        <f t="shared" ref="U259:U322" si="22">T259&amp;A259</f>
        <v>GRC5062013</v>
      </c>
      <c r="V259" t="str">
        <f t="shared" ref="V259:V322" si="23">LEFT(C259,4)</f>
        <v>PNTL</v>
      </c>
      <c r="W259" t="str">
        <f t="shared" ref="W259:W322" si="24">R259&amp;V259&amp;A259</f>
        <v>GRCPNTL2013</v>
      </c>
    </row>
    <row r="260" spans="1:23" x14ac:dyDescent="0.25">
      <c r="A260" t="s">
        <v>3194</v>
      </c>
      <c r="B260" t="s">
        <v>2877</v>
      </c>
      <c r="C260" t="s">
        <v>27</v>
      </c>
      <c r="D260" s="1" t="s">
        <v>18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v>0</v>
      </c>
      <c r="P260" s="11">
        <v>0</v>
      </c>
      <c r="Q260" s="11">
        <v>0</v>
      </c>
      <c r="R260" t="str">
        <f>VLOOKUP(D260,Lookups!$A$4:$E$311,5,FALSE)</f>
        <v>CRC</v>
      </c>
      <c r="S260" t="str">
        <f t="shared" si="20"/>
        <v>507</v>
      </c>
      <c r="T260" t="str">
        <f t="shared" si="21"/>
        <v>CRC507</v>
      </c>
      <c r="U260" t="str">
        <f t="shared" si="22"/>
        <v>CRC5072013</v>
      </c>
      <c r="V260" t="str">
        <f t="shared" si="23"/>
        <v>PNTL</v>
      </c>
      <c r="W260" t="str">
        <f t="shared" si="24"/>
        <v>CRCPNTL2013</v>
      </c>
    </row>
    <row r="261" spans="1:23" x14ac:dyDescent="0.25">
      <c r="A261" t="s">
        <v>3194</v>
      </c>
      <c r="B261" t="s">
        <v>2877</v>
      </c>
      <c r="C261" t="s">
        <v>27</v>
      </c>
      <c r="D261" s="1" t="s">
        <v>19</v>
      </c>
      <c r="E261" s="11">
        <v>0</v>
      </c>
      <c r="F261" s="11">
        <v>0</v>
      </c>
      <c r="G261" s="11">
        <v>229.5</v>
      </c>
      <c r="H261" s="11">
        <v>229.5</v>
      </c>
      <c r="I261" s="11">
        <v>229.5</v>
      </c>
      <c r="J261" s="11">
        <v>229.5</v>
      </c>
      <c r="K261" s="11">
        <v>229.5</v>
      </c>
      <c r="L261" s="11">
        <v>229.5</v>
      </c>
      <c r="M261" s="11">
        <v>229.5</v>
      </c>
      <c r="N261" s="11">
        <v>229.5</v>
      </c>
      <c r="O261" s="11">
        <v>229.5</v>
      </c>
      <c r="P261" s="11">
        <v>229.5</v>
      </c>
      <c r="Q261" s="11">
        <v>2295</v>
      </c>
      <c r="R261" t="str">
        <f>VLOOKUP(D261,Lookups!$A$4:$E$311,5,FALSE)</f>
        <v>CR4</v>
      </c>
      <c r="S261" t="str">
        <f t="shared" si="20"/>
        <v>507</v>
      </c>
      <c r="T261" t="str">
        <f t="shared" si="21"/>
        <v>CR4507</v>
      </c>
      <c r="U261" t="str">
        <f t="shared" si="22"/>
        <v>CR45072013</v>
      </c>
      <c r="V261" t="str">
        <f t="shared" si="23"/>
        <v>PNTL</v>
      </c>
      <c r="W261" t="str">
        <f t="shared" si="24"/>
        <v>CR4PNTL2013</v>
      </c>
    </row>
    <row r="262" spans="1:23" x14ac:dyDescent="0.25">
      <c r="A262" t="s">
        <v>3194</v>
      </c>
      <c r="B262" t="s">
        <v>2877</v>
      </c>
      <c r="C262" t="s">
        <v>27</v>
      </c>
      <c r="D262" s="1" t="s">
        <v>20</v>
      </c>
      <c r="E262" s="11">
        <v>0</v>
      </c>
      <c r="F262" s="11">
        <v>0</v>
      </c>
      <c r="G262" s="11">
        <v>255</v>
      </c>
      <c r="H262" s="11">
        <v>255</v>
      </c>
      <c r="I262" s="11">
        <v>255</v>
      </c>
      <c r="J262" s="11">
        <v>255</v>
      </c>
      <c r="K262" s="11">
        <v>255</v>
      </c>
      <c r="L262" s="11">
        <v>255</v>
      </c>
      <c r="M262" s="11">
        <v>255</v>
      </c>
      <c r="N262" s="11">
        <v>255</v>
      </c>
      <c r="O262" s="11">
        <v>255</v>
      </c>
      <c r="P262" s="11">
        <v>255</v>
      </c>
      <c r="Q262" s="11">
        <v>2550</v>
      </c>
      <c r="R262" t="str">
        <f>VLOOKUP(D262,Lookups!$A$4:$E$311,5,FALSE)</f>
        <v>CR5</v>
      </c>
      <c r="S262" t="str">
        <f t="shared" si="20"/>
        <v>507</v>
      </c>
      <c r="T262" t="str">
        <f t="shared" si="21"/>
        <v>CR5507</v>
      </c>
      <c r="U262" t="str">
        <f t="shared" si="22"/>
        <v>CR55072013</v>
      </c>
      <c r="V262" t="str">
        <f t="shared" si="23"/>
        <v>PNTL</v>
      </c>
      <c r="W262" t="str">
        <f t="shared" si="24"/>
        <v>CR5PNTL2013</v>
      </c>
    </row>
    <row r="263" spans="1:23" x14ac:dyDescent="0.25">
      <c r="A263" t="s">
        <v>3194</v>
      </c>
      <c r="B263" t="s">
        <v>2877</v>
      </c>
      <c r="C263" t="s">
        <v>27</v>
      </c>
      <c r="D263" s="1" t="s">
        <v>21</v>
      </c>
      <c r="E263" s="11">
        <v>0</v>
      </c>
      <c r="F263" s="11">
        <v>0</v>
      </c>
      <c r="G263" s="11">
        <v>365.5</v>
      </c>
      <c r="H263" s="11">
        <v>365.5</v>
      </c>
      <c r="I263" s="11">
        <v>365.5</v>
      </c>
      <c r="J263" s="11">
        <v>365.5</v>
      </c>
      <c r="K263" s="11">
        <v>365.5</v>
      </c>
      <c r="L263" s="11">
        <v>365.5</v>
      </c>
      <c r="M263" s="11">
        <v>365.5</v>
      </c>
      <c r="N263" s="11">
        <v>365.5</v>
      </c>
      <c r="O263" s="11">
        <v>365.5</v>
      </c>
      <c r="P263" s="11">
        <v>365.5</v>
      </c>
      <c r="Q263" s="11">
        <v>3655</v>
      </c>
      <c r="R263" t="str">
        <f>VLOOKUP(D263,Lookups!$A$4:$E$311,5,FALSE)</f>
        <v>CR6</v>
      </c>
      <c r="S263" t="str">
        <f t="shared" si="20"/>
        <v>507</v>
      </c>
      <c r="T263" t="str">
        <f t="shared" si="21"/>
        <v>CR6507</v>
      </c>
      <c r="U263" t="str">
        <f t="shared" si="22"/>
        <v>CR65072013</v>
      </c>
      <c r="V263" t="str">
        <f t="shared" si="23"/>
        <v>PNTL</v>
      </c>
      <c r="W263" t="str">
        <f t="shared" si="24"/>
        <v>CR6PNTL2013</v>
      </c>
    </row>
    <row r="264" spans="1:23" x14ac:dyDescent="0.25">
      <c r="A264" t="s">
        <v>3194</v>
      </c>
      <c r="B264" t="s">
        <v>2883</v>
      </c>
      <c r="C264" t="s">
        <v>27</v>
      </c>
      <c r="D264" s="1" t="s">
        <v>19</v>
      </c>
      <c r="E264" s="11">
        <v>1.45</v>
      </c>
      <c r="F264" s="11">
        <v>1.36</v>
      </c>
      <c r="G264" s="11">
        <v>1.22</v>
      </c>
      <c r="H264" s="11">
        <v>2.08</v>
      </c>
      <c r="I264" s="11">
        <v>2.27</v>
      </c>
      <c r="J264" s="11">
        <v>0.22</v>
      </c>
      <c r="K264" s="11">
        <v>0</v>
      </c>
      <c r="L264" s="11">
        <v>2.0299999999999998</v>
      </c>
      <c r="M264" s="11">
        <v>1.25</v>
      </c>
      <c r="N264" s="11">
        <v>2.0699999999999998</v>
      </c>
      <c r="O264" s="11">
        <v>1.61</v>
      </c>
      <c r="P264" s="11">
        <v>2.37</v>
      </c>
      <c r="Q264" s="11">
        <v>17.93</v>
      </c>
      <c r="R264" t="str">
        <f>VLOOKUP(D264,Lookups!$A$4:$E$311,5,FALSE)</f>
        <v>CR4</v>
      </c>
      <c r="S264" t="str">
        <f t="shared" si="20"/>
        <v>509</v>
      </c>
      <c r="T264" t="str">
        <f t="shared" si="21"/>
        <v>CR4509</v>
      </c>
      <c r="U264" t="str">
        <f t="shared" si="22"/>
        <v>CR45092013</v>
      </c>
      <c r="V264" t="str">
        <f t="shared" si="23"/>
        <v>PNTL</v>
      </c>
      <c r="W264" t="str">
        <f t="shared" si="24"/>
        <v>CR4PNTL2013</v>
      </c>
    </row>
    <row r="265" spans="1:23" x14ac:dyDescent="0.25">
      <c r="A265" t="s">
        <v>3194</v>
      </c>
      <c r="B265" t="s">
        <v>2883</v>
      </c>
      <c r="C265" t="s">
        <v>27</v>
      </c>
      <c r="D265" s="1" t="s">
        <v>20</v>
      </c>
      <c r="E265" s="11">
        <v>2.46</v>
      </c>
      <c r="F265" s="11">
        <v>1.8</v>
      </c>
      <c r="G265" s="11">
        <v>1.85</v>
      </c>
      <c r="H265" s="11">
        <v>0.37</v>
      </c>
      <c r="I265" s="11">
        <v>2.5299999999999998</v>
      </c>
      <c r="J265" s="11">
        <v>2.72</v>
      </c>
      <c r="K265" s="11">
        <v>2.46</v>
      </c>
      <c r="L265" s="11">
        <v>4.04</v>
      </c>
      <c r="M265" s="11">
        <v>2.61</v>
      </c>
      <c r="N265" s="11">
        <v>1.95</v>
      </c>
      <c r="O265" s="11">
        <v>2.1800000000000002</v>
      </c>
      <c r="P265" s="11">
        <v>1.49</v>
      </c>
      <c r="Q265" s="11">
        <v>26.46</v>
      </c>
      <c r="R265" t="str">
        <f>VLOOKUP(D265,Lookups!$A$4:$E$311,5,FALSE)</f>
        <v>CR5</v>
      </c>
      <c r="S265" t="str">
        <f t="shared" si="20"/>
        <v>509</v>
      </c>
      <c r="T265" t="str">
        <f t="shared" si="21"/>
        <v>CR5509</v>
      </c>
      <c r="U265" t="str">
        <f t="shared" si="22"/>
        <v>CR55092013</v>
      </c>
      <c r="V265" t="str">
        <f t="shared" si="23"/>
        <v>PNTL</v>
      </c>
      <c r="W265" t="str">
        <f t="shared" si="24"/>
        <v>CR5PNTL2013</v>
      </c>
    </row>
    <row r="266" spans="1:23" x14ac:dyDescent="0.25">
      <c r="A266" t="s">
        <v>3194</v>
      </c>
      <c r="B266" t="s">
        <v>2883</v>
      </c>
      <c r="C266" t="s">
        <v>27</v>
      </c>
      <c r="D266" s="1" t="s">
        <v>21</v>
      </c>
      <c r="E266" s="11">
        <v>2.95</v>
      </c>
      <c r="F266" s="11">
        <v>2.15</v>
      </c>
      <c r="G266" s="11">
        <v>2.3199999999999998</v>
      </c>
      <c r="H266" s="11">
        <v>2.36</v>
      </c>
      <c r="I266" s="11">
        <v>1.98</v>
      </c>
      <c r="J266" s="11">
        <v>2.35</v>
      </c>
      <c r="K266" s="11">
        <v>2.35</v>
      </c>
      <c r="L266" s="11">
        <v>1.7</v>
      </c>
      <c r="M266" s="11">
        <v>2.5499999999999998</v>
      </c>
      <c r="N266" s="11">
        <v>2.37</v>
      </c>
      <c r="O266" s="11">
        <v>1.68</v>
      </c>
      <c r="P266" s="11">
        <v>2.13</v>
      </c>
      <c r="Q266" s="11">
        <v>26.89</v>
      </c>
      <c r="R266" t="str">
        <f>VLOOKUP(D266,Lookups!$A$4:$E$311,5,FALSE)</f>
        <v>CR6</v>
      </c>
      <c r="S266" t="str">
        <f t="shared" si="20"/>
        <v>509</v>
      </c>
      <c r="T266" t="str">
        <f t="shared" si="21"/>
        <v>CR6509</v>
      </c>
      <c r="U266" t="str">
        <f t="shared" si="22"/>
        <v>CR65092013</v>
      </c>
      <c r="V266" t="str">
        <f t="shared" si="23"/>
        <v>PNTL</v>
      </c>
      <c r="W266" t="str">
        <f t="shared" si="24"/>
        <v>CR6PNTL2013</v>
      </c>
    </row>
    <row r="267" spans="1:23" x14ac:dyDescent="0.25">
      <c r="A267" t="s">
        <v>3194</v>
      </c>
      <c r="B267" t="s">
        <v>2885</v>
      </c>
      <c r="C267" t="s">
        <v>27</v>
      </c>
      <c r="D267" s="1" t="s">
        <v>18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t="str">
        <f>VLOOKUP(D267,Lookups!$A$4:$E$311,5,FALSE)</f>
        <v>CRC</v>
      </c>
      <c r="S267" t="str">
        <f t="shared" si="20"/>
        <v>509</v>
      </c>
      <c r="T267" t="str">
        <f t="shared" si="21"/>
        <v>CRC509</v>
      </c>
      <c r="U267" t="str">
        <f t="shared" si="22"/>
        <v>CRC5092013</v>
      </c>
      <c r="V267" t="str">
        <f t="shared" si="23"/>
        <v>PNTL</v>
      </c>
      <c r="W267" t="str">
        <f t="shared" si="24"/>
        <v>CRCPNTL2013</v>
      </c>
    </row>
    <row r="268" spans="1:23" x14ac:dyDescent="0.25">
      <c r="A268" t="s">
        <v>3194</v>
      </c>
      <c r="B268" t="s">
        <v>2885</v>
      </c>
      <c r="C268" t="s">
        <v>27</v>
      </c>
      <c r="D268" s="1" t="s">
        <v>19</v>
      </c>
      <c r="E268" s="11">
        <v>1428.11</v>
      </c>
      <c r="F268" s="11">
        <v>3457.95</v>
      </c>
      <c r="G268" s="11">
        <v>73.19</v>
      </c>
      <c r="H268" s="11">
        <v>49.64</v>
      </c>
      <c r="I268" s="11">
        <v>72.34</v>
      </c>
      <c r="J268" s="11">
        <v>60.37</v>
      </c>
      <c r="K268" s="11">
        <v>53.51</v>
      </c>
      <c r="L268" s="11">
        <v>74.81</v>
      </c>
      <c r="M268" s="11">
        <v>72.87</v>
      </c>
      <c r="N268" s="11">
        <v>65.06</v>
      </c>
      <c r="O268" s="11">
        <v>3580.73</v>
      </c>
      <c r="P268" s="11">
        <v>4722.38</v>
      </c>
      <c r="Q268" s="11">
        <v>13710.96</v>
      </c>
      <c r="R268" t="str">
        <f>VLOOKUP(D268,Lookups!$A$4:$E$311,5,FALSE)</f>
        <v>CR4</v>
      </c>
      <c r="S268" t="str">
        <f t="shared" si="20"/>
        <v>509</v>
      </c>
      <c r="T268" t="str">
        <f t="shared" si="21"/>
        <v>CR4509</v>
      </c>
      <c r="U268" t="str">
        <f t="shared" si="22"/>
        <v>CR45092013</v>
      </c>
      <c r="V268" t="str">
        <f t="shared" si="23"/>
        <v>PNTL</v>
      </c>
      <c r="W268" t="str">
        <f t="shared" si="24"/>
        <v>CR4PNTL2013</v>
      </c>
    </row>
    <row r="269" spans="1:23" x14ac:dyDescent="0.25">
      <c r="A269" t="s">
        <v>3194</v>
      </c>
      <c r="B269" t="s">
        <v>2885</v>
      </c>
      <c r="C269" t="s">
        <v>27</v>
      </c>
      <c r="D269" s="1" t="s">
        <v>20</v>
      </c>
      <c r="E269" s="11">
        <v>0</v>
      </c>
      <c r="F269" s="11">
        <v>63.25</v>
      </c>
      <c r="G269" s="11">
        <v>81.319999999999993</v>
      </c>
      <c r="H269" s="11">
        <v>55.16</v>
      </c>
      <c r="I269" s="11">
        <v>80.38</v>
      </c>
      <c r="J269" s="11">
        <v>67.08</v>
      </c>
      <c r="K269" s="11">
        <v>59.45</v>
      </c>
      <c r="L269" s="11">
        <v>83.12</v>
      </c>
      <c r="M269" s="11">
        <v>80.97</v>
      </c>
      <c r="N269" s="11">
        <v>72.290000000000006</v>
      </c>
      <c r="O269" s="11">
        <v>3978.59</v>
      </c>
      <c r="P269" s="11">
        <v>5247.09</v>
      </c>
      <c r="Q269" s="11">
        <v>9868.7000000000007</v>
      </c>
      <c r="R269" t="str">
        <f>VLOOKUP(D269,Lookups!$A$4:$E$311,5,FALSE)</f>
        <v>CR5</v>
      </c>
      <c r="S269" t="str">
        <f t="shared" si="20"/>
        <v>509</v>
      </c>
      <c r="T269" t="str">
        <f t="shared" si="21"/>
        <v>CR5509</v>
      </c>
      <c r="U269" t="str">
        <f t="shared" si="22"/>
        <v>CR55092013</v>
      </c>
      <c r="V269" t="str">
        <f t="shared" si="23"/>
        <v>PNTL</v>
      </c>
      <c r="W269" t="str">
        <f t="shared" si="24"/>
        <v>CR5PNTL2013</v>
      </c>
    </row>
    <row r="270" spans="1:23" x14ac:dyDescent="0.25">
      <c r="A270" t="s">
        <v>3194</v>
      </c>
      <c r="B270" t="s">
        <v>2885</v>
      </c>
      <c r="C270" t="s">
        <v>27</v>
      </c>
      <c r="D270" s="1" t="s">
        <v>21</v>
      </c>
      <c r="E270" s="11">
        <v>0</v>
      </c>
      <c r="F270" s="11">
        <v>90.66</v>
      </c>
      <c r="G270" s="11">
        <v>116.56</v>
      </c>
      <c r="H270" s="11">
        <v>79.06</v>
      </c>
      <c r="I270" s="11">
        <v>115.21</v>
      </c>
      <c r="J270" s="11">
        <v>96.15</v>
      </c>
      <c r="K270" s="11">
        <v>85.22</v>
      </c>
      <c r="L270" s="11">
        <v>119.14</v>
      </c>
      <c r="M270" s="11">
        <v>116.06</v>
      </c>
      <c r="N270" s="11">
        <v>103.61</v>
      </c>
      <c r="O270" s="11">
        <v>5702.64</v>
      </c>
      <c r="P270" s="11">
        <v>7520.83</v>
      </c>
      <c r="Q270" s="11">
        <v>14145.14</v>
      </c>
      <c r="R270" t="str">
        <f>VLOOKUP(D270,Lookups!$A$4:$E$311,5,FALSE)</f>
        <v>CR6</v>
      </c>
      <c r="S270" t="str">
        <f t="shared" si="20"/>
        <v>509</v>
      </c>
      <c r="T270" t="str">
        <f t="shared" si="21"/>
        <v>CR6509</v>
      </c>
      <c r="U270" t="str">
        <f t="shared" si="22"/>
        <v>CR65092013</v>
      </c>
      <c r="V270" t="str">
        <f t="shared" si="23"/>
        <v>PNTL</v>
      </c>
      <c r="W270" t="str">
        <f t="shared" si="24"/>
        <v>CR6PNTL2013</v>
      </c>
    </row>
    <row r="271" spans="1:23" x14ac:dyDescent="0.25">
      <c r="A271" t="s">
        <v>3194</v>
      </c>
      <c r="B271" t="s">
        <v>2885</v>
      </c>
      <c r="C271" t="s">
        <v>27</v>
      </c>
      <c r="D271" s="1" t="s">
        <v>24</v>
      </c>
      <c r="E271" s="11">
        <v>564.1</v>
      </c>
      <c r="F271" s="11">
        <v>1603.49</v>
      </c>
      <c r="G271" s="11">
        <v>27.11</v>
      </c>
      <c r="H271" s="11">
        <v>20.55</v>
      </c>
      <c r="I271" s="11">
        <v>31.34</v>
      </c>
      <c r="J271" s="11">
        <v>26.68</v>
      </c>
      <c r="K271" s="11">
        <v>30.03</v>
      </c>
      <c r="L271" s="11">
        <v>23.9</v>
      </c>
      <c r="M271" s="11">
        <v>25.8</v>
      </c>
      <c r="N271" s="11">
        <v>31.92</v>
      </c>
      <c r="O271" s="11">
        <v>807.9</v>
      </c>
      <c r="P271" s="11">
        <v>4436.5600000000004</v>
      </c>
      <c r="Q271" s="11">
        <v>7629.38</v>
      </c>
      <c r="R271" t="str">
        <f>VLOOKUP(D271,Lookups!$A$4:$E$311,5,FALSE)</f>
        <v>GR3</v>
      </c>
      <c r="S271" t="str">
        <f t="shared" si="20"/>
        <v>509</v>
      </c>
      <c r="T271" t="str">
        <f t="shared" si="21"/>
        <v>GR3509</v>
      </c>
      <c r="U271" t="str">
        <f t="shared" si="22"/>
        <v>GR35092013</v>
      </c>
      <c r="V271" t="str">
        <f t="shared" si="23"/>
        <v>PNTL</v>
      </c>
      <c r="W271" t="str">
        <f t="shared" si="24"/>
        <v>GR3PNTL2013</v>
      </c>
    </row>
    <row r="272" spans="1:23" x14ac:dyDescent="0.25">
      <c r="A272" t="s">
        <v>3194</v>
      </c>
      <c r="B272" t="s">
        <v>2885</v>
      </c>
      <c r="C272" t="s">
        <v>27</v>
      </c>
      <c r="D272" s="1" t="s">
        <v>25</v>
      </c>
      <c r="E272" s="11">
        <v>0</v>
      </c>
      <c r="F272" s="11">
        <v>33.67</v>
      </c>
      <c r="G272" s="11">
        <v>40.67</v>
      </c>
      <c r="H272" s="11">
        <v>30.83</v>
      </c>
      <c r="I272" s="11">
        <v>47.01</v>
      </c>
      <c r="J272" s="11">
        <v>40.01</v>
      </c>
      <c r="K272" s="11">
        <v>45.04</v>
      </c>
      <c r="L272" s="11">
        <v>35.86</v>
      </c>
      <c r="M272" s="11">
        <v>38.700000000000003</v>
      </c>
      <c r="N272" s="11">
        <v>47.89</v>
      </c>
      <c r="O272" s="11">
        <v>1211.8399999999999</v>
      </c>
      <c r="P272" s="11">
        <v>6654.84</v>
      </c>
      <c r="Q272" s="11">
        <v>8226.36</v>
      </c>
      <c r="R272" t="str">
        <f>VLOOKUP(D272,Lookups!$A$4:$E$311,5,FALSE)</f>
        <v>GR4</v>
      </c>
      <c r="S272" t="str">
        <f t="shared" si="20"/>
        <v>509</v>
      </c>
      <c r="T272" t="str">
        <f t="shared" si="21"/>
        <v>GR4509</v>
      </c>
      <c r="U272" t="str">
        <f t="shared" si="22"/>
        <v>GR45092013</v>
      </c>
      <c r="V272" t="str">
        <f t="shared" si="23"/>
        <v>PNTL</v>
      </c>
      <c r="W272" t="str">
        <f t="shared" si="24"/>
        <v>GR4PNTL2013</v>
      </c>
    </row>
    <row r="273" spans="1:23" x14ac:dyDescent="0.25">
      <c r="A273" t="s">
        <v>3194</v>
      </c>
      <c r="B273" t="s">
        <v>2885</v>
      </c>
      <c r="C273" t="s">
        <v>27</v>
      </c>
      <c r="D273" s="1" t="s">
        <v>26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1">
        <v>0</v>
      </c>
      <c r="N273" s="11">
        <v>0</v>
      </c>
      <c r="O273" s="11">
        <v>0</v>
      </c>
      <c r="P273" s="11">
        <v>0</v>
      </c>
      <c r="Q273" s="11">
        <v>0</v>
      </c>
      <c r="R273" t="str">
        <f>VLOOKUP(D273,Lookups!$A$4:$E$311,5,FALSE)</f>
        <v>GRC</v>
      </c>
      <c r="S273" t="str">
        <f t="shared" si="20"/>
        <v>509</v>
      </c>
      <c r="T273" t="str">
        <f t="shared" si="21"/>
        <v>GRC509</v>
      </c>
      <c r="U273" t="str">
        <f t="shared" si="22"/>
        <v>GRC5092013</v>
      </c>
      <c r="V273" t="str">
        <f t="shared" si="23"/>
        <v>PNTL</v>
      </c>
      <c r="W273" t="str">
        <f t="shared" si="24"/>
        <v>GRCPNTL2013</v>
      </c>
    </row>
    <row r="274" spans="1:23" x14ac:dyDescent="0.25">
      <c r="A274" t="s">
        <v>3194</v>
      </c>
      <c r="B274" t="s">
        <v>2897</v>
      </c>
      <c r="C274" t="s">
        <v>27</v>
      </c>
      <c r="D274" s="1" t="s">
        <v>24</v>
      </c>
      <c r="E274" s="11">
        <v>2137.5500000000002</v>
      </c>
      <c r="F274" s="11">
        <v>1233</v>
      </c>
      <c r="G274" s="11">
        <v>1542.59</v>
      </c>
      <c r="H274" s="11">
        <v>2431</v>
      </c>
      <c r="I274" s="11">
        <v>2239.86</v>
      </c>
      <c r="J274" s="11">
        <v>1650.28</v>
      </c>
      <c r="K274" s="11">
        <v>2221.0100000000002</v>
      </c>
      <c r="L274" s="11">
        <v>982.63</v>
      </c>
      <c r="M274" s="11">
        <v>1537.21</v>
      </c>
      <c r="N274" s="11">
        <v>1601.82</v>
      </c>
      <c r="O274" s="11">
        <v>2032.56</v>
      </c>
      <c r="P274" s="11">
        <v>1596.44</v>
      </c>
      <c r="Q274" s="11">
        <v>21205.95</v>
      </c>
      <c r="R274" t="str">
        <f>VLOOKUP(D274,Lookups!$A$4:$E$311,5,FALSE)</f>
        <v>GR3</v>
      </c>
      <c r="S274" t="str">
        <f t="shared" si="20"/>
        <v>509</v>
      </c>
      <c r="T274" t="str">
        <f t="shared" si="21"/>
        <v>GR3509</v>
      </c>
      <c r="U274" t="str">
        <f t="shared" si="22"/>
        <v>GR35092013</v>
      </c>
      <c r="V274" t="str">
        <f t="shared" si="23"/>
        <v>PNTL</v>
      </c>
      <c r="W274" t="str">
        <f t="shared" si="24"/>
        <v>GR3PNTL2013</v>
      </c>
    </row>
    <row r="275" spans="1:23" x14ac:dyDescent="0.25">
      <c r="A275" t="s">
        <v>3194</v>
      </c>
      <c r="B275" t="s">
        <v>2897</v>
      </c>
      <c r="C275" t="s">
        <v>27</v>
      </c>
      <c r="D275" s="1" t="s">
        <v>25</v>
      </c>
      <c r="E275" s="11">
        <v>2824.05</v>
      </c>
      <c r="F275" s="11">
        <v>2624.83</v>
      </c>
      <c r="G275" s="11">
        <v>2942.5</v>
      </c>
      <c r="H275" s="11">
        <v>1203.3800000000001</v>
      </c>
      <c r="I275" s="11">
        <v>3104.03</v>
      </c>
      <c r="J275" s="11">
        <v>2697.52</v>
      </c>
      <c r="K275" s="11">
        <v>2745.98</v>
      </c>
      <c r="L275" s="11">
        <v>2740.59</v>
      </c>
      <c r="M275" s="11">
        <v>2447.15</v>
      </c>
      <c r="N275" s="11">
        <v>3305.94</v>
      </c>
      <c r="O275" s="11">
        <v>2875.2</v>
      </c>
      <c r="P275" s="11">
        <v>3120.18</v>
      </c>
      <c r="Q275" s="11">
        <v>32631.35</v>
      </c>
      <c r="R275" t="str">
        <f>VLOOKUP(D275,Lookups!$A$4:$E$311,5,FALSE)</f>
        <v>GR4</v>
      </c>
      <c r="S275" t="str">
        <f t="shared" si="20"/>
        <v>509</v>
      </c>
      <c r="T275" t="str">
        <f t="shared" si="21"/>
        <v>GR4509</v>
      </c>
      <c r="U275" t="str">
        <f t="shared" si="22"/>
        <v>GR45092013</v>
      </c>
      <c r="V275" t="str">
        <f t="shared" si="23"/>
        <v>PNTL</v>
      </c>
      <c r="W275" t="str">
        <f t="shared" si="24"/>
        <v>GR4PNTL2013</v>
      </c>
    </row>
    <row r="276" spans="1:23" x14ac:dyDescent="0.25">
      <c r="A276" t="s">
        <v>3194</v>
      </c>
      <c r="B276" t="s">
        <v>2899</v>
      </c>
      <c r="C276" t="s">
        <v>27</v>
      </c>
      <c r="D276" s="1" t="s">
        <v>24</v>
      </c>
      <c r="E276" s="11">
        <v>0</v>
      </c>
      <c r="F276" s="11">
        <v>0</v>
      </c>
      <c r="G276" s="11">
        <v>0</v>
      </c>
      <c r="H276" s="11">
        <v>0</v>
      </c>
      <c r="I276" s="11">
        <v>6.36</v>
      </c>
      <c r="J276" s="11">
        <v>5.41</v>
      </c>
      <c r="K276" s="11">
        <v>6.09</v>
      </c>
      <c r="L276" s="11">
        <v>4.8499999999999996</v>
      </c>
      <c r="M276" s="11">
        <v>5.23</v>
      </c>
      <c r="N276" s="11">
        <v>0</v>
      </c>
      <c r="O276" s="11">
        <v>0</v>
      </c>
      <c r="P276" s="11">
        <v>0</v>
      </c>
      <c r="Q276" s="11">
        <v>27.94</v>
      </c>
      <c r="R276" t="str">
        <f>VLOOKUP(D276,Lookups!$A$4:$E$311,5,FALSE)</f>
        <v>GR3</v>
      </c>
      <c r="S276" t="str">
        <f t="shared" si="20"/>
        <v>509</v>
      </c>
      <c r="T276" t="str">
        <f t="shared" si="21"/>
        <v>GR3509</v>
      </c>
      <c r="U276" t="str">
        <f t="shared" si="22"/>
        <v>GR35092013</v>
      </c>
      <c r="V276" t="str">
        <f t="shared" si="23"/>
        <v>PNTL</v>
      </c>
      <c r="W276" t="str">
        <f t="shared" si="24"/>
        <v>GR3PNTL2013</v>
      </c>
    </row>
    <row r="277" spans="1:23" x14ac:dyDescent="0.25">
      <c r="A277" t="s">
        <v>3194</v>
      </c>
      <c r="B277" t="s">
        <v>2899</v>
      </c>
      <c r="C277" t="s">
        <v>27</v>
      </c>
      <c r="D277" s="1" t="s">
        <v>25</v>
      </c>
      <c r="E277" s="11">
        <v>0</v>
      </c>
      <c r="F277" s="11">
        <v>0</v>
      </c>
      <c r="G277" s="11">
        <v>0</v>
      </c>
      <c r="H277" s="11">
        <v>0</v>
      </c>
      <c r="I277" s="11">
        <v>9.5299999999999994</v>
      </c>
      <c r="J277" s="11">
        <v>8.11</v>
      </c>
      <c r="K277" s="11">
        <v>9.1300000000000008</v>
      </c>
      <c r="L277" s="11">
        <v>7.27</v>
      </c>
      <c r="M277" s="11">
        <v>7.85</v>
      </c>
      <c r="N277" s="11">
        <v>0</v>
      </c>
      <c r="O277" s="11">
        <v>0</v>
      </c>
      <c r="P277" s="11">
        <v>0</v>
      </c>
      <c r="Q277" s="11">
        <v>41.89</v>
      </c>
      <c r="R277" t="str">
        <f>VLOOKUP(D277,Lookups!$A$4:$E$311,5,FALSE)</f>
        <v>GR4</v>
      </c>
      <c r="S277" t="str">
        <f t="shared" si="20"/>
        <v>509</v>
      </c>
      <c r="T277" t="str">
        <f t="shared" si="21"/>
        <v>GR4509</v>
      </c>
      <c r="U277" t="str">
        <f t="shared" si="22"/>
        <v>GR45092013</v>
      </c>
      <c r="V277" t="str">
        <f t="shared" si="23"/>
        <v>PNTL</v>
      </c>
      <c r="W277" t="str">
        <f t="shared" si="24"/>
        <v>GR4PNTL2013</v>
      </c>
    </row>
    <row r="278" spans="1:23" x14ac:dyDescent="0.25">
      <c r="A278" t="s">
        <v>3194</v>
      </c>
      <c r="B278" t="s">
        <v>2899</v>
      </c>
      <c r="C278" t="s">
        <v>27</v>
      </c>
      <c r="D278" s="1" t="s">
        <v>26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1">
        <v>0</v>
      </c>
      <c r="O278" s="11">
        <v>0</v>
      </c>
      <c r="P278" s="11">
        <v>0</v>
      </c>
      <c r="Q278" s="11">
        <v>0</v>
      </c>
      <c r="R278" t="str">
        <f>VLOOKUP(D278,Lookups!$A$4:$E$311,5,FALSE)</f>
        <v>GRC</v>
      </c>
      <c r="S278" t="str">
        <f t="shared" si="20"/>
        <v>509</v>
      </c>
      <c r="T278" t="str">
        <f t="shared" si="21"/>
        <v>GRC509</v>
      </c>
      <c r="U278" t="str">
        <f t="shared" si="22"/>
        <v>GRC5092013</v>
      </c>
      <c r="V278" t="str">
        <f t="shared" si="23"/>
        <v>PNTL</v>
      </c>
      <c r="W278" t="str">
        <f t="shared" si="24"/>
        <v>GRCPNTL2013</v>
      </c>
    </row>
    <row r="279" spans="1:23" x14ac:dyDescent="0.25">
      <c r="A279" t="s">
        <v>3194</v>
      </c>
      <c r="B279" t="s">
        <v>2903</v>
      </c>
      <c r="C279" t="s">
        <v>17</v>
      </c>
      <c r="D279" s="1" t="s">
        <v>18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  <c r="Q279" s="11">
        <v>0</v>
      </c>
      <c r="R279" t="str">
        <f>VLOOKUP(D279,Lookups!$A$4:$E$311,5,FALSE)</f>
        <v>CRC</v>
      </c>
      <c r="S279" t="str">
        <f t="shared" si="20"/>
        <v>510</v>
      </c>
      <c r="T279" t="str">
        <f t="shared" si="21"/>
        <v>CRC510</v>
      </c>
      <c r="U279" t="str">
        <f t="shared" si="22"/>
        <v>CRC5102013</v>
      </c>
      <c r="V279" t="str">
        <f t="shared" si="23"/>
        <v>PLTL</v>
      </c>
      <c r="W279" t="str">
        <f t="shared" si="24"/>
        <v>CRCPLTL2013</v>
      </c>
    </row>
    <row r="280" spans="1:23" x14ac:dyDescent="0.25">
      <c r="A280" t="s">
        <v>3194</v>
      </c>
      <c r="B280" t="s">
        <v>2903</v>
      </c>
      <c r="C280" t="s">
        <v>17</v>
      </c>
      <c r="D280" s="1" t="s">
        <v>19</v>
      </c>
      <c r="E280" s="11">
        <v>30671.26</v>
      </c>
      <c r="F280" s="11">
        <v>25288.44</v>
      </c>
      <c r="G280" s="11">
        <v>25033.08</v>
      </c>
      <c r="H280" s="11">
        <v>24991.21</v>
      </c>
      <c r="I280" s="11">
        <v>27184.36</v>
      </c>
      <c r="J280" s="11">
        <v>24180.31</v>
      </c>
      <c r="K280" s="11">
        <v>25718.98</v>
      </c>
      <c r="L280" s="11">
        <v>26530.81</v>
      </c>
      <c r="M280" s="11">
        <v>25892.9</v>
      </c>
      <c r="N280" s="11">
        <v>26583.75</v>
      </c>
      <c r="O280" s="11">
        <v>18123.66</v>
      </c>
      <c r="P280" s="11">
        <v>20540.93</v>
      </c>
      <c r="Q280" s="11">
        <v>300739.69</v>
      </c>
      <c r="R280" t="str">
        <f>VLOOKUP(D280,Lookups!$A$4:$E$311,5,FALSE)</f>
        <v>CR4</v>
      </c>
      <c r="S280" t="str">
        <f t="shared" si="20"/>
        <v>510</v>
      </c>
      <c r="T280" t="str">
        <f t="shared" si="21"/>
        <v>CR4510</v>
      </c>
      <c r="U280" t="str">
        <f t="shared" si="22"/>
        <v>CR45102013</v>
      </c>
      <c r="V280" t="str">
        <f t="shared" si="23"/>
        <v>PLTL</v>
      </c>
      <c r="W280" t="str">
        <f t="shared" si="24"/>
        <v>CR4PLTL2013</v>
      </c>
    </row>
    <row r="281" spans="1:23" x14ac:dyDescent="0.25">
      <c r="A281" t="s">
        <v>3194</v>
      </c>
      <c r="B281" t="s">
        <v>2903</v>
      </c>
      <c r="C281" t="s">
        <v>17</v>
      </c>
      <c r="D281" s="1" t="s">
        <v>20</v>
      </c>
      <c r="E281" s="11">
        <v>34079.19</v>
      </c>
      <c r="F281" s="11">
        <v>28098.31</v>
      </c>
      <c r="G281" s="11">
        <v>27814.55</v>
      </c>
      <c r="H281" s="11">
        <v>27768.05</v>
      </c>
      <c r="I281" s="11">
        <v>30204.86</v>
      </c>
      <c r="J281" s="11">
        <v>26867.01</v>
      </c>
      <c r="K281" s="11">
        <v>28576.71</v>
      </c>
      <c r="L281" s="11">
        <v>29478.67</v>
      </c>
      <c r="M281" s="11">
        <v>28769.89</v>
      </c>
      <c r="N281" s="11">
        <v>29537.53</v>
      </c>
      <c r="O281" s="11">
        <v>20137.41</v>
      </c>
      <c r="P281" s="11">
        <v>22823.24</v>
      </c>
      <c r="Q281" s="11">
        <v>334155.42</v>
      </c>
      <c r="R281" t="str">
        <f>VLOOKUP(D281,Lookups!$A$4:$E$311,5,FALSE)</f>
        <v>CR5</v>
      </c>
      <c r="S281" t="str">
        <f t="shared" si="20"/>
        <v>510</v>
      </c>
      <c r="T281" t="str">
        <f t="shared" si="21"/>
        <v>CR5510</v>
      </c>
      <c r="U281" t="str">
        <f t="shared" si="22"/>
        <v>CR55102013</v>
      </c>
      <c r="V281" t="str">
        <f t="shared" si="23"/>
        <v>PLTL</v>
      </c>
      <c r="W281" t="str">
        <f t="shared" si="24"/>
        <v>CR5PLTL2013</v>
      </c>
    </row>
    <row r="282" spans="1:23" x14ac:dyDescent="0.25">
      <c r="A282" t="s">
        <v>3194</v>
      </c>
      <c r="B282" t="s">
        <v>2903</v>
      </c>
      <c r="C282" t="s">
        <v>17</v>
      </c>
      <c r="D282" s="1" t="s">
        <v>21</v>
      </c>
      <c r="E282" s="11">
        <v>48846.78</v>
      </c>
      <c r="F282" s="11">
        <v>40274.269999999997</v>
      </c>
      <c r="G282" s="11">
        <v>39867.480000000003</v>
      </c>
      <c r="H282" s="11">
        <v>39800.82</v>
      </c>
      <c r="I282" s="11">
        <v>43293.65</v>
      </c>
      <c r="J282" s="11">
        <v>38509.370000000003</v>
      </c>
      <c r="K282" s="11">
        <v>40959.9</v>
      </c>
      <c r="L282" s="11">
        <v>42252.74</v>
      </c>
      <c r="M282" s="11">
        <v>41236.839999999997</v>
      </c>
      <c r="N282" s="11">
        <v>42337.14</v>
      </c>
      <c r="O282" s="11">
        <v>28863.64</v>
      </c>
      <c r="P282" s="11">
        <v>32713.32</v>
      </c>
      <c r="Q282" s="11">
        <v>478955.95</v>
      </c>
      <c r="R282" t="str">
        <f>VLOOKUP(D282,Lookups!$A$4:$E$311,5,FALSE)</f>
        <v>CR6</v>
      </c>
      <c r="S282" t="str">
        <f t="shared" si="20"/>
        <v>510</v>
      </c>
      <c r="T282" t="str">
        <f t="shared" si="21"/>
        <v>CR6510</v>
      </c>
      <c r="U282" t="str">
        <f t="shared" si="22"/>
        <v>CR65102013</v>
      </c>
      <c r="V282" t="str">
        <f t="shared" si="23"/>
        <v>PLTL</v>
      </c>
      <c r="W282" t="str">
        <f t="shared" si="24"/>
        <v>CR6PLTL2013</v>
      </c>
    </row>
    <row r="283" spans="1:23" x14ac:dyDescent="0.25">
      <c r="A283" t="s">
        <v>3194</v>
      </c>
      <c r="B283" t="s">
        <v>2903</v>
      </c>
      <c r="C283" t="s">
        <v>17</v>
      </c>
      <c r="D283" s="1" t="s">
        <v>22</v>
      </c>
      <c r="E283" s="11">
        <v>933.23</v>
      </c>
      <c r="F283" s="11">
        <v>186.27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128.51</v>
      </c>
      <c r="M283" s="11">
        <v>0</v>
      </c>
      <c r="N283" s="11">
        <v>0</v>
      </c>
      <c r="O283" s="11">
        <v>0</v>
      </c>
      <c r="P283" s="11">
        <v>0</v>
      </c>
      <c r="Q283" s="11">
        <v>1248.01</v>
      </c>
      <c r="R283" t="str">
        <f>VLOOKUP(D283,Lookups!$A$4:$E$311,5,FALSE)</f>
        <v>TY3</v>
      </c>
      <c r="S283" t="str">
        <f t="shared" si="20"/>
        <v>510</v>
      </c>
      <c r="T283" t="str">
        <f t="shared" si="21"/>
        <v>TY3510</v>
      </c>
      <c r="U283" t="str">
        <f t="shared" si="22"/>
        <v>TY35102013</v>
      </c>
      <c r="V283" t="str">
        <f t="shared" si="23"/>
        <v>PLTL</v>
      </c>
      <c r="W283" t="str">
        <f t="shared" si="24"/>
        <v>TY3PLTL2013</v>
      </c>
    </row>
    <row r="284" spans="1:23" x14ac:dyDescent="0.25">
      <c r="A284" t="s">
        <v>3194</v>
      </c>
      <c r="B284" t="s">
        <v>2903</v>
      </c>
      <c r="C284" t="s">
        <v>17</v>
      </c>
      <c r="D284" s="1" t="s">
        <v>23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  <c r="Q284" s="11">
        <v>0</v>
      </c>
      <c r="R284" t="str">
        <f>VLOOKUP(D284,Lookups!$A$4:$E$311,5,FALSE)</f>
        <v>TYC</v>
      </c>
      <c r="S284" t="str">
        <f t="shared" si="20"/>
        <v>510</v>
      </c>
      <c r="T284" t="str">
        <f t="shared" si="21"/>
        <v>TYC510</v>
      </c>
      <c r="U284" t="str">
        <f t="shared" si="22"/>
        <v>TYC5102013</v>
      </c>
      <c r="V284" t="str">
        <f t="shared" si="23"/>
        <v>PLTL</v>
      </c>
      <c r="W284" t="str">
        <f t="shared" si="24"/>
        <v>TYCPLTL2013</v>
      </c>
    </row>
    <row r="285" spans="1:23" x14ac:dyDescent="0.25">
      <c r="A285" t="s">
        <v>3194</v>
      </c>
      <c r="B285" t="s">
        <v>2903</v>
      </c>
      <c r="C285" t="s">
        <v>17</v>
      </c>
      <c r="D285" s="1" t="s">
        <v>24</v>
      </c>
      <c r="E285" s="11">
        <v>30657.73</v>
      </c>
      <c r="F285" s="11">
        <v>26464.46</v>
      </c>
      <c r="G285" s="11">
        <v>35216.92</v>
      </c>
      <c r="H285" s="11">
        <v>45141.54</v>
      </c>
      <c r="I285" s="11">
        <v>28734.6</v>
      </c>
      <c r="J285" s="11">
        <v>29160.47</v>
      </c>
      <c r="K285" s="11">
        <v>29251.65</v>
      </c>
      <c r="L285" s="11">
        <v>32773.4</v>
      </c>
      <c r="M285" s="11">
        <v>30708.959999999999</v>
      </c>
      <c r="N285" s="11">
        <v>34753.120000000003</v>
      </c>
      <c r="O285" s="11">
        <v>29694.93</v>
      </c>
      <c r="P285" s="11">
        <v>29752.28</v>
      </c>
      <c r="Q285" s="11">
        <v>382310.06</v>
      </c>
      <c r="R285" t="str">
        <f>VLOOKUP(D285,Lookups!$A$4:$E$311,5,FALSE)</f>
        <v>GR3</v>
      </c>
      <c r="S285" t="str">
        <f t="shared" si="20"/>
        <v>510</v>
      </c>
      <c r="T285" t="str">
        <f t="shared" si="21"/>
        <v>GR3510</v>
      </c>
      <c r="U285" t="str">
        <f t="shared" si="22"/>
        <v>GR35102013</v>
      </c>
      <c r="V285" t="str">
        <f t="shared" si="23"/>
        <v>PLTL</v>
      </c>
      <c r="W285" t="str">
        <f t="shared" si="24"/>
        <v>GR3PLTL2013</v>
      </c>
    </row>
    <row r="286" spans="1:23" x14ac:dyDescent="0.25">
      <c r="A286" t="s">
        <v>3194</v>
      </c>
      <c r="B286" t="s">
        <v>2903</v>
      </c>
      <c r="C286" t="s">
        <v>17</v>
      </c>
      <c r="D286" s="1" t="s">
        <v>25</v>
      </c>
      <c r="E286" s="11">
        <v>45986.6</v>
      </c>
      <c r="F286" s="11">
        <v>39696.69</v>
      </c>
      <c r="G286" s="11">
        <v>52825.34</v>
      </c>
      <c r="H286" s="11">
        <v>67712.33</v>
      </c>
      <c r="I286" s="11">
        <v>43101.87</v>
      </c>
      <c r="J286" s="11">
        <v>43740.75</v>
      </c>
      <c r="K286" s="11">
        <v>43877.39</v>
      </c>
      <c r="L286" s="11">
        <v>49160.05</v>
      </c>
      <c r="M286" s="11">
        <v>46063.46</v>
      </c>
      <c r="N286" s="11">
        <v>52129.69</v>
      </c>
      <c r="O286" s="11">
        <v>44542.41</v>
      </c>
      <c r="P286" s="11">
        <v>44628.41</v>
      </c>
      <c r="Q286" s="11">
        <v>573464.99</v>
      </c>
      <c r="R286" t="str">
        <f>VLOOKUP(D286,Lookups!$A$4:$E$311,5,FALSE)</f>
        <v>GR4</v>
      </c>
      <c r="S286" t="str">
        <f t="shared" si="20"/>
        <v>510</v>
      </c>
      <c r="T286" t="str">
        <f t="shared" si="21"/>
        <v>GR4510</v>
      </c>
      <c r="U286" t="str">
        <f t="shared" si="22"/>
        <v>GR45102013</v>
      </c>
      <c r="V286" t="str">
        <f t="shared" si="23"/>
        <v>PLTL</v>
      </c>
      <c r="W286" t="str">
        <f t="shared" si="24"/>
        <v>GR4PLTL2013</v>
      </c>
    </row>
    <row r="287" spans="1:23" x14ac:dyDescent="0.25">
      <c r="A287" t="s">
        <v>3194</v>
      </c>
      <c r="B287" t="s">
        <v>2903</v>
      </c>
      <c r="C287" t="s">
        <v>17</v>
      </c>
      <c r="D287" s="1" t="s">
        <v>26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t="str">
        <f>VLOOKUP(D287,Lookups!$A$4:$E$311,5,FALSE)</f>
        <v>GRC</v>
      </c>
      <c r="S287" t="str">
        <f t="shared" si="20"/>
        <v>510</v>
      </c>
      <c r="T287" t="str">
        <f t="shared" si="21"/>
        <v>GRC510</v>
      </c>
      <c r="U287" t="str">
        <f t="shared" si="22"/>
        <v>GRC5102013</v>
      </c>
      <c r="V287" t="str">
        <f t="shared" si="23"/>
        <v>PLTL</v>
      </c>
      <c r="W287" t="str">
        <f t="shared" si="24"/>
        <v>GRCPLTL2013</v>
      </c>
    </row>
    <row r="288" spans="1:23" x14ac:dyDescent="0.25">
      <c r="A288" t="s">
        <v>3194</v>
      </c>
      <c r="B288" t="s">
        <v>2903</v>
      </c>
      <c r="C288" t="s">
        <v>27</v>
      </c>
      <c r="D288" s="1" t="s">
        <v>18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1">
        <v>0</v>
      </c>
      <c r="N288" s="11">
        <v>0</v>
      </c>
      <c r="O288" s="11">
        <v>0</v>
      </c>
      <c r="P288" s="11">
        <v>0</v>
      </c>
      <c r="Q288" s="11">
        <v>0</v>
      </c>
      <c r="R288" t="str">
        <f>VLOOKUP(D288,Lookups!$A$4:$E$311,5,FALSE)</f>
        <v>CRC</v>
      </c>
      <c r="S288" t="str">
        <f t="shared" si="20"/>
        <v>510</v>
      </c>
      <c r="T288" t="str">
        <f t="shared" si="21"/>
        <v>CRC510</v>
      </c>
      <c r="U288" t="str">
        <f t="shared" si="22"/>
        <v>CRC5102013</v>
      </c>
      <c r="V288" t="str">
        <f t="shared" si="23"/>
        <v>PNTL</v>
      </c>
      <c r="W288" t="str">
        <f t="shared" si="24"/>
        <v>CRCPNTL2013</v>
      </c>
    </row>
    <row r="289" spans="1:23" x14ac:dyDescent="0.25">
      <c r="A289" t="s">
        <v>3194</v>
      </c>
      <c r="B289" t="s">
        <v>2903</v>
      </c>
      <c r="C289" t="s">
        <v>27</v>
      </c>
      <c r="D289" s="1" t="s">
        <v>19</v>
      </c>
      <c r="E289" s="11">
        <v>-5684.52</v>
      </c>
      <c r="F289" s="11">
        <v>-4010.48</v>
      </c>
      <c r="G289" s="11">
        <v>4064.28</v>
      </c>
      <c r="H289" s="11">
        <v>5624.82</v>
      </c>
      <c r="I289" s="11">
        <v>-2888.87</v>
      </c>
      <c r="J289" s="11">
        <v>1464.35</v>
      </c>
      <c r="K289" s="11">
        <v>-2201.15</v>
      </c>
      <c r="L289" s="11">
        <v>4081.77</v>
      </c>
      <c r="M289" s="11">
        <v>7543.73</v>
      </c>
      <c r="N289" s="11">
        <v>41644.589999999997</v>
      </c>
      <c r="O289" s="11">
        <v>-7394.06</v>
      </c>
      <c r="P289" s="11">
        <v>-10559.39</v>
      </c>
      <c r="Q289" s="11">
        <v>31685.07</v>
      </c>
      <c r="R289" t="str">
        <f>VLOOKUP(D289,Lookups!$A$4:$E$311,5,FALSE)</f>
        <v>CR4</v>
      </c>
      <c r="S289" t="str">
        <f t="shared" si="20"/>
        <v>510</v>
      </c>
      <c r="T289" t="str">
        <f t="shared" si="21"/>
        <v>CR4510</v>
      </c>
      <c r="U289" t="str">
        <f t="shared" si="22"/>
        <v>CR45102013</v>
      </c>
      <c r="V289" t="str">
        <f t="shared" si="23"/>
        <v>PNTL</v>
      </c>
      <c r="W289" t="str">
        <f t="shared" si="24"/>
        <v>CR4PNTL2013</v>
      </c>
    </row>
    <row r="290" spans="1:23" x14ac:dyDescent="0.25">
      <c r="A290" t="s">
        <v>3194</v>
      </c>
      <c r="B290" t="s">
        <v>2903</v>
      </c>
      <c r="C290" t="s">
        <v>27</v>
      </c>
      <c r="D290" s="1" t="s">
        <v>20</v>
      </c>
      <c r="E290" s="11">
        <v>-6316.11</v>
      </c>
      <c r="F290" s="11">
        <v>-4456.08</v>
      </c>
      <c r="G290" s="11">
        <v>4515.87</v>
      </c>
      <c r="H290" s="11">
        <v>6249.78</v>
      </c>
      <c r="I290" s="11">
        <v>-3209.83</v>
      </c>
      <c r="J290" s="11">
        <v>1627.07</v>
      </c>
      <c r="K290" s="11">
        <v>-2445.6999999999998</v>
      </c>
      <c r="L290" s="11">
        <v>4535.29</v>
      </c>
      <c r="M290" s="11">
        <v>8381.94</v>
      </c>
      <c r="N290" s="11">
        <v>46271.77</v>
      </c>
      <c r="O290" s="11">
        <v>-8215.61</v>
      </c>
      <c r="P290" s="11">
        <v>-11732.64</v>
      </c>
      <c r="Q290" s="11">
        <v>35205.75</v>
      </c>
      <c r="R290" t="str">
        <f>VLOOKUP(D290,Lookups!$A$4:$E$311,5,FALSE)</f>
        <v>CR5</v>
      </c>
      <c r="S290" t="str">
        <f t="shared" si="20"/>
        <v>510</v>
      </c>
      <c r="T290" t="str">
        <f t="shared" si="21"/>
        <v>CR5510</v>
      </c>
      <c r="U290" t="str">
        <f t="shared" si="22"/>
        <v>CR55102013</v>
      </c>
      <c r="V290" t="str">
        <f t="shared" si="23"/>
        <v>PNTL</v>
      </c>
      <c r="W290" t="str">
        <f t="shared" si="24"/>
        <v>CR5PNTL2013</v>
      </c>
    </row>
    <row r="291" spans="1:23" x14ac:dyDescent="0.25">
      <c r="A291" t="s">
        <v>3194</v>
      </c>
      <c r="B291" t="s">
        <v>2903</v>
      </c>
      <c r="C291" t="s">
        <v>27</v>
      </c>
      <c r="D291" s="1" t="s">
        <v>21</v>
      </c>
      <c r="E291" s="11">
        <v>-9053.11</v>
      </c>
      <c r="F291" s="11">
        <v>-6387.06</v>
      </c>
      <c r="G291" s="11">
        <v>6472.74</v>
      </c>
      <c r="H291" s="11">
        <v>8958.0400000000009</v>
      </c>
      <c r="I291" s="11">
        <v>-4600.7700000000004</v>
      </c>
      <c r="J291" s="11">
        <v>2332.11</v>
      </c>
      <c r="K291" s="11">
        <v>-3505.53</v>
      </c>
      <c r="L291" s="11">
        <v>6500.61</v>
      </c>
      <c r="M291" s="11">
        <v>12014.1</v>
      </c>
      <c r="N291" s="11">
        <v>66322.86</v>
      </c>
      <c r="O291" s="11">
        <v>-11775.7</v>
      </c>
      <c r="P291" s="11">
        <v>-16816.79</v>
      </c>
      <c r="Q291" s="11">
        <v>50461.5</v>
      </c>
      <c r="R291" t="str">
        <f>VLOOKUP(D291,Lookups!$A$4:$E$311,5,FALSE)</f>
        <v>CR6</v>
      </c>
      <c r="S291" t="str">
        <f t="shared" si="20"/>
        <v>510</v>
      </c>
      <c r="T291" t="str">
        <f t="shared" si="21"/>
        <v>CR6510</v>
      </c>
      <c r="U291" t="str">
        <f t="shared" si="22"/>
        <v>CR65102013</v>
      </c>
      <c r="V291" t="str">
        <f t="shared" si="23"/>
        <v>PNTL</v>
      </c>
      <c r="W291" t="str">
        <f t="shared" si="24"/>
        <v>CR6PNTL2013</v>
      </c>
    </row>
    <row r="292" spans="1:23" x14ac:dyDescent="0.25">
      <c r="A292" t="s">
        <v>3194</v>
      </c>
      <c r="B292" t="s">
        <v>2903</v>
      </c>
      <c r="C292" t="s">
        <v>27</v>
      </c>
      <c r="D292" s="1" t="s">
        <v>22</v>
      </c>
      <c r="E292" s="11">
        <v>7825.15</v>
      </c>
      <c r="F292" s="11">
        <v>2.8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1.1299999999999999</v>
      </c>
      <c r="M292" s="11">
        <v>0</v>
      </c>
      <c r="N292" s="11">
        <v>0</v>
      </c>
      <c r="O292" s="11">
        <v>0</v>
      </c>
      <c r="P292" s="11">
        <v>0</v>
      </c>
      <c r="Q292" s="11">
        <v>7829.08</v>
      </c>
      <c r="R292" t="str">
        <f>VLOOKUP(D292,Lookups!$A$4:$E$311,5,FALSE)</f>
        <v>TY3</v>
      </c>
      <c r="S292" t="str">
        <f t="shared" si="20"/>
        <v>510</v>
      </c>
      <c r="T292" t="str">
        <f t="shared" si="21"/>
        <v>TY3510</v>
      </c>
      <c r="U292" t="str">
        <f t="shared" si="22"/>
        <v>TY35102013</v>
      </c>
      <c r="V292" t="str">
        <f t="shared" si="23"/>
        <v>PNTL</v>
      </c>
      <c r="W292" t="str">
        <f t="shared" si="24"/>
        <v>TY3PNTL2013</v>
      </c>
    </row>
    <row r="293" spans="1:23" x14ac:dyDescent="0.25">
      <c r="A293" t="s">
        <v>3194</v>
      </c>
      <c r="B293" t="s">
        <v>2903</v>
      </c>
      <c r="C293" t="s">
        <v>27</v>
      </c>
      <c r="D293" s="1" t="s">
        <v>23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1">
        <v>0</v>
      </c>
      <c r="N293" s="11">
        <v>0</v>
      </c>
      <c r="O293" s="11">
        <v>0</v>
      </c>
      <c r="P293" s="11">
        <v>0</v>
      </c>
      <c r="Q293" s="11">
        <v>0</v>
      </c>
      <c r="R293" t="str">
        <f>VLOOKUP(D293,Lookups!$A$4:$E$311,5,FALSE)</f>
        <v>TYC</v>
      </c>
      <c r="S293" t="str">
        <f t="shared" si="20"/>
        <v>510</v>
      </c>
      <c r="T293" t="str">
        <f t="shared" si="21"/>
        <v>TYC510</v>
      </c>
      <c r="U293" t="str">
        <f t="shared" si="22"/>
        <v>TYC5102013</v>
      </c>
      <c r="V293" t="str">
        <f t="shared" si="23"/>
        <v>PNTL</v>
      </c>
      <c r="W293" t="str">
        <f t="shared" si="24"/>
        <v>TYCPNTL2013</v>
      </c>
    </row>
    <row r="294" spans="1:23" x14ac:dyDescent="0.25">
      <c r="A294" t="s">
        <v>3194</v>
      </c>
      <c r="B294" t="s">
        <v>2903</v>
      </c>
      <c r="C294" t="s">
        <v>27</v>
      </c>
      <c r="D294" s="1" t="s">
        <v>24</v>
      </c>
      <c r="E294" s="11">
        <v>8839.67</v>
      </c>
      <c r="F294" s="11">
        <v>53962.42</v>
      </c>
      <c r="G294" s="11">
        <v>2966.2</v>
      </c>
      <c r="H294" s="11">
        <v>2889.14</v>
      </c>
      <c r="I294" s="11">
        <v>1785.25</v>
      </c>
      <c r="J294" s="11">
        <v>4740.12</v>
      </c>
      <c r="K294" s="11">
        <v>6471.28</v>
      </c>
      <c r="L294" s="11">
        <v>4693.42</v>
      </c>
      <c r="M294" s="11">
        <v>8542.41</v>
      </c>
      <c r="N294" s="11">
        <v>8238.51</v>
      </c>
      <c r="O294" s="11">
        <v>63474.75</v>
      </c>
      <c r="P294" s="11">
        <v>4836.1400000000003</v>
      </c>
      <c r="Q294" s="11">
        <v>171439.31</v>
      </c>
      <c r="R294" t="str">
        <f>VLOOKUP(D294,Lookups!$A$4:$E$311,5,FALSE)</f>
        <v>GR3</v>
      </c>
      <c r="S294" t="str">
        <f t="shared" si="20"/>
        <v>510</v>
      </c>
      <c r="T294" t="str">
        <f t="shared" si="21"/>
        <v>GR3510</v>
      </c>
      <c r="U294" t="str">
        <f t="shared" si="22"/>
        <v>GR35102013</v>
      </c>
      <c r="V294" t="str">
        <f t="shared" si="23"/>
        <v>PNTL</v>
      </c>
      <c r="W294" t="str">
        <f t="shared" si="24"/>
        <v>GR3PNTL2013</v>
      </c>
    </row>
    <row r="295" spans="1:23" x14ac:dyDescent="0.25">
      <c r="A295" t="s">
        <v>3194</v>
      </c>
      <c r="B295" t="s">
        <v>2903</v>
      </c>
      <c r="C295" t="s">
        <v>27</v>
      </c>
      <c r="D295" s="1" t="s">
        <v>25</v>
      </c>
      <c r="E295" s="11">
        <v>13997.51</v>
      </c>
      <c r="F295" s="11">
        <v>3481.62</v>
      </c>
      <c r="G295" s="11">
        <v>4449.32</v>
      </c>
      <c r="H295" s="11">
        <v>4333.66</v>
      </c>
      <c r="I295" s="11">
        <v>2677.88</v>
      </c>
      <c r="J295" s="11">
        <v>7110.12</v>
      </c>
      <c r="K295" s="11">
        <v>9706.9500000000007</v>
      </c>
      <c r="L295" s="11">
        <v>7040.11</v>
      </c>
      <c r="M295" s="11">
        <v>12813.6</v>
      </c>
      <c r="N295" s="11">
        <v>12357.76</v>
      </c>
      <c r="O295" s="11">
        <v>95212.2</v>
      </c>
      <c r="P295" s="11">
        <v>7254.21</v>
      </c>
      <c r="Q295" s="11">
        <v>180434.94</v>
      </c>
      <c r="R295" t="str">
        <f>VLOOKUP(D295,Lookups!$A$4:$E$311,5,FALSE)</f>
        <v>GR4</v>
      </c>
      <c r="S295" t="str">
        <f t="shared" si="20"/>
        <v>510</v>
      </c>
      <c r="T295" t="str">
        <f t="shared" si="21"/>
        <v>GR4510</v>
      </c>
      <c r="U295" t="str">
        <f t="shared" si="22"/>
        <v>GR45102013</v>
      </c>
      <c r="V295" t="str">
        <f t="shared" si="23"/>
        <v>PNTL</v>
      </c>
      <c r="W295" t="str">
        <f t="shared" si="24"/>
        <v>GR4PNTL2013</v>
      </c>
    </row>
    <row r="296" spans="1:23" x14ac:dyDescent="0.25">
      <c r="A296" t="s">
        <v>3194</v>
      </c>
      <c r="B296" t="s">
        <v>2903</v>
      </c>
      <c r="C296" t="s">
        <v>27</v>
      </c>
      <c r="D296" s="1" t="s">
        <v>26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11">
        <v>0</v>
      </c>
      <c r="O296" s="11">
        <v>0</v>
      </c>
      <c r="P296" s="11">
        <v>0</v>
      </c>
      <c r="Q296" s="11">
        <v>0</v>
      </c>
      <c r="R296" t="str">
        <f>VLOOKUP(D296,Lookups!$A$4:$E$311,5,FALSE)</f>
        <v>GRC</v>
      </c>
      <c r="S296" t="str">
        <f t="shared" si="20"/>
        <v>510</v>
      </c>
      <c r="T296" t="str">
        <f t="shared" si="21"/>
        <v>GRC510</v>
      </c>
      <c r="U296" t="str">
        <f t="shared" si="22"/>
        <v>GRC5102013</v>
      </c>
      <c r="V296" t="str">
        <f t="shared" si="23"/>
        <v>PNTL</v>
      </c>
      <c r="W296" t="str">
        <f t="shared" si="24"/>
        <v>GRCPNTL2013</v>
      </c>
    </row>
    <row r="297" spans="1:23" x14ac:dyDescent="0.25">
      <c r="A297" t="s">
        <v>3194</v>
      </c>
      <c r="B297" t="s">
        <v>2905</v>
      </c>
      <c r="C297" t="s">
        <v>17</v>
      </c>
      <c r="D297" s="1" t="s">
        <v>18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  <c r="Q297" s="11">
        <v>0</v>
      </c>
      <c r="R297" t="str">
        <f>VLOOKUP(D297,Lookups!$A$4:$E$311,5,FALSE)</f>
        <v>CRC</v>
      </c>
      <c r="S297" t="str">
        <f t="shared" si="20"/>
        <v>510</v>
      </c>
      <c r="T297" t="str">
        <f t="shared" si="21"/>
        <v>CRC510</v>
      </c>
      <c r="U297" t="str">
        <f t="shared" si="22"/>
        <v>CRC5102013</v>
      </c>
      <c r="V297" t="str">
        <f t="shared" si="23"/>
        <v>PLTL</v>
      </c>
      <c r="W297" t="str">
        <f t="shared" si="24"/>
        <v>CRCPLTL2013</v>
      </c>
    </row>
    <row r="298" spans="1:23" x14ac:dyDescent="0.25">
      <c r="A298" t="s">
        <v>3194</v>
      </c>
      <c r="B298" t="s">
        <v>2905</v>
      </c>
      <c r="C298" t="s">
        <v>17</v>
      </c>
      <c r="D298" s="1" t="s">
        <v>19</v>
      </c>
      <c r="E298" s="11">
        <v>0</v>
      </c>
      <c r="F298" s="11">
        <v>0</v>
      </c>
      <c r="G298" s="11">
        <v>809.77</v>
      </c>
      <c r="H298" s="11">
        <v>567.77</v>
      </c>
      <c r="I298" s="11">
        <v>710.95</v>
      </c>
      <c r="J298" s="11">
        <v>527.79999999999995</v>
      </c>
      <c r="K298" s="11">
        <v>488.71</v>
      </c>
      <c r="L298" s="11">
        <v>632.92999999999995</v>
      </c>
      <c r="M298" s="11">
        <v>753.15</v>
      </c>
      <c r="N298" s="11">
        <v>846.06</v>
      </c>
      <c r="O298" s="11">
        <v>646.14</v>
      </c>
      <c r="P298" s="11">
        <v>652.22</v>
      </c>
      <c r="Q298" s="11">
        <v>6635.5</v>
      </c>
      <c r="R298" t="str">
        <f>VLOOKUP(D298,Lookups!$A$4:$E$311,5,FALSE)</f>
        <v>CR4</v>
      </c>
      <c r="S298" t="str">
        <f t="shared" si="20"/>
        <v>510</v>
      </c>
      <c r="T298" t="str">
        <f t="shared" si="21"/>
        <v>CR4510</v>
      </c>
      <c r="U298" t="str">
        <f t="shared" si="22"/>
        <v>CR45102013</v>
      </c>
      <c r="V298" t="str">
        <f t="shared" si="23"/>
        <v>PLTL</v>
      </c>
      <c r="W298" t="str">
        <f t="shared" si="24"/>
        <v>CR4PLTL2013</v>
      </c>
    </row>
    <row r="299" spans="1:23" x14ac:dyDescent="0.25">
      <c r="A299" t="s">
        <v>3194</v>
      </c>
      <c r="B299" t="s">
        <v>2905</v>
      </c>
      <c r="C299" t="s">
        <v>17</v>
      </c>
      <c r="D299" s="1" t="s">
        <v>20</v>
      </c>
      <c r="E299" s="11">
        <v>0</v>
      </c>
      <c r="F299" s="11">
        <v>0</v>
      </c>
      <c r="G299" s="11">
        <v>899.74</v>
      </c>
      <c r="H299" s="11">
        <v>630.86</v>
      </c>
      <c r="I299" s="11">
        <v>789.95</v>
      </c>
      <c r="J299" s="11">
        <v>586.45000000000005</v>
      </c>
      <c r="K299" s="11">
        <v>543</v>
      </c>
      <c r="L299" s="11">
        <v>703.27</v>
      </c>
      <c r="M299" s="11">
        <v>836.82</v>
      </c>
      <c r="N299" s="11">
        <v>940.07</v>
      </c>
      <c r="O299" s="11">
        <v>717.93</v>
      </c>
      <c r="P299" s="11">
        <v>724.69</v>
      </c>
      <c r="Q299" s="11">
        <v>7372.78</v>
      </c>
      <c r="R299" t="str">
        <f>VLOOKUP(D299,Lookups!$A$4:$E$311,5,FALSE)</f>
        <v>CR5</v>
      </c>
      <c r="S299" t="str">
        <f t="shared" si="20"/>
        <v>510</v>
      </c>
      <c r="T299" t="str">
        <f t="shared" si="21"/>
        <v>CR5510</v>
      </c>
      <c r="U299" t="str">
        <f t="shared" si="22"/>
        <v>CR55102013</v>
      </c>
      <c r="V299" t="str">
        <f t="shared" si="23"/>
        <v>PLTL</v>
      </c>
      <c r="W299" t="str">
        <f t="shared" si="24"/>
        <v>CR5PLTL2013</v>
      </c>
    </row>
    <row r="300" spans="1:23" x14ac:dyDescent="0.25">
      <c r="A300" t="s">
        <v>3194</v>
      </c>
      <c r="B300" t="s">
        <v>2905</v>
      </c>
      <c r="C300" t="s">
        <v>17</v>
      </c>
      <c r="D300" s="1" t="s">
        <v>21</v>
      </c>
      <c r="E300" s="11">
        <v>0</v>
      </c>
      <c r="F300" s="11">
        <v>0</v>
      </c>
      <c r="G300" s="11">
        <v>1289.6300000000001</v>
      </c>
      <c r="H300" s="11">
        <v>904.21</v>
      </c>
      <c r="I300" s="11">
        <v>1132.25</v>
      </c>
      <c r="J300" s="11">
        <v>840.57</v>
      </c>
      <c r="K300" s="11">
        <v>778.3</v>
      </c>
      <c r="L300" s="11">
        <v>1008.01</v>
      </c>
      <c r="M300" s="11">
        <v>1199.45</v>
      </c>
      <c r="N300" s="11">
        <v>1347.44</v>
      </c>
      <c r="O300" s="11">
        <v>1029.04</v>
      </c>
      <c r="P300" s="11">
        <v>1038.71</v>
      </c>
      <c r="Q300" s="11">
        <v>10567.61</v>
      </c>
      <c r="R300" t="str">
        <f>VLOOKUP(D300,Lookups!$A$4:$E$311,5,FALSE)</f>
        <v>CR6</v>
      </c>
      <c r="S300" t="str">
        <f t="shared" si="20"/>
        <v>510</v>
      </c>
      <c r="T300" t="str">
        <f t="shared" si="21"/>
        <v>CR6510</v>
      </c>
      <c r="U300" t="str">
        <f t="shared" si="22"/>
        <v>CR65102013</v>
      </c>
      <c r="V300" t="str">
        <f t="shared" si="23"/>
        <v>PLTL</v>
      </c>
      <c r="W300" t="str">
        <f t="shared" si="24"/>
        <v>CR6PLTL2013</v>
      </c>
    </row>
    <row r="301" spans="1:23" x14ac:dyDescent="0.25">
      <c r="A301" t="s">
        <v>3194</v>
      </c>
      <c r="B301" t="s">
        <v>2905</v>
      </c>
      <c r="C301" t="s">
        <v>17</v>
      </c>
      <c r="D301" s="1" t="s">
        <v>24</v>
      </c>
      <c r="E301" s="11">
        <v>0</v>
      </c>
      <c r="F301" s="11">
        <v>0</v>
      </c>
      <c r="G301" s="11">
        <v>613.35</v>
      </c>
      <c r="H301" s="11">
        <v>437.95</v>
      </c>
      <c r="I301" s="11">
        <v>508.93</v>
      </c>
      <c r="J301" s="11">
        <v>412.77</v>
      </c>
      <c r="K301" s="11">
        <v>380.25</v>
      </c>
      <c r="L301" s="11">
        <v>383.64</v>
      </c>
      <c r="M301" s="11">
        <v>339.15</v>
      </c>
      <c r="N301" s="11">
        <v>371.23</v>
      </c>
      <c r="O301" s="11">
        <v>283.5</v>
      </c>
      <c r="P301" s="11">
        <v>286.17</v>
      </c>
      <c r="Q301" s="11">
        <v>4016.94</v>
      </c>
      <c r="R301" t="str">
        <f>VLOOKUP(D301,Lookups!$A$4:$E$311,5,FALSE)</f>
        <v>GR3</v>
      </c>
      <c r="S301" t="str">
        <f t="shared" ref="S301:S364" si="25">LEFT(B301,3)</f>
        <v>510</v>
      </c>
      <c r="T301" t="str">
        <f t="shared" ref="T301:T364" si="26">R301&amp;S301</f>
        <v>GR3510</v>
      </c>
      <c r="U301" t="str">
        <f t="shared" si="22"/>
        <v>GR35102013</v>
      </c>
      <c r="V301" t="str">
        <f t="shared" si="23"/>
        <v>PLTL</v>
      </c>
      <c r="W301" t="str">
        <f t="shared" si="24"/>
        <v>GR3PLTL2013</v>
      </c>
    </row>
    <row r="302" spans="1:23" x14ac:dyDescent="0.25">
      <c r="A302" t="s">
        <v>3194</v>
      </c>
      <c r="B302" t="s">
        <v>2905</v>
      </c>
      <c r="C302" t="s">
        <v>17</v>
      </c>
      <c r="D302" s="1" t="s">
        <v>25</v>
      </c>
      <c r="E302" s="11">
        <v>0</v>
      </c>
      <c r="F302" s="11">
        <v>0</v>
      </c>
      <c r="G302" s="11">
        <v>920.03</v>
      </c>
      <c r="H302" s="11">
        <v>656.92</v>
      </c>
      <c r="I302" s="11">
        <v>763.4</v>
      </c>
      <c r="J302" s="11">
        <v>619.12</v>
      </c>
      <c r="K302" s="11">
        <v>570.37</v>
      </c>
      <c r="L302" s="11">
        <v>575.47</v>
      </c>
      <c r="M302" s="11">
        <v>508.76</v>
      </c>
      <c r="N302" s="11">
        <v>556.82000000000005</v>
      </c>
      <c r="O302" s="11">
        <v>425.25</v>
      </c>
      <c r="P302" s="11">
        <v>429.25</v>
      </c>
      <c r="Q302" s="11">
        <v>6025.39</v>
      </c>
      <c r="R302" t="str">
        <f>VLOOKUP(D302,Lookups!$A$4:$E$311,5,FALSE)</f>
        <v>GR4</v>
      </c>
      <c r="S302" t="str">
        <f t="shared" si="25"/>
        <v>510</v>
      </c>
      <c r="T302" t="str">
        <f t="shared" si="26"/>
        <v>GR4510</v>
      </c>
      <c r="U302" t="str">
        <f t="shared" si="22"/>
        <v>GR45102013</v>
      </c>
      <c r="V302" t="str">
        <f t="shared" si="23"/>
        <v>PLTL</v>
      </c>
      <c r="W302" t="str">
        <f t="shared" si="24"/>
        <v>GR4PLTL2013</v>
      </c>
    </row>
    <row r="303" spans="1:23" x14ac:dyDescent="0.25">
      <c r="A303" t="s">
        <v>3194</v>
      </c>
      <c r="B303" t="s">
        <v>2905</v>
      </c>
      <c r="C303" t="s">
        <v>17</v>
      </c>
      <c r="D303" s="1" t="s">
        <v>26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t="str">
        <f>VLOOKUP(D303,Lookups!$A$4:$E$311,5,FALSE)</f>
        <v>GRC</v>
      </c>
      <c r="S303" t="str">
        <f t="shared" si="25"/>
        <v>510</v>
      </c>
      <c r="T303" t="str">
        <f t="shared" si="26"/>
        <v>GRC510</v>
      </c>
      <c r="U303" t="str">
        <f t="shared" si="22"/>
        <v>GRC5102013</v>
      </c>
      <c r="V303" t="str">
        <f t="shared" si="23"/>
        <v>PLTL</v>
      </c>
      <c r="W303" t="str">
        <f t="shared" si="24"/>
        <v>GRCPLTL2013</v>
      </c>
    </row>
    <row r="304" spans="1:23" x14ac:dyDescent="0.25">
      <c r="A304" t="s">
        <v>3194</v>
      </c>
      <c r="B304" t="s">
        <v>2905</v>
      </c>
      <c r="C304" t="s">
        <v>27</v>
      </c>
      <c r="D304" s="1" t="s">
        <v>18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>
        <v>0</v>
      </c>
      <c r="R304" t="str">
        <f>VLOOKUP(D304,Lookups!$A$4:$E$311,5,FALSE)</f>
        <v>CRC</v>
      </c>
      <c r="S304" t="str">
        <f t="shared" si="25"/>
        <v>510</v>
      </c>
      <c r="T304" t="str">
        <f t="shared" si="26"/>
        <v>CRC510</v>
      </c>
      <c r="U304" t="str">
        <f t="shared" si="22"/>
        <v>CRC5102013</v>
      </c>
      <c r="V304" t="str">
        <f t="shared" si="23"/>
        <v>PNTL</v>
      </c>
      <c r="W304" t="str">
        <f t="shared" si="24"/>
        <v>CRCPNTL2013</v>
      </c>
    </row>
    <row r="305" spans="1:23" x14ac:dyDescent="0.25">
      <c r="A305" t="s">
        <v>3194</v>
      </c>
      <c r="B305" t="s">
        <v>2905</v>
      </c>
      <c r="C305" t="s">
        <v>27</v>
      </c>
      <c r="D305" s="1" t="s">
        <v>19</v>
      </c>
      <c r="E305" s="11">
        <v>0</v>
      </c>
      <c r="F305" s="11">
        <v>0</v>
      </c>
      <c r="G305" s="11">
        <v>4.05</v>
      </c>
      <c r="H305" s="11">
        <v>0</v>
      </c>
      <c r="I305" s="11">
        <v>1.88</v>
      </c>
      <c r="J305" s="11">
        <v>6.46</v>
      </c>
      <c r="K305" s="11">
        <v>41.99</v>
      </c>
      <c r="L305" s="11">
        <v>0</v>
      </c>
      <c r="M305" s="11">
        <v>116.99</v>
      </c>
      <c r="N305" s="11">
        <v>329.53</v>
      </c>
      <c r="O305" s="11">
        <v>509.24</v>
      </c>
      <c r="P305" s="11">
        <v>311.70999999999998</v>
      </c>
      <c r="Q305" s="11">
        <v>1321.85</v>
      </c>
      <c r="R305" t="str">
        <f>VLOOKUP(D305,Lookups!$A$4:$E$311,5,FALSE)</f>
        <v>CR4</v>
      </c>
      <c r="S305" t="str">
        <f t="shared" si="25"/>
        <v>510</v>
      </c>
      <c r="T305" t="str">
        <f t="shared" si="26"/>
        <v>CR4510</v>
      </c>
      <c r="U305" t="str">
        <f t="shared" si="22"/>
        <v>CR45102013</v>
      </c>
      <c r="V305" t="str">
        <f t="shared" si="23"/>
        <v>PNTL</v>
      </c>
      <c r="W305" t="str">
        <f t="shared" si="24"/>
        <v>CR4PNTL2013</v>
      </c>
    </row>
    <row r="306" spans="1:23" x14ac:dyDescent="0.25">
      <c r="A306" t="s">
        <v>3194</v>
      </c>
      <c r="B306" t="s">
        <v>2905</v>
      </c>
      <c r="C306" t="s">
        <v>27</v>
      </c>
      <c r="D306" s="1" t="s">
        <v>20</v>
      </c>
      <c r="E306" s="11">
        <v>0</v>
      </c>
      <c r="F306" s="11">
        <v>0</v>
      </c>
      <c r="G306" s="11">
        <v>4.5</v>
      </c>
      <c r="H306" s="11">
        <v>0</v>
      </c>
      <c r="I306" s="11">
        <v>2.09</v>
      </c>
      <c r="J306" s="11">
        <v>7.18</v>
      </c>
      <c r="K306" s="11">
        <v>46.64</v>
      </c>
      <c r="L306" s="11">
        <v>0</v>
      </c>
      <c r="M306" s="11">
        <v>129.99</v>
      </c>
      <c r="N306" s="11">
        <v>366.15</v>
      </c>
      <c r="O306" s="11">
        <v>565.83000000000004</v>
      </c>
      <c r="P306" s="11">
        <v>346.37</v>
      </c>
      <c r="Q306" s="11">
        <v>1468.75</v>
      </c>
      <c r="R306" t="str">
        <f>VLOOKUP(D306,Lookups!$A$4:$E$311,5,FALSE)</f>
        <v>CR5</v>
      </c>
      <c r="S306" t="str">
        <f t="shared" si="25"/>
        <v>510</v>
      </c>
      <c r="T306" t="str">
        <f t="shared" si="26"/>
        <v>CR5510</v>
      </c>
      <c r="U306" t="str">
        <f t="shared" si="22"/>
        <v>CR55102013</v>
      </c>
      <c r="V306" t="str">
        <f t="shared" si="23"/>
        <v>PNTL</v>
      </c>
      <c r="W306" t="str">
        <f t="shared" si="24"/>
        <v>CR5PNTL2013</v>
      </c>
    </row>
    <row r="307" spans="1:23" x14ac:dyDescent="0.25">
      <c r="A307" t="s">
        <v>3194</v>
      </c>
      <c r="B307" t="s">
        <v>2905</v>
      </c>
      <c r="C307" t="s">
        <v>27</v>
      </c>
      <c r="D307" s="1" t="s">
        <v>21</v>
      </c>
      <c r="E307" s="11">
        <v>0</v>
      </c>
      <c r="F307" s="11">
        <v>0</v>
      </c>
      <c r="G307" s="11">
        <v>6.45</v>
      </c>
      <c r="H307" s="11">
        <v>0</v>
      </c>
      <c r="I307" s="11">
        <v>3</v>
      </c>
      <c r="J307" s="11">
        <v>10.28</v>
      </c>
      <c r="K307" s="11">
        <v>66.86</v>
      </c>
      <c r="L307" s="11">
        <v>0</v>
      </c>
      <c r="M307" s="11">
        <v>186.33</v>
      </c>
      <c r="N307" s="11">
        <v>524.79999999999995</v>
      </c>
      <c r="O307" s="11">
        <v>811.02</v>
      </c>
      <c r="P307" s="11">
        <v>496.43</v>
      </c>
      <c r="Q307" s="11">
        <v>2105.17</v>
      </c>
      <c r="R307" t="str">
        <f>VLOOKUP(D307,Lookups!$A$4:$E$311,5,FALSE)</f>
        <v>CR6</v>
      </c>
      <c r="S307" t="str">
        <f t="shared" si="25"/>
        <v>510</v>
      </c>
      <c r="T307" t="str">
        <f t="shared" si="26"/>
        <v>CR6510</v>
      </c>
      <c r="U307" t="str">
        <f t="shared" si="22"/>
        <v>CR65102013</v>
      </c>
      <c r="V307" t="str">
        <f t="shared" si="23"/>
        <v>PNTL</v>
      </c>
      <c r="W307" t="str">
        <f t="shared" si="24"/>
        <v>CR6PNTL2013</v>
      </c>
    </row>
    <row r="308" spans="1:23" x14ac:dyDescent="0.25">
      <c r="A308" t="s">
        <v>3194</v>
      </c>
      <c r="B308" t="s">
        <v>2905</v>
      </c>
      <c r="C308" t="s">
        <v>27</v>
      </c>
      <c r="D308" s="1" t="s">
        <v>24</v>
      </c>
      <c r="E308" s="11">
        <v>0</v>
      </c>
      <c r="F308" s="11">
        <v>0</v>
      </c>
      <c r="G308" s="11">
        <v>3.32</v>
      </c>
      <c r="H308" s="11">
        <v>0</v>
      </c>
      <c r="I308" s="11">
        <v>1.54</v>
      </c>
      <c r="J308" s="11">
        <v>5.3</v>
      </c>
      <c r="K308" s="11">
        <v>20.22</v>
      </c>
      <c r="L308" s="11">
        <v>0</v>
      </c>
      <c r="M308" s="11">
        <v>96.32</v>
      </c>
      <c r="N308" s="11">
        <v>223.14</v>
      </c>
      <c r="O308" s="11">
        <v>418.89</v>
      </c>
      <c r="P308" s="11">
        <v>251.89</v>
      </c>
      <c r="Q308" s="11">
        <v>1020.62</v>
      </c>
      <c r="R308" t="str">
        <f>VLOOKUP(D308,Lookups!$A$4:$E$311,5,FALSE)</f>
        <v>GR3</v>
      </c>
      <c r="S308" t="str">
        <f t="shared" si="25"/>
        <v>510</v>
      </c>
      <c r="T308" t="str">
        <f t="shared" si="26"/>
        <v>GR3510</v>
      </c>
      <c r="U308" t="str">
        <f t="shared" si="22"/>
        <v>GR35102013</v>
      </c>
      <c r="V308" t="str">
        <f t="shared" si="23"/>
        <v>PNTL</v>
      </c>
      <c r="W308" t="str">
        <f t="shared" si="24"/>
        <v>GR3PNTL2013</v>
      </c>
    </row>
    <row r="309" spans="1:23" x14ac:dyDescent="0.25">
      <c r="A309" t="s">
        <v>3194</v>
      </c>
      <c r="B309" t="s">
        <v>2905</v>
      </c>
      <c r="C309" t="s">
        <v>27</v>
      </c>
      <c r="D309" s="1" t="s">
        <v>25</v>
      </c>
      <c r="E309" s="11">
        <v>0</v>
      </c>
      <c r="F309" s="11">
        <v>0</v>
      </c>
      <c r="G309" s="11">
        <v>4.99</v>
      </c>
      <c r="H309" s="11">
        <v>0</v>
      </c>
      <c r="I309" s="11">
        <v>2.3199999999999998</v>
      </c>
      <c r="J309" s="11">
        <v>7.95</v>
      </c>
      <c r="K309" s="11">
        <v>30.34</v>
      </c>
      <c r="L309" s="11">
        <v>0</v>
      </c>
      <c r="M309" s="11">
        <v>144.47999999999999</v>
      </c>
      <c r="N309" s="11">
        <v>334.71</v>
      </c>
      <c r="O309" s="11">
        <v>628.33000000000004</v>
      </c>
      <c r="P309" s="11">
        <v>377.84</v>
      </c>
      <c r="Q309" s="11">
        <v>1530.96</v>
      </c>
      <c r="R309" t="str">
        <f>VLOOKUP(D309,Lookups!$A$4:$E$311,5,FALSE)</f>
        <v>GR4</v>
      </c>
      <c r="S309" t="str">
        <f t="shared" si="25"/>
        <v>510</v>
      </c>
      <c r="T309" t="str">
        <f t="shared" si="26"/>
        <v>GR4510</v>
      </c>
      <c r="U309" t="str">
        <f t="shared" si="22"/>
        <v>GR45102013</v>
      </c>
      <c r="V309" t="str">
        <f t="shared" si="23"/>
        <v>PNTL</v>
      </c>
      <c r="W309" t="str">
        <f t="shared" si="24"/>
        <v>GR4PNTL2013</v>
      </c>
    </row>
    <row r="310" spans="1:23" x14ac:dyDescent="0.25">
      <c r="A310" t="s">
        <v>3194</v>
      </c>
      <c r="B310" t="s">
        <v>2905</v>
      </c>
      <c r="C310" t="s">
        <v>27</v>
      </c>
      <c r="D310" s="1" t="s">
        <v>26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>
        <v>0</v>
      </c>
      <c r="R310" t="str">
        <f>VLOOKUP(D310,Lookups!$A$4:$E$311,5,FALSE)</f>
        <v>GRC</v>
      </c>
      <c r="S310" t="str">
        <f t="shared" si="25"/>
        <v>510</v>
      </c>
      <c r="T310" t="str">
        <f t="shared" si="26"/>
        <v>GRC510</v>
      </c>
      <c r="U310" t="str">
        <f t="shared" si="22"/>
        <v>GRC5102013</v>
      </c>
      <c r="V310" t="str">
        <f t="shared" si="23"/>
        <v>PNTL</v>
      </c>
      <c r="W310" t="str">
        <f t="shared" si="24"/>
        <v>GRCPNTL2013</v>
      </c>
    </row>
    <row r="311" spans="1:23" x14ac:dyDescent="0.25">
      <c r="A311" t="s">
        <v>3194</v>
      </c>
      <c r="B311" t="s">
        <v>2907</v>
      </c>
      <c r="C311" t="s">
        <v>17</v>
      </c>
      <c r="D311" s="1" t="s">
        <v>18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  <c r="Q311" s="11">
        <v>0</v>
      </c>
      <c r="R311" t="str">
        <f>VLOOKUP(D311,Lookups!$A$4:$E$311,5,FALSE)</f>
        <v>CRC</v>
      </c>
      <c r="S311" t="str">
        <f t="shared" si="25"/>
        <v>511</v>
      </c>
      <c r="T311" t="str">
        <f t="shared" si="26"/>
        <v>CRC511</v>
      </c>
      <c r="U311" t="str">
        <f t="shared" si="22"/>
        <v>CRC5112013</v>
      </c>
      <c r="V311" t="str">
        <f t="shared" si="23"/>
        <v>PLTL</v>
      </c>
      <c r="W311" t="str">
        <f t="shared" si="24"/>
        <v>CRCPLTL2013</v>
      </c>
    </row>
    <row r="312" spans="1:23" x14ac:dyDescent="0.25">
      <c r="A312" t="s">
        <v>3194</v>
      </c>
      <c r="B312" t="s">
        <v>2907</v>
      </c>
      <c r="C312" t="s">
        <v>17</v>
      </c>
      <c r="D312" s="1" t="s">
        <v>19</v>
      </c>
      <c r="E312" s="11">
        <v>2094.87</v>
      </c>
      <c r="F312" s="11">
        <v>1338.09</v>
      </c>
      <c r="G312" s="11">
        <v>49.24</v>
      </c>
      <c r="H312" s="11">
        <v>405.14</v>
      </c>
      <c r="I312" s="11">
        <v>870.42</v>
      </c>
      <c r="J312" s="11">
        <v>173.97</v>
      </c>
      <c r="K312" s="11">
        <v>544.04999999999995</v>
      </c>
      <c r="L312" s="11">
        <v>386.86</v>
      </c>
      <c r="M312" s="11">
        <v>435.54</v>
      </c>
      <c r="N312" s="11">
        <v>631.08000000000004</v>
      </c>
      <c r="O312" s="11">
        <v>322.39</v>
      </c>
      <c r="P312" s="11">
        <v>50.07</v>
      </c>
      <c r="Q312" s="11">
        <v>7301.72</v>
      </c>
      <c r="R312" t="str">
        <f>VLOOKUP(D312,Lookups!$A$4:$E$311,5,FALSE)</f>
        <v>CR4</v>
      </c>
      <c r="S312" t="str">
        <f t="shared" si="25"/>
        <v>511</v>
      </c>
      <c r="T312" t="str">
        <f t="shared" si="26"/>
        <v>CR4511</v>
      </c>
      <c r="U312" t="str">
        <f t="shared" si="22"/>
        <v>CR45112013</v>
      </c>
      <c r="V312" t="str">
        <f t="shared" si="23"/>
        <v>PLTL</v>
      </c>
      <c r="W312" t="str">
        <f t="shared" si="24"/>
        <v>CR4PLTL2013</v>
      </c>
    </row>
    <row r="313" spans="1:23" x14ac:dyDescent="0.25">
      <c r="A313" t="s">
        <v>3194</v>
      </c>
      <c r="B313" t="s">
        <v>2907</v>
      </c>
      <c r="C313" t="s">
        <v>17</v>
      </c>
      <c r="D313" s="1" t="s">
        <v>20</v>
      </c>
      <c r="E313" s="11">
        <v>706.39</v>
      </c>
      <c r="F313" s="11">
        <v>699.89</v>
      </c>
      <c r="G313" s="11">
        <v>100.31</v>
      </c>
      <c r="H313" s="11">
        <v>784.92</v>
      </c>
      <c r="I313" s="11">
        <v>1305.6600000000001</v>
      </c>
      <c r="J313" s="11">
        <v>238.9</v>
      </c>
      <c r="K313" s="11">
        <v>475.55</v>
      </c>
      <c r="L313" s="11">
        <v>645.54999999999995</v>
      </c>
      <c r="M313" s="11">
        <v>287.64</v>
      </c>
      <c r="N313" s="11">
        <v>792.4</v>
      </c>
      <c r="O313" s="11">
        <v>767.11</v>
      </c>
      <c r="P313" s="11">
        <v>1322.93</v>
      </c>
      <c r="Q313" s="11">
        <v>8127.25</v>
      </c>
      <c r="R313" t="str">
        <f>VLOOKUP(D313,Lookups!$A$4:$E$311,5,FALSE)</f>
        <v>CR5</v>
      </c>
      <c r="S313" t="str">
        <f t="shared" si="25"/>
        <v>511</v>
      </c>
      <c r="T313" t="str">
        <f t="shared" si="26"/>
        <v>CR5511</v>
      </c>
      <c r="U313" t="str">
        <f t="shared" si="22"/>
        <v>CR55112013</v>
      </c>
      <c r="V313" t="str">
        <f t="shared" si="23"/>
        <v>PLTL</v>
      </c>
      <c r="W313" t="str">
        <f t="shared" si="24"/>
        <v>CR5PLTL2013</v>
      </c>
    </row>
    <row r="314" spans="1:23" x14ac:dyDescent="0.25">
      <c r="A314" t="s">
        <v>3194</v>
      </c>
      <c r="B314" t="s">
        <v>2907</v>
      </c>
      <c r="C314" t="s">
        <v>17</v>
      </c>
      <c r="D314" s="1" t="s">
        <v>21</v>
      </c>
      <c r="E314" s="11">
        <v>1700.92</v>
      </c>
      <c r="F314" s="11">
        <v>808.79</v>
      </c>
      <c r="G314" s="11">
        <v>78.44</v>
      </c>
      <c r="H314" s="11">
        <v>386.42</v>
      </c>
      <c r="I314" s="11">
        <v>1386.23</v>
      </c>
      <c r="J314" s="11">
        <v>277.07</v>
      </c>
      <c r="K314" s="11">
        <v>1459.04</v>
      </c>
      <c r="L314" s="11">
        <v>477.55</v>
      </c>
      <c r="M314" s="11">
        <v>793.08</v>
      </c>
      <c r="N314" s="11">
        <v>1005.06</v>
      </c>
      <c r="O314" s="11">
        <v>832.32</v>
      </c>
      <c r="P314" s="11">
        <v>1457.34</v>
      </c>
      <c r="Q314" s="11">
        <v>10662.26</v>
      </c>
      <c r="R314" t="str">
        <f>VLOOKUP(D314,Lookups!$A$4:$E$311,5,FALSE)</f>
        <v>CR6</v>
      </c>
      <c r="S314" t="str">
        <f t="shared" si="25"/>
        <v>511</v>
      </c>
      <c r="T314" t="str">
        <f t="shared" si="26"/>
        <v>CR6511</v>
      </c>
      <c r="U314" t="str">
        <f t="shared" si="22"/>
        <v>CR65112013</v>
      </c>
      <c r="V314" t="str">
        <f t="shared" si="23"/>
        <v>PLTL</v>
      </c>
      <c r="W314" t="str">
        <f t="shared" si="24"/>
        <v>CR6PLTL2013</v>
      </c>
    </row>
    <row r="315" spans="1:23" x14ac:dyDescent="0.25">
      <c r="A315" t="s">
        <v>3194</v>
      </c>
      <c r="B315" t="s">
        <v>2907</v>
      </c>
      <c r="C315" t="s">
        <v>17</v>
      </c>
      <c r="D315" s="1" t="s">
        <v>24</v>
      </c>
      <c r="E315" s="11">
        <v>4264.6899999999996</v>
      </c>
      <c r="F315" s="11">
        <v>4165.8999999999996</v>
      </c>
      <c r="G315" s="11">
        <v>3095.66</v>
      </c>
      <c r="H315" s="11">
        <v>1694.74</v>
      </c>
      <c r="I315" s="11">
        <v>2657.46</v>
      </c>
      <c r="J315" s="11">
        <v>1719.25</v>
      </c>
      <c r="K315" s="11">
        <v>2005.26</v>
      </c>
      <c r="L315" s="11">
        <v>2496.71</v>
      </c>
      <c r="M315" s="11">
        <v>3022.27</v>
      </c>
      <c r="N315" s="11">
        <v>4297.6000000000004</v>
      </c>
      <c r="O315" s="11">
        <v>4109.59</v>
      </c>
      <c r="P315" s="11">
        <v>3301.06</v>
      </c>
      <c r="Q315" s="11">
        <v>36830.19</v>
      </c>
      <c r="R315" t="str">
        <f>VLOOKUP(D315,Lookups!$A$4:$E$311,5,FALSE)</f>
        <v>GR3</v>
      </c>
      <c r="S315" t="str">
        <f t="shared" si="25"/>
        <v>511</v>
      </c>
      <c r="T315" t="str">
        <f t="shared" si="26"/>
        <v>GR3511</v>
      </c>
      <c r="U315" t="str">
        <f t="shared" si="22"/>
        <v>GR35112013</v>
      </c>
      <c r="V315" t="str">
        <f t="shared" si="23"/>
        <v>PLTL</v>
      </c>
      <c r="W315" t="str">
        <f t="shared" si="24"/>
        <v>GR3PLTL2013</v>
      </c>
    </row>
    <row r="316" spans="1:23" x14ac:dyDescent="0.25">
      <c r="A316" t="s">
        <v>3194</v>
      </c>
      <c r="B316" t="s">
        <v>2907</v>
      </c>
      <c r="C316" t="s">
        <v>17</v>
      </c>
      <c r="D316" s="1" t="s">
        <v>25</v>
      </c>
      <c r="E316" s="11">
        <v>5907.73</v>
      </c>
      <c r="F316" s="11">
        <v>6248.83</v>
      </c>
      <c r="G316" s="11">
        <v>4821.4399999999996</v>
      </c>
      <c r="H316" s="11">
        <v>3594.33</v>
      </c>
      <c r="I316" s="11">
        <v>4164.07</v>
      </c>
      <c r="J316" s="11">
        <v>1711.48</v>
      </c>
      <c r="K316" s="11">
        <v>3016.75</v>
      </c>
      <c r="L316" s="11">
        <v>3562.74</v>
      </c>
      <c r="M316" s="11">
        <v>2755.46</v>
      </c>
      <c r="N316" s="11">
        <v>3263.69</v>
      </c>
      <c r="O316" s="11">
        <v>4318.05</v>
      </c>
      <c r="P316" s="11">
        <v>3533.94</v>
      </c>
      <c r="Q316" s="11">
        <v>46898.51</v>
      </c>
      <c r="R316" t="str">
        <f>VLOOKUP(D316,Lookups!$A$4:$E$311,5,FALSE)</f>
        <v>GR4</v>
      </c>
      <c r="S316" t="str">
        <f t="shared" si="25"/>
        <v>511</v>
      </c>
      <c r="T316" t="str">
        <f t="shared" si="26"/>
        <v>GR4511</v>
      </c>
      <c r="U316" t="str">
        <f t="shared" si="22"/>
        <v>GR45112013</v>
      </c>
      <c r="V316" t="str">
        <f t="shared" si="23"/>
        <v>PLTL</v>
      </c>
      <c r="W316" t="str">
        <f t="shared" si="24"/>
        <v>GR4PLTL2013</v>
      </c>
    </row>
    <row r="317" spans="1:23" x14ac:dyDescent="0.25">
      <c r="A317" t="s">
        <v>3194</v>
      </c>
      <c r="B317" t="s">
        <v>2907</v>
      </c>
      <c r="C317" t="s">
        <v>17</v>
      </c>
      <c r="D317" s="1" t="s">
        <v>26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t="str">
        <f>VLOOKUP(D317,Lookups!$A$4:$E$311,5,FALSE)</f>
        <v>GRC</v>
      </c>
      <c r="S317" t="str">
        <f t="shared" si="25"/>
        <v>511</v>
      </c>
      <c r="T317" t="str">
        <f t="shared" si="26"/>
        <v>GRC511</v>
      </c>
      <c r="U317" t="str">
        <f t="shared" si="22"/>
        <v>GRC5112013</v>
      </c>
      <c r="V317" t="str">
        <f t="shared" si="23"/>
        <v>PLTL</v>
      </c>
      <c r="W317" t="str">
        <f t="shared" si="24"/>
        <v>GRCPLTL2013</v>
      </c>
    </row>
    <row r="318" spans="1:23" x14ac:dyDescent="0.25">
      <c r="A318" t="s">
        <v>3194</v>
      </c>
      <c r="B318" t="s">
        <v>2907</v>
      </c>
      <c r="C318" t="s">
        <v>27</v>
      </c>
      <c r="D318" s="1" t="s">
        <v>18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1">
        <v>0</v>
      </c>
      <c r="N318" s="11">
        <v>0</v>
      </c>
      <c r="O318" s="11">
        <v>0</v>
      </c>
      <c r="P318" s="11">
        <v>0</v>
      </c>
      <c r="Q318" s="11">
        <v>0</v>
      </c>
      <c r="R318" t="str">
        <f>VLOOKUP(D318,Lookups!$A$4:$E$311,5,FALSE)</f>
        <v>CRC</v>
      </c>
      <c r="S318" t="str">
        <f t="shared" si="25"/>
        <v>511</v>
      </c>
      <c r="T318" t="str">
        <f t="shared" si="26"/>
        <v>CRC511</v>
      </c>
      <c r="U318" t="str">
        <f t="shared" si="22"/>
        <v>CRC5112013</v>
      </c>
      <c r="V318" t="str">
        <f t="shared" si="23"/>
        <v>PNTL</v>
      </c>
      <c r="W318" t="str">
        <f t="shared" si="24"/>
        <v>CRCPNTL2013</v>
      </c>
    </row>
    <row r="319" spans="1:23" x14ac:dyDescent="0.25">
      <c r="A319" t="s">
        <v>3194</v>
      </c>
      <c r="B319" t="s">
        <v>2907</v>
      </c>
      <c r="C319" t="s">
        <v>27</v>
      </c>
      <c r="D319" s="1" t="s">
        <v>19</v>
      </c>
      <c r="E319" s="11">
        <v>14803.12</v>
      </c>
      <c r="F319" s="11">
        <v>26847.46</v>
      </c>
      <c r="G319" s="11">
        <v>13629.19</v>
      </c>
      <c r="H319" s="11">
        <v>51.33</v>
      </c>
      <c r="I319" s="11">
        <v>13880.22</v>
      </c>
      <c r="J319" s="11">
        <v>8650.2099999999991</v>
      </c>
      <c r="K319" s="11">
        <v>12611.97</v>
      </c>
      <c r="L319" s="11">
        <v>11181.11</v>
      </c>
      <c r="M319" s="11">
        <v>9144.0300000000007</v>
      </c>
      <c r="N319" s="11">
        <v>6363.03</v>
      </c>
      <c r="O319" s="11">
        <v>12670.13</v>
      </c>
      <c r="P319" s="11">
        <v>13663.16</v>
      </c>
      <c r="Q319" s="11">
        <v>143494.96</v>
      </c>
      <c r="R319" t="str">
        <f>VLOOKUP(D319,Lookups!$A$4:$E$311,5,FALSE)</f>
        <v>CR4</v>
      </c>
      <c r="S319" t="str">
        <f t="shared" si="25"/>
        <v>511</v>
      </c>
      <c r="T319" t="str">
        <f t="shared" si="26"/>
        <v>CR4511</v>
      </c>
      <c r="U319" t="str">
        <f t="shared" si="22"/>
        <v>CR45112013</v>
      </c>
      <c r="V319" t="str">
        <f t="shared" si="23"/>
        <v>PNTL</v>
      </c>
      <c r="W319" t="str">
        <f t="shared" si="24"/>
        <v>CR4PNTL2013</v>
      </c>
    </row>
    <row r="320" spans="1:23" x14ac:dyDescent="0.25">
      <c r="A320" t="s">
        <v>3194</v>
      </c>
      <c r="B320" t="s">
        <v>2907</v>
      </c>
      <c r="C320" t="s">
        <v>27</v>
      </c>
      <c r="D320" s="1" t="s">
        <v>20</v>
      </c>
      <c r="E320" s="11">
        <v>33230.07</v>
      </c>
      <c r="F320" s="11">
        <v>31294.3</v>
      </c>
      <c r="G320" s="11">
        <v>21739.1</v>
      </c>
      <c r="H320" s="11">
        <v>10370.64</v>
      </c>
      <c r="I320" s="11">
        <v>31568.99</v>
      </c>
      <c r="J320" s="11">
        <v>30195</v>
      </c>
      <c r="K320" s="11">
        <v>16781.25</v>
      </c>
      <c r="L320" s="11">
        <v>30686.36</v>
      </c>
      <c r="M320" s="11">
        <v>10122.94</v>
      </c>
      <c r="N320" s="11">
        <v>13537.93</v>
      </c>
      <c r="O320" s="11">
        <v>18695.97</v>
      </c>
      <c r="P320" s="11">
        <v>22658.6</v>
      </c>
      <c r="Q320" s="11">
        <v>270881.15000000002</v>
      </c>
      <c r="R320" t="str">
        <f>VLOOKUP(D320,Lookups!$A$4:$E$311,5,FALSE)</f>
        <v>CR5</v>
      </c>
      <c r="S320" t="str">
        <f t="shared" si="25"/>
        <v>511</v>
      </c>
      <c r="T320" t="str">
        <f t="shared" si="26"/>
        <v>CR5511</v>
      </c>
      <c r="U320" t="str">
        <f t="shared" si="22"/>
        <v>CR55112013</v>
      </c>
      <c r="V320" t="str">
        <f t="shared" si="23"/>
        <v>PNTL</v>
      </c>
      <c r="W320" t="str">
        <f t="shared" si="24"/>
        <v>CR5PNTL2013</v>
      </c>
    </row>
    <row r="321" spans="1:23" x14ac:dyDescent="0.25">
      <c r="A321" t="s">
        <v>3194</v>
      </c>
      <c r="B321" t="s">
        <v>2907</v>
      </c>
      <c r="C321" t="s">
        <v>27</v>
      </c>
      <c r="D321" s="1" t="s">
        <v>21</v>
      </c>
      <c r="E321" s="11">
        <v>10383.99</v>
      </c>
      <c r="F321" s="11">
        <v>11413.21</v>
      </c>
      <c r="G321" s="11">
        <v>13661.44</v>
      </c>
      <c r="H321" s="11">
        <v>-2008.02</v>
      </c>
      <c r="I321" s="11">
        <v>16646.07</v>
      </c>
      <c r="J321" s="11">
        <v>13588.4</v>
      </c>
      <c r="K321" s="11">
        <v>19022.04</v>
      </c>
      <c r="L321" s="11">
        <v>18056.79</v>
      </c>
      <c r="M321" s="11">
        <v>16427.939999999999</v>
      </c>
      <c r="N321" s="11">
        <v>10129.56</v>
      </c>
      <c r="O321" s="11">
        <v>21222.67</v>
      </c>
      <c r="P321" s="11">
        <v>21145.119999999999</v>
      </c>
      <c r="Q321" s="11">
        <v>169689.21</v>
      </c>
      <c r="R321" t="str">
        <f>VLOOKUP(D321,Lookups!$A$4:$E$311,5,FALSE)</f>
        <v>CR6</v>
      </c>
      <c r="S321" t="str">
        <f t="shared" si="25"/>
        <v>511</v>
      </c>
      <c r="T321" t="str">
        <f t="shared" si="26"/>
        <v>CR6511</v>
      </c>
      <c r="U321" t="str">
        <f t="shared" si="22"/>
        <v>CR65112013</v>
      </c>
      <c r="V321" t="str">
        <f t="shared" si="23"/>
        <v>PNTL</v>
      </c>
      <c r="W321" t="str">
        <f t="shared" si="24"/>
        <v>CR6PNTL2013</v>
      </c>
    </row>
    <row r="322" spans="1:23" x14ac:dyDescent="0.25">
      <c r="A322" t="s">
        <v>3194</v>
      </c>
      <c r="B322" t="s">
        <v>2907</v>
      </c>
      <c r="C322" t="s">
        <v>27</v>
      </c>
      <c r="D322" s="1" t="s">
        <v>24</v>
      </c>
      <c r="E322" s="11">
        <v>36846.379999999997</v>
      </c>
      <c r="F322" s="11">
        <v>25862.959999999999</v>
      </c>
      <c r="G322" s="11">
        <v>22793.25</v>
      </c>
      <c r="H322" s="11">
        <v>13787.77</v>
      </c>
      <c r="I322" s="11">
        <v>19335.84</v>
      </c>
      <c r="J322" s="11">
        <v>37987.879999999997</v>
      </c>
      <c r="K322" s="11">
        <v>21657.57</v>
      </c>
      <c r="L322" s="11">
        <v>28610.07</v>
      </c>
      <c r="M322" s="11">
        <v>19024.07</v>
      </c>
      <c r="N322" s="11">
        <v>27602.61</v>
      </c>
      <c r="O322" s="11">
        <v>25919.46</v>
      </c>
      <c r="P322" s="11">
        <v>17982.080000000002</v>
      </c>
      <c r="Q322" s="11">
        <v>297409.94</v>
      </c>
      <c r="R322" t="str">
        <f>VLOOKUP(D322,Lookups!$A$4:$E$311,5,FALSE)</f>
        <v>GR3</v>
      </c>
      <c r="S322" t="str">
        <f t="shared" si="25"/>
        <v>511</v>
      </c>
      <c r="T322" t="str">
        <f t="shared" si="26"/>
        <v>GR3511</v>
      </c>
      <c r="U322" t="str">
        <f t="shared" si="22"/>
        <v>GR35112013</v>
      </c>
      <c r="V322" t="str">
        <f t="shared" si="23"/>
        <v>PNTL</v>
      </c>
      <c r="W322" t="str">
        <f t="shared" si="24"/>
        <v>GR3PNTL2013</v>
      </c>
    </row>
    <row r="323" spans="1:23" x14ac:dyDescent="0.25">
      <c r="A323" t="s">
        <v>3194</v>
      </c>
      <c r="B323" t="s">
        <v>2907</v>
      </c>
      <c r="C323" t="s">
        <v>27</v>
      </c>
      <c r="D323" s="1" t="s">
        <v>25</v>
      </c>
      <c r="E323" s="11">
        <v>54032.01</v>
      </c>
      <c r="F323" s="11">
        <v>38238.800000000003</v>
      </c>
      <c r="G323" s="11">
        <v>40085.01</v>
      </c>
      <c r="H323" s="11">
        <v>26716.6</v>
      </c>
      <c r="I323" s="11">
        <v>33855.589999999997</v>
      </c>
      <c r="J323" s="11">
        <v>50850.41</v>
      </c>
      <c r="K323" s="11">
        <v>33738.29</v>
      </c>
      <c r="L323" s="11">
        <v>26701.67</v>
      </c>
      <c r="M323" s="11">
        <v>28854.68</v>
      </c>
      <c r="N323" s="11">
        <v>45265.54</v>
      </c>
      <c r="O323" s="11">
        <v>33632.42</v>
      </c>
      <c r="P323" s="11">
        <v>26614.42</v>
      </c>
      <c r="Q323" s="11">
        <v>438585.44</v>
      </c>
      <c r="R323" t="str">
        <f>VLOOKUP(D323,Lookups!$A$4:$E$311,5,FALSE)</f>
        <v>GR4</v>
      </c>
      <c r="S323" t="str">
        <f t="shared" si="25"/>
        <v>511</v>
      </c>
      <c r="T323" t="str">
        <f t="shared" si="26"/>
        <v>GR4511</v>
      </c>
      <c r="U323" t="str">
        <f t="shared" ref="U323:U386" si="27">T323&amp;A323</f>
        <v>GR45112013</v>
      </c>
      <c r="V323" t="str">
        <f t="shared" ref="V323:V386" si="28">LEFT(C323,4)</f>
        <v>PNTL</v>
      </c>
      <c r="W323" t="str">
        <f t="shared" ref="W323:W386" si="29">R323&amp;V323&amp;A323</f>
        <v>GR4PNTL2013</v>
      </c>
    </row>
    <row r="324" spans="1:23" x14ac:dyDescent="0.25">
      <c r="A324" t="s">
        <v>3194</v>
      </c>
      <c r="B324" t="s">
        <v>2907</v>
      </c>
      <c r="C324" t="s">
        <v>27</v>
      </c>
      <c r="D324" s="1" t="s">
        <v>26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  <c r="N324" s="11">
        <v>0</v>
      </c>
      <c r="O324" s="11">
        <v>0</v>
      </c>
      <c r="P324" s="11">
        <v>0</v>
      </c>
      <c r="Q324" s="11">
        <v>0</v>
      </c>
      <c r="R324" t="str">
        <f>VLOOKUP(D324,Lookups!$A$4:$E$311,5,FALSE)</f>
        <v>GRC</v>
      </c>
      <c r="S324" t="str">
        <f t="shared" si="25"/>
        <v>511</v>
      </c>
      <c r="T324" t="str">
        <f t="shared" si="26"/>
        <v>GRC511</v>
      </c>
      <c r="U324" t="str">
        <f t="shared" si="27"/>
        <v>GRC5112013</v>
      </c>
      <c r="V324" t="str">
        <f t="shared" si="28"/>
        <v>PNTL</v>
      </c>
      <c r="W324" t="str">
        <f t="shared" si="29"/>
        <v>GRCPNTL2013</v>
      </c>
    </row>
    <row r="325" spans="1:23" x14ac:dyDescent="0.25">
      <c r="A325" t="s">
        <v>3194</v>
      </c>
      <c r="B325" t="s">
        <v>2909</v>
      </c>
      <c r="C325" t="s">
        <v>17</v>
      </c>
      <c r="D325" s="1" t="s">
        <v>18</v>
      </c>
      <c r="E325" s="11">
        <v>6301.23</v>
      </c>
      <c r="F325" s="11">
        <v>2178.3000000000002</v>
      </c>
      <c r="G325" s="11">
        <v>3275.18</v>
      </c>
      <c r="H325" s="11">
        <v>508.84</v>
      </c>
      <c r="I325" s="11">
        <v>916.56</v>
      </c>
      <c r="J325" s="11">
        <v>1897.9</v>
      </c>
      <c r="K325" s="11">
        <v>242.7</v>
      </c>
      <c r="L325" s="11">
        <v>3823.49</v>
      </c>
      <c r="M325" s="11">
        <v>1978.37</v>
      </c>
      <c r="N325" s="11">
        <v>1924.37</v>
      </c>
      <c r="O325" s="11">
        <v>1641.34</v>
      </c>
      <c r="P325" s="11">
        <v>689.67</v>
      </c>
      <c r="Q325" s="11">
        <v>25377.95</v>
      </c>
      <c r="R325" t="str">
        <f>VLOOKUP(D325,Lookups!$A$4:$E$311,5,FALSE)</f>
        <v>CRC</v>
      </c>
      <c r="S325" t="str">
        <f t="shared" si="25"/>
        <v>512</v>
      </c>
      <c r="T325" t="str">
        <f t="shared" si="26"/>
        <v>CRC512</v>
      </c>
      <c r="U325" t="str">
        <f t="shared" si="27"/>
        <v>CRC5122013</v>
      </c>
      <c r="V325" t="str">
        <f t="shared" si="28"/>
        <v>PLTL</v>
      </c>
      <c r="W325" t="str">
        <f t="shared" si="29"/>
        <v>CRCPLTL2013</v>
      </c>
    </row>
    <row r="326" spans="1:23" x14ac:dyDescent="0.25">
      <c r="A326" t="s">
        <v>3194</v>
      </c>
      <c r="B326" t="s">
        <v>2909</v>
      </c>
      <c r="C326" t="s">
        <v>17</v>
      </c>
      <c r="D326" s="1" t="s">
        <v>19</v>
      </c>
      <c r="E326" s="11">
        <v>11035.16</v>
      </c>
      <c r="F326" s="11">
        <v>11359.73</v>
      </c>
      <c r="G326" s="11">
        <v>12647.52</v>
      </c>
      <c r="H326" s="11">
        <v>8669.19</v>
      </c>
      <c r="I326" s="11">
        <v>10919.17</v>
      </c>
      <c r="J326" s="11">
        <v>15995.74</v>
      </c>
      <c r="K326" s="11">
        <v>19342.37</v>
      </c>
      <c r="L326" s="11">
        <v>13921.85</v>
      </c>
      <c r="M326" s="11">
        <v>9093.2099999999991</v>
      </c>
      <c r="N326" s="11">
        <v>7416.49</v>
      </c>
      <c r="O326" s="11">
        <v>16007.61</v>
      </c>
      <c r="P326" s="11">
        <v>20095.169999999998</v>
      </c>
      <c r="Q326" s="11">
        <v>156503.21</v>
      </c>
      <c r="R326" t="str">
        <f>VLOOKUP(D326,Lookups!$A$4:$E$311,5,FALSE)</f>
        <v>CR4</v>
      </c>
      <c r="S326" t="str">
        <f t="shared" si="25"/>
        <v>512</v>
      </c>
      <c r="T326" t="str">
        <f t="shared" si="26"/>
        <v>CR4512</v>
      </c>
      <c r="U326" t="str">
        <f t="shared" si="27"/>
        <v>CR45122013</v>
      </c>
      <c r="V326" t="str">
        <f t="shared" si="28"/>
        <v>PLTL</v>
      </c>
      <c r="W326" t="str">
        <f t="shared" si="29"/>
        <v>CR4PLTL2013</v>
      </c>
    </row>
    <row r="327" spans="1:23" x14ac:dyDescent="0.25">
      <c r="A327" t="s">
        <v>3194</v>
      </c>
      <c r="B327" t="s">
        <v>2909</v>
      </c>
      <c r="C327" t="s">
        <v>17</v>
      </c>
      <c r="D327" s="1" t="s">
        <v>20</v>
      </c>
      <c r="E327" s="11">
        <v>4865.3599999999997</v>
      </c>
      <c r="F327" s="11">
        <v>2935.87</v>
      </c>
      <c r="G327" s="11">
        <v>5628.08</v>
      </c>
      <c r="H327" s="11">
        <v>11138.03</v>
      </c>
      <c r="I327" s="11">
        <v>6500.34</v>
      </c>
      <c r="J327" s="11">
        <v>8697.77</v>
      </c>
      <c r="K327" s="11">
        <v>2979.15</v>
      </c>
      <c r="L327" s="11">
        <v>4612.84</v>
      </c>
      <c r="M327" s="11">
        <v>1368.74</v>
      </c>
      <c r="N327" s="11">
        <v>11904.01</v>
      </c>
      <c r="O327" s="11">
        <v>3912.6</v>
      </c>
      <c r="P327" s="11">
        <v>5954.44</v>
      </c>
      <c r="Q327" s="11">
        <v>70497.23</v>
      </c>
      <c r="R327" t="str">
        <f>VLOOKUP(D327,Lookups!$A$4:$E$311,5,FALSE)</f>
        <v>CR5</v>
      </c>
      <c r="S327" t="str">
        <f t="shared" si="25"/>
        <v>512</v>
      </c>
      <c r="T327" t="str">
        <f t="shared" si="26"/>
        <v>CR5512</v>
      </c>
      <c r="U327" t="str">
        <f t="shared" si="27"/>
        <v>CR55122013</v>
      </c>
      <c r="V327" t="str">
        <f t="shared" si="28"/>
        <v>PLTL</v>
      </c>
      <c r="W327" t="str">
        <f t="shared" si="29"/>
        <v>CR5PLTL2013</v>
      </c>
    </row>
    <row r="328" spans="1:23" x14ac:dyDescent="0.25">
      <c r="A328" t="s">
        <v>3194</v>
      </c>
      <c r="B328" t="s">
        <v>2909</v>
      </c>
      <c r="C328" t="s">
        <v>17</v>
      </c>
      <c r="D328" s="1" t="s">
        <v>21</v>
      </c>
      <c r="E328" s="11">
        <v>17547.990000000002</v>
      </c>
      <c r="F328" s="11">
        <v>12224.01</v>
      </c>
      <c r="G328" s="11">
        <v>14138.01</v>
      </c>
      <c r="H328" s="11">
        <v>15828.58</v>
      </c>
      <c r="I328" s="11">
        <v>12204.59</v>
      </c>
      <c r="J328" s="11">
        <v>9168.35</v>
      </c>
      <c r="K328" s="11">
        <v>6524.16</v>
      </c>
      <c r="L328" s="11">
        <v>11138.91</v>
      </c>
      <c r="M328" s="11">
        <v>6890.78</v>
      </c>
      <c r="N328" s="11">
        <v>5166.82</v>
      </c>
      <c r="O328" s="11">
        <v>11645.02</v>
      </c>
      <c r="P328" s="11">
        <v>7997.78</v>
      </c>
      <c r="Q328" s="11">
        <v>130475</v>
      </c>
      <c r="R328" t="str">
        <f>VLOOKUP(D328,Lookups!$A$4:$E$311,5,FALSE)</f>
        <v>CR6</v>
      </c>
      <c r="S328" t="str">
        <f t="shared" si="25"/>
        <v>512</v>
      </c>
      <c r="T328" t="str">
        <f t="shared" si="26"/>
        <v>CR6512</v>
      </c>
      <c r="U328" t="str">
        <f t="shared" si="27"/>
        <v>CR65122013</v>
      </c>
      <c r="V328" t="str">
        <f t="shared" si="28"/>
        <v>PLTL</v>
      </c>
      <c r="W328" t="str">
        <f t="shared" si="29"/>
        <v>CR6PLTL2013</v>
      </c>
    </row>
    <row r="329" spans="1:23" x14ac:dyDescent="0.25">
      <c r="A329" t="s">
        <v>3194</v>
      </c>
      <c r="B329" t="s">
        <v>2909</v>
      </c>
      <c r="C329" t="s">
        <v>27</v>
      </c>
      <c r="D329" s="1" t="s">
        <v>18</v>
      </c>
      <c r="E329" s="11">
        <v>-6301.23</v>
      </c>
      <c r="F329" s="11">
        <v>-2178.3000000000002</v>
      </c>
      <c r="G329" s="11">
        <v>-3275.18</v>
      </c>
      <c r="H329" s="11">
        <v>-508.84</v>
      </c>
      <c r="I329" s="11">
        <v>-916.56</v>
      </c>
      <c r="J329" s="11">
        <v>-1897.9</v>
      </c>
      <c r="K329" s="11">
        <v>-242.7</v>
      </c>
      <c r="L329" s="11">
        <v>-3823.49</v>
      </c>
      <c r="M329" s="11">
        <v>-1978.37</v>
      </c>
      <c r="N329" s="11">
        <v>-1924.37</v>
      </c>
      <c r="O329" s="11">
        <v>-1641.34</v>
      </c>
      <c r="P329" s="11">
        <v>-689.67</v>
      </c>
      <c r="Q329" s="11">
        <v>-25377.95</v>
      </c>
      <c r="R329" t="str">
        <f>VLOOKUP(D329,Lookups!$A$4:$E$311,5,FALSE)</f>
        <v>CRC</v>
      </c>
      <c r="S329" t="str">
        <f t="shared" si="25"/>
        <v>512</v>
      </c>
      <c r="T329" t="str">
        <f t="shared" si="26"/>
        <v>CRC512</v>
      </c>
      <c r="U329" t="str">
        <f t="shared" si="27"/>
        <v>CRC5122013</v>
      </c>
      <c r="V329" t="str">
        <f t="shared" si="28"/>
        <v>PNTL</v>
      </c>
      <c r="W329" t="str">
        <f t="shared" si="29"/>
        <v>CRCPNTL2013</v>
      </c>
    </row>
    <row r="330" spans="1:23" x14ac:dyDescent="0.25">
      <c r="A330" t="s">
        <v>3194</v>
      </c>
      <c r="B330" t="s">
        <v>2909</v>
      </c>
      <c r="C330" t="s">
        <v>27</v>
      </c>
      <c r="D330" s="1" t="s">
        <v>19</v>
      </c>
      <c r="E330" s="11">
        <v>-34445.57</v>
      </c>
      <c r="F330" s="11">
        <v>22618.33</v>
      </c>
      <c r="G330" s="11">
        <v>9468.66</v>
      </c>
      <c r="H330" s="11">
        <v>5689.91</v>
      </c>
      <c r="I330" s="11">
        <v>15906.69</v>
      </c>
      <c r="J330" s="11">
        <v>18906.09</v>
      </c>
      <c r="K330" s="11">
        <v>127141.27</v>
      </c>
      <c r="L330" s="11">
        <v>19752.22</v>
      </c>
      <c r="M330" s="11">
        <v>12137.65</v>
      </c>
      <c r="N330" s="11">
        <v>26261.43</v>
      </c>
      <c r="O330" s="11">
        <v>11462.42</v>
      </c>
      <c r="P330" s="11">
        <v>26379.95</v>
      </c>
      <c r="Q330" s="11">
        <v>261279.05</v>
      </c>
      <c r="R330" t="str">
        <f>VLOOKUP(D330,Lookups!$A$4:$E$311,5,FALSE)</f>
        <v>CR4</v>
      </c>
      <c r="S330" t="str">
        <f t="shared" si="25"/>
        <v>512</v>
      </c>
      <c r="T330" t="str">
        <f t="shared" si="26"/>
        <v>CR4512</v>
      </c>
      <c r="U330" t="str">
        <f t="shared" si="27"/>
        <v>CR45122013</v>
      </c>
      <c r="V330" t="str">
        <f t="shared" si="28"/>
        <v>PNTL</v>
      </c>
      <c r="W330" t="str">
        <f t="shared" si="29"/>
        <v>CR4PNTL2013</v>
      </c>
    </row>
    <row r="331" spans="1:23" x14ac:dyDescent="0.25">
      <c r="A331" t="s">
        <v>3194</v>
      </c>
      <c r="B331" t="s">
        <v>2909</v>
      </c>
      <c r="C331" t="s">
        <v>27</v>
      </c>
      <c r="D331" s="1" t="s">
        <v>20</v>
      </c>
      <c r="E331" s="11">
        <v>13394.67</v>
      </c>
      <c r="F331" s="11">
        <v>16097.32</v>
      </c>
      <c r="G331" s="11">
        <v>14001.06</v>
      </c>
      <c r="H331" s="11">
        <v>63575.17</v>
      </c>
      <c r="I331" s="11">
        <v>26836.3</v>
      </c>
      <c r="J331" s="11">
        <v>33333.35</v>
      </c>
      <c r="K331" s="11">
        <v>-18780.05</v>
      </c>
      <c r="L331" s="11">
        <v>9818.65</v>
      </c>
      <c r="M331" s="11">
        <v>12950.39</v>
      </c>
      <c r="N331" s="11">
        <v>48980.54</v>
      </c>
      <c r="O331" s="11">
        <v>42030.71</v>
      </c>
      <c r="P331" s="11">
        <v>9839.57</v>
      </c>
      <c r="Q331" s="11">
        <v>272077.68</v>
      </c>
      <c r="R331" t="str">
        <f>VLOOKUP(D331,Lookups!$A$4:$E$311,5,FALSE)</f>
        <v>CR5</v>
      </c>
      <c r="S331" t="str">
        <f t="shared" si="25"/>
        <v>512</v>
      </c>
      <c r="T331" t="str">
        <f t="shared" si="26"/>
        <v>CR5512</v>
      </c>
      <c r="U331" t="str">
        <f t="shared" si="27"/>
        <v>CR55122013</v>
      </c>
      <c r="V331" t="str">
        <f t="shared" si="28"/>
        <v>PNTL</v>
      </c>
      <c r="W331" t="str">
        <f t="shared" si="29"/>
        <v>CR5PNTL2013</v>
      </c>
    </row>
    <row r="332" spans="1:23" x14ac:dyDescent="0.25">
      <c r="A332" t="s">
        <v>3194</v>
      </c>
      <c r="B332" t="s">
        <v>2909</v>
      </c>
      <c r="C332" t="s">
        <v>27</v>
      </c>
      <c r="D332" s="1" t="s">
        <v>21</v>
      </c>
      <c r="E332" s="11">
        <v>32731.9</v>
      </c>
      <c r="F332" s="11">
        <v>29833.25</v>
      </c>
      <c r="G332" s="11">
        <v>50341.42</v>
      </c>
      <c r="H332" s="11">
        <v>107992.08</v>
      </c>
      <c r="I332" s="11">
        <v>18360.89</v>
      </c>
      <c r="J332" s="11">
        <v>83918.32</v>
      </c>
      <c r="K332" s="11">
        <v>-20100.12</v>
      </c>
      <c r="L332" s="11">
        <v>38574.879999999997</v>
      </c>
      <c r="M332" s="11">
        <v>42140.31</v>
      </c>
      <c r="N332" s="11">
        <v>23451.040000000001</v>
      </c>
      <c r="O332" s="11">
        <v>19248.75</v>
      </c>
      <c r="P332" s="11">
        <v>24449.85</v>
      </c>
      <c r="Q332" s="11">
        <v>450942.57</v>
      </c>
      <c r="R332" t="str">
        <f>VLOOKUP(D332,Lookups!$A$4:$E$311,5,FALSE)</f>
        <v>CR6</v>
      </c>
      <c r="S332" t="str">
        <f t="shared" si="25"/>
        <v>512</v>
      </c>
      <c r="T332" t="str">
        <f t="shared" si="26"/>
        <v>CR6512</v>
      </c>
      <c r="U332" t="str">
        <f t="shared" si="27"/>
        <v>CR65122013</v>
      </c>
      <c r="V332" t="str">
        <f t="shared" si="28"/>
        <v>PNTL</v>
      </c>
      <c r="W332" t="str">
        <f t="shared" si="29"/>
        <v>CR6PNTL2013</v>
      </c>
    </row>
    <row r="333" spans="1:23" x14ac:dyDescent="0.25">
      <c r="A333" t="s">
        <v>3194</v>
      </c>
      <c r="B333" t="s">
        <v>2915</v>
      </c>
      <c r="C333" t="s">
        <v>17</v>
      </c>
      <c r="D333" s="1" t="s">
        <v>24</v>
      </c>
      <c r="E333" s="11">
        <v>3292.27</v>
      </c>
      <c r="F333" s="11">
        <v>3149.93</v>
      </c>
      <c r="G333" s="11">
        <v>812.17</v>
      </c>
      <c r="H333" s="11">
        <v>467.06</v>
      </c>
      <c r="I333" s="11">
        <v>311.39999999999998</v>
      </c>
      <c r="J333" s="11">
        <v>645</v>
      </c>
      <c r="K333" s="11">
        <v>383.63</v>
      </c>
      <c r="L333" s="11">
        <v>1230.95</v>
      </c>
      <c r="M333" s="11">
        <v>889.01</v>
      </c>
      <c r="N333" s="11">
        <v>2246.38</v>
      </c>
      <c r="O333" s="11">
        <v>843.37</v>
      </c>
      <c r="P333" s="11">
        <v>925.52</v>
      </c>
      <c r="Q333" s="11">
        <v>15196.69</v>
      </c>
      <c r="R333" t="str">
        <f>VLOOKUP(D333,Lookups!$A$4:$E$311,5,FALSE)</f>
        <v>GR3</v>
      </c>
      <c r="S333" t="str">
        <f t="shared" si="25"/>
        <v>512</v>
      </c>
      <c r="T333" t="str">
        <f t="shared" si="26"/>
        <v>GR3512</v>
      </c>
      <c r="U333" t="str">
        <f t="shared" si="27"/>
        <v>GR35122013</v>
      </c>
      <c r="V333" t="str">
        <f t="shared" si="28"/>
        <v>PLTL</v>
      </c>
      <c r="W333" t="str">
        <f t="shared" si="29"/>
        <v>GR3PLTL2013</v>
      </c>
    </row>
    <row r="334" spans="1:23" x14ac:dyDescent="0.25">
      <c r="A334" t="s">
        <v>3194</v>
      </c>
      <c r="B334" t="s">
        <v>2915</v>
      </c>
      <c r="C334" t="s">
        <v>17</v>
      </c>
      <c r="D334" s="1" t="s">
        <v>25</v>
      </c>
      <c r="E334" s="11">
        <v>2157.3000000000002</v>
      </c>
      <c r="F334" s="11">
        <v>2201.81</v>
      </c>
      <c r="G334" s="11">
        <v>4822.6000000000004</v>
      </c>
      <c r="H334" s="11">
        <v>2772.82</v>
      </c>
      <c r="I334" s="11">
        <v>2020.08</v>
      </c>
      <c r="J334" s="11">
        <v>3144.4</v>
      </c>
      <c r="K334" s="11">
        <v>2694.26</v>
      </c>
      <c r="L334" s="11">
        <v>3236.85</v>
      </c>
      <c r="M334" s="11">
        <v>5906.04</v>
      </c>
      <c r="N334" s="11">
        <v>3008.91</v>
      </c>
      <c r="O334" s="11">
        <v>2940.46</v>
      </c>
      <c r="P334" s="11">
        <v>2467.8200000000002</v>
      </c>
      <c r="Q334" s="11">
        <v>37373.35</v>
      </c>
      <c r="R334" t="str">
        <f>VLOOKUP(D334,Lookups!$A$4:$E$311,5,FALSE)</f>
        <v>GR4</v>
      </c>
      <c r="S334" t="str">
        <f t="shared" si="25"/>
        <v>512</v>
      </c>
      <c r="T334" t="str">
        <f t="shared" si="26"/>
        <v>GR4512</v>
      </c>
      <c r="U334" t="str">
        <f t="shared" si="27"/>
        <v>GR45122013</v>
      </c>
      <c r="V334" t="str">
        <f t="shared" si="28"/>
        <v>PLTL</v>
      </c>
      <c r="W334" t="str">
        <f t="shared" si="29"/>
        <v>GR4PLTL2013</v>
      </c>
    </row>
    <row r="335" spans="1:23" x14ac:dyDescent="0.25">
      <c r="A335" t="s">
        <v>3194</v>
      </c>
      <c r="B335" t="s">
        <v>2915</v>
      </c>
      <c r="C335" t="s">
        <v>17</v>
      </c>
      <c r="D335" s="1" t="s">
        <v>26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t="str">
        <f>VLOOKUP(D335,Lookups!$A$4:$E$311,5,FALSE)</f>
        <v>GRC</v>
      </c>
      <c r="S335" t="str">
        <f t="shared" si="25"/>
        <v>512</v>
      </c>
      <c r="T335" t="str">
        <f t="shared" si="26"/>
        <v>GRC512</v>
      </c>
      <c r="U335" t="str">
        <f t="shared" si="27"/>
        <v>GRC5122013</v>
      </c>
      <c r="V335" t="str">
        <f t="shared" si="28"/>
        <v>PLTL</v>
      </c>
      <c r="W335" t="str">
        <f t="shared" si="29"/>
        <v>GRCPLTL2013</v>
      </c>
    </row>
    <row r="336" spans="1:23" x14ac:dyDescent="0.25">
      <c r="A336" t="s">
        <v>3194</v>
      </c>
      <c r="B336" t="s">
        <v>2915</v>
      </c>
      <c r="C336" t="s">
        <v>27</v>
      </c>
      <c r="D336" s="1" t="s">
        <v>22</v>
      </c>
      <c r="E336" s="11">
        <v>0</v>
      </c>
      <c r="F336" s="11">
        <v>0</v>
      </c>
      <c r="G336" s="11">
        <v>-1006.63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1">
        <v>0</v>
      </c>
      <c r="O336" s="11">
        <v>0</v>
      </c>
      <c r="P336" s="11">
        <v>0</v>
      </c>
      <c r="Q336" s="11">
        <v>-1006.63</v>
      </c>
      <c r="R336" t="str">
        <f>VLOOKUP(D336,Lookups!$A$4:$E$311,5,FALSE)</f>
        <v>TY3</v>
      </c>
      <c r="S336" t="str">
        <f t="shared" si="25"/>
        <v>512</v>
      </c>
      <c r="T336" t="str">
        <f t="shared" si="26"/>
        <v>TY3512</v>
      </c>
      <c r="U336" t="str">
        <f t="shared" si="27"/>
        <v>TY35122013</v>
      </c>
      <c r="V336" t="str">
        <f t="shared" si="28"/>
        <v>PNTL</v>
      </c>
      <c r="W336" t="str">
        <f t="shared" si="29"/>
        <v>TY3PNTL2013</v>
      </c>
    </row>
    <row r="337" spans="1:23" x14ac:dyDescent="0.25">
      <c r="A337" t="s">
        <v>3194</v>
      </c>
      <c r="B337" t="s">
        <v>2915</v>
      </c>
      <c r="C337" t="s">
        <v>27</v>
      </c>
      <c r="D337" s="1" t="s">
        <v>23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t="str">
        <f>VLOOKUP(D337,Lookups!$A$4:$E$311,5,FALSE)</f>
        <v>TYC</v>
      </c>
      <c r="S337" t="str">
        <f t="shared" si="25"/>
        <v>512</v>
      </c>
      <c r="T337" t="str">
        <f t="shared" si="26"/>
        <v>TYC512</v>
      </c>
      <c r="U337" t="str">
        <f t="shared" si="27"/>
        <v>TYC5122013</v>
      </c>
      <c r="V337" t="str">
        <f t="shared" si="28"/>
        <v>PNTL</v>
      </c>
      <c r="W337" t="str">
        <f t="shared" si="29"/>
        <v>TYCPNTL2013</v>
      </c>
    </row>
    <row r="338" spans="1:23" x14ac:dyDescent="0.25">
      <c r="A338" t="s">
        <v>3194</v>
      </c>
      <c r="B338" t="s">
        <v>2915</v>
      </c>
      <c r="C338" t="s">
        <v>27</v>
      </c>
      <c r="D338" s="1" t="s">
        <v>24</v>
      </c>
      <c r="E338" s="11">
        <v>4725.13</v>
      </c>
      <c r="F338" s="11">
        <v>1661.98</v>
      </c>
      <c r="G338" s="11">
        <v>14842.05</v>
      </c>
      <c r="H338" s="11">
        <v>3374.7</v>
      </c>
      <c r="I338" s="11">
        <v>57.79</v>
      </c>
      <c r="J338" s="11">
        <v>2844.47</v>
      </c>
      <c r="K338" s="11">
        <v>1099.17</v>
      </c>
      <c r="L338" s="11">
        <v>1800.73</v>
      </c>
      <c r="M338" s="11">
        <v>1520.04</v>
      </c>
      <c r="N338" s="11">
        <v>33605.79</v>
      </c>
      <c r="O338" s="11">
        <v>3508.32</v>
      </c>
      <c r="P338" s="11">
        <v>1765.6</v>
      </c>
      <c r="Q338" s="11">
        <v>70805.77</v>
      </c>
      <c r="R338" t="str">
        <f>VLOOKUP(D338,Lookups!$A$4:$E$311,5,FALSE)</f>
        <v>GR3</v>
      </c>
      <c r="S338" t="str">
        <f t="shared" si="25"/>
        <v>512</v>
      </c>
      <c r="T338" t="str">
        <f t="shared" si="26"/>
        <v>GR3512</v>
      </c>
      <c r="U338" t="str">
        <f t="shared" si="27"/>
        <v>GR35122013</v>
      </c>
      <c r="V338" t="str">
        <f t="shared" si="28"/>
        <v>PNTL</v>
      </c>
      <c r="W338" t="str">
        <f t="shared" si="29"/>
        <v>GR3PNTL2013</v>
      </c>
    </row>
    <row r="339" spans="1:23" x14ac:dyDescent="0.25">
      <c r="A339" t="s">
        <v>3194</v>
      </c>
      <c r="B339" t="s">
        <v>2915</v>
      </c>
      <c r="C339" t="s">
        <v>27</v>
      </c>
      <c r="D339" s="1" t="s">
        <v>25</v>
      </c>
      <c r="E339" s="11">
        <v>1889.03</v>
      </c>
      <c r="F339" s="11">
        <v>590.11</v>
      </c>
      <c r="G339" s="11">
        <v>-945.12</v>
      </c>
      <c r="H339" s="11">
        <v>54670.38</v>
      </c>
      <c r="I339" s="11">
        <v>10789.79</v>
      </c>
      <c r="J339" s="11">
        <v>4407.83</v>
      </c>
      <c r="K339" s="11">
        <v>1126.8</v>
      </c>
      <c r="L339" s="11">
        <v>-0.84</v>
      </c>
      <c r="M339" s="11">
        <v>2151.14</v>
      </c>
      <c r="N339" s="11">
        <v>4430.58</v>
      </c>
      <c r="O339" s="11">
        <v>460.57</v>
      </c>
      <c r="P339" s="11">
        <v>813.74</v>
      </c>
      <c r="Q339" s="11">
        <v>80384.009999999995</v>
      </c>
      <c r="R339" t="str">
        <f>VLOOKUP(D339,Lookups!$A$4:$E$311,5,FALSE)</f>
        <v>GR4</v>
      </c>
      <c r="S339" t="str">
        <f t="shared" si="25"/>
        <v>512</v>
      </c>
      <c r="T339" t="str">
        <f t="shared" si="26"/>
        <v>GR4512</v>
      </c>
      <c r="U339" t="str">
        <f t="shared" si="27"/>
        <v>GR45122013</v>
      </c>
      <c r="V339" t="str">
        <f t="shared" si="28"/>
        <v>PNTL</v>
      </c>
      <c r="W339" t="str">
        <f t="shared" si="29"/>
        <v>GR4PNTL2013</v>
      </c>
    </row>
    <row r="340" spans="1:23" x14ac:dyDescent="0.25">
      <c r="A340" t="s">
        <v>3194</v>
      </c>
      <c r="B340" t="s">
        <v>2915</v>
      </c>
      <c r="C340" t="s">
        <v>27</v>
      </c>
      <c r="D340" s="1" t="s">
        <v>26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>
        <v>0</v>
      </c>
      <c r="Q340" s="11">
        <v>0</v>
      </c>
      <c r="R340" t="str">
        <f>VLOOKUP(D340,Lookups!$A$4:$E$311,5,FALSE)</f>
        <v>GRC</v>
      </c>
      <c r="S340" t="str">
        <f t="shared" si="25"/>
        <v>512</v>
      </c>
      <c r="T340" t="str">
        <f t="shared" si="26"/>
        <v>GRC512</v>
      </c>
      <c r="U340" t="str">
        <f t="shared" si="27"/>
        <v>GRC5122013</v>
      </c>
      <c r="V340" t="str">
        <f t="shared" si="28"/>
        <v>PNTL</v>
      </c>
      <c r="W340" t="str">
        <f t="shared" si="29"/>
        <v>GRCPNTL2013</v>
      </c>
    </row>
    <row r="341" spans="1:23" x14ac:dyDescent="0.25">
      <c r="A341" t="s">
        <v>3194</v>
      </c>
      <c r="B341" t="s">
        <v>2917</v>
      </c>
      <c r="C341" t="s">
        <v>17</v>
      </c>
      <c r="D341" s="1" t="s">
        <v>18</v>
      </c>
      <c r="E341" s="11">
        <v>3216.46</v>
      </c>
      <c r="F341" s="11">
        <v>477.86</v>
      </c>
      <c r="G341" s="11">
        <v>2868.92</v>
      </c>
      <c r="H341" s="11">
        <v>421.3</v>
      </c>
      <c r="I341" s="11">
        <v>5149.72</v>
      </c>
      <c r="J341" s="11">
        <v>1318.76</v>
      </c>
      <c r="K341" s="11">
        <v>953.76</v>
      </c>
      <c r="L341" s="11">
        <v>1651.34</v>
      </c>
      <c r="M341" s="11">
        <v>533.79999999999995</v>
      </c>
      <c r="N341" s="11">
        <v>656.95</v>
      </c>
      <c r="O341" s="11">
        <v>356.79</v>
      </c>
      <c r="P341" s="11">
        <v>100.66</v>
      </c>
      <c r="Q341" s="11">
        <v>17706.32</v>
      </c>
      <c r="R341" t="str">
        <f>VLOOKUP(D341,Lookups!$A$4:$E$311,5,FALSE)</f>
        <v>CRC</v>
      </c>
      <c r="S341" t="str">
        <f t="shared" si="25"/>
        <v>512</v>
      </c>
      <c r="T341" t="str">
        <f t="shared" si="26"/>
        <v>CRC512</v>
      </c>
      <c r="U341" t="str">
        <f t="shared" si="27"/>
        <v>CRC5122013</v>
      </c>
      <c r="V341" t="str">
        <f t="shared" si="28"/>
        <v>PLTL</v>
      </c>
      <c r="W341" t="str">
        <f t="shared" si="29"/>
        <v>CRCPLTL2013</v>
      </c>
    </row>
    <row r="342" spans="1:23" x14ac:dyDescent="0.25">
      <c r="A342" t="s">
        <v>3194</v>
      </c>
      <c r="B342" t="s">
        <v>2917</v>
      </c>
      <c r="C342" t="s">
        <v>17</v>
      </c>
      <c r="D342" s="1" t="s">
        <v>19</v>
      </c>
      <c r="E342" s="11">
        <v>0</v>
      </c>
      <c r="F342" s="11">
        <v>45.43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45.43</v>
      </c>
      <c r="R342" t="str">
        <f>VLOOKUP(D342,Lookups!$A$4:$E$311,5,FALSE)</f>
        <v>CR4</v>
      </c>
      <c r="S342" t="str">
        <f t="shared" si="25"/>
        <v>512</v>
      </c>
      <c r="T342" t="str">
        <f t="shared" si="26"/>
        <v>CR4512</v>
      </c>
      <c r="U342" t="str">
        <f t="shared" si="27"/>
        <v>CR45122013</v>
      </c>
      <c r="V342" t="str">
        <f t="shared" si="28"/>
        <v>PLTL</v>
      </c>
      <c r="W342" t="str">
        <f t="shared" si="29"/>
        <v>CR4PLTL2013</v>
      </c>
    </row>
    <row r="343" spans="1:23" x14ac:dyDescent="0.25">
      <c r="A343" t="s">
        <v>3194</v>
      </c>
      <c r="B343" t="s">
        <v>2917</v>
      </c>
      <c r="C343" t="s">
        <v>17</v>
      </c>
      <c r="D343" s="1" t="s">
        <v>21</v>
      </c>
      <c r="E343" s="11">
        <v>2124.7800000000002</v>
      </c>
      <c r="F343" s="11">
        <v>286.51</v>
      </c>
      <c r="G343" s="11">
        <v>491.57</v>
      </c>
      <c r="H343" s="11">
        <v>462.99</v>
      </c>
      <c r="I343" s="11">
        <v>696.2</v>
      </c>
      <c r="J343" s="11">
        <v>0</v>
      </c>
      <c r="K343" s="11">
        <v>348.1</v>
      </c>
      <c r="L343" s="11">
        <v>756.27</v>
      </c>
      <c r="M343" s="11">
        <v>0</v>
      </c>
      <c r="N343" s="11">
        <v>272.56</v>
      </c>
      <c r="O343" s="11">
        <v>0</v>
      </c>
      <c r="P343" s="11">
        <v>0.52</v>
      </c>
      <c r="Q343" s="11">
        <v>5439.5</v>
      </c>
      <c r="R343" t="str">
        <f>VLOOKUP(D343,Lookups!$A$4:$E$311,5,FALSE)</f>
        <v>CR6</v>
      </c>
      <c r="S343" t="str">
        <f t="shared" si="25"/>
        <v>512</v>
      </c>
      <c r="T343" t="str">
        <f t="shared" si="26"/>
        <v>CR6512</v>
      </c>
      <c r="U343" t="str">
        <f t="shared" si="27"/>
        <v>CR65122013</v>
      </c>
      <c r="V343" t="str">
        <f t="shared" si="28"/>
        <v>PLTL</v>
      </c>
      <c r="W343" t="str">
        <f t="shared" si="29"/>
        <v>CR6PLTL2013</v>
      </c>
    </row>
    <row r="344" spans="1:23" x14ac:dyDescent="0.25">
      <c r="A344" t="s">
        <v>3194</v>
      </c>
      <c r="B344" t="s">
        <v>2917</v>
      </c>
      <c r="C344" t="s">
        <v>27</v>
      </c>
      <c r="D344" s="1" t="s">
        <v>18</v>
      </c>
      <c r="E344" s="11">
        <v>-3216.46</v>
      </c>
      <c r="F344" s="11">
        <v>-477.86</v>
      </c>
      <c r="G344" s="11">
        <v>-2868.92</v>
      </c>
      <c r="H344" s="11">
        <v>-421.3</v>
      </c>
      <c r="I344" s="11">
        <v>-5149.72</v>
      </c>
      <c r="J344" s="11">
        <v>-1318.76</v>
      </c>
      <c r="K344" s="11">
        <v>-953.76</v>
      </c>
      <c r="L344" s="11">
        <v>-1651.34</v>
      </c>
      <c r="M344" s="11">
        <v>-533.79999999999995</v>
      </c>
      <c r="N344" s="11">
        <v>-656.95</v>
      </c>
      <c r="O344" s="11">
        <v>-356.79</v>
      </c>
      <c r="P344" s="11">
        <v>-100.66</v>
      </c>
      <c r="Q344" s="11">
        <v>-17706.32</v>
      </c>
      <c r="R344" t="str">
        <f>VLOOKUP(D344,Lookups!$A$4:$E$311,5,FALSE)</f>
        <v>CRC</v>
      </c>
      <c r="S344" t="str">
        <f t="shared" si="25"/>
        <v>512</v>
      </c>
      <c r="T344" t="str">
        <f t="shared" si="26"/>
        <v>CRC512</v>
      </c>
      <c r="U344" t="str">
        <f t="shared" si="27"/>
        <v>CRC5122013</v>
      </c>
      <c r="V344" t="str">
        <f t="shared" si="28"/>
        <v>PNTL</v>
      </c>
      <c r="W344" t="str">
        <f t="shared" si="29"/>
        <v>CRCPNTL2013</v>
      </c>
    </row>
    <row r="345" spans="1:23" x14ac:dyDescent="0.25">
      <c r="A345" t="s">
        <v>3194</v>
      </c>
      <c r="B345" t="s">
        <v>2917</v>
      </c>
      <c r="C345" t="s">
        <v>27</v>
      </c>
      <c r="D345" s="1" t="s">
        <v>19</v>
      </c>
      <c r="E345" s="11">
        <v>2200.0700000000002</v>
      </c>
      <c r="F345" s="11">
        <v>979.96</v>
      </c>
      <c r="G345" s="11">
        <v>3679.17</v>
      </c>
      <c r="H345" s="11">
        <v>5833.66</v>
      </c>
      <c r="I345" s="11">
        <v>10498.99</v>
      </c>
      <c r="J345" s="11">
        <v>306.76</v>
      </c>
      <c r="K345" s="11">
        <v>0.61</v>
      </c>
      <c r="L345" s="11">
        <v>2238.34</v>
      </c>
      <c r="M345" s="11">
        <v>3434.91</v>
      </c>
      <c r="N345" s="11">
        <v>1989.45</v>
      </c>
      <c r="O345" s="11">
        <v>604.95000000000005</v>
      </c>
      <c r="P345" s="11">
        <v>1856.64</v>
      </c>
      <c r="Q345" s="11">
        <v>33623.51</v>
      </c>
      <c r="R345" t="str">
        <f>VLOOKUP(D345,Lookups!$A$4:$E$311,5,FALSE)</f>
        <v>CR4</v>
      </c>
      <c r="S345" t="str">
        <f t="shared" si="25"/>
        <v>512</v>
      </c>
      <c r="T345" t="str">
        <f t="shared" si="26"/>
        <v>CR4512</v>
      </c>
      <c r="U345" t="str">
        <f t="shared" si="27"/>
        <v>CR45122013</v>
      </c>
      <c r="V345" t="str">
        <f t="shared" si="28"/>
        <v>PNTL</v>
      </c>
      <c r="W345" t="str">
        <f t="shared" si="29"/>
        <v>CR4PNTL2013</v>
      </c>
    </row>
    <row r="346" spans="1:23" x14ac:dyDescent="0.25">
      <c r="A346" t="s">
        <v>3194</v>
      </c>
      <c r="B346" t="s">
        <v>2917</v>
      </c>
      <c r="C346" t="s">
        <v>27</v>
      </c>
      <c r="D346" s="1" t="s">
        <v>20</v>
      </c>
      <c r="E346" s="11">
        <v>2544.6</v>
      </c>
      <c r="F346" s="11">
        <v>1018.83</v>
      </c>
      <c r="G346" s="11">
        <v>4057.24</v>
      </c>
      <c r="H346" s="11">
        <v>1739.82</v>
      </c>
      <c r="I346" s="11">
        <v>14114.29</v>
      </c>
      <c r="J346" s="11">
        <v>2384.09</v>
      </c>
      <c r="K346" s="11">
        <v>8979.5400000000009</v>
      </c>
      <c r="L346" s="11">
        <v>2524.2399999999998</v>
      </c>
      <c r="M346" s="11">
        <v>4820.6099999999997</v>
      </c>
      <c r="N346" s="11">
        <v>2032.3</v>
      </c>
      <c r="O346" s="11">
        <v>586.78</v>
      </c>
      <c r="P346" s="11">
        <v>1877.5</v>
      </c>
      <c r="Q346" s="11">
        <v>46679.839999999997</v>
      </c>
      <c r="R346" t="str">
        <f>VLOOKUP(D346,Lookups!$A$4:$E$311,5,FALSE)</f>
        <v>CR5</v>
      </c>
      <c r="S346" t="str">
        <f t="shared" si="25"/>
        <v>512</v>
      </c>
      <c r="T346" t="str">
        <f t="shared" si="26"/>
        <v>CR5512</v>
      </c>
      <c r="U346" t="str">
        <f t="shared" si="27"/>
        <v>CR55122013</v>
      </c>
      <c r="V346" t="str">
        <f t="shared" si="28"/>
        <v>PNTL</v>
      </c>
      <c r="W346" t="str">
        <f t="shared" si="29"/>
        <v>CR5PNTL2013</v>
      </c>
    </row>
    <row r="347" spans="1:23" x14ac:dyDescent="0.25">
      <c r="A347" t="s">
        <v>3194</v>
      </c>
      <c r="B347" t="s">
        <v>2917</v>
      </c>
      <c r="C347" t="s">
        <v>27</v>
      </c>
      <c r="D347" s="1" t="s">
        <v>21</v>
      </c>
      <c r="E347" s="11">
        <v>8317.14</v>
      </c>
      <c r="F347" s="11">
        <v>1739.95</v>
      </c>
      <c r="G347" s="11">
        <v>8503.98</v>
      </c>
      <c r="H347" s="11">
        <v>10620.5</v>
      </c>
      <c r="I347" s="11">
        <v>12011.64</v>
      </c>
      <c r="J347" s="11">
        <v>2775.24</v>
      </c>
      <c r="K347" s="11">
        <v>9712.67</v>
      </c>
      <c r="L347" s="11">
        <v>1927.21</v>
      </c>
      <c r="M347" s="11">
        <v>4681.76</v>
      </c>
      <c r="N347" s="11">
        <v>3075.56</v>
      </c>
      <c r="O347" s="11">
        <v>921.08</v>
      </c>
      <c r="P347" s="11">
        <v>2111.9899999999998</v>
      </c>
      <c r="Q347" s="11">
        <v>66398.720000000001</v>
      </c>
      <c r="R347" t="str">
        <f>VLOOKUP(D347,Lookups!$A$4:$E$311,5,FALSE)</f>
        <v>CR6</v>
      </c>
      <c r="S347" t="str">
        <f t="shared" si="25"/>
        <v>512</v>
      </c>
      <c r="T347" t="str">
        <f t="shared" si="26"/>
        <v>CR6512</v>
      </c>
      <c r="U347" t="str">
        <f t="shared" si="27"/>
        <v>CR65122013</v>
      </c>
      <c r="V347" t="str">
        <f t="shared" si="28"/>
        <v>PNTL</v>
      </c>
      <c r="W347" t="str">
        <f t="shared" si="29"/>
        <v>CR6PNTL2013</v>
      </c>
    </row>
    <row r="348" spans="1:23" x14ac:dyDescent="0.25">
      <c r="A348" t="s">
        <v>3194</v>
      </c>
      <c r="B348" t="s">
        <v>2919</v>
      </c>
      <c r="C348" t="s">
        <v>17</v>
      </c>
      <c r="D348" s="1" t="s">
        <v>18</v>
      </c>
      <c r="E348" s="11">
        <v>266.95</v>
      </c>
      <c r="F348" s="11">
        <v>87.02</v>
      </c>
      <c r="G348" s="11">
        <v>0</v>
      </c>
      <c r="H348" s="11">
        <v>0</v>
      </c>
      <c r="I348" s="11">
        <v>0</v>
      </c>
      <c r="J348" s="11">
        <v>0</v>
      </c>
      <c r="K348" s="11">
        <v>0</v>
      </c>
      <c r="L348" s="11">
        <v>0</v>
      </c>
      <c r="M348" s="11">
        <v>0</v>
      </c>
      <c r="N348" s="11">
        <v>0</v>
      </c>
      <c r="O348" s="11">
        <v>0</v>
      </c>
      <c r="P348" s="11">
        <v>147.63999999999999</v>
      </c>
      <c r="Q348" s="11">
        <v>501.61</v>
      </c>
      <c r="R348" t="str">
        <f>VLOOKUP(D348,Lookups!$A$4:$E$311,5,FALSE)</f>
        <v>CRC</v>
      </c>
      <c r="S348" t="str">
        <f t="shared" si="25"/>
        <v>512</v>
      </c>
      <c r="T348" t="str">
        <f t="shared" si="26"/>
        <v>CRC512</v>
      </c>
      <c r="U348" t="str">
        <f t="shared" si="27"/>
        <v>CRC5122013</v>
      </c>
      <c r="V348" t="str">
        <f t="shared" si="28"/>
        <v>PLTL</v>
      </c>
      <c r="W348" t="str">
        <f t="shared" si="29"/>
        <v>CRCPLTL2013</v>
      </c>
    </row>
    <row r="349" spans="1:23" x14ac:dyDescent="0.25">
      <c r="A349" t="s">
        <v>3194</v>
      </c>
      <c r="B349" t="s">
        <v>2919</v>
      </c>
      <c r="C349" t="s">
        <v>17</v>
      </c>
      <c r="D349" s="1" t="s">
        <v>19</v>
      </c>
      <c r="E349" s="11">
        <v>0</v>
      </c>
      <c r="F349" s="11">
        <v>68.41</v>
      </c>
      <c r="G349" s="11">
        <v>311.13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0</v>
      </c>
      <c r="Q349" s="11">
        <v>379.54</v>
      </c>
      <c r="R349" t="str">
        <f>VLOOKUP(D349,Lookups!$A$4:$E$311,5,FALSE)</f>
        <v>CR4</v>
      </c>
      <c r="S349" t="str">
        <f t="shared" si="25"/>
        <v>512</v>
      </c>
      <c r="T349" t="str">
        <f t="shared" si="26"/>
        <v>CR4512</v>
      </c>
      <c r="U349" t="str">
        <f t="shared" si="27"/>
        <v>CR45122013</v>
      </c>
      <c r="V349" t="str">
        <f t="shared" si="28"/>
        <v>PLTL</v>
      </c>
      <c r="W349" t="str">
        <f t="shared" si="29"/>
        <v>CR4PLTL2013</v>
      </c>
    </row>
    <row r="350" spans="1:23" x14ac:dyDescent="0.25">
      <c r="A350" t="s">
        <v>3194</v>
      </c>
      <c r="B350" t="s">
        <v>2919</v>
      </c>
      <c r="C350" t="s">
        <v>17</v>
      </c>
      <c r="D350" s="1" t="s">
        <v>20</v>
      </c>
      <c r="E350" s="11">
        <v>9395.61</v>
      </c>
      <c r="F350" s="11">
        <v>16406.78</v>
      </c>
      <c r="G350" s="11">
        <v>12363.25</v>
      </c>
      <c r="H350" s="11">
        <v>7662.83</v>
      </c>
      <c r="I350" s="11">
        <v>13462.75</v>
      </c>
      <c r="J350" s="11">
        <v>4019.45</v>
      </c>
      <c r="K350" s="11">
        <v>10771.58</v>
      </c>
      <c r="L350" s="11">
        <v>13222.51</v>
      </c>
      <c r="M350" s="11">
        <v>6883.48</v>
      </c>
      <c r="N350" s="11">
        <v>11681.88</v>
      </c>
      <c r="O350" s="11">
        <v>9645.2800000000007</v>
      </c>
      <c r="P350" s="11">
        <v>7662.53</v>
      </c>
      <c r="Q350" s="11">
        <v>123177.93</v>
      </c>
      <c r="R350" t="str">
        <f>VLOOKUP(D350,Lookups!$A$4:$E$311,5,FALSE)</f>
        <v>CR5</v>
      </c>
      <c r="S350" t="str">
        <f t="shared" si="25"/>
        <v>512</v>
      </c>
      <c r="T350" t="str">
        <f t="shared" si="26"/>
        <v>CR5512</v>
      </c>
      <c r="U350" t="str">
        <f t="shared" si="27"/>
        <v>CR55122013</v>
      </c>
      <c r="V350" t="str">
        <f t="shared" si="28"/>
        <v>PLTL</v>
      </c>
      <c r="W350" t="str">
        <f t="shared" si="29"/>
        <v>CR5PLTL2013</v>
      </c>
    </row>
    <row r="351" spans="1:23" x14ac:dyDescent="0.25">
      <c r="A351" t="s">
        <v>3194</v>
      </c>
      <c r="B351" t="s">
        <v>2919</v>
      </c>
      <c r="C351" t="s">
        <v>17</v>
      </c>
      <c r="D351" s="1" t="s">
        <v>21</v>
      </c>
      <c r="E351" s="11">
        <v>2325.58</v>
      </c>
      <c r="F351" s="11">
        <v>1169.17</v>
      </c>
      <c r="G351" s="11">
        <v>1743.27</v>
      </c>
      <c r="H351" s="11">
        <v>2666.67</v>
      </c>
      <c r="I351" s="11">
        <v>1014.24</v>
      </c>
      <c r="J351" s="11">
        <v>363.36</v>
      </c>
      <c r="K351" s="11">
        <v>2718.61</v>
      </c>
      <c r="L351" s="11">
        <v>2179.3000000000002</v>
      </c>
      <c r="M351" s="11">
        <v>1741.64</v>
      </c>
      <c r="N351" s="11">
        <v>3689.48</v>
      </c>
      <c r="O351" s="11">
        <v>5342.98</v>
      </c>
      <c r="P351" s="11">
        <v>4585.21</v>
      </c>
      <c r="Q351" s="11">
        <v>29539.51</v>
      </c>
      <c r="R351" t="str">
        <f>VLOOKUP(D351,Lookups!$A$4:$E$311,5,FALSE)</f>
        <v>CR6</v>
      </c>
      <c r="S351" t="str">
        <f t="shared" si="25"/>
        <v>512</v>
      </c>
      <c r="T351" t="str">
        <f t="shared" si="26"/>
        <v>CR6512</v>
      </c>
      <c r="U351" t="str">
        <f t="shared" si="27"/>
        <v>CR65122013</v>
      </c>
      <c r="V351" t="str">
        <f t="shared" si="28"/>
        <v>PLTL</v>
      </c>
      <c r="W351" t="str">
        <f t="shared" si="29"/>
        <v>CR6PLTL2013</v>
      </c>
    </row>
    <row r="352" spans="1:23" x14ac:dyDescent="0.25">
      <c r="A352" t="s">
        <v>3194</v>
      </c>
      <c r="B352" t="s">
        <v>2919</v>
      </c>
      <c r="C352" t="s">
        <v>17</v>
      </c>
      <c r="D352" s="1" t="s">
        <v>24</v>
      </c>
      <c r="E352" s="11">
        <v>744.73</v>
      </c>
      <c r="F352" s="11">
        <v>404.99</v>
      </c>
      <c r="G352" s="11">
        <v>622.74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860.78</v>
      </c>
      <c r="Q352" s="11">
        <v>2633.24</v>
      </c>
      <c r="R352" t="str">
        <f>VLOOKUP(D352,Lookups!$A$4:$E$311,5,FALSE)</f>
        <v>GR3</v>
      </c>
      <c r="S352" t="str">
        <f t="shared" si="25"/>
        <v>512</v>
      </c>
      <c r="T352" t="str">
        <f t="shared" si="26"/>
        <v>GR3512</v>
      </c>
      <c r="U352" t="str">
        <f t="shared" si="27"/>
        <v>GR35122013</v>
      </c>
      <c r="V352" t="str">
        <f t="shared" si="28"/>
        <v>PLTL</v>
      </c>
      <c r="W352" t="str">
        <f t="shared" si="29"/>
        <v>GR3PLTL2013</v>
      </c>
    </row>
    <row r="353" spans="1:23" x14ac:dyDescent="0.25">
      <c r="A353" t="s">
        <v>3194</v>
      </c>
      <c r="B353" t="s">
        <v>2919</v>
      </c>
      <c r="C353" t="s">
        <v>17</v>
      </c>
      <c r="D353" s="1" t="s">
        <v>25</v>
      </c>
      <c r="E353" s="11">
        <v>462.73</v>
      </c>
      <c r="F353" s="11">
        <v>227.06</v>
      </c>
      <c r="G353" s="11">
        <v>817.61</v>
      </c>
      <c r="H353" s="11">
        <v>380.43</v>
      </c>
      <c r="I353" s="11">
        <v>355.85</v>
      </c>
      <c r="J353" s="11">
        <v>244.66</v>
      </c>
      <c r="K353" s="11">
        <v>364.7</v>
      </c>
      <c r="L353" s="11">
        <v>364.71</v>
      </c>
      <c r="M353" s="11">
        <v>1245.24</v>
      </c>
      <c r="N353" s="11">
        <v>695.63</v>
      </c>
      <c r="O353" s="11">
        <v>647.78</v>
      </c>
      <c r="P353" s="11">
        <v>105</v>
      </c>
      <c r="Q353" s="11">
        <v>5911.4</v>
      </c>
      <c r="R353" t="str">
        <f>VLOOKUP(D353,Lookups!$A$4:$E$311,5,FALSE)</f>
        <v>GR4</v>
      </c>
      <c r="S353" t="str">
        <f t="shared" si="25"/>
        <v>512</v>
      </c>
      <c r="T353" t="str">
        <f t="shared" si="26"/>
        <v>GR4512</v>
      </c>
      <c r="U353" t="str">
        <f t="shared" si="27"/>
        <v>GR45122013</v>
      </c>
      <c r="V353" t="str">
        <f t="shared" si="28"/>
        <v>PLTL</v>
      </c>
      <c r="W353" t="str">
        <f t="shared" si="29"/>
        <v>GR4PLTL2013</v>
      </c>
    </row>
    <row r="354" spans="1:23" x14ac:dyDescent="0.25">
      <c r="A354" t="s">
        <v>3194</v>
      </c>
      <c r="B354" t="s">
        <v>2919</v>
      </c>
      <c r="C354" t="s">
        <v>17</v>
      </c>
      <c r="D354" s="1" t="s">
        <v>26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0</v>
      </c>
      <c r="M354" s="11">
        <v>0</v>
      </c>
      <c r="N354" s="11">
        <v>0</v>
      </c>
      <c r="O354" s="11">
        <v>0</v>
      </c>
      <c r="P354" s="11">
        <v>0</v>
      </c>
      <c r="Q354" s="11">
        <v>0</v>
      </c>
      <c r="R354" t="str">
        <f>VLOOKUP(D354,Lookups!$A$4:$E$311,5,FALSE)</f>
        <v>GRC</v>
      </c>
      <c r="S354" t="str">
        <f t="shared" si="25"/>
        <v>512</v>
      </c>
      <c r="T354" t="str">
        <f t="shared" si="26"/>
        <v>GRC512</v>
      </c>
      <c r="U354" t="str">
        <f t="shared" si="27"/>
        <v>GRC5122013</v>
      </c>
      <c r="V354" t="str">
        <f t="shared" si="28"/>
        <v>PLTL</v>
      </c>
      <c r="W354" t="str">
        <f t="shared" si="29"/>
        <v>GRCPLTL2013</v>
      </c>
    </row>
    <row r="355" spans="1:23" x14ac:dyDescent="0.25">
      <c r="A355" t="s">
        <v>3194</v>
      </c>
      <c r="B355" t="s">
        <v>2919</v>
      </c>
      <c r="C355" t="s">
        <v>27</v>
      </c>
      <c r="D355" s="1" t="s">
        <v>18</v>
      </c>
      <c r="E355" s="11">
        <v>-266.95</v>
      </c>
      <c r="F355" s="11">
        <v>-87.02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-147.63999999999999</v>
      </c>
      <c r="Q355" s="11">
        <v>-501.61</v>
      </c>
      <c r="R355" t="str">
        <f>VLOOKUP(D355,Lookups!$A$4:$E$311,5,FALSE)</f>
        <v>CRC</v>
      </c>
      <c r="S355" t="str">
        <f t="shared" si="25"/>
        <v>512</v>
      </c>
      <c r="T355" t="str">
        <f t="shared" si="26"/>
        <v>CRC512</v>
      </c>
      <c r="U355" t="str">
        <f t="shared" si="27"/>
        <v>CRC5122013</v>
      </c>
      <c r="V355" t="str">
        <f t="shared" si="28"/>
        <v>PNTL</v>
      </c>
      <c r="W355" t="str">
        <f t="shared" si="29"/>
        <v>CRCPNTL2013</v>
      </c>
    </row>
    <row r="356" spans="1:23" x14ac:dyDescent="0.25">
      <c r="A356" t="s">
        <v>3194</v>
      </c>
      <c r="B356" t="s">
        <v>2919</v>
      </c>
      <c r="C356" t="s">
        <v>27</v>
      </c>
      <c r="D356" s="1" t="s">
        <v>19</v>
      </c>
      <c r="E356" s="11">
        <v>-2719.75</v>
      </c>
      <c r="F356" s="11">
        <v>81.459999999999994</v>
      </c>
      <c r="G356" s="11">
        <v>7829.62</v>
      </c>
      <c r="H356" s="11">
        <v>-13686.49</v>
      </c>
      <c r="I356" s="11">
        <v>2979.32</v>
      </c>
      <c r="J356" s="11">
        <v>4225.0200000000004</v>
      </c>
      <c r="K356" s="11">
        <v>1.07</v>
      </c>
      <c r="L356" s="11">
        <v>-9591.7800000000007</v>
      </c>
      <c r="M356" s="11">
        <v>4315.8</v>
      </c>
      <c r="N356" s="11">
        <v>725.12</v>
      </c>
      <c r="O356" s="11">
        <v>-1151.03</v>
      </c>
      <c r="P356" s="11">
        <v>1949.88</v>
      </c>
      <c r="Q356" s="11">
        <v>-5041.76</v>
      </c>
      <c r="R356" t="str">
        <f>VLOOKUP(D356,Lookups!$A$4:$E$311,5,FALSE)</f>
        <v>CR4</v>
      </c>
      <c r="S356" t="str">
        <f t="shared" si="25"/>
        <v>512</v>
      </c>
      <c r="T356" t="str">
        <f t="shared" si="26"/>
        <v>CR4512</v>
      </c>
      <c r="U356" t="str">
        <f t="shared" si="27"/>
        <v>CR45122013</v>
      </c>
      <c r="V356" t="str">
        <f t="shared" si="28"/>
        <v>PNTL</v>
      </c>
      <c r="W356" t="str">
        <f t="shared" si="29"/>
        <v>CR4PNTL2013</v>
      </c>
    </row>
    <row r="357" spans="1:23" x14ac:dyDescent="0.25">
      <c r="A357" t="s">
        <v>3194</v>
      </c>
      <c r="B357" t="s">
        <v>2919</v>
      </c>
      <c r="C357" t="s">
        <v>27</v>
      </c>
      <c r="D357" s="1" t="s">
        <v>20</v>
      </c>
      <c r="E357" s="11">
        <v>32290.17</v>
      </c>
      <c r="F357" s="11">
        <v>35961.26</v>
      </c>
      <c r="G357" s="11">
        <v>64541.47</v>
      </c>
      <c r="H357" s="11">
        <v>58718.25</v>
      </c>
      <c r="I357" s="11">
        <v>35716.589999999997</v>
      </c>
      <c r="J357" s="11">
        <v>-105.66</v>
      </c>
      <c r="K357" s="11">
        <v>26538.78</v>
      </c>
      <c r="L357" s="11">
        <v>59756.67</v>
      </c>
      <c r="M357" s="11">
        <v>5530.68</v>
      </c>
      <c r="N357" s="11">
        <v>45644.73</v>
      </c>
      <c r="O357" s="11">
        <v>45760</v>
      </c>
      <c r="P357" s="11">
        <v>82211.81</v>
      </c>
      <c r="Q357" s="11">
        <v>492564.75</v>
      </c>
      <c r="R357" t="str">
        <f>VLOOKUP(D357,Lookups!$A$4:$E$311,5,FALSE)</f>
        <v>CR5</v>
      </c>
      <c r="S357" t="str">
        <f t="shared" si="25"/>
        <v>512</v>
      </c>
      <c r="T357" t="str">
        <f t="shared" si="26"/>
        <v>CR5512</v>
      </c>
      <c r="U357" t="str">
        <f t="shared" si="27"/>
        <v>CR55122013</v>
      </c>
      <c r="V357" t="str">
        <f t="shared" si="28"/>
        <v>PNTL</v>
      </c>
      <c r="W357" t="str">
        <f t="shared" si="29"/>
        <v>CR5PNTL2013</v>
      </c>
    </row>
    <row r="358" spans="1:23" x14ac:dyDescent="0.25">
      <c r="A358" t="s">
        <v>3194</v>
      </c>
      <c r="B358" t="s">
        <v>2919</v>
      </c>
      <c r="C358" t="s">
        <v>27</v>
      </c>
      <c r="D358" s="1" t="s">
        <v>21</v>
      </c>
      <c r="E358" s="11">
        <v>7236.05</v>
      </c>
      <c r="F358" s="11">
        <v>3600.05</v>
      </c>
      <c r="G358" s="11">
        <v>15308.01</v>
      </c>
      <c r="H358" s="11">
        <v>-12894.26</v>
      </c>
      <c r="I358" s="11">
        <v>4689.97</v>
      </c>
      <c r="J358" s="11">
        <v>14231</v>
      </c>
      <c r="K358" s="11">
        <v>30411.67</v>
      </c>
      <c r="L358" s="11">
        <v>29099.78</v>
      </c>
      <c r="M358" s="11">
        <v>65034.720000000001</v>
      </c>
      <c r="N358" s="11">
        <v>29627.59</v>
      </c>
      <c r="O358" s="11">
        <v>42537.45</v>
      </c>
      <c r="P358" s="11">
        <v>67283.33</v>
      </c>
      <c r="Q358" s="11">
        <v>296165.36</v>
      </c>
      <c r="R358" t="str">
        <f>VLOOKUP(D358,Lookups!$A$4:$E$311,5,FALSE)</f>
        <v>CR6</v>
      </c>
      <c r="S358" t="str">
        <f t="shared" si="25"/>
        <v>512</v>
      </c>
      <c r="T358" t="str">
        <f t="shared" si="26"/>
        <v>CR6512</v>
      </c>
      <c r="U358" t="str">
        <f t="shared" si="27"/>
        <v>CR65122013</v>
      </c>
      <c r="V358" t="str">
        <f t="shared" si="28"/>
        <v>PNTL</v>
      </c>
      <c r="W358" t="str">
        <f t="shared" si="29"/>
        <v>CR6PNTL2013</v>
      </c>
    </row>
    <row r="359" spans="1:23" x14ac:dyDescent="0.25">
      <c r="A359" t="s">
        <v>3194</v>
      </c>
      <c r="B359" t="s">
        <v>2919</v>
      </c>
      <c r="C359" t="s">
        <v>27</v>
      </c>
      <c r="D359" s="1" t="s">
        <v>24</v>
      </c>
      <c r="E359" s="11">
        <v>5481</v>
      </c>
      <c r="F359" s="11">
        <v>6452.14</v>
      </c>
      <c r="G359" s="11">
        <v>7064.99</v>
      </c>
      <c r="H359" s="11">
        <v>5663.69</v>
      </c>
      <c r="I359" s="11">
        <v>11672.85</v>
      </c>
      <c r="J359" s="11">
        <v>7592.34</v>
      </c>
      <c r="K359" s="11">
        <v>5256.28</v>
      </c>
      <c r="L359" s="11">
        <v>11891.26</v>
      </c>
      <c r="M359" s="11">
        <v>7875.88</v>
      </c>
      <c r="N359" s="11">
        <v>60430.23</v>
      </c>
      <c r="O359" s="11">
        <v>7345.57</v>
      </c>
      <c r="P359" s="11">
        <v>9408.98</v>
      </c>
      <c r="Q359" s="11">
        <v>146135.21</v>
      </c>
      <c r="R359" t="str">
        <f>VLOOKUP(D359,Lookups!$A$4:$E$311,5,FALSE)</f>
        <v>GR3</v>
      </c>
      <c r="S359" t="str">
        <f t="shared" si="25"/>
        <v>512</v>
      </c>
      <c r="T359" t="str">
        <f t="shared" si="26"/>
        <v>GR3512</v>
      </c>
      <c r="U359" t="str">
        <f t="shared" si="27"/>
        <v>GR35122013</v>
      </c>
      <c r="V359" t="str">
        <f t="shared" si="28"/>
        <v>PNTL</v>
      </c>
      <c r="W359" t="str">
        <f t="shared" si="29"/>
        <v>GR3PNTL2013</v>
      </c>
    </row>
    <row r="360" spans="1:23" x14ac:dyDescent="0.25">
      <c r="A360" t="s">
        <v>3194</v>
      </c>
      <c r="B360" t="s">
        <v>2919</v>
      </c>
      <c r="C360" t="s">
        <v>27</v>
      </c>
      <c r="D360" s="1" t="s">
        <v>25</v>
      </c>
      <c r="E360" s="11">
        <v>10229.44</v>
      </c>
      <c r="F360" s="11">
        <v>4496.13</v>
      </c>
      <c r="G360" s="11">
        <v>-1482.06</v>
      </c>
      <c r="H360" s="11">
        <v>3294.34</v>
      </c>
      <c r="I360" s="11">
        <v>29496.73</v>
      </c>
      <c r="J360" s="11">
        <v>14777.92</v>
      </c>
      <c r="K360" s="11">
        <v>7532.75</v>
      </c>
      <c r="L360" s="11">
        <v>11019.62</v>
      </c>
      <c r="M360" s="11">
        <v>12438.72</v>
      </c>
      <c r="N360" s="11">
        <v>10206.18</v>
      </c>
      <c r="O360" s="11">
        <v>3904.99</v>
      </c>
      <c r="P360" s="11">
        <v>6601.68</v>
      </c>
      <c r="Q360" s="11">
        <v>112516.44</v>
      </c>
      <c r="R360" t="str">
        <f>VLOOKUP(D360,Lookups!$A$4:$E$311,5,FALSE)</f>
        <v>GR4</v>
      </c>
      <c r="S360" t="str">
        <f t="shared" si="25"/>
        <v>512</v>
      </c>
      <c r="T360" t="str">
        <f t="shared" si="26"/>
        <v>GR4512</v>
      </c>
      <c r="U360" t="str">
        <f t="shared" si="27"/>
        <v>GR45122013</v>
      </c>
      <c r="V360" t="str">
        <f t="shared" si="28"/>
        <v>PNTL</v>
      </c>
      <c r="W360" t="str">
        <f t="shared" si="29"/>
        <v>GR4PNTL2013</v>
      </c>
    </row>
    <row r="361" spans="1:23" x14ac:dyDescent="0.25">
      <c r="A361" t="s">
        <v>3194</v>
      </c>
      <c r="B361" t="s">
        <v>2919</v>
      </c>
      <c r="C361" t="s">
        <v>27</v>
      </c>
      <c r="D361" s="1" t="s">
        <v>26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  <c r="Q361" s="11">
        <v>0</v>
      </c>
      <c r="R361" t="str">
        <f>VLOOKUP(D361,Lookups!$A$4:$E$311,5,FALSE)</f>
        <v>GRC</v>
      </c>
      <c r="S361" t="str">
        <f t="shared" si="25"/>
        <v>512</v>
      </c>
      <c r="T361" t="str">
        <f t="shared" si="26"/>
        <v>GRC512</v>
      </c>
      <c r="U361" t="str">
        <f t="shared" si="27"/>
        <v>GRC5122013</v>
      </c>
      <c r="V361" t="str">
        <f t="shared" si="28"/>
        <v>PNTL</v>
      </c>
      <c r="W361" t="str">
        <f t="shared" si="29"/>
        <v>GRCPNTL2013</v>
      </c>
    </row>
    <row r="362" spans="1:23" x14ac:dyDescent="0.25">
      <c r="A362" t="s">
        <v>3194</v>
      </c>
      <c r="B362" t="s">
        <v>2925</v>
      </c>
      <c r="C362" t="s">
        <v>17</v>
      </c>
      <c r="D362" s="1" t="s">
        <v>18</v>
      </c>
      <c r="E362" s="11">
        <v>27349.96</v>
      </c>
      <c r="F362" s="11">
        <v>23302.07</v>
      </c>
      <c r="G362" s="11">
        <v>22348.28</v>
      </c>
      <c r="H362" s="11">
        <v>19418.509999999998</v>
      </c>
      <c r="I362" s="11">
        <v>17955.64</v>
      </c>
      <c r="J362" s="11">
        <v>21980.25</v>
      </c>
      <c r="K362" s="11">
        <v>19145.919999999998</v>
      </c>
      <c r="L362" s="11">
        <v>27434.98</v>
      </c>
      <c r="M362" s="11">
        <v>18017.54</v>
      </c>
      <c r="N362" s="11">
        <v>27216.75</v>
      </c>
      <c r="O362" s="11">
        <v>18725.96</v>
      </c>
      <c r="P362" s="11">
        <v>20050.18</v>
      </c>
      <c r="Q362" s="11">
        <v>262946.03999999998</v>
      </c>
      <c r="R362" t="str">
        <f>VLOOKUP(D362,Lookups!$A$4:$E$311,5,FALSE)</f>
        <v>CRC</v>
      </c>
      <c r="S362" t="str">
        <f t="shared" si="25"/>
        <v>512</v>
      </c>
      <c r="T362" t="str">
        <f t="shared" si="26"/>
        <v>CRC512</v>
      </c>
      <c r="U362" t="str">
        <f t="shared" si="27"/>
        <v>CRC5122013</v>
      </c>
      <c r="V362" t="str">
        <f t="shared" si="28"/>
        <v>PLTL</v>
      </c>
      <c r="W362" t="str">
        <f t="shared" si="29"/>
        <v>CRCPLTL2013</v>
      </c>
    </row>
    <row r="363" spans="1:23" x14ac:dyDescent="0.25">
      <c r="A363" t="s">
        <v>3194</v>
      </c>
      <c r="B363" t="s">
        <v>2925</v>
      </c>
      <c r="C363" t="s">
        <v>17</v>
      </c>
      <c r="D363" s="1" t="s">
        <v>19</v>
      </c>
      <c r="E363" s="11">
        <v>13084</v>
      </c>
      <c r="F363" s="11">
        <v>15852.54</v>
      </c>
      <c r="G363" s="11">
        <v>14342.07</v>
      </c>
      <c r="H363" s="11">
        <v>10851.81</v>
      </c>
      <c r="I363" s="11">
        <v>11965.45</v>
      </c>
      <c r="J363" s="11">
        <v>16817.47</v>
      </c>
      <c r="K363" s="11">
        <v>15215.16</v>
      </c>
      <c r="L363" s="11">
        <v>12621.64</v>
      </c>
      <c r="M363" s="11">
        <v>4872.43</v>
      </c>
      <c r="N363" s="11">
        <v>19753.3</v>
      </c>
      <c r="O363" s="11">
        <v>5883.26</v>
      </c>
      <c r="P363" s="11">
        <v>10637.53</v>
      </c>
      <c r="Q363" s="11">
        <v>151896.66</v>
      </c>
      <c r="R363" t="str">
        <f>VLOOKUP(D363,Lookups!$A$4:$E$311,5,FALSE)</f>
        <v>CR4</v>
      </c>
      <c r="S363" t="str">
        <f t="shared" si="25"/>
        <v>512</v>
      </c>
      <c r="T363" t="str">
        <f t="shared" si="26"/>
        <v>CR4512</v>
      </c>
      <c r="U363" t="str">
        <f t="shared" si="27"/>
        <v>CR45122013</v>
      </c>
      <c r="V363" t="str">
        <f t="shared" si="28"/>
        <v>PLTL</v>
      </c>
      <c r="W363" t="str">
        <f t="shared" si="29"/>
        <v>CR4PLTL2013</v>
      </c>
    </row>
    <row r="364" spans="1:23" x14ac:dyDescent="0.25">
      <c r="A364" t="s">
        <v>3194</v>
      </c>
      <c r="B364" t="s">
        <v>2925</v>
      </c>
      <c r="C364" t="s">
        <v>17</v>
      </c>
      <c r="D364" s="1" t="s">
        <v>20</v>
      </c>
      <c r="E364" s="11">
        <v>12996.74</v>
      </c>
      <c r="F364" s="11">
        <v>3393.91</v>
      </c>
      <c r="G364" s="11">
        <v>14790.15</v>
      </c>
      <c r="H364" s="11">
        <v>45793.91</v>
      </c>
      <c r="I364" s="11">
        <v>8807.4</v>
      </c>
      <c r="J364" s="11">
        <v>9590.92</v>
      </c>
      <c r="K364" s="11">
        <v>9543.08</v>
      </c>
      <c r="L364" s="11">
        <v>5689.47</v>
      </c>
      <c r="M364" s="11">
        <v>6430.99</v>
      </c>
      <c r="N364" s="11">
        <v>21791.1</v>
      </c>
      <c r="O364" s="11">
        <v>14072.37</v>
      </c>
      <c r="P364" s="11">
        <v>7491.78</v>
      </c>
      <c r="Q364" s="11">
        <v>160391.82</v>
      </c>
      <c r="R364" t="str">
        <f>VLOOKUP(D364,Lookups!$A$4:$E$311,5,FALSE)</f>
        <v>CR5</v>
      </c>
      <c r="S364" t="str">
        <f t="shared" si="25"/>
        <v>512</v>
      </c>
      <c r="T364" t="str">
        <f t="shared" si="26"/>
        <v>CR5512</v>
      </c>
      <c r="U364" t="str">
        <f t="shared" si="27"/>
        <v>CR55122013</v>
      </c>
      <c r="V364" t="str">
        <f t="shared" si="28"/>
        <v>PLTL</v>
      </c>
      <c r="W364" t="str">
        <f t="shared" si="29"/>
        <v>CR5PLTL2013</v>
      </c>
    </row>
    <row r="365" spans="1:23" x14ac:dyDescent="0.25">
      <c r="A365" t="s">
        <v>3194</v>
      </c>
      <c r="B365" t="s">
        <v>2925</v>
      </c>
      <c r="C365" t="s">
        <v>17</v>
      </c>
      <c r="D365" s="1" t="s">
        <v>21</v>
      </c>
      <c r="E365" s="11">
        <v>24863.33</v>
      </c>
      <c r="F365" s="11">
        <v>14658.18</v>
      </c>
      <c r="G365" s="11">
        <v>24166.91</v>
      </c>
      <c r="H365" s="11">
        <v>23786.86</v>
      </c>
      <c r="I365" s="11">
        <v>17264.5</v>
      </c>
      <c r="J365" s="11">
        <v>10265.16</v>
      </c>
      <c r="K365" s="11">
        <v>21211.67</v>
      </c>
      <c r="L365" s="11">
        <v>26456.63</v>
      </c>
      <c r="M365" s="11">
        <v>13773.95</v>
      </c>
      <c r="N365" s="11">
        <v>13858.69</v>
      </c>
      <c r="O365" s="11">
        <v>18753.509999999998</v>
      </c>
      <c r="P365" s="11">
        <v>14931.15</v>
      </c>
      <c r="Q365" s="11">
        <v>223990.54</v>
      </c>
      <c r="R365" t="str">
        <f>VLOOKUP(D365,Lookups!$A$4:$E$311,5,FALSE)</f>
        <v>CR6</v>
      </c>
      <c r="S365" t="str">
        <f t="shared" ref="S365:S428" si="30">LEFT(B365,3)</f>
        <v>512</v>
      </c>
      <c r="T365" t="str">
        <f t="shared" ref="T365:T428" si="31">R365&amp;S365</f>
        <v>CR6512</v>
      </c>
      <c r="U365" t="str">
        <f t="shared" si="27"/>
        <v>CR65122013</v>
      </c>
      <c r="V365" t="str">
        <f t="shared" si="28"/>
        <v>PLTL</v>
      </c>
      <c r="W365" t="str">
        <f t="shared" si="29"/>
        <v>CR6PLTL2013</v>
      </c>
    </row>
    <row r="366" spans="1:23" x14ac:dyDescent="0.25">
      <c r="A366" t="s">
        <v>3194</v>
      </c>
      <c r="B366" t="s">
        <v>2925</v>
      </c>
      <c r="C366" t="s">
        <v>17</v>
      </c>
      <c r="D366" s="1" t="s">
        <v>24</v>
      </c>
      <c r="E366" s="11">
        <v>1067.54</v>
      </c>
      <c r="F366" s="11">
        <v>3328.51</v>
      </c>
      <c r="G366" s="11">
        <v>1023.06</v>
      </c>
      <c r="H366" s="11">
        <v>266.88</v>
      </c>
      <c r="I366" s="11">
        <v>1594.53</v>
      </c>
      <c r="J366" s="11">
        <v>1467.88</v>
      </c>
      <c r="K366" s="11">
        <v>222.41</v>
      </c>
      <c r="L366" s="11">
        <v>3927.41</v>
      </c>
      <c r="M366" s="11">
        <v>489.76</v>
      </c>
      <c r="N366" s="11">
        <v>3087.67</v>
      </c>
      <c r="O366" s="11">
        <v>820.6</v>
      </c>
      <c r="P366" s="11">
        <v>1043.9100000000001</v>
      </c>
      <c r="Q366" s="11">
        <v>18340.16</v>
      </c>
      <c r="R366" t="str">
        <f>VLOOKUP(D366,Lookups!$A$4:$E$311,5,FALSE)</f>
        <v>GR3</v>
      </c>
      <c r="S366" t="str">
        <f t="shared" si="30"/>
        <v>512</v>
      </c>
      <c r="T366" t="str">
        <f t="shared" si="31"/>
        <v>GR3512</v>
      </c>
      <c r="U366" t="str">
        <f t="shared" si="27"/>
        <v>GR35122013</v>
      </c>
      <c r="V366" t="str">
        <f t="shared" si="28"/>
        <v>PLTL</v>
      </c>
      <c r="W366" t="str">
        <f t="shared" si="29"/>
        <v>GR3PLTL2013</v>
      </c>
    </row>
    <row r="367" spans="1:23" x14ac:dyDescent="0.25">
      <c r="A367" t="s">
        <v>3194</v>
      </c>
      <c r="B367" t="s">
        <v>2925</v>
      </c>
      <c r="C367" t="s">
        <v>17</v>
      </c>
      <c r="D367" s="1" t="s">
        <v>25</v>
      </c>
      <c r="E367" s="11">
        <v>11116.2</v>
      </c>
      <c r="F367" s="11">
        <v>12276.93</v>
      </c>
      <c r="G367" s="11">
        <v>14386.82</v>
      </c>
      <c r="H367" s="11">
        <v>13467.44</v>
      </c>
      <c r="I367" s="11">
        <v>9802.6299999999992</v>
      </c>
      <c r="J367" s="11">
        <v>9296.42</v>
      </c>
      <c r="K367" s="11">
        <v>9180.39</v>
      </c>
      <c r="L367" s="11">
        <v>9349.2800000000007</v>
      </c>
      <c r="M367" s="11">
        <v>9298.51</v>
      </c>
      <c r="N367" s="11">
        <v>10127.370000000001</v>
      </c>
      <c r="O367" s="11">
        <v>9407.26</v>
      </c>
      <c r="P367" s="11">
        <v>11688.17</v>
      </c>
      <c r="Q367" s="11">
        <v>129397.42</v>
      </c>
      <c r="R367" t="str">
        <f>VLOOKUP(D367,Lookups!$A$4:$E$311,5,FALSE)</f>
        <v>GR4</v>
      </c>
      <c r="S367" t="str">
        <f t="shared" si="30"/>
        <v>512</v>
      </c>
      <c r="T367" t="str">
        <f t="shared" si="31"/>
        <v>GR4512</v>
      </c>
      <c r="U367" t="str">
        <f t="shared" si="27"/>
        <v>GR45122013</v>
      </c>
      <c r="V367" t="str">
        <f t="shared" si="28"/>
        <v>PLTL</v>
      </c>
      <c r="W367" t="str">
        <f t="shared" si="29"/>
        <v>GR4PLTL2013</v>
      </c>
    </row>
    <row r="368" spans="1:23" x14ac:dyDescent="0.25">
      <c r="A368" t="s">
        <v>3194</v>
      </c>
      <c r="B368" t="s">
        <v>2925</v>
      </c>
      <c r="C368" t="s">
        <v>17</v>
      </c>
      <c r="D368" s="1" t="s">
        <v>26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1">
        <v>0</v>
      </c>
      <c r="K368" s="11">
        <v>0</v>
      </c>
      <c r="L368" s="11">
        <v>0</v>
      </c>
      <c r="M368" s="11">
        <v>0</v>
      </c>
      <c r="N368" s="11">
        <v>0</v>
      </c>
      <c r="O368" s="11">
        <v>0</v>
      </c>
      <c r="P368" s="11">
        <v>0</v>
      </c>
      <c r="Q368" s="11">
        <v>0</v>
      </c>
      <c r="R368" t="str">
        <f>VLOOKUP(D368,Lookups!$A$4:$E$311,5,FALSE)</f>
        <v>GRC</v>
      </c>
      <c r="S368" t="str">
        <f t="shared" si="30"/>
        <v>512</v>
      </c>
      <c r="T368" t="str">
        <f t="shared" si="31"/>
        <v>GRC512</v>
      </c>
      <c r="U368" t="str">
        <f t="shared" si="27"/>
        <v>GRC5122013</v>
      </c>
      <c r="V368" t="str">
        <f t="shared" si="28"/>
        <v>PLTL</v>
      </c>
      <c r="W368" t="str">
        <f t="shared" si="29"/>
        <v>GRCPLTL2013</v>
      </c>
    </row>
    <row r="369" spans="1:23" x14ac:dyDescent="0.25">
      <c r="A369" t="s">
        <v>3194</v>
      </c>
      <c r="B369" t="s">
        <v>2925</v>
      </c>
      <c r="C369" t="s">
        <v>27</v>
      </c>
      <c r="D369" s="1" t="s">
        <v>18</v>
      </c>
      <c r="E369" s="11">
        <v>-27349.96</v>
      </c>
      <c r="F369" s="11">
        <v>-23329.4</v>
      </c>
      <c r="G369" s="11">
        <v>-22348.28</v>
      </c>
      <c r="H369" s="11">
        <v>-19418.509999999998</v>
      </c>
      <c r="I369" s="11">
        <v>-17955.64</v>
      </c>
      <c r="J369" s="11">
        <v>-41290.230000000003</v>
      </c>
      <c r="K369" s="11">
        <v>-19145.919999999998</v>
      </c>
      <c r="L369" s="11">
        <v>-34336.18</v>
      </c>
      <c r="M369" s="11">
        <v>-18017.54</v>
      </c>
      <c r="N369" s="11">
        <v>-27216.75</v>
      </c>
      <c r="O369" s="11">
        <v>-18725.96</v>
      </c>
      <c r="P369" s="11">
        <v>-20050.18</v>
      </c>
      <c r="Q369" s="11">
        <v>-289184.55</v>
      </c>
      <c r="R369" t="str">
        <f>VLOOKUP(D369,Lookups!$A$4:$E$311,5,FALSE)</f>
        <v>CRC</v>
      </c>
      <c r="S369" t="str">
        <f t="shared" si="30"/>
        <v>512</v>
      </c>
      <c r="T369" t="str">
        <f t="shared" si="31"/>
        <v>CRC512</v>
      </c>
      <c r="U369" t="str">
        <f t="shared" si="27"/>
        <v>CRC5122013</v>
      </c>
      <c r="V369" t="str">
        <f t="shared" si="28"/>
        <v>PNTL</v>
      </c>
      <c r="W369" t="str">
        <f t="shared" si="29"/>
        <v>CRCPNTL2013</v>
      </c>
    </row>
    <row r="370" spans="1:23" x14ac:dyDescent="0.25">
      <c r="A370" t="s">
        <v>3194</v>
      </c>
      <c r="B370" t="s">
        <v>2925</v>
      </c>
      <c r="C370" t="s">
        <v>27</v>
      </c>
      <c r="D370" s="1" t="s">
        <v>19</v>
      </c>
      <c r="E370" s="11">
        <v>71350.080000000002</v>
      </c>
      <c r="F370" s="11">
        <v>126245.25</v>
      </c>
      <c r="G370" s="11">
        <v>86627.22</v>
      </c>
      <c r="H370" s="11">
        <v>153755.51999999999</v>
      </c>
      <c r="I370" s="11">
        <v>113755.33</v>
      </c>
      <c r="J370" s="11">
        <v>66045.240000000005</v>
      </c>
      <c r="K370" s="11">
        <v>112603.38</v>
      </c>
      <c r="L370" s="11">
        <v>82405.929999999993</v>
      </c>
      <c r="M370" s="11">
        <v>42429.52</v>
      </c>
      <c r="N370" s="11">
        <v>273507.40999999997</v>
      </c>
      <c r="O370" s="11">
        <v>-3584.39</v>
      </c>
      <c r="P370" s="11">
        <v>65416.91</v>
      </c>
      <c r="Q370" s="11">
        <v>1190557.3999999999</v>
      </c>
      <c r="R370" t="str">
        <f>VLOOKUP(D370,Lookups!$A$4:$E$311,5,FALSE)</f>
        <v>CR4</v>
      </c>
      <c r="S370" t="str">
        <f t="shared" si="30"/>
        <v>512</v>
      </c>
      <c r="T370" t="str">
        <f t="shared" si="31"/>
        <v>CR4512</v>
      </c>
      <c r="U370" t="str">
        <f t="shared" si="27"/>
        <v>CR45122013</v>
      </c>
      <c r="V370" t="str">
        <f t="shared" si="28"/>
        <v>PNTL</v>
      </c>
      <c r="W370" t="str">
        <f t="shared" si="29"/>
        <v>CR4PNTL2013</v>
      </c>
    </row>
    <row r="371" spans="1:23" x14ac:dyDescent="0.25">
      <c r="A371" t="s">
        <v>3194</v>
      </c>
      <c r="B371" t="s">
        <v>2925</v>
      </c>
      <c r="C371" t="s">
        <v>27</v>
      </c>
      <c r="D371" s="1" t="s">
        <v>20</v>
      </c>
      <c r="E371" s="11">
        <v>71581.53</v>
      </c>
      <c r="F371" s="11">
        <v>56976.73</v>
      </c>
      <c r="G371" s="11">
        <v>174021.54</v>
      </c>
      <c r="H371" s="11">
        <v>829663.44</v>
      </c>
      <c r="I371" s="11">
        <v>-35476.32</v>
      </c>
      <c r="J371" s="11">
        <v>55701.9</v>
      </c>
      <c r="K371" s="11">
        <v>59294.55</v>
      </c>
      <c r="L371" s="11">
        <v>7504.69</v>
      </c>
      <c r="M371" s="11">
        <v>5665.05</v>
      </c>
      <c r="N371" s="11">
        <v>179881.57</v>
      </c>
      <c r="O371" s="11">
        <v>70047.44</v>
      </c>
      <c r="P371" s="11">
        <v>80170.23</v>
      </c>
      <c r="Q371" s="11">
        <v>1555032.35</v>
      </c>
      <c r="R371" t="str">
        <f>VLOOKUP(D371,Lookups!$A$4:$E$311,5,FALSE)</f>
        <v>CR5</v>
      </c>
      <c r="S371" t="str">
        <f t="shared" si="30"/>
        <v>512</v>
      </c>
      <c r="T371" t="str">
        <f t="shared" si="31"/>
        <v>CR5512</v>
      </c>
      <c r="U371" t="str">
        <f t="shared" si="27"/>
        <v>CR55122013</v>
      </c>
      <c r="V371" t="str">
        <f t="shared" si="28"/>
        <v>PNTL</v>
      </c>
      <c r="W371" t="str">
        <f t="shared" si="29"/>
        <v>CR5PNTL2013</v>
      </c>
    </row>
    <row r="372" spans="1:23" x14ac:dyDescent="0.25">
      <c r="A372" t="s">
        <v>3194</v>
      </c>
      <c r="B372" t="s">
        <v>2925</v>
      </c>
      <c r="C372" t="s">
        <v>27</v>
      </c>
      <c r="D372" s="1" t="s">
        <v>21</v>
      </c>
      <c r="E372" s="11">
        <v>354985.89</v>
      </c>
      <c r="F372" s="11">
        <v>-39500.230000000003</v>
      </c>
      <c r="G372" s="11">
        <v>119702.02</v>
      </c>
      <c r="H372" s="11">
        <v>181920.18</v>
      </c>
      <c r="I372" s="11">
        <v>162596.34</v>
      </c>
      <c r="J372" s="11">
        <v>108191.83</v>
      </c>
      <c r="K372" s="11">
        <v>89797.81</v>
      </c>
      <c r="L372" s="11">
        <v>310212.23</v>
      </c>
      <c r="M372" s="11">
        <v>45171.85</v>
      </c>
      <c r="N372" s="11">
        <v>161607.07</v>
      </c>
      <c r="O372" s="11">
        <v>67160.75</v>
      </c>
      <c r="P372" s="11">
        <v>89442.240000000005</v>
      </c>
      <c r="Q372" s="11">
        <v>1651287.98</v>
      </c>
      <c r="R372" t="str">
        <f>VLOOKUP(D372,Lookups!$A$4:$E$311,5,FALSE)</f>
        <v>CR6</v>
      </c>
      <c r="S372" t="str">
        <f t="shared" si="30"/>
        <v>512</v>
      </c>
      <c r="T372" t="str">
        <f t="shared" si="31"/>
        <v>CR6512</v>
      </c>
      <c r="U372" t="str">
        <f t="shared" si="27"/>
        <v>CR65122013</v>
      </c>
      <c r="V372" t="str">
        <f t="shared" si="28"/>
        <v>PNTL</v>
      </c>
      <c r="W372" t="str">
        <f t="shared" si="29"/>
        <v>CR6PNTL2013</v>
      </c>
    </row>
    <row r="373" spans="1:23" x14ac:dyDescent="0.25">
      <c r="A373" t="s">
        <v>3194</v>
      </c>
      <c r="B373" t="s">
        <v>2925</v>
      </c>
      <c r="C373" t="s">
        <v>27</v>
      </c>
      <c r="D373" s="1" t="s">
        <v>24</v>
      </c>
      <c r="E373" s="11">
        <v>38921.15</v>
      </c>
      <c r="F373" s="11">
        <v>42604.29</v>
      </c>
      <c r="G373" s="11">
        <v>6306.72</v>
      </c>
      <c r="H373" s="11">
        <v>18589.7</v>
      </c>
      <c r="I373" s="11">
        <v>17272.97</v>
      </c>
      <c r="J373" s="11">
        <v>21114.78</v>
      </c>
      <c r="K373" s="11">
        <v>27410.9</v>
      </c>
      <c r="L373" s="11">
        <v>49284.39</v>
      </c>
      <c r="M373" s="11">
        <v>38261.980000000003</v>
      </c>
      <c r="N373" s="11">
        <v>141952.45000000001</v>
      </c>
      <c r="O373" s="11">
        <v>47493.15</v>
      </c>
      <c r="P373" s="11">
        <v>26409.27</v>
      </c>
      <c r="Q373" s="11">
        <v>475621.75</v>
      </c>
      <c r="R373" t="str">
        <f>VLOOKUP(D373,Lookups!$A$4:$E$311,5,FALSE)</f>
        <v>GR3</v>
      </c>
      <c r="S373" t="str">
        <f t="shared" si="30"/>
        <v>512</v>
      </c>
      <c r="T373" t="str">
        <f t="shared" si="31"/>
        <v>GR3512</v>
      </c>
      <c r="U373" t="str">
        <f t="shared" si="27"/>
        <v>GR35122013</v>
      </c>
      <c r="V373" t="str">
        <f t="shared" si="28"/>
        <v>PNTL</v>
      </c>
      <c r="W373" t="str">
        <f t="shared" si="29"/>
        <v>GR3PNTL2013</v>
      </c>
    </row>
    <row r="374" spans="1:23" x14ac:dyDescent="0.25">
      <c r="A374" t="s">
        <v>3194</v>
      </c>
      <c r="B374" t="s">
        <v>2925</v>
      </c>
      <c r="C374" t="s">
        <v>27</v>
      </c>
      <c r="D374" s="1" t="s">
        <v>25</v>
      </c>
      <c r="E374" s="11">
        <v>139739.22</v>
      </c>
      <c r="F374" s="11">
        <v>328102.2</v>
      </c>
      <c r="G374" s="11">
        <v>152283.85999999999</v>
      </c>
      <c r="H374" s="11">
        <v>367657.65</v>
      </c>
      <c r="I374" s="11">
        <v>433431.68</v>
      </c>
      <c r="J374" s="11">
        <v>61336.959999999999</v>
      </c>
      <c r="K374" s="11">
        <v>75942.899999999994</v>
      </c>
      <c r="L374" s="11">
        <v>61542.42</v>
      </c>
      <c r="M374" s="11">
        <v>102299.07</v>
      </c>
      <c r="N374" s="11">
        <v>60705.05</v>
      </c>
      <c r="O374" s="11">
        <v>37273.949999999997</v>
      </c>
      <c r="P374" s="11">
        <v>142711.93</v>
      </c>
      <c r="Q374" s="11">
        <v>1963026.89</v>
      </c>
      <c r="R374" t="str">
        <f>VLOOKUP(D374,Lookups!$A$4:$E$311,5,FALSE)</f>
        <v>GR4</v>
      </c>
      <c r="S374" t="str">
        <f t="shared" si="30"/>
        <v>512</v>
      </c>
      <c r="T374" t="str">
        <f t="shared" si="31"/>
        <v>GR4512</v>
      </c>
      <c r="U374" t="str">
        <f t="shared" si="27"/>
        <v>GR45122013</v>
      </c>
      <c r="V374" t="str">
        <f t="shared" si="28"/>
        <v>PNTL</v>
      </c>
      <c r="W374" t="str">
        <f t="shared" si="29"/>
        <v>GR4PNTL2013</v>
      </c>
    </row>
    <row r="375" spans="1:23" x14ac:dyDescent="0.25">
      <c r="A375" t="s">
        <v>3194</v>
      </c>
      <c r="B375" t="s">
        <v>2925</v>
      </c>
      <c r="C375" t="s">
        <v>27</v>
      </c>
      <c r="D375" s="1" t="s">
        <v>26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t="str">
        <f>VLOOKUP(D375,Lookups!$A$4:$E$311,5,FALSE)</f>
        <v>GRC</v>
      </c>
      <c r="S375" t="str">
        <f t="shared" si="30"/>
        <v>512</v>
      </c>
      <c r="T375" t="str">
        <f t="shared" si="31"/>
        <v>GRC512</v>
      </c>
      <c r="U375" t="str">
        <f t="shared" si="27"/>
        <v>GRC5122013</v>
      </c>
      <c r="V375" t="str">
        <f t="shared" si="28"/>
        <v>PNTL</v>
      </c>
      <c r="W375" t="str">
        <f t="shared" si="29"/>
        <v>GRCPNTL2013</v>
      </c>
    </row>
    <row r="376" spans="1:23" x14ac:dyDescent="0.25">
      <c r="A376" t="s">
        <v>3194</v>
      </c>
      <c r="B376" t="s">
        <v>2951</v>
      </c>
      <c r="C376" t="s">
        <v>17</v>
      </c>
      <c r="D376" s="1" t="s">
        <v>18</v>
      </c>
      <c r="E376" s="11">
        <v>7852.33</v>
      </c>
      <c r="F376" s="11">
        <v>6157.35</v>
      </c>
      <c r="G376" s="11">
        <v>5307.26</v>
      </c>
      <c r="H376" s="11">
        <v>11474.99</v>
      </c>
      <c r="I376" s="11">
        <v>11737.34</v>
      </c>
      <c r="J376" s="11">
        <v>7321.08</v>
      </c>
      <c r="K376" s="11">
        <v>11285.85</v>
      </c>
      <c r="L376" s="11">
        <v>9654.7800000000007</v>
      </c>
      <c r="M376" s="11">
        <v>4294.32</v>
      </c>
      <c r="N376" s="11">
        <v>13064.63</v>
      </c>
      <c r="O376" s="11">
        <v>8930.81</v>
      </c>
      <c r="P376" s="11">
        <v>22352.77</v>
      </c>
      <c r="Q376" s="11">
        <v>119433.51</v>
      </c>
      <c r="R376" t="str">
        <f>VLOOKUP(D376,Lookups!$A$4:$E$311,5,FALSE)</f>
        <v>CRC</v>
      </c>
      <c r="S376" t="str">
        <f t="shared" si="30"/>
        <v>513</v>
      </c>
      <c r="T376" t="str">
        <f t="shared" si="31"/>
        <v>CRC513</v>
      </c>
      <c r="U376" t="str">
        <f t="shared" si="27"/>
        <v>CRC5132013</v>
      </c>
      <c r="V376" t="str">
        <f t="shared" si="28"/>
        <v>PLTL</v>
      </c>
      <c r="W376" t="str">
        <f t="shared" si="29"/>
        <v>CRCPLTL2013</v>
      </c>
    </row>
    <row r="377" spans="1:23" x14ac:dyDescent="0.25">
      <c r="A377" t="s">
        <v>3194</v>
      </c>
      <c r="B377" t="s">
        <v>2951</v>
      </c>
      <c r="C377" t="s">
        <v>17</v>
      </c>
      <c r="D377" s="1" t="s">
        <v>19</v>
      </c>
      <c r="E377" s="11">
        <v>4174.43</v>
      </c>
      <c r="F377" s="11">
        <v>10682.58</v>
      </c>
      <c r="G377" s="11">
        <v>4914.2700000000004</v>
      </c>
      <c r="H377" s="11">
        <v>7788.38</v>
      </c>
      <c r="I377" s="11">
        <v>4595.46</v>
      </c>
      <c r="J377" s="11">
        <v>12351.28</v>
      </c>
      <c r="K377" s="11">
        <v>11594.62</v>
      </c>
      <c r="L377" s="11">
        <v>6191.84</v>
      </c>
      <c r="M377" s="11">
        <v>12007.28</v>
      </c>
      <c r="N377" s="11">
        <v>9991.14</v>
      </c>
      <c r="O377" s="11">
        <v>3225.14</v>
      </c>
      <c r="P377" s="11">
        <v>8107.51</v>
      </c>
      <c r="Q377" s="11">
        <v>95623.93</v>
      </c>
      <c r="R377" t="str">
        <f>VLOOKUP(D377,Lookups!$A$4:$E$311,5,FALSE)</f>
        <v>CR4</v>
      </c>
      <c r="S377" t="str">
        <f t="shared" si="30"/>
        <v>513</v>
      </c>
      <c r="T377" t="str">
        <f t="shared" si="31"/>
        <v>CR4513</v>
      </c>
      <c r="U377" t="str">
        <f t="shared" si="27"/>
        <v>CR45132013</v>
      </c>
      <c r="V377" t="str">
        <f t="shared" si="28"/>
        <v>PLTL</v>
      </c>
      <c r="W377" t="str">
        <f t="shared" si="29"/>
        <v>CR4PLTL2013</v>
      </c>
    </row>
    <row r="378" spans="1:23" x14ac:dyDescent="0.25">
      <c r="A378" t="s">
        <v>3194</v>
      </c>
      <c r="B378" t="s">
        <v>2951</v>
      </c>
      <c r="C378" t="s">
        <v>17</v>
      </c>
      <c r="D378" s="1" t="s">
        <v>20</v>
      </c>
      <c r="E378" s="11">
        <v>5019.07</v>
      </c>
      <c r="F378" s="11">
        <v>6943.56</v>
      </c>
      <c r="G378" s="11">
        <v>6336.3</v>
      </c>
      <c r="H378" s="11">
        <v>40830.76</v>
      </c>
      <c r="I378" s="11">
        <v>6478.22</v>
      </c>
      <c r="J378" s="11">
        <v>3969.81</v>
      </c>
      <c r="K378" s="11">
        <v>6548.32</v>
      </c>
      <c r="L378" s="11">
        <v>1114.29</v>
      </c>
      <c r="M378" s="11">
        <v>725.67</v>
      </c>
      <c r="N378" s="11">
        <v>9292.35</v>
      </c>
      <c r="O378" s="11">
        <v>7411.52</v>
      </c>
      <c r="P378" s="11">
        <v>3589.36</v>
      </c>
      <c r="Q378" s="11">
        <v>98259.23</v>
      </c>
      <c r="R378" t="str">
        <f>VLOOKUP(D378,Lookups!$A$4:$E$311,5,FALSE)</f>
        <v>CR5</v>
      </c>
      <c r="S378" t="str">
        <f t="shared" si="30"/>
        <v>513</v>
      </c>
      <c r="T378" t="str">
        <f t="shared" si="31"/>
        <v>CR5513</v>
      </c>
      <c r="U378" t="str">
        <f t="shared" si="27"/>
        <v>CR55132013</v>
      </c>
      <c r="V378" t="str">
        <f t="shared" si="28"/>
        <v>PLTL</v>
      </c>
      <c r="W378" t="str">
        <f t="shared" si="29"/>
        <v>CR5PLTL2013</v>
      </c>
    </row>
    <row r="379" spans="1:23" x14ac:dyDescent="0.25">
      <c r="A379" t="s">
        <v>3194</v>
      </c>
      <c r="B379" t="s">
        <v>2951</v>
      </c>
      <c r="C379" t="s">
        <v>17</v>
      </c>
      <c r="D379" s="1" t="s">
        <v>21</v>
      </c>
      <c r="E379" s="11">
        <v>8943.07</v>
      </c>
      <c r="F379" s="11">
        <v>8979.5300000000007</v>
      </c>
      <c r="G379" s="11">
        <v>10388.11</v>
      </c>
      <c r="H379" s="11">
        <v>27114.92</v>
      </c>
      <c r="I379" s="11">
        <v>7067.2</v>
      </c>
      <c r="J379" s="11">
        <v>2007.41</v>
      </c>
      <c r="K379" s="11">
        <v>2893.25</v>
      </c>
      <c r="L379" s="11">
        <v>12277.93</v>
      </c>
      <c r="M379" s="11">
        <v>1462.81</v>
      </c>
      <c r="N379" s="11">
        <v>4518.8900000000003</v>
      </c>
      <c r="O379" s="11">
        <v>3388.21</v>
      </c>
      <c r="P379" s="11">
        <v>1233.44</v>
      </c>
      <c r="Q379" s="11">
        <v>90274.77</v>
      </c>
      <c r="R379" t="str">
        <f>VLOOKUP(D379,Lookups!$A$4:$E$311,5,FALSE)</f>
        <v>CR6</v>
      </c>
      <c r="S379" t="str">
        <f t="shared" si="30"/>
        <v>513</v>
      </c>
      <c r="T379" t="str">
        <f t="shared" si="31"/>
        <v>CR6513</v>
      </c>
      <c r="U379" t="str">
        <f t="shared" si="27"/>
        <v>CR65132013</v>
      </c>
      <c r="V379" t="str">
        <f t="shared" si="28"/>
        <v>PLTL</v>
      </c>
      <c r="W379" t="str">
        <f t="shared" si="29"/>
        <v>CR6PLTL2013</v>
      </c>
    </row>
    <row r="380" spans="1:23" x14ac:dyDescent="0.25">
      <c r="A380" t="s">
        <v>3194</v>
      </c>
      <c r="B380" t="s">
        <v>2951</v>
      </c>
      <c r="C380" t="s">
        <v>17</v>
      </c>
      <c r="D380" s="1" t="s">
        <v>24</v>
      </c>
      <c r="E380" s="11">
        <v>177.92</v>
      </c>
      <c r="F380" s="11">
        <v>845.15</v>
      </c>
      <c r="G380" s="11">
        <v>2546.2800000000002</v>
      </c>
      <c r="H380" s="11">
        <v>0</v>
      </c>
      <c r="I380" s="11">
        <v>422.58</v>
      </c>
      <c r="J380" s="11">
        <v>737.95</v>
      </c>
      <c r="K380" s="11">
        <v>271.31</v>
      </c>
      <c r="L380" s="11">
        <v>1595.61</v>
      </c>
      <c r="M380" s="11">
        <v>2221.71</v>
      </c>
      <c r="N380" s="11">
        <v>4417.47</v>
      </c>
      <c r="O380" s="11">
        <v>911.78</v>
      </c>
      <c r="P380" s="11">
        <v>420.06</v>
      </c>
      <c r="Q380" s="11">
        <v>14567.82</v>
      </c>
      <c r="R380" t="str">
        <f>VLOOKUP(D380,Lookups!$A$4:$E$311,5,FALSE)</f>
        <v>GR3</v>
      </c>
      <c r="S380" t="str">
        <f t="shared" si="30"/>
        <v>513</v>
      </c>
      <c r="T380" t="str">
        <f t="shared" si="31"/>
        <v>GR3513</v>
      </c>
      <c r="U380" t="str">
        <f t="shared" si="27"/>
        <v>GR35132013</v>
      </c>
      <c r="V380" t="str">
        <f t="shared" si="28"/>
        <v>PLTL</v>
      </c>
      <c r="W380" t="str">
        <f t="shared" si="29"/>
        <v>GR3PLTL2013</v>
      </c>
    </row>
    <row r="381" spans="1:23" x14ac:dyDescent="0.25">
      <c r="A381" t="s">
        <v>3194</v>
      </c>
      <c r="B381" t="s">
        <v>2951</v>
      </c>
      <c r="C381" t="s">
        <v>17</v>
      </c>
      <c r="D381" s="1" t="s">
        <v>25</v>
      </c>
      <c r="E381" s="11">
        <v>6352.42</v>
      </c>
      <c r="F381" s="11">
        <v>2759.61</v>
      </c>
      <c r="G381" s="11">
        <v>5111.84</v>
      </c>
      <c r="H381" s="11">
        <v>13886.07</v>
      </c>
      <c r="I381" s="11">
        <v>3673.76</v>
      </c>
      <c r="J381" s="11">
        <v>2224.0300000000002</v>
      </c>
      <c r="K381" s="11">
        <v>4537.21</v>
      </c>
      <c r="L381" s="11">
        <v>2792.97</v>
      </c>
      <c r="M381" s="11">
        <v>2188.2399999999998</v>
      </c>
      <c r="N381" s="11">
        <v>2707.94</v>
      </c>
      <c r="O381" s="11">
        <v>3096.53</v>
      </c>
      <c r="P381" s="11">
        <v>4674.08</v>
      </c>
      <c r="Q381" s="11">
        <v>54004.7</v>
      </c>
      <c r="R381" t="str">
        <f>VLOOKUP(D381,Lookups!$A$4:$E$311,5,FALSE)</f>
        <v>GR4</v>
      </c>
      <c r="S381" t="str">
        <f t="shared" si="30"/>
        <v>513</v>
      </c>
      <c r="T381" t="str">
        <f t="shared" si="31"/>
        <v>GR4513</v>
      </c>
      <c r="U381" t="str">
        <f t="shared" si="27"/>
        <v>GR45132013</v>
      </c>
      <c r="V381" t="str">
        <f t="shared" si="28"/>
        <v>PLTL</v>
      </c>
      <c r="W381" t="str">
        <f t="shared" si="29"/>
        <v>GR4PLTL2013</v>
      </c>
    </row>
    <row r="382" spans="1:23" x14ac:dyDescent="0.25">
      <c r="A382" t="s">
        <v>3194</v>
      </c>
      <c r="B382" t="s">
        <v>2951</v>
      </c>
      <c r="C382" t="s">
        <v>17</v>
      </c>
      <c r="D382" s="1" t="s">
        <v>26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0</v>
      </c>
      <c r="P382" s="11">
        <v>0</v>
      </c>
      <c r="Q382" s="11">
        <v>0</v>
      </c>
      <c r="R382" t="str">
        <f>VLOOKUP(D382,Lookups!$A$4:$E$311,5,FALSE)</f>
        <v>GRC</v>
      </c>
      <c r="S382" t="str">
        <f t="shared" si="30"/>
        <v>513</v>
      </c>
      <c r="T382" t="str">
        <f t="shared" si="31"/>
        <v>GRC513</v>
      </c>
      <c r="U382" t="str">
        <f t="shared" si="27"/>
        <v>GRC5132013</v>
      </c>
      <c r="V382" t="str">
        <f t="shared" si="28"/>
        <v>PLTL</v>
      </c>
      <c r="W382" t="str">
        <f t="shared" si="29"/>
        <v>GRCPLTL2013</v>
      </c>
    </row>
    <row r="383" spans="1:23" x14ac:dyDescent="0.25">
      <c r="A383" t="s">
        <v>3194</v>
      </c>
      <c r="B383" t="s">
        <v>2951</v>
      </c>
      <c r="C383" t="s">
        <v>27</v>
      </c>
      <c r="D383" s="1" t="s">
        <v>18</v>
      </c>
      <c r="E383" s="11">
        <v>-7852.33</v>
      </c>
      <c r="F383" s="11">
        <v>-6157.35</v>
      </c>
      <c r="G383" s="11">
        <v>-5307.26</v>
      </c>
      <c r="H383" s="11">
        <v>-11474.99</v>
      </c>
      <c r="I383" s="11">
        <v>-11737.34</v>
      </c>
      <c r="J383" s="11">
        <v>-7321.08</v>
      </c>
      <c r="K383" s="11">
        <v>-11285.85</v>
      </c>
      <c r="L383" s="11">
        <v>-9654.7800000000007</v>
      </c>
      <c r="M383" s="11">
        <v>-4294.32</v>
      </c>
      <c r="N383" s="11">
        <v>-13064.63</v>
      </c>
      <c r="O383" s="11">
        <v>-8930.81</v>
      </c>
      <c r="P383" s="11">
        <v>-22352.77</v>
      </c>
      <c r="Q383" s="11">
        <v>-119433.51</v>
      </c>
      <c r="R383" t="str">
        <f>VLOOKUP(D383,Lookups!$A$4:$E$311,5,FALSE)</f>
        <v>CRC</v>
      </c>
      <c r="S383" t="str">
        <f t="shared" si="30"/>
        <v>513</v>
      </c>
      <c r="T383" t="str">
        <f t="shared" si="31"/>
        <v>CRC513</v>
      </c>
      <c r="U383" t="str">
        <f t="shared" si="27"/>
        <v>CRC5132013</v>
      </c>
      <c r="V383" t="str">
        <f t="shared" si="28"/>
        <v>PNTL</v>
      </c>
      <c r="W383" t="str">
        <f t="shared" si="29"/>
        <v>CRCPNTL2013</v>
      </c>
    </row>
    <row r="384" spans="1:23" x14ac:dyDescent="0.25">
      <c r="A384" t="s">
        <v>3194</v>
      </c>
      <c r="B384" t="s">
        <v>2951</v>
      </c>
      <c r="C384" t="s">
        <v>27</v>
      </c>
      <c r="D384" s="1" t="s">
        <v>19</v>
      </c>
      <c r="E384" s="11">
        <v>64113.97</v>
      </c>
      <c r="F384" s="11">
        <v>273.66000000000003</v>
      </c>
      <c r="G384" s="11">
        <v>14554.9</v>
      </c>
      <c r="H384" s="11">
        <v>108345.41</v>
      </c>
      <c r="I384" s="11">
        <v>21384.57</v>
      </c>
      <c r="J384" s="11">
        <v>16821.419999999998</v>
      </c>
      <c r="K384" s="11">
        <v>24993.040000000001</v>
      </c>
      <c r="L384" s="11">
        <v>95417.11</v>
      </c>
      <c r="M384" s="11">
        <v>98218.85</v>
      </c>
      <c r="N384" s="11">
        <v>24876.53</v>
      </c>
      <c r="O384" s="11">
        <v>80599.91</v>
      </c>
      <c r="P384" s="11">
        <v>52074.55</v>
      </c>
      <c r="Q384" s="11">
        <v>601673.92000000004</v>
      </c>
      <c r="R384" t="str">
        <f>VLOOKUP(D384,Lookups!$A$4:$E$311,5,FALSE)</f>
        <v>CR4</v>
      </c>
      <c r="S384" t="str">
        <f t="shared" si="30"/>
        <v>513</v>
      </c>
      <c r="T384" t="str">
        <f t="shared" si="31"/>
        <v>CR4513</v>
      </c>
      <c r="U384" t="str">
        <f t="shared" si="27"/>
        <v>CR45132013</v>
      </c>
      <c r="V384" t="str">
        <f t="shared" si="28"/>
        <v>PNTL</v>
      </c>
      <c r="W384" t="str">
        <f t="shared" si="29"/>
        <v>CR4PNTL2013</v>
      </c>
    </row>
    <row r="385" spans="1:23" x14ac:dyDescent="0.25">
      <c r="A385" t="s">
        <v>3194</v>
      </c>
      <c r="B385" t="s">
        <v>2951</v>
      </c>
      <c r="C385" t="s">
        <v>27</v>
      </c>
      <c r="D385" s="1" t="s">
        <v>20</v>
      </c>
      <c r="E385" s="11">
        <v>55876.82</v>
      </c>
      <c r="F385" s="11">
        <v>91263.99</v>
      </c>
      <c r="G385" s="11">
        <v>24301.11</v>
      </c>
      <c r="H385" s="11">
        <v>112599.52</v>
      </c>
      <c r="I385" s="11">
        <v>110001.99</v>
      </c>
      <c r="J385" s="11">
        <v>48850.05</v>
      </c>
      <c r="K385" s="11">
        <v>38660.160000000003</v>
      </c>
      <c r="L385" s="11">
        <v>23407.75</v>
      </c>
      <c r="M385" s="11">
        <v>11222.98</v>
      </c>
      <c r="N385" s="11">
        <v>22215.49</v>
      </c>
      <c r="O385" s="11">
        <v>34693.97</v>
      </c>
      <c r="P385" s="11">
        <v>90775.85</v>
      </c>
      <c r="Q385" s="11">
        <v>663869.68000000005</v>
      </c>
      <c r="R385" t="str">
        <f>VLOOKUP(D385,Lookups!$A$4:$E$311,5,FALSE)</f>
        <v>CR5</v>
      </c>
      <c r="S385" t="str">
        <f t="shared" si="30"/>
        <v>513</v>
      </c>
      <c r="T385" t="str">
        <f t="shared" si="31"/>
        <v>CR5513</v>
      </c>
      <c r="U385" t="str">
        <f t="shared" si="27"/>
        <v>CR55132013</v>
      </c>
      <c r="V385" t="str">
        <f t="shared" si="28"/>
        <v>PNTL</v>
      </c>
      <c r="W385" t="str">
        <f t="shared" si="29"/>
        <v>CR5PNTL2013</v>
      </c>
    </row>
    <row r="386" spans="1:23" x14ac:dyDescent="0.25">
      <c r="A386" t="s">
        <v>3194</v>
      </c>
      <c r="B386" t="s">
        <v>2951</v>
      </c>
      <c r="C386" t="s">
        <v>27</v>
      </c>
      <c r="D386" s="1" t="s">
        <v>21</v>
      </c>
      <c r="E386" s="11">
        <v>287095.31</v>
      </c>
      <c r="F386" s="11">
        <v>136500.31</v>
      </c>
      <c r="G386" s="11">
        <v>17311.5</v>
      </c>
      <c r="H386" s="11">
        <v>151966.96</v>
      </c>
      <c r="I386" s="11">
        <v>31871.99</v>
      </c>
      <c r="J386" s="11">
        <v>57933.24</v>
      </c>
      <c r="K386" s="11">
        <v>37609.870000000003</v>
      </c>
      <c r="L386" s="11">
        <v>94412.12</v>
      </c>
      <c r="M386" s="11">
        <v>-330.89</v>
      </c>
      <c r="N386" s="11">
        <v>50188.17</v>
      </c>
      <c r="O386" s="11">
        <v>38381</v>
      </c>
      <c r="P386" s="11">
        <v>5338.33</v>
      </c>
      <c r="Q386" s="11">
        <v>908277.91</v>
      </c>
      <c r="R386" t="str">
        <f>VLOOKUP(D386,Lookups!$A$4:$E$311,5,FALSE)</f>
        <v>CR6</v>
      </c>
      <c r="S386" t="str">
        <f t="shared" si="30"/>
        <v>513</v>
      </c>
      <c r="T386" t="str">
        <f t="shared" si="31"/>
        <v>CR6513</v>
      </c>
      <c r="U386" t="str">
        <f t="shared" si="27"/>
        <v>CR65132013</v>
      </c>
      <c r="V386" t="str">
        <f t="shared" si="28"/>
        <v>PNTL</v>
      </c>
      <c r="W386" t="str">
        <f t="shared" si="29"/>
        <v>CR6PNTL2013</v>
      </c>
    </row>
    <row r="387" spans="1:23" x14ac:dyDescent="0.25">
      <c r="A387" t="s">
        <v>3194</v>
      </c>
      <c r="B387" t="s">
        <v>2951</v>
      </c>
      <c r="C387" t="s">
        <v>27</v>
      </c>
      <c r="D387" s="1" t="s">
        <v>24</v>
      </c>
      <c r="E387" s="11">
        <v>19569.009999999998</v>
      </c>
      <c r="F387" s="11">
        <v>5023.93</v>
      </c>
      <c r="G387" s="11">
        <v>64953.95</v>
      </c>
      <c r="H387" s="11">
        <v>16745.43</v>
      </c>
      <c r="I387" s="11">
        <v>11505.7</v>
      </c>
      <c r="J387" s="11">
        <v>68581.3</v>
      </c>
      <c r="K387" s="11">
        <v>20455.54</v>
      </c>
      <c r="L387" s="11">
        <v>7149.87</v>
      </c>
      <c r="M387" s="11">
        <v>9458.18</v>
      </c>
      <c r="N387" s="11">
        <v>21590.05</v>
      </c>
      <c r="O387" s="11">
        <v>11823.15</v>
      </c>
      <c r="P387" s="11">
        <v>14545.68</v>
      </c>
      <c r="Q387" s="11">
        <v>271401.78999999998</v>
      </c>
      <c r="R387" t="str">
        <f>VLOOKUP(D387,Lookups!$A$4:$E$311,5,FALSE)</f>
        <v>GR3</v>
      </c>
      <c r="S387" t="str">
        <f t="shared" si="30"/>
        <v>513</v>
      </c>
      <c r="T387" t="str">
        <f t="shared" si="31"/>
        <v>GR3513</v>
      </c>
      <c r="U387" t="str">
        <f t="shared" ref="U387:U450" si="32">T387&amp;A387</f>
        <v>GR35132013</v>
      </c>
      <c r="V387" t="str">
        <f t="shared" ref="V387:V450" si="33">LEFT(C387,4)</f>
        <v>PNTL</v>
      </c>
      <c r="W387" t="str">
        <f t="shared" ref="W387:W450" si="34">R387&amp;V387&amp;A387</f>
        <v>GR3PNTL2013</v>
      </c>
    </row>
    <row r="388" spans="1:23" x14ac:dyDescent="0.25">
      <c r="A388" t="s">
        <v>3194</v>
      </c>
      <c r="B388" t="s">
        <v>2951</v>
      </c>
      <c r="C388" t="s">
        <v>27</v>
      </c>
      <c r="D388" s="1" t="s">
        <v>25</v>
      </c>
      <c r="E388" s="11">
        <v>38813.64</v>
      </c>
      <c r="F388" s="11">
        <v>29233.48</v>
      </c>
      <c r="G388" s="11">
        <v>58510.41</v>
      </c>
      <c r="H388" s="11">
        <v>33660.160000000003</v>
      </c>
      <c r="I388" s="11">
        <v>48995.97</v>
      </c>
      <c r="J388" s="11">
        <v>16498.990000000002</v>
      </c>
      <c r="K388" s="11">
        <v>30819.88</v>
      </c>
      <c r="L388" s="11">
        <v>31620.05</v>
      </c>
      <c r="M388" s="11">
        <v>17026.79</v>
      </c>
      <c r="N388" s="11">
        <v>17585.62</v>
      </c>
      <c r="O388" s="11">
        <v>22150.09</v>
      </c>
      <c r="P388" s="11">
        <v>21928.85</v>
      </c>
      <c r="Q388" s="11">
        <v>366843.93</v>
      </c>
      <c r="R388" t="str">
        <f>VLOOKUP(D388,Lookups!$A$4:$E$311,5,FALSE)</f>
        <v>GR4</v>
      </c>
      <c r="S388" t="str">
        <f t="shared" si="30"/>
        <v>513</v>
      </c>
      <c r="T388" t="str">
        <f t="shared" si="31"/>
        <v>GR4513</v>
      </c>
      <c r="U388" t="str">
        <f t="shared" si="32"/>
        <v>GR45132013</v>
      </c>
      <c r="V388" t="str">
        <f t="shared" si="33"/>
        <v>PNTL</v>
      </c>
      <c r="W388" t="str">
        <f t="shared" si="34"/>
        <v>GR4PNTL2013</v>
      </c>
    </row>
    <row r="389" spans="1:23" x14ac:dyDescent="0.25">
      <c r="A389" t="s">
        <v>3194</v>
      </c>
      <c r="B389" t="s">
        <v>2951</v>
      </c>
      <c r="C389" t="s">
        <v>27</v>
      </c>
      <c r="D389" s="1" t="s">
        <v>26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0</v>
      </c>
      <c r="K389" s="11">
        <v>0</v>
      </c>
      <c r="L389" s="11">
        <v>0</v>
      </c>
      <c r="M389" s="11">
        <v>0</v>
      </c>
      <c r="N389" s="11">
        <v>0</v>
      </c>
      <c r="O389" s="11">
        <v>0</v>
      </c>
      <c r="P389" s="11">
        <v>0</v>
      </c>
      <c r="Q389" s="11">
        <v>0</v>
      </c>
      <c r="R389" t="str">
        <f>VLOOKUP(D389,Lookups!$A$4:$E$311,5,FALSE)</f>
        <v>GRC</v>
      </c>
      <c r="S389" t="str">
        <f t="shared" si="30"/>
        <v>513</v>
      </c>
      <c r="T389" t="str">
        <f t="shared" si="31"/>
        <v>GRC513</v>
      </c>
      <c r="U389" t="str">
        <f t="shared" si="32"/>
        <v>GRC5132013</v>
      </c>
      <c r="V389" t="str">
        <f t="shared" si="33"/>
        <v>PNTL</v>
      </c>
      <c r="W389" t="str">
        <f t="shared" si="34"/>
        <v>GRCPNTL2013</v>
      </c>
    </row>
    <row r="390" spans="1:23" x14ac:dyDescent="0.25">
      <c r="A390" t="s">
        <v>3194</v>
      </c>
      <c r="B390" t="s">
        <v>2953</v>
      </c>
      <c r="C390" t="s">
        <v>17</v>
      </c>
      <c r="D390" s="1" t="s">
        <v>18</v>
      </c>
      <c r="E390" s="11">
        <v>5088.4799999999996</v>
      </c>
      <c r="F390" s="11">
        <v>6076.52</v>
      </c>
      <c r="G390" s="11">
        <v>4295.05</v>
      </c>
      <c r="H390" s="11">
        <v>3526.96</v>
      </c>
      <c r="I390" s="11">
        <v>2583.3200000000002</v>
      </c>
      <c r="J390" s="11">
        <v>1013</v>
      </c>
      <c r="K390" s="11">
        <v>4200.3100000000004</v>
      </c>
      <c r="L390" s="11">
        <v>5252.54</v>
      </c>
      <c r="M390" s="11">
        <v>3858.58</v>
      </c>
      <c r="N390" s="11">
        <v>5834.64</v>
      </c>
      <c r="O390" s="11">
        <v>3954.02</v>
      </c>
      <c r="P390" s="11">
        <v>4663.68</v>
      </c>
      <c r="Q390" s="11">
        <v>50347.1</v>
      </c>
      <c r="R390" t="str">
        <f>VLOOKUP(D390,Lookups!$A$4:$E$311,5,FALSE)</f>
        <v>CRC</v>
      </c>
      <c r="S390" t="str">
        <f t="shared" si="30"/>
        <v>513</v>
      </c>
      <c r="T390" t="str">
        <f t="shared" si="31"/>
        <v>CRC513</v>
      </c>
      <c r="U390" t="str">
        <f t="shared" si="32"/>
        <v>CRC5132013</v>
      </c>
      <c r="V390" t="str">
        <f t="shared" si="33"/>
        <v>PLTL</v>
      </c>
      <c r="W390" t="str">
        <f t="shared" si="34"/>
        <v>CRCPLTL2013</v>
      </c>
    </row>
    <row r="391" spans="1:23" x14ac:dyDescent="0.25">
      <c r="A391" t="s">
        <v>3194</v>
      </c>
      <c r="B391" t="s">
        <v>2953</v>
      </c>
      <c r="C391" t="s">
        <v>17</v>
      </c>
      <c r="D391" s="1" t="s">
        <v>19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1729.25</v>
      </c>
      <c r="K391" s="11">
        <v>0</v>
      </c>
      <c r="L391" s="11">
        <v>0</v>
      </c>
      <c r="M391" s="11">
        <v>0</v>
      </c>
      <c r="N391" s="11">
        <v>259.37</v>
      </c>
      <c r="O391" s="11">
        <v>0</v>
      </c>
      <c r="P391" s="11">
        <v>0</v>
      </c>
      <c r="Q391" s="11">
        <v>1988.62</v>
      </c>
      <c r="R391" t="str">
        <f>VLOOKUP(D391,Lookups!$A$4:$E$311,5,FALSE)</f>
        <v>CR4</v>
      </c>
      <c r="S391" t="str">
        <f t="shared" si="30"/>
        <v>513</v>
      </c>
      <c r="T391" t="str">
        <f t="shared" si="31"/>
        <v>CR4513</v>
      </c>
      <c r="U391" t="str">
        <f t="shared" si="32"/>
        <v>CR45132013</v>
      </c>
      <c r="V391" t="str">
        <f t="shared" si="33"/>
        <v>PLTL</v>
      </c>
      <c r="W391" t="str">
        <f t="shared" si="34"/>
        <v>CR4PLTL2013</v>
      </c>
    </row>
    <row r="392" spans="1:23" x14ac:dyDescent="0.25">
      <c r="A392" t="s">
        <v>3194</v>
      </c>
      <c r="B392" t="s">
        <v>2953</v>
      </c>
      <c r="C392" t="s">
        <v>27</v>
      </c>
      <c r="D392" s="1" t="s">
        <v>18</v>
      </c>
      <c r="E392" s="11">
        <v>-5088.4799999999996</v>
      </c>
      <c r="F392" s="11">
        <v>-6076.52</v>
      </c>
      <c r="G392" s="11">
        <v>-4295.05</v>
      </c>
      <c r="H392" s="11">
        <v>-3526.96</v>
      </c>
      <c r="I392" s="11">
        <v>-2583.3200000000002</v>
      </c>
      <c r="J392" s="11">
        <v>-1013</v>
      </c>
      <c r="K392" s="11">
        <v>-4200.3100000000004</v>
      </c>
      <c r="L392" s="11">
        <v>-5252.54</v>
      </c>
      <c r="M392" s="11">
        <v>-3858.58</v>
      </c>
      <c r="N392" s="11">
        <v>-5834.64</v>
      </c>
      <c r="O392" s="11">
        <v>-3954.02</v>
      </c>
      <c r="P392" s="11">
        <v>-4663.68</v>
      </c>
      <c r="Q392" s="11">
        <v>-50347.1</v>
      </c>
      <c r="R392" t="str">
        <f>VLOOKUP(D392,Lookups!$A$4:$E$311,5,FALSE)</f>
        <v>CRC</v>
      </c>
      <c r="S392" t="str">
        <f t="shared" si="30"/>
        <v>513</v>
      </c>
      <c r="T392" t="str">
        <f t="shared" si="31"/>
        <v>CRC513</v>
      </c>
      <c r="U392" t="str">
        <f t="shared" si="32"/>
        <v>CRC5132013</v>
      </c>
      <c r="V392" t="str">
        <f t="shared" si="33"/>
        <v>PNTL</v>
      </c>
      <c r="W392" t="str">
        <f t="shared" si="34"/>
        <v>CRCPNTL2013</v>
      </c>
    </row>
    <row r="393" spans="1:23" x14ac:dyDescent="0.25">
      <c r="A393" t="s">
        <v>3194</v>
      </c>
      <c r="B393" t="s">
        <v>2953</v>
      </c>
      <c r="C393" t="s">
        <v>27</v>
      </c>
      <c r="D393" s="1" t="s">
        <v>19</v>
      </c>
      <c r="E393" s="11">
        <v>1746.96</v>
      </c>
      <c r="F393" s="11">
        <v>2121.65</v>
      </c>
      <c r="G393" s="11">
        <v>1280.3699999999999</v>
      </c>
      <c r="H393" s="11">
        <v>1911.85</v>
      </c>
      <c r="I393" s="11">
        <v>983.6</v>
      </c>
      <c r="J393" s="11">
        <v>200.25</v>
      </c>
      <c r="K393" s="11">
        <v>0.15</v>
      </c>
      <c r="L393" s="11">
        <v>1975.38</v>
      </c>
      <c r="M393" s="11">
        <v>1141.95</v>
      </c>
      <c r="N393" s="11">
        <v>1966.99</v>
      </c>
      <c r="O393" s="11">
        <v>1435.49</v>
      </c>
      <c r="P393" s="11">
        <v>1879.54</v>
      </c>
      <c r="Q393" s="11">
        <v>16644.18</v>
      </c>
      <c r="R393" t="str">
        <f>VLOOKUP(D393,Lookups!$A$4:$E$311,5,FALSE)</f>
        <v>CR4</v>
      </c>
      <c r="S393" t="str">
        <f t="shared" si="30"/>
        <v>513</v>
      </c>
      <c r="T393" t="str">
        <f t="shared" si="31"/>
        <v>CR4513</v>
      </c>
      <c r="U393" t="str">
        <f t="shared" si="32"/>
        <v>CR45132013</v>
      </c>
      <c r="V393" t="str">
        <f t="shared" si="33"/>
        <v>PNTL</v>
      </c>
      <c r="W393" t="str">
        <f t="shared" si="34"/>
        <v>CR4PNTL2013</v>
      </c>
    </row>
    <row r="394" spans="1:23" x14ac:dyDescent="0.25">
      <c r="A394" t="s">
        <v>3194</v>
      </c>
      <c r="B394" t="s">
        <v>2953</v>
      </c>
      <c r="C394" t="s">
        <v>27</v>
      </c>
      <c r="D394" s="1" t="s">
        <v>20</v>
      </c>
      <c r="E394" s="11">
        <v>2020.54</v>
      </c>
      <c r="F394" s="11">
        <v>2934.51</v>
      </c>
      <c r="G394" s="11">
        <v>1411.94</v>
      </c>
      <c r="H394" s="11">
        <v>291.91000000000003</v>
      </c>
      <c r="I394" s="11">
        <v>1028.3699999999999</v>
      </c>
      <c r="J394" s="11">
        <v>625.54999999999995</v>
      </c>
      <c r="K394" s="11">
        <v>2268.44</v>
      </c>
      <c r="L394" s="11">
        <v>2227.69</v>
      </c>
      <c r="M394" s="11">
        <v>1602.64</v>
      </c>
      <c r="N394" s="11">
        <v>1989.59</v>
      </c>
      <c r="O394" s="11">
        <v>1392.36</v>
      </c>
      <c r="P394" s="11">
        <v>1900.66</v>
      </c>
      <c r="Q394" s="11">
        <v>19694.2</v>
      </c>
      <c r="R394" t="str">
        <f>VLOOKUP(D394,Lookups!$A$4:$E$311,5,FALSE)</f>
        <v>CR5</v>
      </c>
      <c r="S394" t="str">
        <f t="shared" si="30"/>
        <v>513</v>
      </c>
      <c r="T394" t="str">
        <f t="shared" si="31"/>
        <v>CR5513</v>
      </c>
      <c r="U394" t="str">
        <f t="shared" si="32"/>
        <v>CR55132013</v>
      </c>
      <c r="V394" t="str">
        <f t="shared" si="33"/>
        <v>PNTL</v>
      </c>
      <c r="W394" t="str">
        <f t="shared" si="34"/>
        <v>CR5PNTL2013</v>
      </c>
    </row>
    <row r="395" spans="1:23" x14ac:dyDescent="0.25">
      <c r="A395" t="s">
        <v>3194</v>
      </c>
      <c r="B395" t="s">
        <v>2953</v>
      </c>
      <c r="C395" t="s">
        <v>27</v>
      </c>
      <c r="D395" s="1" t="s">
        <v>21</v>
      </c>
      <c r="E395" s="11">
        <v>1926.32</v>
      </c>
      <c r="F395" s="11">
        <v>2545.88</v>
      </c>
      <c r="G395" s="11">
        <v>1984.47</v>
      </c>
      <c r="H395" s="11">
        <v>2150.35</v>
      </c>
      <c r="I395" s="11">
        <v>901.06</v>
      </c>
      <c r="J395" s="11">
        <v>728.19</v>
      </c>
      <c r="K395" s="11">
        <v>2444.25</v>
      </c>
      <c r="L395" s="11">
        <v>1666.73</v>
      </c>
      <c r="M395" s="11">
        <v>1556.48</v>
      </c>
      <c r="N395" s="11">
        <v>2889.17</v>
      </c>
      <c r="O395" s="11">
        <v>1628.24</v>
      </c>
      <c r="P395" s="11">
        <v>2138.04</v>
      </c>
      <c r="Q395" s="11">
        <v>22559.18</v>
      </c>
      <c r="R395" t="str">
        <f>VLOOKUP(D395,Lookups!$A$4:$E$311,5,FALSE)</f>
        <v>CR6</v>
      </c>
      <c r="S395" t="str">
        <f t="shared" si="30"/>
        <v>513</v>
      </c>
      <c r="T395" t="str">
        <f t="shared" si="31"/>
        <v>CR6513</v>
      </c>
      <c r="U395" t="str">
        <f t="shared" si="32"/>
        <v>CR65132013</v>
      </c>
      <c r="V395" t="str">
        <f t="shared" si="33"/>
        <v>PNTL</v>
      </c>
      <c r="W395" t="str">
        <f t="shared" si="34"/>
        <v>CR6PNTL2013</v>
      </c>
    </row>
    <row r="396" spans="1:23" x14ac:dyDescent="0.25">
      <c r="A396" t="s">
        <v>3194</v>
      </c>
      <c r="B396" t="s">
        <v>2953</v>
      </c>
      <c r="C396" t="s">
        <v>27</v>
      </c>
      <c r="D396" s="1" t="s">
        <v>24</v>
      </c>
      <c r="E396" s="11">
        <v>178.69</v>
      </c>
      <c r="F396" s="11">
        <v>54.48</v>
      </c>
      <c r="G396" s="11">
        <v>123.78</v>
      </c>
      <c r="H396" s="11">
        <v>79.16</v>
      </c>
      <c r="I396" s="11">
        <v>123.74</v>
      </c>
      <c r="J396" s="11">
        <v>36.020000000000003</v>
      </c>
      <c r="K396" s="11">
        <v>46.81</v>
      </c>
      <c r="L396" s="11">
        <v>53.83</v>
      </c>
      <c r="M396" s="11">
        <v>70</v>
      </c>
      <c r="N396" s="11">
        <v>138.94999999999999</v>
      </c>
      <c r="O396" s="11">
        <v>187.73</v>
      </c>
      <c r="P396" s="11">
        <v>159.33000000000001</v>
      </c>
      <c r="Q396" s="11">
        <v>1252.52</v>
      </c>
      <c r="R396" t="str">
        <f>VLOOKUP(D396,Lookups!$A$4:$E$311,5,FALSE)</f>
        <v>GR3</v>
      </c>
      <c r="S396" t="str">
        <f t="shared" si="30"/>
        <v>513</v>
      </c>
      <c r="T396" t="str">
        <f t="shared" si="31"/>
        <v>GR3513</v>
      </c>
      <c r="U396" t="str">
        <f t="shared" si="32"/>
        <v>GR35132013</v>
      </c>
      <c r="V396" t="str">
        <f t="shared" si="33"/>
        <v>PNTL</v>
      </c>
      <c r="W396" t="str">
        <f t="shared" si="34"/>
        <v>GR3PNTL2013</v>
      </c>
    </row>
    <row r="397" spans="1:23" x14ac:dyDescent="0.25">
      <c r="A397" t="s">
        <v>3194</v>
      </c>
      <c r="B397" t="s">
        <v>2953</v>
      </c>
      <c r="C397" t="s">
        <v>27</v>
      </c>
      <c r="D397" s="1" t="s">
        <v>25</v>
      </c>
      <c r="E397" s="11">
        <v>317.52</v>
      </c>
      <c r="F397" s="11">
        <v>158.05000000000001</v>
      </c>
      <c r="G397" s="11">
        <v>327.12</v>
      </c>
      <c r="H397" s="11">
        <v>51.8</v>
      </c>
      <c r="I397" s="11">
        <v>242.8</v>
      </c>
      <c r="J397" s="11">
        <v>83.25</v>
      </c>
      <c r="K397" s="11">
        <v>80.73</v>
      </c>
      <c r="L397" s="11">
        <v>201.8</v>
      </c>
      <c r="M397" s="11">
        <v>153.66</v>
      </c>
      <c r="N397" s="11">
        <v>385.44</v>
      </c>
      <c r="O397" s="11">
        <v>345.16</v>
      </c>
      <c r="P397" s="11">
        <v>388.67</v>
      </c>
      <c r="Q397" s="11">
        <v>2736</v>
      </c>
      <c r="R397" t="str">
        <f>VLOOKUP(D397,Lookups!$A$4:$E$311,5,FALSE)</f>
        <v>GR4</v>
      </c>
      <c r="S397" t="str">
        <f t="shared" si="30"/>
        <v>513</v>
      </c>
      <c r="T397" t="str">
        <f t="shared" si="31"/>
        <v>GR4513</v>
      </c>
      <c r="U397" t="str">
        <f t="shared" si="32"/>
        <v>GR45132013</v>
      </c>
      <c r="V397" t="str">
        <f t="shared" si="33"/>
        <v>PNTL</v>
      </c>
      <c r="W397" t="str">
        <f t="shared" si="34"/>
        <v>GR4PNTL2013</v>
      </c>
    </row>
    <row r="398" spans="1:23" x14ac:dyDescent="0.25">
      <c r="A398" t="s">
        <v>3194</v>
      </c>
      <c r="B398" t="s">
        <v>2955</v>
      </c>
      <c r="C398" t="s">
        <v>17</v>
      </c>
      <c r="D398" s="1" t="s">
        <v>18</v>
      </c>
      <c r="E398" s="11">
        <v>0</v>
      </c>
      <c r="F398" s="11">
        <v>0</v>
      </c>
      <c r="G398" s="11">
        <v>0</v>
      </c>
      <c r="H398" s="11">
        <v>0</v>
      </c>
      <c r="I398" s="11">
        <v>0</v>
      </c>
      <c r="J398" s="11">
        <v>0</v>
      </c>
      <c r="K398" s="11">
        <v>0</v>
      </c>
      <c r="L398" s="11">
        <v>0</v>
      </c>
      <c r="M398" s="11">
        <v>0</v>
      </c>
      <c r="N398" s="11">
        <v>0</v>
      </c>
      <c r="O398" s="11">
        <v>0</v>
      </c>
      <c r="P398" s="11">
        <v>0</v>
      </c>
      <c r="Q398" s="11">
        <v>0</v>
      </c>
      <c r="R398" t="str">
        <f>VLOOKUP(D398,Lookups!$A$4:$E$311,5,FALSE)</f>
        <v>CRC</v>
      </c>
      <c r="S398" t="str">
        <f t="shared" si="30"/>
        <v>514</v>
      </c>
      <c r="T398" t="str">
        <f t="shared" si="31"/>
        <v>CRC514</v>
      </c>
      <c r="U398" t="str">
        <f t="shared" si="32"/>
        <v>CRC5142013</v>
      </c>
      <c r="V398" t="str">
        <f t="shared" si="33"/>
        <v>PLTL</v>
      </c>
      <c r="W398" t="str">
        <f t="shared" si="34"/>
        <v>CRCPLTL2013</v>
      </c>
    </row>
    <row r="399" spans="1:23" x14ac:dyDescent="0.25">
      <c r="A399" t="s">
        <v>3194</v>
      </c>
      <c r="B399" t="s">
        <v>2955</v>
      </c>
      <c r="C399" t="s">
        <v>17</v>
      </c>
      <c r="D399" s="1" t="s">
        <v>19</v>
      </c>
      <c r="E399" s="11">
        <v>2494.0700000000002</v>
      </c>
      <c r="F399" s="11">
        <v>2310.5</v>
      </c>
      <c r="G399" s="11">
        <v>2091.2800000000002</v>
      </c>
      <c r="H399" s="11">
        <v>2824.66</v>
      </c>
      <c r="I399" s="11">
        <v>2611.2800000000002</v>
      </c>
      <c r="J399" s="11">
        <v>3045.26</v>
      </c>
      <c r="K399" s="11">
        <v>2524.0700000000002</v>
      </c>
      <c r="L399" s="11">
        <v>1983.55</v>
      </c>
      <c r="M399" s="11">
        <v>1937.25</v>
      </c>
      <c r="N399" s="11">
        <v>2270.98</v>
      </c>
      <c r="O399" s="11">
        <v>1250.8</v>
      </c>
      <c r="P399" s="11">
        <v>2509.5700000000002</v>
      </c>
      <c r="Q399" s="11">
        <v>27853.27</v>
      </c>
      <c r="R399" t="str">
        <f>VLOOKUP(D399,Lookups!$A$4:$E$311,5,FALSE)</f>
        <v>CR4</v>
      </c>
      <c r="S399" t="str">
        <f t="shared" si="30"/>
        <v>514</v>
      </c>
      <c r="T399" t="str">
        <f t="shared" si="31"/>
        <v>CR4514</v>
      </c>
      <c r="U399" t="str">
        <f t="shared" si="32"/>
        <v>CR45142013</v>
      </c>
      <c r="V399" t="str">
        <f t="shared" si="33"/>
        <v>PLTL</v>
      </c>
      <c r="W399" t="str">
        <f t="shared" si="34"/>
        <v>CR4PLTL2013</v>
      </c>
    </row>
    <row r="400" spans="1:23" x14ac:dyDescent="0.25">
      <c r="A400" t="s">
        <v>3194</v>
      </c>
      <c r="B400" t="s">
        <v>2955</v>
      </c>
      <c r="C400" t="s">
        <v>17</v>
      </c>
      <c r="D400" s="1" t="s">
        <v>20</v>
      </c>
      <c r="E400" s="11">
        <v>2771.18</v>
      </c>
      <c r="F400" s="11">
        <v>2567.2199999999998</v>
      </c>
      <c r="G400" s="11">
        <v>2323.66</v>
      </c>
      <c r="H400" s="11">
        <v>3138.49</v>
      </c>
      <c r="I400" s="11">
        <v>2901.43</v>
      </c>
      <c r="J400" s="11">
        <v>3383.61</v>
      </c>
      <c r="K400" s="11">
        <v>2804.53</v>
      </c>
      <c r="L400" s="11">
        <v>2203.96</v>
      </c>
      <c r="M400" s="11">
        <v>2152.5</v>
      </c>
      <c r="N400" s="11">
        <v>2523.3200000000002</v>
      </c>
      <c r="O400" s="11">
        <v>1389.78</v>
      </c>
      <c r="P400" s="11">
        <v>2788.39</v>
      </c>
      <c r="Q400" s="11">
        <v>30948.07</v>
      </c>
      <c r="R400" t="str">
        <f>VLOOKUP(D400,Lookups!$A$4:$E$311,5,FALSE)</f>
        <v>CR5</v>
      </c>
      <c r="S400" t="str">
        <f t="shared" si="30"/>
        <v>514</v>
      </c>
      <c r="T400" t="str">
        <f t="shared" si="31"/>
        <v>CR5514</v>
      </c>
      <c r="U400" t="str">
        <f t="shared" si="32"/>
        <v>CR55142013</v>
      </c>
      <c r="V400" t="str">
        <f t="shared" si="33"/>
        <v>PLTL</v>
      </c>
      <c r="W400" t="str">
        <f t="shared" si="34"/>
        <v>CR5PLTL2013</v>
      </c>
    </row>
    <row r="401" spans="1:23" x14ac:dyDescent="0.25">
      <c r="A401" t="s">
        <v>3194</v>
      </c>
      <c r="B401" t="s">
        <v>2955</v>
      </c>
      <c r="C401" t="s">
        <v>17</v>
      </c>
      <c r="D401" s="1" t="s">
        <v>21</v>
      </c>
      <c r="E401" s="11">
        <v>3972.05</v>
      </c>
      <c r="F401" s="11">
        <v>3679.69</v>
      </c>
      <c r="G401" s="11">
        <v>3330.55</v>
      </c>
      <c r="H401" s="11">
        <v>4498.49</v>
      </c>
      <c r="I401" s="11">
        <v>4158.6899999999996</v>
      </c>
      <c r="J401" s="11">
        <v>4849.8599999999997</v>
      </c>
      <c r="K401" s="11">
        <v>4019.81</v>
      </c>
      <c r="L401" s="11">
        <v>3158.96</v>
      </c>
      <c r="M401" s="11">
        <v>3085.25</v>
      </c>
      <c r="N401" s="11">
        <v>3616.72</v>
      </c>
      <c r="O401" s="11">
        <v>1992.01</v>
      </c>
      <c r="P401" s="11">
        <v>3996.7</v>
      </c>
      <c r="Q401" s="11">
        <v>44358.78</v>
      </c>
      <c r="R401" t="str">
        <f>VLOOKUP(D401,Lookups!$A$4:$E$311,5,FALSE)</f>
        <v>CR6</v>
      </c>
      <c r="S401" t="str">
        <f t="shared" si="30"/>
        <v>514</v>
      </c>
      <c r="T401" t="str">
        <f t="shared" si="31"/>
        <v>CR6514</v>
      </c>
      <c r="U401" t="str">
        <f t="shared" si="32"/>
        <v>CR65142013</v>
      </c>
      <c r="V401" t="str">
        <f t="shared" si="33"/>
        <v>PLTL</v>
      </c>
      <c r="W401" t="str">
        <f t="shared" si="34"/>
        <v>CR6PLTL2013</v>
      </c>
    </row>
    <row r="402" spans="1:23" x14ac:dyDescent="0.25">
      <c r="A402" t="s">
        <v>3194</v>
      </c>
      <c r="B402" t="s">
        <v>2955</v>
      </c>
      <c r="C402" t="s">
        <v>17</v>
      </c>
      <c r="D402" s="1" t="s">
        <v>24</v>
      </c>
      <c r="E402" s="11">
        <v>554.19000000000005</v>
      </c>
      <c r="F402" s="11">
        <v>551.39</v>
      </c>
      <c r="G402" s="11">
        <v>841.47</v>
      </c>
      <c r="H402" s="11">
        <v>607.35</v>
      </c>
      <c r="I402" s="11">
        <v>418.14</v>
      </c>
      <c r="J402" s="11">
        <v>537.79999999999995</v>
      </c>
      <c r="K402" s="11">
        <v>749.67</v>
      </c>
      <c r="L402" s="11">
        <v>1250.27</v>
      </c>
      <c r="M402" s="11">
        <v>128.87</v>
      </c>
      <c r="N402" s="11">
        <v>217.91</v>
      </c>
      <c r="O402" s="11">
        <v>472.01</v>
      </c>
      <c r="P402" s="11">
        <v>459.82</v>
      </c>
      <c r="Q402" s="11">
        <v>6788.89</v>
      </c>
      <c r="R402" t="str">
        <f>VLOOKUP(D402,Lookups!$A$4:$E$311,5,FALSE)</f>
        <v>GR3</v>
      </c>
      <c r="S402" t="str">
        <f t="shared" si="30"/>
        <v>514</v>
      </c>
      <c r="T402" t="str">
        <f t="shared" si="31"/>
        <v>GR3514</v>
      </c>
      <c r="U402" t="str">
        <f t="shared" si="32"/>
        <v>GR35142013</v>
      </c>
      <c r="V402" t="str">
        <f t="shared" si="33"/>
        <v>PLTL</v>
      </c>
      <c r="W402" t="str">
        <f t="shared" si="34"/>
        <v>GR3PLTL2013</v>
      </c>
    </row>
    <row r="403" spans="1:23" x14ac:dyDescent="0.25">
      <c r="A403" t="s">
        <v>3194</v>
      </c>
      <c r="B403" t="s">
        <v>2955</v>
      </c>
      <c r="C403" t="s">
        <v>17</v>
      </c>
      <c r="D403" s="1" t="s">
        <v>25</v>
      </c>
      <c r="E403" s="11">
        <v>1142.6400000000001</v>
      </c>
      <c r="F403" s="11">
        <v>827.07</v>
      </c>
      <c r="G403" s="11">
        <v>1262.2</v>
      </c>
      <c r="H403" s="11">
        <v>1044.44</v>
      </c>
      <c r="I403" s="11">
        <v>627.27</v>
      </c>
      <c r="J403" s="11">
        <v>806.7</v>
      </c>
      <c r="K403" s="11">
        <v>1124.52</v>
      </c>
      <c r="L403" s="11">
        <v>2422.44</v>
      </c>
      <c r="M403" s="11">
        <v>193.3</v>
      </c>
      <c r="N403" s="11">
        <v>509.21</v>
      </c>
      <c r="O403" s="11">
        <v>708.06</v>
      </c>
      <c r="P403" s="11">
        <v>689.74</v>
      </c>
      <c r="Q403" s="11">
        <v>11357.59</v>
      </c>
      <c r="R403" t="str">
        <f>VLOOKUP(D403,Lookups!$A$4:$E$311,5,FALSE)</f>
        <v>GR4</v>
      </c>
      <c r="S403" t="str">
        <f t="shared" si="30"/>
        <v>514</v>
      </c>
      <c r="T403" t="str">
        <f t="shared" si="31"/>
        <v>GR4514</v>
      </c>
      <c r="U403" t="str">
        <f t="shared" si="32"/>
        <v>GR45142013</v>
      </c>
      <c r="V403" t="str">
        <f t="shared" si="33"/>
        <v>PLTL</v>
      </c>
      <c r="W403" t="str">
        <f t="shared" si="34"/>
        <v>GR4PLTL2013</v>
      </c>
    </row>
    <row r="404" spans="1:23" x14ac:dyDescent="0.25">
      <c r="A404" t="s">
        <v>3194</v>
      </c>
      <c r="B404" t="s">
        <v>2955</v>
      </c>
      <c r="C404" t="s">
        <v>17</v>
      </c>
      <c r="D404" s="1" t="s">
        <v>26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  <c r="M404" s="11">
        <v>0</v>
      </c>
      <c r="N404" s="11">
        <v>0</v>
      </c>
      <c r="O404" s="11">
        <v>0</v>
      </c>
      <c r="P404" s="11">
        <v>0</v>
      </c>
      <c r="Q404" s="11">
        <v>0</v>
      </c>
      <c r="R404" t="str">
        <f>VLOOKUP(D404,Lookups!$A$4:$E$311,5,FALSE)</f>
        <v>GRC</v>
      </c>
      <c r="S404" t="str">
        <f t="shared" si="30"/>
        <v>514</v>
      </c>
      <c r="T404" t="str">
        <f t="shared" si="31"/>
        <v>GRC514</v>
      </c>
      <c r="U404" t="str">
        <f t="shared" si="32"/>
        <v>GRC5142013</v>
      </c>
      <c r="V404" t="str">
        <f t="shared" si="33"/>
        <v>PLTL</v>
      </c>
      <c r="W404" t="str">
        <f t="shared" si="34"/>
        <v>GRCPLTL2013</v>
      </c>
    </row>
    <row r="405" spans="1:23" x14ac:dyDescent="0.25">
      <c r="A405" t="s">
        <v>3194</v>
      </c>
      <c r="B405" t="s">
        <v>2955</v>
      </c>
      <c r="C405" t="s">
        <v>27</v>
      </c>
      <c r="D405" s="1" t="s">
        <v>18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1">
        <v>0</v>
      </c>
      <c r="M405" s="11">
        <v>0</v>
      </c>
      <c r="N405" s="11">
        <v>0</v>
      </c>
      <c r="O405" s="11">
        <v>0</v>
      </c>
      <c r="P405" s="11">
        <v>0</v>
      </c>
      <c r="Q405" s="11">
        <v>0</v>
      </c>
      <c r="R405" t="str">
        <f>VLOOKUP(D405,Lookups!$A$4:$E$311,5,FALSE)</f>
        <v>CRC</v>
      </c>
      <c r="S405" t="str">
        <f t="shared" si="30"/>
        <v>514</v>
      </c>
      <c r="T405" t="str">
        <f t="shared" si="31"/>
        <v>CRC514</v>
      </c>
      <c r="U405" t="str">
        <f t="shared" si="32"/>
        <v>CRC5142013</v>
      </c>
      <c r="V405" t="str">
        <f t="shared" si="33"/>
        <v>PNTL</v>
      </c>
      <c r="W405" t="str">
        <f t="shared" si="34"/>
        <v>CRCPNTL2013</v>
      </c>
    </row>
    <row r="406" spans="1:23" x14ac:dyDescent="0.25">
      <c r="A406" t="s">
        <v>3194</v>
      </c>
      <c r="B406" t="s">
        <v>2955</v>
      </c>
      <c r="C406" t="s">
        <v>27</v>
      </c>
      <c r="D406" s="1" t="s">
        <v>19</v>
      </c>
      <c r="E406" s="11">
        <v>10562.89</v>
      </c>
      <c r="F406" s="11">
        <v>17027.86</v>
      </c>
      <c r="G406" s="11">
        <v>10177.34</v>
      </c>
      <c r="H406" s="11">
        <v>10190.65</v>
      </c>
      <c r="I406" s="11">
        <v>9450.9</v>
      </c>
      <c r="J406" s="11">
        <v>7052.13</v>
      </c>
      <c r="K406" s="11">
        <v>10667.26</v>
      </c>
      <c r="L406" s="11">
        <v>12995.15</v>
      </c>
      <c r="M406" s="11">
        <v>8621</v>
      </c>
      <c r="N406" s="11">
        <v>10504.55</v>
      </c>
      <c r="O406" s="11">
        <v>13826.69</v>
      </c>
      <c r="P406" s="11">
        <v>29738.29</v>
      </c>
      <c r="Q406" s="11">
        <v>150814.71</v>
      </c>
      <c r="R406" t="str">
        <f>VLOOKUP(D406,Lookups!$A$4:$E$311,5,FALSE)</f>
        <v>CR4</v>
      </c>
      <c r="S406" t="str">
        <f t="shared" si="30"/>
        <v>514</v>
      </c>
      <c r="T406" t="str">
        <f t="shared" si="31"/>
        <v>CR4514</v>
      </c>
      <c r="U406" t="str">
        <f t="shared" si="32"/>
        <v>CR45142013</v>
      </c>
      <c r="V406" t="str">
        <f t="shared" si="33"/>
        <v>PNTL</v>
      </c>
      <c r="W406" t="str">
        <f t="shared" si="34"/>
        <v>CR4PNTL2013</v>
      </c>
    </row>
    <row r="407" spans="1:23" x14ac:dyDescent="0.25">
      <c r="A407" t="s">
        <v>3194</v>
      </c>
      <c r="B407" t="s">
        <v>2955</v>
      </c>
      <c r="C407" t="s">
        <v>27</v>
      </c>
      <c r="D407" s="1" t="s">
        <v>20</v>
      </c>
      <c r="E407" s="11">
        <v>11736.56</v>
      </c>
      <c r="F407" s="11">
        <v>18919.84</v>
      </c>
      <c r="G407" s="11">
        <v>11308.15</v>
      </c>
      <c r="H407" s="11">
        <v>11322.96</v>
      </c>
      <c r="I407" s="11">
        <v>10501.05</v>
      </c>
      <c r="J407" s="11">
        <v>7835.7</v>
      </c>
      <c r="K407" s="11">
        <v>11852.51</v>
      </c>
      <c r="L407" s="11">
        <v>14439.08</v>
      </c>
      <c r="M407" s="11">
        <v>9578.91</v>
      </c>
      <c r="N407" s="11">
        <v>11671.69</v>
      </c>
      <c r="O407" s="11">
        <v>15363</v>
      </c>
      <c r="P407" s="11">
        <v>33042.54</v>
      </c>
      <c r="Q407" s="11">
        <v>167571.99</v>
      </c>
      <c r="R407" t="str">
        <f>VLOOKUP(D407,Lookups!$A$4:$E$311,5,FALSE)</f>
        <v>CR5</v>
      </c>
      <c r="S407" t="str">
        <f t="shared" si="30"/>
        <v>514</v>
      </c>
      <c r="T407" t="str">
        <f t="shared" si="31"/>
        <v>CR5514</v>
      </c>
      <c r="U407" t="str">
        <f t="shared" si="32"/>
        <v>CR55142013</v>
      </c>
      <c r="V407" t="str">
        <f t="shared" si="33"/>
        <v>PNTL</v>
      </c>
      <c r="W407" t="str">
        <f t="shared" si="34"/>
        <v>CR5PNTL2013</v>
      </c>
    </row>
    <row r="408" spans="1:23" x14ac:dyDescent="0.25">
      <c r="A408" t="s">
        <v>3194</v>
      </c>
      <c r="B408" t="s">
        <v>2955</v>
      </c>
      <c r="C408" t="s">
        <v>27</v>
      </c>
      <c r="D408" s="1" t="s">
        <v>21</v>
      </c>
      <c r="E408" s="11">
        <v>16822.400000000001</v>
      </c>
      <c r="F408" s="11">
        <v>27118.41</v>
      </c>
      <c r="G408" s="11">
        <v>16208.33</v>
      </c>
      <c r="H408" s="11">
        <v>16229.56</v>
      </c>
      <c r="I408" s="11">
        <v>15051.49</v>
      </c>
      <c r="J408" s="11">
        <v>11231.15</v>
      </c>
      <c r="K408" s="11">
        <v>16988.61</v>
      </c>
      <c r="L408" s="11">
        <v>20696</v>
      </c>
      <c r="M408" s="11">
        <v>13729.78</v>
      </c>
      <c r="N408" s="11">
        <v>16729.43</v>
      </c>
      <c r="O408" s="11">
        <v>22020.28</v>
      </c>
      <c r="P408" s="11">
        <v>47360.98</v>
      </c>
      <c r="Q408" s="11">
        <v>240186.42</v>
      </c>
      <c r="R408" t="str">
        <f>VLOOKUP(D408,Lookups!$A$4:$E$311,5,FALSE)</f>
        <v>CR6</v>
      </c>
      <c r="S408" t="str">
        <f t="shared" si="30"/>
        <v>514</v>
      </c>
      <c r="T408" t="str">
        <f t="shared" si="31"/>
        <v>CR6514</v>
      </c>
      <c r="U408" t="str">
        <f t="shared" si="32"/>
        <v>CR65142013</v>
      </c>
      <c r="V408" t="str">
        <f t="shared" si="33"/>
        <v>PNTL</v>
      </c>
      <c r="W408" t="str">
        <f t="shared" si="34"/>
        <v>CR6PNTL2013</v>
      </c>
    </row>
    <row r="409" spans="1:23" x14ac:dyDescent="0.25">
      <c r="A409" t="s">
        <v>3194</v>
      </c>
      <c r="B409" t="s">
        <v>2955</v>
      </c>
      <c r="C409" t="s">
        <v>27</v>
      </c>
      <c r="D409" s="1" t="s">
        <v>22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-1551.4</v>
      </c>
      <c r="K409" s="11">
        <v>0</v>
      </c>
      <c r="L409" s="11"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-1551.4</v>
      </c>
      <c r="R409" t="str">
        <f>VLOOKUP(D409,Lookups!$A$4:$E$311,5,FALSE)</f>
        <v>TY3</v>
      </c>
      <c r="S409" t="str">
        <f t="shared" si="30"/>
        <v>514</v>
      </c>
      <c r="T409" t="str">
        <f t="shared" si="31"/>
        <v>TY3514</v>
      </c>
      <c r="U409" t="str">
        <f t="shared" si="32"/>
        <v>TY35142013</v>
      </c>
      <c r="V409" t="str">
        <f t="shared" si="33"/>
        <v>PNTL</v>
      </c>
      <c r="W409" t="str">
        <f t="shared" si="34"/>
        <v>TY3PNTL2013</v>
      </c>
    </row>
    <row r="410" spans="1:23" x14ac:dyDescent="0.25">
      <c r="A410" t="s">
        <v>3194</v>
      </c>
      <c r="B410" t="s">
        <v>2955</v>
      </c>
      <c r="C410" t="s">
        <v>27</v>
      </c>
      <c r="D410" s="1" t="s">
        <v>24</v>
      </c>
      <c r="E410" s="11">
        <v>4251.95</v>
      </c>
      <c r="F410" s="11">
        <v>2963.69</v>
      </c>
      <c r="G410" s="11">
        <v>4309.5200000000004</v>
      </c>
      <c r="H410" s="11">
        <v>1827.8</v>
      </c>
      <c r="I410" s="11">
        <v>17127.419999999998</v>
      </c>
      <c r="J410" s="11">
        <v>12216.37</v>
      </c>
      <c r="K410" s="11">
        <v>3343.27</v>
      </c>
      <c r="L410" s="11">
        <v>4290.18</v>
      </c>
      <c r="M410" s="11">
        <v>2553.4</v>
      </c>
      <c r="N410" s="11">
        <v>11646.27</v>
      </c>
      <c r="O410" s="11">
        <v>37007.74</v>
      </c>
      <c r="P410" s="11">
        <v>5148.7299999999996</v>
      </c>
      <c r="Q410" s="11">
        <v>106686.34</v>
      </c>
      <c r="R410" t="str">
        <f>VLOOKUP(D410,Lookups!$A$4:$E$311,5,FALSE)</f>
        <v>GR3</v>
      </c>
      <c r="S410" t="str">
        <f t="shared" si="30"/>
        <v>514</v>
      </c>
      <c r="T410" t="str">
        <f t="shared" si="31"/>
        <v>GR3514</v>
      </c>
      <c r="U410" t="str">
        <f t="shared" si="32"/>
        <v>GR35142013</v>
      </c>
      <c r="V410" t="str">
        <f t="shared" si="33"/>
        <v>PNTL</v>
      </c>
      <c r="W410" t="str">
        <f t="shared" si="34"/>
        <v>GR3PNTL2013</v>
      </c>
    </row>
    <row r="411" spans="1:23" x14ac:dyDescent="0.25">
      <c r="A411" t="s">
        <v>3194</v>
      </c>
      <c r="B411" t="s">
        <v>2955</v>
      </c>
      <c r="C411" t="s">
        <v>27</v>
      </c>
      <c r="D411" s="1" t="s">
        <v>25</v>
      </c>
      <c r="E411" s="11">
        <v>6377.92</v>
      </c>
      <c r="F411" s="11">
        <v>4849.71</v>
      </c>
      <c r="G411" s="11">
        <v>6984.81</v>
      </c>
      <c r="H411" s="11">
        <v>3728.43</v>
      </c>
      <c r="I411" s="11">
        <v>42351.68</v>
      </c>
      <c r="J411" s="11">
        <v>18324.57</v>
      </c>
      <c r="K411" s="11">
        <v>5014.8900000000003</v>
      </c>
      <c r="L411" s="11">
        <v>6435.27</v>
      </c>
      <c r="M411" s="11">
        <v>3830.11</v>
      </c>
      <c r="N411" s="11">
        <v>17469.400000000001</v>
      </c>
      <c r="O411" s="11">
        <v>55511.6</v>
      </c>
      <c r="P411" s="11">
        <v>7723.1</v>
      </c>
      <c r="Q411" s="11">
        <v>178601.49</v>
      </c>
      <c r="R411" t="str">
        <f>VLOOKUP(D411,Lookups!$A$4:$E$311,5,FALSE)</f>
        <v>GR4</v>
      </c>
      <c r="S411" t="str">
        <f t="shared" si="30"/>
        <v>514</v>
      </c>
      <c r="T411" t="str">
        <f t="shared" si="31"/>
        <v>GR4514</v>
      </c>
      <c r="U411" t="str">
        <f t="shared" si="32"/>
        <v>GR45142013</v>
      </c>
      <c r="V411" t="str">
        <f t="shared" si="33"/>
        <v>PNTL</v>
      </c>
      <c r="W411" t="str">
        <f t="shared" si="34"/>
        <v>GR4PNTL2013</v>
      </c>
    </row>
    <row r="412" spans="1:23" x14ac:dyDescent="0.25">
      <c r="A412" t="s">
        <v>3194</v>
      </c>
      <c r="B412" t="s">
        <v>2955</v>
      </c>
      <c r="C412" t="s">
        <v>27</v>
      </c>
      <c r="D412" s="1" t="s">
        <v>26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0</v>
      </c>
      <c r="O412" s="11">
        <v>0</v>
      </c>
      <c r="P412" s="11">
        <v>0</v>
      </c>
      <c r="Q412" s="11">
        <v>0</v>
      </c>
      <c r="R412" t="str">
        <f>VLOOKUP(D412,Lookups!$A$4:$E$311,5,FALSE)</f>
        <v>GRC</v>
      </c>
      <c r="S412" t="str">
        <f t="shared" si="30"/>
        <v>514</v>
      </c>
      <c r="T412" t="str">
        <f t="shared" si="31"/>
        <v>GRC514</v>
      </c>
      <c r="U412" t="str">
        <f t="shared" si="32"/>
        <v>GRC5142013</v>
      </c>
      <c r="V412" t="str">
        <f t="shared" si="33"/>
        <v>PNTL</v>
      </c>
      <c r="W412" t="str">
        <f t="shared" si="34"/>
        <v>GRCPNTL2013</v>
      </c>
    </row>
    <row r="413" spans="1:23" x14ac:dyDescent="0.25">
      <c r="A413" t="s">
        <v>3194</v>
      </c>
      <c r="B413" t="s">
        <v>3195</v>
      </c>
      <c r="C413" t="s">
        <v>17</v>
      </c>
      <c r="D413" s="1" t="s">
        <v>23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0</v>
      </c>
      <c r="K413" s="11">
        <v>0</v>
      </c>
      <c r="L413" s="11">
        <v>0</v>
      </c>
      <c r="M413" s="11">
        <v>0</v>
      </c>
      <c r="N413" s="11">
        <v>0</v>
      </c>
      <c r="O413" s="11">
        <v>0</v>
      </c>
      <c r="P413" s="11">
        <v>0</v>
      </c>
      <c r="Q413" s="11">
        <v>0</v>
      </c>
      <c r="R413" t="str">
        <f>VLOOKUP(D413,Lookups!$A$4:$E$311,5,FALSE)</f>
        <v>TYC</v>
      </c>
      <c r="S413" t="str">
        <f t="shared" si="30"/>
        <v>557</v>
      </c>
      <c r="T413" t="str">
        <f t="shared" si="31"/>
        <v>TYC557</v>
      </c>
      <c r="U413" t="str">
        <f t="shared" si="32"/>
        <v>TYC5572013</v>
      </c>
      <c r="V413" t="str">
        <f t="shared" si="33"/>
        <v>PLTL</v>
      </c>
      <c r="W413" t="str">
        <f t="shared" si="34"/>
        <v>TYCPLTL2013</v>
      </c>
    </row>
    <row r="414" spans="1:23" x14ac:dyDescent="0.25">
      <c r="A414" t="s">
        <v>3194</v>
      </c>
      <c r="B414" t="s">
        <v>3195</v>
      </c>
      <c r="C414" t="s">
        <v>17</v>
      </c>
      <c r="D414" s="1" t="s">
        <v>26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1">
        <v>0</v>
      </c>
      <c r="N414" s="11">
        <v>0</v>
      </c>
      <c r="O414" s="11">
        <v>0</v>
      </c>
      <c r="P414" s="11">
        <v>0</v>
      </c>
      <c r="Q414" s="11">
        <v>0</v>
      </c>
      <c r="R414" t="str">
        <f>VLOOKUP(D414,Lookups!$A$4:$E$311,5,FALSE)</f>
        <v>GRC</v>
      </c>
      <c r="S414" t="str">
        <f t="shared" si="30"/>
        <v>557</v>
      </c>
      <c r="T414" t="str">
        <f t="shared" si="31"/>
        <v>GRC557</v>
      </c>
      <c r="U414" t="str">
        <f t="shared" si="32"/>
        <v>GRC5572013</v>
      </c>
      <c r="V414" t="str">
        <f t="shared" si="33"/>
        <v>PLTL</v>
      </c>
      <c r="W414" t="str">
        <f t="shared" si="34"/>
        <v>GRCPLTL2013</v>
      </c>
    </row>
    <row r="415" spans="1:23" x14ac:dyDescent="0.25">
      <c r="A415" t="s">
        <v>3194</v>
      </c>
      <c r="B415" t="s">
        <v>3195</v>
      </c>
      <c r="C415" t="s">
        <v>27</v>
      </c>
      <c r="D415" s="1" t="s">
        <v>23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t="str">
        <f>VLOOKUP(D415,Lookups!$A$4:$E$311,5,FALSE)</f>
        <v>TYC</v>
      </c>
      <c r="S415" t="str">
        <f t="shared" si="30"/>
        <v>557</v>
      </c>
      <c r="T415" t="str">
        <f t="shared" si="31"/>
        <v>TYC557</v>
      </c>
      <c r="U415" t="str">
        <f t="shared" si="32"/>
        <v>TYC5572013</v>
      </c>
      <c r="V415" t="str">
        <f t="shared" si="33"/>
        <v>PNTL</v>
      </c>
      <c r="W415" t="str">
        <f t="shared" si="34"/>
        <v>TYCPNTL2013</v>
      </c>
    </row>
    <row r="416" spans="1:23" x14ac:dyDescent="0.25">
      <c r="A416" t="s">
        <v>3194</v>
      </c>
      <c r="B416" t="s">
        <v>3195</v>
      </c>
      <c r="C416" t="s">
        <v>27</v>
      </c>
      <c r="D416" s="1" t="s">
        <v>26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1">
        <v>0</v>
      </c>
      <c r="K416" s="11">
        <v>0</v>
      </c>
      <c r="L416" s="11">
        <v>0</v>
      </c>
      <c r="M416" s="11">
        <v>0</v>
      </c>
      <c r="N416" s="11">
        <v>0</v>
      </c>
      <c r="O416" s="11">
        <v>0</v>
      </c>
      <c r="P416" s="11">
        <v>0</v>
      </c>
      <c r="Q416" s="11">
        <v>0</v>
      </c>
      <c r="R416" t="str">
        <f>VLOOKUP(D416,Lookups!$A$4:$E$311,5,FALSE)</f>
        <v>GRC</v>
      </c>
      <c r="S416" t="str">
        <f t="shared" si="30"/>
        <v>557</v>
      </c>
      <c r="T416" t="str">
        <f t="shared" si="31"/>
        <v>GRC557</v>
      </c>
      <c r="U416" t="str">
        <f t="shared" si="32"/>
        <v>GRC5572013</v>
      </c>
      <c r="V416" t="str">
        <f t="shared" si="33"/>
        <v>PNTL</v>
      </c>
      <c r="W416" t="str">
        <f t="shared" si="34"/>
        <v>GRCPNTL2013</v>
      </c>
    </row>
    <row r="417" spans="1:23" x14ac:dyDescent="0.25">
      <c r="A417" t="s">
        <v>3194</v>
      </c>
      <c r="B417" t="s">
        <v>3196</v>
      </c>
      <c r="C417" t="s">
        <v>27</v>
      </c>
      <c r="D417" s="1" t="s">
        <v>18</v>
      </c>
      <c r="E417" s="11">
        <v>333</v>
      </c>
      <c r="F417" s="11">
        <v>0</v>
      </c>
      <c r="G417" s="11">
        <v>130</v>
      </c>
      <c r="H417" s="11">
        <v>35</v>
      </c>
      <c r="I417" s="11">
        <v>165</v>
      </c>
      <c r="J417" s="11">
        <v>0</v>
      </c>
      <c r="K417" s="11">
        <v>660</v>
      </c>
      <c r="L417" s="11">
        <v>0</v>
      </c>
      <c r="M417" s="11">
        <v>0</v>
      </c>
      <c r="N417" s="11">
        <v>0</v>
      </c>
      <c r="O417" s="11">
        <v>130</v>
      </c>
      <c r="P417" s="11">
        <v>140</v>
      </c>
      <c r="Q417" s="11">
        <v>1593</v>
      </c>
      <c r="R417" t="str">
        <f>VLOOKUP(D417,Lookups!$A$4:$E$311,5,FALSE)</f>
        <v>CRC</v>
      </c>
      <c r="S417" t="str">
        <f t="shared" si="30"/>
        <v>921</v>
      </c>
      <c r="T417" t="str">
        <f t="shared" si="31"/>
        <v>CRC921</v>
      </c>
      <c r="U417" t="str">
        <f t="shared" si="32"/>
        <v>CRC9212013</v>
      </c>
      <c r="V417" t="str">
        <f t="shared" si="33"/>
        <v>PNTL</v>
      </c>
      <c r="W417" t="str">
        <f t="shared" si="34"/>
        <v>CRCPNTL2013</v>
      </c>
    </row>
    <row r="418" spans="1:23" x14ac:dyDescent="0.25">
      <c r="A418" t="s">
        <v>3194</v>
      </c>
      <c r="B418" t="s">
        <v>3197</v>
      </c>
      <c r="C418" t="s">
        <v>17</v>
      </c>
      <c r="D418" s="1" t="s">
        <v>18</v>
      </c>
      <c r="E418" s="11">
        <v>9352.4599999999991</v>
      </c>
      <c r="F418" s="11">
        <v>8193.14</v>
      </c>
      <c r="G418" s="11">
        <v>8398.5499999999993</v>
      </c>
      <c r="H418" s="11">
        <v>8223.2900000000009</v>
      </c>
      <c r="I418" s="11">
        <v>8066.47</v>
      </c>
      <c r="J418" s="11">
        <v>8919.9500000000007</v>
      </c>
      <c r="K418" s="11">
        <v>8716.4699999999993</v>
      </c>
      <c r="L418" s="11">
        <v>8957.2000000000007</v>
      </c>
      <c r="M418" s="11">
        <v>8344.73</v>
      </c>
      <c r="N418" s="11">
        <v>-8414.24</v>
      </c>
      <c r="O418" s="11">
        <v>-6487.26</v>
      </c>
      <c r="P418" s="11">
        <v>3241.42</v>
      </c>
      <c r="Q418" s="11">
        <v>65512.18</v>
      </c>
      <c r="R418" t="str">
        <f>VLOOKUP(D418,Lookups!$A$4:$E$311,5,FALSE)</f>
        <v>CRC</v>
      </c>
      <c r="S418" t="str">
        <f t="shared" si="30"/>
        <v>925</v>
      </c>
      <c r="T418" t="str">
        <f t="shared" si="31"/>
        <v>CRC925</v>
      </c>
      <c r="U418" t="str">
        <f t="shared" si="32"/>
        <v>CRC9252013</v>
      </c>
      <c r="V418" t="str">
        <f t="shared" si="33"/>
        <v>PLTL</v>
      </c>
      <c r="W418" t="str">
        <f t="shared" si="34"/>
        <v>CRCPLTL2013</v>
      </c>
    </row>
    <row r="419" spans="1:23" x14ac:dyDescent="0.25">
      <c r="A419" t="s">
        <v>3194</v>
      </c>
      <c r="B419" t="s">
        <v>3197</v>
      </c>
      <c r="C419" t="s">
        <v>17</v>
      </c>
      <c r="D419" s="1" t="s">
        <v>19</v>
      </c>
      <c r="E419" s="11">
        <v>294.55</v>
      </c>
      <c r="F419" s="11">
        <v>316.39</v>
      </c>
      <c r="G419" s="11">
        <v>319.27</v>
      </c>
      <c r="H419" s="11">
        <v>205.2</v>
      </c>
      <c r="I419" s="11">
        <v>249.7</v>
      </c>
      <c r="J419" s="11">
        <v>513.49</v>
      </c>
      <c r="K419" s="11">
        <v>479.15</v>
      </c>
      <c r="L419" s="11">
        <v>310.37</v>
      </c>
      <c r="M419" s="11">
        <v>256.70999999999998</v>
      </c>
      <c r="N419" s="11">
        <v>-274.7</v>
      </c>
      <c r="O419" s="11">
        <v>-162.25</v>
      </c>
      <c r="P419" s="11">
        <v>143.55000000000001</v>
      </c>
      <c r="Q419" s="11">
        <v>2651.43</v>
      </c>
      <c r="R419" t="str">
        <f>VLOOKUP(D419,Lookups!$A$4:$E$311,5,FALSE)</f>
        <v>CR4</v>
      </c>
      <c r="S419" t="str">
        <f t="shared" si="30"/>
        <v>925</v>
      </c>
      <c r="T419" t="str">
        <f t="shared" si="31"/>
        <v>CR4925</v>
      </c>
      <c r="U419" t="str">
        <f t="shared" si="32"/>
        <v>CR49252013</v>
      </c>
      <c r="V419" t="str">
        <f t="shared" si="33"/>
        <v>PLTL</v>
      </c>
      <c r="W419" t="str">
        <f t="shared" si="34"/>
        <v>CR4PLTL2013</v>
      </c>
    </row>
    <row r="420" spans="1:23" x14ac:dyDescent="0.25">
      <c r="A420" t="s">
        <v>3194</v>
      </c>
      <c r="B420" t="s">
        <v>3197</v>
      </c>
      <c r="C420" t="s">
        <v>17</v>
      </c>
      <c r="D420" s="1" t="s">
        <v>20</v>
      </c>
      <c r="E420" s="11">
        <v>342.87</v>
      </c>
      <c r="F420" s="11">
        <v>339.8</v>
      </c>
      <c r="G420" s="11">
        <v>353</v>
      </c>
      <c r="H420" s="11">
        <v>723.52</v>
      </c>
      <c r="I420" s="11">
        <v>410.09</v>
      </c>
      <c r="J420" s="11">
        <v>278.04000000000002</v>
      </c>
      <c r="K420" s="11">
        <v>356.95</v>
      </c>
      <c r="L420" s="11">
        <v>291.61</v>
      </c>
      <c r="M420" s="11">
        <v>169.44</v>
      </c>
      <c r="N420" s="11">
        <v>-357.54</v>
      </c>
      <c r="O420" s="11">
        <v>-273.54000000000002</v>
      </c>
      <c r="P420" s="11">
        <v>125.48</v>
      </c>
      <c r="Q420" s="11">
        <v>2759.72</v>
      </c>
      <c r="R420" t="str">
        <f>VLOOKUP(D420,Lookups!$A$4:$E$311,5,FALSE)</f>
        <v>CR5</v>
      </c>
      <c r="S420" t="str">
        <f t="shared" si="30"/>
        <v>925</v>
      </c>
      <c r="T420" t="str">
        <f t="shared" si="31"/>
        <v>CR5925</v>
      </c>
      <c r="U420" t="str">
        <f t="shared" si="32"/>
        <v>CR59252013</v>
      </c>
      <c r="V420" t="str">
        <f t="shared" si="33"/>
        <v>PLTL</v>
      </c>
      <c r="W420" t="str">
        <f t="shared" si="34"/>
        <v>CR5PLTL2013</v>
      </c>
    </row>
    <row r="421" spans="1:23" x14ac:dyDescent="0.25">
      <c r="A421" t="s">
        <v>3194</v>
      </c>
      <c r="B421" t="s">
        <v>3197</v>
      </c>
      <c r="C421" t="s">
        <v>17</v>
      </c>
      <c r="D421" s="1" t="s">
        <v>21</v>
      </c>
      <c r="E421" s="11">
        <v>551.98</v>
      </c>
      <c r="F421" s="11">
        <v>345.66</v>
      </c>
      <c r="G421" s="11">
        <v>360.4</v>
      </c>
      <c r="H421" s="11">
        <v>572.04</v>
      </c>
      <c r="I421" s="11">
        <v>384.87</v>
      </c>
      <c r="J421" s="11">
        <v>217.38</v>
      </c>
      <c r="K421" s="11">
        <v>375.38</v>
      </c>
      <c r="L421" s="11">
        <v>520.54999999999995</v>
      </c>
      <c r="M421" s="11">
        <v>203.57</v>
      </c>
      <c r="N421" s="11">
        <v>-196.13</v>
      </c>
      <c r="O421" s="11">
        <v>-275.49</v>
      </c>
      <c r="P421" s="11">
        <v>131.66</v>
      </c>
      <c r="Q421" s="11">
        <v>3191.87</v>
      </c>
      <c r="R421" t="str">
        <f>VLOOKUP(D421,Lookups!$A$4:$E$311,5,FALSE)</f>
        <v>CR6</v>
      </c>
      <c r="S421" t="str">
        <f t="shared" si="30"/>
        <v>925</v>
      </c>
      <c r="T421" t="str">
        <f t="shared" si="31"/>
        <v>CR6925</v>
      </c>
      <c r="U421" t="str">
        <f t="shared" si="32"/>
        <v>CR69252013</v>
      </c>
      <c r="V421" t="str">
        <f t="shared" si="33"/>
        <v>PLTL</v>
      </c>
      <c r="W421" t="str">
        <f t="shared" si="34"/>
        <v>CR6PLTL2013</v>
      </c>
    </row>
    <row r="422" spans="1:23" x14ac:dyDescent="0.25">
      <c r="A422" t="s">
        <v>3194</v>
      </c>
      <c r="B422" t="s">
        <v>3197</v>
      </c>
      <c r="C422" t="s">
        <v>17</v>
      </c>
      <c r="D422" s="1" t="s">
        <v>22</v>
      </c>
      <c r="E422" s="11">
        <v>147.88</v>
      </c>
      <c r="F422" s="11">
        <v>148.49</v>
      </c>
      <c r="G422" s="11">
        <v>314.18</v>
      </c>
      <c r="H422" s="11">
        <v>242.62</v>
      </c>
      <c r="I422" s="11">
        <v>236.55</v>
      </c>
      <c r="J422" s="11">
        <v>249.38</v>
      </c>
      <c r="K422" s="11">
        <v>179.25</v>
      </c>
      <c r="L422" s="11">
        <v>268.55</v>
      </c>
      <c r="M422" s="11">
        <v>136.28</v>
      </c>
      <c r="N422" s="11">
        <v>-32.9</v>
      </c>
      <c r="O422" s="11">
        <v>-24.57</v>
      </c>
      <c r="P422" s="11">
        <v>-63.57</v>
      </c>
      <c r="Q422" s="11">
        <v>1802.14</v>
      </c>
      <c r="R422" t="str">
        <f>VLOOKUP(D422,Lookups!$A$4:$E$311,5,FALSE)</f>
        <v>TY3</v>
      </c>
      <c r="S422" t="str">
        <f t="shared" si="30"/>
        <v>925</v>
      </c>
      <c r="T422" t="str">
        <f t="shared" si="31"/>
        <v>TY3925</v>
      </c>
      <c r="U422" t="str">
        <f t="shared" si="32"/>
        <v>TY39252013</v>
      </c>
      <c r="V422" t="str">
        <f t="shared" si="33"/>
        <v>PLTL</v>
      </c>
      <c r="W422" t="str">
        <f t="shared" si="34"/>
        <v>TY3PLTL2013</v>
      </c>
    </row>
    <row r="423" spans="1:23" x14ac:dyDescent="0.25">
      <c r="A423" t="s">
        <v>3194</v>
      </c>
      <c r="B423" t="s">
        <v>3197</v>
      </c>
      <c r="C423" t="s">
        <v>17</v>
      </c>
      <c r="D423" s="1" t="s">
        <v>23</v>
      </c>
      <c r="E423" s="11">
        <v>151.11000000000001</v>
      </c>
      <c r="F423" s="11">
        <v>132.22</v>
      </c>
      <c r="G423" s="11">
        <v>-27.04</v>
      </c>
      <c r="H423" s="11">
        <v>0</v>
      </c>
      <c r="I423" s="11">
        <v>0</v>
      </c>
      <c r="J423" s="11">
        <v>6.76</v>
      </c>
      <c r="K423" s="11">
        <v>60.84</v>
      </c>
      <c r="L423" s="11">
        <v>13.56</v>
      </c>
      <c r="M423" s="11">
        <v>58.31</v>
      </c>
      <c r="N423" s="11">
        <v>0</v>
      </c>
      <c r="O423" s="11">
        <v>0</v>
      </c>
      <c r="P423" s="11">
        <v>0</v>
      </c>
      <c r="Q423" s="11">
        <v>395.76</v>
      </c>
      <c r="R423" t="str">
        <f>VLOOKUP(D423,Lookups!$A$4:$E$311,5,FALSE)</f>
        <v>TYC</v>
      </c>
      <c r="S423" t="str">
        <f t="shared" si="30"/>
        <v>925</v>
      </c>
      <c r="T423" t="str">
        <f t="shared" si="31"/>
        <v>TYC925</v>
      </c>
      <c r="U423" t="str">
        <f t="shared" si="32"/>
        <v>TYC9252013</v>
      </c>
      <c r="V423" t="str">
        <f t="shared" si="33"/>
        <v>PLTL</v>
      </c>
      <c r="W423" t="str">
        <f t="shared" si="34"/>
        <v>TYCPLTL2013</v>
      </c>
    </row>
    <row r="424" spans="1:23" x14ac:dyDescent="0.25">
      <c r="A424" t="s">
        <v>3194</v>
      </c>
      <c r="B424" t="s">
        <v>3197</v>
      </c>
      <c r="C424" t="s">
        <v>17</v>
      </c>
      <c r="D424" s="1" t="s">
        <v>24</v>
      </c>
      <c r="E424" s="11">
        <v>56.76</v>
      </c>
      <c r="F424" s="11">
        <v>71.38</v>
      </c>
      <c r="G424" s="11">
        <v>50.36</v>
      </c>
      <c r="H424" s="11">
        <v>8.0500000000000007</v>
      </c>
      <c r="I424" s="11">
        <v>20.2</v>
      </c>
      <c r="J424" s="11">
        <v>29.46</v>
      </c>
      <c r="K424" s="11">
        <v>13.51</v>
      </c>
      <c r="L424" s="11">
        <v>57.16</v>
      </c>
      <c r="M424" s="11">
        <v>45.73</v>
      </c>
      <c r="N424" s="11">
        <v>-10.029999999999999</v>
      </c>
      <c r="O424" s="11">
        <v>-6.26</v>
      </c>
      <c r="P424" s="11">
        <v>-20.76</v>
      </c>
      <c r="Q424" s="11">
        <v>315.56</v>
      </c>
      <c r="R424" t="str">
        <f>VLOOKUP(D424,Lookups!$A$4:$E$311,5,FALSE)</f>
        <v>GR3</v>
      </c>
      <c r="S424" t="str">
        <f t="shared" si="30"/>
        <v>925</v>
      </c>
      <c r="T424" t="str">
        <f t="shared" si="31"/>
        <v>GR3925</v>
      </c>
      <c r="U424" t="str">
        <f t="shared" si="32"/>
        <v>GR39252013</v>
      </c>
      <c r="V424" t="str">
        <f t="shared" si="33"/>
        <v>PLTL</v>
      </c>
      <c r="W424" t="str">
        <f t="shared" si="34"/>
        <v>GR3PLTL2013</v>
      </c>
    </row>
    <row r="425" spans="1:23" x14ac:dyDescent="0.25">
      <c r="A425" t="s">
        <v>3194</v>
      </c>
      <c r="B425" t="s">
        <v>3197</v>
      </c>
      <c r="C425" t="s">
        <v>17</v>
      </c>
      <c r="D425" s="1" t="s">
        <v>25</v>
      </c>
      <c r="E425" s="11">
        <v>59.31</v>
      </c>
      <c r="F425" s="11">
        <v>37.729999999999997</v>
      </c>
      <c r="G425" s="11">
        <v>71.569999999999993</v>
      </c>
      <c r="H425" s="11">
        <v>153.13999999999999</v>
      </c>
      <c r="I425" s="11">
        <v>29.21</v>
      </c>
      <c r="J425" s="11">
        <v>42.85</v>
      </c>
      <c r="K425" s="11">
        <v>25.98</v>
      </c>
      <c r="L425" s="11">
        <v>37.99</v>
      </c>
      <c r="M425" s="11">
        <v>46.23</v>
      </c>
      <c r="N425" s="11">
        <v>-6.83</v>
      </c>
      <c r="O425" s="11">
        <v>-5.89</v>
      </c>
      <c r="P425" s="11">
        <v>-33.86</v>
      </c>
      <c r="Q425" s="11">
        <v>457.43</v>
      </c>
      <c r="R425" t="str">
        <f>VLOOKUP(D425,Lookups!$A$4:$E$311,5,FALSE)</f>
        <v>GR4</v>
      </c>
      <c r="S425" t="str">
        <f t="shared" si="30"/>
        <v>925</v>
      </c>
      <c r="T425" t="str">
        <f t="shared" si="31"/>
        <v>GR4925</v>
      </c>
      <c r="U425" t="str">
        <f t="shared" si="32"/>
        <v>GR49252013</v>
      </c>
      <c r="V425" t="str">
        <f t="shared" si="33"/>
        <v>PLTL</v>
      </c>
      <c r="W425" t="str">
        <f t="shared" si="34"/>
        <v>GR4PLTL2013</v>
      </c>
    </row>
    <row r="426" spans="1:23" x14ac:dyDescent="0.25">
      <c r="A426" t="s">
        <v>3194</v>
      </c>
      <c r="B426" t="s">
        <v>3197</v>
      </c>
      <c r="C426" t="s">
        <v>17</v>
      </c>
      <c r="D426" s="1" t="s">
        <v>26</v>
      </c>
      <c r="E426" s="11">
        <v>3157.5</v>
      </c>
      <c r="F426" s="11">
        <v>2729.9</v>
      </c>
      <c r="G426" s="11">
        <v>3053.33</v>
      </c>
      <c r="H426" s="11">
        <v>3233.22</v>
      </c>
      <c r="I426" s="11">
        <v>2985.04</v>
      </c>
      <c r="J426" s="11">
        <v>2645.86</v>
      </c>
      <c r="K426" s="11">
        <v>2809.35</v>
      </c>
      <c r="L426" s="11">
        <v>2999.86</v>
      </c>
      <c r="M426" s="11">
        <v>2648.67</v>
      </c>
      <c r="N426" s="11">
        <v>-456.33</v>
      </c>
      <c r="O426" s="11">
        <v>-411.78</v>
      </c>
      <c r="P426" s="11">
        <v>-1591.31</v>
      </c>
      <c r="Q426" s="11">
        <v>23803.31</v>
      </c>
      <c r="R426" t="str">
        <f>VLOOKUP(D426,Lookups!$A$4:$E$311,5,FALSE)</f>
        <v>GRC</v>
      </c>
      <c r="S426" t="str">
        <f t="shared" si="30"/>
        <v>925</v>
      </c>
      <c r="T426" t="str">
        <f t="shared" si="31"/>
        <v>GRC925</v>
      </c>
      <c r="U426" t="str">
        <f t="shared" si="32"/>
        <v>GRC9252013</v>
      </c>
      <c r="V426" t="str">
        <f t="shared" si="33"/>
        <v>PLTL</v>
      </c>
      <c r="W426" t="str">
        <f t="shared" si="34"/>
        <v>GRCPLTL2013</v>
      </c>
    </row>
    <row r="427" spans="1:23" x14ac:dyDescent="0.25">
      <c r="A427" t="s">
        <v>3194</v>
      </c>
      <c r="B427" t="s">
        <v>3198</v>
      </c>
      <c r="C427" t="s">
        <v>17</v>
      </c>
      <c r="D427" s="1" t="s">
        <v>18</v>
      </c>
      <c r="E427" s="11">
        <v>0.56999999999999995</v>
      </c>
      <c r="F427" s="11">
        <v>1.1599999999999999</v>
      </c>
      <c r="G427" s="11">
        <v>0.8</v>
      </c>
      <c r="H427" s="11">
        <v>2.1800000000000002</v>
      </c>
      <c r="I427" s="11">
        <v>1.1299999999999999</v>
      </c>
      <c r="J427" s="11">
        <v>1.1399999999999999</v>
      </c>
      <c r="K427" s="11">
        <v>1.7</v>
      </c>
      <c r="L427" s="11">
        <v>1.38</v>
      </c>
      <c r="M427" s="11">
        <v>0.57999999999999996</v>
      </c>
      <c r="N427" s="11">
        <v>0.41</v>
      </c>
      <c r="O427" s="11">
        <v>0.19</v>
      </c>
      <c r="P427" s="11">
        <v>9.7100000000000009</v>
      </c>
      <c r="Q427" s="11">
        <v>20.95</v>
      </c>
      <c r="R427" t="str">
        <f>VLOOKUP(D427,Lookups!$A$4:$E$311,5,FALSE)</f>
        <v>CRC</v>
      </c>
      <c r="S427" t="str">
        <f t="shared" si="30"/>
        <v>925</v>
      </c>
      <c r="T427" t="str">
        <f t="shared" si="31"/>
        <v>CRC925</v>
      </c>
      <c r="U427" t="str">
        <f t="shared" si="32"/>
        <v>CRC9252013</v>
      </c>
      <c r="V427" t="str">
        <f t="shared" si="33"/>
        <v>PLTL</v>
      </c>
      <c r="W427" t="str">
        <f t="shared" si="34"/>
        <v>CRCPLTL2013</v>
      </c>
    </row>
    <row r="428" spans="1:23" x14ac:dyDescent="0.25">
      <c r="A428" t="s">
        <v>3194</v>
      </c>
      <c r="B428" t="s">
        <v>3198</v>
      </c>
      <c r="C428" t="s">
        <v>17</v>
      </c>
      <c r="D428" s="1" t="s">
        <v>19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  <c r="J428" s="11">
        <v>0.49</v>
      </c>
      <c r="K428" s="11">
        <v>0</v>
      </c>
      <c r="L428" s="11">
        <v>0</v>
      </c>
      <c r="M428" s="11">
        <v>0</v>
      </c>
      <c r="N428" s="11">
        <v>0.09</v>
      </c>
      <c r="O428" s="11">
        <v>0</v>
      </c>
      <c r="P428" s="11">
        <v>0</v>
      </c>
      <c r="Q428" s="11">
        <v>0.57999999999999996</v>
      </c>
      <c r="R428" t="str">
        <f>VLOOKUP(D428,Lookups!$A$4:$E$311,5,FALSE)</f>
        <v>CR4</v>
      </c>
      <c r="S428" t="str">
        <f t="shared" si="30"/>
        <v>925</v>
      </c>
      <c r="T428" t="str">
        <f t="shared" si="31"/>
        <v>CR4925</v>
      </c>
      <c r="U428" t="str">
        <f t="shared" si="32"/>
        <v>CR49252013</v>
      </c>
      <c r="V428" t="str">
        <f t="shared" si="33"/>
        <v>PLTL</v>
      </c>
      <c r="W428" t="str">
        <f t="shared" si="34"/>
        <v>CR4PLTL2013</v>
      </c>
    </row>
    <row r="429" spans="1:23" x14ac:dyDescent="0.25">
      <c r="A429" t="s">
        <v>3194</v>
      </c>
      <c r="B429" t="s">
        <v>3198</v>
      </c>
      <c r="C429" t="s">
        <v>17</v>
      </c>
      <c r="D429" s="1" t="s">
        <v>20</v>
      </c>
      <c r="E429" s="11">
        <v>0</v>
      </c>
      <c r="F429" s="11">
        <v>0</v>
      </c>
      <c r="G429" s="11">
        <v>0</v>
      </c>
      <c r="H429" s="11">
        <v>0</v>
      </c>
      <c r="I429" s="11">
        <v>0</v>
      </c>
      <c r="J429" s="11">
        <v>0</v>
      </c>
      <c r="K429" s="11">
        <v>0</v>
      </c>
      <c r="L429" s="11">
        <v>0</v>
      </c>
      <c r="M429" s="11">
        <v>0</v>
      </c>
      <c r="N429" s="11">
        <v>0</v>
      </c>
      <c r="O429" s="11">
        <v>0</v>
      </c>
      <c r="P429" s="11">
        <v>0</v>
      </c>
      <c r="Q429" s="11">
        <v>0</v>
      </c>
      <c r="R429" t="str">
        <f>VLOOKUP(D429,Lookups!$A$4:$E$311,5,FALSE)</f>
        <v>CR5</v>
      </c>
      <c r="S429" t="str">
        <f t="shared" ref="S429:S492" si="35">LEFT(B429,3)</f>
        <v>925</v>
      </c>
      <c r="T429" t="str">
        <f t="shared" ref="T429:T492" si="36">R429&amp;S429</f>
        <v>CR5925</v>
      </c>
      <c r="U429" t="str">
        <f t="shared" si="32"/>
        <v>CR59252013</v>
      </c>
      <c r="V429" t="str">
        <f t="shared" si="33"/>
        <v>PLTL</v>
      </c>
      <c r="W429" t="str">
        <f t="shared" si="34"/>
        <v>CR5PLTL2013</v>
      </c>
    </row>
    <row r="430" spans="1:23" x14ac:dyDescent="0.25">
      <c r="A430" t="s">
        <v>3194</v>
      </c>
      <c r="B430" t="s">
        <v>3198</v>
      </c>
      <c r="C430" t="s">
        <v>17</v>
      </c>
      <c r="D430" s="1" t="s">
        <v>21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  <c r="O430" s="11">
        <v>0</v>
      </c>
      <c r="P430" s="11">
        <v>0</v>
      </c>
      <c r="Q430" s="11">
        <v>0</v>
      </c>
      <c r="R430" t="str">
        <f>VLOOKUP(D430,Lookups!$A$4:$E$311,5,FALSE)</f>
        <v>CR6</v>
      </c>
      <c r="S430" t="str">
        <f t="shared" si="35"/>
        <v>925</v>
      </c>
      <c r="T430" t="str">
        <f t="shared" si="36"/>
        <v>CR6925</v>
      </c>
      <c r="U430" t="str">
        <f t="shared" si="32"/>
        <v>CR69252013</v>
      </c>
      <c r="V430" t="str">
        <f t="shared" si="33"/>
        <v>PLTL</v>
      </c>
      <c r="W430" t="str">
        <f t="shared" si="34"/>
        <v>CR6PLTL2013</v>
      </c>
    </row>
    <row r="431" spans="1:23" x14ac:dyDescent="0.25">
      <c r="A431" t="s">
        <v>3194</v>
      </c>
      <c r="B431" t="s">
        <v>3198</v>
      </c>
      <c r="C431" t="s">
        <v>17</v>
      </c>
      <c r="D431" s="1" t="s">
        <v>24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  <c r="M431" s="11">
        <v>0</v>
      </c>
      <c r="N431" s="11">
        <v>0</v>
      </c>
      <c r="O431" s="11">
        <v>0</v>
      </c>
      <c r="P431" s="11">
        <v>0</v>
      </c>
      <c r="Q431" s="11">
        <v>0</v>
      </c>
      <c r="R431" t="str">
        <f>VLOOKUP(D431,Lookups!$A$4:$E$311,5,FALSE)</f>
        <v>GR3</v>
      </c>
      <c r="S431" t="str">
        <f t="shared" si="35"/>
        <v>925</v>
      </c>
      <c r="T431" t="str">
        <f t="shared" si="36"/>
        <v>GR3925</v>
      </c>
      <c r="U431" t="str">
        <f t="shared" si="32"/>
        <v>GR39252013</v>
      </c>
      <c r="V431" t="str">
        <f t="shared" si="33"/>
        <v>PLTL</v>
      </c>
      <c r="W431" t="str">
        <f t="shared" si="34"/>
        <v>GR3PLTL2013</v>
      </c>
    </row>
    <row r="432" spans="1:23" x14ac:dyDescent="0.25">
      <c r="A432" t="s">
        <v>3194</v>
      </c>
      <c r="B432" t="s">
        <v>3198</v>
      </c>
      <c r="C432" t="s">
        <v>17</v>
      </c>
      <c r="D432" s="1" t="s">
        <v>25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  <c r="M432" s="11">
        <v>0</v>
      </c>
      <c r="N432" s="11">
        <v>0</v>
      </c>
      <c r="O432" s="11">
        <v>0</v>
      </c>
      <c r="P432" s="11">
        <v>0</v>
      </c>
      <c r="Q432" s="11">
        <v>0</v>
      </c>
      <c r="R432" t="str">
        <f>VLOOKUP(D432,Lookups!$A$4:$E$311,5,FALSE)</f>
        <v>GR4</v>
      </c>
      <c r="S432" t="str">
        <f t="shared" si="35"/>
        <v>925</v>
      </c>
      <c r="T432" t="str">
        <f t="shared" si="36"/>
        <v>GR4925</v>
      </c>
      <c r="U432" t="str">
        <f t="shared" si="32"/>
        <v>GR49252013</v>
      </c>
      <c r="V432" t="str">
        <f t="shared" si="33"/>
        <v>PLTL</v>
      </c>
      <c r="W432" t="str">
        <f t="shared" si="34"/>
        <v>GR4PLTL2013</v>
      </c>
    </row>
    <row r="433" spans="1:23" x14ac:dyDescent="0.25">
      <c r="A433" t="s">
        <v>3194</v>
      </c>
      <c r="B433" t="s">
        <v>3198</v>
      </c>
      <c r="C433" t="s">
        <v>17</v>
      </c>
      <c r="D433" s="1" t="s">
        <v>26</v>
      </c>
      <c r="E433" s="11">
        <v>0.12</v>
      </c>
      <c r="F433" s="11">
        <v>1.17</v>
      </c>
      <c r="G433" s="11">
        <v>0.15</v>
      </c>
      <c r="H433" s="11">
        <v>2.46</v>
      </c>
      <c r="I433" s="11">
        <v>0.2</v>
      </c>
      <c r="J433" s="11">
        <v>0.38</v>
      </c>
      <c r="K433" s="11">
        <v>0.05</v>
      </c>
      <c r="L433" s="11">
        <v>0.6</v>
      </c>
      <c r="M433" s="11">
        <v>0</v>
      </c>
      <c r="N433" s="11">
        <v>0.87</v>
      </c>
      <c r="O433" s="11">
        <v>0.08</v>
      </c>
      <c r="P433" s="11">
        <v>0</v>
      </c>
      <c r="Q433" s="11">
        <v>6.08</v>
      </c>
      <c r="R433" t="str">
        <f>VLOOKUP(D433,Lookups!$A$4:$E$311,5,FALSE)</f>
        <v>GRC</v>
      </c>
      <c r="S433" t="str">
        <f t="shared" si="35"/>
        <v>925</v>
      </c>
      <c r="T433" t="str">
        <f t="shared" si="36"/>
        <v>GRC925</v>
      </c>
      <c r="U433" t="str">
        <f t="shared" si="32"/>
        <v>GRC9252013</v>
      </c>
      <c r="V433" t="str">
        <f t="shared" si="33"/>
        <v>PLTL</v>
      </c>
      <c r="W433" t="str">
        <f t="shared" si="34"/>
        <v>GRCPLTL2013</v>
      </c>
    </row>
    <row r="434" spans="1:23" x14ac:dyDescent="0.25">
      <c r="A434" t="s">
        <v>3194</v>
      </c>
      <c r="B434" t="s">
        <v>3199</v>
      </c>
      <c r="C434" t="s">
        <v>17</v>
      </c>
      <c r="D434" s="1" t="s">
        <v>18</v>
      </c>
      <c r="E434" s="11">
        <v>2337.09</v>
      </c>
      <c r="F434" s="11">
        <v>0</v>
      </c>
      <c r="G434" s="11">
        <v>0</v>
      </c>
      <c r="H434" s="11">
        <v>0</v>
      </c>
      <c r="I434" s="11">
        <v>1496.02</v>
      </c>
      <c r="J434" s="11">
        <v>0</v>
      </c>
      <c r="K434" s="11">
        <v>1360.62</v>
      </c>
      <c r="L434" s="11">
        <v>3355.25</v>
      </c>
      <c r="M434" s="11">
        <v>0</v>
      </c>
      <c r="N434" s="11">
        <v>0</v>
      </c>
      <c r="O434" s="11">
        <v>983.32</v>
      </c>
      <c r="P434" s="11">
        <v>0</v>
      </c>
      <c r="Q434" s="11">
        <v>9532.2999999999993</v>
      </c>
      <c r="R434" t="str">
        <f>VLOOKUP(D434,Lookups!$A$4:$E$311,5,FALSE)</f>
        <v>CRC</v>
      </c>
      <c r="S434" t="str">
        <f t="shared" si="35"/>
        <v>926</v>
      </c>
      <c r="T434" t="str">
        <f t="shared" si="36"/>
        <v>CRC926</v>
      </c>
      <c r="U434" t="str">
        <f t="shared" si="32"/>
        <v>CRC9262013</v>
      </c>
      <c r="V434" t="str">
        <f t="shared" si="33"/>
        <v>PLTL</v>
      </c>
      <c r="W434" t="str">
        <f t="shared" si="34"/>
        <v>CRCPLTL2013</v>
      </c>
    </row>
    <row r="435" spans="1:23" x14ac:dyDescent="0.25">
      <c r="A435" t="s">
        <v>3194</v>
      </c>
      <c r="B435" t="s">
        <v>3200</v>
      </c>
      <c r="C435" t="s">
        <v>17</v>
      </c>
      <c r="D435" s="1" t="s">
        <v>18</v>
      </c>
      <c r="E435" s="11">
        <v>2918.22</v>
      </c>
      <c r="F435" s="11">
        <v>2587.61</v>
      </c>
      <c r="G435" s="11">
        <v>2636.54</v>
      </c>
      <c r="H435" s="11">
        <v>2592.19</v>
      </c>
      <c r="I435" s="11">
        <v>2565.14</v>
      </c>
      <c r="J435" s="11">
        <v>2817.82</v>
      </c>
      <c r="K435" s="11">
        <v>2755.12</v>
      </c>
      <c r="L435" s="11">
        <v>2829.33</v>
      </c>
      <c r="M435" s="11">
        <v>2635.64</v>
      </c>
      <c r="N435" s="11">
        <v>2855.51</v>
      </c>
      <c r="O435" s="11">
        <v>2196.31</v>
      </c>
      <c r="P435" s="11">
        <v>1942.87</v>
      </c>
      <c r="Q435" s="11">
        <v>31332.3</v>
      </c>
      <c r="R435" t="str">
        <f>VLOOKUP(D435,Lookups!$A$4:$E$311,5,FALSE)</f>
        <v>CRC</v>
      </c>
      <c r="S435" t="str">
        <f t="shared" si="35"/>
        <v>926</v>
      </c>
      <c r="T435" t="str">
        <f t="shared" si="36"/>
        <v>CRC926</v>
      </c>
      <c r="U435" t="str">
        <f t="shared" si="32"/>
        <v>CRC9262013</v>
      </c>
      <c r="V435" t="str">
        <f t="shared" si="33"/>
        <v>PLTL</v>
      </c>
      <c r="W435" t="str">
        <f t="shared" si="34"/>
        <v>CRCPLTL2013</v>
      </c>
    </row>
    <row r="436" spans="1:23" x14ac:dyDescent="0.25">
      <c r="A436" t="s">
        <v>3194</v>
      </c>
      <c r="B436" t="s">
        <v>3200</v>
      </c>
      <c r="C436" t="s">
        <v>17</v>
      </c>
      <c r="D436" s="1" t="s">
        <v>19</v>
      </c>
      <c r="E436" s="11">
        <v>92.78</v>
      </c>
      <c r="F436" s="11">
        <v>99.61</v>
      </c>
      <c r="G436" s="11">
        <v>100.53</v>
      </c>
      <c r="H436" s="11">
        <v>64.69</v>
      </c>
      <c r="I436" s="11">
        <v>78.61</v>
      </c>
      <c r="J436" s="11">
        <v>161.82</v>
      </c>
      <c r="K436" s="11">
        <v>150.88999999999999</v>
      </c>
      <c r="L436" s="11">
        <v>97.71</v>
      </c>
      <c r="M436" s="11">
        <v>80.790000000000006</v>
      </c>
      <c r="N436" s="11">
        <v>92.49</v>
      </c>
      <c r="O436" s="11">
        <v>54.56</v>
      </c>
      <c r="P436" s="11">
        <v>73.5</v>
      </c>
      <c r="Q436" s="11">
        <v>1147.98</v>
      </c>
      <c r="R436" t="str">
        <f>VLOOKUP(D436,Lookups!$A$4:$E$311,5,FALSE)</f>
        <v>CR4</v>
      </c>
      <c r="S436" t="str">
        <f t="shared" si="35"/>
        <v>926</v>
      </c>
      <c r="T436" t="str">
        <f t="shared" si="36"/>
        <v>CR4926</v>
      </c>
      <c r="U436" t="str">
        <f t="shared" si="32"/>
        <v>CR49262013</v>
      </c>
      <c r="V436" t="str">
        <f t="shared" si="33"/>
        <v>PLTL</v>
      </c>
      <c r="W436" t="str">
        <f t="shared" si="34"/>
        <v>CR4PLTL2013</v>
      </c>
    </row>
    <row r="437" spans="1:23" x14ac:dyDescent="0.25">
      <c r="A437" t="s">
        <v>3194</v>
      </c>
      <c r="B437" t="s">
        <v>3200</v>
      </c>
      <c r="C437" t="s">
        <v>17</v>
      </c>
      <c r="D437" s="1" t="s">
        <v>20</v>
      </c>
      <c r="E437" s="11">
        <v>107.89</v>
      </c>
      <c r="F437" s="11">
        <v>107.03</v>
      </c>
      <c r="G437" s="11">
        <v>111.14</v>
      </c>
      <c r="H437" s="11">
        <v>227.84</v>
      </c>
      <c r="I437" s="11">
        <v>129.16999999999999</v>
      </c>
      <c r="J437" s="11">
        <v>87.55</v>
      </c>
      <c r="K437" s="11">
        <v>112.35</v>
      </c>
      <c r="L437" s="11">
        <v>91.79</v>
      </c>
      <c r="M437" s="11">
        <v>53.33</v>
      </c>
      <c r="N437" s="11">
        <v>120.34</v>
      </c>
      <c r="O437" s="11">
        <v>92.01</v>
      </c>
      <c r="P437" s="11">
        <v>57.19</v>
      </c>
      <c r="Q437" s="11">
        <v>1297.6300000000001</v>
      </c>
      <c r="R437" t="str">
        <f>VLOOKUP(D437,Lookups!$A$4:$E$311,5,FALSE)</f>
        <v>CR5</v>
      </c>
      <c r="S437" t="str">
        <f t="shared" si="35"/>
        <v>926</v>
      </c>
      <c r="T437" t="str">
        <f t="shared" si="36"/>
        <v>CR5926</v>
      </c>
      <c r="U437" t="str">
        <f t="shared" si="32"/>
        <v>CR59262013</v>
      </c>
      <c r="V437" t="str">
        <f t="shared" si="33"/>
        <v>PLTL</v>
      </c>
      <c r="W437" t="str">
        <f t="shared" si="34"/>
        <v>CR5PLTL2013</v>
      </c>
    </row>
    <row r="438" spans="1:23" x14ac:dyDescent="0.25">
      <c r="A438" t="s">
        <v>3194</v>
      </c>
      <c r="B438" t="s">
        <v>3200</v>
      </c>
      <c r="C438" t="s">
        <v>17</v>
      </c>
      <c r="D438" s="1" t="s">
        <v>21</v>
      </c>
      <c r="E438" s="11">
        <v>173.82</v>
      </c>
      <c r="F438" s="11">
        <v>108.93</v>
      </c>
      <c r="G438" s="11">
        <v>113.46</v>
      </c>
      <c r="H438" s="11">
        <v>184.08</v>
      </c>
      <c r="I438" s="11">
        <v>121.21</v>
      </c>
      <c r="J438" s="11">
        <v>68.36</v>
      </c>
      <c r="K438" s="11">
        <v>118.08</v>
      </c>
      <c r="L438" s="11">
        <v>168.74</v>
      </c>
      <c r="M438" s="11">
        <v>64.08</v>
      </c>
      <c r="N438" s="11">
        <v>66</v>
      </c>
      <c r="O438" s="11">
        <v>92.64</v>
      </c>
      <c r="P438" s="11">
        <v>62.96</v>
      </c>
      <c r="Q438" s="11">
        <v>1342.36</v>
      </c>
      <c r="R438" t="str">
        <f>VLOOKUP(D438,Lookups!$A$4:$E$311,5,FALSE)</f>
        <v>CR6</v>
      </c>
      <c r="S438" t="str">
        <f t="shared" si="35"/>
        <v>926</v>
      </c>
      <c r="T438" t="str">
        <f t="shared" si="36"/>
        <v>CR6926</v>
      </c>
      <c r="U438" t="str">
        <f t="shared" si="32"/>
        <v>CR69262013</v>
      </c>
      <c r="V438" t="str">
        <f t="shared" si="33"/>
        <v>PLTL</v>
      </c>
      <c r="W438" t="str">
        <f t="shared" si="34"/>
        <v>CR6PLTL2013</v>
      </c>
    </row>
    <row r="439" spans="1:23" x14ac:dyDescent="0.25">
      <c r="A439" t="s">
        <v>3194</v>
      </c>
      <c r="B439" t="s">
        <v>3200</v>
      </c>
      <c r="C439" t="s">
        <v>17</v>
      </c>
      <c r="D439" s="1" t="s">
        <v>22</v>
      </c>
      <c r="E439" s="11">
        <v>53.69</v>
      </c>
      <c r="F439" s="11">
        <v>53.95</v>
      </c>
      <c r="G439" s="11">
        <v>114.23</v>
      </c>
      <c r="H439" s="11">
        <v>88.2</v>
      </c>
      <c r="I439" s="11">
        <v>85.94</v>
      </c>
      <c r="J439" s="11">
        <v>90.65</v>
      </c>
      <c r="K439" s="11">
        <v>65.12</v>
      </c>
      <c r="L439" s="11">
        <v>97.55</v>
      </c>
      <c r="M439" s="11">
        <v>49.49</v>
      </c>
      <c r="N439" s="11">
        <v>79.400000000000006</v>
      </c>
      <c r="O439" s="11">
        <v>59.34</v>
      </c>
      <c r="P439" s="11">
        <v>45.47</v>
      </c>
      <c r="Q439" s="11">
        <v>883.03</v>
      </c>
      <c r="R439" t="str">
        <f>VLOOKUP(D439,Lookups!$A$4:$E$311,5,FALSE)</f>
        <v>TY3</v>
      </c>
      <c r="S439" t="str">
        <f t="shared" si="35"/>
        <v>926</v>
      </c>
      <c r="T439" t="str">
        <f t="shared" si="36"/>
        <v>TY3926</v>
      </c>
      <c r="U439" t="str">
        <f t="shared" si="32"/>
        <v>TY39262013</v>
      </c>
      <c r="V439" t="str">
        <f t="shared" si="33"/>
        <v>PLTL</v>
      </c>
      <c r="W439" t="str">
        <f t="shared" si="34"/>
        <v>TY3PLTL2013</v>
      </c>
    </row>
    <row r="440" spans="1:23" x14ac:dyDescent="0.25">
      <c r="A440" t="s">
        <v>3194</v>
      </c>
      <c r="B440" t="s">
        <v>3200</v>
      </c>
      <c r="C440" t="s">
        <v>17</v>
      </c>
      <c r="D440" s="1" t="s">
        <v>23</v>
      </c>
      <c r="E440" s="11">
        <v>54.97</v>
      </c>
      <c r="F440" s="11">
        <v>48.8</v>
      </c>
      <c r="G440" s="11">
        <v>-9.84</v>
      </c>
      <c r="H440" s="11">
        <v>0</v>
      </c>
      <c r="I440" s="11">
        <v>0</v>
      </c>
      <c r="J440" s="11">
        <v>2.46</v>
      </c>
      <c r="K440" s="11">
        <v>22.14</v>
      </c>
      <c r="L440" s="11">
        <v>5.39</v>
      </c>
      <c r="M440" s="11">
        <v>21.18</v>
      </c>
      <c r="N440" s="11">
        <v>0</v>
      </c>
      <c r="O440" s="11">
        <v>0</v>
      </c>
      <c r="P440" s="11">
        <v>0</v>
      </c>
      <c r="Q440" s="11">
        <v>145.1</v>
      </c>
      <c r="R440" t="str">
        <f>VLOOKUP(D440,Lookups!$A$4:$E$311,5,FALSE)</f>
        <v>TYC</v>
      </c>
      <c r="S440" t="str">
        <f t="shared" si="35"/>
        <v>926</v>
      </c>
      <c r="T440" t="str">
        <f t="shared" si="36"/>
        <v>TYC926</v>
      </c>
      <c r="U440" t="str">
        <f t="shared" si="32"/>
        <v>TYC9262013</v>
      </c>
      <c r="V440" t="str">
        <f t="shared" si="33"/>
        <v>PLTL</v>
      </c>
      <c r="W440" t="str">
        <f t="shared" si="34"/>
        <v>TYCPLTL2013</v>
      </c>
    </row>
    <row r="441" spans="1:23" x14ac:dyDescent="0.25">
      <c r="A441" t="s">
        <v>3194</v>
      </c>
      <c r="B441" t="s">
        <v>3200</v>
      </c>
      <c r="C441" t="s">
        <v>17</v>
      </c>
      <c r="D441" s="1" t="s">
        <v>24</v>
      </c>
      <c r="E441" s="11">
        <v>20.64</v>
      </c>
      <c r="F441" s="11">
        <v>25.98</v>
      </c>
      <c r="G441" s="11">
        <v>18.309999999999999</v>
      </c>
      <c r="H441" s="11">
        <v>2.94</v>
      </c>
      <c r="I441" s="11">
        <v>7.35</v>
      </c>
      <c r="J441" s="11">
        <v>10.72</v>
      </c>
      <c r="K441" s="11">
        <v>4.91</v>
      </c>
      <c r="L441" s="11">
        <v>20.73</v>
      </c>
      <c r="M441" s="11">
        <v>16.61</v>
      </c>
      <c r="N441" s="11">
        <v>24.11</v>
      </c>
      <c r="O441" s="11">
        <v>15.14</v>
      </c>
      <c r="P441" s="11">
        <v>14.87</v>
      </c>
      <c r="Q441" s="11">
        <v>182.31</v>
      </c>
      <c r="R441" t="str">
        <f>VLOOKUP(D441,Lookups!$A$4:$E$311,5,FALSE)</f>
        <v>GR3</v>
      </c>
      <c r="S441" t="str">
        <f t="shared" si="35"/>
        <v>926</v>
      </c>
      <c r="T441" t="str">
        <f t="shared" si="36"/>
        <v>GR3926</v>
      </c>
      <c r="U441" t="str">
        <f t="shared" si="32"/>
        <v>GR39262013</v>
      </c>
      <c r="V441" t="str">
        <f t="shared" si="33"/>
        <v>PLTL</v>
      </c>
      <c r="W441" t="str">
        <f t="shared" si="34"/>
        <v>GR3PLTL2013</v>
      </c>
    </row>
    <row r="442" spans="1:23" x14ac:dyDescent="0.25">
      <c r="A442" t="s">
        <v>3194</v>
      </c>
      <c r="B442" t="s">
        <v>3200</v>
      </c>
      <c r="C442" t="s">
        <v>17</v>
      </c>
      <c r="D442" s="1" t="s">
        <v>25</v>
      </c>
      <c r="E442" s="11">
        <v>21.59</v>
      </c>
      <c r="F442" s="11">
        <v>13.72</v>
      </c>
      <c r="G442" s="11">
        <v>26.01</v>
      </c>
      <c r="H442" s="11">
        <v>55.68</v>
      </c>
      <c r="I442" s="11">
        <v>10.62</v>
      </c>
      <c r="J442" s="11">
        <v>15.58</v>
      </c>
      <c r="K442" s="11">
        <v>9.41</v>
      </c>
      <c r="L442" s="11">
        <v>13.75</v>
      </c>
      <c r="M442" s="11">
        <v>16.79</v>
      </c>
      <c r="N442" s="11">
        <v>16.5</v>
      </c>
      <c r="O442" s="11">
        <v>14.24</v>
      </c>
      <c r="P442" s="11">
        <v>24.24</v>
      </c>
      <c r="Q442" s="11">
        <v>238.13</v>
      </c>
      <c r="R442" t="str">
        <f>VLOOKUP(D442,Lookups!$A$4:$E$311,5,FALSE)</f>
        <v>GR4</v>
      </c>
      <c r="S442" t="str">
        <f t="shared" si="35"/>
        <v>926</v>
      </c>
      <c r="T442" t="str">
        <f t="shared" si="36"/>
        <v>GR4926</v>
      </c>
      <c r="U442" t="str">
        <f t="shared" si="32"/>
        <v>GR49262013</v>
      </c>
      <c r="V442" t="str">
        <f t="shared" si="33"/>
        <v>PLTL</v>
      </c>
      <c r="W442" t="str">
        <f t="shared" si="34"/>
        <v>GR4PLTL2013</v>
      </c>
    </row>
    <row r="443" spans="1:23" x14ac:dyDescent="0.25">
      <c r="A443" t="s">
        <v>3194</v>
      </c>
      <c r="B443" t="s">
        <v>3200</v>
      </c>
      <c r="C443" t="s">
        <v>17</v>
      </c>
      <c r="D443" s="1" t="s">
        <v>26</v>
      </c>
      <c r="E443" s="11">
        <v>1146.7</v>
      </c>
      <c r="F443" s="11">
        <v>998.66</v>
      </c>
      <c r="G443" s="11">
        <v>1108.6500000000001</v>
      </c>
      <c r="H443" s="11">
        <v>1170.92</v>
      </c>
      <c r="I443" s="11">
        <v>1084.04</v>
      </c>
      <c r="J443" s="11">
        <v>960.68</v>
      </c>
      <c r="K443" s="11">
        <v>1019.49</v>
      </c>
      <c r="L443" s="11">
        <v>1088.1099999999999</v>
      </c>
      <c r="M443" s="11">
        <v>961.95</v>
      </c>
      <c r="N443" s="11">
        <v>1113.6300000000001</v>
      </c>
      <c r="O443" s="11">
        <v>994.56</v>
      </c>
      <c r="P443" s="11">
        <v>1138.6300000000001</v>
      </c>
      <c r="Q443" s="11">
        <v>12786.02</v>
      </c>
      <c r="R443" t="str">
        <f>VLOOKUP(D443,Lookups!$A$4:$E$311,5,FALSE)</f>
        <v>GRC</v>
      </c>
      <c r="S443" t="str">
        <f t="shared" si="35"/>
        <v>926</v>
      </c>
      <c r="T443" t="str">
        <f t="shared" si="36"/>
        <v>GRC926</v>
      </c>
      <c r="U443" t="str">
        <f t="shared" si="32"/>
        <v>GRC9262013</v>
      </c>
      <c r="V443" t="str">
        <f t="shared" si="33"/>
        <v>PLTL</v>
      </c>
      <c r="W443" t="str">
        <f t="shared" si="34"/>
        <v>GRCPLTL2013</v>
      </c>
    </row>
    <row r="444" spans="1:23" x14ac:dyDescent="0.25">
      <c r="A444" t="s">
        <v>3194</v>
      </c>
      <c r="B444" t="s">
        <v>3201</v>
      </c>
      <c r="C444" t="s">
        <v>17</v>
      </c>
      <c r="D444" s="1" t="s">
        <v>18</v>
      </c>
      <c r="E444" s="11">
        <v>88197.3</v>
      </c>
      <c r="F444" s="11">
        <v>79418.09</v>
      </c>
      <c r="G444" s="11">
        <v>80670.98</v>
      </c>
      <c r="H444" s="11">
        <v>79550.960000000006</v>
      </c>
      <c r="I444" s="11">
        <v>78577.23</v>
      </c>
      <c r="J444" s="11">
        <v>86441.3</v>
      </c>
      <c r="K444" s="11">
        <v>84509.13</v>
      </c>
      <c r="L444" s="11">
        <v>86794.11</v>
      </c>
      <c r="M444" s="11">
        <v>80855.33</v>
      </c>
      <c r="N444" s="11">
        <v>27893.86</v>
      </c>
      <c r="O444" s="11">
        <v>21412.07</v>
      </c>
      <c r="P444" s="11">
        <v>9289.99</v>
      </c>
      <c r="Q444" s="11">
        <v>803610.35</v>
      </c>
      <c r="R444" t="str">
        <f>VLOOKUP(D444,Lookups!$A$4:$E$311,5,FALSE)</f>
        <v>CRC</v>
      </c>
      <c r="S444" t="str">
        <f t="shared" si="35"/>
        <v>926</v>
      </c>
      <c r="T444" t="str">
        <f t="shared" si="36"/>
        <v>CRC926</v>
      </c>
      <c r="U444" t="str">
        <f t="shared" si="32"/>
        <v>CRC9262013</v>
      </c>
      <c r="V444" t="str">
        <f t="shared" si="33"/>
        <v>PLTL</v>
      </c>
      <c r="W444" t="str">
        <f t="shared" si="34"/>
        <v>CRCPLTL2013</v>
      </c>
    </row>
    <row r="445" spans="1:23" x14ac:dyDescent="0.25">
      <c r="A445" t="s">
        <v>3194</v>
      </c>
      <c r="B445" t="s">
        <v>3201</v>
      </c>
      <c r="C445" t="s">
        <v>17</v>
      </c>
      <c r="D445" s="1" t="s">
        <v>19</v>
      </c>
      <c r="E445" s="11">
        <v>2846.69</v>
      </c>
      <c r="F445" s="11">
        <v>3057.23</v>
      </c>
      <c r="G445" s="11">
        <v>3085.31</v>
      </c>
      <c r="H445" s="11">
        <v>1982.78</v>
      </c>
      <c r="I445" s="11">
        <v>2412.6</v>
      </c>
      <c r="J445" s="11">
        <v>4962.01</v>
      </c>
      <c r="K445" s="11">
        <v>4630.4399999999996</v>
      </c>
      <c r="L445" s="11">
        <v>2999.47</v>
      </c>
      <c r="M445" s="11">
        <v>2480.39</v>
      </c>
      <c r="N445" s="11">
        <v>892.41</v>
      </c>
      <c r="O445" s="11">
        <v>526.82000000000005</v>
      </c>
      <c r="P445" s="11">
        <v>524.41999999999996</v>
      </c>
      <c r="Q445" s="11">
        <v>30400.57</v>
      </c>
      <c r="R445" t="str">
        <f>VLOOKUP(D445,Lookups!$A$4:$E$311,5,FALSE)</f>
        <v>CR4</v>
      </c>
      <c r="S445" t="str">
        <f t="shared" si="35"/>
        <v>926</v>
      </c>
      <c r="T445" t="str">
        <f t="shared" si="36"/>
        <v>CR4926</v>
      </c>
      <c r="U445" t="str">
        <f t="shared" si="32"/>
        <v>CR49262013</v>
      </c>
      <c r="V445" t="str">
        <f t="shared" si="33"/>
        <v>PLTL</v>
      </c>
      <c r="W445" t="str">
        <f t="shared" si="34"/>
        <v>CR4PLTL2013</v>
      </c>
    </row>
    <row r="446" spans="1:23" x14ac:dyDescent="0.25">
      <c r="A446" t="s">
        <v>3194</v>
      </c>
      <c r="B446" t="s">
        <v>3201</v>
      </c>
      <c r="C446" t="s">
        <v>17</v>
      </c>
      <c r="D446" s="1" t="s">
        <v>20</v>
      </c>
      <c r="E446" s="11">
        <v>3313.66</v>
      </c>
      <c r="F446" s="11">
        <v>3283.75</v>
      </c>
      <c r="G446" s="11">
        <v>3411.44</v>
      </c>
      <c r="H446" s="11">
        <v>6992.11</v>
      </c>
      <c r="I446" s="11">
        <v>3963.22</v>
      </c>
      <c r="J446" s="11">
        <v>2686.74</v>
      </c>
      <c r="K446" s="11">
        <v>3449.16</v>
      </c>
      <c r="L446" s="11">
        <v>2817.67</v>
      </c>
      <c r="M446" s="11">
        <v>1637.39</v>
      </c>
      <c r="N446" s="11">
        <v>1161.22</v>
      </c>
      <c r="O446" s="11">
        <v>888.24</v>
      </c>
      <c r="P446" s="11">
        <v>223.55</v>
      </c>
      <c r="Q446" s="11">
        <v>33828.15</v>
      </c>
      <c r="R446" t="str">
        <f>VLOOKUP(D446,Lookups!$A$4:$E$311,5,FALSE)</f>
        <v>CR5</v>
      </c>
      <c r="S446" t="str">
        <f t="shared" si="35"/>
        <v>926</v>
      </c>
      <c r="T446" t="str">
        <f t="shared" si="36"/>
        <v>CR5926</v>
      </c>
      <c r="U446" t="str">
        <f t="shared" si="32"/>
        <v>CR59262013</v>
      </c>
      <c r="V446" t="str">
        <f t="shared" si="33"/>
        <v>PLTL</v>
      </c>
      <c r="W446" t="str">
        <f t="shared" si="34"/>
        <v>CR5PLTL2013</v>
      </c>
    </row>
    <row r="447" spans="1:23" x14ac:dyDescent="0.25">
      <c r="A447" t="s">
        <v>3194</v>
      </c>
      <c r="B447" t="s">
        <v>3201</v>
      </c>
      <c r="C447" t="s">
        <v>17</v>
      </c>
      <c r="D447" s="1" t="s">
        <v>21</v>
      </c>
      <c r="E447" s="11">
        <v>5334.78</v>
      </c>
      <c r="F447" s="11">
        <v>3339.3</v>
      </c>
      <c r="G447" s="11">
        <v>3483.11</v>
      </c>
      <c r="H447" s="11">
        <v>5620.79</v>
      </c>
      <c r="I447" s="11">
        <v>3718.69</v>
      </c>
      <c r="J447" s="11">
        <v>2099.73</v>
      </c>
      <c r="K447" s="11">
        <v>3627.31</v>
      </c>
      <c r="L447" s="11">
        <v>5147.7700000000004</v>
      </c>
      <c r="M447" s="11">
        <v>1967.12</v>
      </c>
      <c r="N447" s="11">
        <v>637.35</v>
      </c>
      <c r="O447" s="11">
        <v>894.66</v>
      </c>
      <c r="P447" s="11">
        <v>268.42</v>
      </c>
      <c r="Q447" s="11">
        <v>36139.03</v>
      </c>
      <c r="R447" t="str">
        <f>VLOOKUP(D447,Lookups!$A$4:$E$311,5,FALSE)</f>
        <v>CR6</v>
      </c>
      <c r="S447" t="str">
        <f t="shared" si="35"/>
        <v>926</v>
      </c>
      <c r="T447" t="str">
        <f t="shared" si="36"/>
        <v>CR6926</v>
      </c>
      <c r="U447" t="str">
        <f t="shared" si="32"/>
        <v>CR69262013</v>
      </c>
      <c r="V447" t="str">
        <f t="shared" si="33"/>
        <v>PLTL</v>
      </c>
      <c r="W447" t="str">
        <f t="shared" si="34"/>
        <v>CR6PLTL2013</v>
      </c>
    </row>
    <row r="448" spans="1:23" x14ac:dyDescent="0.25">
      <c r="A448" t="s">
        <v>3194</v>
      </c>
      <c r="B448" t="s">
        <v>3201</v>
      </c>
      <c r="C448" t="s">
        <v>17</v>
      </c>
      <c r="D448" s="1" t="s">
        <v>22</v>
      </c>
      <c r="E448" s="11">
        <v>1750.3</v>
      </c>
      <c r="F448" s="11">
        <v>1757.4</v>
      </c>
      <c r="G448" s="11">
        <v>3719.74</v>
      </c>
      <c r="H448" s="11">
        <v>2872.44</v>
      </c>
      <c r="I448" s="11">
        <v>2800.37</v>
      </c>
      <c r="J448" s="11">
        <v>2952.5</v>
      </c>
      <c r="K448" s="11">
        <v>2121.9</v>
      </c>
      <c r="L448" s="11">
        <v>3179.96</v>
      </c>
      <c r="M448" s="11">
        <v>1613.47</v>
      </c>
      <c r="N448" s="11">
        <v>1326.23</v>
      </c>
      <c r="O448" s="11">
        <v>991.27</v>
      </c>
      <c r="P448" s="11">
        <v>806.31</v>
      </c>
      <c r="Q448" s="11">
        <v>25891.89</v>
      </c>
      <c r="R448" t="str">
        <f>VLOOKUP(D448,Lookups!$A$4:$E$311,5,FALSE)</f>
        <v>TY3</v>
      </c>
      <c r="S448" t="str">
        <f t="shared" si="35"/>
        <v>926</v>
      </c>
      <c r="T448" t="str">
        <f t="shared" si="36"/>
        <v>TY3926</v>
      </c>
      <c r="U448" t="str">
        <f t="shared" si="32"/>
        <v>TY39262013</v>
      </c>
      <c r="V448" t="str">
        <f t="shared" si="33"/>
        <v>PLTL</v>
      </c>
      <c r="W448" t="str">
        <f t="shared" si="34"/>
        <v>TY3PLTL2013</v>
      </c>
    </row>
    <row r="449" spans="1:23" x14ac:dyDescent="0.25">
      <c r="A449" t="s">
        <v>3194</v>
      </c>
      <c r="B449" t="s">
        <v>3201</v>
      </c>
      <c r="C449" t="s">
        <v>17</v>
      </c>
      <c r="D449" s="1" t="s">
        <v>23</v>
      </c>
      <c r="E449" s="11">
        <v>1789.17</v>
      </c>
      <c r="F449" s="11">
        <v>1582.3</v>
      </c>
      <c r="G449" s="11">
        <v>-320.2</v>
      </c>
      <c r="H449" s="11">
        <v>0</v>
      </c>
      <c r="I449" s="11">
        <v>0</v>
      </c>
      <c r="J449" s="11">
        <v>80.05</v>
      </c>
      <c r="K449" s="11">
        <v>720.45</v>
      </c>
      <c r="L449" s="11">
        <v>172.15</v>
      </c>
      <c r="M449" s="11">
        <v>690.43</v>
      </c>
      <c r="N449" s="11">
        <v>0</v>
      </c>
      <c r="O449" s="11">
        <v>0</v>
      </c>
      <c r="P449" s="11">
        <v>0</v>
      </c>
      <c r="Q449" s="11">
        <v>4714.3500000000004</v>
      </c>
      <c r="R449" t="str">
        <f>VLOOKUP(D449,Lookups!$A$4:$E$311,5,FALSE)</f>
        <v>TYC</v>
      </c>
      <c r="S449" t="str">
        <f t="shared" si="35"/>
        <v>926</v>
      </c>
      <c r="T449" t="str">
        <f t="shared" si="36"/>
        <v>TYC926</v>
      </c>
      <c r="U449" t="str">
        <f t="shared" si="32"/>
        <v>TYC9262013</v>
      </c>
      <c r="V449" t="str">
        <f t="shared" si="33"/>
        <v>PLTL</v>
      </c>
      <c r="W449" t="str">
        <f t="shared" si="34"/>
        <v>TYCPLTL2013</v>
      </c>
    </row>
    <row r="450" spans="1:23" x14ac:dyDescent="0.25">
      <c r="A450" t="s">
        <v>3194</v>
      </c>
      <c r="B450" t="s">
        <v>3201</v>
      </c>
      <c r="C450" t="s">
        <v>17</v>
      </c>
      <c r="D450" s="1" t="s">
        <v>24</v>
      </c>
      <c r="E450" s="11">
        <v>672.21</v>
      </c>
      <c r="F450" s="11">
        <v>845.32</v>
      </c>
      <c r="G450" s="11">
        <v>596.74</v>
      </c>
      <c r="H450" s="11">
        <v>95.21</v>
      </c>
      <c r="I450" s="11">
        <v>239.48</v>
      </c>
      <c r="J450" s="11">
        <v>349.11</v>
      </c>
      <c r="K450" s="11">
        <v>159.97999999999999</v>
      </c>
      <c r="L450" s="11">
        <v>676.55</v>
      </c>
      <c r="M450" s="11">
        <v>541.15</v>
      </c>
      <c r="N450" s="11">
        <v>403.22</v>
      </c>
      <c r="O450" s="11">
        <v>252.99</v>
      </c>
      <c r="P450" s="11">
        <v>263.26</v>
      </c>
      <c r="Q450" s="11">
        <v>5095.22</v>
      </c>
      <c r="R450" t="str">
        <f>VLOOKUP(D450,Lookups!$A$4:$E$311,5,FALSE)</f>
        <v>GR3</v>
      </c>
      <c r="S450" t="str">
        <f t="shared" si="35"/>
        <v>926</v>
      </c>
      <c r="T450" t="str">
        <f t="shared" si="36"/>
        <v>GR3926</v>
      </c>
      <c r="U450" t="str">
        <f t="shared" si="32"/>
        <v>GR39262013</v>
      </c>
      <c r="V450" t="str">
        <f t="shared" si="33"/>
        <v>PLTL</v>
      </c>
      <c r="W450" t="str">
        <f t="shared" si="34"/>
        <v>GR3PLTL2013</v>
      </c>
    </row>
    <row r="451" spans="1:23" x14ac:dyDescent="0.25">
      <c r="A451" t="s">
        <v>3194</v>
      </c>
      <c r="B451" t="s">
        <v>3201</v>
      </c>
      <c r="C451" t="s">
        <v>17</v>
      </c>
      <c r="D451" s="1" t="s">
        <v>25</v>
      </c>
      <c r="E451" s="11">
        <v>702.37</v>
      </c>
      <c r="F451" s="11">
        <v>447.19</v>
      </c>
      <c r="G451" s="11">
        <v>848.22</v>
      </c>
      <c r="H451" s="11">
        <v>1813.7</v>
      </c>
      <c r="I451" s="11">
        <v>346.22</v>
      </c>
      <c r="J451" s="11">
        <v>507.79</v>
      </c>
      <c r="K451" s="11">
        <v>307.70999999999998</v>
      </c>
      <c r="L451" s="11">
        <v>449.5</v>
      </c>
      <c r="M451" s="11">
        <v>547.07000000000005</v>
      </c>
      <c r="N451" s="11">
        <v>275.72000000000003</v>
      </c>
      <c r="O451" s="11">
        <v>237.84</v>
      </c>
      <c r="P451" s="11">
        <v>429.75</v>
      </c>
      <c r="Q451" s="11">
        <v>6913.08</v>
      </c>
      <c r="R451" t="str">
        <f>VLOOKUP(D451,Lookups!$A$4:$E$311,5,FALSE)</f>
        <v>GR4</v>
      </c>
      <c r="S451" t="str">
        <f t="shared" si="35"/>
        <v>926</v>
      </c>
      <c r="T451" t="str">
        <f t="shared" si="36"/>
        <v>GR4926</v>
      </c>
      <c r="U451" t="str">
        <f t="shared" ref="U451:U514" si="37">T451&amp;A451</f>
        <v>GR49262013</v>
      </c>
      <c r="V451" t="str">
        <f t="shared" ref="V451:V514" si="38">LEFT(C451,4)</f>
        <v>PLTL</v>
      </c>
      <c r="W451" t="str">
        <f t="shared" ref="W451:W514" si="39">R451&amp;V451&amp;A451</f>
        <v>GR4PLTL2013</v>
      </c>
    </row>
    <row r="452" spans="1:23" x14ac:dyDescent="0.25">
      <c r="A452" t="s">
        <v>3194</v>
      </c>
      <c r="B452" t="s">
        <v>3201</v>
      </c>
      <c r="C452" t="s">
        <v>17</v>
      </c>
      <c r="D452" s="1" t="s">
        <v>26</v>
      </c>
      <c r="E452" s="11">
        <v>37391.71</v>
      </c>
      <c r="F452" s="11">
        <v>32501.63</v>
      </c>
      <c r="G452" s="11">
        <v>36154.449999999997</v>
      </c>
      <c r="H452" s="11">
        <v>38208.910000000003</v>
      </c>
      <c r="I452" s="11">
        <v>35349.83</v>
      </c>
      <c r="J452" s="11">
        <v>31329.34</v>
      </c>
      <c r="K452" s="11">
        <v>33246.94</v>
      </c>
      <c r="L452" s="11">
        <v>35482.629999999997</v>
      </c>
      <c r="M452" s="11">
        <v>31363.16</v>
      </c>
      <c r="N452" s="11">
        <v>18621.509999999998</v>
      </c>
      <c r="O452" s="11">
        <v>16611.12</v>
      </c>
      <c r="P452" s="11">
        <v>20189.63</v>
      </c>
      <c r="Q452" s="11">
        <v>366450.86</v>
      </c>
      <c r="R452" t="str">
        <f>VLOOKUP(D452,Lookups!$A$4:$E$311,5,FALSE)</f>
        <v>GRC</v>
      </c>
      <c r="S452" t="str">
        <f t="shared" si="35"/>
        <v>926</v>
      </c>
      <c r="T452" t="str">
        <f t="shared" si="36"/>
        <v>GRC926</v>
      </c>
      <c r="U452" t="str">
        <f t="shared" si="37"/>
        <v>GRC9262013</v>
      </c>
      <c r="V452" t="str">
        <f t="shared" si="38"/>
        <v>PLTL</v>
      </c>
      <c r="W452" t="str">
        <f t="shared" si="39"/>
        <v>GRCPLTL2013</v>
      </c>
    </row>
    <row r="453" spans="1:23" x14ac:dyDescent="0.25">
      <c r="A453" t="s">
        <v>3194</v>
      </c>
      <c r="B453" t="s">
        <v>3202</v>
      </c>
      <c r="C453" t="s">
        <v>17</v>
      </c>
      <c r="D453" s="1" t="s">
        <v>18</v>
      </c>
      <c r="E453" s="11">
        <v>4732.71</v>
      </c>
      <c r="F453" s="11">
        <v>4233.49</v>
      </c>
      <c r="G453" s="11">
        <v>4305.8100000000004</v>
      </c>
      <c r="H453" s="11">
        <v>4239.93</v>
      </c>
      <c r="I453" s="11">
        <v>4188.58</v>
      </c>
      <c r="J453" s="11">
        <v>4607.09</v>
      </c>
      <c r="K453" s="11">
        <v>4504.21</v>
      </c>
      <c r="L453" s="11">
        <v>4626.12</v>
      </c>
      <c r="M453" s="11">
        <v>4309.8599999999997</v>
      </c>
      <c r="N453" s="11">
        <v>4664.32</v>
      </c>
      <c r="O453" s="11">
        <v>3587.34</v>
      </c>
      <c r="P453" s="11">
        <v>4567.12</v>
      </c>
      <c r="Q453" s="11">
        <v>52566.58</v>
      </c>
      <c r="R453" t="str">
        <f>VLOOKUP(D453,Lookups!$A$4:$E$311,5,FALSE)</f>
        <v>CRC</v>
      </c>
      <c r="S453" t="str">
        <f t="shared" si="35"/>
        <v>926</v>
      </c>
      <c r="T453" t="str">
        <f t="shared" si="36"/>
        <v>CRC926</v>
      </c>
      <c r="U453" t="str">
        <f t="shared" si="37"/>
        <v>CRC9262013</v>
      </c>
      <c r="V453" t="str">
        <f t="shared" si="38"/>
        <v>PLTL</v>
      </c>
      <c r="W453" t="str">
        <f t="shared" si="39"/>
        <v>CRCPLTL2013</v>
      </c>
    </row>
    <row r="454" spans="1:23" x14ac:dyDescent="0.25">
      <c r="A454" t="s">
        <v>3194</v>
      </c>
      <c r="B454" t="s">
        <v>3202</v>
      </c>
      <c r="C454" t="s">
        <v>17</v>
      </c>
      <c r="D454" s="1" t="s">
        <v>19</v>
      </c>
      <c r="E454" s="11">
        <v>151.74</v>
      </c>
      <c r="F454" s="11">
        <v>163.01</v>
      </c>
      <c r="G454" s="11">
        <v>164.45</v>
      </c>
      <c r="H454" s="11">
        <v>105.73</v>
      </c>
      <c r="I454" s="11">
        <v>128.69</v>
      </c>
      <c r="J454" s="11">
        <v>264.45</v>
      </c>
      <c r="K454" s="11">
        <v>246.81</v>
      </c>
      <c r="L454" s="11">
        <v>160</v>
      </c>
      <c r="M454" s="11">
        <v>132.32</v>
      </c>
      <c r="N454" s="11">
        <v>151.41999999999999</v>
      </c>
      <c r="O454" s="11">
        <v>89.61</v>
      </c>
      <c r="P454" s="11">
        <v>171.78</v>
      </c>
      <c r="Q454" s="11">
        <v>1930.01</v>
      </c>
      <c r="R454" t="str">
        <f>VLOOKUP(D454,Lookups!$A$4:$E$311,5,FALSE)</f>
        <v>CR4</v>
      </c>
      <c r="S454" t="str">
        <f t="shared" si="35"/>
        <v>926</v>
      </c>
      <c r="T454" t="str">
        <f t="shared" si="36"/>
        <v>CR4926</v>
      </c>
      <c r="U454" t="str">
        <f t="shared" si="37"/>
        <v>CR49262013</v>
      </c>
      <c r="V454" t="str">
        <f t="shared" si="38"/>
        <v>PLTL</v>
      </c>
      <c r="W454" t="str">
        <f t="shared" si="39"/>
        <v>CR4PLTL2013</v>
      </c>
    </row>
    <row r="455" spans="1:23" x14ac:dyDescent="0.25">
      <c r="A455" t="s">
        <v>3194</v>
      </c>
      <c r="B455" t="s">
        <v>3202</v>
      </c>
      <c r="C455" t="s">
        <v>17</v>
      </c>
      <c r="D455" s="1" t="s">
        <v>20</v>
      </c>
      <c r="E455" s="11">
        <v>176.65</v>
      </c>
      <c r="F455" s="11">
        <v>175.1</v>
      </c>
      <c r="G455" s="11">
        <v>181.87</v>
      </c>
      <c r="H455" s="11">
        <v>372.73</v>
      </c>
      <c r="I455" s="11">
        <v>211.29</v>
      </c>
      <c r="J455" s="11">
        <v>143.29</v>
      </c>
      <c r="K455" s="11">
        <v>183.88</v>
      </c>
      <c r="L455" s="11">
        <v>150.52000000000001</v>
      </c>
      <c r="M455" s="11">
        <v>87.63</v>
      </c>
      <c r="N455" s="11">
        <v>197.24</v>
      </c>
      <c r="O455" s="11">
        <v>150.80000000000001</v>
      </c>
      <c r="P455" s="11">
        <v>139.72</v>
      </c>
      <c r="Q455" s="11">
        <v>2170.7199999999998</v>
      </c>
      <c r="R455" t="str">
        <f>VLOOKUP(D455,Lookups!$A$4:$E$311,5,FALSE)</f>
        <v>CR5</v>
      </c>
      <c r="S455" t="str">
        <f t="shared" si="35"/>
        <v>926</v>
      </c>
      <c r="T455" t="str">
        <f t="shared" si="36"/>
        <v>CR5926</v>
      </c>
      <c r="U455" t="str">
        <f t="shared" si="37"/>
        <v>CR59262013</v>
      </c>
      <c r="V455" t="str">
        <f t="shared" si="38"/>
        <v>PLTL</v>
      </c>
      <c r="W455" t="str">
        <f t="shared" si="39"/>
        <v>CR5PLTL2013</v>
      </c>
    </row>
    <row r="456" spans="1:23" x14ac:dyDescent="0.25">
      <c r="A456" t="s">
        <v>3194</v>
      </c>
      <c r="B456" t="s">
        <v>3202</v>
      </c>
      <c r="C456" t="s">
        <v>17</v>
      </c>
      <c r="D456" s="1" t="s">
        <v>21</v>
      </c>
      <c r="E456" s="11">
        <v>284.33999999999997</v>
      </c>
      <c r="F456" s="11">
        <v>178.09</v>
      </c>
      <c r="G456" s="11">
        <v>185.67</v>
      </c>
      <c r="H456" s="11">
        <v>299.75</v>
      </c>
      <c r="I456" s="11">
        <v>198.26</v>
      </c>
      <c r="J456" s="11">
        <v>112.02</v>
      </c>
      <c r="K456" s="11">
        <v>193.33</v>
      </c>
      <c r="L456" s="11">
        <v>274.8</v>
      </c>
      <c r="M456" s="11">
        <v>105.37</v>
      </c>
      <c r="N456" s="11">
        <v>108.66</v>
      </c>
      <c r="O456" s="11">
        <v>152.11000000000001</v>
      </c>
      <c r="P456" s="11">
        <v>152.88999999999999</v>
      </c>
      <c r="Q456" s="11">
        <v>2245.29</v>
      </c>
      <c r="R456" t="str">
        <f>VLOOKUP(D456,Lookups!$A$4:$E$311,5,FALSE)</f>
        <v>CR6</v>
      </c>
      <c r="S456" t="str">
        <f t="shared" si="35"/>
        <v>926</v>
      </c>
      <c r="T456" t="str">
        <f t="shared" si="36"/>
        <v>CR6926</v>
      </c>
      <c r="U456" t="str">
        <f t="shared" si="37"/>
        <v>CR69262013</v>
      </c>
      <c r="V456" t="str">
        <f t="shared" si="38"/>
        <v>PLTL</v>
      </c>
      <c r="W456" t="str">
        <f t="shared" si="39"/>
        <v>CR6PLTL2013</v>
      </c>
    </row>
    <row r="457" spans="1:23" x14ac:dyDescent="0.25">
      <c r="A457" t="s">
        <v>3194</v>
      </c>
      <c r="B457" t="s">
        <v>3202</v>
      </c>
      <c r="C457" t="s">
        <v>17</v>
      </c>
      <c r="D457" s="1" t="s">
        <v>22</v>
      </c>
      <c r="E457" s="11">
        <v>94.21</v>
      </c>
      <c r="F457" s="11">
        <v>94.54</v>
      </c>
      <c r="G457" s="11">
        <v>200.23</v>
      </c>
      <c r="H457" s="11">
        <v>154.68</v>
      </c>
      <c r="I457" s="11">
        <v>150.76</v>
      </c>
      <c r="J457" s="11">
        <v>158.94</v>
      </c>
      <c r="K457" s="11">
        <v>114.24</v>
      </c>
      <c r="L457" s="11">
        <v>171.22</v>
      </c>
      <c r="M457" s="11">
        <v>86.84</v>
      </c>
      <c r="N457" s="11">
        <v>139.30000000000001</v>
      </c>
      <c r="O457" s="11">
        <v>104.17</v>
      </c>
      <c r="P457" s="11">
        <v>60.23</v>
      </c>
      <c r="Q457" s="11">
        <v>1529.36</v>
      </c>
      <c r="R457" t="str">
        <f>VLOOKUP(D457,Lookups!$A$4:$E$311,5,FALSE)</f>
        <v>TY3</v>
      </c>
      <c r="S457" t="str">
        <f t="shared" si="35"/>
        <v>926</v>
      </c>
      <c r="T457" t="str">
        <f t="shared" si="36"/>
        <v>TY3926</v>
      </c>
      <c r="U457" t="str">
        <f t="shared" si="37"/>
        <v>TY39262013</v>
      </c>
      <c r="V457" t="str">
        <f t="shared" si="38"/>
        <v>PLTL</v>
      </c>
      <c r="W457" t="str">
        <f t="shared" si="39"/>
        <v>TY3PLTL2013</v>
      </c>
    </row>
    <row r="458" spans="1:23" x14ac:dyDescent="0.25">
      <c r="A458" t="s">
        <v>3194</v>
      </c>
      <c r="B458" t="s">
        <v>3202</v>
      </c>
      <c r="C458" t="s">
        <v>17</v>
      </c>
      <c r="D458" s="1" t="s">
        <v>23</v>
      </c>
      <c r="E458" s="11">
        <v>96.37</v>
      </c>
      <c r="F458" s="11">
        <v>85.24</v>
      </c>
      <c r="G458" s="11">
        <v>-17.239999999999998</v>
      </c>
      <c r="H458" s="11">
        <v>0</v>
      </c>
      <c r="I458" s="11">
        <v>0</v>
      </c>
      <c r="J458" s="11">
        <v>4.3099999999999996</v>
      </c>
      <c r="K458" s="11">
        <v>38.79</v>
      </c>
      <c r="L458" s="11">
        <v>9.2899999999999991</v>
      </c>
      <c r="M458" s="11">
        <v>37.159999999999997</v>
      </c>
      <c r="N458" s="11">
        <v>0</v>
      </c>
      <c r="O458" s="11">
        <v>0</v>
      </c>
      <c r="P458" s="11">
        <v>0</v>
      </c>
      <c r="Q458" s="11">
        <v>253.92</v>
      </c>
      <c r="R458" t="str">
        <f>VLOOKUP(D458,Lookups!$A$4:$E$311,5,FALSE)</f>
        <v>TYC</v>
      </c>
      <c r="S458" t="str">
        <f t="shared" si="35"/>
        <v>926</v>
      </c>
      <c r="T458" t="str">
        <f t="shared" si="36"/>
        <v>TYC926</v>
      </c>
      <c r="U458" t="str">
        <f t="shared" si="37"/>
        <v>TYC9262013</v>
      </c>
      <c r="V458" t="str">
        <f t="shared" si="38"/>
        <v>PLTL</v>
      </c>
      <c r="W458" t="str">
        <f t="shared" si="39"/>
        <v>TYCPLTL2013</v>
      </c>
    </row>
    <row r="459" spans="1:23" x14ac:dyDescent="0.25">
      <c r="A459" t="s">
        <v>3194</v>
      </c>
      <c r="B459" t="s">
        <v>3202</v>
      </c>
      <c r="C459" t="s">
        <v>17</v>
      </c>
      <c r="D459" s="1" t="s">
        <v>24</v>
      </c>
      <c r="E459" s="11">
        <v>36.15</v>
      </c>
      <c r="F459" s="11">
        <v>45.46</v>
      </c>
      <c r="G459" s="11">
        <v>32.119999999999997</v>
      </c>
      <c r="H459" s="11">
        <v>5.12</v>
      </c>
      <c r="I459" s="11">
        <v>12.89</v>
      </c>
      <c r="J459" s="11">
        <v>18.78</v>
      </c>
      <c r="K459" s="11">
        <v>8.61</v>
      </c>
      <c r="L459" s="11">
        <v>36.47</v>
      </c>
      <c r="M459" s="11">
        <v>29.12</v>
      </c>
      <c r="N459" s="11">
        <v>42.39</v>
      </c>
      <c r="O459" s="11">
        <v>26.65</v>
      </c>
      <c r="P459" s="11">
        <v>19.55</v>
      </c>
      <c r="Q459" s="11">
        <v>313.31</v>
      </c>
      <c r="R459" t="str">
        <f>VLOOKUP(D459,Lookups!$A$4:$E$311,5,FALSE)</f>
        <v>GR3</v>
      </c>
      <c r="S459" t="str">
        <f t="shared" si="35"/>
        <v>926</v>
      </c>
      <c r="T459" t="str">
        <f t="shared" si="36"/>
        <v>GR3926</v>
      </c>
      <c r="U459" t="str">
        <f t="shared" si="37"/>
        <v>GR39262013</v>
      </c>
      <c r="V459" t="str">
        <f t="shared" si="38"/>
        <v>PLTL</v>
      </c>
      <c r="W459" t="str">
        <f t="shared" si="39"/>
        <v>GR3PLTL2013</v>
      </c>
    </row>
    <row r="460" spans="1:23" x14ac:dyDescent="0.25">
      <c r="A460" t="s">
        <v>3194</v>
      </c>
      <c r="B460" t="s">
        <v>3202</v>
      </c>
      <c r="C460" t="s">
        <v>17</v>
      </c>
      <c r="D460" s="1" t="s">
        <v>25</v>
      </c>
      <c r="E460" s="11">
        <v>37.78</v>
      </c>
      <c r="F460" s="11">
        <v>24.04</v>
      </c>
      <c r="G460" s="11">
        <v>45.62</v>
      </c>
      <c r="H460" s="11">
        <v>97.64</v>
      </c>
      <c r="I460" s="11">
        <v>18.62</v>
      </c>
      <c r="J460" s="11">
        <v>27.33</v>
      </c>
      <c r="K460" s="11">
        <v>16.579999999999998</v>
      </c>
      <c r="L460" s="11">
        <v>24.22</v>
      </c>
      <c r="M460" s="11">
        <v>29.46</v>
      </c>
      <c r="N460" s="11">
        <v>29.09</v>
      </c>
      <c r="O460" s="11">
        <v>25.09</v>
      </c>
      <c r="P460" s="11">
        <v>31.93</v>
      </c>
      <c r="Q460" s="11">
        <v>407.4</v>
      </c>
      <c r="R460" t="str">
        <f>VLOOKUP(D460,Lookups!$A$4:$E$311,5,FALSE)</f>
        <v>GR4</v>
      </c>
      <c r="S460" t="str">
        <f t="shared" si="35"/>
        <v>926</v>
      </c>
      <c r="T460" t="str">
        <f t="shared" si="36"/>
        <v>GR4926</v>
      </c>
      <c r="U460" t="str">
        <f t="shared" si="37"/>
        <v>GR49262013</v>
      </c>
      <c r="V460" t="str">
        <f t="shared" si="38"/>
        <v>PLTL</v>
      </c>
      <c r="W460" t="str">
        <f t="shared" si="39"/>
        <v>GR4PLTL2013</v>
      </c>
    </row>
    <row r="461" spans="1:23" x14ac:dyDescent="0.25">
      <c r="A461" t="s">
        <v>3194</v>
      </c>
      <c r="B461" t="s">
        <v>3202</v>
      </c>
      <c r="C461" t="s">
        <v>17</v>
      </c>
      <c r="D461" s="1" t="s">
        <v>26</v>
      </c>
      <c r="E461" s="11">
        <v>2012.77</v>
      </c>
      <c r="F461" s="11">
        <v>1749.99</v>
      </c>
      <c r="G461" s="11">
        <v>1946.52</v>
      </c>
      <c r="H461" s="11">
        <v>2057.17</v>
      </c>
      <c r="I461" s="11">
        <v>1903.22</v>
      </c>
      <c r="J461" s="11">
        <v>1686.69</v>
      </c>
      <c r="K461" s="11">
        <v>1789.84</v>
      </c>
      <c r="L461" s="11">
        <v>1910.51</v>
      </c>
      <c r="M461" s="11">
        <v>1688.87</v>
      </c>
      <c r="N461" s="11">
        <v>1954.93</v>
      </c>
      <c r="O461" s="11">
        <v>1746.39</v>
      </c>
      <c r="P461" s="11">
        <v>1508.37</v>
      </c>
      <c r="Q461" s="11">
        <v>21955.27</v>
      </c>
      <c r="R461" t="str">
        <f>VLOOKUP(D461,Lookups!$A$4:$E$311,5,FALSE)</f>
        <v>GRC</v>
      </c>
      <c r="S461" t="str">
        <f t="shared" si="35"/>
        <v>926</v>
      </c>
      <c r="T461" t="str">
        <f t="shared" si="36"/>
        <v>GRC926</v>
      </c>
      <c r="U461" t="str">
        <f t="shared" si="37"/>
        <v>GRC9262013</v>
      </c>
      <c r="V461" t="str">
        <f t="shared" si="38"/>
        <v>PLTL</v>
      </c>
      <c r="W461" t="str">
        <f t="shared" si="39"/>
        <v>GRCPLTL2013</v>
      </c>
    </row>
    <row r="462" spans="1:23" x14ac:dyDescent="0.25">
      <c r="A462" t="s">
        <v>3194</v>
      </c>
      <c r="B462" t="s">
        <v>3203</v>
      </c>
      <c r="C462" t="s">
        <v>17</v>
      </c>
      <c r="D462" s="1" t="s">
        <v>18</v>
      </c>
      <c r="E462" s="11">
        <v>4866.74</v>
      </c>
      <c r="F462" s="11">
        <v>4378.01</v>
      </c>
      <c r="G462" s="11">
        <v>4447.25</v>
      </c>
      <c r="H462" s="11">
        <v>4386.58</v>
      </c>
      <c r="I462" s="11">
        <v>4340.91</v>
      </c>
      <c r="J462" s="11">
        <v>4769</v>
      </c>
      <c r="K462" s="11">
        <v>4662.51</v>
      </c>
      <c r="L462" s="11">
        <v>4787.84</v>
      </c>
      <c r="M462" s="11">
        <v>4459.91</v>
      </c>
      <c r="N462" s="11">
        <v>4831.88</v>
      </c>
      <c r="O462" s="11">
        <v>3716.41</v>
      </c>
      <c r="P462" s="11">
        <v>7375.59</v>
      </c>
      <c r="Q462" s="11">
        <v>57022.63</v>
      </c>
      <c r="R462" t="str">
        <f>VLOOKUP(D462,Lookups!$A$4:$E$311,5,FALSE)</f>
        <v>CRC</v>
      </c>
      <c r="S462" t="str">
        <f t="shared" si="35"/>
        <v>926</v>
      </c>
      <c r="T462" t="str">
        <f t="shared" si="36"/>
        <v>CRC926</v>
      </c>
      <c r="U462" t="str">
        <f t="shared" si="37"/>
        <v>CRC9262013</v>
      </c>
      <c r="V462" t="str">
        <f t="shared" si="38"/>
        <v>PLTL</v>
      </c>
      <c r="W462" t="str">
        <f t="shared" si="39"/>
        <v>CRCPLTL2013</v>
      </c>
    </row>
    <row r="463" spans="1:23" x14ac:dyDescent="0.25">
      <c r="A463" t="s">
        <v>3194</v>
      </c>
      <c r="B463" t="s">
        <v>3203</v>
      </c>
      <c r="C463" t="s">
        <v>17</v>
      </c>
      <c r="D463" s="1" t="s">
        <v>19</v>
      </c>
      <c r="E463" s="11">
        <v>157.05000000000001</v>
      </c>
      <c r="F463" s="11">
        <v>168.66</v>
      </c>
      <c r="G463" s="11">
        <v>170.2</v>
      </c>
      <c r="H463" s="11">
        <v>109.41</v>
      </c>
      <c r="I463" s="11">
        <v>133.16</v>
      </c>
      <c r="J463" s="11">
        <v>273.64999999999998</v>
      </c>
      <c r="K463" s="11">
        <v>255.37</v>
      </c>
      <c r="L463" s="11">
        <v>165.42</v>
      </c>
      <c r="M463" s="11">
        <v>136.69999999999999</v>
      </c>
      <c r="N463" s="11">
        <v>156.47</v>
      </c>
      <c r="O463" s="11">
        <v>92.31</v>
      </c>
      <c r="P463" s="11">
        <v>265.99</v>
      </c>
      <c r="Q463" s="11">
        <v>2084.39</v>
      </c>
      <c r="R463" t="str">
        <f>VLOOKUP(D463,Lookups!$A$4:$E$311,5,FALSE)</f>
        <v>CR4</v>
      </c>
      <c r="S463" t="str">
        <f t="shared" si="35"/>
        <v>926</v>
      </c>
      <c r="T463" t="str">
        <f t="shared" si="36"/>
        <v>CR4926</v>
      </c>
      <c r="U463" t="str">
        <f t="shared" si="37"/>
        <v>CR49262013</v>
      </c>
      <c r="V463" t="str">
        <f t="shared" si="38"/>
        <v>PLTL</v>
      </c>
      <c r="W463" t="str">
        <f t="shared" si="39"/>
        <v>CR4PLTL2013</v>
      </c>
    </row>
    <row r="464" spans="1:23" x14ac:dyDescent="0.25">
      <c r="A464" t="s">
        <v>3194</v>
      </c>
      <c r="B464" t="s">
        <v>3203</v>
      </c>
      <c r="C464" t="s">
        <v>17</v>
      </c>
      <c r="D464" s="1" t="s">
        <v>20</v>
      </c>
      <c r="E464" s="11">
        <v>182.79</v>
      </c>
      <c r="F464" s="11">
        <v>181.18</v>
      </c>
      <c r="G464" s="11">
        <v>188.17</v>
      </c>
      <c r="H464" s="11">
        <v>385.66</v>
      </c>
      <c r="I464" s="11">
        <v>218.64</v>
      </c>
      <c r="J464" s="11">
        <v>148.25</v>
      </c>
      <c r="K464" s="11">
        <v>190.22</v>
      </c>
      <c r="L464" s="11">
        <v>155.33000000000001</v>
      </c>
      <c r="M464" s="11">
        <v>90.19</v>
      </c>
      <c r="N464" s="11">
        <v>203.59</v>
      </c>
      <c r="O464" s="11">
        <v>155.69999999999999</v>
      </c>
      <c r="P464" s="11">
        <v>231.66</v>
      </c>
      <c r="Q464" s="11">
        <v>2331.38</v>
      </c>
      <c r="R464" t="str">
        <f>VLOOKUP(D464,Lookups!$A$4:$E$311,5,FALSE)</f>
        <v>CR5</v>
      </c>
      <c r="S464" t="str">
        <f t="shared" si="35"/>
        <v>926</v>
      </c>
      <c r="T464" t="str">
        <f t="shared" si="36"/>
        <v>CR5926</v>
      </c>
      <c r="U464" t="str">
        <f t="shared" si="37"/>
        <v>CR59262013</v>
      </c>
      <c r="V464" t="str">
        <f t="shared" si="38"/>
        <v>PLTL</v>
      </c>
      <c r="W464" t="str">
        <f t="shared" si="39"/>
        <v>CR5PLTL2013</v>
      </c>
    </row>
    <row r="465" spans="1:23" x14ac:dyDescent="0.25">
      <c r="A465" t="s">
        <v>3194</v>
      </c>
      <c r="B465" t="s">
        <v>3203</v>
      </c>
      <c r="C465" t="s">
        <v>17</v>
      </c>
      <c r="D465" s="1" t="s">
        <v>21</v>
      </c>
      <c r="E465" s="11">
        <v>294.3</v>
      </c>
      <c r="F465" s="11">
        <v>184.28</v>
      </c>
      <c r="G465" s="11">
        <v>192.17</v>
      </c>
      <c r="H465" s="11">
        <v>311.36</v>
      </c>
      <c r="I465" s="11">
        <v>205.17</v>
      </c>
      <c r="J465" s="11">
        <v>115.94</v>
      </c>
      <c r="K465" s="11">
        <v>200.14</v>
      </c>
      <c r="L465" s="11">
        <v>285.54000000000002</v>
      </c>
      <c r="M465" s="11">
        <v>108.38</v>
      </c>
      <c r="N465" s="11">
        <v>111.64</v>
      </c>
      <c r="O465" s="11">
        <v>156.74</v>
      </c>
      <c r="P465" s="11">
        <v>250.6</v>
      </c>
      <c r="Q465" s="11">
        <v>2416.2600000000002</v>
      </c>
      <c r="R465" t="str">
        <f>VLOOKUP(D465,Lookups!$A$4:$E$311,5,FALSE)</f>
        <v>CR6</v>
      </c>
      <c r="S465" t="str">
        <f t="shared" si="35"/>
        <v>926</v>
      </c>
      <c r="T465" t="str">
        <f t="shared" si="36"/>
        <v>CR6926</v>
      </c>
      <c r="U465" t="str">
        <f t="shared" si="37"/>
        <v>CR69262013</v>
      </c>
      <c r="V465" t="str">
        <f t="shared" si="38"/>
        <v>PLTL</v>
      </c>
      <c r="W465" t="str">
        <f t="shared" si="39"/>
        <v>CR6PLTL2013</v>
      </c>
    </row>
    <row r="466" spans="1:23" x14ac:dyDescent="0.25">
      <c r="A466" t="s">
        <v>3194</v>
      </c>
      <c r="B466" t="s">
        <v>3203</v>
      </c>
      <c r="C466" t="s">
        <v>17</v>
      </c>
      <c r="D466" s="1" t="s">
        <v>22</v>
      </c>
      <c r="E466" s="11">
        <v>90.9</v>
      </c>
      <c r="F466" s="11">
        <v>91.27</v>
      </c>
      <c r="G466" s="11">
        <v>193.21</v>
      </c>
      <c r="H466" s="11">
        <v>149.21</v>
      </c>
      <c r="I466" s="11">
        <v>145.44999999999999</v>
      </c>
      <c r="J466" s="11">
        <v>153.36000000000001</v>
      </c>
      <c r="K466" s="11">
        <v>110.22</v>
      </c>
      <c r="L466" s="11">
        <v>165.12</v>
      </c>
      <c r="M466" s="11">
        <v>83.76</v>
      </c>
      <c r="N466" s="11">
        <v>134.38</v>
      </c>
      <c r="O466" s="11">
        <v>100.45</v>
      </c>
      <c r="P466" s="11">
        <v>45.09</v>
      </c>
      <c r="Q466" s="11">
        <v>1462.42</v>
      </c>
      <c r="R466" t="str">
        <f>VLOOKUP(D466,Lookups!$A$4:$E$311,5,FALSE)</f>
        <v>TY3</v>
      </c>
      <c r="S466" t="str">
        <f t="shared" si="35"/>
        <v>926</v>
      </c>
      <c r="T466" t="str">
        <f t="shared" si="36"/>
        <v>TY3926</v>
      </c>
      <c r="U466" t="str">
        <f t="shared" si="37"/>
        <v>TY39262013</v>
      </c>
      <c r="V466" t="str">
        <f t="shared" si="38"/>
        <v>PLTL</v>
      </c>
      <c r="W466" t="str">
        <f t="shared" si="39"/>
        <v>TY3PLTL2013</v>
      </c>
    </row>
    <row r="467" spans="1:23" x14ac:dyDescent="0.25">
      <c r="A467" t="s">
        <v>3194</v>
      </c>
      <c r="B467" t="s">
        <v>3203</v>
      </c>
      <c r="C467" t="s">
        <v>17</v>
      </c>
      <c r="D467" s="1" t="s">
        <v>23</v>
      </c>
      <c r="E467" s="11">
        <v>92.92</v>
      </c>
      <c r="F467" s="11">
        <v>82.48</v>
      </c>
      <c r="G467" s="11">
        <v>-16.64</v>
      </c>
      <c r="H467" s="11">
        <v>0</v>
      </c>
      <c r="I467" s="11">
        <v>0</v>
      </c>
      <c r="J467" s="11">
        <v>4.16</v>
      </c>
      <c r="K467" s="11">
        <v>37.44</v>
      </c>
      <c r="L467" s="11">
        <v>9.1300000000000008</v>
      </c>
      <c r="M467" s="11">
        <v>35.840000000000003</v>
      </c>
      <c r="N467" s="11">
        <v>0</v>
      </c>
      <c r="O467" s="11">
        <v>0</v>
      </c>
      <c r="P467" s="11">
        <v>0</v>
      </c>
      <c r="Q467" s="11">
        <v>245.33</v>
      </c>
      <c r="R467" t="str">
        <f>VLOOKUP(D467,Lookups!$A$4:$E$311,5,FALSE)</f>
        <v>TYC</v>
      </c>
      <c r="S467" t="str">
        <f t="shared" si="35"/>
        <v>926</v>
      </c>
      <c r="T467" t="str">
        <f t="shared" si="36"/>
        <v>TYC926</v>
      </c>
      <c r="U467" t="str">
        <f t="shared" si="37"/>
        <v>TYC9262013</v>
      </c>
      <c r="V467" t="str">
        <f t="shared" si="38"/>
        <v>PLTL</v>
      </c>
      <c r="W467" t="str">
        <f t="shared" si="39"/>
        <v>TYCPLTL2013</v>
      </c>
    </row>
    <row r="468" spans="1:23" x14ac:dyDescent="0.25">
      <c r="A468" t="s">
        <v>3194</v>
      </c>
      <c r="B468" t="s">
        <v>3203</v>
      </c>
      <c r="C468" t="s">
        <v>17</v>
      </c>
      <c r="D468" s="1" t="s">
        <v>24</v>
      </c>
      <c r="E468" s="11">
        <v>34.950000000000003</v>
      </c>
      <c r="F468" s="11">
        <v>43.95</v>
      </c>
      <c r="G468" s="11">
        <v>31.01</v>
      </c>
      <c r="H468" s="11">
        <v>4.95</v>
      </c>
      <c r="I468" s="11">
        <v>12.45</v>
      </c>
      <c r="J468" s="11">
        <v>18.149999999999999</v>
      </c>
      <c r="K468" s="11">
        <v>8.31</v>
      </c>
      <c r="L468" s="11">
        <v>35.11</v>
      </c>
      <c r="M468" s="11">
        <v>28.1</v>
      </c>
      <c r="N468" s="11">
        <v>40.85</v>
      </c>
      <c r="O468" s="11">
        <v>25.62</v>
      </c>
      <c r="P468" s="11">
        <v>14.8</v>
      </c>
      <c r="Q468" s="11">
        <v>298.25</v>
      </c>
      <c r="R468" t="str">
        <f>VLOOKUP(D468,Lookups!$A$4:$E$311,5,FALSE)</f>
        <v>GR3</v>
      </c>
      <c r="S468" t="str">
        <f t="shared" si="35"/>
        <v>926</v>
      </c>
      <c r="T468" t="str">
        <f t="shared" si="36"/>
        <v>GR3926</v>
      </c>
      <c r="U468" t="str">
        <f t="shared" si="37"/>
        <v>GR39262013</v>
      </c>
      <c r="V468" t="str">
        <f t="shared" si="38"/>
        <v>PLTL</v>
      </c>
      <c r="W468" t="str">
        <f t="shared" si="39"/>
        <v>GR3PLTL2013</v>
      </c>
    </row>
    <row r="469" spans="1:23" x14ac:dyDescent="0.25">
      <c r="A469" t="s">
        <v>3194</v>
      </c>
      <c r="B469" t="s">
        <v>3203</v>
      </c>
      <c r="C469" t="s">
        <v>17</v>
      </c>
      <c r="D469" s="1" t="s">
        <v>25</v>
      </c>
      <c r="E469" s="11">
        <v>36.51</v>
      </c>
      <c r="F469" s="11">
        <v>23.25</v>
      </c>
      <c r="G469" s="11">
        <v>44.09</v>
      </c>
      <c r="H469" s="11">
        <v>94.26</v>
      </c>
      <c r="I469" s="11">
        <v>18</v>
      </c>
      <c r="J469" s="11">
        <v>26.4</v>
      </c>
      <c r="K469" s="11">
        <v>15.95</v>
      </c>
      <c r="L469" s="11">
        <v>23.3</v>
      </c>
      <c r="M469" s="11">
        <v>28.38</v>
      </c>
      <c r="N469" s="11">
        <v>27.92</v>
      </c>
      <c r="O469" s="11">
        <v>24.09</v>
      </c>
      <c r="P469" s="11">
        <v>24.12</v>
      </c>
      <c r="Q469" s="11">
        <v>386.27</v>
      </c>
      <c r="R469" t="str">
        <f>VLOOKUP(D469,Lookups!$A$4:$E$311,5,FALSE)</f>
        <v>GR4</v>
      </c>
      <c r="S469" t="str">
        <f t="shared" si="35"/>
        <v>926</v>
      </c>
      <c r="T469" t="str">
        <f t="shared" si="36"/>
        <v>GR4926</v>
      </c>
      <c r="U469" t="str">
        <f t="shared" si="37"/>
        <v>GR49262013</v>
      </c>
      <c r="V469" t="str">
        <f t="shared" si="38"/>
        <v>PLTL</v>
      </c>
      <c r="W469" t="str">
        <f t="shared" si="39"/>
        <v>GR4PLTL2013</v>
      </c>
    </row>
    <row r="470" spans="1:23" x14ac:dyDescent="0.25">
      <c r="A470" t="s">
        <v>3194</v>
      </c>
      <c r="B470" t="s">
        <v>3203</v>
      </c>
      <c r="C470" t="s">
        <v>17</v>
      </c>
      <c r="D470" s="1" t="s">
        <v>26</v>
      </c>
      <c r="E470" s="11">
        <v>1941.44</v>
      </c>
      <c r="F470" s="11">
        <v>1690.42</v>
      </c>
      <c r="G470" s="11">
        <v>1876.97</v>
      </c>
      <c r="H470" s="11">
        <v>1982.19</v>
      </c>
      <c r="I470" s="11">
        <v>1835.22</v>
      </c>
      <c r="J470" s="11">
        <v>1626.54</v>
      </c>
      <c r="K470" s="11">
        <v>1725.44</v>
      </c>
      <c r="L470" s="11">
        <v>1840.99</v>
      </c>
      <c r="M470" s="11">
        <v>1627.98</v>
      </c>
      <c r="N470" s="11">
        <v>1884.28</v>
      </c>
      <c r="O470" s="11">
        <v>1683.01</v>
      </c>
      <c r="P470" s="11">
        <v>1129.07</v>
      </c>
      <c r="Q470" s="11">
        <v>20843.55</v>
      </c>
      <c r="R470" t="str">
        <f>VLOOKUP(D470,Lookups!$A$4:$E$311,5,FALSE)</f>
        <v>GRC</v>
      </c>
      <c r="S470" t="str">
        <f t="shared" si="35"/>
        <v>926</v>
      </c>
      <c r="T470" t="str">
        <f t="shared" si="36"/>
        <v>GRC926</v>
      </c>
      <c r="U470" t="str">
        <f t="shared" si="37"/>
        <v>GRC9262013</v>
      </c>
      <c r="V470" t="str">
        <f t="shared" si="38"/>
        <v>PLTL</v>
      </c>
      <c r="W470" t="str">
        <f t="shared" si="39"/>
        <v>GRCPLTL2013</v>
      </c>
    </row>
    <row r="471" spans="1:23" x14ac:dyDescent="0.25">
      <c r="A471" t="s">
        <v>3194</v>
      </c>
      <c r="B471" t="s">
        <v>3204</v>
      </c>
      <c r="C471" t="s">
        <v>17</v>
      </c>
      <c r="D471" s="1" t="s">
        <v>18</v>
      </c>
      <c r="E471" s="11">
        <v>5200.62</v>
      </c>
      <c r="F471" s="11">
        <v>4714.43</v>
      </c>
      <c r="G471" s="11">
        <v>4781.1099999999997</v>
      </c>
      <c r="H471" s="11">
        <v>4722.5200000000004</v>
      </c>
      <c r="I471" s="11">
        <v>4668.2299999999996</v>
      </c>
      <c r="J471" s="11">
        <v>5132.53</v>
      </c>
      <c r="K471" s="11">
        <v>5018.2700000000004</v>
      </c>
      <c r="L471" s="11">
        <v>5153.3</v>
      </c>
      <c r="M471" s="11">
        <v>4800.78</v>
      </c>
      <c r="N471" s="11">
        <v>5198.62</v>
      </c>
      <c r="O471" s="11">
        <v>3998.36</v>
      </c>
      <c r="P471" s="11">
        <v>1666.99</v>
      </c>
      <c r="Q471" s="11">
        <v>55055.76</v>
      </c>
      <c r="R471" t="str">
        <f>VLOOKUP(D471,Lookups!$A$4:$E$311,5,FALSE)</f>
        <v>CRC</v>
      </c>
      <c r="S471" t="str">
        <f t="shared" si="35"/>
        <v>926</v>
      </c>
      <c r="T471" t="str">
        <f t="shared" si="36"/>
        <v>CRC926</v>
      </c>
      <c r="U471" t="str">
        <f t="shared" si="37"/>
        <v>CRC9262013</v>
      </c>
      <c r="V471" t="str">
        <f t="shared" si="38"/>
        <v>PLTL</v>
      </c>
      <c r="W471" t="str">
        <f t="shared" si="39"/>
        <v>CRCPLTL2013</v>
      </c>
    </row>
    <row r="472" spans="1:23" x14ac:dyDescent="0.25">
      <c r="A472" t="s">
        <v>3194</v>
      </c>
      <c r="B472" t="s">
        <v>3204</v>
      </c>
      <c r="C472" t="s">
        <v>17</v>
      </c>
      <c r="D472" s="1" t="s">
        <v>19</v>
      </c>
      <c r="E472" s="11">
        <v>168.86</v>
      </c>
      <c r="F472" s="11">
        <v>181.32</v>
      </c>
      <c r="G472" s="11">
        <v>182.98</v>
      </c>
      <c r="H472" s="11">
        <v>117.57</v>
      </c>
      <c r="I472" s="11">
        <v>143.11000000000001</v>
      </c>
      <c r="J472" s="11">
        <v>294.35000000000002</v>
      </c>
      <c r="K472" s="11">
        <v>274.7</v>
      </c>
      <c r="L472" s="11">
        <v>177.98</v>
      </c>
      <c r="M472" s="11">
        <v>147.19999999999999</v>
      </c>
      <c r="N472" s="11">
        <v>168.46</v>
      </c>
      <c r="O472" s="11">
        <v>99.48</v>
      </c>
      <c r="P472" s="11">
        <v>52.31</v>
      </c>
      <c r="Q472" s="11">
        <v>2008.32</v>
      </c>
      <c r="R472" t="str">
        <f>VLOOKUP(D472,Lookups!$A$4:$E$311,5,FALSE)</f>
        <v>CR4</v>
      </c>
      <c r="S472" t="str">
        <f t="shared" si="35"/>
        <v>926</v>
      </c>
      <c r="T472" t="str">
        <f t="shared" si="36"/>
        <v>CR4926</v>
      </c>
      <c r="U472" t="str">
        <f t="shared" si="37"/>
        <v>CR49262013</v>
      </c>
      <c r="V472" t="str">
        <f t="shared" si="38"/>
        <v>PLTL</v>
      </c>
      <c r="W472" t="str">
        <f t="shared" si="39"/>
        <v>CR4PLTL2013</v>
      </c>
    </row>
    <row r="473" spans="1:23" x14ac:dyDescent="0.25">
      <c r="A473" t="s">
        <v>3194</v>
      </c>
      <c r="B473" t="s">
        <v>3204</v>
      </c>
      <c r="C473" t="s">
        <v>17</v>
      </c>
      <c r="D473" s="1" t="s">
        <v>20</v>
      </c>
      <c r="E473" s="11">
        <v>196.59</v>
      </c>
      <c r="F473" s="11">
        <v>194.78</v>
      </c>
      <c r="G473" s="11">
        <v>202.39</v>
      </c>
      <c r="H473" s="11">
        <v>414.85</v>
      </c>
      <c r="I473" s="11">
        <v>235.09</v>
      </c>
      <c r="J473" s="11">
        <v>159.35</v>
      </c>
      <c r="K473" s="11">
        <v>204.63</v>
      </c>
      <c r="L473" s="11">
        <v>167.09</v>
      </c>
      <c r="M473" s="11">
        <v>97.19</v>
      </c>
      <c r="N473" s="11">
        <v>219.17</v>
      </c>
      <c r="O473" s="11">
        <v>167.7</v>
      </c>
      <c r="P473" s="11">
        <v>42.05</v>
      </c>
      <c r="Q473" s="11">
        <v>2300.88</v>
      </c>
      <c r="R473" t="str">
        <f>VLOOKUP(D473,Lookups!$A$4:$E$311,5,FALSE)</f>
        <v>CR5</v>
      </c>
      <c r="S473" t="str">
        <f t="shared" si="35"/>
        <v>926</v>
      </c>
      <c r="T473" t="str">
        <f t="shared" si="36"/>
        <v>CR5926</v>
      </c>
      <c r="U473" t="str">
        <f t="shared" si="37"/>
        <v>CR59262013</v>
      </c>
      <c r="V473" t="str">
        <f t="shared" si="38"/>
        <v>PLTL</v>
      </c>
      <c r="W473" t="str">
        <f t="shared" si="39"/>
        <v>CR5PLTL2013</v>
      </c>
    </row>
    <row r="474" spans="1:23" x14ac:dyDescent="0.25">
      <c r="A474" t="s">
        <v>3194</v>
      </c>
      <c r="B474" t="s">
        <v>3204</v>
      </c>
      <c r="C474" t="s">
        <v>17</v>
      </c>
      <c r="D474" s="1" t="s">
        <v>21</v>
      </c>
      <c r="E474" s="11">
        <v>316.44</v>
      </c>
      <c r="F474" s="11">
        <v>198.03</v>
      </c>
      <c r="G474" s="11">
        <v>206.58</v>
      </c>
      <c r="H474" s="11">
        <v>334.14</v>
      </c>
      <c r="I474" s="11">
        <v>220.58</v>
      </c>
      <c r="J474" s="11">
        <v>124.51</v>
      </c>
      <c r="K474" s="11">
        <v>215.16</v>
      </c>
      <c r="L474" s="11">
        <v>306.27999999999997</v>
      </c>
      <c r="M474" s="11">
        <v>116.7</v>
      </c>
      <c r="N474" s="11">
        <v>120.32</v>
      </c>
      <c r="O474" s="11">
        <v>168.95</v>
      </c>
      <c r="P474" s="11">
        <v>47.39</v>
      </c>
      <c r="Q474" s="11">
        <v>2375.08</v>
      </c>
      <c r="R474" t="str">
        <f>VLOOKUP(D474,Lookups!$A$4:$E$311,5,FALSE)</f>
        <v>CR6</v>
      </c>
      <c r="S474" t="str">
        <f t="shared" si="35"/>
        <v>926</v>
      </c>
      <c r="T474" t="str">
        <f t="shared" si="36"/>
        <v>CR6926</v>
      </c>
      <c r="U474" t="str">
        <f t="shared" si="37"/>
        <v>CR69262013</v>
      </c>
      <c r="V474" t="str">
        <f t="shared" si="38"/>
        <v>PLTL</v>
      </c>
      <c r="W474" t="str">
        <f t="shared" si="39"/>
        <v>CR6PLTL2013</v>
      </c>
    </row>
    <row r="475" spans="1:23" x14ac:dyDescent="0.25">
      <c r="A475" t="s">
        <v>3194</v>
      </c>
      <c r="B475" t="s">
        <v>3204</v>
      </c>
      <c r="C475" t="s">
        <v>17</v>
      </c>
      <c r="D475" s="1" t="s">
        <v>22</v>
      </c>
      <c r="E475" s="11">
        <v>102.92</v>
      </c>
      <c r="F475" s="11">
        <v>103.34</v>
      </c>
      <c r="G475" s="11">
        <v>218.79</v>
      </c>
      <c r="H475" s="11">
        <v>168.88</v>
      </c>
      <c r="I475" s="11">
        <v>164.66</v>
      </c>
      <c r="J475" s="11">
        <v>173.65</v>
      </c>
      <c r="K475" s="11">
        <v>124.79</v>
      </c>
      <c r="L475" s="11">
        <v>187.01</v>
      </c>
      <c r="M475" s="11">
        <v>94.88</v>
      </c>
      <c r="N475" s="11">
        <v>152.22999999999999</v>
      </c>
      <c r="O475" s="11">
        <v>113.78</v>
      </c>
      <c r="P475" s="11">
        <v>76.63</v>
      </c>
      <c r="Q475" s="11">
        <v>1681.56</v>
      </c>
      <c r="R475" t="str">
        <f>VLOOKUP(D475,Lookups!$A$4:$E$311,5,FALSE)</f>
        <v>TY3</v>
      </c>
      <c r="S475" t="str">
        <f t="shared" si="35"/>
        <v>926</v>
      </c>
      <c r="T475" t="str">
        <f t="shared" si="36"/>
        <v>TY3926</v>
      </c>
      <c r="U475" t="str">
        <f t="shared" si="37"/>
        <v>TY39262013</v>
      </c>
      <c r="V475" t="str">
        <f t="shared" si="38"/>
        <v>PLTL</v>
      </c>
      <c r="W475" t="str">
        <f t="shared" si="39"/>
        <v>TY3PLTL2013</v>
      </c>
    </row>
    <row r="476" spans="1:23" x14ac:dyDescent="0.25">
      <c r="A476" t="s">
        <v>3194</v>
      </c>
      <c r="B476" t="s">
        <v>3204</v>
      </c>
      <c r="C476" t="s">
        <v>17</v>
      </c>
      <c r="D476" s="1" t="s">
        <v>23</v>
      </c>
      <c r="E476" s="11">
        <v>105.11</v>
      </c>
      <c r="F476" s="11">
        <v>93.1</v>
      </c>
      <c r="G476" s="11">
        <v>-18.84</v>
      </c>
      <c r="H476" s="11">
        <v>0</v>
      </c>
      <c r="I476" s="11">
        <v>0</v>
      </c>
      <c r="J476" s="11">
        <v>4.71</v>
      </c>
      <c r="K476" s="11">
        <v>42.39</v>
      </c>
      <c r="L476" s="11">
        <v>10.210000000000001</v>
      </c>
      <c r="M476" s="11">
        <v>40.6</v>
      </c>
      <c r="N476" s="11">
        <v>0</v>
      </c>
      <c r="O476" s="11">
        <v>0</v>
      </c>
      <c r="P476" s="11">
        <v>0</v>
      </c>
      <c r="Q476" s="11">
        <v>277.27999999999997</v>
      </c>
      <c r="R476" t="str">
        <f>VLOOKUP(D476,Lookups!$A$4:$E$311,5,FALSE)</f>
        <v>TYC</v>
      </c>
      <c r="S476" t="str">
        <f t="shared" si="35"/>
        <v>926</v>
      </c>
      <c r="T476" t="str">
        <f t="shared" si="36"/>
        <v>TYC926</v>
      </c>
      <c r="U476" t="str">
        <f t="shared" si="37"/>
        <v>TYC9262013</v>
      </c>
      <c r="V476" t="str">
        <f t="shared" si="38"/>
        <v>PLTL</v>
      </c>
      <c r="W476" t="str">
        <f t="shared" si="39"/>
        <v>TYCPLTL2013</v>
      </c>
    </row>
    <row r="477" spans="1:23" x14ac:dyDescent="0.25">
      <c r="A477" t="s">
        <v>3194</v>
      </c>
      <c r="B477" t="s">
        <v>3204</v>
      </c>
      <c r="C477" t="s">
        <v>17</v>
      </c>
      <c r="D477" s="1" t="s">
        <v>24</v>
      </c>
      <c r="E477" s="11">
        <v>39.58</v>
      </c>
      <c r="F477" s="11">
        <v>49.78</v>
      </c>
      <c r="G477" s="11">
        <v>35.119999999999997</v>
      </c>
      <c r="H477" s="11">
        <v>5.61</v>
      </c>
      <c r="I477" s="11">
        <v>14.11</v>
      </c>
      <c r="J477" s="11">
        <v>20.56</v>
      </c>
      <c r="K477" s="11">
        <v>9.42</v>
      </c>
      <c r="L477" s="11">
        <v>39.79</v>
      </c>
      <c r="M477" s="11">
        <v>31.82</v>
      </c>
      <c r="N477" s="11">
        <v>46.29</v>
      </c>
      <c r="O477" s="11">
        <v>29.06</v>
      </c>
      <c r="P477" s="11">
        <v>25.02</v>
      </c>
      <c r="Q477" s="11">
        <v>346.16</v>
      </c>
      <c r="R477" t="str">
        <f>VLOOKUP(D477,Lookups!$A$4:$E$311,5,FALSE)</f>
        <v>GR3</v>
      </c>
      <c r="S477" t="str">
        <f t="shared" si="35"/>
        <v>926</v>
      </c>
      <c r="T477" t="str">
        <f t="shared" si="36"/>
        <v>GR3926</v>
      </c>
      <c r="U477" t="str">
        <f t="shared" si="37"/>
        <v>GR39262013</v>
      </c>
      <c r="V477" t="str">
        <f t="shared" si="38"/>
        <v>PLTL</v>
      </c>
      <c r="W477" t="str">
        <f t="shared" si="39"/>
        <v>GR3PLTL2013</v>
      </c>
    </row>
    <row r="478" spans="1:23" x14ac:dyDescent="0.25">
      <c r="A478" t="s">
        <v>3194</v>
      </c>
      <c r="B478" t="s">
        <v>3204</v>
      </c>
      <c r="C478" t="s">
        <v>17</v>
      </c>
      <c r="D478" s="1" t="s">
        <v>25</v>
      </c>
      <c r="E478" s="11">
        <v>41.34</v>
      </c>
      <c r="F478" s="11">
        <v>26.35</v>
      </c>
      <c r="G478" s="11">
        <v>49.95</v>
      </c>
      <c r="H478" s="11">
        <v>106.69</v>
      </c>
      <c r="I478" s="11">
        <v>20.399999999999999</v>
      </c>
      <c r="J478" s="11">
        <v>29.9</v>
      </c>
      <c r="K478" s="11">
        <v>18.14</v>
      </c>
      <c r="L478" s="11">
        <v>26.44</v>
      </c>
      <c r="M478" s="11">
        <v>32.17</v>
      </c>
      <c r="N478" s="11">
        <v>31.67</v>
      </c>
      <c r="O478" s="11">
        <v>27.32</v>
      </c>
      <c r="P478" s="11">
        <v>40.840000000000003</v>
      </c>
      <c r="Q478" s="11">
        <v>451.21</v>
      </c>
      <c r="R478" t="str">
        <f>VLOOKUP(D478,Lookups!$A$4:$E$311,5,FALSE)</f>
        <v>GR4</v>
      </c>
      <c r="S478" t="str">
        <f t="shared" si="35"/>
        <v>926</v>
      </c>
      <c r="T478" t="str">
        <f t="shared" si="36"/>
        <v>GR4926</v>
      </c>
      <c r="U478" t="str">
        <f t="shared" si="37"/>
        <v>GR49262013</v>
      </c>
      <c r="V478" t="str">
        <f t="shared" si="38"/>
        <v>PLTL</v>
      </c>
      <c r="W478" t="str">
        <f t="shared" si="39"/>
        <v>GR4PLTL2013</v>
      </c>
    </row>
    <row r="479" spans="1:23" x14ac:dyDescent="0.25">
      <c r="A479" t="s">
        <v>3194</v>
      </c>
      <c r="B479" t="s">
        <v>3204</v>
      </c>
      <c r="C479" t="s">
        <v>17</v>
      </c>
      <c r="D479" s="1" t="s">
        <v>26</v>
      </c>
      <c r="E479" s="11">
        <v>2198.23</v>
      </c>
      <c r="F479" s="11">
        <v>1912.19</v>
      </c>
      <c r="G479" s="11">
        <v>2125.62</v>
      </c>
      <c r="H479" s="11">
        <v>2245.73</v>
      </c>
      <c r="I479" s="11">
        <v>2078.17</v>
      </c>
      <c r="J479" s="11">
        <v>1841.66</v>
      </c>
      <c r="K479" s="11">
        <v>1954.57</v>
      </c>
      <c r="L479" s="11">
        <v>2086.1</v>
      </c>
      <c r="M479" s="11">
        <v>1844.15</v>
      </c>
      <c r="N479" s="11">
        <v>2134.63</v>
      </c>
      <c r="O479" s="11">
        <v>1906.57</v>
      </c>
      <c r="P479" s="11">
        <v>1918.8</v>
      </c>
      <c r="Q479" s="11">
        <v>24246.42</v>
      </c>
      <c r="R479" t="str">
        <f>VLOOKUP(D479,Lookups!$A$4:$E$311,5,FALSE)</f>
        <v>GRC</v>
      </c>
      <c r="S479" t="str">
        <f t="shared" si="35"/>
        <v>926</v>
      </c>
      <c r="T479" t="str">
        <f t="shared" si="36"/>
        <v>GRC926</v>
      </c>
      <c r="U479" t="str">
        <f t="shared" si="37"/>
        <v>GRC9262013</v>
      </c>
      <c r="V479" t="str">
        <f t="shared" si="38"/>
        <v>PLTL</v>
      </c>
      <c r="W479" t="str">
        <f t="shared" si="39"/>
        <v>GRCPLTL2013</v>
      </c>
    </row>
    <row r="480" spans="1:23" x14ac:dyDescent="0.25">
      <c r="A480" t="s">
        <v>3194</v>
      </c>
      <c r="B480" t="s">
        <v>3205</v>
      </c>
      <c r="C480" t="s">
        <v>17</v>
      </c>
      <c r="D480" s="1" t="s">
        <v>18</v>
      </c>
      <c r="E480" s="11">
        <v>87993.99</v>
      </c>
      <c r="F480" s="11">
        <v>80107.83</v>
      </c>
      <c r="G480" s="11">
        <v>159208.46</v>
      </c>
      <c r="H480" s="11">
        <v>157182.51</v>
      </c>
      <c r="I480" s="11">
        <v>155041.70000000001</v>
      </c>
      <c r="J480" s="11">
        <v>170735.91</v>
      </c>
      <c r="K480" s="11">
        <v>166903.95000000001</v>
      </c>
      <c r="L480" s="11">
        <v>171436.18</v>
      </c>
      <c r="M480" s="11">
        <v>159706.87</v>
      </c>
      <c r="N480" s="11">
        <v>225203.6</v>
      </c>
      <c r="O480" s="11">
        <v>173237.74</v>
      </c>
      <c r="P480" s="11">
        <v>160322.79999999999</v>
      </c>
      <c r="Q480" s="11">
        <v>1867081.54</v>
      </c>
      <c r="R480" t="str">
        <f>VLOOKUP(D480,Lookups!$A$4:$E$311,5,FALSE)</f>
        <v>CRC</v>
      </c>
      <c r="S480" t="str">
        <f t="shared" si="35"/>
        <v>926</v>
      </c>
      <c r="T480" t="str">
        <f t="shared" si="36"/>
        <v>CRC926</v>
      </c>
      <c r="U480" t="str">
        <f t="shared" si="37"/>
        <v>CRC9262013</v>
      </c>
      <c r="V480" t="str">
        <f t="shared" si="38"/>
        <v>PLTL</v>
      </c>
      <c r="W480" t="str">
        <f t="shared" si="39"/>
        <v>CRCPLTL2013</v>
      </c>
    </row>
    <row r="481" spans="1:23" x14ac:dyDescent="0.25">
      <c r="A481" t="s">
        <v>3194</v>
      </c>
      <c r="B481" t="s">
        <v>3205</v>
      </c>
      <c r="C481" t="s">
        <v>17</v>
      </c>
      <c r="D481" s="1" t="s">
        <v>19</v>
      </c>
      <c r="E481" s="11">
        <v>2872.03</v>
      </c>
      <c r="F481" s="11">
        <v>3084.41</v>
      </c>
      <c r="G481" s="11">
        <v>6055.32</v>
      </c>
      <c r="H481" s="11">
        <v>3918.25</v>
      </c>
      <c r="I481" s="11">
        <v>4767.5600000000004</v>
      </c>
      <c r="J481" s="11">
        <v>9805.94</v>
      </c>
      <c r="K481" s="11">
        <v>9150.7099999999991</v>
      </c>
      <c r="L481" s="11">
        <v>5927.66</v>
      </c>
      <c r="M481" s="11">
        <v>4901.87</v>
      </c>
      <c r="N481" s="11">
        <v>7312.73</v>
      </c>
      <c r="O481" s="11">
        <v>4316.99</v>
      </c>
      <c r="P481" s="11">
        <v>5917.12</v>
      </c>
      <c r="Q481" s="11">
        <v>68030.59</v>
      </c>
      <c r="R481" t="str">
        <f>VLOOKUP(D481,Lookups!$A$4:$E$311,5,FALSE)</f>
        <v>CR4</v>
      </c>
      <c r="S481" t="str">
        <f t="shared" si="35"/>
        <v>926</v>
      </c>
      <c r="T481" t="str">
        <f t="shared" si="36"/>
        <v>CR4926</v>
      </c>
      <c r="U481" t="str">
        <f t="shared" si="37"/>
        <v>CR49262013</v>
      </c>
      <c r="V481" t="str">
        <f t="shared" si="38"/>
        <v>PLTL</v>
      </c>
      <c r="W481" t="str">
        <f t="shared" si="39"/>
        <v>CR4PLTL2013</v>
      </c>
    </row>
    <row r="482" spans="1:23" x14ac:dyDescent="0.25">
      <c r="A482" t="s">
        <v>3194</v>
      </c>
      <c r="B482" t="s">
        <v>3205</v>
      </c>
      <c r="C482" t="s">
        <v>17</v>
      </c>
      <c r="D482" s="1" t="s">
        <v>20</v>
      </c>
      <c r="E482" s="11">
        <v>3343.08</v>
      </c>
      <c r="F482" s="11">
        <v>3312.99</v>
      </c>
      <c r="G482" s="11">
        <v>6741.56</v>
      </c>
      <c r="H482" s="11">
        <v>13817.62</v>
      </c>
      <c r="I482" s="11">
        <v>7831.98</v>
      </c>
      <c r="J482" s="11">
        <v>5309.36</v>
      </c>
      <c r="K482" s="11">
        <v>6816.24</v>
      </c>
      <c r="L482" s="11">
        <v>5568.37</v>
      </c>
      <c r="M482" s="11">
        <v>3235.94</v>
      </c>
      <c r="N482" s="11">
        <v>9516.9699999999993</v>
      </c>
      <c r="O482" s="11">
        <v>7278.37</v>
      </c>
      <c r="P482" s="11">
        <v>4762.79</v>
      </c>
      <c r="Q482" s="11">
        <v>77535.27</v>
      </c>
      <c r="R482" t="str">
        <f>VLOOKUP(D482,Lookups!$A$4:$E$311,5,FALSE)</f>
        <v>CR5</v>
      </c>
      <c r="S482" t="str">
        <f t="shared" si="35"/>
        <v>926</v>
      </c>
      <c r="T482" t="str">
        <f t="shared" si="36"/>
        <v>CR5926</v>
      </c>
      <c r="U482" t="str">
        <f t="shared" si="37"/>
        <v>CR59262013</v>
      </c>
      <c r="V482" t="str">
        <f t="shared" si="38"/>
        <v>PLTL</v>
      </c>
      <c r="W482" t="str">
        <f t="shared" si="39"/>
        <v>CR5PLTL2013</v>
      </c>
    </row>
    <row r="483" spans="1:23" x14ac:dyDescent="0.25">
      <c r="A483" t="s">
        <v>3194</v>
      </c>
      <c r="B483" t="s">
        <v>3205</v>
      </c>
      <c r="C483" t="s">
        <v>17</v>
      </c>
      <c r="D483" s="1" t="s">
        <v>21</v>
      </c>
      <c r="E483" s="11">
        <v>5382.32</v>
      </c>
      <c r="F483" s="11">
        <v>3369.11</v>
      </c>
      <c r="G483" s="11">
        <v>6883.26</v>
      </c>
      <c r="H483" s="11">
        <v>11070.52</v>
      </c>
      <c r="I483" s="11">
        <v>7348.77</v>
      </c>
      <c r="J483" s="11">
        <v>4149.17</v>
      </c>
      <c r="K483" s="11">
        <v>7168.03</v>
      </c>
      <c r="L483" s="11">
        <v>10126.56</v>
      </c>
      <c r="M483" s="11">
        <v>3887.65</v>
      </c>
      <c r="N483" s="11">
        <v>5223.57</v>
      </c>
      <c r="O483" s="11">
        <v>7330.78</v>
      </c>
      <c r="P483" s="11">
        <v>5231.09</v>
      </c>
      <c r="Q483" s="11">
        <v>77170.83</v>
      </c>
      <c r="R483" t="str">
        <f>VLOOKUP(D483,Lookups!$A$4:$E$311,5,FALSE)</f>
        <v>CR6</v>
      </c>
      <c r="S483" t="str">
        <f t="shared" si="35"/>
        <v>926</v>
      </c>
      <c r="T483" t="str">
        <f t="shared" si="36"/>
        <v>CR6926</v>
      </c>
      <c r="U483" t="str">
        <f t="shared" si="37"/>
        <v>CR69262013</v>
      </c>
      <c r="V483" t="str">
        <f t="shared" si="38"/>
        <v>PLTL</v>
      </c>
      <c r="W483" t="str">
        <f t="shared" si="39"/>
        <v>CR6PLTL2013</v>
      </c>
    </row>
    <row r="484" spans="1:23" x14ac:dyDescent="0.25">
      <c r="A484" t="s">
        <v>3194</v>
      </c>
      <c r="B484" t="s">
        <v>3205</v>
      </c>
      <c r="C484" t="s">
        <v>17</v>
      </c>
      <c r="D484" s="1" t="s">
        <v>22</v>
      </c>
      <c r="E484" s="11">
        <v>1712.78</v>
      </c>
      <c r="F484" s="11">
        <v>1719.7</v>
      </c>
      <c r="G484" s="11">
        <v>5558.52</v>
      </c>
      <c r="H484" s="11">
        <v>4431.88</v>
      </c>
      <c r="I484" s="11">
        <v>4320.67</v>
      </c>
      <c r="J484" s="11">
        <v>4555.41</v>
      </c>
      <c r="K484" s="11">
        <v>3273.87</v>
      </c>
      <c r="L484" s="11">
        <v>4906.3599999999997</v>
      </c>
      <c r="M484" s="11">
        <v>2489.42</v>
      </c>
      <c r="N484" s="11">
        <v>5252.58</v>
      </c>
      <c r="O484" s="11">
        <v>3925.99</v>
      </c>
      <c r="P484" s="11">
        <v>2759.65</v>
      </c>
      <c r="Q484" s="11">
        <v>44906.83</v>
      </c>
      <c r="R484" t="str">
        <f>VLOOKUP(D484,Lookups!$A$4:$E$311,5,FALSE)</f>
        <v>TY3</v>
      </c>
      <c r="S484" t="str">
        <f t="shared" si="35"/>
        <v>926</v>
      </c>
      <c r="T484" t="str">
        <f t="shared" si="36"/>
        <v>TY3926</v>
      </c>
      <c r="U484" t="str">
        <f t="shared" si="37"/>
        <v>TY39262013</v>
      </c>
      <c r="V484" t="str">
        <f t="shared" si="38"/>
        <v>PLTL</v>
      </c>
      <c r="W484" t="str">
        <f t="shared" si="39"/>
        <v>TY3PLTL2013</v>
      </c>
    </row>
    <row r="485" spans="1:23" x14ac:dyDescent="0.25">
      <c r="A485" t="s">
        <v>3194</v>
      </c>
      <c r="B485" t="s">
        <v>3205</v>
      </c>
      <c r="C485" t="s">
        <v>17</v>
      </c>
      <c r="D485" s="1" t="s">
        <v>23</v>
      </c>
      <c r="E485" s="11">
        <v>1750.99</v>
      </c>
      <c r="F485" s="11">
        <v>1548.78</v>
      </c>
      <c r="G485" s="11">
        <v>-313.36</v>
      </c>
      <c r="H485" s="11">
        <v>0</v>
      </c>
      <c r="I485" s="11">
        <v>0</v>
      </c>
      <c r="J485" s="11">
        <v>123.51</v>
      </c>
      <c r="K485" s="11">
        <v>1111.5899999999999</v>
      </c>
      <c r="L485" s="11">
        <v>266.19</v>
      </c>
      <c r="M485" s="11">
        <v>1065.27</v>
      </c>
      <c r="N485" s="11">
        <v>0</v>
      </c>
      <c r="O485" s="11">
        <v>0</v>
      </c>
      <c r="P485" s="11">
        <v>0</v>
      </c>
      <c r="Q485" s="11">
        <v>5552.97</v>
      </c>
      <c r="R485" t="str">
        <f>VLOOKUP(D485,Lookups!$A$4:$E$311,5,FALSE)</f>
        <v>TYC</v>
      </c>
      <c r="S485" t="str">
        <f t="shared" si="35"/>
        <v>926</v>
      </c>
      <c r="T485" t="str">
        <f t="shared" si="36"/>
        <v>TYC926</v>
      </c>
      <c r="U485" t="str">
        <f t="shared" si="37"/>
        <v>TYC9262013</v>
      </c>
      <c r="V485" t="str">
        <f t="shared" si="38"/>
        <v>PLTL</v>
      </c>
      <c r="W485" t="str">
        <f t="shared" si="39"/>
        <v>TYCPLTL2013</v>
      </c>
    </row>
    <row r="486" spans="1:23" x14ac:dyDescent="0.25">
      <c r="A486" t="s">
        <v>3194</v>
      </c>
      <c r="B486" t="s">
        <v>3205</v>
      </c>
      <c r="C486" t="s">
        <v>17</v>
      </c>
      <c r="D486" s="1" t="s">
        <v>24</v>
      </c>
      <c r="E486" s="11">
        <v>657.9</v>
      </c>
      <c r="F486" s="11">
        <v>827.32</v>
      </c>
      <c r="G486" s="11">
        <v>907.78</v>
      </c>
      <c r="H486" s="11">
        <v>146.88999999999999</v>
      </c>
      <c r="I486" s="11">
        <v>369.51</v>
      </c>
      <c r="J486" s="11">
        <v>538.65</v>
      </c>
      <c r="K486" s="11">
        <v>246.84</v>
      </c>
      <c r="L486" s="11">
        <v>1043.9000000000001</v>
      </c>
      <c r="M486" s="11">
        <v>834.98</v>
      </c>
      <c r="N486" s="11">
        <v>1596.97</v>
      </c>
      <c r="O486" s="11">
        <v>1001.96</v>
      </c>
      <c r="P486" s="11">
        <v>900.9</v>
      </c>
      <c r="Q486" s="11">
        <v>9073.6</v>
      </c>
      <c r="R486" t="str">
        <f>VLOOKUP(D486,Lookups!$A$4:$E$311,5,FALSE)</f>
        <v>GR3</v>
      </c>
      <c r="S486" t="str">
        <f t="shared" si="35"/>
        <v>926</v>
      </c>
      <c r="T486" t="str">
        <f t="shared" si="36"/>
        <v>GR3926</v>
      </c>
      <c r="U486" t="str">
        <f t="shared" si="37"/>
        <v>GR39262013</v>
      </c>
      <c r="V486" t="str">
        <f t="shared" si="38"/>
        <v>PLTL</v>
      </c>
      <c r="W486" t="str">
        <f t="shared" si="39"/>
        <v>GR3PLTL2013</v>
      </c>
    </row>
    <row r="487" spans="1:23" x14ac:dyDescent="0.25">
      <c r="A487" t="s">
        <v>3194</v>
      </c>
      <c r="B487" t="s">
        <v>3205</v>
      </c>
      <c r="C487" t="s">
        <v>17</v>
      </c>
      <c r="D487" s="1" t="s">
        <v>25</v>
      </c>
      <c r="E487" s="11">
        <v>687.41</v>
      </c>
      <c r="F487" s="11">
        <v>437.63</v>
      </c>
      <c r="G487" s="11">
        <v>1276.26</v>
      </c>
      <c r="H487" s="11">
        <v>2798.53</v>
      </c>
      <c r="I487" s="11">
        <v>534.21</v>
      </c>
      <c r="J487" s="11">
        <v>783.54</v>
      </c>
      <c r="K487" s="11">
        <v>474.76</v>
      </c>
      <c r="L487" s="11">
        <v>693.55</v>
      </c>
      <c r="M487" s="11">
        <v>844.11</v>
      </c>
      <c r="N487" s="11">
        <v>1091.95</v>
      </c>
      <c r="O487" s="11">
        <v>941.94</v>
      </c>
      <c r="P487" s="11">
        <v>1470.61</v>
      </c>
      <c r="Q487" s="11">
        <v>12034.5</v>
      </c>
      <c r="R487" t="str">
        <f>VLOOKUP(D487,Lookups!$A$4:$E$311,5,FALSE)</f>
        <v>GR4</v>
      </c>
      <c r="S487" t="str">
        <f t="shared" si="35"/>
        <v>926</v>
      </c>
      <c r="T487" t="str">
        <f t="shared" si="36"/>
        <v>GR4926</v>
      </c>
      <c r="U487" t="str">
        <f t="shared" si="37"/>
        <v>GR49262013</v>
      </c>
      <c r="V487" t="str">
        <f t="shared" si="38"/>
        <v>PLTL</v>
      </c>
      <c r="W487" t="str">
        <f t="shared" si="39"/>
        <v>GR4PLTL2013</v>
      </c>
    </row>
    <row r="488" spans="1:23" x14ac:dyDescent="0.25">
      <c r="A488" t="s">
        <v>3194</v>
      </c>
      <c r="B488" t="s">
        <v>3205</v>
      </c>
      <c r="C488" t="s">
        <v>17</v>
      </c>
      <c r="D488" s="1" t="s">
        <v>26</v>
      </c>
      <c r="E488" s="11">
        <v>36598.6</v>
      </c>
      <c r="F488" s="11">
        <v>31808.21</v>
      </c>
      <c r="G488" s="11">
        <v>55831.29</v>
      </c>
      <c r="H488" s="11">
        <v>58947.97</v>
      </c>
      <c r="I488" s="11">
        <v>54540.92</v>
      </c>
      <c r="J488" s="11">
        <v>48337.69</v>
      </c>
      <c r="K488" s="11">
        <v>51295.18</v>
      </c>
      <c r="L488" s="11">
        <v>54743.8</v>
      </c>
      <c r="M488" s="11">
        <v>48395.03</v>
      </c>
      <c r="N488" s="11">
        <v>73633.83</v>
      </c>
      <c r="O488" s="11">
        <v>65789.89</v>
      </c>
      <c r="P488" s="11">
        <v>69101.23</v>
      </c>
      <c r="Q488" s="11">
        <v>649023.64</v>
      </c>
      <c r="R488" t="str">
        <f>VLOOKUP(D488,Lookups!$A$4:$E$311,5,FALSE)</f>
        <v>GRC</v>
      </c>
      <c r="S488" t="str">
        <f t="shared" si="35"/>
        <v>926</v>
      </c>
      <c r="T488" t="str">
        <f t="shared" si="36"/>
        <v>GRC926</v>
      </c>
      <c r="U488" t="str">
        <f t="shared" si="37"/>
        <v>GRC9262013</v>
      </c>
      <c r="V488" t="str">
        <f t="shared" si="38"/>
        <v>PLTL</v>
      </c>
      <c r="W488" t="str">
        <f t="shared" si="39"/>
        <v>GRCPLTL2013</v>
      </c>
    </row>
    <row r="489" spans="1:23" x14ac:dyDescent="0.25">
      <c r="A489" t="s">
        <v>3194</v>
      </c>
      <c r="B489" t="s">
        <v>3206</v>
      </c>
      <c r="C489" t="s">
        <v>17</v>
      </c>
      <c r="D489" s="1" t="s">
        <v>18</v>
      </c>
      <c r="E489" s="11">
        <v>28366.65</v>
      </c>
      <c r="F489" s="11">
        <v>25702.41</v>
      </c>
      <c r="G489" s="11">
        <v>26066.62</v>
      </c>
      <c r="H489" s="11">
        <v>25750.73</v>
      </c>
      <c r="I489" s="11">
        <v>25482.17</v>
      </c>
      <c r="J489" s="11">
        <v>27994.27</v>
      </c>
      <c r="K489" s="11">
        <v>27371.88</v>
      </c>
      <c r="L489" s="11">
        <v>28107.72</v>
      </c>
      <c r="M489" s="11">
        <v>26184.39</v>
      </c>
      <c r="N489" s="11">
        <v>28367.57</v>
      </c>
      <c r="O489" s="11">
        <v>21819.11</v>
      </c>
      <c r="P489" s="11">
        <v>16913.38</v>
      </c>
      <c r="Q489" s="11">
        <v>308126.90000000002</v>
      </c>
      <c r="R489" t="str">
        <f>VLOOKUP(D489,Lookups!$A$4:$E$311,5,FALSE)</f>
        <v>CRC</v>
      </c>
      <c r="S489" t="str">
        <f t="shared" si="35"/>
        <v>926</v>
      </c>
      <c r="T489" t="str">
        <f t="shared" si="36"/>
        <v>CRC926</v>
      </c>
      <c r="U489" t="str">
        <f t="shared" si="37"/>
        <v>CRC9262013</v>
      </c>
      <c r="V489" t="str">
        <f t="shared" si="38"/>
        <v>PLTL</v>
      </c>
      <c r="W489" t="str">
        <f t="shared" si="39"/>
        <v>CRCPLTL2013</v>
      </c>
    </row>
    <row r="490" spans="1:23" x14ac:dyDescent="0.25">
      <c r="A490" t="s">
        <v>3194</v>
      </c>
      <c r="B490" t="s">
        <v>3206</v>
      </c>
      <c r="C490" t="s">
        <v>17</v>
      </c>
      <c r="D490" s="1" t="s">
        <v>19</v>
      </c>
      <c r="E490" s="11">
        <v>921.23</v>
      </c>
      <c r="F490" s="11">
        <v>989.39</v>
      </c>
      <c r="G490" s="11">
        <v>998.47</v>
      </c>
      <c r="H490" s="11">
        <v>641.66999999999996</v>
      </c>
      <c r="I490" s="11">
        <v>780.72</v>
      </c>
      <c r="J490" s="11">
        <v>1605.9</v>
      </c>
      <c r="K490" s="11">
        <v>1498.58</v>
      </c>
      <c r="L490" s="11">
        <v>970.71</v>
      </c>
      <c r="M490" s="11">
        <v>802.7</v>
      </c>
      <c r="N490" s="11">
        <v>918.63</v>
      </c>
      <c r="O490" s="11">
        <v>542.26</v>
      </c>
      <c r="P490" s="11">
        <v>633.01</v>
      </c>
      <c r="Q490" s="11">
        <v>11303.27</v>
      </c>
      <c r="R490" t="str">
        <f>VLOOKUP(D490,Lookups!$A$4:$E$311,5,FALSE)</f>
        <v>CR4</v>
      </c>
      <c r="S490" t="str">
        <f t="shared" si="35"/>
        <v>926</v>
      </c>
      <c r="T490" t="str">
        <f t="shared" si="36"/>
        <v>CR4926</v>
      </c>
      <c r="U490" t="str">
        <f t="shared" si="37"/>
        <v>CR49262013</v>
      </c>
      <c r="V490" t="str">
        <f t="shared" si="38"/>
        <v>PLTL</v>
      </c>
      <c r="W490" t="str">
        <f t="shared" si="39"/>
        <v>CR4PLTL2013</v>
      </c>
    </row>
    <row r="491" spans="1:23" x14ac:dyDescent="0.25">
      <c r="A491" t="s">
        <v>3194</v>
      </c>
      <c r="B491" t="s">
        <v>3206</v>
      </c>
      <c r="C491" t="s">
        <v>17</v>
      </c>
      <c r="D491" s="1" t="s">
        <v>20</v>
      </c>
      <c r="E491" s="11">
        <v>1072.33</v>
      </c>
      <c r="F491" s="11">
        <v>1062.6600000000001</v>
      </c>
      <c r="G491" s="11">
        <v>1103.99</v>
      </c>
      <c r="H491" s="11">
        <v>2262.75</v>
      </c>
      <c r="I491" s="11">
        <v>1282.53</v>
      </c>
      <c r="J491" s="11">
        <v>869.45</v>
      </c>
      <c r="K491" s="11">
        <v>1116.21</v>
      </c>
      <c r="L491" s="11">
        <v>911.87</v>
      </c>
      <c r="M491" s="11">
        <v>529.89</v>
      </c>
      <c r="N491" s="11">
        <v>1195.44</v>
      </c>
      <c r="O491" s="11">
        <v>914.3</v>
      </c>
      <c r="P491" s="11">
        <v>487.7</v>
      </c>
      <c r="Q491" s="11">
        <v>12809.12</v>
      </c>
      <c r="R491" t="str">
        <f>VLOOKUP(D491,Lookups!$A$4:$E$311,5,FALSE)</f>
        <v>CR5</v>
      </c>
      <c r="S491" t="str">
        <f t="shared" si="35"/>
        <v>926</v>
      </c>
      <c r="T491" t="str">
        <f t="shared" si="36"/>
        <v>CR5926</v>
      </c>
      <c r="U491" t="str">
        <f t="shared" si="37"/>
        <v>CR59262013</v>
      </c>
      <c r="V491" t="str">
        <f t="shared" si="38"/>
        <v>PLTL</v>
      </c>
      <c r="W491" t="str">
        <f t="shared" si="39"/>
        <v>CR5PLTL2013</v>
      </c>
    </row>
    <row r="492" spans="1:23" x14ac:dyDescent="0.25">
      <c r="A492" t="s">
        <v>3194</v>
      </c>
      <c r="B492" t="s">
        <v>3206</v>
      </c>
      <c r="C492" t="s">
        <v>17</v>
      </c>
      <c r="D492" s="1" t="s">
        <v>21</v>
      </c>
      <c r="E492" s="11">
        <v>1726.46</v>
      </c>
      <c r="F492" s="11">
        <v>1080.6500000000001</v>
      </c>
      <c r="G492" s="11">
        <v>1127.22</v>
      </c>
      <c r="H492" s="11">
        <v>1827.03</v>
      </c>
      <c r="I492" s="11">
        <v>1203.44</v>
      </c>
      <c r="J492" s="11">
        <v>679.39</v>
      </c>
      <c r="K492" s="11">
        <v>1173.77</v>
      </c>
      <c r="L492" s="11">
        <v>1675.95</v>
      </c>
      <c r="M492" s="11">
        <v>636.62</v>
      </c>
      <c r="N492" s="11">
        <v>656.11</v>
      </c>
      <c r="O492" s="11">
        <v>920.79</v>
      </c>
      <c r="P492" s="11">
        <v>539.37</v>
      </c>
      <c r="Q492" s="11">
        <v>13246.8</v>
      </c>
      <c r="R492" t="str">
        <f>VLOOKUP(D492,Lookups!$A$4:$E$311,5,FALSE)</f>
        <v>CR6</v>
      </c>
      <c r="S492" t="str">
        <f t="shared" si="35"/>
        <v>926</v>
      </c>
      <c r="T492" t="str">
        <f t="shared" si="36"/>
        <v>CR6926</v>
      </c>
      <c r="U492" t="str">
        <f t="shared" si="37"/>
        <v>CR69262013</v>
      </c>
      <c r="V492" t="str">
        <f t="shared" si="38"/>
        <v>PLTL</v>
      </c>
      <c r="W492" t="str">
        <f t="shared" si="39"/>
        <v>CR6PLTL2013</v>
      </c>
    </row>
    <row r="493" spans="1:23" x14ac:dyDescent="0.25">
      <c r="A493" t="s">
        <v>3194</v>
      </c>
      <c r="B493" t="s">
        <v>3206</v>
      </c>
      <c r="C493" t="s">
        <v>17</v>
      </c>
      <c r="D493" s="1" t="s">
        <v>22</v>
      </c>
      <c r="E493" s="11">
        <v>533.80999999999995</v>
      </c>
      <c r="F493" s="11">
        <v>535.98</v>
      </c>
      <c r="G493" s="11">
        <v>1134.3499999999999</v>
      </c>
      <c r="H493" s="11">
        <v>875.99</v>
      </c>
      <c r="I493" s="11">
        <v>854.03</v>
      </c>
      <c r="J493" s="11">
        <v>900.39</v>
      </c>
      <c r="K493" s="11">
        <v>647.11</v>
      </c>
      <c r="L493" s="11">
        <v>969.75</v>
      </c>
      <c r="M493" s="11">
        <v>492.06</v>
      </c>
      <c r="N493" s="11">
        <v>789.52</v>
      </c>
      <c r="O493" s="11">
        <v>590.1</v>
      </c>
      <c r="P493" s="11">
        <v>435.3</v>
      </c>
      <c r="Q493" s="11">
        <v>8758.39</v>
      </c>
      <c r="R493" t="str">
        <f>VLOOKUP(D493,Lookups!$A$4:$E$311,5,FALSE)</f>
        <v>TY3</v>
      </c>
      <c r="S493" t="str">
        <f t="shared" ref="S493:S556" si="40">LEFT(B493,3)</f>
        <v>926</v>
      </c>
      <c r="T493" t="str">
        <f t="shared" ref="T493:T556" si="41">R493&amp;S493</f>
        <v>TY3926</v>
      </c>
      <c r="U493" t="str">
        <f t="shared" si="37"/>
        <v>TY39262013</v>
      </c>
      <c r="V493" t="str">
        <f t="shared" si="38"/>
        <v>PLTL</v>
      </c>
      <c r="W493" t="str">
        <f t="shared" si="39"/>
        <v>TY3PLTL2013</v>
      </c>
    </row>
    <row r="494" spans="1:23" x14ac:dyDescent="0.25">
      <c r="A494" t="s">
        <v>3194</v>
      </c>
      <c r="B494" t="s">
        <v>3206</v>
      </c>
      <c r="C494" t="s">
        <v>17</v>
      </c>
      <c r="D494" s="1" t="s">
        <v>23</v>
      </c>
      <c r="E494" s="11">
        <v>545.55999999999995</v>
      </c>
      <c r="F494" s="11">
        <v>484.27</v>
      </c>
      <c r="G494" s="11">
        <v>-97.64</v>
      </c>
      <c r="H494" s="11">
        <v>0</v>
      </c>
      <c r="I494" s="11">
        <v>0</v>
      </c>
      <c r="J494" s="11">
        <v>24.41</v>
      </c>
      <c r="K494" s="11">
        <v>219.69</v>
      </c>
      <c r="L494" s="11">
        <v>53.73</v>
      </c>
      <c r="M494" s="11">
        <v>210.56</v>
      </c>
      <c r="N494" s="11">
        <v>0</v>
      </c>
      <c r="O494" s="11">
        <v>0</v>
      </c>
      <c r="P494" s="11">
        <v>0</v>
      </c>
      <c r="Q494" s="11">
        <v>1440.58</v>
      </c>
      <c r="R494" t="str">
        <f>VLOOKUP(D494,Lookups!$A$4:$E$311,5,FALSE)</f>
        <v>TYC</v>
      </c>
      <c r="S494" t="str">
        <f t="shared" si="40"/>
        <v>926</v>
      </c>
      <c r="T494" t="str">
        <f t="shared" si="41"/>
        <v>TYC926</v>
      </c>
      <c r="U494" t="str">
        <f t="shared" si="37"/>
        <v>TYC9262013</v>
      </c>
      <c r="V494" t="str">
        <f t="shared" si="38"/>
        <v>PLTL</v>
      </c>
      <c r="W494" t="str">
        <f t="shared" si="39"/>
        <v>TYCPLTL2013</v>
      </c>
    </row>
    <row r="495" spans="1:23" x14ac:dyDescent="0.25">
      <c r="A495" t="s">
        <v>3194</v>
      </c>
      <c r="B495" t="s">
        <v>3206</v>
      </c>
      <c r="C495" t="s">
        <v>17</v>
      </c>
      <c r="D495" s="1" t="s">
        <v>24</v>
      </c>
      <c r="E495" s="11">
        <v>205.04</v>
      </c>
      <c r="F495" s="11">
        <v>257.83999999999997</v>
      </c>
      <c r="G495" s="11">
        <v>182.02</v>
      </c>
      <c r="H495" s="11">
        <v>29.04</v>
      </c>
      <c r="I495" s="11">
        <v>73.040000000000006</v>
      </c>
      <c r="J495" s="11">
        <v>106.48</v>
      </c>
      <c r="K495" s="11">
        <v>48.8</v>
      </c>
      <c r="L495" s="11">
        <v>206.33</v>
      </c>
      <c r="M495" s="11">
        <v>165.02</v>
      </c>
      <c r="N495" s="11">
        <v>240.06</v>
      </c>
      <c r="O495" s="11">
        <v>150.6</v>
      </c>
      <c r="P495" s="11">
        <v>142.12</v>
      </c>
      <c r="Q495" s="11">
        <v>1806.39</v>
      </c>
      <c r="R495" t="str">
        <f>VLOOKUP(D495,Lookups!$A$4:$E$311,5,FALSE)</f>
        <v>GR3</v>
      </c>
      <c r="S495" t="str">
        <f t="shared" si="40"/>
        <v>926</v>
      </c>
      <c r="T495" t="str">
        <f t="shared" si="41"/>
        <v>GR3926</v>
      </c>
      <c r="U495" t="str">
        <f t="shared" si="37"/>
        <v>GR39262013</v>
      </c>
      <c r="V495" t="str">
        <f t="shared" si="38"/>
        <v>PLTL</v>
      </c>
      <c r="W495" t="str">
        <f t="shared" si="39"/>
        <v>GR3PLTL2013</v>
      </c>
    </row>
    <row r="496" spans="1:23" x14ac:dyDescent="0.25">
      <c r="A496" t="s">
        <v>3194</v>
      </c>
      <c r="B496" t="s">
        <v>3206</v>
      </c>
      <c r="C496" t="s">
        <v>17</v>
      </c>
      <c r="D496" s="1" t="s">
        <v>25</v>
      </c>
      <c r="E496" s="11">
        <v>214.24</v>
      </c>
      <c r="F496" s="11">
        <v>136.4</v>
      </c>
      <c r="G496" s="11">
        <v>258.72000000000003</v>
      </c>
      <c r="H496" s="11">
        <v>553.20000000000005</v>
      </c>
      <c r="I496" s="11">
        <v>105.6</v>
      </c>
      <c r="J496" s="11">
        <v>154.88</v>
      </c>
      <c r="K496" s="11">
        <v>93.86</v>
      </c>
      <c r="L496" s="11">
        <v>137.1</v>
      </c>
      <c r="M496" s="11">
        <v>166.83</v>
      </c>
      <c r="N496" s="11">
        <v>164.13</v>
      </c>
      <c r="O496" s="11">
        <v>141.58000000000001</v>
      </c>
      <c r="P496" s="11">
        <v>231.99</v>
      </c>
      <c r="Q496" s="11">
        <v>2358.5300000000002</v>
      </c>
      <c r="R496" t="str">
        <f>VLOOKUP(D496,Lookups!$A$4:$E$311,5,FALSE)</f>
        <v>GR4</v>
      </c>
      <c r="S496" t="str">
        <f t="shared" si="40"/>
        <v>926</v>
      </c>
      <c r="T496" t="str">
        <f t="shared" si="41"/>
        <v>GR4926</v>
      </c>
      <c r="U496" t="str">
        <f t="shared" si="37"/>
        <v>GR49262013</v>
      </c>
      <c r="V496" t="str">
        <f t="shared" si="38"/>
        <v>PLTL</v>
      </c>
      <c r="W496" t="str">
        <f t="shared" si="39"/>
        <v>GR4PLTL2013</v>
      </c>
    </row>
    <row r="497" spans="1:23" x14ac:dyDescent="0.25">
      <c r="A497" t="s">
        <v>3194</v>
      </c>
      <c r="B497" t="s">
        <v>3206</v>
      </c>
      <c r="C497" t="s">
        <v>17</v>
      </c>
      <c r="D497" s="1" t="s">
        <v>26</v>
      </c>
      <c r="E497" s="11">
        <v>11404.79</v>
      </c>
      <c r="F497" s="11">
        <v>9930.49</v>
      </c>
      <c r="G497" s="11">
        <v>11025.79</v>
      </c>
      <c r="H497" s="11">
        <v>11644.18</v>
      </c>
      <c r="I497" s="11">
        <v>10780.8</v>
      </c>
      <c r="J497" s="11">
        <v>9554.41</v>
      </c>
      <c r="K497" s="11">
        <v>10137.15</v>
      </c>
      <c r="L497" s="11">
        <v>10816.78</v>
      </c>
      <c r="M497" s="11">
        <v>9564.56</v>
      </c>
      <c r="N497" s="11">
        <v>11071.28</v>
      </c>
      <c r="O497" s="11">
        <v>9888.69</v>
      </c>
      <c r="P497" s="11">
        <v>10900.13</v>
      </c>
      <c r="Q497" s="11">
        <v>126719.05</v>
      </c>
      <c r="R497" t="str">
        <f>VLOOKUP(D497,Lookups!$A$4:$E$311,5,FALSE)</f>
        <v>GRC</v>
      </c>
      <c r="S497" t="str">
        <f t="shared" si="40"/>
        <v>926</v>
      </c>
      <c r="T497" t="str">
        <f t="shared" si="41"/>
        <v>GRC926</v>
      </c>
      <c r="U497" t="str">
        <f t="shared" si="37"/>
        <v>GRC9262013</v>
      </c>
      <c r="V497" t="str">
        <f t="shared" si="38"/>
        <v>PLTL</v>
      </c>
      <c r="W497" t="str">
        <f t="shared" si="39"/>
        <v>GRCPLTL2013</v>
      </c>
    </row>
    <row r="498" spans="1:23" x14ac:dyDescent="0.25">
      <c r="A498" t="s">
        <v>3194</v>
      </c>
      <c r="B498" t="s">
        <v>3207</v>
      </c>
      <c r="C498" t="s">
        <v>17</v>
      </c>
      <c r="D498" s="1" t="s">
        <v>18</v>
      </c>
      <c r="E498" s="11">
        <v>9341.57</v>
      </c>
      <c r="F498" s="11">
        <v>8132.26</v>
      </c>
      <c r="G498" s="11">
        <v>8367.58</v>
      </c>
      <c r="H498" s="11">
        <v>8196.99</v>
      </c>
      <c r="I498" s="11">
        <v>8075</v>
      </c>
      <c r="J498" s="11">
        <v>8900.5499999999993</v>
      </c>
      <c r="K498" s="11">
        <v>8700.2099999999991</v>
      </c>
      <c r="L498" s="11">
        <v>8937.44</v>
      </c>
      <c r="M498" s="11">
        <v>8326.17</v>
      </c>
      <c r="N498" s="11">
        <v>9002.7099999999991</v>
      </c>
      <c r="O498" s="11">
        <v>6921.93</v>
      </c>
      <c r="P498" s="11">
        <v>25104.11</v>
      </c>
      <c r="Q498" s="11">
        <v>118006.52</v>
      </c>
      <c r="R498" t="str">
        <f>VLOOKUP(D498,Lookups!$A$4:$E$311,5,FALSE)</f>
        <v>CRC</v>
      </c>
      <c r="S498" t="str">
        <f t="shared" si="40"/>
        <v>926</v>
      </c>
      <c r="T498" t="str">
        <f t="shared" si="41"/>
        <v>CRC926</v>
      </c>
      <c r="U498" t="str">
        <f t="shared" si="37"/>
        <v>CRC9262013</v>
      </c>
      <c r="V498" t="str">
        <f t="shared" si="38"/>
        <v>PLTL</v>
      </c>
      <c r="W498" t="str">
        <f t="shared" si="39"/>
        <v>CRCPLTL2013</v>
      </c>
    </row>
    <row r="499" spans="1:23" x14ac:dyDescent="0.25">
      <c r="A499" t="s">
        <v>3194</v>
      </c>
      <c r="B499" t="s">
        <v>3207</v>
      </c>
      <c r="C499" t="s">
        <v>17</v>
      </c>
      <c r="D499" s="1" t="s">
        <v>19</v>
      </c>
      <c r="E499" s="11">
        <v>293.44</v>
      </c>
      <c r="F499" s="11">
        <v>315.17</v>
      </c>
      <c r="G499" s="11">
        <v>318.04000000000002</v>
      </c>
      <c r="H499" s="11">
        <v>204.39</v>
      </c>
      <c r="I499" s="11">
        <v>248.71</v>
      </c>
      <c r="J499" s="11">
        <v>511.4</v>
      </c>
      <c r="K499" s="11">
        <v>477.27</v>
      </c>
      <c r="L499" s="11">
        <v>309.19</v>
      </c>
      <c r="M499" s="11">
        <v>255.7</v>
      </c>
      <c r="N499" s="11">
        <v>292.57</v>
      </c>
      <c r="O499" s="11">
        <v>172.68</v>
      </c>
      <c r="P499" s="11">
        <v>925.21</v>
      </c>
      <c r="Q499" s="11">
        <v>4323.7700000000004</v>
      </c>
      <c r="R499" t="str">
        <f>VLOOKUP(D499,Lookups!$A$4:$E$311,5,FALSE)</f>
        <v>CR4</v>
      </c>
      <c r="S499" t="str">
        <f t="shared" si="40"/>
        <v>926</v>
      </c>
      <c r="T499" t="str">
        <f t="shared" si="41"/>
        <v>CR4926</v>
      </c>
      <c r="U499" t="str">
        <f t="shared" si="37"/>
        <v>CR49262013</v>
      </c>
      <c r="V499" t="str">
        <f t="shared" si="38"/>
        <v>PLTL</v>
      </c>
      <c r="W499" t="str">
        <f t="shared" si="39"/>
        <v>CR4PLTL2013</v>
      </c>
    </row>
    <row r="500" spans="1:23" x14ac:dyDescent="0.25">
      <c r="A500" t="s">
        <v>3194</v>
      </c>
      <c r="B500" t="s">
        <v>3207</v>
      </c>
      <c r="C500" t="s">
        <v>17</v>
      </c>
      <c r="D500" s="1" t="s">
        <v>20</v>
      </c>
      <c r="E500" s="11">
        <v>341.55</v>
      </c>
      <c r="F500" s="11">
        <v>338.51</v>
      </c>
      <c r="G500" s="11">
        <v>351.59</v>
      </c>
      <c r="H500" s="11">
        <v>720.73</v>
      </c>
      <c r="I500" s="11">
        <v>408.51</v>
      </c>
      <c r="J500" s="11">
        <v>276.95999999999998</v>
      </c>
      <c r="K500" s="11">
        <v>355.51</v>
      </c>
      <c r="L500" s="11">
        <v>290.47000000000003</v>
      </c>
      <c r="M500" s="11">
        <v>168.82</v>
      </c>
      <c r="N500" s="11">
        <v>380.74</v>
      </c>
      <c r="O500" s="11">
        <v>291.19</v>
      </c>
      <c r="P500" s="11">
        <v>808.93</v>
      </c>
      <c r="Q500" s="11">
        <v>4733.51</v>
      </c>
      <c r="R500" t="str">
        <f>VLOOKUP(D500,Lookups!$A$4:$E$311,5,FALSE)</f>
        <v>CR5</v>
      </c>
      <c r="S500" t="str">
        <f t="shared" si="40"/>
        <v>926</v>
      </c>
      <c r="T500" t="str">
        <f t="shared" si="41"/>
        <v>CR5926</v>
      </c>
      <c r="U500" t="str">
        <f t="shared" si="37"/>
        <v>CR59262013</v>
      </c>
      <c r="V500" t="str">
        <f t="shared" si="38"/>
        <v>PLTL</v>
      </c>
      <c r="W500" t="str">
        <f t="shared" si="39"/>
        <v>CR5PLTL2013</v>
      </c>
    </row>
    <row r="501" spans="1:23" x14ac:dyDescent="0.25">
      <c r="A501" t="s">
        <v>3194</v>
      </c>
      <c r="B501" t="s">
        <v>3207</v>
      </c>
      <c r="C501" t="s">
        <v>17</v>
      </c>
      <c r="D501" s="1" t="s">
        <v>21</v>
      </c>
      <c r="E501" s="11">
        <v>549.98</v>
      </c>
      <c r="F501" s="11">
        <v>344.28</v>
      </c>
      <c r="G501" s="11">
        <v>359.1</v>
      </c>
      <c r="H501" s="11">
        <v>575.66</v>
      </c>
      <c r="I501" s="11">
        <v>383.32</v>
      </c>
      <c r="J501" s="11">
        <v>216.4</v>
      </c>
      <c r="K501" s="11">
        <v>373.91</v>
      </c>
      <c r="L501" s="11">
        <v>525.96</v>
      </c>
      <c r="M501" s="11">
        <v>202.8</v>
      </c>
      <c r="N501" s="11">
        <v>208.98</v>
      </c>
      <c r="O501" s="11">
        <v>293.3</v>
      </c>
      <c r="P501" s="11">
        <v>872.34</v>
      </c>
      <c r="Q501" s="11">
        <v>4906.03</v>
      </c>
      <c r="R501" t="str">
        <f>VLOOKUP(D501,Lookups!$A$4:$E$311,5,FALSE)</f>
        <v>CR6</v>
      </c>
      <c r="S501" t="str">
        <f t="shared" si="40"/>
        <v>926</v>
      </c>
      <c r="T501" t="str">
        <f t="shared" si="41"/>
        <v>CR6926</v>
      </c>
      <c r="U501" t="str">
        <f t="shared" si="37"/>
        <v>CR69262013</v>
      </c>
      <c r="V501" t="str">
        <f t="shared" si="38"/>
        <v>PLTL</v>
      </c>
      <c r="W501" t="str">
        <f t="shared" si="39"/>
        <v>CR6PLTL2013</v>
      </c>
    </row>
    <row r="502" spans="1:23" x14ac:dyDescent="0.25">
      <c r="A502" t="s">
        <v>3194</v>
      </c>
      <c r="B502" t="s">
        <v>3207</v>
      </c>
      <c r="C502" t="s">
        <v>17</v>
      </c>
      <c r="D502" s="1" t="s">
        <v>22</v>
      </c>
      <c r="E502" s="11">
        <v>25.41</v>
      </c>
      <c r="F502" s="11">
        <v>25.46</v>
      </c>
      <c r="G502" s="11">
        <v>53.92</v>
      </c>
      <c r="H502" s="11">
        <v>41.67</v>
      </c>
      <c r="I502" s="11">
        <v>40.619999999999997</v>
      </c>
      <c r="J502" s="11">
        <v>42.82</v>
      </c>
      <c r="K502" s="11">
        <v>30.8</v>
      </c>
      <c r="L502" s="11">
        <v>46.15</v>
      </c>
      <c r="M502" s="11">
        <v>23.44</v>
      </c>
      <c r="N502" s="11">
        <v>37.57</v>
      </c>
      <c r="O502" s="11">
        <v>28.1</v>
      </c>
      <c r="P502" s="11">
        <v>-18.72</v>
      </c>
      <c r="Q502" s="11">
        <v>377.24</v>
      </c>
      <c r="R502" t="str">
        <f>VLOOKUP(D502,Lookups!$A$4:$E$311,5,FALSE)</f>
        <v>TY3</v>
      </c>
      <c r="S502" t="str">
        <f t="shared" si="40"/>
        <v>926</v>
      </c>
      <c r="T502" t="str">
        <f t="shared" si="41"/>
        <v>TY3926</v>
      </c>
      <c r="U502" t="str">
        <f t="shared" si="37"/>
        <v>TY39262013</v>
      </c>
      <c r="V502" t="str">
        <f t="shared" si="38"/>
        <v>PLTL</v>
      </c>
      <c r="W502" t="str">
        <f t="shared" si="39"/>
        <v>TY3PLTL2013</v>
      </c>
    </row>
    <row r="503" spans="1:23" x14ac:dyDescent="0.25">
      <c r="A503" t="s">
        <v>3194</v>
      </c>
      <c r="B503" t="s">
        <v>3207</v>
      </c>
      <c r="C503" t="s">
        <v>17</v>
      </c>
      <c r="D503" s="1" t="s">
        <v>23</v>
      </c>
      <c r="E503" s="11">
        <v>25.99</v>
      </c>
      <c r="F503" s="11">
        <v>23.86</v>
      </c>
      <c r="G503" s="11">
        <v>-4.6399999999999997</v>
      </c>
      <c r="H503" s="11">
        <v>0</v>
      </c>
      <c r="I503" s="11">
        <v>0</v>
      </c>
      <c r="J503" s="11">
        <v>1.1599999999999999</v>
      </c>
      <c r="K503" s="11">
        <v>10.44</v>
      </c>
      <c r="L503" s="11">
        <v>3.11</v>
      </c>
      <c r="M503" s="11">
        <v>10.029999999999999</v>
      </c>
      <c r="N503" s="11">
        <v>0</v>
      </c>
      <c r="O503" s="11">
        <v>0</v>
      </c>
      <c r="P503" s="11">
        <v>0</v>
      </c>
      <c r="Q503" s="11">
        <v>69.95</v>
      </c>
      <c r="R503" t="str">
        <f>VLOOKUP(D503,Lookups!$A$4:$E$311,5,FALSE)</f>
        <v>TYC</v>
      </c>
      <c r="S503" t="str">
        <f t="shared" si="40"/>
        <v>926</v>
      </c>
      <c r="T503" t="str">
        <f t="shared" si="41"/>
        <v>TYC926</v>
      </c>
      <c r="U503" t="str">
        <f t="shared" si="37"/>
        <v>TYC9262013</v>
      </c>
      <c r="V503" t="str">
        <f t="shared" si="38"/>
        <v>PLTL</v>
      </c>
      <c r="W503" t="str">
        <f t="shared" si="39"/>
        <v>TYCPLTL2013</v>
      </c>
    </row>
    <row r="504" spans="1:23" x14ac:dyDescent="0.25">
      <c r="A504" t="s">
        <v>3194</v>
      </c>
      <c r="B504" t="s">
        <v>3207</v>
      </c>
      <c r="C504" t="s">
        <v>17</v>
      </c>
      <c r="D504" s="1" t="s">
        <v>24</v>
      </c>
      <c r="E504" s="11">
        <v>9.77</v>
      </c>
      <c r="F504" s="11">
        <v>12.37</v>
      </c>
      <c r="G504" s="11">
        <v>8.7100000000000009</v>
      </c>
      <c r="H504" s="11">
        <v>1.37</v>
      </c>
      <c r="I504" s="11">
        <v>3.5</v>
      </c>
      <c r="J504" s="11">
        <v>5.1100000000000003</v>
      </c>
      <c r="K504" s="11">
        <v>2.34</v>
      </c>
      <c r="L504" s="11">
        <v>9.82</v>
      </c>
      <c r="M504" s="11">
        <v>7.86</v>
      </c>
      <c r="N504" s="11">
        <v>11.44</v>
      </c>
      <c r="O504" s="11">
        <v>7.18</v>
      </c>
      <c r="P504" s="11">
        <v>-6.1</v>
      </c>
      <c r="Q504" s="11">
        <v>73.37</v>
      </c>
      <c r="R504" t="str">
        <f>VLOOKUP(D504,Lookups!$A$4:$E$311,5,FALSE)</f>
        <v>GR3</v>
      </c>
      <c r="S504" t="str">
        <f t="shared" si="40"/>
        <v>926</v>
      </c>
      <c r="T504" t="str">
        <f t="shared" si="41"/>
        <v>GR3926</v>
      </c>
      <c r="U504" t="str">
        <f t="shared" si="37"/>
        <v>GR39262013</v>
      </c>
      <c r="V504" t="str">
        <f t="shared" si="38"/>
        <v>PLTL</v>
      </c>
      <c r="W504" t="str">
        <f t="shared" si="39"/>
        <v>GR3PLTL2013</v>
      </c>
    </row>
    <row r="505" spans="1:23" x14ac:dyDescent="0.25">
      <c r="A505" t="s">
        <v>3194</v>
      </c>
      <c r="B505" t="s">
        <v>3207</v>
      </c>
      <c r="C505" t="s">
        <v>17</v>
      </c>
      <c r="D505" s="1" t="s">
        <v>25</v>
      </c>
      <c r="E505" s="11">
        <v>10.210000000000001</v>
      </c>
      <c r="F505" s="11">
        <v>6.56</v>
      </c>
      <c r="G505" s="11">
        <v>12.4</v>
      </c>
      <c r="H505" s="11">
        <v>26.36</v>
      </c>
      <c r="I505" s="11">
        <v>5.0599999999999996</v>
      </c>
      <c r="J505" s="11">
        <v>7.43</v>
      </c>
      <c r="K505" s="11">
        <v>4.47</v>
      </c>
      <c r="L505" s="11">
        <v>6.54</v>
      </c>
      <c r="M505" s="11">
        <v>7.94</v>
      </c>
      <c r="N505" s="11">
        <v>7.82</v>
      </c>
      <c r="O505" s="11">
        <v>6.73</v>
      </c>
      <c r="P505" s="11">
        <v>-9.94</v>
      </c>
      <c r="Q505" s="11">
        <v>91.58</v>
      </c>
      <c r="R505" t="str">
        <f>VLOOKUP(D505,Lookups!$A$4:$E$311,5,FALSE)</f>
        <v>GR4</v>
      </c>
      <c r="S505" t="str">
        <f t="shared" si="40"/>
        <v>926</v>
      </c>
      <c r="T505" t="str">
        <f t="shared" si="41"/>
        <v>GR4926</v>
      </c>
      <c r="U505" t="str">
        <f t="shared" si="37"/>
        <v>GR49262013</v>
      </c>
      <c r="V505" t="str">
        <f t="shared" si="38"/>
        <v>PLTL</v>
      </c>
      <c r="W505" t="str">
        <f t="shared" si="39"/>
        <v>GR4PLTL2013</v>
      </c>
    </row>
    <row r="506" spans="1:23" x14ac:dyDescent="0.25">
      <c r="A506" t="s">
        <v>3194</v>
      </c>
      <c r="B506" t="s">
        <v>3207</v>
      </c>
      <c r="C506" t="s">
        <v>17</v>
      </c>
      <c r="D506" s="1" t="s">
        <v>26</v>
      </c>
      <c r="E506" s="11">
        <v>549.19000000000005</v>
      </c>
      <c r="F506" s="11">
        <v>481.2</v>
      </c>
      <c r="G506" s="11">
        <v>525</v>
      </c>
      <c r="H506" s="11">
        <v>550.66</v>
      </c>
      <c r="I506" s="11">
        <v>513.38</v>
      </c>
      <c r="J506" s="11">
        <v>454.78</v>
      </c>
      <c r="K506" s="11">
        <v>481.86</v>
      </c>
      <c r="L506" s="11">
        <v>513.11</v>
      </c>
      <c r="M506" s="11">
        <v>455.3</v>
      </c>
      <c r="N506" s="11">
        <v>527.1</v>
      </c>
      <c r="O506" s="11">
        <v>470.75</v>
      </c>
      <c r="P506" s="11">
        <v>-468.58</v>
      </c>
      <c r="Q506" s="11">
        <v>5053.75</v>
      </c>
      <c r="R506" t="str">
        <f>VLOOKUP(D506,Lookups!$A$4:$E$311,5,FALSE)</f>
        <v>GRC</v>
      </c>
      <c r="S506" t="str">
        <f t="shared" si="40"/>
        <v>926</v>
      </c>
      <c r="T506" t="str">
        <f t="shared" si="41"/>
        <v>GRC926</v>
      </c>
      <c r="U506" t="str">
        <f t="shared" si="37"/>
        <v>GRC9262013</v>
      </c>
      <c r="V506" t="str">
        <f t="shared" si="38"/>
        <v>PLTL</v>
      </c>
      <c r="W506" t="str">
        <f t="shared" si="39"/>
        <v>GRCPLTL2013</v>
      </c>
    </row>
    <row r="507" spans="1:23" x14ac:dyDescent="0.25">
      <c r="A507" t="s">
        <v>3194</v>
      </c>
      <c r="B507" t="s">
        <v>3208</v>
      </c>
      <c r="C507" t="s">
        <v>17</v>
      </c>
      <c r="D507" s="1" t="s">
        <v>18</v>
      </c>
      <c r="E507" s="11">
        <v>40244.22</v>
      </c>
      <c r="F507" s="11">
        <v>36533.83</v>
      </c>
      <c r="G507" s="11">
        <v>44211.34</v>
      </c>
      <c r="H507" s="11">
        <v>43640.78</v>
      </c>
      <c r="I507" s="11">
        <v>42895.43</v>
      </c>
      <c r="J507" s="11">
        <v>47361.63</v>
      </c>
      <c r="K507" s="11">
        <v>46287.57</v>
      </c>
      <c r="L507" s="11">
        <v>47557.69</v>
      </c>
      <c r="M507" s="11">
        <v>44304.77</v>
      </c>
      <c r="N507" s="11">
        <v>62520.75</v>
      </c>
      <c r="O507" s="11">
        <v>48078.25</v>
      </c>
      <c r="P507" s="11">
        <v>44352.88</v>
      </c>
      <c r="Q507" s="11">
        <v>547989.14</v>
      </c>
      <c r="R507" t="str">
        <f>VLOOKUP(D507,Lookups!$A$4:$E$311,5,FALSE)</f>
        <v>CRC</v>
      </c>
      <c r="S507" t="str">
        <f t="shared" si="40"/>
        <v>926</v>
      </c>
      <c r="T507" t="str">
        <f t="shared" si="41"/>
        <v>CRC926</v>
      </c>
      <c r="U507" t="str">
        <f t="shared" si="37"/>
        <v>CRC9262013</v>
      </c>
      <c r="V507" t="str">
        <f t="shared" si="38"/>
        <v>PLTL</v>
      </c>
      <c r="W507" t="str">
        <f t="shared" si="39"/>
        <v>CRCPLTL2013</v>
      </c>
    </row>
    <row r="508" spans="1:23" x14ac:dyDescent="0.25">
      <c r="A508" t="s">
        <v>3194</v>
      </c>
      <c r="B508" t="s">
        <v>3208</v>
      </c>
      <c r="C508" t="s">
        <v>17</v>
      </c>
      <c r="D508" s="1" t="s">
        <v>19</v>
      </c>
      <c r="E508" s="11">
        <v>1314.07</v>
      </c>
      <c r="F508" s="11">
        <v>1411.21</v>
      </c>
      <c r="G508" s="11">
        <v>1689.74</v>
      </c>
      <c r="H508" s="11">
        <v>1088.3499999999999</v>
      </c>
      <c r="I508" s="11">
        <v>1324.28</v>
      </c>
      <c r="J508" s="11">
        <v>2723.72</v>
      </c>
      <c r="K508" s="11">
        <v>2541.7399999999998</v>
      </c>
      <c r="L508" s="11">
        <v>1646.5</v>
      </c>
      <c r="M508" s="11">
        <v>1361.61</v>
      </c>
      <c r="N508" s="11">
        <v>2035.93</v>
      </c>
      <c r="O508" s="11">
        <v>1201.9000000000001</v>
      </c>
      <c r="P508" s="11">
        <v>1564.71</v>
      </c>
      <c r="Q508" s="11">
        <v>19903.759999999998</v>
      </c>
      <c r="R508" t="str">
        <f>VLOOKUP(D508,Lookups!$A$4:$E$311,5,FALSE)</f>
        <v>CR4</v>
      </c>
      <c r="S508" t="str">
        <f t="shared" si="40"/>
        <v>926</v>
      </c>
      <c r="T508" t="str">
        <f t="shared" si="41"/>
        <v>CR4926</v>
      </c>
      <c r="U508" t="str">
        <f t="shared" si="37"/>
        <v>CR49262013</v>
      </c>
      <c r="V508" t="str">
        <f t="shared" si="38"/>
        <v>PLTL</v>
      </c>
      <c r="W508" t="str">
        <f t="shared" si="39"/>
        <v>CR4PLTL2013</v>
      </c>
    </row>
    <row r="509" spans="1:23" x14ac:dyDescent="0.25">
      <c r="A509" t="s">
        <v>3194</v>
      </c>
      <c r="B509" t="s">
        <v>3208</v>
      </c>
      <c r="C509" t="s">
        <v>17</v>
      </c>
      <c r="D509" s="1" t="s">
        <v>20</v>
      </c>
      <c r="E509" s="11">
        <v>1529.66</v>
      </c>
      <c r="F509" s="11">
        <v>1515.67</v>
      </c>
      <c r="G509" s="11">
        <v>1872.61</v>
      </c>
      <c r="H509" s="11">
        <v>3838.12</v>
      </c>
      <c r="I509" s="11">
        <v>2175.4899999999998</v>
      </c>
      <c r="J509" s="11">
        <v>1474.78</v>
      </c>
      <c r="K509" s="11">
        <v>1893.31</v>
      </c>
      <c r="L509" s="11">
        <v>1546.74</v>
      </c>
      <c r="M509" s="11">
        <v>898.88</v>
      </c>
      <c r="N509" s="11">
        <v>2649.55</v>
      </c>
      <c r="O509" s="11">
        <v>2026.36</v>
      </c>
      <c r="P509" s="11">
        <v>1326.04</v>
      </c>
      <c r="Q509" s="11">
        <v>22747.21</v>
      </c>
      <c r="R509" t="str">
        <f>VLOOKUP(D509,Lookups!$A$4:$E$311,5,FALSE)</f>
        <v>CR5</v>
      </c>
      <c r="S509" t="str">
        <f t="shared" si="40"/>
        <v>926</v>
      </c>
      <c r="T509" t="str">
        <f t="shared" si="41"/>
        <v>CR5926</v>
      </c>
      <c r="U509" t="str">
        <f t="shared" si="37"/>
        <v>CR59262013</v>
      </c>
      <c r="V509" t="str">
        <f t="shared" si="38"/>
        <v>PLTL</v>
      </c>
      <c r="W509" t="str">
        <f t="shared" si="39"/>
        <v>CR5PLTL2013</v>
      </c>
    </row>
    <row r="510" spans="1:23" x14ac:dyDescent="0.25">
      <c r="A510" t="s">
        <v>3194</v>
      </c>
      <c r="B510" t="s">
        <v>3208</v>
      </c>
      <c r="C510" t="s">
        <v>17</v>
      </c>
      <c r="D510" s="1" t="s">
        <v>21</v>
      </c>
      <c r="E510" s="11">
        <v>2462.69</v>
      </c>
      <c r="F510" s="11">
        <v>1541.44</v>
      </c>
      <c r="G510" s="11">
        <v>1911.95</v>
      </c>
      <c r="H510" s="11">
        <v>3049.11</v>
      </c>
      <c r="I510" s="11">
        <v>2041.31</v>
      </c>
      <c r="J510" s="11">
        <v>1152.6300000000001</v>
      </c>
      <c r="K510" s="11">
        <v>1991.02</v>
      </c>
      <c r="L510" s="11">
        <v>2780.49</v>
      </c>
      <c r="M510" s="11">
        <v>1079.94</v>
      </c>
      <c r="N510" s="11">
        <v>1454.26</v>
      </c>
      <c r="O510" s="11">
        <v>2040.92</v>
      </c>
      <c r="P510" s="11">
        <v>1450.7</v>
      </c>
      <c r="Q510" s="11">
        <v>22956.46</v>
      </c>
      <c r="R510" t="str">
        <f>VLOOKUP(D510,Lookups!$A$4:$E$311,5,FALSE)</f>
        <v>CR6</v>
      </c>
      <c r="S510" t="str">
        <f t="shared" si="40"/>
        <v>926</v>
      </c>
      <c r="T510" t="str">
        <f t="shared" si="41"/>
        <v>CR6926</v>
      </c>
      <c r="U510" t="str">
        <f t="shared" si="37"/>
        <v>CR69262013</v>
      </c>
      <c r="V510" t="str">
        <f t="shared" si="38"/>
        <v>PLTL</v>
      </c>
      <c r="W510" t="str">
        <f t="shared" si="39"/>
        <v>CR6PLTL2013</v>
      </c>
    </row>
    <row r="511" spans="1:23" x14ac:dyDescent="0.25">
      <c r="A511" t="s">
        <v>3194</v>
      </c>
      <c r="B511" t="s">
        <v>3208</v>
      </c>
      <c r="C511" t="s">
        <v>17</v>
      </c>
      <c r="D511" s="1" t="s">
        <v>22</v>
      </c>
      <c r="E511" s="11">
        <v>557.84</v>
      </c>
      <c r="F511" s="11">
        <v>560.09</v>
      </c>
      <c r="G511" s="11">
        <v>1358.26</v>
      </c>
      <c r="H511" s="11">
        <v>1061.46</v>
      </c>
      <c r="I511" s="11">
        <v>1034.8399999999999</v>
      </c>
      <c r="J511" s="11">
        <v>1091.04</v>
      </c>
      <c r="K511" s="11">
        <v>784.13</v>
      </c>
      <c r="L511" s="11">
        <v>1175.06</v>
      </c>
      <c r="M511" s="11">
        <v>596.17999999999995</v>
      </c>
      <c r="N511" s="11">
        <v>1258.71</v>
      </c>
      <c r="O511" s="11">
        <v>940.8</v>
      </c>
      <c r="P511" s="11">
        <v>661.31</v>
      </c>
      <c r="Q511" s="11">
        <v>11079.72</v>
      </c>
      <c r="R511" t="str">
        <f>VLOOKUP(D511,Lookups!$A$4:$E$311,5,FALSE)</f>
        <v>TY3</v>
      </c>
      <c r="S511" t="str">
        <f t="shared" si="40"/>
        <v>926</v>
      </c>
      <c r="T511" t="str">
        <f t="shared" si="41"/>
        <v>TY3926</v>
      </c>
      <c r="U511" t="str">
        <f t="shared" si="37"/>
        <v>TY39262013</v>
      </c>
      <c r="V511" t="str">
        <f t="shared" si="38"/>
        <v>PLTL</v>
      </c>
      <c r="W511" t="str">
        <f t="shared" si="39"/>
        <v>TY3PLTL2013</v>
      </c>
    </row>
    <row r="512" spans="1:23" x14ac:dyDescent="0.25">
      <c r="A512" t="s">
        <v>3194</v>
      </c>
      <c r="B512" t="s">
        <v>3208</v>
      </c>
      <c r="C512" t="s">
        <v>17</v>
      </c>
      <c r="D512" s="1" t="s">
        <v>23</v>
      </c>
      <c r="E512" s="11">
        <v>570.16999999999996</v>
      </c>
      <c r="F512" s="11">
        <v>500.3</v>
      </c>
      <c r="G512" s="11">
        <v>-102.04</v>
      </c>
      <c r="H512" s="11">
        <v>0</v>
      </c>
      <c r="I512" s="11">
        <v>0</v>
      </c>
      <c r="J512" s="11">
        <v>29.58</v>
      </c>
      <c r="K512" s="11">
        <v>266.22000000000003</v>
      </c>
      <c r="L512" s="11">
        <v>61.24</v>
      </c>
      <c r="M512" s="11">
        <v>255.12</v>
      </c>
      <c r="N512" s="11">
        <v>0</v>
      </c>
      <c r="O512" s="11">
        <v>0</v>
      </c>
      <c r="P512" s="11">
        <v>0</v>
      </c>
      <c r="Q512" s="11">
        <v>1580.59</v>
      </c>
      <c r="R512" t="str">
        <f>VLOOKUP(D512,Lookups!$A$4:$E$311,5,FALSE)</f>
        <v>TYC</v>
      </c>
      <c r="S512" t="str">
        <f t="shared" si="40"/>
        <v>926</v>
      </c>
      <c r="T512" t="str">
        <f t="shared" si="41"/>
        <v>TYC926</v>
      </c>
      <c r="U512" t="str">
        <f t="shared" si="37"/>
        <v>TYC9262013</v>
      </c>
      <c r="V512" t="str">
        <f t="shared" si="38"/>
        <v>PLTL</v>
      </c>
      <c r="W512" t="str">
        <f t="shared" si="39"/>
        <v>TYCPLTL2013</v>
      </c>
    </row>
    <row r="513" spans="1:23" x14ac:dyDescent="0.25">
      <c r="A513" t="s">
        <v>3194</v>
      </c>
      <c r="B513" t="s">
        <v>3208</v>
      </c>
      <c r="C513" t="s">
        <v>17</v>
      </c>
      <c r="D513" s="1" t="s">
        <v>24</v>
      </c>
      <c r="E513" s="11">
        <v>214.3</v>
      </c>
      <c r="F513" s="11">
        <v>269.52</v>
      </c>
      <c r="G513" s="11">
        <v>219.32</v>
      </c>
      <c r="H513" s="11">
        <v>35.17</v>
      </c>
      <c r="I513" s="11">
        <v>88.46</v>
      </c>
      <c r="J513" s="11">
        <v>129</v>
      </c>
      <c r="K513" s="11">
        <v>59.11</v>
      </c>
      <c r="L513" s="11">
        <v>250.01</v>
      </c>
      <c r="M513" s="11">
        <v>199.96</v>
      </c>
      <c r="N513" s="11">
        <v>382.72</v>
      </c>
      <c r="O513" s="11">
        <v>240.09</v>
      </c>
      <c r="P513" s="11">
        <v>215.91</v>
      </c>
      <c r="Q513" s="11">
        <v>2303.5700000000002</v>
      </c>
      <c r="R513" t="str">
        <f>VLOOKUP(D513,Lookups!$A$4:$E$311,5,FALSE)</f>
        <v>GR3</v>
      </c>
      <c r="S513" t="str">
        <f t="shared" si="40"/>
        <v>926</v>
      </c>
      <c r="T513" t="str">
        <f t="shared" si="41"/>
        <v>GR3926</v>
      </c>
      <c r="U513" t="str">
        <f t="shared" si="37"/>
        <v>GR39262013</v>
      </c>
      <c r="V513" t="str">
        <f t="shared" si="38"/>
        <v>PLTL</v>
      </c>
      <c r="W513" t="str">
        <f t="shared" si="39"/>
        <v>GR3PLTL2013</v>
      </c>
    </row>
    <row r="514" spans="1:23" x14ac:dyDescent="0.25">
      <c r="A514" t="s">
        <v>3194</v>
      </c>
      <c r="B514" t="s">
        <v>3208</v>
      </c>
      <c r="C514" t="s">
        <v>17</v>
      </c>
      <c r="D514" s="1" t="s">
        <v>25</v>
      </c>
      <c r="E514" s="11">
        <v>223.91</v>
      </c>
      <c r="F514" s="11">
        <v>142.58000000000001</v>
      </c>
      <c r="G514" s="11">
        <v>310.45</v>
      </c>
      <c r="H514" s="11">
        <v>670.14</v>
      </c>
      <c r="I514" s="11">
        <v>127.91</v>
      </c>
      <c r="J514" s="11">
        <v>187.61</v>
      </c>
      <c r="K514" s="11">
        <v>113.67</v>
      </c>
      <c r="L514" s="11">
        <v>166.12</v>
      </c>
      <c r="M514" s="11">
        <v>202.15</v>
      </c>
      <c r="N514" s="11">
        <v>261.66000000000003</v>
      </c>
      <c r="O514" s="11">
        <v>225.71</v>
      </c>
      <c r="P514" s="11">
        <v>352.43</v>
      </c>
      <c r="Q514" s="11">
        <v>2984.34</v>
      </c>
      <c r="R514" t="str">
        <f>VLOOKUP(D514,Lookups!$A$4:$E$311,5,FALSE)</f>
        <v>GR4</v>
      </c>
      <c r="S514" t="str">
        <f t="shared" si="40"/>
        <v>926</v>
      </c>
      <c r="T514" t="str">
        <f t="shared" si="41"/>
        <v>GR4926</v>
      </c>
      <c r="U514" t="str">
        <f t="shared" si="37"/>
        <v>GR49262013</v>
      </c>
      <c r="V514" t="str">
        <f t="shared" si="38"/>
        <v>PLTL</v>
      </c>
      <c r="W514" t="str">
        <f t="shared" si="39"/>
        <v>GR4PLTL2013</v>
      </c>
    </row>
    <row r="515" spans="1:23" x14ac:dyDescent="0.25">
      <c r="A515" t="s">
        <v>3194</v>
      </c>
      <c r="B515" t="s">
        <v>3208</v>
      </c>
      <c r="C515" t="s">
        <v>17</v>
      </c>
      <c r="D515" s="1" t="s">
        <v>26</v>
      </c>
      <c r="E515" s="11">
        <v>11919.37</v>
      </c>
      <c r="F515" s="11">
        <v>10316.709999999999</v>
      </c>
      <c r="G515" s="11">
        <v>13363.62</v>
      </c>
      <c r="H515" s="11">
        <v>14133.84</v>
      </c>
      <c r="I515" s="11">
        <v>13060.97</v>
      </c>
      <c r="J515" s="11">
        <v>11576.26</v>
      </c>
      <c r="K515" s="11">
        <v>12288.32</v>
      </c>
      <c r="L515" s="11">
        <v>13118.82</v>
      </c>
      <c r="M515" s="11">
        <v>11589.36</v>
      </c>
      <c r="N515" s="11">
        <v>17645.439999999999</v>
      </c>
      <c r="O515" s="11">
        <v>15765.68</v>
      </c>
      <c r="P515" s="11">
        <v>16559.419999999998</v>
      </c>
      <c r="Q515" s="11">
        <v>161337.81</v>
      </c>
      <c r="R515" t="str">
        <f>VLOOKUP(D515,Lookups!$A$4:$E$311,5,FALSE)</f>
        <v>GRC</v>
      </c>
      <c r="S515" t="str">
        <f t="shared" si="40"/>
        <v>926</v>
      </c>
      <c r="T515" t="str">
        <f t="shared" si="41"/>
        <v>GRC926</v>
      </c>
      <c r="U515" t="str">
        <f t="shared" ref="U515:U578" si="42">T515&amp;A515</f>
        <v>GRC9262013</v>
      </c>
      <c r="V515" t="str">
        <f t="shared" ref="V515:V578" si="43">LEFT(C515,4)</f>
        <v>PLTL</v>
      </c>
      <c r="W515" t="str">
        <f t="shared" ref="W515:W578" si="44">R515&amp;V515&amp;A515</f>
        <v>GRCPLTL2013</v>
      </c>
    </row>
    <row r="516" spans="1:23" x14ac:dyDescent="0.25">
      <c r="A516" t="s">
        <v>3194</v>
      </c>
      <c r="B516" t="s">
        <v>3209</v>
      </c>
      <c r="C516" t="s">
        <v>17</v>
      </c>
      <c r="D516" s="1" t="s">
        <v>18</v>
      </c>
      <c r="E516" s="11">
        <v>4189.0200000000004</v>
      </c>
      <c r="F516" s="11">
        <v>3858.2</v>
      </c>
      <c r="G516" s="11">
        <v>3900.4</v>
      </c>
      <c r="H516" s="11">
        <v>3868.13</v>
      </c>
      <c r="I516" s="11">
        <v>3830.96</v>
      </c>
      <c r="J516" s="11">
        <v>4205.84</v>
      </c>
      <c r="K516" s="11">
        <v>4112.91</v>
      </c>
      <c r="L516" s="11">
        <v>4222.8599999999997</v>
      </c>
      <c r="M516" s="11">
        <v>3933.86</v>
      </c>
      <c r="N516" s="11">
        <v>4263.42</v>
      </c>
      <c r="O516" s="11">
        <v>3279.88</v>
      </c>
      <c r="P516" s="11">
        <v>-1889.18</v>
      </c>
      <c r="Q516" s="11">
        <v>41776.300000000003</v>
      </c>
      <c r="R516" t="str">
        <f>VLOOKUP(D516,Lookups!$A$4:$E$311,5,FALSE)</f>
        <v>CRC</v>
      </c>
      <c r="S516" t="str">
        <f t="shared" si="40"/>
        <v>926</v>
      </c>
      <c r="T516" t="str">
        <f t="shared" si="41"/>
        <v>CRC926</v>
      </c>
      <c r="U516" t="str">
        <f t="shared" si="42"/>
        <v>CRC9262013</v>
      </c>
      <c r="V516" t="str">
        <f t="shared" si="43"/>
        <v>PLTL</v>
      </c>
      <c r="W516" t="str">
        <f t="shared" si="44"/>
        <v>CRCPLTL2013</v>
      </c>
    </row>
    <row r="517" spans="1:23" x14ac:dyDescent="0.25">
      <c r="A517" t="s">
        <v>3194</v>
      </c>
      <c r="B517" t="s">
        <v>3209</v>
      </c>
      <c r="C517" t="s">
        <v>17</v>
      </c>
      <c r="D517" s="1" t="s">
        <v>19</v>
      </c>
      <c r="E517" s="11">
        <v>138.24</v>
      </c>
      <c r="F517" s="11">
        <v>148.47</v>
      </c>
      <c r="G517" s="11">
        <v>149.84</v>
      </c>
      <c r="H517" s="11">
        <v>96.24</v>
      </c>
      <c r="I517" s="11">
        <v>117.1</v>
      </c>
      <c r="J517" s="11">
        <v>241.07</v>
      </c>
      <c r="K517" s="11">
        <v>225.05</v>
      </c>
      <c r="L517" s="11">
        <v>145.77000000000001</v>
      </c>
      <c r="M517" s="11">
        <v>120.55</v>
      </c>
      <c r="N517" s="11">
        <v>137.82</v>
      </c>
      <c r="O517" s="11">
        <v>81.47</v>
      </c>
      <c r="P517" s="11">
        <v>-47.02</v>
      </c>
      <c r="Q517" s="11">
        <v>1554.6</v>
      </c>
      <c r="R517" t="str">
        <f>VLOOKUP(D517,Lookups!$A$4:$E$311,5,FALSE)</f>
        <v>CR4</v>
      </c>
      <c r="S517" t="str">
        <f t="shared" si="40"/>
        <v>926</v>
      </c>
      <c r="T517" t="str">
        <f t="shared" si="41"/>
        <v>CR4926</v>
      </c>
      <c r="U517" t="str">
        <f t="shared" si="42"/>
        <v>CR49262013</v>
      </c>
      <c r="V517" t="str">
        <f t="shared" si="43"/>
        <v>PLTL</v>
      </c>
      <c r="W517" t="str">
        <f t="shared" si="44"/>
        <v>CR4PLTL2013</v>
      </c>
    </row>
    <row r="518" spans="1:23" x14ac:dyDescent="0.25">
      <c r="A518" t="s">
        <v>3194</v>
      </c>
      <c r="B518" t="s">
        <v>3209</v>
      </c>
      <c r="C518" t="s">
        <v>17</v>
      </c>
      <c r="D518" s="1" t="s">
        <v>20</v>
      </c>
      <c r="E518" s="11">
        <v>160.94</v>
      </c>
      <c r="F518" s="11">
        <v>159.4</v>
      </c>
      <c r="G518" s="11">
        <v>165.68</v>
      </c>
      <c r="H518" s="11">
        <v>339.62</v>
      </c>
      <c r="I518" s="11">
        <v>192.46</v>
      </c>
      <c r="J518" s="11">
        <v>130.52000000000001</v>
      </c>
      <c r="K518" s="11">
        <v>167.58</v>
      </c>
      <c r="L518" s="11">
        <v>136.88999999999999</v>
      </c>
      <c r="M518" s="11">
        <v>79.47</v>
      </c>
      <c r="N518" s="11">
        <v>179.4</v>
      </c>
      <c r="O518" s="11">
        <v>137.33000000000001</v>
      </c>
      <c r="P518" s="11">
        <v>-73.010000000000005</v>
      </c>
      <c r="Q518" s="11">
        <v>1776.28</v>
      </c>
      <c r="R518" t="str">
        <f>VLOOKUP(D518,Lookups!$A$4:$E$311,5,FALSE)</f>
        <v>CR5</v>
      </c>
      <c r="S518" t="str">
        <f t="shared" si="40"/>
        <v>926</v>
      </c>
      <c r="T518" t="str">
        <f t="shared" si="41"/>
        <v>CR5926</v>
      </c>
      <c r="U518" t="str">
        <f t="shared" si="42"/>
        <v>CR59262013</v>
      </c>
      <c r="V518" t="str">
        <f t="shared" si="43"/>
        <v>PLTL</v>
      </c>
      <c r="W518" t="str">
        <f t="shared" si="44"/>
        <v>CR5PLTL2013</v>
      </c>
    </row>
    <row r="519" spans="1:23" x14ac:dyDescent="0.25">
      <c r="A519" t="s">
        <v>3194</v>
      </c>
      <c r="B519" t="s">
        <v>3209</v>
      </c>
      <c r="C519" t="s">
        <v>17</v>
      </c>
      <c r="D519" s="1" t="s">
        <v>21</v>
      </c>
      <c r="E519" s="11">
        <v>259.12</v>
      </c>
      <c r="F519" s="11">
        <v>162.12</v>
      </c>
      <c r="G519" s="11">
        <v>169.15</v>
      </c>
      <c r="H519" s="11">
        <v>274.77999999999997</v>
      </c>
      <c r="I519" s="11">
        <v>180.57</v>
      </c>
      <c r="J519" s="11">
        <v>101.91</v>
      </c>
      <c r="K519" s="11">
        <v>176.1</v>
      </c>
      <c r="L519" s="11">
        <v>252.35</v>
      </c>
      <c r="M519" s="11">
        <v>95.59</v>
      </c>
      <c r="N519" s="11">
        <v>98.34</v>
      </c>
      <c r="O519" s="11">
        <v>138.37</v>
      </c>
      <c r="P519" s="11">
        <v>-74.23</v>
      </c>
      <c r="Q519" s="11">
        <v>1834.17</v>
      </c>
      <c r="R519" t="str">
        <f>VLOOKUP(D519,Lookups!$A$4:$E$311,5,FALSE)</f>
        <v>CR6</v>
      </c>
      <c r="S519" t="str">
        <f t="shared" si="40"/>
        <v>926</v>
      </c>
      <c r="T519" t="str">
        <f t="shared" si="41"/>
        <v>CR6926</v>
      </c>
      <c r="U519" t="str">
        <f t="shared" si="42"/>
        <v>CR69262013</v>
      </c>
      <c r="V519" t="str">
        <f t="shared" si="43"/>
        <v>PLTL</v>
      </c>
      <c r="W519" t="str">
        <f t="shared" si="44"/>
        <v>CR6PLTL2013</v>
      </c>
    </row>
    <row r="520" spans="1:23" x14ac:dyDescent="0.25">
      <c r="A520" t="s">
        <v>3194</v>
      </c>
      <c r="B520" t="s">
        <v>3209</v>
      </c>
      <c r="C520" t="s">
        <v>17</v>
      </c>
      <c r="D520" s="1" t="s">
        <v>22</v>
      </c>
      <c r="E520" s="11">
        <v>70.7</v>
      </c>
      <c r="F520" s="11">
        <v>70.989999999999995</v>
      </c>
      <c r="G520" s="11">
        <v>150.13999999999999</v>
      </c>
      <c r="H520" s="11">
        <v>115.99</v>
      </c>
      <c r="I520" s="11">
        <v>113.09</v>
      </c>
      <c r="J520" s="11">
        <v>119.19</v>
      </c>
      <c r="K520" s="11">
        <v>85.68</v>
      </c>
      <c r="L520" s="11">
        <v>128.33000000000001</v>
      </c>
      <c r="M520" s="11">
        <v>65.099999999999994</v>
      </c>
      <c r="N520" s="11">
        <v>104.49</v>
      </c>
      <c r="O520" s="11">
        <v>78.08</v>
      </c>
      <c r="P520" s="11">
        <v>94.72</v>
      </c>
      <c r="Q520" s="11">
        <v>1196.5</v>
      </c>
      <c r="R520" t="str">
        <f>VLOOKUP(D520,Lookups!$A$4:$E$311,5,FALSE)</f>
        <v>TY3</v>
      </c>
      <c r="S520" t="str">
        <f t="shared" si="40"/>
        <v>926</v>
      </c>
      <c r="T520" t="str">
        <f t="shared" si="41"/>
        <v>TY3926</v>
      </c>
      <c r="U520" t="str">
        <f t="shared" si="42"/>
        <v>TY39262013</v>
      </c>
      <c r="V520" t="str">
        <f t="shared" si="43"/>
        <v>PLTL</v>
      </c>
      <c r="W520" t="str">
        <f t="shared" si="44"/>
        <v>TY3PLTL2013</v>
      </c>
    </row>
    <row r="521" spans="1:23" x14ac:dyDescent="0.25">
      <c r="A521" t="s">
        <v>3194</v>
      </c>
      <c r="B521" t="s">
        <v>3209</v>
      </c>
      <c r="C521" t="s">
        <v>17</v>
      </c>
      <c r="D521" s="1" t="s">
        <v>23</v>
      </c>
      <c r="E521" s="11">
        <v>72.22</v>
      </c>
      <c r="F521" s="11">
        <v>64.33</v>
      </c>
      <c r="G521" s="11">
        <v>-12.92</v>
      </c>
      <c r="H521" s="11">
        <v>0</v>
      </c>
      <c r="I521" s="11">
        <v>0</v>
      </c>
      <c r="J521" s="11">
        <v>3.23</v>
      </c>
      <c r="K521" s="11">
        <v>29.07</v>
      </c>
      <c r="L521" s="11">
        <v>7.27</v>
      </c>
      <c r="M521" s="11">
        <v>27.86</v>
      </c>
      <c r="N521" s="11">
        <v>0</v>
      </c>
      <c r="O521" s="11">
        <v>0</v>
      </c>
      <c r="P521" s="11">
        <v>0</v>
      </c>
      <c r="Q521" s="11">
        <v>191.06</v>
      </c>
      <c r="R521" t="str">
        <f>VLOOKUP(D521,Lookups!$A$4:$E$311,5,FALSE)</f>
        <v>TYC</v>
      </c>
      <c r="S521" t="str">
        <f t="shared" si="40"/>
        <v>926</v>
      </c>
      <c r="T521" t="str">
        <f t="shared" si="41"/>
        <v>TYC926</v>
      </c>
      <c r="U521" t="str">
        <f t="shared" si="42"/>
        <v>TYC9262013</v>
      </c>
      <c r="V521" t="str">
        <f t="shared" si="43"/>
        <v>PLTL</v>
      </c>
      <c r="W521" t="str">
        <f t="shared" si="44"/>
        <v>TYCPLTL2013</v>
      </c>
    </row>
    <row r="522" spans="1:23" x14ac:dyDescent="0.25">
      <c r="A522" t="s">
        <v>3194</v>
      </c>
      <c r="B522" t="s">
        <v>3209</v>
      </c>
      <c r="C522" t="s">
        <v>17</v>
      </c>
      <c r="D522" s="1" t="s">
        <v>24</v>
      </c>
      <c r="E522" s="11">
        <v>27.12</v>
      </c>
      <c r="F522" s="11">
        <v>34.1</v>
      </c>
      <c r="G522" s="11">
        <v>24.1</v>
      </c>
      <c r="H522" s="11">
        <v>3.83</v>
      </c>
      <c r="I522" s="11">
        <v>9.69</v>
      </c>
      <c r="J522" s="11">
        <v>14.1</v>
      </c>
      <c r="K522" s="11">
        <v>6.46</v>
      </c>
      <c r="L522" s="11">
        <v>27.32</v>
      </c>
      <c r="M522" s="11">
        <v>21.83</v>
      </c>
      <c r="N522" s="11">
        <v>31.8</v>
      </c>
      <c r="O522" s="11">
        <v>19.93</v>
      </c>
      <c r="P522" s="11">
        <v>30.94</v>
      </c>
      <c r="Q522" s="11">
        <v>251.22</v>
      </c>
      <c r="R522" t="str">
        <f>VLOOKUP(D522,Lookups!$A$4:$E$311,5,FALSE)</f>
        <v>GR3</v>
      </c>
      <c r="S522" t="str">
        <f t="shared" si="40"/>
        <v>926</v>
      </c>
      <c r="T522" t="str">
        <f t="shared" si="41"/>
        <v>GR3926</v>
      </c>
      <c r="U522" t="str">
        <f t="shared" si="42"/>
        <v>GR39262013</v>
      </c>
      <c r="V522" t="str">
        <f t="shared" si="43"/>
        <v>PLTL</v>
      </c>
      <c r="W522" t="str">
        <f t="shared" si="44"/>
        <v>GR3PLTL2013</v>
      </c>
    </row>
    <row r="523" spans="1:23" x14ac:dyDescent="0.25">
      <c r="A523" t="s">
        <v>3194</v>
      </c>
      <c r="B523" t="s">
        <v>3209</v>
      </c>
      <c r="C523" t="s">
        <v>17</v>
      </c>
      <c r="D523" s="1" t="s">
        <v>25</v>
      </c>
      <c r="E523" s="11">
        <v>28.33</v>
      </c>
      <c r="F523" s="11">
        <v>18.07</v>
      </c>
      <c r="G523" s="11">
        <v>34.28</v>
      </c>
      <c r="H523" s="11">
        <v>73.19</v>
      </c>
      <c r="I523" s="11">
        <v>14</v>
      </c>
      <c r="J523" s="11">
        <v>20.51</v>
      </c>
      <c r="K523" s="11">
        <v>12.45</v>
      </c>
      <c r="L523" s="11">
        <v>18.170000000000002</v>
      </c>
      <c r="M523" s="11">
        <v>22.06</v>
      </c>
      <c r="N523" s="11">
        <v>21.72</v>
      </c>
      <c r="O523" s="11">
        <v>18.73</v>
      </c>
      <c r="P523" s="11">
        <v>50.51</v>
      </c>
      <c r="Q523" s="11">
        <v>332.02</v>
      </c>
      <c r="R523" t="str">
        <f>VLOOKUP(D523,Lookups!$A$4:$E$311,5,FALSE)</f>
        <v>GR4</v>
      </c>
      <c r="S523" t="str">
        <f t="shared" si="40"/>
        <v>926</v>
      </c>
      <c r="T523" t="str">
        <f t="shared" si="41"/>
        <v>GR4926</v>
      </c>
      <c r="U523" t="str">
        <f t="shared" si="42"/>
        <v>GR49262013</v>
      </c>
      <c r="V523" t="str">
        <f t="shared" si="43"/>
        <v>PLTL</v>
      </c>
      <c r="W523" t="str">
        <f t="shared" si="44"/>
        <v>GR4PLTL2013</v>
      </c>
    </row>
    <row r="524" spans="1:23" x14ac:dyDescent="0.25">
      <c r="A524" t="s">
        <v>3194</v>
      </c>
      <c r="B524" t="s">
        <v>3209</v>
      </c>
      <c r="C524" t="s">
        <v>17</v>
      </c>
      <c r="D524" s="1" t="s">
        <v>26</v>
      </c>
      <c r="E524" s="11">
        <v>1509.64</v>
      </c>
      <c r="F524" s="11">
        <v>1316.46</v>
      </c>
      <c r="G524" s="11">
        <v>1458.58</v>
      </c>
      <c r="H524" s="11">
        <v>1539.33</v>
      </c>
      <c r="I524" s="11">
        <v>1426.2</v>
      </c>
      <c r="J524" s="11">
        <v>1263.71</v>
      </c>
      <c r="K524" s="11">
        <v>1340.88</v>
      </c>
      <c r="L524" s="11">
        <v>1430.81</v>
      </c>
      <c r="M524" s="11">
        <v>1265.5999999999999</v>
      </c>
      <c r="N524" s="11">
        <v>1464.79</v>
      </c>
      <c r="O524" s="11">
        <v>1308.47</v>
      </c>
      <c r="P524" s="11">
        <v>2371.54</v>
      </c>
      <c r="Q524" s="11">
        <v>17696.009999999998</v>
      </c>
      <c r="R524" t="str">
        <f>VLOOKUP(D524,Lookups!$A$4:$E$311,5,FALSE)</f>
        <v>GRC</v>
      </c>
      <c r="S524" t="str">
        <f t="shared" si="40"/>
        <v>926</v>
      </c>
      <c r="T524" t="str">
        <f t="shared" si="41"/>
        <v>GRC926</v>
      </c>
      <c r="U524" t="str">
        <f t="shared" si="42"/>
        <v>GRC9262013</v>
      </c>
      <c r="V524" t="str">
        <f t="shared" si="43"/>
        <v>PLTL</v>
      </c>
      <c r="W524" t="str">
        <f t="shared" si="44"/>
        <v>GRCPLTL2013</v>
      </c>
    </row>
    <row r="525" spans="1:23" x14ac:dyDescent="0.25">
      <c r="A525" t="s">
        <v>3194</v>
      </c>
      <c r="B525" t="s">
        <v>3210</v>
      </c>
      <c r="C525" t="s">
        <v>17</v>
      </c>
      <c r="D525" s="1" t="s">
        <v>22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0</v>
      </c>
      <c r="L525" s="11">
        <v>0</v>
      </c>
      <c r="M525" s="11">
        <v>0</v>
      </c>
      <c r="N525" s="11">
        <v>0</v>
      </c>
      <c r="O525" s="11">
        <v>508</v>
      </c>
      <c r="P525" s="11">
        <v>0</v>
      </c>
      <c r="Q525" s="11">
        <v>508</v>
      </c>
      <c r="R525" t="str">
        <f>VLOOKUP(D525,Lookups!$A$4:$E$311,5,FALSE)</f>
        <v>TY3</v>
      </c>
      <c r="S525" t="str">
        <f t="shared" si="40"/>
        <v>926</v>
      </c>
      <c r="T525" t="str">
        <f t="shared" si="41"/>
        <v>TY3926</v>
      </c>
      <c r="U525" t="str">
        <f t="shared" si="42"/>
        <v>TY39262013</v>
      </c>
      <c r="V525" t="str">
        <f t="shared" si="43"/>
        <v>PLTL</v>
      </c>
      <c r="W525" t="str">
        <f t="shared" si="44"/>
        <v>TY3PLTL2013</v>
      </c>
    </row>
    <row r="526" spans="1:23" x14ac:dyDescent="0.25">
      <c r="A526" t="s">
        <v>3194</v>
      </c>
      <c r="B526" t="s">
        <v>3211</v>
      </c>
      <c r="C526" t="s">
        <v>17</v>
      </c>
      <c r="D526" s="1" t="s">
        <v>18</v>
      </c>
      <c r="E526" s="11">
        <v>7.74</v>
      </c>
      <c r="F526" s="11">
        <v>15.81</v>
      </c>
      <c r="G526" s="11">
        <v>10.95</v>
      </c>
      <c r="H526" s="11">
        <v>29.68</v>
      </c>
      <c r="I526" s="11">
        <v>15.45</v>
      </c>
      <c r="J526" s="11">
        <v>15.59</v>
      </c>
      <c r="K526" s="11">
        <v>23.24</v>
      </c>
      <c r="L526" s="11">
        <v>18.78</v>
      </c>
      <c r="M526" s="11">
        <v>7.9</v>
      </c>
      <c r="N526" s="11">
        <v>4.72</v>
      </c>
      <c r="O526" s="11">
        <v>2.16</v>
      </c>
      <c r="P526" s="11">
        <v>2.4300000000000002</v>
      </c>
      <c r="Q526" s="11">
        <v>154.44999999999999</v>
      </c>
      <c r="R526" t="str">
        <f>VLOOKUP(D526,Lookups!$A$4:$E$311,5,FALSE)</f>
        <v>CRC</v>
      </c>
      <c r="S526" t="str">
        <f t="shared" si="40"/>
        <v>926</v>
      </c>
      <c r="T526" t="str">
        <f t="shared" si="41"/>
        <v>CRC926</v>
      </c>
      <c r="U526" t="str">
        <f t="shared" si="42"/>
        <v>CRC9262013</v>
      </c>
      <c r="V526" t="str">
        <f t="shared" si="43"/>
        <v>PLTL</v>
      </c>
      <c r="W526" t="str">
        <f t="shared" si="44"/>
        <v>CRCPLTL2013</v>
      </c>
    </row>
    <row r="527" spans="1:23" x14ac:dyDescent="0.25">
      <c r="A527" t="s">
        <v>3194</v>
      </c>
      <c r="B527" t="s">
        <v>3211</v>
      </c>
      <c r="C527" t="s">
        <v>17</v>
      </c>
      <c r="D527" s="1" t="s">
        <v>19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6.64</v>
      </c>
      <c r="K527" s="11">
        <v>0</v>
      </c>
      <c r="L527" s="11">
        <v>0</v>
      </c>
      <c r="M527" s="11">
        <v>0</v>
      </c>
      <c r="N527" s="11">
        <v>1</v>
      </c>
      <c r="O527" s="11">
        <v>0</v>
      </c>
      <c r="P527" s="11">
        <v>0</v>
      </c>
      <c r="Q527" s="11">
        <v>7.64</v>
      </c>
      <c r="R527" t="str">
        <f>VLOOKUP(D527,Lookups!$A$4:$E$311,5,FALSE)</f>
        <v>CR4</v>
      </c>
      <c r="S527" t="str">
        <f t="shared" si="40"/>
        <v>926</v>
      </c>
      <c r="T527" t="str">
        <f t="shared" si="41"/>
        <v>CR4926</v>
      </c>
      <c r="U527" t="str">
        <f t="shared" si="42"/>
        <v>CR49262013</v>
      </c>
      <c r="V527" t="str">
        <f t="shared" si="43"/>
        <v>PLTL</v>
      </c>
      <c r="W527" t="str">
        <f t="shared" si="44"/>
        <v>CR4PLTL2013</v>
      </c>
    </row>
    <row r="528" spans="1:23" x14ac:dyDescent="0.25">
      <c r="A528" t="s">
        <v>3194</v>
      </c>
      <c r="B528" t="s">
        <v>3211</v>
      </c>
      <c r="C528" t="s">
        <v>17</v>
      </c>
      <c r="D528" s="1" t="s">
        <v>20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0</v>
      </c>
      <c r="K528" s="11">
        <v>0</v>
      </c>
      <c r="L528" s="11">
        <v>0</v>
      </c>
      <c r="M528" s="11">
        <v>0</v>
      </c>
      <c r="N528" s="11">
        <v>0</v>
      </c>
      <c r="O528" s="11">
        <v>0</v>
      </c>
      <c r="P528" s="11">
        <v>0</v>
      </c>
      <c r="Q528" s="11">
        <v>0</v>
      </c>
      <c r="R528" t="str">
        <f>VLOOKUP(D528,Lookups!$A$4:$E$311,5,FALSE)</f>
        <v>CR5</v>
      </c>
      <c r="S528" t="str">
        <f t="shared" si="40"/>
        <v>926</v>
      </c>
      <c r="T528" t="str">
        <f t="shared" si="41"/>
        <v>CR5926</v>
      </c>
      <c r="U528" t="str">
        <f t="shared" si="42"/>
        <v>CR59262013</v>
      </c>
      <c r="V528" t="str">
        <f t="shared" si="43"/>
        <v>PLTL</v>
      </c>
      <c r="W528" t="str">
        <f t="shared" si="44"/>
        <v>CR5PLTL2013</v>
      </c>
    </row>
    <row r="529" spans="1:23" x14ac:dyDescent="0.25">
      <c r="A529" t="s">
        <v>3194</v>
      </c>
      <c r="B529" t="s">
        <v>3211</v>
      </c>
      <c r="C529" t="s">
        <v>17</v>
      </c>
      <c r="D529" s="1" t="s">
        <v>21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0</v>
      </c>
      <c r="K529" s="11">
        <v>0</v>
      </c>
      <c r="L529" s="11">
        <v>0</v>
      </c>
      <c r="M529" s="11">
        <v>0</v>
      </c>
      <c r="N529" s="11">
        <v>0</v>
      </c>
      <c r="O529" s="11">
        <v>0</v>
      </c>
      <c r="P529" s="11">
        <v>0</v>
      </c>
      <c r="Q529" s="11">
        <v>0</v>
      </c>
      <c r="R529" t="str">
        <f>VLOOKUP(D529,Lookups!$A$4:$E$311,5,FALSE)</f>
        <v>CR6</v>
      </c>
      <c r="S529" t="str">
        <f t="shared" si="40"/>
        <v>926</v>
      </c>
      <c r="T529" t="str">
        <f t="shared" si="41"/>
        <v>CR6926</v>
      </c>
      <c r="U529" t="str">
        <f t="shared" si="42"/>
        <v>CR69262013</v>
      </c>
      <c r="V529" t="str">
        <f t="shared" si="43"/>
        <v>PLTL</v>
      </c>
      <c r="W529" t="str">
        <f t="shared" si="44"/>
        <v>CR6PLTL2013</v>
      </c>
    </row>
    <row r="530" spans="1:23" x14ac:dyDescent="0.25">
      <c r="A530" t="s">
        <v>3194</v>
      </c>
      <c r="B530" t="s">
        <v>3211</v>
      </c>
      <c r="C530" t="s">
        <v>17</v>
      </c>
      <c r="D530" s="1" t="s">
        <v>24</v>
      </c>
      <c r="E530" s="11">
        <v>0</v>
      </c>
      <c r="F530" s="11">
        <v>0</v>
      </c>
      <c r="G530" s="11">
        <v>0</v>
      </c>
      <c r="H530" s="11">
        <v>0</v>
      </c>
      <c r="I530" s="11">
        <v>0</v>
      </c>
      <c r="J530" s="11">
        <v>0</v>
      </c>
      <c r="K530" s="11">
        <v>0</v>
      </c>
      <c r="L530" s="11">
        <v>0</v>
      </c>
      <c r="M530" s="11">
        <v>0</v>
      </c>
      <c r="N530" s="11">
        <v>0</v>
      </c>
      <c r="O530" s="11">
        <v>0</v>
      </c>
      <c r="P530" s="11">
        <v>0</v>
      </c>
      <c r="Q530" s="11">
        <v>0</v>
      </c>
      <c r="R530" t="str">
        <f>VLOOKUP(D530,Lookups!$A$4:$E$311,5,FALSE)</f>
        <v>GR3</v>
      </c>
      <c r="S530" t="str">
        <f t="shared" si="40"/>
        <v>926</v>
      </c>
      <c r="T530" t="str">
        <f t="shared" si="41"/>
        <v>GR3926</v>
      </c>
      <c r="U530" t="str">
        <f t="shared" si="42"/>
        <v>GR39262013</v>
      </c>
      <c r="V530" t="str">
        <f t="shared" si="43"/>
        <v>PLTL</v>
      </c>
      <c r="W530" t="str">
        <f t="shared" si="44"/>
        <v>GR3PLTL2013</v>
      </c>
    </row>
    <row r="531" spans="1:23" x14ac:dyDescent="0.25">
      <c r="A531" t="s">
        <v>3194</v>
      </c>
      <c r="B531" t="s">
        <v>3211</v>
      </c>
      <c r="C531" t="s">
        <v>17</v>
      </c>
      <c r="D531" s="1" t="s">
        <v>25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0</v>
      </c>
      <c r="K531" s="11">
        <v>0</v>
      </c>
      <c r="L531" s="11">
        <v>0</v>
      </c>
      <c r="M531" s="11">
        <v>0</v>
      </c>
      <c r="N531" s="11">
        <v>0</v>
      </c>
      <c r="O531" s="11">
        <v>0</v>
      </c>
      <c r="P531" s="11">
        <v>0</v>
      </c>
      <c r="Q531" s="11">
        <v>0</v>
      </c>
      <c r="R531" t="str">
        <f>VLOOKUP(D531,Lookups!$A$4:$E$311,5,FALSE)</f>
        <v>GR4</v>
      </c>
      <c r="S531" t="str">
        <f t="shared" si="40"/>
        <v>926</v>
      </c>
      <c r="T531" t="str">
        <f t="shared" si="41"/>
        <v>GR4926</v>
      </c>
      <c r="U531" t="str">
        <f t="shared" si="42"/>
        <v>GR49262013</v>
      </c>
      <c r="V531" t="str">
        <f t="shared" si="43"/>
        <v>PLTL</v>
      </c>
      <c r="W531" t="str">
        <f t="shared" si="44"/>
        <v>GR4PLTL2013</v>
      </c>
    </row>
    <row r="532" spans="1:23" x14ac:dyDescent="0.25">
      <c r="A532" t="s">
        <v>3194</v>
      </c>
      <c r="B532" t="s">
        <v>3211</v>
      </c>
      <c r="C532" t="s">
        <v>17</v>
      </c>
      <c r="D532" s="1" t="s">
        <v>26</v>
      </c>
      <c r="E532" s="11">
        <v>1.69</v>
      </c>
      <c r="F532" s="11">
        <v>15.97</v>
      </c>
      <c r="G532" s="11">
        <v>2.06</v>
      </c>
      <c r="H532" s="11">
        <v>33.549999999999997</v>
      </c>
      <c r="I532" s="11">
        <v>2.75</v>
      </c>
      <c r="J532" s="11">
        <v>5.17</v>
      </c>
      <c r="K532" s="11">
        <v>0.74</v>
      </c>
      <c r="L532" s="11">
        <v>8.19</v>
      </c>
      <c r="M532" s="11">
        <v>0</v>
      </c>
      <c r="N532" s="11">
        <v>9.94</v>
      </c>
      <c r="O532" s="11">
        <v>0.91</v>
      </c>
      <c r="P532" s="11">
        <v>0</v>
      </c>
      <c r="Q532" s="11">
        <v>80.97</v>
      </c>
      <c r="R532" t="str">
        <f>VLOOKUP(D532,Lookups!$A$4:$E$311,5,FALSE)</f>
        <v>GRC</v>
      </c>
      <c r="S532" t="str">
        <f t="shared" si="40"/>
        <v>926</v>
      </c>
      <c r="T532" t="str">
        <f t="shared" si="41"/>
        <v>GRC926</v>
      </c>
      <c r="U532" t="str">
        <f t="shared" si="42"/>
        <v>GRC9262013</v>
      </c>
      <c r="V532" t="str">
        <f t="shared" si="43"/>
        <v>PLTL</v>
      </c>
      <c r="W532" t="str">
        <f t="shared" si="44"/>
        <v>GRCPLTL2013</v>
      </c>
    </row>
    <row r="533" spans="1:23" x14ac:dyDescent="0.25">
      <c r="A533" t="s">
        <v>3194</v>
      </c>
      <c r="B533" t="s">
        <v>3212</v>
      </c>
      <c r="C533" t="s">
        <v>17</v>
      </c>
      <c r="D533" s="1" t="s">
        <v>18</v>
      </c>
      <c r="E533" s="11">
        <v>189.09</v>
      </c>
      <c r="F533" s="11">
        <v>386.41</v>
      </c>
      <c r="G533" s="11">
        <v>267.54000000000002</v>
      </c>
      <c r="H533" s="11">
        <v>725.32</v>
      </c>
      <c r="I533" s="11">
        <v>377.54</v>
      </c>
      <c r="J533" s="11">
        <v>381.02</v>
      </c>
      <c r="K533" s="11">
        <v>567.99</v>
      </c>
      <c r="L533" s="11">
        <v>458.94</v>
      </c>
      <c r="M533" s="11">
        <v>193.16</v>
      </c>
      <c r="N533" s="11">
        <v>115.38</v>
      </c>
      <c r="O533" s="11">
        <v>52.76</v>
      </c>
      <c r="P533" s="11">
        <v>308.44</v>
      </c>
      <c r="Q533" s="11">
        <v>4023.59</v>
      </c>
      <c r="R533" t="str">
        <f>VLOOKUP(D533,Lookups!$A$4:$E$311,5,FALSE)</f>
        <v>CRC</v>
      </c>
      <c r="S533" t="str">
        <f t="shared" si="40"/>
        <v>926</v>
      </c>
      <c r="T533" t="str">
        <f t="shared" si="41"/>
        <v>CRC926</v>
      </c>
      <c r="U533" t="str">
        <f t="shared" si="42"/>
        <v>CRC9262013</v>
      </c>
      <c r="V533" t="str">
        <f t="shared" si="43"/>
        <v>PLTL</v>
      </c>
      <c r="W533" t="str">
        <f t="shared" si="44"/>
        <v>CRCPLTL2013</v>
      </c>
    </row>
    <row r="534" spans="1:23" x14ac:dyDescent="0.25">
      <c r="A534" t="s">
        <v>3194</v>
      </c>
      <c r="B534" t="s">
        <v>3212</v>
      </c>
      <c r="C534" t="s">
        <v>17</v>
      </c>
      <c r="D534" s="1" t="s">
        <v>19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162.19999999999999</v>
      </c>
      <c r="K534" s="11">
        <v>0</v>
      </c>
      <c r="L534" s="11">
        <v>0</v>
      </c>
      <c r="M534" s="11">
        <v>0</v>
      </c>
      <c r="N534" s="11">
        <v>24.33</v>
      </c>
      <c r="O534" s="11">
        <v>0</v>
      </c>
      <c r="P534" s="11">
        <v>0</v>
      </c>
      <c r="Q534" s="11">
        <v>186.53</v>
      </c>
      <c r="R534" t="str">
        <f>VLOOKUP(D534,Lookups!$A$4:$E$311,5,FALSE)</f>
        <v>CR4</v>
      </c>
      <c r="S534" t="str">
        <f t="shared" si="40"/>
        <v>926</v>
      </c>
      <c r="T534" t="str">
        <f t="shared" si="41"/>
        <v>CR4926</v>
      </c>
      <c r="U534" t="str">
        <f t="shared" si="42"/>
        <v>CR49262013</v>
      </c>
      <c r="V534" t="str">
        <f t="shared" si="43"/>
        <v>PLTL</v>
      </c>
      <c r="W534" t="str">
        <f t="shared" si="44"/>
        <v>CR4PLTL2013</v>
      </c>
    </row>
    <row r="535" spans="1:23" x14ac:dyDescent="0.25">
      <c r="A535" t="s">
        <v>3194</v>
      </c>
      <c r="B535" t="s">
        <v>3212</v>
      </c>
      <c r="C535" t="s">
        <v>17</v>
      </c>
      <c r="D535" s="1" t="s">
        <v>20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t="str">
        <f>VLOOKUP(D535,Lookups!$A$4:$E$311,5,FALSE)</f>
        <v>CR5</v>
      </c>
      <c r="S535" t="str">
        <f t="shared" si="40"/>
        <v>926</v>
      </c>
      <c r="T535" t="str">
        <f t="shared" si="41"/>
        <v>CR5926</v>
      </c>
      <c r="U535" t="str">
        <f t="shared" si="42"/>
        <v>CR59262013</v>
      </c>
      <c r="V535" t="str">
        <f t="shared" si="43"/>
        <v>PLTL</v>
      </c>
      <c r="W535" t="str">
        <f t="shared" si="44"/>
        <v>CR5PLTL2013</v>
      </c>
    </row>
    <row r="536" spans="1:23" x14ac:dyDescent="0.25">
      <c r="A536" t="s">
        <v>3194</v>
      </c>
      <c r="B536" t="s">
        <v>3212</v>
      </c>
      <c r="C536" t="s">
        <v>17</v>
      </c>
      <c r="D536" s="1" t="s">
        <v>21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0</v>
      </c>
      <c r="K536" s="11">
        <v>0</v>
      </c>
      <c r="L536" s="11">
        <v>0</v>
      </c>
      <c r="M536" s="11">
        <v>0</v>
      </c>
      <c r="N536" s="11">
        <v>0</v>
      </c>
      <c r="O536" s="11">
        <v>0</v>
      </c>
      <c r="P536" s="11">
        <v>0</v>
      </c>
      <c r="Q536" s="11">
        <v>0</v>
      </c>
      <c r="R536" t="str">
        <f>VLOOKUP(D536,Lookups!$A$4:$E$311,5,FALSE)</f>
        <v>CR6</v>
      </c>
      <c r="S536" t="str">
        <f t="shared" si="40"/>
        <v>926</v>
      </c>
      <c r="T536" t="str">
        <f t="shared" si="41"/>
        <v>CR6926</v>
      </c>
      <c r="U536" t="str">
        <f t="shared" si="42"/>
        <v>CR69262013</v>
      </c>
      <c r="V536" t="str">
        <f t="shared" si="43"/>
        <v>PLTL</v>
      </c>
      <c r="W536" t="str">
        <f t="shared" si="44"/>
        <v>CR6PLTL2013</v>
      </c>
    </row>
    <row r="537" spans="1:23" x14ac:dyDescent="0.25">
      <c r="A537" t="s">
        <v>3194</v>
      </c>
      <c r="B537" t="s">
        <v>3212</v>
      </c>
      <c r="C537" t="s">
        <v>17</v>
      </c>
      <c r="D537" s="1" t="s">
        <v>24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0</v>
      </c>
      <c r="K537" s="11">
        <v>0</v>
      </c>
      <c r="L537" s="11">
        <v>0</v>
      </c>
      <c r="M537" s="11">
        <v>0</v>
      </c>
      <c r="N537" s="11">
        <v>0</v>
      </c>
      <c r="O537" s="11">
        <v>0</v>
      </c>
      <c r="P537" s="11">
        <v>0</v>
      </c>
      <c r="Q537" s="11">
        <v>0</v>
      </c>
      <c r="R537" t="str">
        <f>VLOOKUP(D537,Lookups!$A$4:$E$311,5,FALSE)</f>
        <v>GR3</v>
      </c>
      <c r="S537" t="str">
        <f t="shared" si="40"/>
        <v>926</v>
      </c>
      <c r="T537" t="str">
        <f t="shared" si="41"/>
        <v>GR3926</v>
      </c>
      <c r="U537" t="str">
        <f t="shared" si="42"/>
        <v>GR39262013</v>
      </c>
      <c r="V537" t="str">
        <f t="shared" si="43"/>
        <v>PLTL</v>
      </c>
      <c r="W537" t="str">
        <f t="shared" si="44"/>
        <v>GR3PLTL2013</v>
      </c>
    </row>
    <row r="538" spans="1:23" x14ac:dyDescent="0.25">
      <c r="A538" t="s">
        <v>3194</v>
      </c>
      <c r="B538" t="s">
        <v>3212</v>
      </c>
      <c r="C538" t="s">
        <v>17</v>
      </c>
      <c r="D538" s="1" t="s">
        <v>25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0</v>
      </c>
      <c r="K538" s="11">
        <v>0</v>
      </c>
      <c r="L538" s="11">
        <v>0</v>
      </c>
      <c r="M538" s="11">
        <v>0</v>
      </c>
      <c r="N538" s="11">
        <v>0</v>
      </c>
      <c r="O538" s="11">
        <v>0</v>
      </c>
      <c r="P538" s="11">
        <v>0</v>
      </c>
      <c r="Q538" s="11">
        <v>0</v>
      </c>
      <c r="R538" t="str">
        <f>VLOOKUP(D538,Lookups!$A$4:$E$311,5,FALSE)</f>
        <v>GR4</v>
      </c>
      <c r="S538" t="str">
        <f t="shared" si="40"/>
        <v>926</v>
      </c>
      <c r="T538" t="str">
        <f t="shared" si="41"/>
        <v>GR4926</v>
      </c>
      <c r="U538" t="str">
        <f t="shared" si="42"/>
        <v>GR49262013</v>
      </c>
      <c r="V538" t="str">
        <f t="shared" si="43"/>
        <v>PLTL</v>
      </c>
      <c r="W538" t="str">
        <f t="shared" si="44"/>
        <v>GR4PLTL2013</v>
      </c>
    </row>
    <row r="539" spans="1:23" x14ac:dyDescent="0.25">
      <c r="A539" t="s">
        <v>3194</v>
      </c>
      <c r="B539" t="s">
        <v>3212</v>
      </c>
      <c r="C539" t="s">
        <v>17</v>
      </c>
      <c r="D539" s="1" t="s">
        <v>26</v>
      </c>
      <c r="E539" s="11">
        <v>41.43</v>
      </c>
      <c r="F539" s="11">
        <v>390.35</v>
      </c>
      <c r="G539" s="11">
        <v>50.46</v>
      </c>
      <c r="H539" s="11">
        <v>819.93</v>
      </c>
      <c r="I539" s="11">
        <v>67.3</v>
      </c>
      <c r="J539" s="11">
        <v>126.32</v>
      </c>
      <c r="K539" s="11">
        <v>18.05</v>
      </c>
      <c r="L539" s="11">
        <v>200.29</v>
      </c>
      <c r="M539" s="11">
        <v>0</v>
      </c>
      <c r="N539" s="11">
        <v>242.91</v>
      </c>
      <c r="O539" s="11">
        <v>22.22</v>
      </c>
      <c r="P539" s="11">
        <v>0</v>
      </c>
      <c r="Q539" s="11">
        <v>1979.26</v>
      </c>
      <c r="R539" t="str">
        <f>VLOOKUP(D539,Lookups!$A$4:$E$311,5,FALSE)</f>
        <v>GRC</v>
      </c>
      <c r="S539" t="str">
        <f t="shared" si="40"/>
        <v>926</v>
      </c>
      <c r="T539" t="str">
        <f t="shared" si="41"/>
        <v>GRC926</v>
      </c>
      <c r="U539" t="str">
        <f t="shared" si="42"/>
        <v>GRC9262013</v>
      </c>
      <c r="V539" t="str">
        <f t="shared" si="43"/>
        <v>PLTL</v>
      </c>
      <c r="W539" t="str">
        <f t="shared" si="44"/>
        <v>GRCPLTL2013</v>
      </c>
    </row>
    <row r="540" spans="1:23" x14ac:dyDescent="0.25">
      <c r="A540" t="s">
        <v>3194</v>
      </c>
      <c r="B540" t="s">
        <v>3213</v>
      </c>
      <c r="C540" t="s">
        <v>17</v>
      </c>
      <c r="D540" s="1" t="s">
        <v>18</v>
      </c>
      <c r="E540" s="11">
        <v>10.27</v>
      </c>
      <c r="F540" s="11">
        <v>20.99</v>
      </c>
      <c r="G540" s="11">
        <v>14.54</v>
      </c>
      <c r="H540" s="11">
        <v>39.409999999999997</v>
      </c>
      <c r="I540" s="11">
        <v>20.51</v>
      </c>
      <c r="J540" s="11">
        <v>20.7</v>
      </c>
      <c r="K540" s="11">
        <v>30.86</v>
      </c>
      <c r="L540" s="11">
        <v>24.93</v>
      </c>
      <c r="M540" s="11">
        <v>10.49</v>
      </c>
      <c r="N540" s="11">
        <v>6.27</v>
      </c>
      <c r="O540" s="11">
        <v>2.87</v>
      </c>
      <c r="P540" s="11">
        <v>8.7100000000000009</v>
      </c>
      <c r="Q540" s="11">
        <v>210.55</v>
      </c>
      <c r="R540" t="str">
        <f>VLOOKUP(D540,Lookups!$A$4:$E$311,5,FALSE)</f>
        <v>CRC</v>
      </c>
      <c r="S540" t="str">
        <f t="shared" si="40"/>
        <v>926</v>
      </c>
      <c r="T540" t="str">
        <f t="shared" si="41"/>
        <v>CRC926</v>
      </c>
      <c r="U540" t="str">
        <f t="shared" si="42"/>
        <v>CRC9262013</v>
      </c>
      <c r="V540" t="str">
        <f t="shared" si="43"/>
        <v>PLTL</v>
      </c>
      <c r="W540" t="str">
        <f t="shared" si="44"/>
        <v>CRCPLTL2013</v>
      </c>
    </row>
    <row r="541" spans="1:23" x14ac:dyDescent="0.25">
      <c r="A541" t="s">
        <v>3194</v>
      </c>
      <c r="B541" t="s">
        <v>3213</v>
      </c>
      <c r="C541" t="s">
        <v>17</v>
      </c>
      <c r="D541" s="1" t="s">
        <v>19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8.81</v>
      </c>
      <c r="K541" s="11">
        <v>0</v>
      </c>
      <c r="L541" s="11">
        <v>0</v>
      </c>
      <c r="M541" s="11">
        <v>0</v>
      </c>
      <c r="N541" s="11">
        <v>1.32</v>
      </c>
      <c r="O541" s="11">
        <v>0</v>
      </c>
      <c r="P541" s="11">
        <v>0</v>
      </c>
      <c r="Q541" s="11">
        <v>10.130000000000001</v>
      </c>
      <c r="R541" t="str">
        <f>VLOOKUP(D541,Lookups!$A$4:$E$311,5,FALSE)</f>
        <v>CR4</v>
      </c>
      <c r="S541" t="str">
        <f t="shared" si="40"/>
        <v>926</v>
      </c>
      <c r="T541" t="str">
        <f t="shared" si="41"/>
        <v>CR4926</v>
      </c>
      <c r="U541" t="str">
        <f t="shared" si="42"/>
        <v>CR49262013</v>
      </c>
      <c r="V541" t="str">
        <f t="shared" si="43"/>
        <v>PLTL</v>
      </c>
      <c r="W541" t="str">
        <f t="shared" si="44"/>
        <v>CR4PLTL2013</v>
      </c>
    </row>
    <row r="542" spans="1:23" x14ac:dyDescent="0.25">
      <c r="A542" t="s">
        <v>3194</v>
      </c>
      <c r="B542" t="s">
        <v>3213</v>
      </c>
      <c r="C542" t="s">
        <v>17</v>
      </c>
      <c r="D542" s="1" t="s">
        <v>20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0</v>
      </c>
      <c r="K542" s="11">
        <v>0</v>
      </c>
      <c r="L542" s="11">
        <v>0</v>
      </c>
      <c r="M542" s="11">
        <v>0</v>
      </c>
      <c r="N542" s="11">
        <v>0</v>
      </c>
      <c r="O542" s="11">
        <v>0</v>
      </c>
      <c r="P542" s="11">
        <v>0</v>
      </c>
      <c r="Q542" s="11">
        <v>0</v>
      </c>
      <c r="R542" t="str">
        <f>VLOOKUP(D542,Lookups!$A$4:$E$311,5,FALSE)</f>
        <v>CR5</v>
      </c>
      <c r="S542" t="str">
        <f t="shared" si="40"/>
        <v>926</v>
      </c>
      <c r="T542" t="str">
        <f t="shared" si="41"/>
        <v>CR5926</v>
      </c>
      <c r="U542" t="str">
        <f t="shared" si="42"/>
        <v>CR59262013</v>
      </c>
      <c r="V542" t="str">
        <f t="shared" si="43"/>
        <v>PLTL</v>
      </c>
      <c r="W542" t="str">
        <f t="shared" si="44"/>
        <v>CR5PLTL2013</v>
      </c>
    </row>
    <row r="543" spans="1:23" x14ac:dyDescent="0.25">
      <c r="A543" t="s">
        <v>3194</v>
      </c>
      <c r="B543" t="s">
        <v>3213</v>
      </c>
      <c r="C543" t="s">
        <v>17</v>
      </c>
      <c r="D543" s="1" t="s">
        <v>21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t="str">
        <f>VLOOKUP(D543,Lookups!$A$4:$E$311,5,FALSE)</f>
        <v>CR6</v>
      </c>
      <c r="S543" t="str">
        <f t="shared" si="40"/>
        <v>926</v>
      </c>
      <c r="T543" t="str">
        <f t="shared" si="41"/>
        <v>CR6926</v>
      </c>
      <c r="U543" t="str">
        <f t="shared" si="42"/>
        <v>CR69262013</v>
      </c>
      <c r="V543" t="str">
        <f t="shared" si="43"/>
        <v>PLTL</v>
      </c>
      <c r="W543" t="str">
        <f t="shared" si="44"/>
        <v>CR6PLTL2013</v>
      </c>
    </row>
    <row r="544" spans="1:23" x14ac:dyDescent="0.25">
      <c r="A544" t="s">
        <v>3194</v>
      </c>
      <c r="B544" t="s">
        <v>3213</v>
      </c>
      <c r="C544" t="s">
        <v>17</v>
      </c>
      <c r="D544" s="1" t="s">
        <v>24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0</v>
      </c>
      <c r="K544" s="11">
        <v>0</v>
      </c>
      <c r="L544" s="11">
        <v>0</v>
      </c>
      <c r="M544" s="11">
        <v>0</v>
      </c>
      <c r="N544" s="11">
        <v>0</v>
      </c>
      <c r="O544" s="11">
        <v>0</v>
      </c>
      <c r="P544" s="11">
        <v>0</v>
      </c>
      <c r="Q544" s="11">
        <v>0</v>
      </c>
      <c r="R544" t="str">
        <f>VLOOKUP(D544,Lookups!$A$4:$E$311,5,FALSE)</f>
        <v>GR3</v>
      </c>
      <c r="S544" t="str">
        <f t="shared" si="40"/>
        <v>926</v>
      </c>
      <c r="T544" t="str">
        <f t="shared" si="41"/>
        <v>GR3926</v>
      </c>
      <c r="U544" t="str">
        <f t="shared" si="42"/>
        <v>GR39262013</v>
      </c>
      <c r="V544" t="str">
        <f t="shared" si="43"/>
        <v>PLTL</v>
      </c>
      <c r="W544" t="str">
        <f t="shared" si="44"/>
        <v>GR3PLTL2013</v>
      </c>
    </row>
    <row r="545" spans="1:23" x14ac:dyDescent="0.25">
      <c r="A545" t="s">
        <v>3194</v>
      </c>
      <c r="B545" t="s">
        <v>3213</v>
      </c>
      <c r="C545" t="s">
        <v>17</v>
      </c>
      <c r="D545" s="1" t="s">
        <v>25</v>
      </c>
      <c r="E545" s="11">
        <v>0</v>
      </c>
      <c r="F545" s="11">
        <v>0</v>
      </c>
      <c r="G545" s="11">
        <v>0</v>
      </c>
      <c r="H545" s="11">
        <v>0</v>
      </c>
      <c r="I545" s="11">
        <v>0</v>
      </c>
      <c r="J545" s="11">
        <v>0</v>
      </c>
      <c r="K545" s="11">
        <v>0</v>
      </c>
      <c r="L545" s="11">
        <v>0</v>
      </c>
      <c r="M545" s="11">
        <v>0</v>
      </c>
      <c r="N545" s="11">
        <v>0</v>
      </c>
      <c r="O545" s="11">
        <v>0</v>
      </c>
      <c r="P545" s="11">
        <v>0</v>
      </c>
      <c r="Q545" s="11">
        <v>0</v>
      </c>
      <c r="R545" t="str">
        <f>VLOOKUP(D545,Lookups!$A$4:$E$311,5,FALSE)</f>
        <v>GR4</v>
      </c>
      <c r="S545" t="str">
        <f t="shared" si="40"/>
        <v>926</v>
      </c>
      <c r="T545" t="str">
        <f t="shared" si="41"/>
        <v>GR4926</v>
      </c>
      <c r="U545" t="str">
        <f t="shared" si="42"/>
        <v>GR49262013</v>
      </c>
      <c r="V545" t="str">
        <f t="shared" si="43"/>
        <v>PLTL</v>
      </c>
      <c r="W545" t="str">
        <f t="shared" si="44"/>
        <v>GR4PLTL2013</v>
      </c>
    </row>
    <row r="546" spans="1:23" x14ac:dyDescent="0.25">
      <c r="A546" t="s">
        <v>3194</v>
      </c>
      <c r="B546" t="s">
        <v>3213</v>
      </c>
      <c r="C546" t="s">
        <v>17</v>
      </c>
      <c r="D546" s="1" t="s">
        <v>26</v>
      </c>
      <c r="E546" s="11">
        <v>2.25</v>
      </c>
      <c r="F546" s="11">
        <v>21.21</v>
      </c>
      <c r="G546" s="11">
        <v>2.74</v>
      </c>
      <c r="H546" s="11">
        <v>44.55</v>
      </c>
      <c r="I546" s="11">
        <v>3.66</v>
      </c>
      <c r="J546" s="11">
        <v>6.86</v>
      </c>
      <c r="K546" s="11">
        <v>0.98</v>
      </c>
      <c r="L546" s="11">
        <v>10.88</v>
      </c>
      <c r="M546" s="11">
        <v>0</v>
      </c>
      <c r="N546" s="11">
        <v>13.2</v>
      </c>
      <c r="O546" s="11">
        <v>1.21</v>
      </c>
      <c r="P546" s="11">
        <v>0</v>
      </c>
      <c r="Q546" s="11">
        <v>107.54</v>
      </c>
      <c r="R546" t="str">
        <f>VLOOKUP(D546,Lookups!$A$4:$E$311,5,FALSE)</f>
        <v>GRC</v>
      </c>
      <c r="S546" t="str">
        <f t="shared" si="40"/>
        <v>926</v>
      </c>
      <c r="T546" t="str">
        <f t="shared" si="41"/>
        <v>GRC926</v>
      </c>
      <c r="U546" t="str">
        <f t="shared" si="42"/>
        <v>GRC9262013</v>
      </c>
      <c r="V546" t="str">
        <f t="shared" si="43"/>
        <v>PLTL</v>
      </c>
      <c r="W546" t="str">
        <f t="shared" si="44"/>
        <v>GRCPLTL2013</v>
      </c>
    </row>
    <row r="547" spans="1:23" x14ac:dyDescent="0.25">
      <c r="A547" t="s">
        <v>3194</v>
      </c>
      <c r="B547" t="s">
        <v>3214</v>
      </c>
      <c r="C547" t="s">
        <v>17</v>
      </c>
      <c r="D547" s="1" t="s">
        <v>18</v>
      </c>
      <c r="E547" s="11">
        <v>13.09</v>
      </c>
      <c r="F547" s="11">
        <v>26.76</v>
      </c>
      <c r="G547" s="11">
        <v>18.53</v>
      </c>
      <c r="H547" s="11">
        <v>50.22</v>
      </c>
      <c r="I547" s="11">
        <v>26.14</v>
      </c>
      <c r="J547" s="11">
        <v>26.38</v>
      </c>
      <c r="K547" s="11">
        <v>39.33</v>
      </c>
      <c r="L547" s="11">
        <v>31.78</v>
      </c>
      <c r="M547" s="11">
        <v>13.38</v>
      </c>
      <c r="N547" s="11">
        <v>7.99</v>
      </c>
      <c r="O547" s="11">
        <v>3.65</v>
      </c>
      <c r="P547" s="11">
        <v>-40.89</v>
      </c>
      <c r="Q547" s="11">
        <v>216.36</v>
      </c>
      <c r="R547" t="str">
        <f>VLOOKUP(D547,Lookups!$A$4:$E$311,5,FALSE)</f>
        <v>CRC</v>
      </c>
      <c r="S547" t="str">
        <f t="shared" si="40"/>
        <v>926</v>
      </c>
      <c r="T547" t="str">
        <f t="shared" si="41"/>
        <v>CRC926</v>
      </c>
      <c r="U547" t="str">
        <f t="shared" si="42"/>
        <v>CRC9262013</v>
      </c>
      <c r="V547" t="str">
        <f t="shared" si="43"/>
        <v>PLTL</v>
      </c>
      <c r="W547" t="str">
        <f t="shared" si="44"/>
        <v>CRCPLTL2013</v>
      </c>
    </row>
    <row r="548" spans="1:23" x14ac:dyDescent="0.25">
      <c r="A548" t="s">
        <v>3194</v>
      </c>
      <c r="B548" t="s">
        <v>3214</v>
      </c>
      <c r="C548" t="s">
        <v>17</v>
      </c>
      <c r="D548" s="1" t="s">
        <v>19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11.23</v>
      </c>
      <c r="K548" s="11">
        <v>0</v>
      </c>
      <c r="L548" s="11">
        <v>0</v>
      </c>
      <c r="M548" s="11">
        <v>0</v>
      </c>
      <c r="N548" s="11">
        <v>1.68</v>
      </c>
      <c r="O548" s="11">
        <v>0</v>
      </c>
      <c r="P548" s="11">
        <v>0</v>
      </c>
      <c r="Q548" s="11">
        <v>12.91</v>
      </c>
      <c r="R548" t="str">
        <f>VLOOKUP(D548,Lookups!$A$4:$E$311,5,FALSE)</f>
        <v>CR4</v>
      </c>
      <c r="S548" t="str">
        <f t="shared" si="40"/>
        <v>926</v>
      </c>
      <c r="T548" t="str">
        <f t="shared" si="41"/>
        <v>CR4926</v>
      </c>
      <c r="U548" t="str">
        <f t="shared" si="42"/>
        <v>CR49262013</v>
      </c>
      <c r="V548" t="str">
        <f t="shared" si="43"/>
        <v>PLTL</v>
      </c>
      <c r="W548" t="str">
        <f t="shared" si="44"/>
        <v>CR4PLTL2013</v>
      </c>
    </row>
    <row r="549" spans="1:23" x14ac:dyDescent="0.25">
      <c r="A549" t="s">
        <v>3194</v>
      </c>
      <c r="B549" t="s">
        <v>3214</v>
      </c>
      <c r="C549" t="s">
        <v>17</v>
      </c>
      <c r="D549" s="1" t="s">
        <v>20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0</v>
      </c>
      <c r="K549" s="11">
        <v>0</v>
      </c>
      <c r="L549" s="11">
        <v>0</v>
      </c>
      <c r="M549" s="11">
        <v>0</v>
      </c>
      <c r="N549" s="11">
        <v>0</v>
      </c>
      <c r="O549" s="11">
        <v>0</v>
      </c>
      <c r="P549" s="11">
        <v>0</v>
      </c>
      <c r="Q549" s="11">
        <v>0</v>
      </c>
      <c r="R549" t="str">
        <f>VLOOKUP(D549,Lookups!$A$4:$E$311,5,FALSE)</f>
        <v>CR5</v>
      </c>
      <c r="S549" t="str">
        <f t="shared" si="40"/>
        <v>926</v>
      </c>
      <c r="T549" t="str">
        <f t="shared" si="41"/>
        <v>CR5926</v>
      </c>
      <c r="U549" t="str">
        <f t="shared" si="42"/>
        <v>CR59262013</v>
      </c>
      <c r="V549" t="str">
        <f t="shared" si="43"/>
        <v>PLTL</v>
      </c>
      <c r="W549" t="str">
        <f t="shared" si="44"/>
        <v>CR5PLTL2013</v>
      </c>
    </row>
    <row r="550" spans="1:23" x14ac:dyDescent="0.25">
      <c r="A550" t="s">
        <v>3194</v>
      </c>
      <c r="B550" t="s">
        <v>3214</v>
      </c>
      <c r="C550" t="s">
        <v>17</v>
      </c>
      <c r="D550" s="1" t="s">
        <v>21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  <c r="J550" s="11">
        <v>0</v>
      </c>
      <c r="K550" s="11">
        <v>0</v>
      </c>
      <c r="L550" s="11">
        <v>0</v>
      </c>
      <c r="M550" s="11">
        <v>0</v>
      </c>
      <c r="N550" s="11">
        <v>0</v>
      </c>
      <c r="O550" s="11">
        <v>0</v>
      </c>
      <c r="P550" s="11">
        <v>0</v>
      </c>
      <c r="Q550" s="11">
        <v>0</v>
      </c>
      <c r="R550" t="str">
        <f>VLOOKUP(D550,Lookups!$A$4:$E$311,5,FALSE)</f>
        <v>CR6</v>
      </c>
      <c r="S550" t="str">
        <f t="shared" si="40"/>
        <v>926</v>
      </c>
      <c r="T550" t="str">
        <f t="shared" si="41"/>
        <v>CR6926</v>
      </c>
      <c r="U550" t="str">
        <f t="shared" si="42"/>
        <v>CR69262013</v>
      </c>
      <c r="V550" t="str">
        <f t="shared" si="43"/>
        <v>PLTL</v>
      </c>
      <c r="W550" t="str">
        <f t="shared" si="44"/>
        <v>CR6PLTL2013</v>
      </c>
    </row>
    <row r="551" spans="1:23" x14ac:dyDescent="0.25">
      <c r="A551" t="s">
        <v>3194</v>
      </c>
      <c r="B551" t="s">
        <v>3214</v>
      </c>
      <c r="C551" t="s">
        <v>17</v>
      </c>
      <c r="D551" s="1" t="s">
        <v>24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  <c r="J551" s="11">
        <v>0</v>
      </c>
      <c r="K551" s="11">
        <v>0</v>
      </c>
      <c r="L551" s="11">
        <v>0</v>
      </c>
      <c r="M551" s="11">
        <v>0</v>
      </c>
      <c r="N551" s="11">
        <v>0</v>
      </c>
      <c r="O551" s="11">
        <v>0</v>
      </c>
      <c r="P551" s="11">
        <v>0</v>
      </c>
      <c r="Q551" s="11">
        <v>0</v>
      </c>
      <c r="R551" t="str">
        <f>VLOOKUP(D551,Lookups!$A$4:$E$311,5,FALSE)</f>
        <v>GR3</v>
      </c>
      <c r="S551" t="str">
        <f t="shared" si="40"/>
        <v>926</v>
      </c>
      <c r="T551" t="str">
        <f t="shared" si="41"/>
        <v>GR3926</v>
      </c>
      <c r="U551" t="str">
        <f t="shared" si="42"/>
        <v>GR39262013</v>
      </c>
      <c r="V551" t="str">
        <f t="shared" si="43"/>
        <v>PLTL</v>
      </c>
      <c r="W551" t="str">
        <f t="shared" si="44"/>
        <v>GR3PLTL2013</v>
      </c>
    </row>
    <row r="552" spans="1:23" x14ac:dyDescent="0.25">
      <c r="A552" t="s">
        <v>3194</v>
      </c>
      <c r="B552" t="s">
        <v>3214</v>
      </c>
      <c r="C552" t="s">
        <v>17</v>
      </c>
      <c r="D552" s="1" t="s">
        <v>25</v>
      </c>
      <c r="E552" s="11">
        <v>0</v>
      </c>
      <c r="F552" s="11">
        <v>0</v>
      </c>
      <c r="G552" s="11">
        <v>0</v>
      </c>
      <c r="H552" s="11">
        <v>0</v>
      </c>
      <c r="I552" s="11">
        <v>0</v>
      </c>
      <c r="J552" s="11">
        <v>0</v>
      </c>
      <c r="K552" s="11">
        <v>0</v>
      </c>
      <c r="L552" s="11">
        <v>0</v>
      </c>
      <c r="M552" s="11">
        <v>0</v>
      </c>
      <c r="N552" s="11">
        <v>0</v>
      </c>
      <c r="O552" s="11">
        <v>0</v>
      </c>
      <c r="P552" s="11">
        <v>0</v>
      </c>
      <c r="Q552" s="11">
        <v>0</v>
      </c>
      <c r="R552" t="str">
        <f>VLOOKUP(D552,Lookups!$A$4:$E$311,5,FALSE)</f>
        <v>GR4</v>
      </c>
      <c r="S552" t="str">
        <f t="shared" si="40"/>
        <v>926</v>
      </c>
      <c r="T552" t="str">
        <f t="shared" si="41"/>
        <v>GR4926</v>
      </c>
      <c r="U552" t="str">
        <f t="shared" si="42"/>
        <v>GR49262013</v>
      </c>
      <c r="V552" t="str">
        <f t="shared" si="43"/>
        <v>PLTL</v>
      </c>
      <c r="W552" t="str">
        <f t="shared" si="44"/>
        <v>GR4PLTL2013</v>
      </c>
    </row>
    <row r="553" spans="1:23" x14ac:dyDescent="0.25">
      <c r="A553" t="s">
        <v>3194</v>
      </c>
      <c r="B553" t="s">
        <v>3214</v>
      </c>
      <c r="C553" t="s">
        <v>17</v>
      </c>
      <c r="D553" s="1" t="s">
        <v>26</v>
      </c>
      <c r="E553" s="11">
        <v>2.87</v>
      </c>
      <c r="F553" s="11">
        <v>27.03</v>
      </c>
      <c r="G553" s="11">
        <v>3.49</v>
      </c>
      <c r="H553" s="11">
        <v>56.78</v>
      </c>
      <c r="I553" s="11">
        <v>4.66</v>
      </c>
      <c r="J553" s="11">
        <v>8.75</v>
      </c>
      <c r="K553" s="11">
        <v>1.25</v>
      </c>
      <c r="L553" s="11">
        <v>13.87</v>
      </c>
      <c r="M553" s="11">
        <v>0</v>
      </c>
      <c r="N553" s="11">
        <v>16.82</v>
      </c>
      <c r="O553" s="11">
        <v>1.54</v>
      </c>
      <c r="P553" s="11">
        <v>0</v>
      </c>
      <c r="Q553" s="11">
        <v>137.06</v>
      </c>
      <c r="R553" t="str">
        <f>VLOOKUP(D553,Lookups!$A$4:$E$311,5,FALSE)</f>
        <v>GRC</v>
      </c>
      <c r="S553" t="str">
        <f t="shared" si="40"/>
        <v>926</v>
      </c>
      <c r="T553" t="str">
        <f t="shared" si="41"/>
        <v>GRC926</v>
      </c>
      <c r="U553" t="str">
        <f t="shared" si="42"/>
        <v>GRC9262013</v>
      </c>
      <c r="V553" t="str">
        <f t="shared" si="43"/>
        <v>PLTL</v>
      </c>
      <c r="W553" t="str">
        <f t="shared" si="44"/>
        <v>GRCPLTL2013</v>
      </c>
    </row>
    <row r="554" spans="1:23" x14ac:dyDescent="0.25">
      <c r="A554" t="s">
        <v>3194</v>
      </c>
      <c r="B554" t="s">
        <v>3215</v>
      </c>
      <c r="C554" t="s">
        <v>17</v>
      </c>
      <c r="D554" s="1" t="s">
        <v>18</v>
      </c>
      <c r="E554" s="11">
        <v>187.5</v>
      </c>
      <c r="F554" s="11">
        <v>383.15</v>
      </c>
      <c r="G554" s="11">
        <v>425.38</v>
      </c>
      <c r="H554" s="11">
        <v>1153.23</v>
      </c>
      <c r="I554" s="11">
        <v>600.27</v>
      </c>
      <c r="J554" s="11">
        <v>605.79999999999995</v>
      </c>
      <c r="K554" s="11">
        <v>903.07</v>
      </c>
      <c r="L554" s="11">
        <v>729.7</v>
      </c>
      <c r="M554" s="11">
        <v>307.11</v>
      </c>
      <c r="N554" s="11">
        <v>242.01</v>
      </c>
      <c r="O554" s="11">
        <v>110.67</v>
      </c>
      <c r="P554" s="11">
        <v>354.89</v>
      </c>
      <c r="Q554" s="11">
        <v>6002.78</v>
      </c>
      <c r="R554" t="str">
        <f>VLOOKUP(D554,Lookups!$A$4:$E$311,5,FALSE)</f>
        <v>CRC</v>
      </c>
      <c r="S554" t="str">
        <f t="shared" si="40"/>
        <v>926</v>
      </c>
      <c r="T554" t="str">
        <f t="shared" si="41"/>
        <v>CRC926</v>
      </c>
      <c r="U554" t="str">
        <f t="shared" si="42"/>
        <v>CRC9262013</v>
      </c>
      <c r="V554" t="str">
        <f t="shared" si="43"/>
        <v>PLTL</v>
      </c>
      <c r="W554" t="str">
        <f t="shared" si="44"/>
        <v>CRCPLTL2013</v>
      </c>
    </row>
    <row r="555" spans="1:23" x14ac:dyDescent="0.25">
      <c r="A555" t="s">
        <v>3194</v>
      </c>
      <c r="B555" t="s">
        <v>3215</v>
      </c>
      <c r="C555" t="s">
        <v>17</v>
      </c>
      <c r="D555" s="1" t="s">
        <v>19</v>
      </c>
      <c r="E555" s="11">
        <v>0</v>
      </c>
      <c r="F555" s="11">
        <v>0</v>
      </c>
      <c r="G555" s="11">
        <v>0</v>
      </c>
      <c r="H555" s="11">
        <v>0</v>
      </c>
      <c r="I555" s="11">
        <v>0</v>
      </c>
      <c r="J555" s="11">
        <v>257.89</v>
      </c>
      <c r="K555" s="11">
        <v>0</v>
      </c>
      <c r="L555" s="11">
        <v>0</v>
      </c>
      <c r="M555" s="11">
        <v>0</v>
      </c>
      <c r="N555" s="11">
        <v>51.03</v>
      </c>
      <c r="O555" s="11">
        <v>0</v>
      </c>
      <c r="P555" s="11">
        <v>0</v>
      </c>
      <c r="Q555" s="11">
        <v>308.92</v>
      </c>
      <c r="R555" t="str">
        <f>VLOOKUP(D555,Lookups!$A$4:$E$311,5,FALSE)</f>
        <v>CR4</v>
      </c>
      <c r="S555" t="str">
        <f t="shared" si="40"/>
        <v>926</v>
      </c>
      <c r="T555" t="str">
        <f t="shared" si="41"/>
        <v>CR4926</v>
      </c>
      <c r="U555" t="str">
        <f t="shared" si="42"/>
        <v>CR49262013</v>
      </c>
      <c r="V555" t="str">
        <f t="shared" si="43"/>
        <v>PLTL</v>
      </c>
      <c r="W555" t="str">
        <f t="shared" si="44"/>
        <v>CR4PLTL2013</v>
      </c>
    </row>
    <row r="556" spans="1:23" x14ac:dyDescent="0.25">
      <c r="A556" t="s">
        <v>3194</v>
      </c>
      <c r="B556" t="s">
        <v>3215</v>
      </c>
      <c r="C556" t="s">
        <v>17</v>
      </c>
      <c r="D556" s="1" t="s">
        <v>20</v>
      </c>
      <c r="E556" s="11">
        <v>0</v>
      </c>
      <c r="F556" s="11">
        <v>0</v>
      </c>
      <c r="G556" s="11">
        <v>0</v>
      </c>
      <c r="H556" s="11">
        <v>0</v>
      </c>
      <c r="I556" s="11">
        <v>0</v>
      </c>
      <c r="J556" s="11">
        <v>0</v>
      </c>
      <c r="K556" s="11">
        <v>0</v>
      </c>
      <c r="L556" s="11">
        <v>0</v>
      </c>
      <c r="M556" s="11">
        <v>0</v>
      </c>
      <c r="N556" s="11">
        <v>0</v>
      </c>
      <c r="O556" s="11">
        <v>0</v>
      </c>
      <c r="P556" s="11">
        <v>0</v>
      </c>
      <c r="Q556" s="11">
        <v>0</v>
      </c>
      <c r="R556" t="str">
        <f>VLOOKUP(D556,Lookups!$A$4:$E$311,5,FALSE)</f>
        <v>CR5</v>
      </c>
      <c r="S556" t="str">
        <f t="shared" si="40"/>
        <v>926</v>
      </c>
      <c r="T556" t="str">
        <f t="shared" si="41"/>
        <v>CR5926</v>
      </c>
      <c r="U556" t="str">
        <f t="shared" si="42"/>
        <v>CR59262013</v>
      </c>
      <c r="V556" t="str">
        <f t="shared" si="43"/>
        <v>PLTL</v>
      </c>
      <c r="W556" t="str">
        <f t="shared" si="44"/>
        <v>CR5PLTL2013</v>
      </c>
    </row>
    <row r="557" spans="1:23" x14ac:dyDescent="0.25">
      <c r="A557" t="s">
        <v>3194</v>
      </c>
      <c r="B557" t="s">
        <v>3215</v>
      </c>
      <c r="C557" t="s">
        <v>17</v>
      </c>
      <c r="D557" s="1" t="s">
        <v>21</v>
      </c>
      <c r="E557" s="11">
        <v>0</v>
      </c>
      <c r="F557" s="11">
        <v>0</v>
      </c>
      <c r="G557" s="11">
        <v>0</v>
      </c>
      <c r="H557" s="11">
        <v>0</v>
      </c>
      <c r="I557" s="11">
        <v>0</v>
      </c>
      <c r="J557" s="11">
        <v>0</v>
      </c>
      <c r="K557" s="11">
        <v>0</v>
      </c>
      <c r="L557" s="11">
        <v>0</v>
      </c>
      <c r="M557" s="11">
        <v>0</v>
      </c>
      <c r="N557" s="11">
        <v>0</v>
      </c>
      <c r="O557" s="11">
        <v>0</v>
      </c>
      <c r="P557" s="11">
        <v>0</v>
      </c>
      <c r="Q557" s="11">
        <v>0</v>
      </c>
      <c r="R557" t="str">
        <f>VLOOKUP(D557,Lookups!$A$4:$E$311,5,FALSE)</f>
        <v>CR6</v>
      </c>
      <c r="S557" t="str">
        <f t="shared" ref="S557:S620" si="45">LEFT(B557,3)</f>
        <v>926</v>
      </c>
      <c r="T557" t="str">
        <f t="shared" ref="T557:T620" si="46">R557&amp;S557</f>
        <v>CR6926</v>
      </c>
      <c r="U557" t="str">
        <f t="shared" si="42"/>
        <v>CR69262013</v>
      </c>
      <c r="V557" t="str">
        <f t="shared" si="43"/>
        <v>PLTL</v>
      </c>
      <c r="W557" t="str">
        <f t="shared" si="44"/>
        <v>CR6PLTL2013</v>
      </c>
    </row>
    <row r="558" spans="1:23" x14ac:dyDescent="0.25">
      <c r="A558" t="s">
        <v>3194</v>
      </c>
      <c r="B558" t="s">
        <v>3215</v>
      </c>
      <c r="C558" t="s">
        <v>17</v>
      </c>
      <c r="D558" s="1" t="s">
        <v>24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  <c r="J558" s="11">
        <v>0</v>
      </c>
      <c r="K558" s="11">
        <v>0</v>
      </c>
      <c r="L558" s="11">
        <v>0</v>
      </c>
      <c r="M558" s="11">
        <v>0</v>
      </c>
      <c r="N558" s="11">
        <v>0</v>
      </c>
      <c r="O558" s="11">
        <v>0</v>
      </c>
      <c r="P558" s="11">
        <v>0</v>
      </c>
      <c r="Q558" s="11">
        <v>0</v>
      </c>
      <c r="R558" t="str">
        <f>VLOOKUP(D558,Lookups!$A$4:$E$311,5,FALSE)</f>
        <v>GR3</v>
      </c>
      <c r="S558" t="str">
        <f t="shared" si="45"/>
        <v>926</v>
      </c>
      <c r="T558" t="str">
        <f t="shared" si="46"/>
        <v>GR3926</v>
      </c>
      <c r="U558" t="str">
        <f t="shared" si="42"/>
        <v>GR39262013</v>
      </c>
      <c r="V558" t="str">
        <f t="shared" si="43"/>
        <v>PLTL</v>
      </c>
      <c r="W558" t="str">
        <f t="shared" si="44"/>
        <v>GR3PLTL2013</v>
      </c>
    </row>
    <row r="559" spans="1:23" x14ac:dyDescent="0.25">
      <c r="A559" t="s">
        <v>3194</v>
      </c>
      <c r="B559" t="s">
        <v>3215</v>
      </c>
      <c r="C559" t="s">
        <v>17</v>
      </c>
      <c r="D559" s="1" t="s">
        <v>25</v>
      </c>
      <c r="E559" s="11">
        <v>0</v>
      </c>
      <c r="F559" s="11">
        <v>0</v>
      </c>
      <c r="G559" s="11">
        <v>0</v>
      </c>
      <c r="H559" s="11">
        <v>0</v>
      </c>
      <c r="I559" s="11">
        <v>0</v>
      </c>
      <c r="J559" s="11">
        <v>0</v>
      </c>
      <c r="K559" s="11">
        <v>0</v>
      </c>
      <c r="L559" s="11">
        <v>0</v>
      </c>
      <c r="M559" s="11">
        <v>0</v>
      </c>
      <c r="N559" s="11">
        <v>0</v>
      </c>
      <c r="O559" s="11">
        <v>0</v>
      </c>
      <c r="P559" s="11">
        <v>0</v>
      </c>
      <c r="Q559" s="11">
        <v>0</v>
      </c>
      <c r="R559" t="str">
        <f>VLOOKUP(D559,Lookups!$A$4:$E$311,5,FALSE)</f>
        <v>GR4</v>
      </c>
      <c r="S559" t="str">
        <f t="shared" si="45"/>
        <v>926</v>
      </c>
      <c r="T559" t="str">
        <f t="shared" si="46"/>
        <v>GR4926</v>
      </c>
      <c r="U559" t="str">
        <f t="shared" si="42"/>
        <v>GR49262013</v>
      </c>
      <c r="V559" t="str">
        <f t="shared" si="43"/>
        <v>PLTL</v>
      </c>
      <c r="W559" t="str">
        <f t="shared" si="44"/>
        <v>GR4PLTL2013</v>
      </c>
    </row>
    <row r="560" spans="1:23" x14ac:dyDescent="0.25">
      <c r="A560" t="s">
        <v>3194</v>
      </c>
      <c r="B560" t="s">
        <v>3215</v>
      </c>
      <c r="C560" t="s">
        <v>17</v>
      </c>
      <c r="D560" s="1" t="s">
        <v>26</v>
      </c>
      <c r="E560" s="11">
        <v>41.08</v>
      </c>
      <c r="F560" s="11">
        <v>387.07</v>
      </c>
      <c r="G560" s="11">
        <v>80.22</v>
      </c>
      <c r="H560" s="11">
        <v>1303.6500000000001</v>
      </c>
      <c r="I560" s="11">
        <v>107</v>
      </c>
      <c r="J560" s="11">
        <v>200.84</v>
      </c>
      <c r="K560" s="11">
        <v>28.7</v>
      </c>
      <c r="L560" s="11">
        <v>318.45</v>
      </c>
      <c r="M560" s="11">
        <v>0</v>
      </c>
      <c r="N560" s="11">
        <v>509.51</v>
      </c>
      <c r="O560" s="11">
        <v>46.6</v>
      </c>
      <c r="P560" s="11">
        <v>0</v>
      </c>
      <c r="Q560" s="11">
        <v>3023.12</v>
      </c>
      <c r="R560" t="str">
        <f>VLOOKUP(D560,Lookups!$A$4:$E$311,5,FALSE)</f>
        <v>GRC</v>
      </c>
      <c r="S560" t="str">
        <f t="shared" si="45"/>
        <v>926</v>
      </c>
      <c r="T560" t="str">
        <f t="shared" si="46"/>
        <v>GRC926</v>
      </c>
      <c r="U560" t="str">
        <f t="shared" si="42"/>
        <v>GRC9262013</v>
      </c>
      <c r="V560" t="str">
        <f t="shared" si="43"/>
        <v>PLTL</v>
      </c>
      <c r="W560" t="str">
        <f t="shared" si="44"/>
        <v>GRCPLTL2013</v>
      </c>
    </row>
    <row r="561" spans="1:23" x14ac:dyDescent="0.25">
      <c r="A561" t="s">
        <v>3194</v>
      </c>
      <c r="B561" t="s">
        <v>3216</v>
      </c>
      <c r="C561" t="s">
        <v>17</v>
      </c>
      <c r="D561" s="1" t="s">
        <v>18</v>
      </c>
      <c r="E561" s="11">
        <v>76.94</v>
      </c>
      <c r="F561" s="11">
        <v>157.22</v>
      </c>
      <c r="G561" s="11">
        <v>108.86</v>
      </c>
      <c r="H561" s="11">
        <v>295.12</v>
      </c>
      <c r="I561" s="11">
        <v>153.62</v>
      </c>
      <c r="J561" s="11">
        <v>155.03</v>
      </c>
      <c r="K561" s="11">
        <v>231.1</v>
      </c>
      <c r="L561" s="11">
        <v>186.74</v>
      </c>
      <c r="M561" s="11">
        <v>78.59</v>
      </c>
      <c r="N561" s="11">
        <v>46.95</v>
      </c>
      <c r="O561" s="11">
        <v>21.47</v>
      </c>
      <c r="P561" s="11">
        <v>-5.51</v>
      </c>
      <c r="Q561" s="11">
        <v>1506.13</v>
      </c>
      <c r="R561" t="str">
        <f>VLOOKUP(D561,Lookups!$A$4:$E$311,5,FALSE)</f>
        <v>CRC</v>
      </c>
      <c r="S561" t="str">
        <f t="shared" si="45"/>
        <v>926</v>
      </c>
      <c r="T561" t="str">
        <f t="shared" si="46"/>
        <v>CRC926</v>
      </c>
      <c r="U561" t="str">
        <f t="shared" si="42"/>
        <v>CRC9262013</v>
      </c>
      <c r="V561" t="str">
        <f t="shared" si="43"/>
        <v>PLTL</v>
      </c>
      <c r="W561" t="str">
        <f t="shared" si="44"/>
        <v>CRCPLTL2013</v>
      </c>
    </row>
    <row r="562" spans="1:23" x14ac:dyDescent="0.25">
      <c r="A562" t="s">
        <v>3194</v>
      </c>
      <c r="B562" t="s">
        <v>3216</v>
      </c>
      <c r="C562" t="s">
        <v>17</v>
      </c>
      <c r="D562" s="1" t="s">
        <v>19</v>
      </c>
      <c r="E562" s="11">
        <v>0</v>
      </c>
      <c r="F562" s="11">
        <v>0</v>
      </c>
      <c r="G562" s="11">
        <v>0</v>
      </c>
      <c r="H562" s="11">
        <v>0</v>
      </c>
      <c r="I562" s="11">
        <v>0</v>
      </c>
      <c r="J562" s="11">
        <v>66</v>
      </c>
      <c r="K562" s="11">
        <v>0</v>
      </c>
      <c r="L562" s="11">
        <v>0</v>
      </c>
      <c r="M562" s="11">
        <v>0</v>
      </c>
      <c r="N562" s="11">
        <v>9.9</v>
      </c>
      <c r="O562" s="11">
        <v>0</v>
      </c>
      <c r="P562" s="11">
        <v>0</v>
      </c>
      <c r="Q562" s="11">
        <v>75.900000000000006</v>
      </c>
      <c r="R562" t="str">
        <f>VLOOKUP(D562,Lookups!$A$4:$E$311,5,FALSE)</f>
        <v>CR4</v>
      </c>
      <c r="S562" t="str">
        <f t="shared" si="45"/>
        <v>926</v>
      </c>
      <c r="T562" t="str">
        <f t="shared" si="46"/>
        <v>CR4926</v>
      </c>
      <c r="U562" t="str">
        <f t="shared" si="42"/>
        <v>CR49262013</v>
      </c>
      <c r="V562" t="str">
        <f t="shared" si="43"/>
        <v>PLTL</v>
      </c>
      <c r="W562" t="str">
        <f t="shared" si="44"/>
        <v>CR4PLTL2013</v>
      </c>
    </row>
    <row r="563" spans="1:23" x14ac:dyDescent="0.25">
      <c r="A563" t="s">
        <v>3194</v>
      </c>
      <c r="B563" t="s">
        <v>3216</v>
      </c>
      <c r="C563" t="s">
        <v>17</v>
      </c>
      <c r="D563" s="1" t="s">
        <v>20</v>
      </c>
      <c r="E563" s="11">
        <v>0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t="str">
        <f>VLOOKUP(D563,Lookups!$A$4:$E$311,5,FALSE)</f>
        <v>CR5</v>
      </c>
      <c r="S563" t="str">
        <f t="shared" si="45"/>
        <v>926</v>
      </c>
      <c r="T563" t="str">
        <f t="shared" si="46"/>
        <v>CR5926</v>
      </c>
      <c r="U563" t="str">
        <f t="shared" si="42"/>
        <v>CR59262013</v>
      </c>
      <c r="V563" t="str">
        <f t="shared" si="43"/>
        <v>PLTL</v>
      </c>
      <c r="W563" t="str">
        <f t="shared" si="44"/>
        <v>CR5PLTL2013</v>
      </c>
    </row>
    <row r="564" spans="1:23" x14ac:dyDescent="0.25">
      <c r="A564" t="s">
        <v>3194</v>
      </c>
      <c r="B564" t="s">
        <v>3216</v>
      </c>
      <c r="C564" t="s">
        <v>17</v>
      </c>
      <c r="D564" s="1" t="s">
        <v>21</v>
      </c>
      <c r="E564" s="11">
        <v>0</v>
      </c>
      <c r="F564" s="11">
        <v>0</v>
      </c>
      <c r="G564" s="11">
        <v>0</v>
      </c>
      <c r="H564" s="11">
        <v>0</v>
      </c>
      <c r="I564" s="11">
        <v>0</v>
      </c>
      <c r="J564" s="11">
        <v>0</v>
      </c>
      <c r="K564" s="11">
        <v>0</v>
      </c>
      <c r="L564" s="11">
        <v>0</v>
      </c>
      <c r="M564" s="11">
        <v>0</v>
      </c>
      <c r="N564" s="11">
        <v>0</v>
      </c>
      <c r="O564" s="11">
        <v>0</v>
      </c>
      <c r="P564" s="11">
        <v>0</v>
      </c>
      <c r="Q564" s="11">
        <v>0</v>
      </c>
      <c r="R564" t="str">
        <f>VLOOKUP(D564,Lookups!$A$4:$E$311,5,FALSE)</f>
        <v>CR6</v>
      </c>
      <c r="S564" t="str">
        <f t="shared" si="45"/>
        <v>926</v>
      </c>
      <c r="T564" t="str">
        <f t="shared" si="46"/>
        <v>CR6926</v>
      </c>
      <c r="U564" t="str">
        <f t="shared" si="42"/>
        <v>CR69262013</v>
      </c>
      <c r="V564" t="str">
        <f t="shared" si="43"/>
        <v>PLTL</v>
      </c>
      <c r="W564" t="str">
        <f t="shared" si="44"/>
        <v>CR6PLTL2013</v>
      </c>
    </row>
    <row r="565" spans="1:23" x14ac:dyDescent="0.25">
      <c r="A565" t="s">
        <v>3194</v>
      </c>
      <c r="B565" t="s">
        <v>3216</v>
      </c>
      <c r="C565" t="s">
        <v>17</v>
      </c>
      <c r="D565" s="1" t="s">
        <v>24</v>
      </c>
      <c r="E565" s="11">
        <v>0</v>
      </c>
      <c r="F565" s="11">
        <v>0</v>
      </c>
      <c r="G565" s="11">
        <v>0</v>
      </c>
      <c r="H565" s="11">
        <v>0</v>
      </c>
      <c r="I565" s="11">
        <v>0</v>
      </c>
      <c r="J565" s="11">
        <v>0</v>
      </c>
      <c r="K565" s="11">
        <v>0</v>
      </c>
      <c r="L565" s="11">
        <v>0</v>
      </c>
      <c r="M565" s="11">
        <v>0</v>
      </c>
      <c r="N565" s="11">
        <v>0</v>
      </c>
      <c r="O565" s="11">
        <v>0</v>
      </c>
      <c r="P565" s="11">
        <v>0</v>
      </c>
      <c r="Q565" s="11">
        <v>0</v>
      </c>
      <c r="R565" t="str">
        <f>VLOOKUP(D565,Lookups!$A$4:$E$311,5,FALSE)</f>
        <v>GR3</v>
      </c>
      <c r="S565" t="str">
        <f t="shared" si="45"/>
        <v>926</v>
      </c>
      <c r="T565" t="str">
        <f t="shared" si="46"/>
        <v>GR3926</v>
      </c>
      <c r="U565" t="str">
        <f t="shared" si="42"/>
        <v>GR39262013</v>
      </c>
      <c r="V565" t="str">
        <f t="shared" si="43"/>
        <v>PLTL</v>
      </c>
      <c r="W565" t="str">
        <f t="shared" si="44"/>
        <v>GR3PLTL2013</v>
      </c>
    </row>
    <row r="566" spans="1:23" x14ac:dyDescent="0.25">
      <c r="A566" t="s">
        <v>3194</v>
      </c>
      <c r="B566" t="s">
        <v>3216</v>
      </c>
      <c r="C566" t="s">
        <v>17</v>
      </c>
      <c r="D566" s="1" t="s">
        <v>25</v>
      </c>
      <c r="E566" s="11">
        <v>0</v>
      </c>
      <c r="F566" s="11">
        <v>0</v>
      </c>
      <c r="G566" s="11">
        <v>0</v>
      </c>
      <c r="H566" s="11">
        <v>0</v>
      </c>
      <c r="I566" s="11">
        <v>0</v>
      </c>
      <c r="J566" s="11">
        <v>0</v>
      </c>
      <c r="K566" s="11">
        <v>0</v>
      </c>
      <c r="L566" s="11">
        <v>0</v>
      </c>
      <c r="M566" s="11">
        <v>0</v>
      </c>
      <c r="N566" s="11">
        <v>0</v>
      </c>
      <c r="O566" s="11">
        <v>0</v>
      </c>
      <c r="P566" s="11">
        <v>0</v>
      </c>
      <c r="Q566" s="11">
        <v>0</v>
      </c>
      <c r="R566" t="str">
        <f>VLOOKUP(D566,Lookups!$A$4:$E$311,5,FALSE)</f>
        <v>GR4</v>
      </c>
      <c r="S566" t="str">
        <f t="shared" si="45"/>
        <v>926</v>
      </c>
      <c r="T566" t="str">
        <f t="shared" si="46"/>
        <v>GR4926</v>
      </c>
      <c r="U566" t="str">
        <f t="shared" si="42"/>
        <v>GR49262013</v>
      </c>
      <c r="V566" t="str">
        <f t="shared" si="43"/>
        <v>PLTL</v>
      </c>
      <c r="W566" t="str">
        <f t="shared" si="44"/>
        <v>GR4PLTL2013</v>
      </c>
    </row>
    <row r="567" spans="1:23" x14ac:dyDescent="0.25">
      <c r="A567" t="s">
        <v>3194</v>
      </c>
      <c r="B567" t="s">
        <v>3216</v>
      </c>
      <c r="C567" t="s">
        <v>17</v>
      </c>
      <c r="D567" s="1" t="s">
        <v>26</v>
      </c>
      <c r="E567" s="11">
        <v>16.86</v>
      </c>
      <c r="F567" s="11">
        <v>158.83000000000001</v>
      </c>
      <c r="G567" s="11">
        <v>20.53</v>
      </c>
      <c r="H567" s="11">
        <v>333.62</v>
      </c>
      <c r="I567" s="11">
        <v>27.38</v>
      </c>
      <c r="J567" s="11">
        <v>51.4</v>
      </c>
      <c r="K567" s="11">
        <v>7.34</v>
      </c>
      <c r="L567" s="11">
        <v>81.489999999999995</v>
      </c>
      <c r="M567" s="11">
        <v>0</v>
      </c>
      <c r="N567" s="11">
        <v>98.83</v>
      </c>
      <c r="O567" s="11">
        <v>9.0399999999999991</v>
      </c>
      <c r="P567" s="11">
        <v>0</v>
      </c>
      <c r="Q567" s="11">
        <v>805.32</v>
      </c>
      <c r="R567" t="str">
        <f>VLOOKUP(D567,Lookups!$A$4:$E$311,5,FALSE)</f>
        <v>GRC</v>
      </c>
      <c r="S567" t="str">
        <f t="shared" si="45"/>
        <v>926</v>
      </c>
      <c r="T567" t="str">
        <f t="shared" si="46"/>
        <v>GRC926</v>
      </c>
      <c r="U567" t="str">
        <f t="shared" si="42"/>
        <v>GRC9262013</v>
      </c>
      <c r="V567" t="str">
        <f t="shared" si="43"/>
        <v>PLTL</v>
      </c>
      <c r="W567" t="str">
        <f t="shared" si="44"/>
        <v>GRCPLTL2013</v>
      </c>
    </row>
    <row r="568" spans="1:23" x14ac:dyDescent="0.25">
      <c r="A568" t="s">
        <v>3194</v>
      </c>
      <c r="B568" t="s">
        <v>3217</v>
      </c>
      <c r="C568" t="s">
        <v>17</v>
      </c>
      <c r="D568" s="1" t="s">
        <v>18</v>
      </c>
      <c r="E568" s="11">
        <v>12.21</v>
      </c>
      <c r="F568" s="11">
        <v>24.95</v>
      </c>
      <c r="G568" s="11">
        <v>17.28</v>
      </c>
      <c r="H568" s="11">
        <v>46.84</v>
      </c>
      <c r="I568" s="11">
        <v>24.38</v>
      </c>
      <c r="J568" s="11">
        <v>24.61</v>
      </c>
      <c r="K568" s="11">
        <v>36.68</v>
      </c>
      <c r="L568" s="11">
        <v>29.64</v>
      </c>
      <c r="M568" s="11">
        <v>12.47</v>
      </c>
      <c r="N568" s="11">
        <v>7.45</v>
      </c>
      <c r="O568" s="11">
        <v>3.41</v>
      </c>
      <c r="P568" s="11">
        <v>-17.22</v>
      </c>
      <c r="Q568" s="11">
        <v>222.7</v>
      </c>
      <c r="R568" t="str">
        <f>VLOOKUP(D568,Lookups!$A$4:$E$311,5,FALSE)</f>
        <v>CRC</v>
      </c>
      <c r="S568" t="str">
        <f t="shared" si="45"/>
        <v>926</v>
      </c>
      <c r="T568" t="str">
        <f t="shared" si="46"/>
        <v>CRC926</v>
      </c>
      <c r="U568" t="str">
        <f t="shared" si="42"/>
        <v>CRC9262013</v>
      </c>
      <c r="V568" t="str">
        <f t="shared" si="43"/>
        <v>PLTL</v>
      </c>
      <c r="W568" t="str">
        <f t="shared" si="44"/>
        <v>CRCPLTL2013</v>
      </c>
    </row>
    <row r="569" spans="1:23" x14ac:dyDescent="0.25">
      <c r="A569" t="s">
        <v>3194</v>
      </c>
      <c r="B569" t="s">
        <v>3217</v>
      </c>
      <c r="C569" t="s">
        <v>17</v>
      </c>
      <c r="D569" s="1" t="s">
        <v>19</v>
      </c>
      <c r="E569" s="11">
        <v>0</v>
      </c>
      <c r="F569" s="11">
        <v>0</v>
      </c>
      <c r="G569" s="11">
        <v>0</v>
      </c>
      <c r="H569" s="11">
        <v>0</v>
      </c>
      <c r="I569" s="11">
        <v>0</v>
      </c>
      <c r="J569" s="11">
        <v>10.47</v>
      </c>
      <c r="K569" s="11">
        <v>0</v>
      </c>
      <c r="L569" s="11">
        <v>0</v>
      </c>
      <c r="M569" s="11">
        <v>0</v>
      </c>
      <c r="N569" s="11">
        <v>1.57</v>
      </c>
      <c r="O569" s="11">
        <v>0</v>
      </c>
      <c r="P569" s="11">
        <v>0</v>
      </c>
      <c r="Q569" s="11">
        <v>12.04</v>
      </c>
      <c r="R569" t="str">
        <f>VLOOKUP(D569,Lookups!$A$4:$E$311,5,FALSE)</f>
        <v>CR4</v>
      </c>
      <c r="S569" t="str">
        <f t="shared" si="45"/>
        <v>926</v>
      </c>
      <c r="T569" t="str">
        <f t="shared" si="46"/>
        <v>CR4926</v>
      </c>
      <c r="U569" t="str">
        <f t="shared" si="42"/>
        <v>CR49262013</v>
      </c>
      <c r="V569" t="str">
        <f t="shared" si="43"/>
        <v>PLTL</v>
      </c>
      <c r="W569" t="str">
        <f t="shared" si="44"/>
        <v>CR4PLTL2013</v>
      </c>
    </row>
    <row r="570" spans="1:23" x14ac:dyDescent="0.25">
      <c r="A570" t="s">
        <v>3194</v>
      </c>
      <c r="B570" t="s">
        <v>3217</v>
      </c>
      <c r="C570" t="s">
        <v>17</v>
      </c>
      <c r="D570" s="1" t="s">
        <v>20</v>
      </c>
      <c r="E570" s="11">
        <v>0</v>
      </c>
      <c r="F570" s="11">
        <v>0</v>
      </c>
      <c r="G570" s="11">
        <v>0</v>
      </c>
      <c r="H570" s="11">
        <v>0</v>
      </c>
      <c r="I570" s="11">
        <v>0</v>
      </c>
      <c r="J570" s="11">
        <v>0</v>
      </c>
      <c r="K570" s="11">
        <v>0</v>
      </c>
      <c r="L570" s="11">
        <v>0</v>
      </c>
      <c r="M570" s="11">
        <v>0</v>
      </c>
      <c r="N570" s="11">
        <v>0</v>
      </c>
      <c r="O570" s="11">
        <v>0</v>
      </c>
      <c r="P570" s="11">
        <v>0</v>
      </c>
      <c r="Q570" s="11">
        <v>0</v>
      </c>
      <c r="R570" t="str">
        <f>VLOOKUP(D570,Lookups!$A$4:$E$311,5,FALSE)</f>
        <v>CR5</v>
      </c>
      <c r="S570" t="str">
        <f t="shared" si="45"/>
        <v>926</v>
      </c>
      <c r="T570" t="str">
        <f t="shared" si="46"/>
        <v>CR5926</v>
      </c>
      <c r="U570" t="str">
        <f t="shared" si="42"/>
        <v>CR59262013</v>
      </c>
      <c r="V570" t="str">
        <f t="shared" si="43"/>
        <v>PLTL</v>
      </c>
      <c r="W570" t="str">
        <f t="shared" si="44"/>
        <v>CR5PLTL2013</v>
      </c>
    </row>
    <row r="571" spans="1:23" x14ac:dyDescent="0.25">
      <c r="A571" t="s">
        <v>3194</v>
      </c>
      <c r="B571" t="s">
        <v>3217</v>
      </c>
      <c r="C571" t="s">
        <v>17</v>
      </c>
      <c r="D571" s="1" t="s">
        <v>21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  <c r="J571" s="11">
        <v>0</v>
      </c>
      <c r="K571" s="11">
        <v>0</v>
      </c>
      <c r="L571" s="11">
        <v>0</v>
      </c>
      <c r="M571" s="11">
        <v>0</v>
      </c>
      <c r="N571" s="11">
        <v>0</v>
      </c>
      <c r="O571" s="11">
        <v>0</v>
      </c>
      <c r="P571" s="11">
        <v>0</v>
      </c>
      <c r="Q571" s="11">
        <v>0</v>
      </c>
      <c r="R571" t="str">
        <f>VLOOKUP(D571,Lookups!$A$4:$E$311,5,FALSE)</f>
        <v>CR6</v>
      </c>
      <c r="S571" t="str">
        <f t="shared" si="45"/>
        <v>926</v>
      </c>
      <c r="T571" t="str">
        <f t="shared" si="46"/>
        <v>CR6926</v>
      </c>
      <c r="U571" t="str">
        <f t="shared" si="42"/>
        <v>CR69262013</v>
      </c>
      <c r="V571" t="str">
        <f t="shared" si="43"/>
        <v>PLTL</v>
      </c>
      <c r="W571" t="str">
        <f t="shared" si="44"/>
        <v>CR6PLTL2013</v>
      </c>
    </row>
    <row r="572" spans="1:23" x14ac:dyDescent="0.25">
      <c r="A572" t="s">
        <v>3194</v>
      </c>
      <c r="B572" t="s">
        <v>3217</v>
      </c>
      <c r="C572" t="s">
        <v>17</v>
      </c>
      <c r="D572" s="1" t="s">
        <v>24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11">
        <v>0</v>
      </c>
      <c r="L572" s="11">
        <v>0</v>
      </c>
      <c r="M572" s="11">
        <v>0</v>
      </c>
      <c r="N572" s="11">
        <v>0</v>
      </c>
      <c r="O572" s="11">
        <v>0</v>
      </c>
      <c r="P572" s="11">
        <v>0</v>
      </c>
      <c r="Q572" s="11">
        <v>0</v>
      </c>
      <c r="R572" t="str">
        <f>VLOOKUP(D572,Lookups!$A$4:$E$311,5,FALSE)</f>
        <v>GR3</v>
      </c>
      <c r="S572" t="str">
        <f t="shared" si="45"/>
        <v>926</v>
      </c>
      <c r="T572" t="str">
        <f t="shared" si="46"/>
        <v>GR3926</v>
      </c>
      <c r="U572" t="str">
        <f t="shared" si="42"/>
        <v>GR39262013</v>
      </c>
      <c r="V572" t="str">
        <f t="shared" si="43"/>
        <v>PLTL</v>
      </c>
      <c r="W572" t="str">
        <f t="shared" si="44"/>
        <v>GR3PLTL2013</v>
      </c>
    </row>
    <row r="573" spans="1:23" x14ac:dyDescent="0.25">
      <c r="A573" t="s">
        <v>3194</v>
      </c>
      <c r="B573" t="s">
        <v>3217</v>
      </c>
      <c r="C573" t="s">
        <v>17</v>
      </c>
      <c r="D573" s="1" t="s">
        <v>25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0</v>
      </c>
      <c r="K573" s="11">
        <v>0</v>
      </c>
      <c r="L573" s="11">
        <v>0</v>
      </c>
      <c r="M573" s="11">
        <v>0</v>
      </c>
      <c r="N573" s="11">
        <v>0</v>
      </c>
      <c r="O573" s="11">
        <v>0</v>
      </c>
      <c r="P573" s="11">
        <v>0</v>
      </c>
      <c r="Q573" s="11">
        <v>0</v>
      </c>
      <c r="R573" t="str">
        <f>VLOOKUP(D573,Lookups!$A$4:$E$311,5,FALSE)</f>
        <v>GR4</v>
      </c>
      <c r="S573" t="str">
        <f t="shared" si="45"/>
        <v>926</v>
      </c>
      <c r="T573" t="str">
        <f t="shared" si="46"/>
        <v>GR4926</v>
      </c>
      <c r="U573" t="str">
        <f t="shared" si="42"/>
        <v>GR49262013</v>
      </c>
      <c r="V573" t="str">
        <f t="shared" si="43"/>
        <v>PLTL</v>
      </c>
      <c r="W573" t="str">
        <f t="shared" si="44"/>
        <v>GR4PLTL2013</v>
      </c>
    </row>
    <row r="574" spans="1:23" x14ac:dyDescent="0.25">
      <c r="A574" t="s">
        <v>3194</v>
      </c>
      <c r="B574" t="s">
        <v>3217</v>
      </c>
      <c r="C574" t="s">
        <v>17</v>
      </c>
      <c r="D574" s="1" t="s">
        <v>26</v>
      </c>
      <c r="E574" s="11">
        <v>2.68</v>
      </c>
      <c r="F574" s="11">
        <v>25.21</v>
      </c>
      <c r="G574" s="11">
        <v>3.26</v>
      </c>
      <c r="H574" s="11">
        <v>52.95</v>
      </c>
      <c r="I574" s="11">
        <v>4.3499999999999996</v>
      </c>
      <c r="J574" s="11">
        <v>8.16</v>
      </c>
      <c r="K574" s="11">
        <v>1.17</v>
      </c>
      <c r="L574" s="11">
        <v>12.93</v>
      </c>
      <c r="M574" s="11">
        <v>0</v>
      </c>
      <c r="N574" s="11">
        <v>15.69</v>
      </c>
      <c r="O574" s="11">
        <v>1.43</v>
      </c>
      <c r="P574" s="11">
        <v>0</v>
      </c>
      <c r="Q574" s="11">
        <v>127.83</v>
      </c>
      <c r="R574" t="str">
        <f>VLOOKUP(D574,Lookups!$A$4:$E$311,5,FALSE)</f>
        <v>GRC</v>
      </c>
      <c r="S574" t="str">
        <f t="shared" si="45"/>
        <v>926</v>
      </c>
      <c r="T574" t="str">
        <f t="shared" si="46"/>
        <v>GRC926</v>
      </c>
      <c r="U574" t="str">
        <f t="shared" si="42"/>
        <v>GRC9262013</v>
      </c>
      <c r="V574" t="str">
        <f t="shared" si="43"/>
        <v>PLTL</v>
      </c>
      <c r="W574" t="str">
        <f t="shared" si="44"/>
        <v>GRCPLTL2013</v>
      </c>
    </row>
    <row r="575" spans="1:23" x14ac:dyDescent="0.25">
      <c r="A575" t="s">
        <v>3194</v>
      </c>
      <c r="B575" t="s">
        <v>3218</v>
      </c>
      <c r="C575" t="s">
        <v>17</v>
      </c>
      <c r="D575" s="1" t="s">
        <v>18</v>
      </c>
      <c r="E575" s="11">
        <v>17.54</v>
      </c>
      <c r="F575" s="11">
        <v>35.840000000000003</v>
      </c>
      <c r="G575" s="11">
        <v>46.24</v>
      </c>
      <c r="H575" s="11">
        <v>125.35</v>
      </c>
      <c r="I575" s="11">
        <v>65.25</v>
      </c>
      <c r="J575" s="11">
        <v>65.849999999999994</v>
      </c>
      <c r="K575" s="11">
        <v>98.16</v>
      </c>
      <c r="L575" s="11">
        <v>79.31</v>
      </c>
      <c r="M575" s="11">
        <v>33.380000000000003</v>
      </c>
      <c r="N575" s="11">
        <v>26.31</v>
      </c>
      <c r="O575" s="11">
        <v>12.03</v>
      </c>
      <c r="P575" s="11">
        <v>38.61</v>
      </c>
      <c r="Q575" s="11">
        <v>643.87</v>
      </c>
      <c r="R575" t="str">
        <f>VLOOKUP(D575,Lookups!$A$4:$E$311,5,FALSE)</f>
        <v>CRC</v>
      </c>
      <c r="S575" t="str">
        <f t="shared" si="45"/>
        <v>926</v>
      </c>
      <c r="T575" t="str">
        <f t="shared" si="46"/>
        <v>CRC926</v>
      </c>
      <c r="U575" t="str">
        <f t="shared" si="42"/>
        <v>CRC9262013</v>
      </c>
      <c r="V575" t="str">
        <f t="shared" si="43"/>
        <v>PLTL</v>
      </c>
      <c r="W575" t="str">
        <f t="shared" si="44"/>
        <v>CRCPLTL2013</v>
      </c>
    </row>
    <row r="576" spans="1:23" x14ac:dyDescent="0.25">
      <c r="A576" t="s">
        <v>3194</v>
      </c>
      <c r="B576" t="s">
        <v>3218</v>
      </c>
      <c r="C576" t="s">
        <v>17</v>
      </c>
      <c r="D576" s="1" t="s">
        <v>19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28.03</v>
      </c>
      <c r="K576" s="11">
        <v>0</v>
      </c>
      <c r="L576" s="11">
        <v>0</v>
      </c>
      <c r="M576" s="11">
        <v>0</v>
      </c>
      <c r="N576" s="11">
        <v>5.55</v>
      </c>
      <c r="O576" s="11">
        <v>0</v>
      </c>
      <c r="P576" s="11">
        <v>0</v>
      </c>
      <c r="Q576" s="11">
        <v>33.58</v>
      </c>
      <c r="R576" t="str">
        <f>VLOOKUP(D576,Lookups!$A$4:$E$311,5,FALSE)</f>
        <v>CR4</v>
      </c>
      <c r="S576" t="str">
        <f t="shared" si="45"/>
        <v>926</v>
      </c>
      <c r="T576" t="str">
        <f t="shared" si="46"/>
        <v>CR4926</v>
      </c>
      <c r="U576" t="str">
        <f t="shared" si="42"/>
        <v>CR49262013</v>
      </c>
      <c r="V576" t="str">
        <f t="shared" si="43"/>
        <v>PLTL</v>
      </c>
      <c r="W576" t="str">
        <f t="shared" si="44"/>
        <v>CR4PLTL2013</v>
      </c>
    </row>
    <row r="577" spans="1:23" x14ac:dyDescent="0.25">
      <c r="A577" t="s">
        <v>3194</v>
      </c>
      <c r="B577" t="s">
        <v>3218</v>
      </c>
      <c r="C577" t="s">
        <v>17</v>
      </c>
      <c r="D577" s="1" t="s">
        <v>20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  <c r="J577" s="11">
        <v>0</v>
      </c>
      <c r="K577" s="11">
        <v>0</v>
      </c>
      <c r="L577" s="11">
        <v>0</v>
      </c>
      <c r="M577" s="11">
        <v>0</v>
      </c>
      <c r="N577" s="11">
        <v>0</v>
      </c>
      <c r="O577" s="11">
        <v>0</v>
      </c>
      <c r="P577" s="11">
        <v>0</v>
      </c>
      <c r="Q577" s="11">
        <v>0</v>
      </c>
      <c r="R577" t="str">
        <f>VLOOKUP(D577,Lookups!$A$4:$E$311,5,FALSE)</f>
        <v>CR5</v>
      </c>
      <c r="S577" t="str">
        <f t="shared" si="45"/>
        <v>926</v>
      </c>
      <c r="T577" t="str">
        <f t="shared" si="46"/>
        <v>CR5926</v>
      </c>
      <c r="U577" t="str">
        <f t="shared" si="42"/>
        <v>CR59262013</v>
      </c>
      <c r="V577" t="str">
        <f t="shared" si="43"/>
        <v>PLTL</v>
      </c>
      <c r="W577" t="str">
        <f t="shared" si="44"/>
        <v>CR5PLTL2013</v>
      </c>
    </row>
    <row r="578" spans="1:23" x14ac:dyDescent="0.25">
      <c r="A578" t="s">
        <v>3194</v>
      </c>
      <c r="B578" t="s">
        <v>3218</v>
      </c>
      <c r="C578" t="s">
        <v>17</v>
      </c>
      <c r="D578" s="1" t="s">
        <v>21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  <c r="J578" s="11">
        <v>0</v>
      </c>
      <c r="K578" s="11">
        <v>0</v>
      </c>
      <c r="L578" s="11">
        <v>0</v>
      </c>
      <c r="M578" s="11">
        <v>0</v>
      </c>
      <c r="N578" s="11">
        <v>0</v>
      </c>
      <c r="O578" s="11">
        <v>0</v>
      </c>
      <c r="P578" s="11">
        <v>0</v>
      </c>
      <c r="Q578" s="11">
        <v>0</v>
      </c>
      <c r="R578" t="str">
        <f>VLOOKUP(D578,Lookups!$A$4:$E$311,5,FALSE)</f>
        <v>CR6</v>
      </c>
      <c r="S578" t="str">
        <f t="shared" si="45"/>
        <v>926</v>
      </c>
      <c r="T578" t="str">
        <f t="shared" si="46"/>
        <v>CR6926</v>
      </c>
      <c r="U578" t="str">
        <f t="shared" si="42"/>
        <v>CR69262013</v>
      </c>
      <c r="V578" t="str">
        <f t="shared" si="43"/>
        <v>PLTL</v>
      </c>
      <c r="W578" t="str">
        <f t="shared" si="44"/>
        <v>CR6PLTL2013</v>
      </c>
    </row>
    <row r="579" spans="1:23" x14ac:dyDescent="0.25">
      <c r="A579" t="s">
        <v>3194</v>
      </c>
      <c r="B579" t="s">
        <v>3218</v>
      </c>
      <c r="C579" t="s">
        <v>17</v>
      </c>
      <c r="D579" s="1" t="s">
        <v>24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  <c r="J579" s="11">
        <v>0</v>
      </c>
      <c r="K579" s="11">
        <v>0</v>
      </c>
      <c r="L579" s="11">
        <v>0</v>
      </c>
      <c r="M579" s="11">
        <v>0</v>
      </c>
      <c r="N579" s="11">
        <v>0</v>
      </c>
      <c r="O579" s="11">
        <v>0</v>
      </c>
      <c r="P579" s="11">
        <v>0</v>
      </c>
      <c r="Q579" s="11">
        <v>0</v>
      </c>
      <c r="R579" t="str">
        <f>VLOOKUP(D579,Lookups!$A$4:$E$311,5,FALSE)</f>
        <v>GR3</v>
      </c>
      <c r="S579" t="str">
        <f t="shared" si="45"/>
        <v>926</v>
      </c>
      <c r="T579" t="str">
        <f t="shared" si="46"/>
        <v>GR3926</v>
      </c>
      <c r="U579" t="str">
        <f t="shared" ref="U579:U642" si="47">T579&amp;A579</f>
        <v>GR39262013</v>
      </c>
      <c r="V579" t="str">
        <f t="shared" ref="V579:V642" si="48">LEFT(C579,4)</f>
        <v>PLTL</v>
      </c>
      <c r="W579" t="str">
        <f t="shared" ref="W579:W642" si="49">R579&amp;V579&amp;A579</f>
        <v>GR3PLTL2013</v>
      </c>
    </row>
    <row r="580" spans="1:23" x14ac:dyDescent="0.25">
      <c r="A580" t="s">
        <v>3194</v>
      </c>
      <c r="B580" t="s">
        <v>3218</v>
      </c>
      <c r="C580" t="s">
        <v>17</v>
      </c>
      <c r="D580" s="1" t="s">
        <v>25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0</v>
      </c>
      <c r="K580" s="11">
        <v>0</v>
      </c>
      <c r="L580" s="11">
        <v>0</v>
      </c>
      <c r="M580" s="11">
        <v>0</v>
      </c>
      <c r="N580" s="11">
        <v>0</v>
      </c>
      <c r="O580" s="11">
        <v>0</v>
      </c>
      <c r="P580" s="11">
        <v>0</v>
      </c>
      <c r="Q580" s="11">
        <v>0</v>
      </c>
      <c r="R580" t="str">
        <f>VLOOKUP(D580,Lookups!$A$4:$E$311,5,FALSE)</f>
        <v>GR4</v>
      </c>
      <c r="S580" t="str">
        <f t="shared" si="45"/>
        <v>926</v>
      </c>
      <c r="T580" t="str">
        <f t="shared" si="46"/>
        <v>GR4926</v>
      </c>
      <c r="U580" t="str">
        <f t="shared" si="47"/>
        <v>GR49262013</v>
      </c>
      <c r="V580" t="str">
        <f t="shared" si="48"/>
        <v>PLTL</v>
      </c>
      <c r="W580" t="str">
        <f t="shared" si="49"/>
        <v>GR4PLTL2013</v>
      </c>
    </row>
    <row r="581" spans="1:23" x14ac:dyDescent="0.25">
      <c r="A581" t="s">
        <v>3194</v>
      </c>
      <c r="B581" t="s">
        <v>3218</v>
      </c>
      <c r="C581" t="s">
        <v>17</v>
      </c>
      <c r="D581" s="1" t="s">
        <v>26</v>
      </c>
      <c r="E581" s="11">
        <v>3.84</v>
      </c>
      <c r="F581" s="11">
        <v>36.200000000000003</v>
      </c>
      <c r="G581" s="11">
        <v>8.7200000000000006</v>
      </c>
      <c r="H581" s="11">
        <v>141.69999999999999</v>
      </c>
      <c r="I581" s="11">
        <v>11.63</v>
      </c>
      <c r="J581" s="11">
        <v>21.83</v>
      </c>
      <c r="K581" s="11">
        <v>3.12</v>
      </c>
      <c r="L581" s="11">
        <v>34.61</v>
      </c>
      <c r="M581" s="11">
        <v>0</v>
      </c>
      <c r="N581" s="11">
        <v>55.4</v>
      </c>
      <c r="O581" s="11">
        <v>5.07</v>
      </c>
      <c r="P581" s="11">
        <v>0</v>
      </c>
      <c r="Q581" s="11">
        <v>322.12</v>
      </c>
      <c r="R581" t="str">
        <f>VLOOKUP(D581,Lookups!$A$4:$E$311,5,FALSE)</f>
        <v>GRC</v>
      </c>
      <c r="S581" t="str">
        <f t="shared" si="45"/>
        <v>926</v>
      </c>
      <c r="T581" t="str">
        <f t="shared" si="46"/>
        <v>GRC926</v>
      </c>
      <c r="U581" t="str">
        <f t="shared" si="47"/>
        <v>GRC9262013</v>
      </c>
      <c r="V581" t="str">
        <f t="shared" si="48"/>
        <v>PLTL</v>
      </c>
      <c r="W581" t="str">
        <f t="shared" si="49"/>
        <v>GRCPLTL2013</v>
      </c>
    </row>
    <row r="582" spans="1:23" x14ac:dyDescent="0.25">
      <c r="A582" t="s">
        <v>3194</v>
      </c>
      <c r="B582" t="s">
        <v>3219</v>
      </c>
      <c r="C582" t="s">
        <v>17</v>
      </c>
      <c r="D582" s="1" t="s">
        <v>18</v>
      </c>
      <c r="E582" s="11">
        <v>12.49</v>
      </c>
      <c r="F582" s="11">
        <v>25.53</v>
      </c>
      <c r="G582" s="11">
        <v>17.68</v>
      </c>
      <c r="H582" s="11">
        <v>47.93</v>
      </c>
      <c r="I582" s="11">
        <v>24.95</v>
      </c>
      <c r="J582" s="11">
        <v>25.18</v>
      </c>
      <c r="K582" s="11">
        <v>37.53</v>
      </c>
      <c r="L582" s="11">
        <v>30.33</v>
      </c>
      <c r="M582" s="11">
        <v>12.76</v>
      </c>
      <c r="N582" s="11">
        <v>7.62</v>
      </c>
      <c r="O582" s="11">
        <v>3.49</v>
      </c>
      <c r="P582" s="11">
        <v>-36.18</v>
      </c>
      <c r="Q582" s="11">
        <v>209.31</v>
      </c>
      <c r="R582" t="str">
        <f>VLOOKUP(D582,Lookups!$A$4:$E$311,5,FALSE)</f>
        <v>CRC</v>
      </c>
      <c r="S582" t="str">
        <f t="shared" si="45"/>
        <v>926</v>
      </c>
      <c r="T582" t="str">
        <f t="shared" si="46"/>
        <v>CRC926</v>
      </c>
      <c r="U582" t="str">
        <f t="shared" si="47"/>
        <v>CRC9262013</v>
      </c>
      <c r="V582" t="str">
        <f t="shared" si="48"/>
        <v>PLTL</v>
      </c>
      <c r="W582" t="str">
        <f t="shared" si="49"/>
        <v>CRCPLTL2013</v>
      </c>
    </row>
    <row r="583" spans="1:23" x14ac:dyDescent="0.25">
      <c r="A583" t="s">
        <v>3194</v>
      </c>
      <c r="B583" t="s">
        <v>3219</v>
      </c>
      <c r="C583" t="s">
        <v>17</v>
      </c>
      <c r="D583" s="1" t="s">
        <v>19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  <c r="J583" s="11">
        <v>10.72</v>
      </c>
      <c r="K583" s="11">
        <v>0</v>
      </c>
      <c r="L583" s="11">
        <v>0</v>
      </c>
      <c r="M583" s="11">
        <v>0</v>
      </c>
      <c r="N583" s="11">
        <v>1.61</v>
      </c>
      <c r="O583" s="11">
        <v>0</v>
      </c>
      <c r="P583" s="11">
        <v>0</v>
      </c>
      <c r="Q583" s="11">
        <v>12.33</v>
      </c>
      <c r="R583" t="str">
        <f>VLOOKUP(D583,Lookups!$A$4:$E$311,5,FALSE)</f>
        <v>CR4</v>
      </c>
      <c r="S583" t="str">
        <f t="shared" si="45"/>
        <v>926</v>
      </c>
      <c r="T583" t="str">
        <f t="shared" si="46"/>
        <v>CR4926</v>
      </c>
      <c r="U583" t="str">
        <f t="shared" si="47"/>
        <v>CR49262013</v>
      </c>
      <c r="V583" t="str">
        <f t="shared" si="48"/>
        <v>PLTL</v>
      </c>
      <c r="W583" t="str">
        <f t="shared" si="49"/>
        <v>CR4PLTL2013</v>
      </c>
    </row>
    <row r="584" spans="1:23" x14ac:dyDescent="0.25">
      <c r="A584" t="s">
        <v>3194</v>
      </c>
      <c r="B584" t="s">
        <v>3219</v>
      </c>
      <c r="C584" t="s">
        <v>17</v>
      </c>
      <c r="D584" s="1" t="s">
        <v>20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0</v>
      </c>
      <c r="K584" s="11">
        <v>0</v>
      </c>
      <c r="L584" s="11">
        <v>0</v>
      </c>
      <c r="M584" s="11">
        <v>0</v>
      </c>
      <c r="N584" s="11">
        <v>0</v>
      </c>
      <c r="O584" s="11">
        <v>0</v>
      </c>
      <c r="P584" s="11">
        <v>0</v>
      </c>
      <c r="Q584" s="11">
        <v>0</v>
      </c>
      <c r="R584" t="str">
        <f>VLOOKUP(D584,Lookups!$A$4:$E$311,5,FALSE)</f>
        <v>CR5</v>
      </c>
      <c r="S584" t="str">
        <f t="shared" si="45"/>
        <v>926</v>
      </c>
      <c r="T584" t="str">
        <f t="shared" si="46"/>
        <v>CR5926</v>
      </c>
      <c r="U584" t="str">
        <f t="shared" si="47"/>
        <v>CR59262013</v>
      </c>
      <c r="V584" t="str">
        <f t="shared" si="48"/>
        <v>PLTL</v>
      </c>
      <c r="W584" t="str">
        <f t="shared" si="49"/>
        <v>CR5PLTL2013</v>
      </c>
    </row>
    <row r="585" spans="1:23" x14ac:dyDescent="0.25">
      <c r="A585" t="s">
        <v>3194</v>
      </c>
      <c r="B585" t="s">
        <v>3219</v>
      </c>
      <c r="C585" t="s">
        <v>17</v>
      </c>
      <c r="D585" s="1" t="s">
        <v>21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0</v>
      </c>
      <c r="K585" s="11">
        <v>0</v>
      </c>
      <c r="L585" s="11">
        <v>0</v>
      </c>
      <c r="M585" s="11">
        <v>0</v>
      </c>
      <c r="N585" s="11">
        <v>0</v>
      </c>
      <c r="O585" s="11">
        <v>0</v>
      </c>
      <c r="P585" s="11">
        <v>0</v>
      </c>
      <c r="Q585" s="11">
        <v>0</v>
      </c>
      <c r="R585" t="str">
        <f>VLOOKUP(D585,Lookups!$A$4:$E$311,5,FALSE)</f>
        <v>CR6</v>
      </c>
      <c r="S585" t="str">
        <f t="shared" si="45"/>
        <v>926</v>
      </c>
      <c r="T585" t="str">
        <f t="shared" si="46"/>
        <v>CR6926</v>
      </c>
      <c r="U585" t="str">
        <f t="shared" si="47"/>
        <v>CR69262013</v>
      </c>
      <c r="V585" t="str">
        <f t="shared" si="48"/>
        <v>PLTL</v>
      </c>
      <c r="W585" t="str">
        <f t="shared" si="49"/>
        <v>CR6PLTL2013</v>
      </c>
    </row>
    <row r="586" spans="1:23" x14ac:dyDescent="0.25">
      <c r="A586" t="s">
        <v>3194</v>
      </c>
      <c r="B586" t="s">
        <v>3219</v>
      </c>
      <c r="C586" t="s">
        <v>17</v>
      </c>
      <c r="D586" s="1" t="s">
        <v>24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0</v>
      </c>
      <c r="K586" s="11">
        <v>0</v>
      </c>
      <c r="L586" s="11">
        <v>0</v>
      </c>
      <c r="M586" s="11">
        <v>0</v>
      </c>
      <c r="N586" s="11">
        <v>0</v>
      </c>
      <c r="O586" s="11">
        <v>0</v>
      </c>
      <c r="P586" s="11">
        <v>0</v>
      </c>
      <c r="Q586" s="11">
        <v>0</v>
      </c>
      <c r="R586" t="str">
        <f>VLOOKUP(D586,Lookups!$A$4:$E$311,5,FALSE)</f>
        <v>GR3</v>
      </c>
      <c r="S586" t="str">
        <f t="shared" si="45"/>
        <v>926</v>
      </c>
      <c r="T586" t="str">
        <f t="shared" si="46"/>
        <v>GR3926</v>
      </c>
      <c r="U586" t="str">
        <f t="shared" si="47"/>
        <v>GR39262013</v>
      </c>
      <c r="V586" t="str">
        <f t="shared" si="48"/>
        <v>PLTL</v>
      </c>
      <c r="W586" t="str">
        <f t="shared" si="49"/>
        <v>GR3PLTL2013</v>
      </c>
    </row>
    <row r="587" spans="1:23" x14ac:dyDescent="0.25">
      <c r="A587" t="s">
        <v>3194</v>
      </c>
      <c r="B587" t="s">
        <v>3219</v>
      </c>
      <c r="C587" t="s">
        <v>17</v>
      </c>
      <c r="D587" s="1" t="s">
        <v>25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t="str">
        <f>VLOOKUP(D587,Lookups!$A$4:$E$311,5,FALSE)</f>
        <v>GR4</v>
      </c>
      <c r="S587" t="str">
        <f t="shared" si="45"/>
        <v>926</v>
      </c>
      <c r="T587" t="str">
        <f t="shared" si="46"/>
        <v>GR4926</v>
      </c>
      <c r="U587" t="str">
        <f t="shared" si="47"/>
        <v>GR49262013</v>
      </c>
      <c r="V587" t="str">
        <f t="shared" si="48"/>
        <v>PLTL</v>
      </c>
      <c r="W587" t="str">
        <f t="shared" si="49"/>
        <v>GR4PLTL2013</v>
      </c>
    </row>
    <row r="588" spans="1:23" x14ac:dyDescent="0.25">
      <c r="A588" t="s">
        <v>3194</v>
      </c>
      <c r="B588" t="s">
        <v>3219</v>
      </c>
      <c r="C588" t="s">
        <v>17</v>
      </c>
      <c r="D588" s="1" t="s">
        <v>26</v>
      </c>
      <c r="E588" s="11">
        <v>2.74</v>
      </c>
      <c r="F588" s="11">
        <v>25.79</v>
      </c>
      <c r="G588" s="11">
        <v>3.33</v>
      </c>
      <c r="H588" s="11">
        <v>54.18</v>
      </c>
      <c r="I588" s="11">
        <v>4.45</v>
      </c>
      <c r="J588" s="11">
        <v>8.35</v>
      </c>
      <c r="K588" s="11">
        <v>1.19</v>
      </c>
      <c r="L588" s="11">
        <v>13.23</v>
      </c>
      <c r="M588" s="11">
        <v>0</v>
      </c>
      <c r="N588" s="11">
        <v>16.05</v>
      </c>
      <c r="O588" s="11">
        <v>1.47</v>
      </c>
      <c r="P588" s="11">
        <v>0</v>
      </c>
      <c r="Q588" s="11">
        <v>130.78</v>
      </c>
      <c r="R588" t="str">
        <f>VLOOKUP(D588,Lookups!$A$4:$E$311,5,FALSE)</f>
        <v>GRC</v>
      </c>
      <c r="S588" t="str">
        <f t="shared" si="45"/>
        <v>926</v>
      </c>
      <c r="T588" t="str">
        <f t="shared" si="46"/>
        <v>GRC926</v>
      </c>
      <c r="U588" t="str">
        <f t="shared" si="47"/>
        <v>GRC9262013</v>
      </c>
      <c r="V588" t="str">
        <f t="shared" si="48"/>
        <v>PLTL</v>
      </c>
      <c r="W588" t="str">
        <f t="shared" si="49"/>
        <v>GRCPLTL2013</v>
      </c>
    </row>
    <row r="589" spans="1:23" x14ac:dyDescent="0.25">
      <c r="A589" t="s">
        <v>3194</v>
      </c>
      <c r="B589" t="s">
        <v>3220</v>
      </c>
      <c r="C589" t="s">
        <v>17</v>
      </c>
      <c r="D589" s="1" t="s">
        <v>18</v>
      </c>
      <c r="E589" s="11">
        <v>12.68</v>
      </c>
      <c r="F589" s="11">
        <v>25.92</v>
      </c>
      <c r="G589" s="11">
        <v>17.95</v>
      </c>
      <c r="H589" s="11">
        <v>48.65</v>
      </c>
      <c r="I589" s="11">
        <v>25.32</v>
      </c>
      <c r="J589" s="11">
        <v>25.56</v>
      </c>
      <c r="K589" s="11">
        <v>38.1</v>
      </c>
      <c r="L589" s="11">
        <v>30.78</v>
      </c>
      <c r="M589" s="11">
        <v>12.96</v>
      </c>
      <c r="N589" s="11">
        <v>7.74</v>
      </c>
      <c r="O589" s="11">
        <v>3.54</v>
      </c>
      <c r="P589" s="11">
        <v>89.55</v>
      </c>
      <c r="Q589" s="11">
        <v>338.75</v>
      </c>
      <c r="R589" t="str">
        <f>VLOOKUP(D589,Lookups!$A$4:$E$311,5,FALSE)</f>
        <v>CRC</v>
      </c>
      <c r="S589" t="str">
        <f t="shared" si="45"/>
        <v>926</v>
      </c>
      <c r="T589" t="str">
        <f t="shared" si="46"/>
        <v>CRC926</v>
      </c>
      <c r="U589" t="str">
        <f t="shared" si="47"/>
        <v>CRC9262013</v>
      </c>
      <c r="V589" t="str">
        <f t="shared" si="48"/>
        <v>PLTL</v>
      </c>
      <c r="W589" t="str">
        <f t="shared" si="49"/>
        <v>CRCPLTL2013</v>
      </c>
    </row>
    <row r="590" spans="1:23" x14ac:dyDescent="0.25">
      <c r="A590" t="s">
        <v>3194</v>
      </c>
      <c r="B590" t="s">
        <v>3220</v>
      </c>
      <c r="C590" t="s">
        <v>17</v>
      </c>
      <c r="D590" s="1" t="s">
        <v>19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10.88</v>
      </c>
      <c r="K590" s="11">
        <v>0</v>
      </c>
      <c r="L590" s="11">
        <v>0</v>
      </c>
      <c r="M590" s="11">
        <v>0</v>
      </c>
      <c r="N590" s="11">
        <v>1.63</v>
      </c>
      <c r="O590" s="11">
        <v>0</v>
      </c>
      <c r="P590" s="11">
        <v>0</v>
      </c>
      <c r="Q590" s="11">
        <v>12.51</v>
      </c>
      <c r="R590" t="str">
        <f>VLOOKUP(D590,Lookups!$A$4:$E$311,5,FALSE)</f>
        <v>CR4</v>
      </c>
      <c r="S590" t="str">
        <f t="shared" si="45"/>
        <v>926</v>
      </c>
      <c r="T590" t="str">
        <f t="shared" si="46"/>
        <v>CR4926</v>
      </c>
      <c r="U590" t="str">
        <f t="shared" si="47"/>
        <v>CR49262013</v>
      </c>
      <c r="V590" t="str">
        <f t="shared" si="48"/>
        <v>PLTL</v>
      </c>
      <c r="W590" t="str">
        <f t="shared" si="49"/>
        <v>CR4PLTL2013</v>
      </c>
    </row>
    <row r="591" spans="1:23" x14ac:dyDescent="0.25">
      <c r="A591" t="s">
        <v>3194</v>
      </c>
      <c r="B591" t="s">
        <v>3220</v>
      </c>
      <c r="C591" t="s">
        <v>17</v>
      </c>
      <c r="D591" s="1" t="s">
        <v>20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  <c r="J591" s="11">
        <v>0</v>
      </c>
      <c r="K591" s="11">
        <v>0</v>
      </c>
      <c r="L591" s="11">
        <v>0</v>
      </c>
      <c r="M591" s="11">
        <v>0</v>
      </c>
      <c r="N591" s="11">
        <v>0</v>
      </c>
      <c r="O591" s="11">
        <v>0</v>
      </c>
      <c r="P591" s="11">
        <v>0</v>
      </c>
      <c r="Q591" s="11">
        <v>0</v>
      </c>
      <c r="R591" t="str">
        <f>VLOOKUP(D591,Lookups!$A$4:$E$311,5,FALSE)</f>
        <v>CR5</v>
      </c>
      <c r="S591" t="str">
        <f t="shared" si="45"/>
        <v>926</v>
      </c>
      <c r="T591" t="str">
        <f t="shared" si="46"/>
        <v>CR5926</v>
      </c>
      <c r="U591" t="str">
        <f t="shared" si="47"/>
        <v>CR59262013</v>
      </c>
      <c r="V591" t="str">
        <f t="shared" si="48"/>
        <v>PLTL</v>
      </c>
      <c r="W591" t="str">
        <f t="shared" si="49"/>
        <v>CR5PLTL2013</v>
      </c>
    </row>
    <row r="592" spans="1:23" x14ac:dyDescent="0.25">
      <c r="A592" t="s">
        <v>3194</v>
      </c>
      <c r="B592" t="s">
        <v>3220</v>
      </c>
      <c r="C592" t="s">
        <v>17</v>
      </c>
      <c r="D592" s="1" t="s">
        <v>21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0</v>
      </c>
      <c r="K592" s="11">
        <v>0</v>
      </c>
      <c r="L592" s="11">
        <v>0</v>
      </c>
      <c r="M592" s="11">
        <v>0</v>
      </c>
      <c r="N592" s="11">
        <v>0</v>
      </c>
      <c r="O592" s="11">
        <v>0</v>
      </c>
      <c r="P592" s="11">
        <v>0</v>
      </c>
      <c r="Q592" s="11">
        <v>0</v>
      </c>
      <c r="R592" t="str">
        <f>VLOOKUP(D592,Lookups!$A$4:$E$311,5,FALSE)</f>
        <v>CR6</v>
      </c>
      <c r="S592" t="str">
        <f t="shared" si="45"/>
        <v>926</v>
      </c>
      <c r="T592" t="str">
        <f t="shared" si="46"/>
        <v>CR6926</v>
      </c>
      <c r="U592" t="str">
        <f t="shared" si="47"/>
        <v>CR69262013</v>
      </c>
      <c r="V592" t="str">
        <f t="shared" si="48"/>
        <v>PLTL</v>
      </c>
      <c r="W592" t="str">
        <f t="shared" si="49"/>
        <v>CR6PLTL2013</v>
      </c>
    </row>
    <row r="593" spans="1:23" x14ac:dyDescent="0.25">
      <c r="A593" t="s">
        <v>3194</v>
      </c>
      <c r="B593" t="s">
        <v>3220</v>
      </c>
      <c r="C593" t="s">
        <v>17</v>
      </c>
      <c r="D593" s="1" t="s">
        <v>24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0</v>
      </c>
      <c r="K593" s="11">
        <v>0</v>
      </c>
      <c r="L593" s="11">
        <v>0</v>
      </c>
      <c r="M593" s="11">
        <v>0</v>
      </c>
      <c r="N593" s="11">
        <v>0</v>
      </c>
      <c r="O593" s="11">
        <v>0</v>
      </c>
      <c r="P593" s="11">
        <v>0</v>
      </c>
      <c r="Q593" s="11">
        <v>0</v>
      </c>
      <c r="R593" t="str">
        <f>VLOOKUP(D593,Lookups!$A$4:$E$311,5,FALSE)</f>
        <v>GR3</v>
      </c>
      <c r="S593" t="str">
        <f t="shared" si="45"/>
        <v>926</v>
      </c>
      <c r="T593" t="str">
        <f t="shared" si="46"/>
        <v>GR3926</v>
      </c>
      <c r="U593" t="str">
        <f t="shared" si="47"/>
        <v>GR39262013</v>
      </c>
      <c r="V593" t="str">
        <f t="shared" si="48"/>
        <v>PLTL</v>
      </c>
      <c r="W593" t="str">
        <f t="shared" si="49"/>
        <v>GR3PLTL2013</v>
      </c>
    </row>
    <row r="594" spans="1:23" x14ac:dyDescent="0.25">
      <c r="A594" t="s">
        <v>3194</v>
      </c>
      <c r="B594" t="s">
        <v>3220</v>
      </c>
      <c r="C594" t="s">
        <v>17</v>
      </c>
      <c r="D594" s="1" t="s">
        <v>25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  <c r="J594" s="11">
        <v>0</v>
      </c>
      <c r="K594" s="11">
        <v>0</v>
      </c>
      <c r="L594" s="11">
        <v>0</v>
      </c>
      <c r="M594" s="11">
        <v>0</v>
      </c>
      <c r="N594" s="11">
        <v>0</v>
      </c>
      <c r="O594" s="11">
        <v>0</v>
      </c>
      <c r="P594" s="11">
        <v>0</v>
      </c>
      <c r="Q594" s="11">
        <v>0</v>
      </c>
      <c r="R594" t="str">
        <f>VLOOKUP(D594,Lookups!$A$4:$E$311,5,FALSE)</f>
        <v>GR4</v>
      </c>
      <c r="S594" t="str">
        <f t="shared" si="45"/>
        <v>926</v>
      </c>
      <c r="T594" t="str">
        <f t="shared" si="46"/>
        <v>GR4926</v>
      </c>
      <c r="U594" t="str">
        <f t="shared" si="47"/>
        <v>GR49262013</v>
      </c>
      <c r="V594" t="str">
        <f t="shared" si="48"/>
        <v>PLTL</v>
      </c>
      <c r="W594" t="str">
        <f t="shared" si="49"/>
        <v>GR4PLTL2013</v>
      </c>
    </row>
    <row r="595" spans="1:23" x14ac:dyDescent="0.25">
      <c r="A595" t="s">
        <v>3194</v>
      </c>
      <c r="B595" t="s">
        <v>3220</v>
      </c>
      <c r="C595" t="s">
        <v>17</v>
      </c>
      <c r="D595" s="1" t="s">
        <v>26</v>
      </c>
      <c r="E595" s="11">
        <v>2.78</v>
      </c>
      <c r="F595" s="11">
        <v>26.18</v>
      </c>
      <c r="G595" s="11">
        <v>3.38</v>
      </c>
      <c r="H595" s="11">
        <v>55</v>
      </c>
      <c r="I595" s="11">
        <v>4.51</v>
      </c>
      <c r="J595" s="11">
        <v>8.4700000000000006</v>
      </c>
      <c r="K595" s="11">
        <v>1.21</v>
      </c>
      <c r="L595" s="11">
        <v>13.43</v>
      </c>
      <c r="M595" s="11">
        <v>0</v>
      </c>
      <c r="N595" s="11">
        <v>16.29</v>
      </c>
      <c r="O595" s="11">
        <v>1.49</v>
      </c>
      <c r="P595" s="11">
        <v>0</v>
      </c>
      <c r="Q595" s="11">
        <v>132.74</v>
      </c>
      <c r="R595" t="str">
        <f>VLOOKUP(D595,Lookups!$A$4:$E$311,5,FALSE)</f>
        <v>GRC</v>
      </c>
      <c r="S595" t="str">
        <f t="shared" si="45"/>
        <v>926</v>
      </c>
      <c r="T595" t="str">
        <f t="shared" si="46"/>
        <v>GRC926</v>
      </c>
      <c r="U595" t="str">
        <f t="shared" si="47"/>
        <v>GRC9262013</v>
      </c>
      <c r="V595" t="str">
        <f t="shared" si="48"/>
        <v>PLTL</v>
      </c>
      <c r="W595" t="str">
        <f t="shared" si="49"/>
        <v>GRCPLTL2013</v>
      </c>
    </row>
    <row r="596" spans="1:23" x14ac:dyDescent="0.25">
      <c r="A596" t="s">
        <v>3194</v>
      </c>
      <c r="B596" t="s">
        <v>3221</v>
      </c>
      <c r="C596" t="s">
        <v>27</v>
      </c>
      <c r="D596" s="1" t="s">
        <v>18</v>
      </c>
      <c r="E596" s="11">
        <v>0</v>
      </c>
      <c r="F596" s="11">
        <v>390</v>
      </c>
      <c r="G596" s="11">
        <v>0</v>
      </c>
      <c r="H596" s="11">
        <v>171.5</v>
      </c>
      <c r="I596" s="11">
        <v>1165.5</v>
      </c>
      <c r="J596" s="11">
        <v>0</v>
      </c>
      <c r="K596" s="11">
        <v>0</v>
      </c>
      <c r="L596" s="11">
        <v>75</v>
      </c>
      <c r="M596" s="11">
        <v>0</v>
      </c>
      <c r="N596" s="11">
        <v>0</v>
      </c>
      <c r="O596" s="11">
        <v>0</v>
      </c>
      <c r="P596" s="11">
        <v>0</v>
      </c>
      <c r="Q596" s="11">
        <v>1802</v>
      </c>
      <c r="R596" t="str">
        <f>VLOOKUP(D596,Lookups!$A$4:$E$311,5,FALSE)</f>
        <v>CRC</v>
      </c>
      <c r="S596" t="str">
        <f t="shared" si="45"/>
        <v>930</v>
      </c>
      <c r="T596" t="str">
        <f t="shared" si="46"/>
        <v>CRC930</v>
      </c>
      <c r="U596" t="str">
        <f t="shared" si="47"/>
        <v>CRC9302013</v>
      </c>
      <c r="V596" t="str">
        <f t="shared" si="48"/>
        <v>PNTL</v>
      </c>
      <c r="W596" t="str">
        <f t="shared" si="49"/>
        <v>CRCPNTL2013</v>
      </c>
    </row>
    <row r="597" spans="1:23" x14ac:dyDescent="0.25">
      <c r="A597" t="s">
        <v>3222</v>
      </c>
      <c r="B597" t="s">
        <v>667</v>
      </c>
      <c r="C597" t="s">
        <v>17</v>
      </c>
      <c r="D597" s="1" t="s">
        <v>18</v>
      </c>
      <c r="E597" s="11">
        <v>1488.49</v>
      </c>
      <c r="F597" s="11">
        <v>1287.23</v>
      </c>
      <c r="G597" s="11">
        <v>1488.41</v>
      </c>
      <c r="H597" s="11">
        <v>1292.55</v>
      </c>
      <c r="I597" s="11">
        <v>1237.75</v>
      </c>
      <c r="J597" s="11">
        <v>1125.76</v>
      </c>
      <c r="K597" s="11">
        <v>1208.23</v>
      </c>
      <c r="L597" s="11">
        <v>1191.2</v>
      </c>
      <c r="M597" s="11">
        <v>1176.46</v>
      </c>
      <c r="N597" s="11">
        <v>960.58</v>
      </c>
      <c r="O597" s="11">
        <v>885.71</v>
      </c>
      <c r="P597" s="11">
        <v>-1266.0899999999999</v>
      </c>
      <c r="Q597" s="11">
        <v>12076.28</v>
      </c>
      <c r="R597" t="str">
        <f>VLOOKUP(D597,Lookups!$A$4:$E$311,5,FALSE)</f>
        <v>CRC</v>
      </c>
      <c r="S597" t="str">
        <f t="shared" si="45"/>
        <v>408</v>
      </c>
      <c r="T597" t="str">
        <f t="shared" si="46"/>
        <v>CRC408</v>
      </c>
      <c r="U597" t="str">
        <f t="shared" si="47"/>
        <v>CRC4082014</v>
      </c>
      <c r="V597" t="str">
        <f t="shared" si="48"/>
        <v>PLTL</v>
      </c>
      <c r="W597" t="str">
        <f t="shared" si="49"/>
        <v>CRCPLTL2014</v>
      </c>
    </row>
    <row r="598" spans="1:23" x14ac:dyDescent="0.25">
      <c r="A598" t="s">
        <v>3222</v>
      </c>
      <c r="B598" t="s">
        <v>667</v>
      </c>
      <c r="C598" t="s">
        <v>17</v>
      </c>
      <c r="D598" s="1" t="s">
        <v>19</v>
      </c>
      <c r="E598" s="11">
        <v>35.770000000000003</v>
      </c>
      <c r="F598" s="11">
        <v>7.43</v>
      </c>
      <c r="G598" s="11">
        <v>37.99</v>
      </c>
      <c r="H598" s="11">
        <v>134.34</v>
      </c>
      <c r="I598" s="11">
        <v>36.31</v>
      </c>
      <c r="J598" s="11">
        <v>37.729999999999997</v>
      </c>
      <c r="K598" s="11">
        <v>40.85</v>
      </c>
      <c r="L598" s="11">
        <v>38.14</v>
      </c>
      <c r="M598" s="11">
        <v>48.01</v>
      </c>
      <c r="N598" s="11">
        <v>41.12</v>
      </c>
      <c r="O598" s="11">
        <v>27.07</v>
      </c>
      <c r="P598" s="11">
        <v>-52.54</v>
      </c>
      <c r="Q598" s="11">
        <v>432.22</v>
      </c>
      <c r="R598" t="str">
        <f>VLOOKUP(D598,Lookups!$A$4:$E$311,5,FALSE)</f>
        <v>CR4</v>
      </c>
      <c r="S598" t="str">
        <f t="shared" si="45"/>
        <v>408</v>
      </c>
      <c r="T598" t="str">
        <f t="shared" si="46"/>
        <v>CR4408</v>
      </c>
      <c r="U598" t="str">
        <f t="shared" si="47"/>
        <v>CR44082014</v>
      </c>
      <c r="V598" t="str">
        <f t="shared" si="48"/>
        <v>PLTL</v>
      </c>
      <c r="W598" t="str">
        <f t="shared" si="49"/>
        <v>CR4PLTL2014</v>
      </c>
    </row>
    <row r="599" spans="1:23" x14ac:dyDescent="0.25">
      <c r="A599" t="s">
        <v>3222</v>
      </c>
      <c r="B599" t="s">
        <v>667</v>
      </c>
      <c r="C599" t="s">
        <v>17</v>
      </c>
      <c r="D599" s="1" t="s">
        <v>20</v>
      </c>
      <c r="E599" s="11">
        <v>52.23</v>
      </c>
      <c r="F599" s="11">
        <v>33.32</v>
      </c>
      <c r="G599" s="11">
        <v>126.62</v>
      </c>
      <c r="H599" s="11">
        <v>54.05</v>
      </c>
      <c r="I599" s="11">
        <v>40.72</v>
      </c>
      <c r="J599" s="11">
        <v>36.01</v>
      </c>
      <c r="K599" s="11">
        <v>40.409999999999997</v>
      </c>
      <c r="L599" s="11">
        <v>39.89</v>
      </c>
      <c r="M599" s="11">
        <v>39.86</v>
      </c>
      <c r="N599" s="11">
        <v>37.619999999999997</v>
      </c>
      <c r="O599" s="11">
        <v>17.87</v>
      </c>
      <c r="P599" s="11">
        <v>-29.63</v>
      </c>
      <c r="Q599" s="11">
        <v>488.97</v>
      </c>
      <c r="R599" t="str">
        <f>VLOOKUP(D599,Lookups!$A$4:$E$311,5,FALSE)</f>
        <v>CR5</v>
      </c>
      <c r="S599" t="str">
        <f t="shared" si="45"/>
        <v>408</v>
      </c>
      <c r="T599" t="str">
        <f t="shared" si="46"/>
        <v>CR5408</v>
      </c>
      <c r="U599" t="str">
        <f t="shared" si="47"/>
        <v>CR54082014</v>
      </c>
      <c r="V599" t="str">
        <f t="shared" si="48"/>
        <v>PLTL</v>
      </c>
      <c r="W599" t="str">
        <f t="shared" si="49"/>
        <v>CR5PLTL2014</v>
      </c>
    </row>
    <row r="600" spans="1:23" x14ac:dyDescent="0.25">
      <c r="A600" t="s">
        <v>3222</v>
      </c>
      <c r="B600" t="s">
        <v>667</v>
      </c>
      <c r="C600" t="s">
        <v>17</v>
      </c>
      <c r="D600" s="1" t="s">
        <v>21</v>
      </c>
      <c r="E600" s="11">
        <v>79.489999999999995</v>
      </c>
      <c r="F600" s="11">
        <v>28.36</v>
      </c>
      <c r="G600" s="11">
        <v>190.64</v>
      </c>
      <c r="H600" s="11">
        <v>71.239999999999995</v>
      </c>
      <c r="I600" s="11">
        <v>69.08</v>
      </c>
      <c r="J600" s="11">
        <v>70.3</v>
      </c>
      <c r="K600" s="11">
        <v>44.37</v>
      </c>
      <c r="L600" s="11">
        <v>38.799999999999997</v>
      </c>
      <c r="M600" s="11">
        <v>40.11</v>
      </c>
      <c r="N600" s="11">
        <v>35.31</v>
      </c>
      <c r="O600" s="11">
        <v>35.33</v>
      </c>
      <c r="P600" s="11">
        <v>-43.75</v>
      </c>
      <c r="Q600" s="11">
        <v>659.28</v>
      </c>
      <c r="R600" t="str">
        <f>VLOOKUP(D600,Lookups!$A$4:$E$311,5,FALSE)</f>
        <v>CR6</v>
      </c>
      <c r="S600" t="str">
        <f t="shared" si="45"/>
        <v>408</v>
      </c>
      <c r="T600" t="str">
        <f t="shared" si="46"/>
        <v>CR6408</v>
      </c>
      <c r="U600" t="str">
        <f t="shared" si="47"/>
        <v>CR64082014</v>
      </c>
      <c r="V600" t="str">
        <f t="shared" si="48"/>
        <v>PLTL</v>
      </c>
      <c r="W600" t="str">
        <f t="shared" si="49"/>
        <v>CR6PLTL2014</v>
      </c>
    </row>
    <row r="601" spans="1:23" x14ac:dyDescent="0.25">
      <c r="A601" t="s">
        <v>3222</v>
      </c>
      <c r="B601" t="s">
        <v>667</v>
      </c>
      <c r="C601" t="s">
        <v>17</v>
      </c>
      <c r="D601" s="1" t="s">
        <v>22</v>
      </c>
      <c r="E601" s="11">
        <v>-1.58</v>
      </c>
      <c r="F601" s="11">
        <v>0.23</v>
      </c>
      <c r="G601" s="11">
        <v>0.23</v>
      </c>
      <c r="H601" s="11">
        <v>0.23</v>
      </c>
      <c r="I601" s="11">
        <v>0</v>
      </c>
      <c r="J601" s="11">
        <v>0</v>
      </c>
      <c r="K601" s="11">
        <v>0</v>
      </c>
      <c r="L601" s="11">
        <v>0</v>
      </c>
      <c r="M601" s="11">
        <v>0</v>
      </c>
      <c r="N601" s="11">
        <v>0</v>
      </c>
      <c r="O601" s="11">
        <v>0</v>
      </c>
      <c r="P601" s="11">
        <v>0</v>
      </c>
      <c r="Q601" s="11">
        <v>-0.89</v>
      </c>
      <c r="R601" t="str">
        <f>VLOOKUP(D601,Lookups!$A$4:$E$311,5,FALSE)</f>
        <v>TY3</v>
      </c>
      <c r="S601" t="str">
        <f t="shared" si="45"/>
        <v>408</v>
      </c>
      <c r="T601" t="str">
        <f t="shared" si="46"/>
        <v>TY3408</v>
      </c>
      <c r="U601" t="str">
        <f t="shared" si="47"/>
        <v>TY34082014</v>
      </c>
      <c r="V601" t="str">
        <f t="shared" si="48"/>
        <v>PLTL</v>
      </c>
      <c r="W601" t="str">
        <f t="shared" si="49"/>
        <v>TY3PLTL2014</v>
      </c>
    </row>
    <row r="602" spans="1:23" x14ac:dyDescent="0.25">
      <c r="A602" t="s">
        <v>3222</v>
      </c>
      <c r="B602" t="s">
        <v>667</v>
      </c>
      <c r="C602" t="s">
        <v>17</v>
      </c>
      <c r="D602" s="1" t="s">
        <v>23</v>
      </c>
      <c r="E602" s="11">
        <v>27.12</v>
      </c>
      <c r="F602" s="11">
        <v>26.56</v>
      </c>
      <c r="G602" s="11">
        <v>25.69</v>
      </c>
      <c r="H602" s="11">
        <v>26.87</v>
      </c>
      <c r="I602" s="11">
        <v>28.72</v>
      </c>
      <c r="J602" s="11">
        <v>31.8</v>
      </c>
      <c r="K602" s="11">
        <v>21.25</v>
      </c>
      <c r="L602" s="11">
        <v>19.75</v>
      </c>
      <c r="M602" s="11">
        <v>19.420000000000002</v>
      </c>
      <c r="N602" s="11">
        <v>10.72</v>
      </c>
      <c r="O602" s="11">
        <v>5.73</v>
      </c>
      <c r="P602" s="11">
        <v>8.6199999999999992</v>
      </c>
      <c r="Q602" s="11">
        <v>252.25</v>
      </c>
      <c r="R602" t="str">
        <f>VLOOKUP(D602,Lookups!$A$4:$E$311,5,FALSE)</f>
        <v>TYC</v>
      </c>
      <c r="S602" t="str">
        <f t="shared" si="45"/>
        <v>408</v>
      </c>
      <c r="T602" t="str">
        <f t="shared" si="46"/>
        <v>TYC408</v>
      </c>
      <c r="U602" t="str">
        <f t="shared" si="47"/>
        <v>TYC4082014</v>
      </c>
      <c r="V602" t="str">
        <f t="shared" si="48"/>
        <v>PLTL</v>
      </c>
      <c r="W602" t="str">
        <f t="shared" si="49"/>
        <v>TYCPLTL2014</v>
      </c>
    </row>
    <row r="603" spans="1:23" x14ac:dyDescent="0.25">
      <c r="A603" t="s">
        <v>3222</v>
      </c>
      <c r="B603" t="s">
        <v>667</v>
      </c>
      <c r="C603" t="s">
        <v>17</v>
      </c>
      <c r="D603" s="1" t="s">
        <v>24</v>
      </c>
      <c r="E603" s="11">
        <v>6.1</v>
      </c>
      <c r="F603" s="11">
        <v>-11.03</v>
      </c>
      <c r="G603" s="11">
        <v>7.16</v>
      </c>
      <c r="H603" s="11">
        <v>3.84</v>
      </c>
      <c r="I603" s="11">
        <v>7.67</v>
      </c>
      <c r="J603" s="11">
        <v>12.25</v>
      </c>
      <c r="K603" s="11">
        <v>7.82</v>
      </c>
      <c r="L603" s="11">
        <v>4.29</v>
      </c>
      <c r="M603" s="11">
        <v>11.4</v>
      </c>
      <c r="N603" s="11">
        <v>27.67</v>
      </c>
      <c r="O603" s="11">
        <v>17.54</v>
      </c>
      <c r="P603" s="11">
        <v>10.7</v>
      </c>
      <c r="Q603" s="11">
        <v>105.41</v>
      </c>
      <c r="R603" t="str">
        <f>VLOOKUP(D603,Lookups!$A$4:$E$311,5,FALSE)</f>
        <v>GR3</v>
      </c>
      <c r="S603" t="str">
        <f t="shared" si="45"/>
        <v>408</v>
      </c>
      <c r="T603" t="str">
        <f t="shared" si="46"/>
        <v>GR3408</v>
      </c>
      <c r="U603" t="str">
        <f t="shared" si="47"/>
        <v>GR34082014</v>
      </c>
      <c r="V603" t="str">
        <f t="shared" si="48"/>
        <v>PLTL</v>
      </c>
      <c r="W603" t="str">
        <f t="shared" si="49"/>
        <v>GR3PLTL2014</v>
      </c>
    </row>
    <row r="604" spans="1:23" x14ac:dyDescent="0.25">
      <c r="A604" t="s">
        <v>3222</v>
      </c>
      <c r="B604" t="s">
        <v>667</v>
      </c>
      <c r="C604" t="s">
        <v>17</v>
      </c>
      <c r="D604" s="1" t="s">
        <v>25</v>
      </c>
      <c r="E604" s="11">
        <v>9.2100000000000009</v>
      </c>
      <c r="F604" s="11">
        <v>-13.65</v>
      </c>
      <c r="G604" s="11">
        <v>6.53</v>
      </c>
      <c r="H604" s="11">
        <v>17.760000000000002</v>
      </c>
      <c r="I604" s="11">
        <v>14.45</v>
      </c>
      <c r="J604" s="11">
        <v>12.64</v>
      </c>
      <c r="K604" s="11">
        <v>11.34</v>
      </c>
      <c r="L604" s="11">
        <v>9.83</v>
      </c>
      <c r="M604" s="11">
        <v>6.93</v>
      </c>
      <c r="N604" s="11">
        <v>6.04</v>
      </c>
      <c r="O604" s="11">
        <v>6.18</v>
      </c>
      <c r="P604" s="11">
        <v>9.26</v>
      </c>
      <c r="Q604" s="11">
        <v>96.52</v>
      </c>
      <c r="R604" t="str">
        <f>VLOOKUP(D604,Lookups!$A$4:$E$311,5,FALSE)</f>
        <v>GR4</v>
      </c>
      <c r="S604" t="str">
        <f t="shared" si="45"/>
        <v>408</v>
      </c>
      <c r="T604" t="str">
        <f t="shared" si="46"/>
        <v>GR4408</v>
      </c>
      <c r="U604" t="str">
        <f t="shared" si="47"/>
        <v>GR44082014</v>
      </c>
      <c r="V604" t="str">
        <f t="shared" si="48"/>
        <v>PLTL</v>
      </c>
      <c r="W604" t="str">
        <f t="shared" si="49"/>
        <v>GR4PLTL2014</v>
      </c>
    </row>
    <row r="605" spans="1:23" x14ac:dyDescent="0.25">
      <c r="A605" t="s">
        <v>3222</v>
      </c>
      <c r="B605" t="s">
        <v>667</v>
      </c>
      <c r="C605" t="s">
        <v>17</v>
      </c>
      <c r="D605" s="1" t="s">
        <v>26</v>
      </c>
      <c r="E605" s="11">
        <v>460.68</v>
      </c>
      <c r="F605" s="11">
        <v>419.83</v>
      </c>
      <c r="G605" s="11">
        <v>474.71</v>
      </c>
      <c r="H605" s="11">
        <v>459.75</v>
      </c>
      <c r="I605" s="11">
        <v>450.66</v>
      </c>
      <c r="J605" s="11">
        <v>400.49</v>
      </c>
      <c r="K605" s="11">
        <v>427.73</v>
      </c>
      <c r="L605" s="11">
        <v>425.55</v>
      </c>
      <c r="M605" s="11">
        <v>420.04</v>
      </c>
      <c r="N605" s="11">
        <v>495.71</v>
      </c>
      <c r="O605" s="11">
        <v>412.54</v>
      </c>
      <c r="P605" s="11">
        <v>608.83000000000004</v>
      </c>
      <c r="Q605" s="11">
        <v>5456.52</v>
      </c>
      <c r="R605" t="str">
        <f>VLOOKUP(D605,Lookups!$A$4:$E$311,5,FALSE)</f>
        <v>GRC</v>
      </c>
      <c r="S605" t="str">
        <f t="shared" si="45"/>
        <v>408</v>
      </c>
      <c r="T605" t="str">
        <f t="shared" si="46"/>
        <v>GRC408</v>
      </c>
      <c r="U605" t="str">
        <f t="shared" si="47"/>
        <v>GRC4082014</v>
      </c>
      <c r="V605" t="str">
        <f t="shared" si="48"/>
        <v>PLTL</v>
      </c>
      <c r="W605" t="str">
        <f t="shared" si="49"/>
        <v>GRCPLTL2014</v>
      </c>
    </row>
    <row r="606" spans="1:23" x14ac:dyDescent="0.25">
      <c r="A606" t="s">
        <v>3222</v>
      </c>
      <c r="B606" t="s">
        <v>669</v>
      </c>
      <c r="C606" t="s">
        <v>17</v>
      </c>
      <c r="D606" s="1" t="s">
        <v>18</v>
      </c>
      <c r="E606" s="11">
        <v>84274.32</v>
      </c>
      <c r="F606" s="11">
        <v>72976.58</v>
      </c>
      <c r="G606" s="11">
        <v>84375.96</v>
      </c>
      <c r="H606" s="11">
        <v>73272.03</v>
      </c>
      <c r="I606" s="11">
        <v>70177.929999999993</v>
      </c>
      <c r="J606" s="11">
        <v>64063.02</v>
      </c>
      <c r="K606" s="11">
        <v>68743</v>
      </c>
      <c r="L606" s="11">
        <v>67795.06</v>
      </c>
      <c r="M606" s="11">
        <v>66940.259999999995</v>
      </c>
      <c r="N606" s="11">
        <v>54662.92</v>
      </c>
      <c r="O606" s="11">
        <v>50402.25</v>
      </c>
      <c r="P606" s="11">
        <v>118299.26</v>
      </c>
      <c r="Q606" s="11">
        <v>875982.59</v>
      </c>
      <c r="R606" t="str">
        <f>VLOOKUP(D606,Lookups!$A$4:$E$311,5,FALSE)</f>
        <v>CRC</v>
      </c>
      <c r="S606" t="str">
        <f t="shared" si="45"/>
        <v>408</v>
      </c>
      <c r="T606" t="str">
        <f t="shared" si="46"/>
        <v>CRC408</v>
      </c>
      <c r="U606" t="str">
        <f t="shared" si="47"/>
        <v>CRC4082014</v>
      </c>
      <c r="V606" t="str">
        <f t="shared" si="48"/>
        <v>PLTL</v>
      </c>
      <c r="W606" t="str">
        <f t="shared" si="49"/>
        <v>CRCPLTL2014</v>
      </c>
    </row>
    <row r="607" spans="1:23" x14ac:dyDescent="0.25">
      <c r="A607" t="s">
        <v>3222</v>
      </c>
      <c r="B607" t="s">
        <v>669</v>
      </c>
      <c r="C607" t="s">
        <v>17</v>
      </c>
      <c r="D607" s="1" t="s">
        <v>19</v>
      </c>
      <c r="E607" s="11">
        <v>2274.9</v>
      </c>
      <c r="F607" s="11">
        <v>424.6</v>
      </c>
      <c r="G607" s="11">
        <v>2158.3200000000002</v>
      </c>
      <c r="H607" s="11">
        <v>7616.05</v>
      </c>
      <c r="I607" s="11">
        <v>2060.67</v>
      </c>
      <c r="J607" s="11">
        <v>2156.1799999999998</v>
      </c>
      <c r="K607" s="11">
        <v>2336.2800000000002</v>
      </c>
      <c r="L607" s="11">
        <v>2182.73</v>
      </c>
      <c r="M607" s="11">
        <v>2741.86</v>
      </c>
      <c r="N607" s="11">
        <v>2354.7199999999998</v>
      </c>
      <c r="O607" s="11">
        <v>1546.35</v>
      </c>
      <c r="P607" s="11">
        <v>5008.1000000000004</v>
      </c>
      <c r="Q607" s="11">
        <v>32860.76</v>
      </c>
      <c r="R607" t="str">
        <f>VLOOKUP(D607,Lookups!$A$4:$E$311,5,FALSE)</f>
        <v>CR4</v>
      </c>
      <c r="S607" t="str">
        <f t="shared" si="45"/>
        <v>408</v>
      </c>
      <c r="T607" t="str">
        <f t="shared" si="46"/>
        <v>CR4408</v>
      </c>
      <c r="U607" t="str">
        <f t="shared" si="47"/>
        <v>CR44082014</v>
      </c>
      <c r="V607" t="str">
        <f t="shared" si="48"/>
        <v>PLTL</v>
      </c>
      <c r="W607" t="str">
        <f t="shared" si="49"/>
        <v>CR4PLTL2014</v>
      </c>
    </row>
    <row r="608" spans="1:23" x14ac:dyDescent="0.25">
      <c r="A608" t="s">
        <v>3222</v>
      </c>
      <c r="B608" t="s">
        <v>669</v>
      </c>
      <c r="C608" t="s">
        <v>17</v>
      </c>
      <c r="D608" s="1" t="s">
        <v>20</v>
      </c>
      <c r="E608" s="11">
        <v>2927.52</v>
      </c>
      <c r="F608" s="11">
        <v>1892.07</v>
      </c>
      <c r="G608" s="11">
        <v>7177.52</v>
      </c>
      <c r="H608" s="11">
        <v>3063.03</v>
      </c>
      <c r="I608" s="11">
        <v>2309.61</v>
      </c>
      <c r="J608" s="11">
        <v>2054.61</v>
      </c>
      <c r="K608" s="11">
        <v>2305</v>
      </c>
      <c r="L608" s="11">
        <v>2279</v>
      </c>
      <c r="M608" s="11">
        <v>2271.04</v>
      </c>
      <c r="N608" s="11">
        <v>2147.34</v>
      </c>
      <c r="O608" s="11">
        <v>1017.84</v>
      </c>
      <c r="P608" s="11">
        <v>2793.15</v>
      </c>
      <c r="Q608" s="11">
        <v>32237.73</v>
      </c>
      <c r="R608" t="str">
        <f>VLOOKUP(D608,Lookups!$A$4:$E$311,5,FALSE)</f>
        <v>CR5</v>
      </c>
      <c r="S608" t="str">
        <f t="shared" si="45"/>
        <v>408</v>
      </c>
      <c r="T608" t="str">
        <f t="shared" si="46"/>
        <v>CR5408</v>
      </c>
      <c r="U608" t="str">
        <f t="shared" si="47"/>
        <v>CR54082014</v>
      </c>
      <c r="V608" t="str">
        <f t="shared" si="48"/>
        <v>PLTL</v>
      </c>
      <c r="W608" t="str">
        <f t="shared" si="49"/>
        <v>CR5PLTL2014</v>
      </c>
    </row>
    <row r="609" spans="1:23" x14ac:dyDescent="0.25">
      <c r="A609" t="s">
        <v>3222</v>
      </c>
      <c r="B609" t="s">
        <v>669</v>
      </c>
      <c r="C609" t="s">
        <v>17</v>
      </c>
      <c r="D609" s="1" t="s">
        <v>21</v>
      </c>
      <c r="E609" s="11">
        <v>4512.2</v>
      </c>
      <c r="F609" s="11">
        <v>1602.64</v>
      </c>
      <c r="G609" s="11">
        <v>10823.33</v>
      </c>
      <c r="H609" s="11">
        <v>4041.19</v>
      </c>
      <c r="I609" s="11">
        <v>3922.32</v>
      </c>
      <c r="J609" s="11">
        <v>4009.7</v>
      </c>
      <c r="K609" s="11">
        <v>2543.11</v>
      </c>
      <c r="L609" s="11">
        <v>2226.73</v>
      </c>
      <c r="M609" s="11">
        <v>2289.4899999999998</v>
      </c>
      <c r="N609" s="11">
        <v>2024.31</v>
      </c>
      <c r="O609" s="11">
        <v>2011.01</v>
      </c>
      <c r="P609" s="11">
        <v>4168.01</v>
      </c>
      <c r="Q609" s="11">
        <v>44174.04</v>
      </c>
      <c r="R609" t="str">
        <f>VLOOKUP(D609,Lookups!$A$4:$E$311,5,FALSE)</f>
        <v>CR6</v>
      </c>
      <c r="S609" t="str">
        <f t="shared" si="45"/>
        <v>408</v>
      </c>
      <c r="T609" t="str">
        <f t="shared" si="46"/>
        <v>CR6408</v>
      </c>
      <c r="U609" t="str">
        <f t="shared" si="47"/>
        <v>CR64082014</v>
      </c>
      <c r="V609" t="str">
        <f t="shared" si="48"/>
        <v>PLTL</v>
      </c>
      <c r="W609" t="str">
        <f t="shared" si="49"/>
        <v>CR6PLTL2014</v>
      </c>
    </row>
    <row r="610" spans="1:23" x14ac:dyDescent="0.25">
      <c r="A610" t="s">
        <v>3222</v>
      </c>
      <c r="B610" t="s">
        <v>669</v>
      </c>
      <c r="C610" t="s">
        <v>17</v>
      </c>
      <c r="D610" s="1" t="s">
        <v>22</v>
      </c>
      <c r="E610" s="11">
        <v>-4.22</v>
      </c>
      <c r="F610" s="11">
        <v>12.6</v>
      </c>
      <c r="G610" s="11">
        <v>12.98</v>
      </c>
      <c r="H610" s="11">
        <v>13</v>
      </c>
      <c r="I610" s="11">
        <v>0</v>
      </c>
      <c r="J610" s="11">
        <v>0</v>
      </c>
      <c r="K610" s="11">
        <v>0</v>
      </c>
      <c r="L610" s="11">
        <v>0</v>
      </c>
      <c r="M610" s="11">
        <v>0</v>
      </c>
      <c r="N610" s="11">
        <v>0</v>
      </c>
      <c r="O610" s="11">
        <v>0</v>
      </c>
      <c r="P610" s="11">
        <v>0</v>
      </c>
      <c r="Q610" s="11">
        <v>34.36</v>
      </c>
      <c r="R610" t="str">
        <f>VLOOKUP(D610,Lookups!$A$4:$E$311,5,FALSE)</f>
        <v>TY3</v>
      </c>
      <c r="S610" t="str">
        <f t="shared" si="45"/>
        <v>408</v>
      </c>
      <c r="T610" t="str">
        <f t="shared" si="46"/>
        <v>TY3408</v>
      </c>
      <c r="U610" t="str">
        <f t="shared" si="47"/>
        <v>TY34082014</v>
      </c>
      <c r="V610" t="str">
        <f t="shared" si="48"/>
        <v>PLTL</v>
      </c>
      <c r="W610" t="str">
        <f t="shared" si="49"/>
        <v>TY3PLTL2014</v>
      </c>
    </row>
    <row r="611" spans="1:23" x14ac:dyDescent="0.25">
      <c r="A611" t="s">
        <v>3222</v>
      </c>
      <c r="B611" t="s">
        <v>669</v>
      </c>
      <c r="C611" t="s">
        <v>17</v>
      </c>
      <c r="D611" s="1" t="s">
        <v>23</v>
      </c>
      <c r="E611" s="11">
        <v>1363.53</v>
      </c>
      <c r="F611" s="11">
        <v>1469.28</v>
      </c>
      <c r="G611" s="11">
        <v>1421.49</v>
      </c>
      <c r="H611" s="11">
        <v>1486.44</v>
      </c>
      <c r="I611" s="11">
        <v>1589.01</v>
      </c>
      <c r="J611" s="11">
        <v>1755.74</v>
      </c>
      <c r="K611" s="11">
        <v>1173.82</v>
      </c>
      <c r="L611" s="11">
        <v>1090.1300000000001</v>
      </c>
      <c r="M611" s="11">
        <v>1073.7</v>
      </c>
      <c r="N611" s="11">
        <v>592.80999999999995</v>
      </c>
      <c r="O611" s="11">
        <v>316.81</v>
      </c>
      <c r="P611" s="11">
        <v>581.27</v>
      </c>
      <c r="Q611" s="11">
        <v>13914.03</v>
      </c>
      <c r="R611" t="str">
        <f>VLOOKUP(D611,Lookups!$A$4:$E$311,5,FALSE)</f>
        <v>TYC</v>
      </c>
      <c r="S611" t="str">
        <f t="shared" si="45"/>
        <v>408</v>
      </c>
      <c r="T611" t="str">
        <f t="shared" si="46"/>
        <v>TYC408</v>
      </c>
      <c r="U611" t="str">
        <f t="shared" si="47"/>
        <v>TYC4082014</v>
      </c>
      <c r="V611" t="str">
        <f t="shared" si="48"/>
        <v>PLTL</v>
      </c>
      <c r="W611" t="str">
        <f t="shared" si="49"/>
        <v>TYCPLTL2014</v>
      </c>
    </row>
    <row r="612" spans="1:23" x14ac:dyDescent="0.25">
      <c r="A612" t="s">
        <v>3222</v>
      </c>
      <c r="B612" t="s">
        <v>669</v>
      </c>
      <c r="C612" t="s">
        <v>17</v>
      </c>
      <c r="D612" s="1" t="s">
        <v>24</v>
      </c>
      <c r="E612" s="11">
        <v>336.52</v>
      </c>
      <c r="F612" s="11">
        <v>-636</v>
      </c>
      <c r="G612" s="11">
        <v>393.69</v>
      </c>
      <c r="H612" s="11">
        <v>210.73</v>
      </c>
      <c r="I612" s="11">
        <v>422.78</v>
      </c>
      <c r="J612" s="11">
        <v>676.78</v>
      </c>
      <c r="K612" s="11">
        <v>431.72</v>
      </c>
      <c r="L612" s="11">
        <v>239.23</v>
      </c>
      <c r="M612" s="11">
        <v>630.77</v>
      </c>
      <c r="N612" s="11">
        <v>1535.57</v>
      </c>
      <c r="O612" s="11">
        <v>967.01</v>
      </c>
      <c r="P612" s="11">
        <v>721.01</v>
      </c>
      <c r="Q612" s="11">
        <v>5929.81</v>
      </c>
      <c r="R612" t="str">
        <f>VLOOKUP(D612,Lookups!$A$4:$E$311,5,FALSE)</f>
        <v>GR3</v>
      </c>
      <c r="S612" t="str">
        <f t="shared" si="45"/>
        <v>408</v>
      </c>
      <c r="T612" t="str">
        <f t="shared" si="46"/>
        <v>GR3408</v>
      </c>
      <c r="U612" t="str">
        <f t="shared" si="47"/>
        <v>GR34082014</v>
      </c>
      <c r="V612" t="str">
        <f t="shared" si="48"/>
        <v>PLTL</v>
      </c>
      <c r="W612" t="str">
        <f t="shared" si="49"/>
        <v>GR3PLTL2014</v>
      </c>
    </row>
    <row r="613" spans="1:23" x14ac:dyDescent="0.25">
      <c r="A613" t="s">
        <v>3222</v>
      </c>
      <c r="B613" t="s">
        <v>669</v>
      </c>
      <c r="C613" t="s">
        <v>17</v>
      </c>
      <c r="D613" s="1" t="s">
        <v>25</v>
      </c>
      <c r="E613" s="11">
        <v>507.34</v>
      </c>
      <c r="F613" s="11">
        <v>-791.04</v>
      </c>
      <c r="G613" s="11">
        <v>358.67</v>
      </c>
      <c r="H613" s="11">
        <v>983.37</v>
      </c>
      <c r="I613" s="11">
        <v>797.12</v>
      </c>
      <c r="J613" s="11">
        <v>696.64</v>
      </c>
      <c r="K613" s="11">
        <v>623.59</v>
      </c>
      <c r="L613" s="11">
        <v>544.29</v>
      </c>
      <c r="M613" s="11">
        <v>383.28</v>
      </c>
      <c r="N613" s="11">
        <v>335.15</v>
      </c>
      <c r="O613" s="11">
        <v>342.05</v>
      </c>
      <c r="P613" s="11">
        <v>624.4</v>
      </c>
      <c r="Q613" s="11">
        <v>5404.86</v>
      </c>
      <c r="R613" t="str">
        <f>VLOOKUP(D613,Lookups!$A$4:$E$311,5,FALSE)</f>
        <v>GR4</v>
      </c>
      <c r="S613" t="str">
        <f t="shared" si="45"/>
        <v>408</v>
      </c>
      <c r="T613" t="str">
        <f t="shared" si="46"/>
        <v>GR4408</v>
      </c>
      <c r="U613" t="str">
        <f t="shared" si="47"/>
        <v>GR44082014</v>
      </c>
      <c r="V613" t="str">
        <f t="shared" si="48"/>
        <v>PLTL</v>
      </c>
      <c r="W613" t="str">
        <f t="shared" si="49"/>
        <v>GR4PLTL2014</v>
      </c>
    </row>
    <row r="614" spans="1:23" x14ac:dyDescent="0.25">
      <c r="A614" t="s">
        <v>3222</v>
      </c>
      <c r="B614" t="s">
        <v>669</v>
      </c>
      <c r="C614" t="s">
        <v>17</v>
      </c>
      <c r="D614" s="1" t="s">
        <v>26</v>
      </c>
      <c r="E614" s="11">
        <v>25498.59</v>
      </c>
      <c r="F614" s="11">
        <v>23735.77</v>
      </c>
      <c r="G614" s="11">
        <v>26282.48</v>
      </c>
      <c r="H614" s="11">
        <v>25455.7</v>
      </c>
      <c r="I614" s="11">
        <v>24953.42</v>
      </c>
      <c r="J614" s="11">
        <v>22112.65</v>
      </c>
      <c r="K614" s="11">
        <v>23621.07</v>
      </c>
      <c r="L614" s="11">
        <v>23493.439999999999</v>
      </c>
      <c r="M614" s="11">
        <v>23198.95</v>
      </c>
      <c r="N614" s="11">
        <v>27370.35</v>
      </c>
      <c r="O614" s="11">
        <v>22779.01</v>
      </c>
      <c r="P614" s="11">
        <v>41104.86</v>
      </c>
      <c r="Q614" s="11">
        <v>309606.28999999998</v>
      </c>
      <c r="R614" t="str">
        <f>VLOOKUP(D614,Lookups!$A$4:$E$311,5,FALSE)</f>
        <v>GRC</v>
      </c>
      <c r="S614" t="str">
        <f t="shared" si="45"/>
        <v>408</v>
      </c>
      <c r="T614" t="str">
        <f t="shared" si="46"/>
        <v>GRC408</v>
      </c>
      <c r="U614" t="str">
        <f t="shared" si="47"/>
        <v>GRC4082014</v>
      </c>
      <c r="V614" t="str">
        <f t="shared" si="48"/>
        <v>PLTL</v>
      </c>
      <c r="W614" t="str">
        <f t="shared" si="49"/>
        <v>GRCPLTL2014</v>
      </c>
    </row>
    <row r="615" spans="1:23" x14ac:dyDescent="0.25">
      <c r="A615" t="s">
        <v>3222</v>
      </c>
      <c r="B615" t="s">
        <v>671</v>
      </c>
      <c r="C615" t="s">
        <v>17</v>
      </c>
      <c r="D615" s="1" t="s">
        <v>18</v>
      </c>
      <c r="E615" s="11">
        <v>1137.01</v>
      </c>
      <c r="F615" s="11">
        <v>981.29</v>
      </c>
      <c r="G615" s="11">
        <v>1124.07</v>
      </c>
      <c r="H615" s="11">
        <v>985.73</v>
      </c>
      <c r="I615" s="11">
        <v>945.91</v>
      </c>
      <c r="J615" s="11">
        <v>863.98</v>
      </c>
      <c r="K615" s="11">
        <v>926.41</v>
      </c>
      <c r="L615" s="11">
        <v>914.42</v>
      </c>
      <c r="M615" s="11">
        <v>901.52</v>
      </c>
      <c r="N615" s="11">
        <v>735.73</v>
      </c>
      <c r="O615" s="11">
        <v>678.45</v>
      </c>
      <c r="P615" s="11">
        <v>1038.04</v>
      </c>
      <c r="Q615" s="11">
        <v>11232.56</v>
      </c>
      <c r="R615" t="str">
        <f>VLOOKUP(D615,Lookups!$A$4:$E$311,5,FALSE)</f>
        <v>CRC</v>
      </c>
      <c r="S615" t="str">
        <f t="shared" si="45"/>
        <v>408</v>
      </c>
      <c r="T615" t="str">
        <f t="shared" si="46"/>
        <v>CRC408</v>
      </c>
      <c r="U615" t="str">
        <f t="shared" si="47"/>
        <v>CRC4082014</v>
      </c>
      <c r="V615" t="str">
        <f t="shared" si="48"/>
        <v>PLTL</v>
      </c>
      <c r="W615" t="str">
        <f t="shared" si="49"/>
        <v>CRCPLTL2014</v>
      </c>
    </row>
    <row r="616" spans="1:23" x14ac:dyDescent="0.25">
      <c r="A616" t="s">
        <v>3222</v>
      </c>
      <c r="B616" t="s">
        <v>671</v>
      </c>
      <c r="C616" t="s">
        <v>17</v>
      </c>
      <c r="D616" s="1" t="s">
        <v>19</v>
      </c>
      <c r="E616" s="11">
        <v>23.54</v>
      </c>
      <c r="F616" s="11">
        <v>-11.61</v>
      </c>
      <c r="G616" s="11">
        <v>28.93</v>
      </c>
      <c r="H616" s="11">
        <v>102.21</v>
      </c>
      <c r="I616" s="11">
        <v>27.61</v>
      </c>
      <c r="J616" s="11">
        <v>28.95</v>
      </c>
      <c r="K616" s="11">
        <v>31.87</v>
      </c>
      <c r="L616" s="11">
        <v>29.77</v>
      </c>
      <c r="M616" s="11">
        <v>37.369999999999997</v>
      </c>
      <c r="N616" s="11">
        <v>31.51</v>
      </c>
      <c r="O616" s="11">
        <v>20.83</v>
      </c>
      <c r="P616" s="11">
        <v>44.58</v>
      </c>
      <c r="Q616" s="11">
        <v>395.56</v>
      </c>
      <c r="R616" t="str">
        <f>VLOOKUP(D616,Lookups!$A$4:$E$311,5,FALSE)</f>
        <v>CR4</v>
      </c>
      <c r="S616" t="str">
        <f t="shared" si="45"/>
        <v>408</v>
      </c>
      <c r="T616" t="str">
        <f t="shared" si="46"/>
        <v>CR4408</v>
      </c>
      <c r="U616" t="str">
        <f t="shared" si="47"/>
        <v>CR44082014</v>
      </c>
      <c r="V616" t="str">
        <f t="shared" si="48"/>
        <v>PLTL</v>
      </c>
      <c r="W616" t="str">
        <f t="shared" si="49"/>
        <v>CR4PLTL2014</v>
      </c>
    </row>
    <row r="617" spans="1:23" x14ac:dyDescent="0.25">
      <c r="A617" t="s">
        <v>3222</v>
      </c>
      <c r="B617" t="s">
        <v>671</v>
      </c>
      <c r="C617" t="s">
        <v>17</v>
      </c>
      <c r="D617" s="1" t="s">
        <v>20</v>
      </c>
      <c r="E617" s="11">
        <v>40.78</v>
      </c>
      <c r="F617" s="11">
        <v>6.08</v>
      </c>
      <c r="G617" s="11">
        <v>96.47</v>
      </c>
      <c r="H617" s="11">
        <v>40.97</v>
      </c>
      <c r="I617" s="11">
        <v>30.97</v>
      </c>
      <c r="J617" s="11">
        <v>28.2</v>
      </c>
      <c r="K617" s="11">
        <v>32.07</v>
      </c>
      <c r="L617" s="11">
        <v>31.05</v>
      </c>
      <c r="M617" s="11">
        <v>30.63</v>
      </c>
      <c r="N617" s="11">
        <v>28.8</v>
      </c>
      <c r="O617" s="11">
        <v>13.63</v>
      </c>
      <c r="P617" s="11">
        <v>26.28</v>
      </c>
      <c r="Q617" s="11">
        <v>405.93</v>
      </c>
      <c r="R617" t="str">
        <f>VLOOKUP(D617,Lookups!$A$4:$E$311,5,FALSE)</f>
        <v>CR5</v>
      </c>
      <c r="S617" t="str">
        <f t="shared" si="45"/>
        <v>408</v>
      </c>
      <c r="T617" t="str">
        <f t="shared" si="46"/>
        <v>CR5408</v>
      </c>
      <c r="U617" t="str">
        <f t="shared" si="47"/>
        <v>CR54082014</v>
      </c>
      <c r="V617" t="str">
        <f t="shared" si="48"/>
        <v>PLTL</v>
      </c>
      <c r="W617" t="str">
        <f t="shared" si="49"/>
        <v>CR5PLTL2014</v>
      </c>
    </row>
    <row r="618" spans="1:23" x14ac:dyDescent="0.25">
      <c r="A618" t="s">
        <v>3222</v>
      </c>
      <c r="B618" t="s">
        <v>671</v>
      </c>
      <c r="C618" t="s">
        <v>17</v>
      </c>
      <c r="D618" s="1" t="s">
        <v>21</v>
      </c>
      <c r="E618" s="11">
        <v>61.44</v>
      </c>
      <c r="F618" s="11">
        <v>-4.03</v>
      </c>
      <c r="G618" s="11">
        <v>145.78</v>
      </c>
      <c r="H618" s="11">
        <v>54.31</v>
      </c>
      <c r="I618" s="11">
        <v>52.94</v>
      </c>
      <c r="J618" s="11">
        <v>59</v>
      </c>
      <c r="K618" s="11">
        <v>33.520000000000003</v>
      </c>
      <c r="L618" s="11">
        <v>29.93</v>
      </c>
      <c r="M618" s="11">
        <v>30.85</v>
      </c>
      <c r="N618" s="11">
        <v>27.14</v>
      </c>
      <c r="O618" s="11">
        <v>26.91</v>
      </c>
      <c r="P618" s="11">
        <v>36.06</v>
      </c>
      <c r="Q618" s="11">
        <v>553.85</v>
      </c>
      <c r="R618" t="str">
        <f>VLOOKUP(D618,Lookups!$A$4:$E$311,5,FALSE)</f>
        <v>CR6</v>
      </c>
      <c r="S618" t="str">
        <f t="shared" si="45"/>
        <v>408</v>
      </c>
      <c r="T618" t="str">
        <f t="shared" si="46"/>
        <v>CR6408</v>
      </c>
      <c r="U618" t="str">
        <f t="shared" si="47"/>
        <v>CR64082014</v>
      </c>
      <c r="V618" t="str">
        <f t="shared" si="48"/>
        <v>PLTL</v>
      </c>
      <c r="W618" t="str">
        <f t="shared" si="49"/>
        <v>CR6PLTL2014</v>
      </c>
    </row>
    <row r="619" spans="1:23" x14ac:dyDescent="0.25">
      <c r="A619" t="s">
        <v>3222</v>
      </c>
      <c r="B619" t="s">
        <v>671</v>
      </c>
      <c r="C619" t="s">
        <v>17</v>
      </c>
      <c r="D619" s="1" t="s">
        <v>22</v>
      </c>
      <c r="E619" s="11">
        <v>-0.35</v>
      </c>
      <c r="F619" s="11">
        <v>0.17</v>
      </c>
      <c r="G619" s="11">
        <v>0.18</v>
      </c>
      <c r="H619" s="11">
        <v>0.18</v>
      </c>
      <c r="I619" s="11">
        <v>0</v>
      </c>
      <c r="J619" s="11">
        <v>0</v>
      </c>
      <c r="K619" s="11">
        <v>0</v>
      </c>
      <c r="L619" s="11">
        <v>0</v>
      </c>
      <c r="M619" s="11">
        <v>0</v>
      </c>
      <c r="N619" s="11">
        <v>0</v>
      </c>
      <c r="O619" s="11">
        <v>0</v>
      </c>
      <c r="P619" s="11">
        <v>0</v>
      </c>
      <c r="Q619" s="11">
        <v>0.18</v>
      </c>
      <c r="R619" t="str">
        <f>VLOOKUP(D619,Lookups!$A$4:$E$311,5,FALSE)</f>
        <v>TY3</v>
      </c>
      <c r="S619" t="str">
        <f t="shared" si="45"/>
        <v>408</v>
      </c>
      <c r="T619" t="str">
        <f t="shared" si="46"/>
        <v>TY3408</v>
      </c>
      <c r="U619" t="str">
        <f t="shared" si="47"/>
        <v>TY34082014</v>
      </c>
      <c r="V619" t="str">
        <f t="shared" si="48"/>
        <v>PLTL</v>
      </c>
      <c r="W619" t="str">
        <f t="shared" si="49"/>
        <v>TY3PLTL2014</v>
      </c>
    </row>
    <row r="620" spans="1:23" x14ac:dyDescent="0.25">
      <c r="A620" t="s">
        <v>3222</v>
      </c>
      <c r="B620" t="s">
        <v>671</v>
      </c>
      <c r="C620" t="s">
        <v>17</v>
      </c>
      <c r="D620" s="1" t="s">
        <v>23</v>
      </c>
      <c r="E620" s="11">
        <v>19.14</v>
      </c>
      <c r="F620" s="11">
        <v>20.100000000000001</v>
      </c>
      <c r="G620" s="11">
        <v>19.46</v>
      </c>
      <c r="H620" s="11">
        <v>20.350000000000001</v>
      </c>
      <c r="I620" s="11">
        <v>21.74</v>
      </c>
      <c r="J620" s="11">
        <v>24.07</v>
      </c>
      <c r="K620" s="11">
        <v>16.079999999999998</v>
      </c>
      <c r="L620" s="11">
        <v>14.95</v>
      </c>
      <c r="M620" s="11">
        <v>14.65</v>
      </c>
      <c r="N620" s="11">
        <v>8.1</v>
      </c>
      <c r="O620" s="11">
        <v>4.34</v>
      </c>
      <c r="P620" s="11">
        <v>25.49</v>
      </c>
      <c r="Q620" s="11">
        <v>208.47</v>
      </c>
      <c r="R620" t="str">
        <f>VLOOKUP(D620,Lookups!$A$4:$E$311,5,FALSE)</f>
        <v>TYC</v>
      </c>
      <c r="S620" t="str">
        <f t="shared" si="45"/>
        <v>408</v>
      </c>
      <c r="T620" t="str">
        <f t="shared" si="46"/>
        <v>TYC408</v>
      </c>
      <c r="U620" t="str">
        <f t="shared" si="47"/>
        <v>TYC4082014</v>
      </c>
      <c r="V620" t="str">
        <f t="shared" si="48"/>
        <v>PLTL</v>
      </c>
      <c r="W620" t="str">
        <f t="shared" si="49"/>
        <v>TYCPLTL2014</v>
      </c>
    </row>
    <row r="621" spans="1:23" x14ac:dyDescent="0.25">
      <c r="A621" t="s">
        <v>3222</v>
      </c>
      <c r="B621" t="s">
        <v>671</v>
      </c>
      <c r="C621" t="s">
        <v>17</v>
      </c>
      <c r="D621" s="1" t="s">
        <v>24</v>
      </c>
      <c r="E621" s="11">
        <v>4.6399999999999997</v>
      </c>
      <c r="F621" s="11">
        <v>-18.45</v>
      </c>
      <c r="G621" s="11">
        <v>5.4</v>
      </c>
      <c r="H621" s="11">
        <v>2.9</v>
      </c>
      <c r="I621" s="11">
        <v>5.79</v>
      </c>
      <c r="J621" s="11">
        <v>9.25</v>
      </c>
      <c r="K621" s="11">
        <v>5.86</v>
      </c>
      <c r="L621" s="11">
        <v>3.29</v>
      </c>
      <c r="M621" s="11">
        <v>8.65</v>
      </c>
      <c r="N621" s="11">
        <v>23.64</v>
      </c>
      <c r="O621" s="11">
        <v>13.24</v>
      </c>
      <c r="P621" s="11">
        <v>31.57</v>
      </c>
      <c r="Q621" s="11">
        <v>95.78</v>
      </c>
      <c r="R621" t="str">
        <f>VLOOKUP(D621,Lookups!$A$4:$E$311,5,FALSE)</f>
        <v>GR3</v>
      </c>
      <c r="S621" t="str">
        <f t="shared" ref="S621:S684" si="50">LEFT(B621,3)</f>
        <v>408</v>
      </c>
      <c r="T621" t="str">
        <f t="shared" ref="T621:T684" si="51">R621&amp;S621</f>
        <v>GR3408</v>
      </c>
      <c r="U621" t="str">
        <f t="shared" si="47"/>
        <v>GR34082014</v>
      </c>
      <c r="V621" t="str">
        <f t="shared" si="48"/>
        <v>PLTL</v>
      </c>
      <c r="W621" t="str">
        <f t="shared" si="49"/>
        <v>GR3PLTL2014</v>
      </c>
    </row>
    <row r="622" spans="1:23" x14ac:dyDescent="0.25">
      <c r="A622" t="s">
        <v>3222</v>
      </c>
      <c r="B622" t="s">
        <v>671</v>
      </c>
      <c r="C622" t="s">
        <v>17</v>
      </c>
      <c r="D622" s="1" t="s">
        <v>25</v>
      </c>
      <c r="E622" s="11">
        <v>6.96</v>
      </c>
      <c r="F622" s="11">
        <v>-25.45</v>
      </c>
      <c r="G622" s="11">
        <v>4.93</v>
      </c>
      <c r="H622" s="11">
        <v>14.06</v>
      </c>
      <c r="I622" s="11">
        <v>10.91</v>
      </c>
      <c r="J622" s="11">
        <v>9.5</v>
      </c>
      <c r="K622" s="11">
        <v>8.51</v>
      </c>
      <c r="L622" s="11">
        <v>8.06</v>
      </c>
      <c r="M622" s="11">
        <v>5.24</v>
      </c>
      <c r="N622" s="11">
        <v>4.5999999999999996</v>
      </c>
      <c r="O622" s="11">
        <v>4.71</v>
      </c>
      <c r="P622" s="11">
        <v>27.35</v>
      </c>
      <c r="Q622" s="11">
        <v>79.38</v>
      </c>
      <c r="R622" t="str">
        <f>VLOOKUP(D622,Lookups!$A$4:$E$311,5,FALSE)</f>
        <v>GR4</v>
      </c>
      <c r="S622" t="str">
        <f t="shared" si="50"/>
        <v>408</v>
      </c>
      <c r="T622" t="str">
        <f t="shared" si="51"/>
        <v>GR4408</v>
      </c>
      <c r="U622" t="str">
        <f t="shared" si="47"/>
        <v>GR44082014</v>
      </c>
      <c r="V622" t="str">
        <f t="shared" si="48"/>
        <v>PLTL</v>
      </c>
      <c r="W622" t="str">
        <f t="shared" si="49"/>
        <v>GR4PLTL2014</v>
      </c>
    </row>
    <row r="623" spans="1:23" x14ac:dyDescent="0.25">
      <c r="A623" t="s">
        <v>3222</v>
      </c>
      <c r="B623" t="s">
        <v>671</v>
      </c>
      <c r="C623" t="s">
        <v>17</v>
      </c>
      <c r="D623" s="1" t="s">
        <v>26</v>
      </c>
      <c r="E623" s="11">
        <v>348.85</v>
      </c>
      <c r="F623" s="11">
        <v>323.27</v>
      </c>
      <c r="G623" s="11">
        <v>359.42</v>
      </c>
      <c r="H623" s="11">
        <v>348.42</v>
      </c>
      <c r="I623" s="11">
        <v>341.48</v>
      </c>
      <c r="J623" s="11">
        <v>302.58</v>
      </c>
      <c r="K623" s="11">
        <v>323.48</v>
      </c>
      <c r="L623" s="11">
        <v>321.68</v>
      </c>
      <c r="M623" s="11">
        <v>317.33999999999997</v>
      </c>
      <c r="N623" s="11">
        <v>374.63</v>
      </c>
      <c r="O623" s="11">
        <v>311.86</v>
      </c>
      <c r="P623" s="11">
        <v>1802.45</v>
      </c>
      <c r="Q623" s="11">
        <v>5475.46</v>
      </c>
      <c r="R623" t="str">
        <f>VLOOKUP(D623,Lookups!$A$4:$E$311,5,FALSE)</f>
        <v>GRC</v>
      </c>
      <c r="S623" t="str">
        <f t="shared" si="50"/>
        <v>408</v>
      </c>
      <c r="T623" t="str">
        <f t="shared" si="51"/>
        <v>GRC408</v>
      </c>
      <c r="U623" t="str">
        <f t="shared" si="47"/>
        <v>GRC4082014</v>
      </c>
      <c r="V623" t="str">
        <f t="shared" si="48"/>
        <v>PLTL</v>
      </c>
      <c r="W623" t="str">
        <f t="shared" si="49"/>
        <v>GRCPLTL2014</v>
      </c>
    </row>
    <row r="624" spans="1:23" x14ac:dyDescent="0.25">
      <c r="A624" t="s">
        <v>3222</v>
      </c>
      <c r="B624" t="s">
        <v>747</v>
      </c>
      <c r="C624" t="s">
        <v>17</v>
      </c>
      <c r="D624" s="1" t="s">
        <v>18</v>
      </c>
      <c r="E624" s="11">
        <v>0.79</v>
      </c>
      <c r="F624" s="11">
        <v>5.92</v>
      </c>
      <c r="G624" s="11">
        <v>21.92</v>
      </c>
      <c r="H624" s="11">
        <v>1.9</v>
      </c>
      <c r="I624" s="11">
        <v>3.69</v>
      </c>
      <c r="J624" s="11">
        <v>2.4700000000000002</v>
      </c>
      <c r="K624" s="11">
        <v>3.41</v>
      </c>
      <c r="L624" s="11">
        <v>1.57</v>
      </c>
      <c r="M624" s="11">
        <v>4.57</v>
      </c>
      <c r="N624" s="11">
        <v>1.63</v>
      </c>
      <c r="O624" s="11">
        <v>2.0699999999999998</v>
      </c>
      <c r="P624" s="11">
        <v>-0.9</v>
      </c>
      <c r="Q624" s="11">
        <v>49.04</v>
      </c>
      <c r="R624" t="str">
        <f>VLOOKUP(D624,Lookups!$A$4:$E$311,5,FALSE)</f>
        <v>CRC</v>
      </c>
      <c r="S624" t="str">
        <f t="shared" si="50"/>
        <v>408</v>
      </c>
      <c r="T624" t="str">
        <f t="shared" si="51"/>
        <v>CRC408</v>
      </c>
      <c r="U624" t="str">
        <f t="shared" si="47"/>
        <v>CRC4082014</v>
      </c>
      <c r="V624" t="str">
        <f t="shared" si="48"/>
        <v>PLTL</v>
      </c>
      <c r="W624" t="str">
        <f t="shared" si="49"/>
        <v>CRCPLTL2014</v>
      </c>
    </row>
    <row r="625" spans="1:23" x14ac:dyDescent="0.25">
      <c r="A625" t="s">
        <v>3222</v>
      </c>
      <c r="B625" t="s">
        <v>747</v>
      </c>
      <c r="C625" t="s">
        <v>17</v>
      </c>
      <c r="D625" s="1" t="s">
        <v>19</v>
      </c>
      <c r="E625" s="11">
        <v>0</v>
      </c>
      <c r="F625" s="11">
        <v>28.61</v>
      </c>
      <c r="G625" s="11">
        <v>0</v>
      </c>
      <c r="H625" s="11">
        <v>2.16</v>
      </c>
      <c r="I625" s="11">
        <v>0</v>
      </c>
      <c r="J625" s="11">
        <v>0</v>
      </c>
      <c r="K625" s="11">
        <v>0</v>
      </c>
      <c r="L625" s="11">
        <v>0</v>
      </c>
      <c r="M625" s="11">
        <v>0.96</v>
      </c>
      <c r="N625" s="11">
        <v>1.74</v>
      </c>
      <c r="O625" s="11">
        <v>0</v>
      </c>
      <c r="P625" s="11">
        <v>-0.69</v>
      </c>
      <c r="Q625" s="11">
        <v>32.78</v>
      </c>
      <c r="R625" t="str">
        <f>VLOOKUP(D625,Lookups!$A$4:$E$311,5,FALSE)</f>
        <v>CR4</v>
      </c>
      <c r="S625" t="str">
        <f t="shared" si="50"/>
        <v>408</v>
      </c>
      <c r="T625" t="str">
        <f t="shared" si="51"/>
        <v>CR4408</v>
      </c>
      <c r="U625" t="str">
        <f t="shared" si="47"/>
        <v>CR44082014</v>
      </c>
      <c r="V625" t="str">
        <f t="shared" si="48"/>
        <v>PLTL</v>
      </c>
      <c r="W625" t="str">
        <f t="shared" si="49"/>
        <v>CR4PLTL2014</v>
      </c>
    </row>
    <row r="626" spans="1:23" x14ac:dyDescent="0.25">
      <c r="A626" t="s">
        <v>3222</v>
      </c>
      <c r="B626" t="s">
        <v>747</v>
      </c>
      <c r="C626" t="s">
        <v>17</v>
      </c>
      <c r="D626" s="1" t="s">
        <v>20</v>
      </c>
      <c r="E626" s="11">
        <v>0</v>
      </c>
      <c r="F626" s="11">
        <v>31.78</v>
      </c>
      <c r="G626" s="11">
        <v>0</v>
      </c>
      <c r="H626" s="11">
        <v>0</v>
      </c>
      <c r="I626" s="11">
        <v>0</v>
      </c>
      <c r="J626" s="11">
        <v>0</v>
      </c>
      <c r="K626" s="11">
        <v>0</v>
      </c>
      <c r="L626" s="11">
        <v>0</v>
      </c>
      <c r="M626" s="11">
        <v>0</v>
      </c>
      <c r="N626" s="11">
        <v>0</v>
      </c>
      <c r="O626" s="11">
        <v>0</v>
      </c>
      <c r="P626" s="11">
        <v>0</v>
      </c>
      <c r="Q626" s="11">
        <v>31.78</v>
      </c>
      <c r="R626" t="str">
        <f>VLOOKUP(D626,Lookups!$A$4:$E$311,5,FALSE)</f>
        <v>CR5</v>
      </c>
      <c r="S626" t="str">
        <f t="shared" si="50"/>
        <v>408</v>
      </c>
      <c r="T626" t="str">
        <f t="shared" si="51"/>
        <v>CR5408</v>
      </c>
      <c r="U626" t="str">
        <f t="shared" si="47"/>
        <v>CR54082014</v>
      </c>
      <c r="V626" t="str">
        <f t="shared" si="48"/>
        <v>PLTL</v>
      </c>
      <c r="W626" t="str">
        <f t="shared" si="49"/>
        <v>CR5PLTL2014</v>
      </c>
    </row>
    <row r="627" spans="1:23" x14ac:dyDescent="0.25">
      <c r="A627" t="s">
        <v>3222</v>
      </c>
      <c r="B627" t="s">
        <v>747</v>
      </c>
      <c r="C627" t="s">
        <v>17</v>
      </c>
      <c r="D627" s="1" t="s">
        <v>21</v>
      </c>
      <c r="E627" s="11">
        <v>0</v>
      </c>
      <c r="F627" s="11">
        <v>45.53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45.53</v>
      </c>
      <c r="R627" t="str">
        <f>VLOOKUP(D627,Lookups!$A$4:$E$311,5,FALSE)</f>
        <v>CR6</v>
      </c>
      <c r="S627" t="str">
        <f t="shared" si="50"/>
        <v>408</v>
      </c>
      <c r="T627" t="str">
        <f t="shared" si="51"/>
        <v>CR6408</v>
      </c>
      <c r="U627" t="str">
        <f t="shared" si="47"/>
        <v>CR64082014</v>
      </c>
      <c r="V627" t="str">
        <f t="shared" si="48"/>
        <v>PLTL</v>
      </c>
      <c r="W627" t="str">
        <f t="shared" si="49"/>
        <v>CR6PLTL2014</v>
      </c>
    </row>
    <row r="628" spans="1:23" x14ac:dyDescent="0.25">
      <c r="A628" t="s">
        <v>3222</v>
      </c>
      <c r="B628" t="s">
        <v>747</v>
      </c>
      <c r="C628" t="s">
        <v>17</v>
      </c>
      <c r="D628" s="1" t="s">
        <v>23</v>
      </c>
      <c r="E628" s="11">
        <v>0</v>
      </c>
      <c r="F628" s="11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0</v>
      </c>
      <c r="L628" s="11">
        <v>0</v>
      </c>
      <c r="M628" s="11">
        <v>0.52</v>
      </c>
      <c r="N628" s="11">
        <v>0.18</v>
      </c>
      <c r="O628" s="11">
        <v>0</v>
      </c>
      <c r="P628" s="11">
        <v>0</v>
      </c>
      <c r="Q628" s="11">
        <v>0.7</v>
      </c>
      <c r="R628" t="str">
        <f>VLOOKUP(D628,Lookups!$A$4:$E$311,5,FALSE)</f>
        <v>TYC</v>
      </c>
      <c r="S628" t="str">
        <f t="shared" si="50"/>
        <v>408</v>
      </c>
      <c r="T628" t="str">
        <f t="shared" si="51"/>
        <v>TYC408</v>
      </c>
      <c r="U628" t="str">
        <f t="shared" si="47"/>
        <v>TYC4082014</v>
      </c>
      <c r="V628" t="str">
        <f t="shared" si="48"/>
        <v>PLTL</v>
      </c>
      <c r="W628" t="str">
        <f t="shared" si="49"/>
        <v>TYCPLTL2014</v>
      </c>
    </row>
    <row r="629" spans="1:23" x14ac:dyDescent="0.25">
      <c r="A629" t="s">
        <v>3222</v>
      </c>
      <c r="B629" t="s">
        <v>747</v>
      </c>
      <c r="C629" t="s">
        <v>17</v>
      </c>
      <c r="D629" s="1" t="s">
        <v>24</v>
      </c>
      <c r="E629" s="11">
        <v>0</v>
      </c>
      <c r="F629" s="11">
        <v>16.36</v>
      </c>
      <c r="G629" s="11">
        <v>0</v>
      </c>
      <c r="H629" s="11">
        <v>0</v>
      </c>
      <c r="I629" s="11">
        <v>0</v>
      </c>
      <c r="J629" s="11">
        <v>0</v>
      </c>
      <c r="K629" s="11">
        <v>0</v>
      </c>
      <c r="L629" s="11">
        <v>0</v>
      </c>
      <c r="M629" s="11">
        <v>0</v>
      </c>
      <c r="N629" s="11">
        <v>0</v>
      </c>
      <c r="O629" s="11">
        <v>0</v>
      </c>
      <c r="P629" s="11">
        <v>0</v>
      </c>
      <c r="Q629" s="11">
        <v>16.36</v>
      </c>
      <c r="R629" t="str">
        <f>VLOOKUP(D629,Lookups!$A$4:$E$311,5,FALSE)</f>
        <v>GR3</v>
      </c>
      <c r="S629" t="str">
        <f t="shared" si="50"/>
        <v>408</v>
      </c>
      <c r="T629" t="str">
        <f t="shared" si="51"/>
        <v>GR3408</v>
      </c>
      <c r="U629" t="str">
        <f t="shared" si="47"/>
        <v>GR34082014</v>
      </c>
      <c r="V629" t="str">
        <f t="shared" si="48"/>
        <v>PLTL</v>
      </c>
      <c r="W629" t="str">
        <f t="shared" si="49"/>
        <v>GR3PLTL2014</v>
      </c>
    </row>
    <row r="630" spans="1:23" x14ac:dyDescent="0.25">
      <c r="A630" t="s">
        <v>3222</v>
      </c>
      <c r="B630" t="s">
        <v>747</v>
      </c>
      <c r="C630" t="s">
        <v>17</v>
      </c>
      <c r="D630" s="1" t="s">
        <v>25</v>
      </c>
      <c r="E630" s="11">
        <v>0</v>
      </c>
      <c r="F630" s="11">
        <v>24.57</v>
      </c>
      <c r="G630" s="11">
        <v>0</v>
      </c>
      <c r="H630" s="11">
        <v>0</v>
      </c>
      <c r="I630" s="11">
        <v>0</v>
      </c>
      <c r="J630" s="11">
        <v>0</v>
      </c>
      <c r="K630" s="11">
        <v>0</v>
      </c>
      <c r="L630" s="11">
        <v>0</v>
      </c>
      <c r="M630" s="11">
        <v>0</v>
      </c>
      <c r="N630" s="11">
        <v>0</v>
      </c>
      <c r="O630" s="11">
        <v>0</v>
      </c>
      <c r="P630" s="11">
        <v>0</v>
      </c>
      <c r="Q630" s="11">
        <v>24.57</v>
      </c>
      <c r="R630" t="str">
        <f>VLOOKUP(D630,Lookups!$A$4:$E$311,5,FALSE)</f>
        <v>GR4</v>
      </c>
      <c r="S630" t="str">
        <f t="shared" si="50"/>
        <v>408</v>
      </c>
      <c r="T630" t="str">
        <f t="shared" si="51"/>
        <v>GR4408</v>
      </c>
      <c r="U630" t="str">
        <f t="shared" si="47"/>
        <v>GR44082014</v>
      </c>
      <c r="V630" t="str">
        <f t="shared" si="48"/>
        <v>PLTL</v>
      </c>
      <c r="W630" t="str">
        <f t="shared" si="49"/>
        <v>GR4PLTL2014</v>
      </c>
    </row>
    <row r="631" spans="1:23" x14ac:dyDescent="0.25">
      <c r="A631" t="s">
        <v>3222</v>
      </c>
      <c r="B631" t="s">
        <v>747</v>
      </c>
      <c r="C631" t="s">
        <v>17</v>
      </c>
      <c r="D631" s="1" t="s">
        <v>26</v>
      </c>
      <c r="E631" s="11">
        <v>1.35</v>
      </c>
      <c r="F631" s="11">
        <v>0</v>
      </c>
      <c r="G631" s="11">
        <v>2.0299999999999998</v>
      </c>
      <c r="H631" s="11">
        <v>1.18</v>
      </c>
      <c r="I631" s="11">
        <v>0.34</v>
      </c>
      <c r="J631" s="11">
        <v>1.72</v>
      </c>
      <c r="K631" s="11">
        <v>0</v>
      </c>
      <c r="L631" s="11">
        <v>0.33</v>
      </c>
      <c r="M631" s="11">
        <v>2.39</v>
      </c>
      <c r="N631" s="11">
        <v>1.58</v>
      </c>
      <c r="O631" s="11">
        <v>0.71</v>
      </c>
      <c r="P631" s="11">
        <v>-0.26</v>
      </c>
      <c r="Q631" s="11">
        <v>11.37</v>
      </c>
      <c r="R631" t="str">
        <f>VLOOKUP(D631,Lookups!$A$4:$E$311,5,FALSE)</f>
        <v>GRC</v>
      </c>
      <c r="S631" t="str">
        <f t="shared" si="50"/>
        <v>408</v>
      </c>
      <c r="T631" t="str">
        <f t="shared" si="51"/>
        <v>GRC408</v>
      </c>
      <c r="U631" t="str">
        <f t="shared" si="47"/>
        <v>GRC4082014</v>
      </c>
      <c r="V631" t="str">
        <f t="shared" si="48"/>
        <v>PLTL</v>
      </c>
      <c r="W631" t="str">
        <f t="shared" si="49"/>
        <v>GRCPLTL2014</v>
      </c>
    </row>
    <row r="632" spans="1:23" x14ac:dyDescent="0.25">
      <c r="A632" t="s">
        <v>3222</v>
      </c>
      <c r="B632" t="s">
        <v>749</v>
      </c>
      <c r="C632" t="s">
        <v>17</v>
      </c>
      <c r="D632" s="1" t="s">
        <v>18</v>
      </c>
      <c r="E632" s="11">
        <v>44.92</v>
      </c>
      <c r="F632" s="11">
        <v>336.33</v>
      </c>
      <c r="G632" s="11">
        <v>1244.6300000000001</v>
      </c>
      <c r="H632" s="11">
        <v>108.06</v>
      </c>
      <c r="I632" s="11">
        <v>209.46</v>
      </c>
      <c r="J632" s="11">
        <v>138.72999999999999</v>
      </c>
      <c r="K632" s="11">
        <v>191.85</v>
      </c>
      <c r="L632" s="11">
        <v>88.23</v>
      </c>
      <c r="M632" s="11">
        <v>257.19</v>
      </c>
      <c r="N632" s="11">
        <v>91.52</v>
      </c>
      <c r="O632" s="11">
        <v>116.4</v>
      </c>
      <c r="P632" s="11">
        <v>-71.709999999999994</v>
      </c>
      <c r="Q632" s="11">
        <v>2755.61</v>
      </c>
      <c r="R632" t="str">
        <f>VLOOKUP(D632,Lookups!$A$4:$E$311,5,FALSE)</f>
        <v>CRC</v>
      </c>
      <c r="S632" t="str">
        <f t="shared" si="50"/>
        <v>408</v>
      </c>
      <c r="T632" t="str">
        <f t="shared" si="51"/>
        <v>CRC408</v>
      </c>
      <c r="U632" t="str">
        <f t="shared" si="47"/>
        <v>CRC4082014</v>
      </c>
      <c r="V632" t="str">
        <f t="shared" si="48"/>
        <v>PLTL</v>
      </c>
      <c r="W632" t="str">
        <f t="shared" si="49"/>
        <v>CRCPLTL2014</v>
      </c>
    </row>
    <row r="633" spans="1:23" x14ac:dyDescent="0.25">
      <c r="A633" t="s">
        <v>3222</v>
      </c>
      <c r="B633" t="s">
        <v>749</v>
      </c>
      <c r="C633" t="s">
        <v>17</v>
      </c>
      <c r="D633" s="1" t="s">
        <v>19</v>
      </c>
      <c r="E633" s="11">
        <v>0</v>
      </c>
      <c r="F633" s="11">
        <v>1624.78</v>
      </c>
      <c r="G633" s="11">
        <v>0</v>
      </c>
      <c r="H633" s="11">
        <v>122.85</v>
      </c>
      <c r="I633" s="11">
        <v>0</v>
      </c>
      <c r="J633" s="11">
        <v>0</v>
      </c>
      <c r="K633" s="11">
        <v>0</v>
      </c>
      <c r="L633" s="11">
        <v>0</v>
      </c>
      <c r="M633" s="11">
        <v>53.96</v>
      </c>
      <c r="N633" s="11">
        <v>98.03</v>
      </c>
      <c r="O633" s="11">
        <v>0</v>
      </c>
      <c r="P633" s="11">
        <v>-55.24</v>
      </c>
      <c r="Q633" s="11">
        <v>1844.38</v>
      </c>
      <c r="R633" t="str">
        <f>VLOOKUP(D633,Lookups!$A$4:$E$311,5,FALSE)</f>
        <v>CR4</v>
      </c>
      <c r="S633" t="str">
        <f t="shared" si="50"/>
        <v>408</v>
      </c>
      <c r="T633" t="str">
        <f t="shared" si="51"/>
        <v>CR4408</v>
      </c>
      <c r="U633" t="str">
        <f t="shared" si="47"/>
        <v>CR44082014</v>
      </c>
      <c r="V633" t="str">
        <f t="shared" si="48"/>
        <v>PLTL</v>
      </c>
      <c r="W633" t="str">
        <f t="shared" si="49"/>
        <v>CR4PLTL2014</v>
      </c>
    </row>
    <row r="634" spans="1:23" x14ac:dyDescent="0.25">
      <c r="A634" t="s">
        <v>3222</v>
      </c>
      <c r="B634" t="s">
        <v>749</v>
      </c>
      <c r="C634" t="s">
        <v>17</v>
      </c>
      <c r="D634" s="1" t="s">
        <v>20</v>
      </c>
      <c r="E634" s="11">
        <v>0</v>
      </c>
      <c r="F634" s="11">
        <v>1805.31</v>
      </c>
      <c r="G634" s="11">
        <v>0</v>
      </c>
      <c r="H634" s="11">
        <v>0</v>
      </c>
      <c r="I634" s="11">
        <v>0</v>
      </c>
      <c r="J634" s="11">
        <v>0</v>
      </c>
      <c r="K634" s="11">
        <v>0</v>
      </c>
      <c r="L634" s="11">
        <v>0</v>
      </c>
      <c r="M634" s="11">
        <v>0</v>
      </c>
      <c r="N634" s="11">
        <v>0</v>
      </c>
      <c r="O634" s="11">
        <v>0</v>
      </c>
      <c r="P634" s="11">
        <v>0</v>
      </c>
      <c r="Q634" s="11">
        <v>1805.31</v>
      </c>
      <c r="R634" t="str">
        <f>VLOOKUP(D634,Lookups!$A$4:$E$311,5,FALSE)</f>
        <v>CR5</v>
      </c>
      <c r="S634" t="str">
        <f t="shared" si="50"/>
        <v>408</v>
      </c>
      <c r="T634" t="str">
        <f t="shared" si="51"/>
        <v>CR5408</v>
      </c>
      <c r="U634" t="str">
        <f t="shared" si="47"/>
        <v>CR54082014</v>
      </c>
      <c r="V634" t="str">
        <f t="shared" si="48"/>
        <v>PLTL</v>
      </c>
      <c r="W634" t="str">
        <f t="shared" si="49"/>
        <v>CR5PLTL2014</v>
      </c>
    </row>
    <row r="635" spans="1:23" x14ac:dyDescent="0.25">
      <c r="A635" t="s">
        <v>3222</v>
      </c>
      <c r="B635" t="s">
        <v>749</v>
      </c>
      <c r="C635" t="s">
        <v>17</v>
      </c>
      <c r="D635" s="1" t="s">
        <v>21</v>
      </c>
      <c r="E635" s="11">
        <v>0</v>
      </c>
      <c r="F635" s="11">
        <v>2587.6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2587.6</v>
      </c>
      <c r="R635" t="str">
        <f>VLOOKUP(D635,Lookups!$A$4:$E$311,5,FALSE)</f>
        <v>CR6</v>
      </c>
      <c r="S635" t="str">
        <f t="shared" si="50"/>
        <v>408</v>
      </c>
      <c r="T635" t="str">
        <f t="shared" si="51"/>
        <v>CR6408</v>
      </c>
      <c r="U635" t="str">
        <f t="shared" si="47"/>
        <v>CR64082014</v>
      </c>
      <c r="V635" t="str">
        <f t="shared" si="48"/>
        <v>PLTL</v>
      </c>
      <c r="W635" t="str">
        <f t="shared" si="49"/>
        <v>CR6PLTL2014</v>
      </c>
    </row>
    <row r="636" spans="1:23" x14ac:dyDescent="0.25">
      <c r="A636" t="s">
        <v>3222</v>
      </c>
      <c r="B636" t="s">
        <v>749</v>
      </c>
      <c r="C636" t="s">
        <v>17</v>
      </c>
      <c r="D636" s="1" t="s">
        <v>23</v>
      </c>
      <c r="E636" s="11">
        <v>0</v>
      </c>
      <c r="F636" s="11">
        <v>0</v>
      </c>
      <c r="G636" s="11">
        <v>0</v>
      </c>
      <c r="H636" s="11">
        <v>0</v>
      </c>
      <c r="I636" s="11">
        <v>0</v>
      </c>
      <c r="J636" s="11">
        <v>0</v>
      </c>
      <c r="K636" s="11">
        <v>0</v>
      </c>
      <c r="L636" s="11">
        <v>0</v>
      </c>
      <c r="M636" s="11">
        <v>29.07</v>
      </c>
      <c r="N636" s="11">
        <v>10.039999999999999</v>
      </c>
      <c r="O636" s="11">
        <v>0</v>
      </c>
      <c r="P636" s="11">
        <v>0</v>
      </c>
      <c r="Q636" s="11">
        <v>39.11</v>
      </c>
      <c r="R636" t="str">
        <f>VLOOKUP(D636,Lookups!$A$4:$E$311,5,FALSE)</f>
        <v>TYC</v>
      </c>
      <c r="S636" t="str">
        <f t="shared" si="50"/>
        <v>408</v>
      </c>
      <c r="T636" t="str">
        <f t="shared" si="51"/>
        <v>TYC408</v>
      </c>
      <c r="U636" t="str">
        <f t="shared" si="47"/>
        <v>TYC4082014</v>
      </c>
      <c r="V636" t="str">
        <f t="shared" si="48"/>
        <v>PLTL</v>
      </c>
      <c r="W636" t="str">
        <f t="shared" si="49"/>
        <v>TYCPLTL2014</v>
      </c>
    </row>
    <row r="637" spans="1:23" x14ac:dyDescent="0.25">
      <c r="A637" t="s">
        <v>3222</v>
      </c>
      <c r="B637" t="s">
        <v>749</v>
      </c>
      <c r="C637" t="s">
        <v>17</v>
      </c>
      <c r="D637" s="1" t="s">
        <v>24</v>
      </c>
      <c r="E637" s="11">
        <v>0</v>
      </c>
      <c r="F637" s="11">
        <v>930.01</v>
      </c>
      <c r="G637" s="11">
        <v>0</v>
      </c>
      <c r="H637" s="11">
        <v>0</v>
      </c>
      <c r="I637" s="11">
        <v>0</v>
      </c>
      <c r="J637" s="11">
        <v>0</v>
      </c>
      <c r="K637" s="11">
        <v>0</v>
      </c>
      <c r="L637" s="11">
        <v>0</v>
      </c>
      <c r="M637" s="11">
        <v>0</v>
      </c>
      <c r="N637" s="11">
        <v>0</v>
      </c>
      <c r="O637" s="11">
        <v>0</v>
      </c>
      <c r="P637" s="11">
        <v>0</v>
      </c>
      <c r="Q637" s="11">
        <v>930.01</v>
      </c>
      <c r="R637" t="str">
        <f>VLOOKUP(D637,Lookups!$A$4:$E$311,5,FALSE)</f>
        <v>GR3</v>
      </c>
      <c r="S637" t="str">
        <f t="shared" si="50"/>
        <v>408</v>
      </c>
      <c r="T637" t="str">
        <f t="shared" si="51"/>
        <v>GR3408</v>
      </c>
      <c r="U637" t="str">
        <f t="shared" si="47"/>
        <v>GR34082014</v>
      </c>
      <c r="V637" t="str">
        <f t="shared" si="48"/>
        <v>PLTL</v>
      </c>
      <c r="W637" t="str">
        <f t="shared" si="49"/>
        <v>GR3PLTL2014</v>
      </c>
    </row>
    <row r="638" spans="1:23" x14ac:dyDescent="0.25">
      <c r="A638" t="s">
        <v>3222</v>
      </c>
      <c r="B638" t="s">
        <v>749</v>
      </c>
      <c r="C638" t="s">
        <v>17</v>
      </c>
      <c r="D638" s="1" t="s">
        <v>25</v>
      </c>
      <c r="E638" s="11">
        <v>0</v>
      </c>
      <c r="F638" s="11">
        <v>1395.02</v>
      </c>
      <c r="G638" s="11">
        <v>0</v>
      </c>
      <c r="H638" s="11">
        <v>0</v>
      </c>
      <c r="I638" s="11">
        <v>0</v>
      </c>
      <c r="J638" s="11">
        <v>0</v>
      </c>
      <c r="K638" s="11">
        <v>0</v>
      </c>
      <c r="L638" s="11">
        <v>0</v>
      </c>
      <c r="M638" s="11">
        <v>0</v>
      </c>
      <c r="N638" s="11">
        <v>0</v>
      </c>
      <c r="O638" s="11">
        <v>0</v>
      </c>
      <c r="P638" s="11">
        <v>0</v>
      </c>
      <c r="Q638" s="11">
        <v>1395.02</v>
      </c>
      <c r="R638" t="str">
        <f>VLOOKUP(D638,Lookups!$A$4:$E$311,5,FALSE)</f>
        <v>GR4</v>
      </c>
      <c r="S638" t="str">
        <f t="shared" si="50"/>
        <v>408</v>
      </c>
      <c r="T638" t="str">
        <f t="shared" si="51"/>
        <v>GR4408</v>
      </c>
      <c r="U638" t="str">
        <f t="shared" si="47"/>
        <v>GR44082014</v>
      </c>
      <c r="V638" t="str">
        <f t="shared" si="48"/>
        <v>PLTL</v>
      </c>
      <c r="W638" t="str">
        <f t="shared" si="49"/>
        <v>GR4PLTL2014</v>
      </c>
    </row>
    <row r="639" spans="1:23" x14ac:dyDescent="0.25">
      <c r="A639" t="s">
        <v>3222</v>
      </c>
      <c r="B639" t="s">
        <v>749</v>
      </c>
      <c r="C639" t="s">
        <v>17</v>
      </c>
      <c r="D639" s="1" t="s">
        <v>26</v>
      </c>
      <c r="E639" s="11">
        <v>76.89</v>
      </c>
      <c r="F639" s="11">
        <v>0</v>
      </c>
      <c r="G639" s="11">
        <v>115.13</v>
      </c>
      <c r="H639" s="11">
        <v>67.12</v>
      </c>
      <c r="I639" s="11">
        <v>19.170000000000002</v>
      </c>
      <c r="J639" s="11">
        <v>96.64</v>
      </c>
      <c r="K639" s="11">
        <v>0</v>
      </c>
      <c r="L639" s="11">
        <v>18.48</v>
      </c>
      <c r="M639" s="11">
        <v>134.34</v>
      </c>
      <c r="N639" s="11">
        <v>88.78</v>
      </c>
      <c r="O639" s="11">
        <v>40.15</v>
      </c>
      <c r="P639" s="11">
        <v>-20.47</v>
      </c>
      <c r="Q639" s="11">
        <v>636.23</v>
      </c>
      <c r="R639" t="str">
        <f>VLOOKUP(D639,Lookups!$A$4:$E$311,5,FALSE)</f>
        <v>GRC</v>
      </c>
      <c r="S639" t="str">
        <f t="shared" si="50"/>
        <v>408</v>
      </c>
      <c r="T639" t="str">
        <f t="shared" si="51"/>
        <v>GRC408</v>
      </c>
      <c r="U639" t="str">
        <f t="shared" si="47"/>
        <v>GRC4082014</v>
      </c>
      <c r="V639" t="str">
        <f t="shared" si="48"/>
        <v>PLTL</v>
      </c>
      <c r="W639" t="str">
        <f t="shared" si="49"/>
        <v>GRCPLTL2014</v>
      </c>
    </row>
    <row r="640" spans="1:23" x14ac:dyDescent="0.25">
      <c r="A640" t="s">
        <v>3222</v>
      </c>
      <c r="B640" t="s">
        <v>751</v>
      </c>
      <c r="C640" t="s">
        <v>17</v>
      </c>
      <c r="D640" s="1" t="s">
        <v>18</v>
      </c>
      <c r="E640" s="11">
        <v>1.0900000000000001</v>
      </c>
      <c r="F640" s="11">
        <v>8.1300000000000008</v>
      </c>
      <c r="G640" s="11">
        <v>30.11</v>
      </c>
      <c r="H640" s="11">
        <v>2.61</v>
      </c>
      <c r="I640" s="11">
        <v>5.07</v>
      </c>
      <c r="J640" s="11">
        <v>3.38</v>
      </c>
      <c r="K640" s="11">
        <v>4.68</v>
      </c>
      <c r="L640" s="11">
        <v>2.15</v>
      </c>
      <c r="M640" s="11">
        <v>6.27</v>
      </c>
      <c r="N640" s="11">
        <v>2.23</v>
      </c>
      <c r="O640" s="11">
        <v>2.84</v>
      </c>
      <c r="P640" s="11">
        <v>8.3000000000000007</v>
      </c>
      <c r="Q640" s="11">
        <v>76.86</v>
      </c>
      <c r="R640" t="str">
        <f>VLOOKUP(D640,Lookups!$A$4:$E$311,5,FALSE)</f>
        <v>CRC</v>
      </c>
      <c r="S640" t="str">
        <f t="shared" si="50"/>
        <v>408</v>
      </c>
      <c r="T640" t="str">
        <f t="shared" si="51"/>
        <v>CRC408</v>
      </c>
      <c r="U640" t="str">
        <f t="shared" si="47"/>
        <v>CRC4082014</v>
      </c>
      <c r="V640" t="str">
        <f t="shared" si="48"/>
        <v>PLTL</v>
      </c>
      <c r="W640" t="str">
        <f t="shared" si="49"/>
        <v>CRCPLTL2014</v>
      </c>
    </row>
    <row r="641" spans="1:23" x14ac:dyDescent="0.25">
      <c r="A641" t="s">
        <v>3222</v>
      </c>
      <c r="B641" t="s">
        <v>751</v>
      </c>
      <c r="C641" t="s">
        <v>17</v>
      </c>
      <c r="D641" s="1" t="s">
        <v>19</v>
      </c>
      <c r="E641" s="11">
        <v>0</v>
      </c>
      <c r="F641" s="11">
        <v>39.270000000000003</v>
      </c>
      <c r="G641" s="11">
        <v>0</v>
      </c>
      <c r="H641" s="11">
        <v>2.97</v>
      </c>
      <c r="I641" s="11">
        <v>0</v>
      </c>
      <c r="J641" s="11">
        <v>0</v>
      </c>
      <c r="K641" s="11">
        <v>0</v>
      </c>
      <c r="L641" s="11">
        <v>0</v>
      </c>
      <c r="M641" s="11">
        <v>1.32</v>
      </c>
      <c r="N641" s="11">
        <v>2.39</v>
      </c>
      <c r="O641" s="11">
        <v>0</v>
      </c>
      <c r="P641" s="11">
        <v>6.39</v>
      </c>
      <c r="Q641" s="11">
        <v>52.34</v>
      </c>
      <c r="R641" t="str">
        <f>VLOOKUP(D641,Lookups!$A$4:$E$311,5,FALSE)</f>
        <v>CR4</v>
      </c>
      <c r="S641" t="str">
        <f t="shared" si="50"/>
        <v>408</v>
      </c>
      <c r="T641" t="str">
        <f t="shared" si="51"/>
        <v>CR4408</v>
      </c>
      <c r="U641" t="str">
        <f t="shared" si="47"/>
        <v>CR44082014</v>
      </c>
      <c r="V641" t="str">
        <f t="shared" si="48"/>
        <v>PLTL</v>
      </c>
      <c r="W641" t="str">
        <f t="shared" si="49"/>
        <v>CR4PLTL2014</v>
      </c>
    </row>
    <row r="642" spans="1:23" x14ac:dyDescent="0.25">
      <c r="A642" t="s">
        <v>3222</v>
      </c>
      <c r="B642" t="s">
        <v>751</v>
      </c>
      <c r="C642" t="s">
        <v>17</v>
      </c>
      <c r="D642" s="1" t="s">
        <v>20</v>
      </c>
      <c r="E642" s="11">
        <v>0</v>
      </c>
      <c r="F642" s="11">
        <v>43.67</v>
      </c>
      <c r="G642" s="11">
        <v>0</v>
      </c>
      <c r="H642" s="11">
        <v>0</v>
      </c>
      <c r="I642" s="11">
        <v>0</v>
      </c>
      <c r="J642" s="11">
        <v>0</v>
      </c>
      <c r="K642" s="11">
        <v>0</v>
      </c>
      <c r="L642" s="11">
        <v>0</v>
      </c>
      <c r="M642" s="11">
        <v>0</v>
      </c>
      <c r="N642" s="11">
        <v>0</v>
      </c>
      <c r="O642" s="11">
        <v>0</v>
      </c>
      <c r="P642" s="11">
        <v>0</v>
      </c>
      <c r="Q642" s="11">
        <v>43.67</v>
      </c>
      <c r="R642" t="str">
        <f>VLOOKUP(D642,Lookups!$A$4:$E$311,5,FALSE)</f>
        <v>CR5</v>
      </c>
      <c r="S642" t="str">
        <f t="shared" si="50"/>
        <v>408</v>
      </c>
      <c r="T642" t="str">
        <f t="shared" si="51"/>
        <v>CR5408</v>
      </c>
      <c r="U642" t="str">
        <f t="shared" si="47"/>
        <v>CR54082014</v>
      </c>
      <c r="V642" t="str">
        <f t="shared" si="48"/>
        <v>PLTL</v>
      </c>
      <c r="W642" t="str">
        <f t="shared" si="49"/>
        <v>CR5PLTL2014</v>
      </c>
    </row>
    <row r="643" spans="1:23" x14ac:dyDescent="0.25">
      <c r="A643" t="s">
        <v>3222</v>
      </c>
      <c r="B643" t="s">
        <v>751</v>
      </c>
      <c r="C643" t="s">
        <v>17</v>
      </c>
      <c r="D643" s="1" t="s">
        <v>21</v>
      </c>
      <c r="E643" s="11">
        <v>0</v>
      </c>
      <c r="F643" s="11">
        <v>62.59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62.59</v>
      </c>
      <c r="R643" t="str">
        <f>VLOOKUP(D643,Lookups!$A$4:$E$311,5,FALSE)</f>
        <v>CR6</v>
      </c>
      <c r="S643" t="str">
        <f t="shared" si="50"/>
        <v>408</v>
      </c>
      <c r="T643" t="str">
        <f t="shared" si="51"/>
        <v>CR6408</v>
      </c>
      <c r="U643" t="str">
        <f t="shared" ref="U643:U706" si="52">T643&amp;A643</f>
        <v>CR64082014</v>
      </c>
      <c r="V643" t="str">
        <f t="shared" ref="V643:V706" si="53">LEFT(C643,4)</f>
        <v>PLTL</v>
      </c>
      <c r="W643" t="str">
        <f t="shared" ref="W643:W706" si="54">R643&amp;V643&amp;A643</f>
        <v>CR6PLTL2014</v>
      </c>
    </row>
    <row r="644" spans="1:23" x14ac:dyDescent="0.25">
      <c r="A644" t="s">
        <v>3222</v>
      </c>
      <c r="B644" t="s">
        <v>751</v>
      </c>
      <c r="C644" t="s">
        <v>17</v>
      </c>
      <c r="D644" s="1" t="s">
        <v>23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  <c r="J644" s="11">
        <v>0</v>
      </c>
      <c r="K644" s="11">
        <v>0</v>
      </c>
      <c r="L644" s="11">
        <v>0</v>
      </c>
      <c r="M644" s="11">
        <v>0.71</v>
      </c>
      <c r="N644" s="11">
        <v>0.24</v>
      </c>
      <c r="O644" s="11">
        <v>0</v>
      </c>
      <c r="P644" s="11">
        <v>0</v>
      </c>
      <c r="Q644" s="11">
        <v>0.95</v>
      </c>
      <c r="R644" t="str">
        <f>VLOOKUP(D644,Lookups!$A$4:$E$311,5,FALSE)</f>
        <v>TYC</v>
      </c>
      <c r="S644" t="str">
        <f t="shared" si="50"/>
        <v>408</v>
      </c>
      <c r="T644" t="str">
        <f t="shared" si="51"/>
        <v>TYC408</v>
      </c>
      <c r="U644" t="str">
        <f t="shared" si="52"/>
        <v>TYC4082014</v>
      </c>
      <c r="V644" t="str">
        <f t="shared" si="53"/>
        <v>PLTL</v>
      </c>
      <c r="W644" t="str">
        <f t="shared" si="54"/>
        <v>TYCPLTL2014</v>
      </c>
    </row>
    <row r="645" spans="1:23" x14ac:dyDescent="0.25">
      <c r="A645" t="s">
        <v>3222</v>
      </c>
      <c r="B645" t="s">
        <v>751</v>
      </c>
      <c r="C645" t="s">
        <v>17</v>
      </c>
      <c r="D645" s="1" t="s">
        <v>24</v>
      </c>
      <c r="E645" s="11">
        <v>0</v>
      </c>
      <c r="F645" s="11">
        <v>22.49</v>
      </c>
      <c r="G645" s="11">
        <v>0</v>
      </c>
      <c r="H645" s="11">
        <v>0</v>
      </c>
      <c r="I645" s="11">
        <v>0</v>
      </c>
      <c r="J645" s="11">
        <v>0</v>
      </c>
      <c r="K645" s="11">
        <v>0</v>
      </c>
      <c r="L645" s="11">
        <v>0</v>
      </c>
      <c r="M645" s="11">
        <v>0</v>
      </c>
      <c r="N645" s="11">
        <v>0</v>
      </c>
      <c r="O645" s="11">
        <v>0</v>
      </c>
      <c r="P645" s="11">
        <v>0</v>
      </c>
      <c r="Q645" s="11">
        <v>22.49</v>
      </c>
      <c r="R645" t="str">
        <f>VLOOKUP(D645,Lookups!$A$4:$E$311,5,FALSE)</f>
        <v>GR3</v>
      </c>
      <c r="S645" t="str">
        <f t="shared" si="50"/>
        <v>408</v>
      </c>
      <c r="T645" t="str">
        <f t="shared" si="51"/>
        <v>GR3408</v>
      </c>
      <c r="U645" t="str">
        <f t="shared" si="52"/>
        <v>GR34082014</v>
      </c>
      <c r="V645" t="str">
        <f t="shared" si="53"/>
        <v>PLTL</v>
      </c>
      <c r="W645" t="str">
        <f t="shared" si="54"/>
        <v>GR3PLTL2014</v>
      </c>
    </row>
    <row r="646" spans="1:23" x14ac:dyDescent="0.25">
      <c r="A646" t="s">
        <v>3222</v>
      </c>
      <c r="B646" t="s">
        <v>751</v>
      </c>
      <c r="C646" t="s">
        <v>17</v>
      </c>
      <c r="D646" s="1" t="s">
        <v>25</v>
      </c>
      <c r="E646" s="11">
        <v>0</v>
      </c>
      <c r="F646" s="11">
        <v>33.729999999999997</v>
      </c>
      <c r="G646" s="11">
        <v>0</v>
      </c>
      <c r="H646" s="11">
        <v>0</v>
      </c>
      <c r="I646" s="11">
        <v>0</v>
      </c>
      <c r="J646" s="11">
        <v>0</v>
      </c>
      <c r="K646" s="11">
        <v>0</v>
      </c>
      <c r="L646" s="11">
        <v>0</v>
      </c>
      <c r="M646" s="11">
        <v>0</v>
      </c>
      <c r="N646" s="11">
        <v>0</v>
      </c>
      <c r="O646" s="11">
        <v>0</v>
      </c>
      <c r="P646" s="11">
        <v>0</v>
      </c>
      <c r="Q646" s="11">
        <v>33.729999999999997</v>
      </c>
      <c r="R646" t="str">
        <f>VLOOKUP(D646,Lookups!$A$4:$E$311,5,FALSE)</f>
        <v>GR4</v>
      </c>
      <c r="S646" t="str">
        <f t="shared" si="50"/>
        <v>408</v>
      </c>
      <c r="T646" t="str">
        <f t="shared" si="51"/>
        <v>GR4408</v>
      </c>
      <c r="U646" t="str">
        <f t="shared" si="52"/>
        <v>GR44082014</v>
      </c>
      <c r="V646" t="str">
        <f t="shared" si="53"/>
        <v>PLTL</v>
      </c>
      <c r="W646" t="str">
        <f t="shared" si="54"/>
        <v>GR4PLTL2014</v>
      </c>
    </row>
    <row r="647" spans="1:23" x14ac:dyDescent="0.25">
      <c r="A647" t="s">
        <v>3222</v>
      </c>
      <c r="B647" t="s">
        <v>751</v>
      </c>
      <c r="C647" t="s">
        <v>17</v>
      </c>
      <c r="D647" s="1" t="s">
        <v>26</v>
      </c>
      <c r="E647" s="11">
        <v>1.86</v>
      </c>
      <c r="F647" s="11">
        <v>0</v>
      </c>
      <c r="G647" s="11">
        <v>2.78</v>
      </c>
      <c r="H647" s="11">
        <v>1.62</v>
      </c>
      <c r="I647" s="11">
        <v>0.46</v>
      </c>
      <c r="J647" s="11">
        <v>2.36</v>
      </c>
      <c r="K647" s="11">
        <v>0</v>
      </c>
      <c r="L647" s="11">
        <v>0.45</v>
      </c>
      <c r="M647" s="11">
        <v>3.28</v>
      </c>
      <c r="N647" s="11">
        <v>2.17</v>
      </c>
      <c r="O647" s="11">
        <v>0.98</v>
      </c>
      <c r="P647" s="11">
        <v>2.37</v>
      </c>
      <c r="Q647" s="11">
        <v>18.329999999999998</v>
      </c>
      <c r="R647" t="str">
        <f>VLOOKUP(D647,Lookups!$A$4:$E$311,5,FALSE)</f>
        <v>GRC</v>
      </c>
      <c r="S647" t="str">
        <f t="shared" si="50"/>
        <v>408</v>
      </c>
      <c r="T647" t="str">
        <f t="shared" si="51"/>
        <v>GRC408</v>
      </c>
      <c r="U647" t="str">
        <f t="shared" si="52"/>
        <v>GRC4082014</v>
      </c>
      <c r="V647" t="str">
        <f t="shared" si="53"/>
        <v>PLTL</v>
      </c>
      <c r="W647" t="str">
        <f t="shared" si="54"/>
        <v>GRCPLTL2014</v>
      </c>
    </row>
    <row r="648" spans="1:23" x14ac:dyDescent="0.25">
      <c r="A648" t="s">
        <v>3222</v>
      </c>
      <c r="B648" t="s">
        <v>1159</v>
      </c>
      <c r="C648" t="s">
        <v>27</v>
      </c>
      <c r="D648" s="1" t="s">
        <v>18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  <c r="J648" s="11">
        <v>9855.56</v>
      </c>
      <c r="K648" s="11">
        <v>0</v>
      </c>
      <c r="L648" s="11">
        <v>0</v>
      </c>
      <c r="M648" s="11">
        <v>1450</v>
      </c>
      <c r="N648" s="11">
        <v>3375</v>
      </c>
      <c r="O648" s="11">
        <v>0</v>
      </c>
      <c r="P648" s="11">
        <v>44.44</v>
      </c>
      <c r="Q648" s="11">
        <v>14725</v>
      </c>
      <c r="R648" t="str">
        <f>VLOOKUP(D648,Lookups!$A$4:$E$311,5,FALSE)</f>
        <v>CRC</v>
      </c>
      <c r="S648" t="str">
        <f t="shared" si="50"/>
        <v>426</v>
      </c>
      <c r="T648" t="str">
        <f t="shared" si="51"/>
        <v>CRC426</v>
      </c>
      <c r="U648" t="str">
        <f t="shared" si="52"/>
        <v>CRC4262014</v>
      </c>
      <c r="V648" t="str">
        <f t="shared" si="53"/>
        <v>PNTL</v>
      </c>
      <c r="W648" t="str">
        <f t="shared" si="54"/>
        <v>CRCPNTL2014</v>
      </c>
    </row>
    <row r="649" spans="1:23" x14ac:dyDescent="0.25">
      <c r="A649" t="s">
        <v>3222</v>
      </c>
      <c r="B649" t="s">
        <v>1159</v>
      </c>
      <c r="C649" t="s">
        <v>27</v>
      </c>
      <c r="D649" s="1" t="s">
        <v>26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4900</v>
      </c>
      <c r="K649" s="11">
        <v>720.53</v>
      </c>
      <c r="L649" s="11">
        <v>-720.53</v>
      </c>
      <c r="M649" s="11">
        <v>0</v>
      </c>
      <c r="N649" s="11">
        <v>250</v>
      </c>
      <c r="O649" s="11">
        <v>0</v>
      </c>
      <c r="P649" s="11">
        <v>0</v>
      </c>
      <c r="Q649" s="11">
        <v>5150</v>
      </c>
      <c r="R649" t="str">
        <f>VLOOKUP(D649,Lookups!$A$4:$E$311,5,FALSE)</f>
        <v>GRC</v>
      </c>
      <c r="S649" t="str">
        <f t="shared" si="50"/>
        <v>426</v>
      </c>
      <c r="T649" t="str">
        <f t="shared" si="51"/>
        <v>GRC426</v>
      </c>
      <c r="U649" t="str">
        <f t="shared" si="52"/>
        <v>GRC4262014</v>
      </c>
      <c r="V649" t="str">
        <f t="shared" si="53"/>
        <v>PNTL</v>
      </c>
      <c r="W649" t="str">
        <f t="shared" si="54"/>
        <v>GRCPNTL2014</v>
      </c>
    </row>
    <row r="650" spans="1:23" x14ac:dyDescent="0.25">
      <c r="A650" t="s">
        <v>3222</v>
      </c>
      <c r="B650" t="s">
        <v>1165</v>
      </c>
      <c r="C650" t="s">
        <v>27</v>
      </c>
      <c r="D650" s="1" t="s">
        <v>18</v>
      </c>
      <c r="E650" s="11">
        <v>0</v>
      </c>
      <c r="F650" s="11">
        <v>0</v>
      </c>
      <c r="G650" s="11">
        <v>0</v>
      </c>
      <c r="H650" s="11">
        <v>0</v>
      </c>
      <c r="I650" s="11">
        <v>0</v>
      </c>
      <c r="J650" s="11">
        <v>-718.6</v>
      </c>
      <c r="K650" s="11">
        <v>0</v>
      </c>
      <c r="L650" s="11">
        <v>3000</v>
      </c>
      <c r="M650" s="11">
        <v>0</v>
      </c>
      <c r="N650" s="11">
        <v>0</v>
      </c>
      <c r="O650" s="11">
        <v>0</v>
      </c>
      <c r="P650" s="11">
        <v>718.6</v>
      </c>
      <c r="Q650" s="11">
        <v>3000</v>
      </c>
      <c r="R650" t="str">
        <f>VLOOKUP(D650,Lookups!$A$4:$E$311,5,FALSE)</f>
        <v>CRC</v>
      </c>
      <c r="S650" t="str">
        <f t="shared" si="50"/>
        <v>426</v>
      </c>
      <c r="T650" t="str">
        <f t="shared" si="51"/>
        <v>CRC426</v>
      </c>
      <c r="U650" t="str">
        <f t="shared" si="52"/>
        <v>CRC4262014</v>
      </c>
      <c r="V650" t="str">
        <f t="shared" si="53"/>
        <v>PNTL</v>
      </c>
      <c r="W650" t="str">
        <f t="shared" si="54"/>
        <v>CRCPNTL2014</v>
      </c>
    </row>
    <row r="651" spans="1:23" x14ac:dyDescent="0.25">
      <c r="A651" t="s">
        <v>3222</v>
      </c>
      <c r="B651" t="s">
        <v>1175</v>
      </c>
      <c r="C651" t="s">
        <v>27</v>
      </c>
      <c r="D651" s="1" t="s">
        <v>18</v>
      </c>
      <c r="E651" s="11">
        <v>6860.29</v>
      </c>
      <c r="F651" s="11">
        <v>3837.08</v>
      </c>
      <c r="G651" s="11">
        <v>1780.95</v>
      </c>
      <c r="H651" s="11">
        <v>3402.5</v>
      </c>
      <c r="I651" s="11">
        <v>1821.28</v>
      </c>
      <c r="J651" s="11">
        <v>387.97</v>
      </c>
      <c r="K651" s="11">
        <v>1229.8900000000001</v>
      </c>
      <c r="L651" s="11">
        <v>2026.15</v>
      </c>
      <c r="M651" s="11">
        <v>581.05999999999995</v>
      </c>
      <c r="N651" s="11">
        <v>918.75</v>
      </c>
      <c r="O651" s="11">
        <v>7501.58</v>
      </c>
      <c r="P651" s="11">
        <v>6673.9</v>
      </c>
      <c r="Q651" s="11">
        <v>37021.4</v>
      </c>
      <c r="R651" t="str">
        <f>VLOOKUP(D651,Lookups!$A$4:$E$311,5,FALSE)</f>
        <v>CRC</v>
      </c>
      <c r="S651" t="str">
        <f t="shared" si="50"/>
        <v>426</v>
      </c>
      <c r="T651" t="str">
        <f t="shared" si="51"/>
        <v>CRC426</v>
      </c>
      <c r="U651" t="str">
        <f t="shared" si="52"/>
        <v>CRC4262014</v>
      </c>
      <c r="V651" t="str">
        <f t="shared" si="53"/>
        <v>PNTL</v>
      </c>
      <c r="W651" t="str">
        <f t="shared" si="54"/>
        <v>CRCPNTL2014</v>
      </c>
    </row>
    <row r="652" spans="1:23" x14ac:dyDescent="0.25">
      <c r="A652" t="s">
        <v>3222</v>
      </c>
      <c r="B652" t="s">
        <v>1175</v>
      </c>
      <c r="C652" t="s">
        <v>27</v>
      </c>
      <c r="D652" s="1" t="s">
        <v>23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  <c r="J652" s="11">
        <v>0</v>
      </c>
      <c r="K652" s="11">
        <v>0</v>
      </c>
      <c r="L652" s="11">
        <v>0</v>
      </c>
      <c r="M652" s="11">
        <v>0</v>
      </c>
      <c r="N652" s="11">
        <v>0</v>
      </c>
      <c r="O652" s="11">
        <v>418.72</v>
      </c>
      <c r="P652" s="11">
        <v>341</v>
      </c>
      <c r="Q652" s="11">
        <v>759.72</v>
      </c>
      <c r="R652" t="str">
        <f>VLOOKUP(D652,Lookups!$A$4:$E$311,5,FALSE)</f>
        <v>TYC</v>
      </c>
      <c r="S652" t="str">
        <f t="shared" si="50"/>
        <v>426</v>
      </c>
      <c r="T652" t="str">
        <f t="shared" si="51"/>
        <v>TYC426</v>
      </c>
      <c r="U652" t="str">
        <f t="shared" si="52"/>
        <v>TYC4262014</v>
      </c>
      <c r="V652" t="str">
        <f t="shared" si="53"/>
        <v>PNTL</v>
      </c>
      <c r="W652" t="str">
        <f t="shared" si="54"/>
        <v>TYCPNTL2014</v>
      </c>
    </row>
    <row r="653" spans="1:23" x14ac:dyDescent="0.25">
      <c r="A653" t="s">
        <v>3222</v>
      </c>
      <c r="B653" t="s">
        <v>1175</v>
      </c>
      <c r="C653" t="s">
        <v>27</v>
      </c>
      <c r="D653" s="1" t="s">
        <v>26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  <c r="J653" s="11">
        <v>0</v>
      </c>
      <c r="K653" s="11">
        <v>0</v>
      </c>
      <c r="L653" s="11">
        <v>707.17</v>
      </c>
      <c r="M653" s="11">
        <v>0</v>
      </c>
      <c r="N653" s="11">
        <v>0</v>
      </c>
      <c r="O653" s="11">
        <v>0</v>
      </c>
      <c r="P653" s="11">
        <v>4252.76</v>
      </c>
      <c r="Q653" s="11">
        <v>4959.93</v>
      </c>
      <c r="R653" t="str">
        <f>VLOOKUP(D653,Lookups!$A$4:$E$311,5,FALSE)</f>
        <v>GRC</v>
      </c>
      <c r="S653" t="str">
        <f t="shared" si="50"/>
        <v>426</v>
      </c>
      <c r="T653" t="str">
        <f t="shared" si="51"/>
        <v>GRC426</v>
      </c>
      <c r="U653" t="str">
        <f t="shared" si="52"/>
        <v>GRC4262014</v>
      </c>
      <c r="V653" t="str">
        <f t="shared" si="53"/>
        <v>PNTL</v>
      </c>
      <c r="W653" t="str">
        <f t="shared" si="54"/>
        <v>GRCPNTL2014</v>
      </c>
    </row>
    <row r="654" spans="1:23" x14ac:dyDescent="0.25">
      <c r="A654" t="s">
        <v>3222</v>
      </c>
      <c r="B654" t="s">
        <v>2684</v>
      </c>
      <c r="C654" t="s">
        <v>17</v>
      </c>
      <c r="D654" s="1" t="s">
        <v>18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  <c r="J654" s="11">
        <v>0</v>
      </c>
      <c r="K654" s="11">
        <v>0</v>
      </c>
      <c r="L654" s="11">
        <v>0</v>
      </c>
      <c r="M654" s="11">
        <v>0</v>
      </c>
      <c r="N654" s="11">
        <v>0</v>
      </c>
      <c r="O654" s="11">
        <v>0</v>
      </c>
      <c r="P654" s="11">
        <v>0</v>
      </c>
      <c r="Q654" s="11">
        <v>0</v>
      </c>
      <c r="R654" t="str">
        <f>VLOOKUP(D654,Lookups!$A$4:$E$311,5,FALSE)</f>
        <v>CRC</v>
      </c>
      <c r="S654" t="str">
        <f t="shared" si="50"/>
        <v>500</v>
      </c>
      <c r="T654" t="str">
        <f t="shared" si="51"/>
        <v>CRC500</v>
      </c>
      <c r="U654" t="str">
        <f t="shared" si="52"/>
        <v>CRC5002014</v>
      </c>
      <c r="V654" t="str">
        <f t="shared" si="53"/>
        <v>PLTL</v>
      </c>
      <c r="W654" t="str">
        <f t="shared" si="54"/>
        <v>CRCPLTL2014</v>
      </c>
    </row>
    <row r="655" spans="1:23" x14ac:dyDescent="0.25">
      <c r="A655" t="s">
        <v>3222</v>
      </c>
      <c r="B655" t="s">
        <v>2684</v>
      </c>
      <c r="C655" t="s">
        <v>17</v>
      </c>
      <c r="D655" s="1" t="s">
        <v>19</v>
      </c>
      <c r="E655" s="11">
        <v>5821.14</v>
      </c>
      <c r="F655" s="11">
        <v>4469.51</v>
      </c>
      <c r="G655" s="11">
        <v>4968.6000000000004</v>
      </c>
      <c r="H655" s="11">
        <v>4542.1499999999996</v>
      </c>
      <c r="I655" s="11">
        <v>4146.05</v>
      </c>
      <c r="J655" s="11">
        <v>5410.86</v>
      </c>
      <c r="K655" s="11">
        <v>4324.8999999999996</v>
      </c>
      <c r="L655" s="11">
        <v>3868.56</v>
      </c>
      <c r="M655" s="11">
        <v>4937.09</v>
      </c>
      <c r="N655" s="11">
        <v>2659.7</v>
      </c>
      <c r="O655" s="11">
        <v>1737.38</v>
      </c>
      <c r="P655" s="11">
        <v>2243.0100000000002</v>
      </c>
      <c r="Q655" s="11">
        <v>49128.95</v>
      </c>
      <c r="R655" t="str">
        <f>VLOOKUP(D655,Lookups!$A$4:$E$311,5,FALSE)</f>
        <v>CR4</v>
      </c>
      <c r="S655" t="str">
        <f t="shared" si="50"/>
        <v>500</v>
      </c>
      <c r="T655" t="str">
        <f t="shared" si="51"/>
        <v>CR4500</v>
      </c>
      <c r="U655" t="str">
        <f t="shared" si="52"/>
        <v>CR45002014</v>
      </c>
      <c r="V655" t="str">
        <f t="shared" si="53"/>
        <v>PLTL</v>
      </c>
      <c r="W655" t="str">
        <f t="shared" si="54"/>
        <v>CR4PLTL2014</v>
      </c>
    </row>
    <row r="656" spans="1:23" x14ac:dyDescent="0.25">
      <c r="A656" t="s">
        <v>3222</v>
      </c>
      <c r="B656" t="s">
        <v>2684</v>
      </c>
      <c r="C656" t="s">
        <v>17</v>
      </c>
      <c r="D656" s="1" t="s">
        <v>20</v>
      </c>
      <c r="E656" s="11">
        <v>6467.95</v>
      </c>
      <c r="F656" s="11">
        <v>4966.12</v>
      </c>
      <c r="G656" s="11">
        <v>5520.69</v>
      </c>
      <c r="H656" s="11">
        <v>5046.83</v>
      </c>
      <c r="I656" s="11">
        <v>4606.74</v>
      </c>
      <c r="J656" s="11">
        <v>6012.08</v>
      </c>
      <c r="K656" s="11">
        <v>4805.49</v>
      </c>
      <c r="L656" s="11">
        <v>4298.4399999999996</v>
      </c>
      <c r="M656" s="11">
        <v>5485.69</v>
      </c>
      <c r="N656" s="11">
        <v>2955.24</v>
      </c>
      <c r="O656" s="11">
        <v>1930.44</v>
      </c>
      <c r="P656" s="11">
        <v>2492.2399999999998</v>
      </c>
      <c r="Q656" s="11">
        <v>54587.95</v>
      </c>
      <c r="R656" t="str">
        <f>VLOOKUP(D656,Lookups!$A$4:$E$311,5,FALSE)</f>
        <v>CR5</v>
      </c>
      <c r="S656" t="str">
        <f t="shared" si="50"/>
        <v>500</v>
      </c>
      <c r="T656" t="str">
        <f t="shared" si="51"/>
        <v>CR5500</v>
      </c>
      <c r="U656" t="str">
        <f t="shared" si="52"/>
        <v>CR55002014</v>
      </c>
      <c r="V656" t="str">
        <f t="shared" si="53"/>
        <v>PLTL</v>
      </c>
      <c r="W656" t="str">
        <f t="shared" si="54"/>
        <v>CR5PLTL2014</v>
      </c>
    </row>
    <row r="657" spans="1:23" x14ac:dyDescent="0.25">
      <c r="A657" t="s">
        <v>3222</v>
      </c>
      <c r="B657" t="s">
        <v>2684</v>
      </c>
      <c r="C657" t="s">
        <v>17</v>
      </c>
      <c r="D657" s="1" t="s">
        <v>21</v>
      </c>
      <c r="E657" s="11">
        <v>9270.7199999999993</v>
      </c>
      <c r="F657" s="11">
        <v>7118.12</v>
      </c>
      <c r="G657" s="11">
        <v>7912.97</v>
      </c>
      <c r="H657" s="11">
        <v>7233.76</v>
      </c>
      <c r="I657" s="11">
        <v>6602.98</v>
      </c>
      <c r="J657" s="11">
        <v>8617.33</v>
      </c>
      <c r="K657" s="11">
        <v>6887.83</v>
      </c>
      <c r="L657" s="11">
        <v>6161.06</v>
      </c>
      <c r="M657" s="11">
        <v>7862.77</v>
      </c>
      <c r="N657" s="11">
        <v>4235.83</v>
      </c>
      <c r="O657" s="11">
        <v>2766.96</v>
      </c>
      <c r="P657" s="11">
        <v>3572.19</v>
      </c>
      <c r="Q657" s="11">
        <v>78242.52</v>
      </c>
      <c r="R657" t="str">
        <f>VLOOKUP(D657,Lookups!$A$4:$E$311,5,FALSE)</f>
        <v>CR6</v>
      </c>
      <c r="S657" t="str">
        <f t="shared" si="50"/>
        <v>500</v>
      </c>
      <c r="T657" t="str">
        <f t="shared" si="51"/>
        <v>CR6500</v>
      </c>
      <c r="U657" t="str">
        <f t="shared" si="52"/>
        <v>CR65002014</v>
      </c>
      <c r="V657" t="str">
        <f t="shared" si="53"/>
        <v>PLTL</v>
      </c>
      <c r="W657" t="str">
        <f t="shared" si="54"/>
        <v>CR6PLTL2014</v>
      </c>
    </row>
    <row r="658" spans="1:23" x14ac:dyDescent="0.25">
      <c r="A658" t="s">
        <v>3222</v>
      </c>
      <c r="B658" t="s">
        <v>2684</v>
      </c>
      <c r="C658" t="s">
        <v>17</v>
      </c>
      <c r="D658" s="1" t="s">
        <v>22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  <c r="J658" s="11">
        <v>0</v>
      </c>
      <c r="K658" s="11">
        <v>0</v>
      </c>
      <c r="L658" s="11">
        <v>8318.0400000000009</v>
      </c>
      <c r="M658" s="11">
        <v>5149.2700000000004</v>
      </c>
      <c r="N658" s="11">
        <v>0</v>
      </c>
      <c r="O658" s="11">
        <v>0</v>
      </c>
      <c r="P658" s="11">
        <v>0</v>
      </c>
      <c r="Q658" s="11">
        <v>13467.31</v>
      </c>
      <c r="R658" t="str">
        <f>VLOOKUP(D658,Lookups!$A$4:$E$311,5,FALSE)</f>
        <v>TY3</v>
      </c>
      <c r="S658" t="str">
        <f t="shared" si="50"/>
        <v>500</v>
      </c>
      <c r="T658" t="str">
        <f t="shared" si="51"/>
        <v>TY3500</v>
      </c>
      <c r="U658" t="str">
        <f t="shared" si="52"/>
        <v>TY35002014</v>
      </c>
      <c r="V658" t="str">
        <f t="shared" si="53"/>
        <v>PLTL</v>
      </c>
      <c r="W658" t="str">
        <f t="shared" si="54"/>
        <v>TY3PLTL2014</v>
      </c>
    </row>
    <row r="659" spans="1:23" x14ac:dyDescent="0.25">
      <c r="A659" t="s">
        <v>3222</v>
      </c>
      <c r="B659" t="s">
        <v>2684</v>
      </c>
      <c r="C659" t="s">
        <v>17</v>
      </c>
      <c r="D659" s="1" t="s">
        <v>23</v>
      </c>
      <c r="E659" s="11">
        <v>0</v>
      </c>
      <c r="F659" s="11">
        <v>0</v>
      </c>
      <c r="G659" s="11">
        <v>0</v>
      </c>
      <c r="H659" s="11">
        <v>0</v>
      </c>
      <c r="I659" s="11">
        <v>0</v>
      </c>
      <c r="J659" s="11">
        <v>0</v>
      </c>
      <c r="K659" s="11">
        <v>0</v>
      </c>
      <c r="L659" s="11">
        <v>0</v>
      </c>
      <c r="M659" s="11">
        <v>0</v>
      </c>
      <c r="N659" s="11">
        <v>0</v>
      </c>
      <c r="O659" s="11">
        <v>0</v>
      </c>
      <c r="P659" s="11">
        <v>0</v>
      </c>
      <c r="Q659" s="11">
        <v>0</v>
      </c>
      <c r="R659" t="str">
        <f>VLOOKUP(D659,Lookups!$A$4:$E$311,5,FALSE)</f>
        <v>TYC</v>
      </c>
      <c r="S659" t="str">
        <f t="shared" si="50"/>
        <v>500</v>
      </c>
      <c r="T659" t="str">
        <f t="shared" si="51"/>
        <v>TYC500</v>
      </c>
      <c r="U659" t="str">
        <f t="shared" si="52"/>
        <v>TYC5002014</v>
      </c>
      <c r="V659" t="str">
        <f t="shared" si="53"/>
        <v>PLTL</v>
      </c>
      <c r="W659" t="str">
        <f t="shared" si="54"/>
        <v>TYCPLTL2014</v>
      </c>
    </row>
    <row r="660" spans="1:23" x14ac:dyDescent="0.25">
      <c r="A660" t="s">
        <v>3222</v>
      </c>
      <c r="B660" t="s">
        <v>2684</v>
      </c>
      <c r="C660" t="s">
        <v>17</v>
      </c>
      <c r="D660" s="1" t="s">
        <v>24</v>
      </c>
      <c r="E660" s="11">
        <v>6459.35</v>
      </c>
      <c r="F660" s="11">
        <v>6679.1</v>
      </c>
      <c r="G660" s="11">
        <v>7545.2</v>
      </c>
      <c r="H660" s="11">
        <v>7342.7</v>
      </c>
      <c r="I660" s="11">
        <v>5943.02</v>
      </c>
      <c r="J660" s="11">
        <v>5613.55</v>
      </c>
      <c r="K660" s="11">
        <v>5687.24</v>
      </c>
      <c r="L660" s="11">
        <v>6688.16</v>
      </c>
      <c r="M660" s="11">
        <v>7277.41</v>
      </c>
      <c r="N660" s="11">
        <v>11574.21</v>
      </c>
      <c r="O660" s="11">
        <v>11772.03</v>
      </c>
      <c r="P660" s="11">
        <v>10184.27</v>
      </c>
      <c r="Q660" s="11">
        <v>92766.24</v>
      </c>
      <c r="R660" t="str">
        <f>VLOOKUP(D660,Lookups!$A$4:$E$311,5,FALSE)</f>
        <v>GR3</v>
      </c>
      <c r="S660" t="str">
        <f t="shared" si="50"/>
        <v>500</v>
      </c>
      <c r="T660" t="str">
        <f t="shared" si="51"/>
        <v>GR3500</v>
      </c>
      <c r="U660" t="str">
        <f t="shared" si="52"/>
        <v>GR35002014</v>
      </c>
      <c r="V660" t="str">
        <f t="shared" si="53"/>
        <v>PLTL</v>
      </c>
      <c r="W660" t="str">
        <f t="shared" si="54"/>
        <v>GR3PLTL2014</v>
      </c>
    </row>
    <row r="661" spans="1:23" x14ac:dyDescent="0.25">
      <c r="A661" t="s">
        <v>3222</v>
      </c>
      <c r="B661" t="s">
        <v>2684</v>
      </c>
      <c r="C661" t="s">
        <v>17</v>
      </c>
      <c r="D661" s="1" t="s">
        <v>25</v>
      </c>
      <c r="E661" s="11">
        <v>9689.01</v>
      </c>
      <c r="F661" s="11">
        <v>10018.620000000001</v>
      </c>
      <c r="G661" s="11">
        <v>11317.82</v>
      </c>
      <c r="H661" s="11">
        <v>11014.04</v>
      </c>
      <c r="I661" s="11">
        <v>8914.5400000000009</v>
      </c>
      <c r="J661" s="11">
        <v>8420.36</v>
      </c>
      <c r="K661" s="11">
        <v>8530.89</v>
      </c>
      <c r="L661" s="11">
        <v>10032.280000000001</v>
      </c>
      <c r="M661" s="11">
        <v>10916.09</v>
      </c>
      <c r="N661" s="11">
        <v>17361.34</v>
      </c>
      <c r="O661" s="11">
        <v>17658</v>
      </c>
      <c r="P661" s="11">
        <v>15276.46</v>
      </c>
      <c r="Q661" s="11">
        <v>139149.45000000001</v>
      </c>
      <c r="R661" t="str">
        <f>VLOOKUP(D661,Lookups!$A$4:$E$311,5,FALSE)</f>
        <v>GR4</v>
      </c>
      <c r="S661" t="str">
        <f t="shared" si="50"/>
        <v>500</v>
      </c>
      <c r="T661" t="str">
        <f t="shared" si="51"/>
        <v>GR4500</v>
      </c>
      <c r="U661" t="str">
        <f t="shared" si="52"/>
        <v>GR45002014</v>
      </c>
      <c r="V661" t="str">
        <f t="shared" si="53"/>
        <v>PLTL</v>
      </c>
      <c r="W661" t="str">
        <f t="shared" si="54"/>
        <v>GR4PLTL2014</v>
      </c>
    </row>
    <row r="662" spans="1:23" x14ac:dyDescent="0.25">
      <c r="A662" t="s">
        <v>3222</v>
      </c>
      <c r="B662" t="s">
        <v>2684</v>
      </c>
      <c r="C662" t="s">
        <v>17</v>
      </c>
      <c r="D662" s="1" t="s">
        <v>26</v>
      </c>
      <c r="E662" s="11">
        <v>0</v>
      </c>
      <c r="F662" s="11">
        <v>0</v>
      </c>
      <c r="G662" s="11">
        <v>0</v>
      </c>
      <c r="H662" s="11">
        <v>0</v>
      </c>
      <c r="I662" s="11">
        <v>0</v>
      </c>
      <c r="J662" s="11">
        <v>0</v>
      </c>
      <c r="K662" s="11">
        <v>0</v>
      </c>
      <c r="L662" s="11">
        <v>0</v>
      </c>
      <c r="M662" s="11">
        <v>0</v>
      </c>
      <c r="N662" s="11">
        <v>0</v>
      </c>
      <c r="O662" s="11">
        <v>0</v>
      </c>
      <c r="P662" s="11">
        <v>0</v>
      </c>
      <c r="Q662" s="11">
        <v>0</v>
      </c>
      <c r="R662" t="str">
        <f>VLOOKUP(D662,Lookups!$A$4:$E$311,5,FALSE)</f>
        <v>GRC</v>
      </c>
      <c r="S662" t="str">
        <f t="shared" si="50"/>
        <v>500</v>
      </c>
      <c r="T662" t="str">
        <f t="shared" si="51"/>
        <v>GRC500</v>
      </c>
      <c r="U662" t="str">
        <f t="shared" si="52"/>
        <v>GRC5002014</v>
      </c>
      <c r="V662" t="str">
        <f t="shared" si="53"/>
        <v>PLTL</v>
      </c>
      <c r="W662" t="str">
        <f t="shared" si="54"/>
        <v>GRCPLTL2014</v>
      </c>
    </row>
    <row r="663" spans="1:23" x14ac:dyDescent="0.25">
      <c r="A663" t="s">
        <v>3222</v>
      </c>
      <c r="B663" t="s">
        <v>2684</v>
      </c>
      <c r="C663" t="s">
        <v>27</v>
      </c>
      <c r="D663" s="1" t="s">
        <v>18</v>
      </c>
      <c r="E663" s="11">
        <v>0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t="str">
        <f>VLOOKUP(D663,Lookups!$A$4:$E$311,5,FALSE)</f>
        <v>CRC</v>
      </c>
      <c r="S663" t="str">
        <f t="shared" si="50"/>
        <v>500</v>
      </c>
      <c r="T663" t="str">
        <f t="shared" si="51"/>
        <v>CRC500</v>
      </c>
      <c r="U663" t="str">
        <f t="shared" si="52"/>
        <v>CRC5002014</v>
      </c>
      <c r="V663" t="str">
        <f t="shared" si="53"/>
        <v>PNTL</v>
      </c>
      <c r="W663" t="str">
        <f t="shared" si="54"/>
        <v>CRCPNTL2014</v>
      </c>
    </row>
    <row r="664" spans="1:23" x14ac:dyDescent="0.25">
      <c r="A664" t="s">
        <v>3222</v>
      </c>
      <c r="B664" t="s">
        <v>2684</v>
      </c>
      <c r="C664" t="s">
        <v>27</v>
      </c>
      <c r="D664" s="1" t="s">
        <v>19</v>
      </c>
      <c r="E664" s="11">
        <v>49.77</v>
      </c>
      <c r="F664" s="11">
        <v>275.49</v>
      </c>
      <c r="G664" s="11">
        <v>18.84</v>
      </c>
      <c r="H664" s="11">
        <v>278.51</v>
      </c>
      <c r="I664" s="11">
        <v>361.58</v>
      </c>
      <c r="J664" s="11">
        <v>29.93</v>
      </c>
      <c r="K664" s="11">
        <v>13.37</v>
      </c>
      <c r="L664" s="11">
        <v>85.23</v>
      </c>
      <c r="M664" s="11">
        <v>696.6</v>
      </c>
      <c r="N664" s="11">
        <v>91.8</v>
      </c>
      <c r="O664" s="11">
        <v>4.4800000000000004</v>
      </c>
      <c r="P664" s="11">
        <v>34.42</v>
      </c>
      <c r="Q664" s="11">
        <v>1940.02</v>
      </c>
      <c r="R664" t="str">
        <f>VLOOKUP(D664,Lookups!$A$4:$E$311,5,FALSE)</f>
        <v>CR4</v>
      </c>
      <c r="S664" t="str">
        <f t="shared" si="50"/>
        <v>500</v>
      </c>
      <c r="T664" t="str">
        <f t="shared" si="51"/>
        <v>CR4500</v>
      </c>
      <c r="U664" t="str">
        <f t="shared" si="52"/>
        <v>CR45002014</v>
      </c>
      <c r="V664" t="str">
        <f t="shared" si="53"/>
        <v>PNTL</v>
      </c>
      <c r="W664" t="str">
        <f t="shared" si="54"/>
        <v>CR4PNTL2014</v>
      </c>
    </row>
    <row r="665" spans="1:23" x14ac:dyDescent="0.25">
      <c r="A665" t="s">
        <v>3222</v>
      </c>
      <c r="B665" t="s">
        <v>2684</v>
      </c>
      <c r="C665" t="s">
        <v>27</v>
      </c>
      <c r="D665" s="1" t="s">
        <v>20</v>
      </c>
      <c r="E665" s="11">
        <v>55.32</v>
      </c>
      <c r="F665" s="11">
        <v>306.11</v>
      </c>
      <c r="G665" s="11">
        <v>20.94</v>
      </c>
      <c r="H665" s="11">
        <v>309.47000000000003</v>
      </c>
      <c r="I665" s="11">
        <v>401.75</v>
      </c>
      <c r="J665" s="11">
        <v>33.25</v>
      </c>
      <c r="K665" s="11">
        <v>14.86</v>
      </c>
      <c r="L665" s="11">
        <v>94.7</v>
      </c>
      <c r="M665" s="11">
        <v>774.01</v>
      </c>
      <c r="N665" s="11">
        <v>101.99</v>
      </c>
      <c r="O665" s="11">
        <v>4.9800000000000004</v>
      </c>
      <c r="P665" s="11">
        <v>38.25</v>
      </c>
      <c r="Q665" s="11">
        <v>2155.63</v>
      </c>
      <c r="R665" t="str">
        <f>VLOOKUP(D665,Lookups!$A$4:$E$311,5,FALSE)</f>
        <v>CR5</v>
      </c>
      <c r="S665" t="str">
        <f t="shared" si="50"/>
        <v>500</v>
      </c>
      <c r="T665" t="str">
        <f t="shared" si="51"/>
        <v>CR5500</v>
      </c>
      <c r="U665" t="str">
        <f t="shared" si="52"/>
        <v>CR55002014</v>
      </c>
      <c r="V665" t="str">
        <f t="shared" si="53"/>
        <v>PNTL</v>
      </c>
      <c r="W665" t="str">
        <f t="shared" si="54"/>
        <v>CR5PNTL2014</v>
      </c>
    </row>
    <row r="666" spans="1:23" x14ac:dyDescent="0.25">
      <c r="A666" t="s">
        <v>3222</v>
      </c>
      <c r="B666" t="s">
        <v>2684</v>
      </c>
      <c r="C666" t="s">
        <v>27</v>
      </c>
      <c r="D666" s="1" t="s">
        <v>21</v>
      </c>
      <c r="E666" s="11">
        <v>79.260000000000005</v>
      </c>
      <c r="F666" s="11">
        <v>438.75</v>
      </c>
      <c r="G666" s="11">
        <v>30.01</v>
      </c>
      <c r="H666" s="11">
        <v>443.56</v>
      </c>
      <c r="I666" s="11">
        <v>575.85</v>
      </c>
      <c r="J666" s="11">
        <v>47.66</v>
      </c>
      <c r="K666" s="11">
        <v>21.32</v>
      </c>
      <c r="L666" s="11">
        <v>135.72999999999999</v>
      </c>
      <c r="M666" s="11">
        <v>1109.4100000000001</v>
      </c>
      <c r="N666" s="11">
        <v>146.18</v>
      </c>
      <c r="O666" s="11">
        <v>7.14</v>
      </c>
      <c r="P666" s="11">
        <v>54.82</v>
      </c>
      <c r="Q666" s="11">
        <v>3089.69</v>
      </c>
      <c r="R666" t="str">
        <f>VLOOKUP(D666,Lookups!$A$4:$E$311,5,FALSE)</f>
        <v>CR6</v>
      </c>
      <c r="S666" t="str">
        <f t="shared" si="50"/>
        <v>500</v>
      </c>
      <c r="T666" t="str">
        <f t="shared" si="51"/>
        <v>CR6500</v>
      </c>
      <c r="U666" t="str">
        <f t="shared" si="52"/>
        <v>CR65002014</v>
      </c>
      <c r="V666" t="str">
        <f t="shared" si="53"/>
        <v>PNTL</v>
      </c>
      <c r="W666" t="str">
        <f t="shared" si="54"/>
        <v>CR6PNTL2014</v>
      </c>
    </row>
    <row r="667" spans="1:23" x14ac:dyDescent="0.25">
      <c r="A667" t="s">
        <v>3222</v>
      </c>
      <c r="B667" t="s">
        <v>2684</v>
      </c>
      <c r="C667" t="s">
        <v>27</v>
      </c>
      <c r="D667" s="1" t="s">
        <v>22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898.14</v>
      </c>
      <c r="M667" s="11">
        <v>597.01</v>
      </c>
      <c r="N667" s="11">
        <v>0</v>
      </c>
      <c r="O667" s="11">
        <v>0</v>
      </c>
      <c r="P667" s="11">
        <v>0</v>
      </c>
      <c r="Q667" s="11">
        <v>1495.15</v>
      </c>
      <c r="R667" t="str">
        <f>VLOOKUP(D667,Lookups!$A$4:$E$311,5,FALSE)</f>
        <v>TY3</v>
      </c>
      <c r="S667" t="str">
        <f t="shared" si="50"/>
        <v>500</v>
      </c>
      <c r="T667" t="str">
        <f t="shared" si="51"/>
        <v>TY3500</v>
      </c>
      <c r="U667" t="str">
        <f t="shared" si="52"/>
        <v>TY35002014</v>
      </c>
      <c r="V667" t="str">
        <f t="shared" si="53"/>
        <v>PNTL</v>
      </c>
      <c r="W667" t="str">
        <f t="shared" si="54"/>
        <v>TY3PNTL2014</v>
      </c>
    </row>
    <row r="668" spans="1:23" x14ac:dyDescent="0.25">
      <c r="A668" t="s">
        <v>3222</v>
      </c>
      <c r="B668" t="s">
        <v>2684</v>
      </c>
      <c r="C668" t="s">
        <v>27</v>
      </c>
      <c r="D668" s="1" t="s">
        <v>23</v>
      </c>
      <c r="E668" s="11">
        <v>0</v>
      </c>
      <c r="F668" s="11">
        <v>0</v>
      </c>
      <c r="G668" s="11">
        <v>0</v>
      </c>
      <c r="H668" s="11">
        <v>0</v>
      </c>
      <c r="I668" s="11">
        <v>0</v>
      </c>
      <c r="J668" s="11">
        <v>0</v>
      </c>
      <c r="K668" s="11">
        <v>0</v>
      </c>
      <c r="L668" s="11">
        <v>0</v>
      </c>
      <c r="M668" s="11">
        <v>0</v>
      </c>
      <c r="N668" s="11">
        <v>0</v>
      </c>
      <c r="O668" s="11">
        <v>0</v>
      </c>
      <c r="P668" s="11">
        <v>0</v>
      </c>
      <c r="Q668" s="11">
        <v>0</v>
      </c>
      <c r="R668" t="str">
        <f>VLOOKUP(D668,Lookups!$A$4:$E$311,5,FALSE)</f>
        <v>TYC</v>
      </c>
      <c r="S668" t="str">
        <f t="shared" si="50"/>
        <v>500</v>
      </c>
      <c r="T668" t="str">
        <f t="shared" si="51"/>
        <v>TYC500</v>
      </c>
      <c r="U668" t="str">
        <f t="shared" si="52"/>
        <v>TYC5002014</v>
      </c>
      <c r="V668" t="str">
        <f t="shared" si="53"/>
        <v>PNTL</v>
      </c>
      <c r="W668" t="str">
        <f t="shared" si="54"/>
        <v>TYCPNTL2014</v>
      </c>
    </row>
    <row r="669" spans="1:23" x14ac:dyDescent="0.25">
      <c r="A669" t="s">
        <v>3222</v>
      </c>
      <c r="B669" t="s">
        <v>2684</v>
      </c>
      <c r="C669" t="s">
        <v>27</v>
      </c>
      <c r="D669" s="1" t="s">
        <v>24</v>
      </c>
      <c r="E669" s="11">
        <v>4726.5200000000004</v>
      </c>
      <c r="F669" s="11">
        <v>3277.65</v>
      </c>
      <c r="G669" s="11">
        <v>3398.1</v>
      </c>
      <c r="H669" s="11">
        <v>2669.2</v>
      </c>
      <c r="I669" s="11">
        <v>1165.8800000000001</v>
      </c>
      <c r="J669" s="11">
        <v>1548.02</v>
      </c>
      <c r="K669" s="11">
        <v>506.14</v>
      </c>
      <c r="L669" s="11">
        <v>3324.53</v>
      </c>
      <c r="M669" s="11">
        <v>2049.44</v>
      </c>
      <c r="N669" s="11">
        <v>3200.53</v>
      </c>
      <c r="O669" s="11">
        <v>1922.71</v>
      </c>
      <c r="P669" s="11">
        <v>3354.22</v>
      </c>
      <c r="Q669" s="11">
        <v>31142.94</v>
      </c>
      <c r="R669" t="str">
        <f>VLOOKUP(D669,Lookups!$A$4:$E$311,5,FALSE)</f>
        <v>GR3</v>
      </c>
      <c r="S669" t="str">
        <f t="shared" si="50"/>
        <v>500</v>
      </c>
      <c r="T669" t="str">
        <f t="shared" si="51"/>
        <v>GR3500</v>
      </c>
      <c r="U669" t="str">
        <f t="shared" si="52"/>
        <v>GR35002014</v>
      </c>
      <c r="V669" t="str">
        <f t="shared" si="53"/>
        <v>PNTL</v>
      </c>
      <c r="W669" t="str">
        <f t="shared" si="54"/>
        <v>GR3PNTL2014</v>
      </c>
    </row>
    <row r="670" spans="1:23" x14ac:dyDescent="0.25">
      <c r="A670" t="s">
        <v>3222</v>
      </c>
      <c r="B670" t="s">
        <v>2684</v>
      </c>
      <c r="C670" t="s">
        <v>27</v>
      </c>
      <c r="D670" s="1" t="s">
        <v>25</v>
      </c>
      <c r="E670" s="11">
        <v>7089.75</v>
      </c>
      <c r="F670" s="11">
        <v>4916.51</v>
      </c>
      <c r="G670" s="11">
        <v>5097.17</v>
      </c>
      <c r="H670" s="11">
        <v>4003.81</v>
      </c>
      <c r="I670" s="11">
        <v>1748.85</v>
      </c>
      <c r="J670" s="11">
        <v>2322</v>
      </c>
      <c r="K670" s="11">
        <v>759.23</v>
      </c>
      <c r="L670" s="11">
        <v>4986.82</v>
      </c>
      <c r="M670" s="11">
        <v>3074.2</v>
      </c>
      <c r="N670" s="11">
        <v>4800.79</v>
      </c>
      <c r="O670" s="11">
        <v>2884.08</v>
      </c>
      <c r="P670" s="11">
        <v>5031.3599999999997</v>
      </c>
      <c r="Q670" s="11">
        <v>46714.57</v>
      </c>
      <c r="R670" t="str">
        <f>VLOOKUP(D670,Lookups!$A$4:$E$311,5,FALSE)</f>
        <v>GR4</v>
      </c>
      <c r="S670" t="str">
        <f t="shared" si="50"/>
        <v>500</v>
      </c>
      <c r="T670" t="str">
        <f t="shared" si="51"/>
        <v>GR4500</v>
      </c>
      <c r="U670" t="str">
        <f t="shared" si="52"/>
        <v>GR45002014</v>
      </c>
      <c r="V670" t="str">
        <f t="shared" si="53"/>
        <v>PNTL</v>
      </c>
      <c r="W670" t="str">
        <f t="shared" si="54"/>
        <v>GR4PNTL2014</v>
      </c>
    </row>
    <row r="671" spans="1:23" x14ac:dyDescent="0.25">
      <c r="A671" t="s">
        <v>3222</v>
      </c>
      <c r="B671" t="s">
        <v>2684</v>
      </c>
      <c r="C671" t="s">
        <v>27</v>
      </c>
      <c r="D671" s="1" t="s">
        <v>26</v>
      </c>
      <c r="E671" s="11">
        <v>0</v>
      </c>
      <c r="F671" s="11">
        <v>0</v>
      </c>
      <c r="G671" s="11">
        <v>0</v>
      </c>
      <c r="H671" s="11">
        <v>0</v>
      </c>
      <c r="I671" s="11">
        <v>0</v>
      </c>
      <c r="J671" s="11">
        <v>0</v>
      </c>
      <c r="K671" s="11">
        <v>0</v>
      </c>
      <c r="L671" s="11">
        <v>0</v>
      </c>
      <c r="M671" s="11">
        <v>0</v>
      </c>
      <c r="N671" s="11">
        <v>0</v>
      </c>
      <c r="O671" s="11">
        <v>0</v>
      </c>
      <c r="P671" s="11">
        <v>0</v>
      </c>
      <c r="Q671" s="11">
        <v>0</v>
      </c>
      <c r="R671" t="str">
        <f>VLOOKUP(D671,Lookups!$A$4:$E$311,5,FALSE)</f>
        <v>GRC</v>
      </c>
      <c r="S671" t="str">
        <f t="shared" si="50"/>
        <v>500</v>
      </c>
      <c r="T671" t="str">
        <f t="shared" si="51"/>
        <v>GRC500</v>
      </c>
      <c r="U671" t="str">
        <f t="shared" si="52"/>
        <v>GRC5002014</v>
      </c>
      <c r="V671" t="str">
        <f t="shared" si="53"/>
        <v>PNTL</v>
      </c>
      <c r="W671" t="str">
        <f t="shared" si="54"/>
        <v>GRCPNTL2014</v>
      </c>
    </row>
    <row r="672" spans="1:23" x14ac:dyDescent="0.25">
      <c r="A672" t="s">
        <v>3222</v>
      </c>
      <c r="B672" t="s">
        <v>2686</v>
      </c>
      <c r="C672" t="s">
        <v>17</v>
      </c>
      <c r="D672" s="1" t="s">
        <v>18</v>
      </c>
      <c r="E672" s="11">
        <v>0</v>
      </c>
      <c r="F672" s="11">
        <v>0</v>
      </c>
      <c r="G672" s="11">
        <v>0</v>
      </c>
      <c r="H672" s="11">
        <v>0</v>
      </c>
      <c r="I672" s="11">
        <v>0</v>
      </c>
      <c r="J672" s="11">
        <v>0</v>
      </c>
      <c r="K672" s="11">
        <v>0</v>
      </c>
      <c r="L672" s="11">
        <v>0</v>
      </c>
      <c r="M672" s="11">
        <v>0</v>
      </c>
      <c r="N672" s="11">
        <v>0</v>
      </c>
      <c r="O672" s="11">
        <v>0</v>
      </c>
      <c r="P672" s="11">
        <v>0</v>
      </c>
      <c r="Q672" s="11">
        <v>0</v>
      </c>
      <c r="R672" t="str">
        <f>VLOOKUP(D672,Lookups!$A$4:$E$311,5,FALSE)</f>
        <v>CRC</v>
      </c>
      <c r="S672" t="str">
        <f t="shared" si="50"/>
        <v>500</v>
      </c>
      <c r="T672" t="str">
        <f t="shared" si="51"/>
        <v>CRC500</v>
      </c>
      <c r="U672" t="str">
        <f t="shared" si="52"/>
        <v>CRC5002014</v>
      </c>
      <c r="V672" t="str">
        <f t="shared" si="53"/>
        <v>PLTL</v>
      </c>
      <c r="W672" t="str">
        <f t="shared" si="54"/>
        <v>CRCPLTL2014</v>
      </c>
    </row>
    <row r="673" spans="1:23" x14ac:dyDescent="0.25">
      <c r="A673" t="s">
        <v>3222</v>
      </c>
      <c r="B673" t="s">
        <v>2686</v>
      </c>
      <c r="C673" t="s">
        <v>17</v>
      </c>
      <c r="D673" s="1" t="s">
        <v>19</v>
      </c>
      <c r="E673" s="11">
        <v>10973.04</v>
      </c>
      <c r="F673" s="11">
        <v>11766.17</v>
      </c>
      <c r="G673" s="11">
        <v>14864.02</v>
      </c>
      <c r="H673" s="11">
        <v>11550.15</v>
      </c>
      <c r="I673" s="11">
        <v>13381.88</v>
      </c>
      <c r="J673" s="11">
        <v>11328.17</v>
      </c>
      <c r="K673" s="11">
        <v>13121.33</v>
      </c>
      <c r="L673" s="11">
        <v>12230.09</v>
      </c>
      <c r="M673" s="11">
        <v>12371.4</v>
      </c>
      <c r="N673" s="11">
        <v>12540.53</v>
      </c>
      <c r="O673" s="11">
        <v>10267.15</v>
      </c>
      <c r="P673" s="11">
        <v>15130.94</v>
      </c>
      <c r="Q673" s="11">
        <v>149524.87</v>
      </c>
      <c r="R673" t="str">
        <f>VLOOKUP(D673,Lookups!$A$4:$E$311,5,FALSE)</f>
        <v>CR4</v>
      </c>
      <c r="S673" t="str">
        <f t="shared" si="50"/>
        <v>500</v>
      </c>
      <c r="T673" t="str">
        <f t="shared" si="51"/>
        <v>CR4500</v>
      </c>
      <c r="U673" t="str">
        <f t="shared" si="52"/>
        <v>CR45002014</v>
      </c>
      <c r="V673" t="str">
        <f t="shared" si="53"/>
        <v>PLTL</v>
      </c>
      <c r="W673" t="str">
        <f t="shared" si="54"/>
        <v>CR4PLTL2014</v>
      </c>
    </row>
    <row r="674" spans="1:23" x14ac:dyDescent="0.25">
      <c r="A674" t="s">
        <v>3222</v>
      </c>
      <c r="B674" t="s">
        <v>2686</v>
      </c>
      <c r="C674" t="s">
        <v>17</v>
      </c>
      <c r="D674" s="1" t="s">
        <v>20</v>
      </c>
      <c r="E674" s="11">
        <v>12192.31</v>
      </c>
      <c r="F674" s="11">
        <v>13073.54</v>
      </c>
      <c r="G674" s="11">
        <v>16515.580000000002</v>
      </c>
      <c r="H674" s="11">
        <v>12833.54</v>
      </c>
      <c r="I674" s="11">
        <v>14868.8</v>
      </c>
      <c r="J674" s="11">
        <v>12586.88</v>
      </c>
      <c r="K674" s="11">
        <v>14579.27</v>
      </c>
      <c r="L674" s="11">
        <v>13588.98</v>
      </c>
      <c r="M674" s="11">
        <v>13745.99</v>
      </c>
      <c r="N674" s="11">
        <v>13934.01</v>
      </c>
      <c r="O674" s="11">
        <v>11408.05</v>
      </c>
      <c r="P674" s="11">
        <v>16812.189999999999</v>
      </c>
      <c r="Q674" s="11">
        <v>166139.14000000001</v>
      </c>
      <c r="R674" t="str">
        <f>VLOOKUP(D674,Lookups!$A$4:$E$311,5,FALSE)</f>
        <v>CR5</v>
      </c>
      <c r="S674" t="str">
        <f t="shared" si="50"/>
        <v>500</v>
      </c>
      <c r="T674" t="str">
        <f t="shared" si="51"/>
        <v>CR5500</v>
      </c>
      <c r="U674" t="str">
        <f t="shared" si="52"/>
        <v>CR55002014</v>
      </c>
      <c r="V674" t="str">
        <f t="shared" si="53"/>
        <v>PLTL</v>
      </c>
      <c r="W674" t="str">
        <f t="shared" si="54"/>
        <v>CR5PLTL2014</v>
      </c>
    </row>
    <row r="675" spans="1:23" x14ac:dyDescent="0.25">
      <c r="A675" t="s">
        <v>3222</v>
      </c>
      <c r="B675" t="s">
        <v>2686</v>
      </c>
      <c r="C675" t="s">
        <v>17</v>
      </c>
      <c r="D675" s="1" t="s">
        <v>21</v>
      </c>
      <c r="E675" s="11">
        <v>17475.61</v>
      </c>
      <c r="F675" s="11">
        <v>18738.63</v>
      </c>
      <c r="G675" s="11">
        <v>23672.31</v>
      </c>
      <c r="H675" s="11">
        <v>18394.75</v>
      </c>
      <c r="I675" s="11">
        <v>21311.86</v>
      </c>
      <c r="J675" s="11">
        <v>18041.150000000001</v>
      </c>
      <c r="K675" s="11">
        <v>20896.919999999998</v>
      </c>
      <c r="L675" s="11">
        <v>19477.48</v>
      </c>
      <c r="M675" s="11">
        <v>19702.59</v>
      </c>
      <c r="N675" s="11">
        <v>19971.93</v>
      </c>
      <c r="O675" s="11">
        <v>16351.46</v>
      </c>
      <c r="P675" s="11">
        <v>24097.46</v>
      </c>
      <c r="Q675" s="11">
        <v>238132.15</v>
      </c>
      <c r="R675" t="str">
        <f>VLOOKUP(D675,Lookups!$A$4:$E$311,5,FALSE)</f>
        <v>CR6</v>
      </c>
      <c r="S675" t="str">
        <f t="shared" si="50"/>
        <v>500</v>
      </c>
      <c r="T675" t="str">
        <f t="shared" si="51"/>
        <v>CR6500</v>
      </c>
      <c r="U675" t="str">
        <f t="shared" si="52"/>
        <v>CR65002014</v>
      </c>
      <c r="V675" t="str">
        <f t="shared" si="53"/>
        <v>PLTL</v>
      </c>
      <c r="W675" t="str">
        <f t="shared" si="54"/>
        <v>CR6PLTL2014</v>
      </c>
    </row>
    <row r="676" spans="1:23" x14ac:dyDescent="0.25">
      <c r="A676" t="s">
        <v>3222</v>
      </c>
      <c r="B676" t="s">
        <v>2686</v>
      </c>
      <c r="C676" t="s">
        <v>17</v>
      </c>
      <c r="D676" s="1" t="s">
        <v>22</v>
      </c>
      <c r="E676" s="11">
        <v>0</v>
      </c>
      <c r="F676" s="11">
        <v>0</v>
      </c>
      <c r="G676" s="11">
        <v>0</v>
      </c>
      <c r="H676" s="11">
        <v>0</v>
      </c>
      <c r="I676" s="11">
        <v>0</v>
      </c>
      <c r="J676" s="11">
        <v>0</v>
      </c>
      <c r="K676" s="11">
        <v>0</v>
      </c>
      <c r="L676" s="11">
        <v>0</v>
      </c>
      <c r="M676" s="11">
        <v>287.08</v>
      </c>
      <c r="N676" s="11">
        <v>99.13</v>
      </c>
      <c r="O676" s="11">
        <v>0</v>
      </c>
      <c r="P676" s="11">
        <v>0</v>
      </c>
      <c r="Q676" s="11">
        <v>386.21</v>
      </c>
      <c r="R676" t="str">
        <f>VLOOKUP(D676,Lookups!$A$4:$E$311,5,FALSE)</f>
        <v>TY3</v>
      </c>
      <c r="S676" t="str">
        <f t="shared" si="50"/>
        <v>500</v>
      </c>
      <c r="T676" t="str">
        <f t="shared" si="51"/>
        <v>TY3500</v>
      </c>
      <c r="U676" t="str">
        <f t="shared" si="52"/>
        <v>TY35002014</v>
      </c>
      <c r="V676" t="str">
        <f t="shared" si="53"/>
        <v>PLTL</v>
      </c>
      <c r="W676" t="str">
        <f t="shared" si="54"/>
        <v>TY3PLTL2014</v>
      </c>
    </row>
    <row r="677" spans="1:23" x14ac:dyDescent="0.25">
      <c r="A677" t="s">
        <v>3222</v>
      </c>
      <c r="B677" t="s">
        <v>2686</v>
      </c>
      <c r="C677" t="s">
        <v>17</v>
      </c>
      <c r="D677" s="1" t="s">
        <v>23</v>
      </c>
      <c r="E677" s="11">
        <v>0</v>
      </c>
      <c r="F677" s="11">
        <v>0</v>
      </c>
      <c r="G677" s="11">
        <v>0</v>
      </c>
      <c r="H677" s="11">
        <v>0</v>
      </c>
      <c r="I677" s="11">
        <v>0</v>
      </c>
      <c r="J677" s="11">
        <v>0</v>
      </c>
      <c r="K677" s="11">
        <v>0</v>
      </c>
      <c r="L677" s="11">
        <v>0</v>
      </c>
      <c r="M677" s="11">
        <v>0</v>
      </c>
      <c r="N677" s="11">
        <v>0</v>
      </c>
      <c r="O677" s="11">
        <v>0</v>
      </c>
      <c r="P677" s="11">
        <v>0</v>
      </c>
      <c r="Q677" s="11">
        <v>0</v>
      </c>
      <c r="R677" t="str">
        <f>VLOOKUP(D677,Lookups!$A$4:$E$311,5,FALSE)</f>
        <v>TYC</v>
      </c>
      <c r="S677" t="str">
        <f t="shared" si="50"/>
        <v>500</v>
      </c>
      <c r="T677" t="str">
        <f t="shared" si="51"/>
        <v>TYC500</v>
      </c>
      <c r="U677" t="str">
        <f t="shared" si="52"/>
        <v>TYC5002014</v>
      </c>
      <c r="V677" t="str">
        <f t="shared" si="53"/>
        <v>PLTL</v>
      </c>
      <c r="W677" t="str">
        <f t="shared" si="54"/>
        <v>TYCPLTL2014</v>
      </c>
    </row>
    <row r="678" spans="1:23" x14ac:dyDescent="0.25">
      <c r="A678" t="s">
        <v>3222</v>
      </c>
      <c r="B678" t="s">
        <v>2686</v>
      </c>
      <c r="C678" t="s">
        <v>17</v>
      </c>
      <c r="D678" s="1" t="s">
        <v>24</v>
      </c>
      <c r="E678" s="11">
        <v>7535.18</v>
      </c>
      <c r="F678" s="11">
        <v>7347.26</v>
      </c>
      <c r="G678" s="11">
        <v>8331.66</v>
      </c>
      <c r="H678" s="11">
        <v>7460.97</v>
      </c>
      <c r="I678" s="11">
        <v>8616.09</v>
      </c>
      <c r="J678" s="11">
        <v>7653.3</v>
      </c>
      <c r="K678" s="11">
        <v>8609.65</v>
      </c>
      <c r="L678" s="11">
        <v>7955.03</v>
      </c>
      <c r="M678" s="11">
        <v>8509.26</v>
      </c>
      <c r="N678" s="11">
        <v>8796.36</v>
      </c>
      <c r="O678" s="11">
        <v>6953.8</v>
      </c>
      <c r="P678" s="11">
        <v>10303.99</v>
      </c>
      <c r="Q678" s="11">
        <v>98072.55</v>
      </c>
      <c r="R678" t="str">
        <f>VLOOKUP(D678,Lookups!$A$4:$E$311,5,FALSE)</f>
        <v>GR3</v>
      </c>
      <c r="S678" t="str">
        <f t="shared" si="50"/>
        <v>500</v>
      </c>
      <c r="T678" t="str">
        <f t="shared" si="51"/>
        <v>GR3500</v>
      </c>
      <c r="U678" t="str">
        <f t="shared" si="52"/>
        <v>GR35002014</v>
      </c>
      <c r="V678" t="str">
        <f t="shared" si="53"/>
        <v>PLTL</v>
      </c>
      <c r="W678" t="str">
        <f t="shared" si="54"/>
        <v>GR3PLTL2014</v>
      </c>
    </row>
    <row r="679" spans="1:23" x14ac:dyDescent="0.25">
      <c r="A679" t="s">
        <v>3222</v>
      </c>
      <c r="B679" t="s">
        <v>2686</v>
      </c>
      <c r="C679" t="s">
        <v>17</v>
      </c>
      <c r="D679" s="1" t="s">
        <v>25</v>
      </c>
      <c r="E679" s="11">
        <v>11302.84</v>
      </c>
      <c r="F679" s="11">
        <v>11020.96</v>
      </c>
      <c r="G679" s="11">
        <v>12497.49</v>
      </c>
      <c r="H679" s="11">
        <v>11191.45</v>
      </c>
      <c r="I679" s="11">
        <v>12924.16</v>
      </c>
      <c r="J679" s="11">
        <v>11479.94</v>
      </c>
      <c r="K679" s="11">
        <v>12914.45</v>
      </c>
      <c r="L679" s="11">
        <v>11932.5</v>
      </c>
      <c r="M679" s="11">
        <v>12764.02</v>
      </c>
      <c r="N679" s="11">
        <v>13194.57</v>
      </c>
      <c r="O679" s="11">
        <v>10430.799999999999</v>
      </c>
      <c r="P679" s="11">
        <v>15455.87</v>
      </c>
      <c r="Q679" s="11">
        <v>147109.04999999999</v>
      </c>
      <c r="R679" t="str">
        <f>VLOOKUP(D679,Lookups!$A$4:$E$311,5,FALSE)</f>
        <v>GR4</v>
      </c>
      <c r="S679" t="str">
        <f t="shared" si="50"/>
        <v>500</v>
      </c>
      <c r="T679" t="str">
        <f t="shared" si="51"/>
        <v>GR4500</v>
      </c>
      <c r="U679" t="str">
        <f t="shared" si="52"/>
        <v>GR45002014</v>
      </c>
      <c r="V679" t="str">
        <f t="shared" si="53"/>
        <v>PLTL</v>
      </c>
      <c r="W679" t="str">
        <f t="shared" si="54"/>
        <v>GR4PLTL2014</v>
      </c>
    </row>
    <row r="680" spans="1:23" x14ac:dyDescent="0.25">
      <c r="A680" t="s">
        <v>3222</v>
      </c>
      <c r="B680" t="s">
        <v>2686</v>
      </c>
      <c r="C680" t="s">
        <v>17</v>
      </c>
      <c r="D680" s="1" t="s">
        <v>26</v>
      </c>
      <c r="E680" s="11">
        <v>0</v>
      </c>
      <c r="F680" s="11">
        <v>0</v>
      </c>
      <c r="G680" s="11">
        <v>0</v>
      </c>
      <c r="H680" s="11">
        <v>0</v>
      </c>
      <c r="I680" s="11">
        <v>0</v>
      </c>
      <c r="J680" s="11">
        <v>0</v>
      </c>
      <c r="K680" s="11">
        <v>0</v>
      </c>
      <c r="L680" s="11">
        <v>0</v>
      </c>
      <c r="M680" s="11">
        <v>0</v>
      </c>
      <c r="N680" s="11">
        <v>0</v>
      </c>
      <c r="O680" s="11">
        <v>0</v>
      </c>
      <c r="P680" s="11">
        <v>0</v>
      </c>
      <c r="Q680" s="11">
        <v>0</v>
      </c>
      <c r="R680" t="str">
        <f>VLOOKUP(D680,Lookups!$A$4:$E$311,5,FALSE)</f>
        <v>GRC</v>
      </c>
      <c r="S680" t="str">
        <f t="shared" si="50"/>
        <v>500</v>
      </c>
      <c r="T680" t="str">
        <f t="shared" si="51"/>
        <v>GRC500</v>
      </c>
      <c r="U680" t="str">
        <f t="shared" si="52"/>
        <v>GRC5002014</v>
      </c>
      <c r="V680" t="str">
        <f t="shared" si="53"/>
        <v>PLTL</v>
      </c>
      <c r="W680" t="str">
        <f t="shared" si="54"/>
        <v>GRCPLTL2014</v>
      </c>
    </row>
    <row r="681" spans="1:23" x14ac:dyDescent="0.25">
      <c r="A681" t="s">
        <v>3222</v>
      </c>
      <c r="B681" t="s">
        <v>2686</v>
      </c>
      <c r="C681" t="s">
        <v>27</v>
      </c>
      <c r="D681" s="1" t="s">
        <v>18</v>
      </c>
      <c r="E681" s="11">
        <v>0</v>
      </c>
      <c r="F681" s="11">
        <v>0</v>
      </c>
      <c r="G681" s="11">
        <v>0</v>
      </c>
      <c r="H681" s="11">
        <v>0</v>
      </c>
      <c r="I681" s="11">
        <v>0</v>
      </c>
      <c r="J681" s="11">
        <v>0</v>
      </c>
      <c r="K681" s="11">
        <v>0</v>
      </c>
      <c r="L681" s="11">
        <v>0</v>
      </c>
      <c r="M681" s="11">
        <v>0</v>
      </c>
      <c r="N681" s="11">
        <v>0</v>
      </c>
      <c r="O681" s="11">
        <v>0</v>
      </c>
      <c r="P681" s="11">
        <v>0</v>
      </c>
      <c r="Q681" s="11">
        <v>0</v>
      </c>
      <c r="R681" t="str">
        <f>VLOOKUP(D681,Lookups!$A$4:$E$311,5,FALSE)</f>
        <v>CRC</v>
      </c>
      <c r="S681" t="str">
        <f t="shared" si="50"/>
        <v>500</v>
      </c>
      <c r="T681" t="str">
        <f t="shared" si="51"/>
        <v>CRC500</v>
      </c>
      <c r="U681" t="str">
        <f t="shared" si="52"/>
        <v>CRC5002014</v>
      </c>
      <c r="V681" t="str">
        <f t="shared" si="53"/>
        <v>PNTL</v>
      </c>
      <c r="W681" t="str">
        <f t="shared" si="54"/>
        <v>CRCPNTL2014</v>
      </c>
    </row>
    <row r="682" spans="1:23" x14ac:dyDescent="0.25">
      <c r="A682" t="s">
        <v>3222</v>
      </c>
      <c r="B682" t="s">
        <v>2686</v>
      </c>
      <c r="C682" t="s">
        <v>27</v>
      </c>
      <c r="D682" s="1" t="s">
        <v>19</v>
      </c>
      <c r="E682" s="11">
        <v>6525.38</v>
      </c>
      <c r="F682" s="11">
        <v>2470.98</v>
      </c>
      <c r="G682" s="11">
        <v>1791.57</v>
      </c>
      <c r="H682" s="11">
        <v>4347.33</v>
      </c>
      <c r="I682" s="11">
        <v>1916.69</v>
      </c>
      <c r="J682" s="11">
        <v>2554.9699999999998</v>
      </c>
      <c r="K682" s="11">
        <v>2685.27</v>
      </c>
      <c r="L682" s="11">
        <v>1680.52</v>
      </c>
      <c r="M682" s="11">
        <v>1823.14</v>
      </c>
      <c r="N682" s="11">
        <v>3202.92</v>
      </c>
      <c r="O682" s="11">
        <v>3842.21</v>
      </c>
      <c r="P682" s="11">
        <v>5848.52</v>
      </c>
      <c r="Q682" s="11">
        <v>38689.5</v>
      </c>
      <c r="R682" t="str">
        <f>VLOOKUP(D682,Lookups!$A$4:$E$311,5,FALSE)</f>
        <v>CR4</v>
      </c>
      <c r="S682" t="str">
        <f t="shared" si="50"/>
        <v>500</v>
      </c>
      <c r="T682" t="str">
        <f t="shared" si="51"/>
        <v>CR4500</v>
      </c>
      <c r="U682" t="str">
        <f t="shared" si="52"/>
        <v>CR45002014</v>
      </c>
      <c r="V682" t="str">
        <f t="shared" si="53"/>
        <v>PNTL</v>
      </c>
      <c r="W682" t="str">
        <f t="shared" si="54"/>
        <v>CR4PNTL2014</v>
      </c>
    </row>
    <row r="683" spans="1:23" x14ac:dyDescent="0.25">
      <c r="A683" t="s">
        <v>3222</v>
      </c>
      <c r="B683" t="s">
        <v>2686</v>
      </c>
      <c r="C683" t="s">
        <v>27</v>
      </c>
      <c r="D683" s="1" t="s">
        <v>20</v>
      </c>
      <c r="E683" s="11">
        <v>7250.45</v>
      </c>
      <c r="F683" s="11">
        <v>2745.54</v>
      </c>
      <c r="G683" s="11">
        <v>1990.71</v>
      </c>
      <c r="H683" s="11">
        <v>4830.38</v>
      </c>
      <c r="I683" s="11">
        <v>2129.6799999999998</v>
      </c>
      <c r="J683" s="11">
        <v>2838.83</v>
      </c>
      <c r="K683" s="11">
        <v>2983.64</v>
      </c>
      <c r="L683" s="11">
        <v>1867.29</v>
      </c>
      <c r="M683" s="11">
        <v>2025.78</v>
      </c>
      <c r="N683" s="11">
        <v>3558.87</v>
      </c>
      <c r="O683" s="11">
        <v>4269.1499999999996</v>
      </c>
      <c r="P683" s="11">
        <v>6498.42</v>
      </c>
      <c r="Q683" s="11">
        <v>42988.74</v>
      </c>
      <c r="R683" t="str">
        <f>VLOOKUP(D683,Lookups!$A$4:$E$311,5,FALSE)</f>
        <v>CR5</v>
      </c>
      <c r="S683" t="str">
        <f t="shared" si="50"/>
        <v>500</v>
      </c>
      <c r="T683" t="str">
        <f t="shared" si="51"/>
        <v>CR5500</v>
      </c>
      <c r="U683" t="str">
        <f t="shared" si="52"/>
        <v>CR55002014</v>
      </c>
      <c r="V683" t="str">
        <f t="shared" si="53"/>
        <v>PNTL</v>
      </c>
      <c r="W683" t="str">
        <f t="shared" si="54"/>
        <v>CR5PNTL2014</v>
      </c>
    </row>
    <row r="684" spans="1:23" x14ac:dyDescent="0.25">
      <c r="A684" t="s">
        <v>3222</v>
      </c>
      <c r="B684" t="s">
        <v>2686</v>
      </c>
      <c r="C684" t="s">
        <v>27</v>
      </c>
      <c r="D684" s="1" t="s">
        <v>21</v>
      </c>
      <c r="E684" s="11">
        <v>10392.290000000001</v>
      </c>
      <c r="F684" s="11">
        <v>3935.2</v>
      </c>
      <c r="G684" s="11">
        <v>2853.23</v>
      </c>
      <c r="H684" s="11">
        <v>6923.46</v>
      </c>
      <c r="I684" s="11">
        <v>3052.45</v>
      </c>
      <c r="J684" s="11">
        <v>4068.96</v>
      </c>
      <c r="K684" s="11">
        <v>4276.4399999999996</v>
      </c>
      <c r="L684" s="11">
        <v>2676.41</v>
      </c>
      <c r="M684" s="11">
        <v>2903.51</v>
      </c>
      <c r="N684" s="11">
        <v>5100.97</v>
      </c>
      <c r="O684" s="11">
        <v>6119.14</v>
      </c>
      <c r="P684" s="11">
        <v>9314.36</v>
      </c>
      <c r="Q684" s="11">
        <v>61616.42</v>
      </c>
      <c r="R684" t="str">
        <f>VLOOKUP(D684,Lookups!$A$4:$E$311,5,FALSE)</f>
        <v>CR6</v>
      </c>
      <c r="S684" t="str">
        <f t="shared" si="50"/>
        <v>500</v>
      </c>
      <c r="T684" t="str">
        <f t="shared" si="51"/>
        <v>CR6500</v>
      </c>
      <c r="U684" t="str">
        <f t="shared" si="52"/>
        <v>CR65002014</v>
      </c>
      <c r="V684" t="str">
        <f t="shared" si="53"/>
        <v>PNTL</v>
      </c>
      <c r="W684" t="str">
        <f t="shared" si="54"/>
        <v>CR6PNTL2014</v>
      </c>
    </row>
    <row r="685" spans="1:23" x14ac:dyDescent="0.25">
      <c r="A685" t="s">
        <v>3222</v>
      </c>
      <c r="B685" t="s">
        <v>2686</v>
      </c>
      <c r="C685" t="s">
        <v>27</v>
      </c>
      <c r="D685" s="1" t="s">
        <v>22</v>
      </c>
      <c r="E685" s="11">
        <v>0</v>
      </c>
      <c r="F685" s="11">
        <v>0</v>
      </c>
      <c r="G685" s="11">
        <v>0</v>
      </c>
      <c r="H685" s="11">
        <v>0</v>
      </c>
      <c r="I685" s="11">
        <v>0</v>
      </c>
      <c r="J685" s="11">
        <v>0</v>
      </c>
      <c r="K685" s="11">
        <v>0</v>
      </c>
      <c r="L685" s="11">
        <v>0</v>
      </c>
      <c r="M685" s="11">
        <v>2.79</v>
      </c>
      <c r="N685" s="11">
        <v>0.71</v>
      </c>
      <c r="O685" s="11">
        <v>0</v>
      </c>
      <c r="P685" s="11">
        <v>0</v>
      </c>
      <c r="Q685" s="11">
        <v>3.5</v>
      </c>
      <c r="R685" t="str">
        <f>VLOOKUP(D685,Lookups!$A$4:$E$311,5,FALSE)</f>
        <v>TY3</v>
      </c>
      <c r="S685" t="str">
        <f t="shared" ref="S685:S726" si="55">LEFT(B685,3)</f>
        <v>500</v>
      </c>
      <c r="T685" t="str">
        <f t="shared" ref="T685:T726" si="56">R685&amp;S685</f>
        <v>TY3500</v>
      </c>
      <c r="U685" t="str">
        <f t="shared" si="52"/>
        <v>TY35002014</v>
      </c>
      <c r="V685" t="str">
        <f t="shared" si="53"/>
        <v>PNTL</v>
      </c>
      <c r="W685" t="str">
        <f t="shared" si="54"/>
        <v>TY3PNTL2014</v>
      </c>
    </row>
    <row r="686" spans="1:23" x14ac:dyDescent="0.25">
      <c r="A686" t="s">
        <v>3222</v>
      </c>
      <c r="B686" t="s">
        <v>2686</v>
      </c>
      <c r="C686" t="s">
        <v>27</v>
      </c>
      <c r="D686" s="1" t="s">
        <v>23</v>
      </c>
      <c r="E686" s="11">
        <v>0</v>
      </c>
      <c r="F686" s="11">
        <v>0</v>
      </c>
      <c r="G686" s="11">
        <v>0</v>
      </c>
      <c r="H686" s="11">
        <v>0</v>
      </c>
      <c r="I686" s="11">
        <v>0</v>
      </c>
      <c r="J686" s="11">
        <v>0</v>
      </c>
      <c r="K686" s="11">
        <v>0</v>
      </c>
      <c r="L686" s="11">
        <v>0</v>
      </c>
      <c r="M686" s="11">
        <v>0</v>
      </c>
      <c r="N686" s="11">
        <v>0</v>
      </c>
      <c r="O686" s="11">
        <v>0</v>
      </c>
      <c r="P686" s="11">
        <v>0</v>
      </c>
      <c r="Q686" s="11">
        <v>0</v>
      </c>
      <c r="R686" t="str">
        <f>VLOOKUP(D686,Lookups!$A$4:$E$311,5,FALSE)</f>
        <v>TYC</v>
      </c>
      <c r="S686" t="str">
        <f t="shared" si="55"/>
        <v>500</v>
      </c>
      <c r="T686" t="str">
        <f t="shared" si="56"/>
        <v>TYC500</v>
      </c>
      <c r="U686" t="str">
        <f t="shared" si="52"/>
        <v>TYC5002014</v>
      </c>
      <c r="V686" t="str">
        <f t="shared" si="53"/>
        <v>PNTL</v>
      </c>
      <c r="W686" t="str">
        <f t="shared" si="54"/>
        <v>TYCPNTL2014</v>
      </c>
    </row>
    <row r="687" spans="1:23" x14ac:dyDescent="0.25">
      <c r="A687" t="s">
        <v>3222</v>
      </c>
      <c r="B687" t="s">
        <v>2686</v>
      </c>
      <c r="C687" t="s">
        <v>27</v>
      </c>
      <c r="D687" s="1" t="s">
        <v>24</v>
      </c>
      <c r="E687" s="11">
        <v>8278.6</v>
      </c>
      <c r="F687" s="11">
        <v>1437.71</v>
      </c>
      <c r="G687" s="11">
        <v>1105.1300000000001</v>
      </c>
      <c r="H687" s="11">
        <v>3474.94</v>
      </c>
      <c r="I687" s="11">
        <v>2461.89</v>
      </c>
      <c r="J687" s="11">
        <v>1300.1300000000001</v>
      </c>
      <c r="K687" s="11">
        <v>1705.86</v>
      </c>
      <c r="L687" s="11">
        <v>1012.33</v>
      </c>
      <c r="M687" s="11">
        <v>1319.74</v>
      </c>
      <c r="N687" s="11">
        <v>2164.29</v>
      </c>
      <c r="O687" s="11">
        <v>2872.45</v>
      </c>
      <c r="P687" s="11">
        <v>4221.6899999999996</v>
      </c>
      <c r="Q687" s="11">
        <v>31354.76</v>
      </c>
      <c r="R687" t="str">
        <f>VLOOKUP(D687,Lookups!$A$4:$E$311,5,FALSE)</f>
        <v>GR3</v>
      </c>
      <c r="S687" t="str">
        <f t="shared" si="55"/>
        <v>500</v>
      </c>
      <c r="T687" t="str">
        <f t="shared" si="56"/>
        <v>GR3500</v>
      </c>
      <c r="U687" t="str">
        <f t="shared" si="52"/>
        <v>GR35002014</v>
      </c>
      <c r="V687" t="str">
        <f t="shared" si="53"/>
        <v>PNTL</v>
      </c>
      <c r="W687" t="str">
        <f t="shared" si="54"/>
        <v>GR3PNTL2014</v>
      </c>
    </row>
    <row r="688" spans="1:23" x14ac:dyDescent="0.25">
      <c r="A688" t="s">
        <v>3222</v>
      </c>
      <c r="B688" t="s">
        <v>2686</v>
      </c>
      <c r="C688" t="s">
        <v>27</v>
      </c>
      <c r="D688" s="1" t="s">
        <v>25</v>
      </c>
      <c r="E688" s="11">
        <v>12417.94</v>
      </c>
      <c r="F688" s="11">
        <v>2156.54</v>
      </c>
      <c r="G688" s="11">
        <v>1657.66</v>
      </c>
      <c r="H688" s="11">
        <v>5212.37</v>
      </c>
      <c r="I688" s="11">
        <v>3692.74</v>
      </c>
      <c r="J688" s="11">
        <v>1950.16</v>
      </c>
      <c r="K688" s="11">
        <v>2558.83</v>
      </c>
      <c r="L688" s="11">
        <v>1518.62</v>
      </c>
      <c r="M688" s="11">
        <v>1979.7</v>
      </c>
      <c r="N688" s="11">
        <v>3246.47</v>
      </c>
      <c r="O688" s="11">
        <v>4308.72</v>
      </c>
      <c r="P688" s="11">
        <v>6332.59</v>
      </c>
      <c r="Q688" s="11">
        <v>47032.34</v>
      </c>
      <c r="R688" t="str">
        <f>VLOOKUP(D688,Lookups!$A$4:$E$311,5,FALSE)</f>
        <v>GR4</v>
      </c>
      <c r="S688" t="str">
        <f t="shared" si="55"/>
        <v>500</v>
      </c>
      <c r="T688" t="str">
        <f t="shared" si="56"/>
        <v>GR4500</v>
      </c>
      <c r="U688" t="str">
        <f t="shared" si="52"/>
        <v>GR45002014</v>
      </c>
      <c r="V688" t="str">
        <f t="shared" si="53"/>
        <v>PNTL</v>
      </c>
      <c r="W688" t="str">
        <f t="shared" si="54"/>
        <v>GR4PNTL2014</v>
      </c>
    </row>
    <row r="689" spans="1:23" x14ac:dyDescent="0.25">
      <c r="A689" t="s">
        <v>3222</v>
      </c>
      <c r="B689" t="s">
        <v>2686</v>
      </c>
      <c r="C689" t="s">
        <v>27</v>
      </c>
      <c r="D689" s="1" t="s">
        <v>26</v>
      </c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1">
        <v>0</v>
      </c>
      <c r="M689" s="11">
        <v>0</v>
      </c>
      <c r="N689" s="11">
        <v>0</v>
      </c>
      <c r="O689" s="11">
        <v>0</v>
      </c>
      <c r="P689" s="11">
        <v>0</v>
      </c>
      <c r="Q689" s="11">
        <v>0</v>
      </c>
      <c r="R689" t="str">
        <f>VLOOKUP(D689,Lookups!$A$4:$E$311,5,FALSE)</f>
        <v>GRC</v>
      </c>
      <c r="S689" t="str">
        <f t="shared" si="55"/>
        <v>500</v>
      </c>
      <c r="T689" t="str">
        <f t="shared" si="56"/>
        <v>GRC500</v>
      </c>
      <c r="U689" t="str">
        <f t="shared" si="52"/>
        <v>GRC5002014</v>
      </c>
      <c r="V689" t="str">
        <f t="shared" si="53"/>
        <v>PNTL</v>
      </c>
      <c r="W689" t="str">
        <f t="shared" si="54"/>
        <v>GRCPNTL2014</v>
      </c>
    </row>
    <row r="690" spans="1:23" x14ac:dyDescent="0.25">
      <c r="A690" t="s">
        <v>3222</v>
      </c>
      <c r="B690" t="s">
        <v>2726</v>
      </c>
      <c r="C690" t="s">
        <v>17</v>
      </c>
      <c r="D690" s="1" t="s">
        <v>18</v>
      </c>
      <c r="E690" s="11">
        <v>0</v>
      </c>
      <c r="F690" s="11">
        <v>0</v>
      </c>
      <c r="G690" s="11">
        <v>0</v>
      </c>
      <c r="H690" s="11">
        <v>0</v>
      </c>
      <c r="I690" s="11">
        <v>0</v>
      </c>
      <c r="J690" s="11">
        <v>0</v>
      </c>
      <c r="K690" s="11">
        <v>0</v>
      </c>
      <c r="L690" s="11">
        <v>0</v>
      </c>
      <c r="M690" s="11">
        <v>0</v>
      </c>
      <c r="N690" s="11">
        <v>0</v>
      </c>
      <c r="O690" s="11">
        <v>0</v>
      </c>
      <c r="P690" s="11">
        <v>0</v>
      </c>
      <c r="Q690" s="11">
        <v>0</v>
      </c>
      <c r="R690" t="str">
        <f>VLOOKUP(D690,Lookups!$A$4:$E$311,5,FALSE)</f>
        <v>CRC</v>
      </c>
      <c r="S690" t="str">
        <f t="shared" si="55"/>
        <v>501</v>
      </c>
      <c r="T690" t="str">
        <f t="shared" si="56"/>
        <v>CRC501</v>
      </c>
      <c r="U690" t="str">
        <f t="shared" si="52"/>
        <v>CRC5012014</v>
      </c>
      <c r="V690" t="str">
        <f t="shared" si="53"/>
        <v>PLTL</v>
      </c>
      <c r="W690" t="str">
        <f t="shared" si="54"/>
        <v>CRCPLTL2014</v>
      </c>
    </row>
    <row r="691" spans="1:23" x14ac:dyDescent="0.25">
      <c r="A691" t="s">
        <v>3222</v>
      </c>
      <c r="B691" t="s">
        <v>2726</v>
      </c>
      <c r="C691" t="s">
        <v>17</v>
      </c>
      <c r="D691" s="1" t="s">
        <v>19</v>
      </c>
      <c r="E691" s="11">
        <v>15052.66</v>
      </c>
      <c r="F691" s="11">
        <v>12599.62</v>
      </c>
      <c r="G691" s="11">
        <v>12720.07</v>
      </c>
      <c r="H691" s="11">
        <v>12016.09</v>
      </c>
      <c r="I691" s="11">
        <v>12109.86</v>
      </c>
      <c r="J691" s="11">
        <v>10635.9</v>
      </c>
      <c r="K691" s="11">
        <v>11301.23</v>
      </c>
      <c r="L691" s="11">
        <v>10389.94</v>
      </c>
      <c r="M691" s="11">
        <v>10959.57</v>
      </c>
      <c r="N691" s="11">
        <v>9178.3799999999992</v>
      </c>
      <c r="O691" s="11">
        <v>11073.17</v>
      </c>
      <c r="P691" s="11">
        <v>11287.15</v>
      </c>
      <c r="Q691" s="11">
        <v>139323.64000000001</v>
      </c>
      <c r="R691" t="str">
        <f>VLOOKUP(D691,Lookups!$A$4:$E$311,5,FALSE)</f>
        <v>CR4</v>
      </c>
      <c r="S691" t="str">
        <f t="shared" si="55"/>
        <v>501</v>
      </c>
      <c r="T691" t="str">
        <f t="shared" si="56"/>
        <v>CR4501</v>
      </c>
      <c r="U691" t="str">
        <f t="shared" si="52"/>
        <v>CR45012014</v>
      </c>
      <c r="V691" t="str">
        <f t="shared" si="53"/>
        <v>PLTL</v>
      </c>
      <c r="W691" t="str">
        <f t="shared" si="54"/>
        <v>CR4PLTL2014</v>
      </c>
    </row>
    <row r="692" spans="1:23" x14ac:dyDescent="0.25">
      <c r="A692" t="s">
        <v>3222</v>
      </c>
      <c r="B692" t="s">
        <v>2726</v>
      </c>
      <c r="C692" t="s">
        <v>17</v>
      </c>
      <c r="D692" s="1" t="s">
        <v>20</v>
      </c>
      <c r="E692" s="11">
        <v>16725.169999999998</v>
      </c>
      <c r="F692" s="11">
        <v>13999.55</v>
      </c>
      <c r="G692" s="11">
        <v>14133.41</v>
      </c>
      <c r="H692" s="11">
        <v>13351.25</v>
      </c>
      <c r="I692" s="11">
        <v>13455.42</v>
      </c>
      <c r="J692" s="11">
        <v>11817.66</v>
      </c>
      <c r="K692" s="11">
        <v>12556.92</v>
      </c>
      <c r="L692" s="11">
        <v>11544.4</v>
      </c>
      <c r="M692" s="11">
        <v>12177.31</v>
      </c>
      <c r="N692" s="11">
        <v>10198.24</v>
      </c>
      <c r="O692" s="11">
        <v>12303.51</v>
      </c>
      <c r="P692" s="11">
        <v>12541.26</v>
      </c>
      <c r="Q692" s="11">
        <v>154804.1</v>
      </c>
      <c r="R692" t="str">
        <f>VLOOKUP(D692,Lookups!$A$4:$E$311,5,FALSE)</f>
        <v>CR5</v>
      </c>
      <c r="S692" t="str">
        <f t="shared" si="55"/>
        <v>501</v>
      </c>
      <c r="T692" t="str">
        <f t="shared" si="56"/>
        <v>CR5501</v>
      </c>
      <c r="U692" t="str">
        <f t="shared" si="52"/>
        <v>CR55012014</v>
      </c>
      <c r="V692" t="str">
        <f t="shared" si="53"/>
        <v>PLTL</v>
      </c>
      <c r="W692" t="str">
        <f t="shared" si="54"/>
        <v>CR5PLTL2014</v>
      </c>
    </row>
    <row r="693" spans="1:23" x14ac:dyDescent="0.25">
      <c r="A693" t="s">
        <v>3222</v>
      </c>
      <c r="B693" t="s">
        <v>2726</v>
      </c>
      <c r="C693" t="s">
        <v>17</v>
      </c>
      <c r="D693" s="1" t="s">
        <v>21</v>
      </c>
      <c r="E693" s="11">
        <v>23972.74</v>
      </c>
      <c r="F693" s="11">
        <v>20066.009999999998</v>
      </c>
      <c r="G693" s="11">
        <v>20257.849999999999</v>
      </c>
      <c r="H693" s="11">
        <v>19136.740000000002</v>
      </c>
      <c r="I693" s="11">
        <v>19286.080000000002</v>
      </c>
      <c r="J693" s="11">
        <v>16938.62</v>
      </c>
      <c r="K693" s="11">
        <v>17998.25</v>
      </c>
      <c r="L693" s="11">
        <v>16546.919999999998</v>
      </c>
      <c r="M693" s="11">
        <v>17454.13</v>
      </c>
      <c r="N693" s="11">
        <v>14617.43</v>
      </c>
      <c r="O693" s="11">
        <v>17635</v>
      </c>
      <c r="P693" s="11">
        <v>17975.77</v>
      </c>
      <c r="Q693" s="11">
        <v>221885.54</v>
      </c>
      <c r="R693" t="str">
        <f>VLOOKUP(D693,Lookups!$A$4:$E$311,5,FALSE)</f>
        <v>CR6</v>
      </c>
      <c r="S693" t="str">
        <f t="shared" si="55"/>
        <v>501</v>
      </c>
      <c r="T693" t="str">
        <f t="shared" si="56"/>
        <v>CR6501</v>
      </c>
      <c r="U693" t="str">
        <f t="shared" si="52"/>
        <v>CR65012014</v>
      </c>
      <c r="V693" t="str">
        <f t="shared" si="53"/>
        <v>PLTL</v>
      </c>
      <c r="W693" t="str">
        <f t="shared" si="54"/>
        <v>CR6PLTL2014</v>
      </c>
    </row>
    <row r="694" spans="1:23" x14ac:dyDescent="0.25">
      <c r="A694" t="s">
        <v>3222</v>
      </c>
      <c r="B694" t="s">
        <v>2726</v>
      </c>
      <c r="C694" t="s">
        <v>17</v>
      </c>
      <c r="D694" s="1" t="s">
        <v>24</v>
      </c>
      <c r="E694" s="11">
        <v>8961.7800000000007</v>
      </c>
      <c r="F694" s="11">
        <v>9508.76</v>
      </c>
      <c r="G694" s="11">
        <v>10348.35</v>
      </c>
      <c r="H694" s="11">
        <v>10173.450000000001</v>
      </c>
      <c r="I694" s="11">
        <v>9060.7900000000009</v>
      </c>
      <c r="J694" s="11">
        <v>9132.1299999999992</v>
      </c>
      <c r="K694" s="11">
        <v>10290.799999999999</v>
      </c>
      <c r="L694" s="11">
        <v>11694.5</v>
      </c>
      <c r="M694" s="11">
        <v>9714.82</v>
      </c>
      <c r="N694" s="11">
        <v>11558.24</v>
      </c>
      <c r="O694" s="11">
        <v>12014.81</v>
      </c>
      <c r="P694" s="11">
        <v>12611.35</v>
      </c>
      <c r="Q694" s="11">
        <v>125069.78</v>
      </c>
      <c r="R694" t="str">
        <f>VLOOKUP(D694,Lookups!$A$4:$E$311,5,FALSE)</f>
        <v>GR3</v>
      </c>
      <c r="S694" t="str">
        <f t="shared" si="55"/>
        <v>501</v>
      </c>
      <c r="T694" t="str">
        <f t="shared" si="56"/>
        <v>GR3501</v>
      </c>
      <c r="U694" t="str">
        <f t="shared" si="52"/>
        <v>GR35012014</v>
      </c>
      <c r="V694" t="str">
        <f t="shared" si="53"/>
        <v>PLTL</v>
      </c>
      <c r="W694" t="str">
        <f t="shared" si="54"/>
        <v>GR3PLTL2014</v>
      </c>
    </row>
    <row r="695" spans="1:23" x14ac:dyDescent="0.25">
      <c r="A695" t="s">
        <v>3222</v>
      </c>
      <c r="B695" t="s">
        <v>2726</v>
      </c>
      <c r="C695" t="s">
        <v>17</v>
      </c>
      <c r="D695" s="1" t="s">
        <v>25</v>
      </c>
      <c r="E695" s="11">
        <v>13442.7</v>
      </c>
      <c r="F695" s="11">
        <v>14263.14</v>
      </c>
      <c r="G695" s="11">
        <v>15522.52</v>
      </c>
      <c r="H695" s="11">
        <v>15260.14</v>
      </c>
      <c r="I695" s="11">
        <v>13591.14</v>
      </c>
      <c r="J695" s="11">
        <v>13698.21</v>
      </c>
      <c r="K695" s="11">
        <v>15436.21</v>
      </c>
      <c r="L695" s="11">
        <v>17541.73</v>
      </c>
      <c r="M695" s="11">
        <v>14572.23</v>
      </c>
      <c r="N695" s="11">
        <v>17337.349999999999</v>
      </c>
      <c r="O695" s="11">
        <v>18022.240000000002</v>
      </c>
      <c r="P695" s="11">
        <v>18917</v>
      </c>
      <c r="Q695" s="11">
        <v>187604.61</v>
      </c>
      <c r="R695" t="str">
        <f>VLOOKUP(D695,Lookups!$A$4:$E$311,5,FALSE)</f>
        <v>GR4</v>
      </c>
      <c r="S695" t="str">
        <f t="shared" si="55"/>
        <v>501</v>
      </c>
      <c r="T695" t="str">
        <f t="shared" si="56"/>
        <v>GR4501</v>
      </c>
      <c r="U695" t="str">
        <f t="shared" si="52"/>
        <v>GR45012014</v>
      </c>
      <c r="V695" t="str">
        <f t="shared" si="53"/>
        <v>PLTL</v>
      </c>
      <c r="W695" t="str">
        <f t="shared" si="54"/>
        <v>GR4PLTL2014</v>
      </c>
    </row>
    <row r="696" spans="1:23" x14ac:dyDescent="0.25">
      <c r="A696" t="s">
        <v>3222</v>
      </c>
      <c r="B696" t="s">
        <v>2726</v>
      </c>
      <c r="C696" t="s">
        <v>17</v>
      </c>
      <c r="D696" s="1" t="s">
        <v>26</v>
      </c>
      <c r="E696" s="11">
        <v>0</v>
      </c>
      <c r="F696" s="11">
        <v>0</v>
      </c>
      <c r="G696" s="11">
        <v>0</v>
      </c>
      <c r="H696" s="11">
        <v>0</v>
      </c>
      <c r="I696" s="11">
        <v>0</v>
      </c>
      <c r="J696" s="11">
        <v>0</v>
      </c>
      <c r="K696" s="11">
        <v>0</v>
      </c>
      <c r="L696" s="11">
        <v>0</v>
      </c>
      <c r="M696" s="11">
        <v>0</v>
      </c>
      <c r="N696" s="11">
        <v>0</v>
      </c>
      <c r="O696" s="11">
        <v>0</v>
      </c>
      <c r="P696" s="11">
        <v>0</v>
      </c>
      <c r="Q696" s="11">
        <v>0</v>
      </c>
      <c r="R696" t="str">
        <f>VLOOKUP(D696,Lookups!$A$4:$E$311,5,FALSE)</f>
        <v>GRC</v>
      </c>
      <c r="S696" t="str">
        <f t="shared" si="55"/>
        <v>501</v>
      </c>
      <c r="T696" t="str">
        <f t="shared" si="56"/>
        <v>GRC501</v>
      </c>
      <c r="U696" t="str">
        <f t="shared" si="52"/>
        <v>GRC5012014</v>
      </c>
      <c r="V696" t="str">
        <f t="shared" si="53"/>
        <v>PLTL</v>
      </c>
      <c r="W696" t="str">
        <f t="shared" si="54"/>
        <v>GRCPLTL2014</v>
      </c>
    </row>
    <row r="697" spans="1:23" x14ac:dyDescent="0.25">
      <c r="A697" t="s">
        <v>3222</v>
      </c>
      <c r="B697" t="s">
        <v>2726</v>
      </c>
      <c r="C697" t="s">
        <v>27</v>
      </c>
      <c r="D697" s="1" t="s">
        <v>18</v>
      </c>
      <c r="E697" s="11">
        <v>0</v>
      </c>
      <c r="F697" s="11">
        <v>0</v>
      </c>
      <c r="G697" s="11">
        <v>0</v>
      </c>
      <c r="H697" s="11">
        <v>0</v>
      </c>
      <c r="I697" s="11">
        <v>0</v>
      </c>
      <c r="J697" s="11">
        <v>0</v>
      </c>
      <c r="K697" s="11">
        <v>0</v>
      </c>
      <c r="L697" s="11">
        <v>0</v>
      </c>
      <c r="M697" s="11">
        <v>0</v>
      </c>
      <c r="N697" s="11">
        <v>0</v>
      </c>
      <c r="O697" s="11">
        <v>0</v>
      </c>
      <c r="P697" s="11">
        <v>0</v>
      </c>
      <c r="Q697" s="11">
        <v>0</v>
      </c>
      <c r="R697" t="str">
        <f>VLOOKUP(D697,Lookups!$A$4:$E$311,5,FALSE)</f>
        <v>CRC</v>
      </c>
      <c r="S697" t="str">
        <f t="shared" si="55"/>
        <v>501</v>
      </c>
      <c r="T697" t="str">
        <f t="shared" si="56"/>
        <v>CRC501</v>
      </c>
      <c r="U697" t="str">
        <f t="shared" si="52"/>
        <v>CRC5012014</v>
      </c>
      <c r="V697" t="str">
        <f t="shared" si="53"/>
        <v>PNTL</v>
      </c>
      <c r="W697" t="str">
        <f t="shared" si="54"/>
        <v>CRCPNTL2014</v>
      </c>
    </row>
    <row r="698" spans="1:23" x14ac:dyDescent="0.25">
      <c r="A698" t="s">
        <v>3222</v>
      </c>
      <c r="B698" t="s">
        <v>2726</v>
      </c>
      <c r="C698" t="s">
        <v>27</v>
      </c>
      <c r="D698" s="1" t="s">
        <v>19</v>
      </c>
      <c r="E698" s="11">
        <v>13973.71</v>
      </c>
      <c r="F698" s="11">
        <v>24097.68</v>
      </c>
      <c r="G698" s="11">
        <v>19070.36</v>
      </c>
      <c r="H698" s="11">
        <v>13349.19</v>
      </c>
      <c r="I698" s="11">
        <v>26231.98</v>
      </c>
      <c r="J698" s="11">
        <v>8634.2199999999993</v>
      </c>
      <c r="K698" s="11">
        <v>16954.37</v>
      </c>
      <c r="L698" s="11">
        <v>17434.66</v>
      </c>
      <c r="M698" s="11">
        <v>18950.86</v>
      </c>
      <c r="N698" s="11">
        <v>14931.92</v>
      </c>
      <c r="O698" s="11">
        <v>14060.82</v>
      </c>
      <c r="P698" s="11">
        <v>18896.98</v>
      </c>
      <c r="Q698" s="11">
        <v>206586.75</v>
      </c>
      <c r="R698" t="str">
        <f>VLOOKUP(D698,Lookups!$A$4:$E$311,5,FALSE)</f>
        <v>CR4</v>
      </c>
      <c r="S698" t="str">
        <f t="shared" si="55"/>
        <v>501</v>
      </c>
      <c r="T698" t="str">
        <f t="shared" si="56"/>
        <v>CR4501</v>
      </c>
      <c r="U698" t="str">
        <f t="shared" si="52"/>
        <v>CR45012014</v>
      </c>
      <c r="V698" t="str">
        <f t="shared" si="53"/>
        <v>PNTL</v>
      </c>
      <c r="W698" t="str">
        <f t="shared" si="54"/>
        <v>CR4PNTL2014</v>
      </c>
    </row>
    <row r="699" spans="1:23" x14ac:dyDescent="0.25">
      <c r="A699" t="s">
        <v>3222</v>
      </c>
      <c r="B699" t="s">
        <v>2726</v>
      </c>
      <c r="C699" t="s">
        <v>27</v>
      </c>
      <c r="D699" s="1" t="s">
        <v>20</v>
      </c>
      <c r="E699" s="11">
        <v>15526.34</v>
      </c>
      <c r="F699" s="11">
        <v>26775.200000000001</v>
      </c>
      <c r="G699" s="11">
        <v>21189.3</v>
      </c>
      <c r="H699" s="11">
        <v>14832.44</v>
      </c>
      <c r="I699" s="11">
        <v>29146.67</v>
      </c>
      <c r="J699" s="11">
        <v>9593.58</v>
      </c>
      <c r="K699" s="11">
        <v>18838.18</v>
      </c>
      <c r="L699" s="11">
        <v>19371.84</v>
      </c>
      <c r="M699" s="11">
        <v>21056.51</v>
      </c>
      <c r="N699" s="11">
        <v>16591.009999999998</v>
      </c>
      <c r="O699" s="11">
        <v>15623.13</v>
      </c>
      <c r="P699" s="11">
        <v>20996.65</v>
      </c>
      <c r="Q699" s="11">
        <v>229540.85</v>
      </c>
      <c r="R699" t="str">
        <f>VLOOKUP(D699,Lookups!$A$4:$E$311,5,FALSE)</f>
        <v>CR5</v>
      </c>
      <c r="S699" t="str">
        <f t="shared" si="55"/>
        <v>501</v>
      </c>
      <c r="T699" t="str">
        <f t="shared" si="56"/>
        <v>CR5501</v>
      </c>
      <c r="U699" t="str">
        <f t="shared" si="52"/>
        <v>CR55012014</v>
      </c>
      <c r="V699" t="str">
        <f t="shared" si="53"/>
        <v>PNTL</v>
      </c>
      <c r="W699" t="str">
        <f t="shared" si="54"/>
        <v>CR5PNTL2014</v>
      </c>
    </row>
    <row r="700" spans="1:23" x14ac:dyDescent="0.25">
      <c r="A700" t="s">
        <v>3222</v>
      </c>
      <c r="B700" t="s">
        <v>2726</v>
      </c>
      <c r="C700" t="s">
        <v>27</v>
      </c>
      <c r="D700" s="1" t="s">
        <v>21</v>
      </c>
      <c r="E700" s="11">
        <v>22254.41</v>
      </c>
      <c r="F700" s="11">
        <v>38377.769999999997</v>
      </c>
      <c r="G700" s="11">
        <v>30371.33</v>
      </c>
      <c r="H700" s="11">
        <v>21259.85</v>
      </c>
      <c r="I700" s="11">
        <v>41776.870000000003</v>
      </c>
      <c r="J700" s="11">
        <v>13750.81</v>
      </c>
      <c r="K700" s="11">
        <v>27001.42</v>
      </c>
      <c r="L700" s="11">
        <v>27766.3</v>
      </c>
      <c r="M700" s="11">
        <v>30181</v>
      </c>
      <c r="N700" s="11">
        <v>23780.46</v>
      </c>
      <c r="O700" s="11">
        <v>22393.16</v>
      </c>
      <c r="P700" s="11">
        <v>30095.200000000001</v>
      </c>
      <c r="Q700" s="11">
        <v>329008.58</v>
      </c>
      <c r="R700" t="str">
        <f>VLOOKUP(D700,Lookups!$A$4:$E$311,5,FALSE)</f>
        <v>CR6</v>
      </c>
      <c r="S700" t="str">
        <f t="shared" si="55"/>
        <v>501</v>
      </c>
      <c r="T700" t="str">
        <f t="shared" si="56"/>
        <v>CR6501</v>
      </c>
      <c r="U700" t="str">
        <f t="shared" si="52"/>
        <v>CR65012014</v>
      </c>
      <c r="V700" t="str">
        <f t="shared" si="53"/>
        <v>PNTL</v>
      </c>
      <c r="W700" t="str">
        <f t="shared" si="54"/>
        <v>CR6PNTL2014</v>
      </c>
    </row>
    <row r="701" spans="1:23" x14ac:dyDescent="0.25">
      <c r="A701" t="s">
        <v>3222</v>
      </c>
      <c r="B701" t="s">
        <v>2726</v>
      </c>
      <c r="C701" t="s">
        <v>27</v>
      </c>
      <c r="D701" s="1" t="s">
        <v>24</v>
      </c>
      <c r="E701" s="11">
        <v>3809.62</v>
      </c>
      <c r="F701" s="11">
        <v>238.57</v>
      </c>
      <c r="G701" s="11">
        <v>1986.92</v>
      </c>
      <c r="H701" s="11">
        <v>-6228.07</v>
      </c>
      <c r="I701" s="11">
        <v>2049.7800000000002</v>
      </c>
      <c r="J701" s="11">
        <v>2044.41</v>
      </c>
      <c r="K701" s="11">
        <v>809.51</v>
      </c>
      <c r="L701" s="11">
        <v>4475.53</v>
      </c>
      <c r="M701" s="11">
        <v>988.84</v>
      </c>
      <c r="N701" s="11">
        <v>-1822.99</v>
      </c>
      <c r="O701" s="11">
        <v>5522.32</v>
      </c>
      <c r="P701" s="11">
        <v>-2182.52</v>
      </c>
      <c r="Q701" s="11">
        <v>11691.92</v>
      </c>
      <c r="R701" t="str">
        <f>VLOOKUP(D701,Lookups!$A$4:$E$311,5,FALSE)</f>
        <v>GR3</v>
      </c>
      <c r="S701" t="str">
        <f t="shared" si="55"/>
        <v>501</v>
      </c>
      <c r="T701" t="str">
        <f t="shared" si="56"/>
        <v>GR3501</v>
      </c>
      <c r="U701" t="str">
        <f t="shared" si="52"/>
        <v>GR35012014</v>
      </c>
      <c r="V701" t="str">
        <f t="shared" si="53"/>
        <v>PNTL</v>
      </c>
      <c r="W701" t="str">
        <f t="shared" si="54"/>
        <v>GR3PNTL2014</v>
      </c>
    </row>
    <row r="702" spans="1:23" x14ac:dyDescent="0.25">
      <c r="A702" t="s">
        <v>3222</v>
      </c>
      <c r="B702" t="s">
        <v>2726</v>
      </c>
      <c r="C702" t="s">
        <v>27</v>
      </c>
      <c r="D702" s="1" t="s">
        <v>25</v>
      </c>
      <c r="E702" s="11">
        <v>5714.41</v>
      </c>
      <c r="F702" s="11">
        <v>357.85</v>
      </c>
      <c r="G702" s="11">
        <v>2980.39</v>
      </c>
      <c r="H702" s="11">
        <v>-9342.11</v>
      </c>
      <c r="I702" s="11">
        <v>3074.7</v>
      </c>
      <c r="J702" s="11">
        <v>3066.59</v>
      </c>
      <c r="K702" s="11">
        <v>1214.26</v>
      </c>
      <c r="L702" s="11">
        <v>6713.24</v>
      </c>
      <c r="M702" s="11">
        <v>1483.24</v>
      </c>
      <c r="N702" s="11">
        <v>-2734.48</v>
      </c>
      <c r="O702" s="11">
        <v>8283.4500000000007</v>
      </c>
      <c r="P702" s="11">
        <v>-3273.74</v>
      </c>
      <c r="Q702" s="11">
        <v>17537.8</v>
      </c>
      <c r="R702" t="str">
        <f>VLOOKUP(D702,Lookups!$A$4:$E$311,5,FALSE)</f>
        <v>GR4</v>
      </c>
      <c r="S702" t="str">
        <f t="shared" si="55"/>
        <v>501</v>
      </c>
      <c r="T702" t="str">
        <f t="shared" si="56"/>
        <v>GR4501</v>
      </c>
      <c r="U702" t="str">
        <f t="shared" si="52"/>
        <v>GR45012014</v>
      </c>
      <c r="V702" t="str">
        <f t="shared" si="53"/>
        <v>PNTL</v>
      </c>
      <c r="W702" t="str">
        <f t="shared" si="54"/>
        <v>GR4PNTL2014</v>
      </c>
    </row>
    <row r="703" spans="1:23" x14ac:dyDescent="0.25">
      <c r="A703" t="s">
        <v>3222</v>
      </c>
      <c r="B703" t="s">
        <v>2726</v>
      </c>
      <c r="C703" t="s">
        <v>27</v>
      </c>
      <c r="D703" s="1" t="s">
        <v>26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t="str">
        <f>VLOOKUP(D703,Lookups!$A$4:$E$311,5,FALSE)</f>
        <v>GRC</v>
      </c>
      <c r="S703" t="str">
        <f t="shared" si="55"/>
        <v>501</v>
      </c>
      <c r="T703" t="str">
        <f t="shared" si="56"/>
        <v>GRC501</v>
      </c>
      <c r="U703" t="str">
        <f t="shared" si="52"/>
        <v>GRC5012014</v>
      </c>
      <c r="V703" t="str">
        <f t="shared" si="53"/>
        <v>PNTL</v>
      </c>
      <c r="W703" t="str">
        <f t="shared" si="54"/>
        <v>GRCPNTL2014</v>
      </c>
    </row>
    <row r="704" spans="1:23" x14ac:dyDescent="0.25">
      <c r="A704" t="s">
        <v>3222</v>
      </c>
      <c r="B704" t="s">
        <v>2728</v>
      </c>
      <c r="C704" t="s">
        <v>27</v>
      </c>
      <c r="D704" s="1" t="s">
        <v>24</v>
      </c>
      <c r="E704" s="11">
        <v>7789.27</v>
      </c>
      <c r="F704" s="11">
        <v>5786.31</v>
      </c>
      <c r="G704" s="11">
        <v>7397.22</v>
      </c>
      <c r="H704" s="11">
        <v>7324.6</v>
      </c>
      <c r="I704" s="11">
        <v>6704.63</v>
      </c>
      <c r="J704" s="11">
        <v>6433.26</v>
      </c>
      <c r="K704" s="11">
        <v>6904.82</v>
      </c>
      <c r="L704" s="11">
        <v>7056.91</v>
      </c>
      <c r="M704" s="11">
        <v>6252.91</v>
      </c>
      <c r="N704" s="11">
        <v>14102.54</v>
      </c>
      <c r="O704" s="11">
        <v>4823.71</v>
      </c>
      <c r="P704" s="11">
        <v>6290.96</v>
      </c>
      <c r="Q704" s="11">
        <v>86867.14</v>
      </c>
      <c r="R704" t="str">
        <f>VLOOKUP(D704,Lookups!$A$4:$E$311,5,FALSE)</f>
        <v>GR3</v>
      </c>
      <c r="S704" t="str">
        <f t="shared" si="55"/>
        <v>501</v>
      </c>
      <c r="T704" t="str">
        <f t="shared" si="56"/>
        <v>GR3501</v>
      </c>
      <c r="U704" t="str">
        <f t="shared" si="52"/>
        <v>GR35012014</v>
      </c>
      <c r="V704" t="str">
        <f t="shared" si="53"/>
        <v>PNTL</v>
      </c>
      <c r="W704" t="str">
        <f t="shared" si="54"/>
        <v>GR3PNTL2014</v>
      </c>
    </row>
    <row r="705" spans="1:23" x14ac:dyDescent="0.25">
      <c r="A705" t="s">
        <v>3222</v>
      </c>
      <c r="B705" t="s">
        <v>2728</v>
      </c>
      <c r="C705" t="s">
        <v>27</v>
      </c>
      <c r="D705" s="1" t="s">
        <v>25</v>
      </c>
      <c r="E705" s="11">
        <v>11683.9</v>
      </c>
      <c r="F705" s="11">
        <v>8679.4699999999993</v>
      </c>
      <c r="G705" s="11">
        <v>11095.82</v>
      </c>
      <c r="H705" s="11">
        <v>10986.91</v>
      </c>
      <c r="I705" s="11">
        <v>10056.950000000001</v>
      </c>
      <c r="J705" s="11">
        <v>9649.89</v>
      </c>
      <c r="K705" s="11">
        <v>10357.219999999999</v>
      </c>
      <c r="L705" s="11">
        <v>10585.38</v>
      </c>
      <c r="M705" s="11">
        <v>9379.36</v>
      </c>
      <c r="N705" s="11">
        <v>21153.81</v>
      </c>
      <c r="O705" s="11">
        <v>7235.56</v>
      </c>
      <c r="P705" s="11">
        <v>9436.43</v>
      </c>
      <c r="Q705" s="11">
        <v>130300.7</v>
      </c>
      <c r="R705" t="str">
        <f>VLOOKUP(D705,Lookups!$A$4:$E$311,5,FALSE)</f>
        <v>GR4</v>
      </c>
      <c r="S705" t="str">
        <f t="shared" si="55"/>
        <v>501</v>
      </c>
      <c r="T705" t="str">
        <f t="shared" si="56"/>
        <v>GR4501</v>
      </c>
      <c r="U705" t="str">
        <f t="shared" si="52"/>
        <v>GR45012014</v>
      </c>
      <c r="V705" t="str">
        <f t="shared" si="53"/>
        <v>PNTL</v>
      </c>
      <c r="W705" t="str">
        <f t="shared" si="54"/>
        <v>GR4PNTL2014</v>
      </c>
    </row>
    <row r="706" spans="1:23" x14ac:dyDescent="0.25">
      <c r="A706" t="s">
        <v>3222</v>
      </c>
      <c r="B706" t="s">
        <v>2728</v>
      </c>
      <c r="C706" t="s">
        <v>27</v>
      </c>
      <c r="D706" s="1" t="s">
        <v>26</v>
      </c>
      <c r="E706" s="11">
        <v>0</v>
      </c>
      <c r="F706" s="11">
        <v>0</v>
      </c>
      <c r="G706" s="11">
        <v>0</v>
      </c>
      <c r="H706" s="11">
        <v>0</v>
      </c>
      <c r="I706" s="11">
        <v>0</v>
      </c>
      <c r="J706" s="11">
        <v>0</v>
      </c>
      <c r="K706" s="11">
        <v>0</v>
      </c>
      <c r="L706" s="11">
        <v>0</v>
      </c>
      <c r="M706" s="11">
        <v>0</v>
      </c>
      <c r="N706" s="11">
        <v>0</v>
      </c>
      <c r="O706" s="11">
        <v>0</v>
      </c>
      <c r="P706" s="11">
        <v>0</v>
      </c>
      <c r="Q706" s="11">
        <v>0</v>
      </c>
      <c r="R706" t="str">
        <f>VLOOKUP(D706,Lookups!$A$4:$E$311,5,FALSE)</f>
        <v>GRC</v>
      </c>
      <c r="S706" t="str">
        <f t="shared" si="55"/>
        <v>501</v>
      </c>
      <c r="T706" t="str">
        <f t="shared" si="56"/>
        <v>GRC501</v>
      </c>
      <c r="U706" t="str">
        <f t="shared" si="52"/>
        <v>GRC5012014</v>
      </c>
      <c r="V706" t="str">
        <f t="shared" si="53"/>
        <v>PNTL</v>
      </c>
      <c r="W706" t="str">
        <f t="shared" si="54"/>
        <v>GRCPNTL2014</v>
      </c>
    </row>
    <row r="707" spans="1:23" x14ac:dyDescent="0.25">
      <c r="A707" t="s">
        <v>3222</v>
      </c>
      <c r="B707" t="s">
        <v>2734</v>
      </c>
      <c r="C707" t="s">
        <v>27</v>
      </c>
      <c r="D707" s="1" t="s">
        <v>19</v>
      </c>
      <c r="E707" s="11">
        <v>0</v>
      </c>
      <c r="F707" s="11">
        <v>0</v>
      </c>
      <c r="G707" s="11">
        <v>0</v>
      </c>
      <c r="H707" s="11">
        <v>0</v>
      </c>
      <c r="I707" s="11">
        <v>0</v>
      </c>
      <c r="J707" s="11">
        <v>0</v>
      </c>
      <c r="K707" s="11">
        <v>0</v>
      </c>
      <c r="L707" s="11">
        <v>0</v>
      </c>
      <c r="M707" s="11">
        <v>0</v>
      </c>
      <c r="N707" s="11">
        <v>0</v>
      </c>
      <c r="O707" s="11">
        <v>0</v>
      </c>
      <c r="P707" s="11">
        <v>0</v>
      </c>
      <c r="Q707" s="11">
        <v>0</v>
      </c>
      <c r="R707" t="str">
        <f>VLOOKUP(D707,Lookups!$A$4:$E$311,5,FALSE)</f>
        <v>CR4</v>
      </c>
      <c r="S707" t="str">
        <f t="shared" si="55"/>
        <v>501</v>
      </c>
      <c r="T707" t="str">
        <f t="shared" si="56"/>
        <v>CR4501</v>
      </c>
      <c r="U707" t="str">
        <f t="shared" ref="U707:U770" si="57">T707&amp;A707</f>
        <v>CR45012014</v>
      </c>
      <c r="V707" t="str">
        <f t="shared" ref="V707:V770" si="58">LEFT(C707,4)</f>
        <v>PNTL</v>
      </c>
      <c r="W707" t="str">
        <f t="shared" ref="W707:W770" si="59">R707&amp;V707&amp;A707</f>
        <v>CR4PNTL2014</v>
      </c>
    </row>
    <row r="708" spans="1:23" x14ac:dyDescent="0.25">
      <c r="A708" t="s">
        <v>3222</v>
      </c>
      <c r="B708" t="s">
        <v>2734</v>
      </c>
      <c r="C708" t="s">
        <v>27</v>
      </c>
      <c r="D708" s="1" t="s">
        <v>20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  <c r="J708" s="11">
        <v>0</v>
      </c>
      <c r="K708" s="11">
        <v>0</v>
      </c>
      <c r="L708" s="11">
        <v>0</v>
      </c>
      <c r="M708" s="11">
        <v>0</v>
      </c>
      <c r="N708" s="11">
        <v>0</v>
      </c>
      <c r="O708" s="11">
        <v>0</v>
      </c>
      <c r="P708" s="11">
        <v>0</v>
      </c>
      <c r="Q708" s="11">
        <v>0</v>
      </c>
      <c r="R708" t="str">
        <f>VLOOKUP(D708,Lookups!$A$4:$E$311,5,FALSE)</f>
        <v>CR5</v>
      </c>
      <c r="S708" t="str">
        <f t="shared" si="55"/>
        <v>501</v>
      </c>
      <c r="T708" t="str">
        <f t="shared" si="56"/>
        <v>CR5501</v>
      </c>
      <c r="U708" t="str">
        <f t="shared" si="57"/>
        <v>CR55012014</v>
      </c>
      <c r="V708" t="str">
        <f t="shared" si="58"/>
        <v>PNTL</v>
      </c>
      <c r="W708" t="str">
        <f t="shared" si="59"/>
        <v>CR5PNTL2014</v>
      </c>
    </row>
    <row r="709" spans="1:23" x14ac:dyDescent="0.25">
      <c r="A709" t="s">
        <v>3222</v>
      </c>
      <c r="B709" t="s">
        <v>2734</v>
      </c>
      <c r="C709" t="s">
        <v>27</v>
      </c>
      <c r="D709" s="1" t="s">
        <v>21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  <c r="J709" s="11">
        <v>0</v>
      </c>
      <c r="K709" s="11">
        <v>0</v>
      </c>
      <c r="L709" s="11">
        <v>0</v>
      </c>
      <c r="M709" s="11">
        <v>0</v>
      </c>
      <c r="N709" s="11">
        <v>0</v>
      </c>
      <c r="O709" s="11">
        <v>0</v>
      </c>
      <c r="P709" s="11">
        <v>0</v>
      </c>
      <c r="Q709" s="11">
        <v>0</v>
      </c>
      <c r="R709" t="str">
        <f>VLOOKUP(D709,Lookups!$A$4:$E$311,5,FALSE)</f>
        <v>CR6</v>
      </c>
      <c r="S709" t="str">
        <f t="shared" si="55"/>
        <v>501</v>
      </c>
      <c r="T709" t="str">
        <f t="shared" si="56"/>
        <v>CR6501</v>
      </c>
      <c r="U709" t="str">
        <f t="shared" si="57"/>
        <v>CR65012014</v>
      </c>
      <c r="V709" t="str">
        <f t="shared" si="58"/>
        <v>PNTL</v>
      </c>
      <c r="W709" t="str">
        <f t="shared" si="59"/>
        <v>CR6PNTL2014</v>
      </c>
    </row>
    <row r="710" spans="1:23" x14ac:dyDescent="0.25">
      <c r="A710" t="s">
        <v>3222</v>
      </c>
      <c r="B710" t="s">
        <v>2734</v>
      </c>
      <c r="C710" t="s">
        <v>27</v>
      </c>
      <c r="D710" s="1" t="s">
        <v>24</v>
      </c>
      <c r="E710" s="11">
        <v>0</v>
      </c>
      <c r="F710" s="11">
        <v>0</v>
      </c>
      <c r="G710" s="11">
        <v>0</v>
      </c>
      <c r="H710" s="11">
        <v>0</v>
      </c>
      <c r="I710" s="11">
        <v>0</v>
      </c>
      <c r="J710" s="11">
        <v>0</v>
      </c>
      <c r="K710" s="11">
        <v>0</v>
      </c>
      <c r="L710" s="11">
        <v>0</v>
      </c>
      <c r="M710" s="11">
        <v>0</v>
      </c>
      <c r="N710" s="11">
        <v>0</v>
      </c>
      <c r="O710" s="11">
        <v>0</v>
      </c>
      <c r="P710" s="11">
        <v>0</v>
      </c>
      <c r="Q710" s="11">
        <v>0</v>
      </c>
      <c r="R710" t="str">
        <f>VLOOKUP(D710,Lookups!$A$4:$E$311,5,FALSE)</f>
        <v>GR3</v>
      </c>
      <c r="S710" t="str">
        <f t="shared" si="55"/>
        <v>501</v>
      </c>
      <c r="T710" t="str">
        <f t="shared" si="56"/>
        <v>GR3501</v>
      </c>
      <c r="U710" t="str">
        <f t="shared" si="57"/>
        <v>GR35012014</v>
      </c>
      <c r="V710" t="str">
        <f t="shared" si="58"/>
        <v>PNTL</v>
      </c>
      <c r="W710" t="str">
        <f t="shared" si="59"/>
        <v>GR3PNTL2014</v>
      </c>
    </row>
    <row r="711" spans="1:23" x14ac:dyDescent="0.25">
      <c r="A711" t="s">
        <v>3222</v>
      </c>
      <c r="B711" t="s">
        <v>2734</v>
      </c>
      <c r="C711" t="s">
        <v>27</v>
      </c>
      <c r="D711" s="1" t="s">
        <v>25</v>
      </c>
      <c r="E711" s="11">
        <v>0</v>
      </c>
      <c r="F711" s="11">
        <v>0</v>
      </c>
      <c r="G711" s="11">
        <v>0</v>
      </c>
      <c r="H711" s="11">
        <v>0</v>
      </c>
      <c r="I711" s="11">
        <v>0</v>
      </c>
      <c r="J711" s="11">
        <v>0</v>
      </c>
      <c r="K711" s="11">
        <v>0</v>
      </c>
      <c r="L711" s="11">
        <v>0</v>
      </c>
      <c r="M711" s="11">
        <v>0</v>
      </c>
      <c r="N711" s="11">
        <v>0</v>
      </c>
      <c r="O711" s="11">
        <v>0</v>
      </c>
      <c r="P711" s="11">
        <v>0</v>
      </c>
      <c r="Q711" s="11">
        <v>0</v>
      </c>
      <c r="R711" t="str">
        <f>VLOOKUP(D711,Lookups!$A$4:$E$311,5,FALSE)</f>
        <v>GR4</v>
      </c>
      <c r="S711" t="str">
        <f t="shared" si="55"/>
        <v>501</v>
      </c>
      <c r="T711" t="str">
        <f t="shared" si="56"/>
        <v>GR4501</v>
      </c>
      <c r="U711" t="str">
        <f t="shared" si="57"/>
        <v>GR45012014</v>
      </c>
      <c r="V711" t="str">
        <f t="shared" si="58"/>
        <v>PNTL</v>
      </c>
      <c r="W711" t="str">
        <f t="shared" si="59"/>
        <v>GR4PNTL2014</v>
      </c>
    </row>
    <row r="712" spans="1:23" x14ac:dyDescent="0.25">
      <c r="A712" t="s">
        <v>3222</v>
      </c>
      <c r="B712" t="s">
        <v>2736</v>
      </c>
      <c r="C712" t="s">
        <v>27</v>
      </c>
      <c r="D712" s="1" t="s">
        <v>19</v>
      </c>
      <c r="E712" s="11">
        <v>0</v>
      </c>
      <c r="F712" s="11">
        <v>15226.95</v>
      </c>
      <c r="G712" s="11">
        <v>9951.9699999999993</v>
      </c>
      <c r="H712" s="11">
        <v>15450.48</v>
      </c>
      <c r="I712" s="11">
        <v>23182.83</v>
      </c>
      <c r="J712" s="11">
        <v>8983.2199999999993</v>
      </c>
      <c r="K712" s="11">
        <v>15865.85</v>
      </c>
      <c r="L712" s="11">
        <v>14506.11</v>
      </c>
      <c r="M712" s="11">
        <v>4546.04</v>
      </c>
      <c r="N712" s="11">
        <v>6733.59</v>
      </c>
      <c r="O712" s="11">
        <v>5006.67</v>
      </c>
      <c r="P712" s="11">
        <v>0</v>
      </c>
      <c r="Q712" s="11">
        <v>119453.71</v>
      </c>
      <c r="R712" t="str">
        <f>VLOOKUP(D712,Lookups!$A$4:$E$311,5,FALSE)</f>
        <v>CR4</v>
      </c>
      <c r="S712" t="str">
        <f t="shared" si="55"/>
        <v>501</v>
      </c>
      <c r="T712" t="str">
        <f t="shared" si="56"/>
        <v>CR4501</v>
      </c>
      <c r="U712" t="str">
        <f t="shared" si="57"/>
        <v>CR45012014</v>
      </c>
      <c r="V712" t="str">
        <f t="shared" si="58"/>
        <v>PNTL</v>
      </c>
      <c r="W712" t="str">
        <f t="shared" si="59"/>
        <v>CR4PNTL2014</v>
      </c>
    </row>
    <row r="713" spans="1:23" x14ac:dyDescent="0.25">
      <c r="A713" t="s">
        <v>3222</v>
      </c>
      <c r="B713" t="s">
        <v>2736</v>
      </c>
      <c r="C713" t="s">
        <v>27</v>
      </c>
      <c r="D713" s="1" t="s">
        <v>20</v>
      </c>
      <c r="E713" s="11">
        <v>2285.16</v>
      </c>
      <c r="F713" s="11">
        <v>21641.62</v>
      </c>
      <c r="G713" s="11">
        <v>23139.279999999999</v>
      </c>
      <c r="H713" s="11">
        <v>12120.63</v>
      </c>
      <c r="I713" s="11">
        <v>16003.93</v>
      </c>
      <c r="J713" s="11">
        <v>25133.05</v>
      </c>
      <c r="K713" s="11">
        <v>32524.13</v>
      </c>
      <c r="L713" s="11">
        <v>24582.880000000001</v>
      </c>
      <c r="M713" s="11">
        <v>11749.28</v>
      </c>
      <c r="N713" s="11">
        <v>13547.06</v>
      </c>
      <c r="O713" s="11">
        <v>4110.57</v>
      </c>
      <c r="P713" s="11">
        <v>0</v>
      </c>
      <c r="Q713" s="11">
        <v>186837.59</v>
      </c>
      <c r="R713" t="str">
        <f>VLOOKUP(D713,Lookups!$A$4:$E$311,5,FALSE)</f>
        <v>CR5</v>
      </c>
      <c r="S713" t="str">
        <f t="shared" si="55"/>
        <v>501</v>
      </c>
      <c r="T713" t="str">
        <f t="shared" si="56"/>
        <v>CR5501</v>
      </c>
      <c r="U713" t="str">
        <f t="shared" si="57"/>
        <v>CR55012014</v>
      </c>
      <c r="V713" t="str">
        <f t="shared" si="58"/>
        <v>PNTL</v>
      </c>
      <c r="W713" t="str">
        <f t="shared" si="59"/>
        <v>CR5PNTL2014</v>
      </c>
    </row>
    <row r="714" spans="1:23" x14ac:dyDescent="0.25">
      <c r="A714" t="s">
        <v>3222</v>
      </c>
      <c r="B714" t="s">
        <v>2736</v>
      </c>
      <c r="C714" t="s">
        <v>27</v>
      </c>
      <c r="D714" s="1" t="s">
        <v>21</v>
      </c>
      <c r="E714" s="11">
        <v>78505.55</v>
      </c>
      <c r="F714" s="11">
        <v>32031.279999999999</v>
      </c>
      <c r="G714" s="11">
        <v>68604.28</v>
      </c>
      <c r="H714" s="11">
        <v>65017.59</v>
      </c>
      <c r="I714" s="11">
        <v>61455.08</v>
      </c>
      <c r="J714" s="11">
        <v>54777.68</v>
      </c>
      <c r="K714" s="11">
        <v>39311.480000000003</v>
      </c>
      <c r="L714" s="11">
        <v>36494.660000000003</v>
      </c>
      <c r="M714" s="11">
        <v>344.15</v>
      </c>
      <c r="N714" s="11">
        <v>289.41000000000003</v>
      </c>
      <c r="O714" s="11">
        <v>12939.52</v>
      </c>
      <c r="P714" s="11">
        <v>0</v>
      </c>
      <c r="Q714" s="11">
        <v>449770.68</v>
      </c>
      <c r="R714" t="str">
        <f>VLOOKUP(D714,Lookups!$A$4:$E$311,5,FALSE)</f>
        <v>CR6</v>
      </c>
      <c r="S714" t="str">
        <f t="shared" si="55"/>
        <v>501</v>
      </c>
      <c r="T714" t="str">
        <f t="shared" si="56"/>
        <v>CR6501</v>
      </c>
      <c r="U714" t="str">
        <f t="shared" si="57"/>
        <v>CR65012014</v>
      </c>
      <c r="V714" t="str">
        <f t="shared" si="58"/>
        <v>PNTL</v>
      </c>
      <c r="W714" t="str">
        <f t="shared" si="59"/>
        <v>CR6PNTL2014</v>
      </c>
    </row>
    <row r="715" spans="1:23" x14ac:dyDescent="0.25">
      <c r="A715" t="s">
        <v>3222</v>
      </c>
      <c r="B715" t="s">
        <v>2738</v>
      </c>
      <c r="C715" t="s">
        <v>27</v>
      </c>
      <c r="D715" s="1" t="s">
        <v>19</v>
      </c>
      <c r="E715" s="11">
        <v>0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t="str">
        <f>VLOOKUP(D715,Lookups!$A$4:$E$311,5,FALSE)</f>
        <v>CR4</v>
      </c>
      <c r="S715" t="str">
        <f t="shared" si="55"/>
        <v>501</v>
      </c>
      <c r="T715" t="str">
        <f t="shared" si="56"/>
        <v>CR4501</v>
      </c>
      <c r="U715" t="str">
        <f t="shared" si="57"/>
        <v>CR45012014</v>
      </c>
      <c r="V715" t="str">
        <f t="shared" si="58"/>
        <v>PNTL</v>
      </c>
      <c r="W715" t="str">
        <f t="shared" si="59"/>
        <v>CR4PNTL2014</v>
      </c>
    </row>
    <row r="716" spans="1:23" x14ac:dyDescent="0.25">
      <c r="A716" t="s">
        <v>3222</v>
      </c>
      <c r="B716" t="s">
        <v>2738</v>
      </c>
      <c r="C716" t="s">
        <v>27</v>
      </c>
      <c r="D716" s="1" t="s">
        <v>20</v>
      </c>
      <c r="E716" s="11">
        <v>0</v>
      </c>
      <c r="F716" s="11">
        <v>0</v>
      </c>
      <c r="G716" s="11">
        <v>0</v>
      </c>
      <c r="H716" s="11">
        <v>0</v>
      </c>
      <c r="I716" s="11">
        <v>0</v>
      </c>
      <c r="J716" s="11">
        <v>0</v>
      </c>
      <c r="K716" s="11">
        <v>0</v>
      </c>
      <c r="L716" s="11">
        <v>0</v>
      </c>
      <c r="M716" s="11">
        <v>0</v>
      </c>
      <c r="N716" s="11">
        <v>0</v>
      </c>
      <c r="O716" s="11">
        <v>0</v>
      </c>
      <c r="P716" s="11">
        <v>0</v>
      </c>
      <c r="Q716" s="11">
        <v>0</v>
      </c>
      <c r="R716" t="str">
        <f>VLOOKUP(D716,Lookups!$A$4:$E$311,5,FALSE)</f>
        <v>CR5</v>
      </c>
      <c r="S716" t="str">
        <f t="shared" si="55"/>
        <v>501</v>
      </c>
      <c r="T716" t="str">
        <f t="shared" si="56"/>
        <v>CR5501</v>
      </c>
      <c r="U716" t="str">
        <f t="shared" si="57"/>
        <v>CR55012014</v>
      </c>
      <c r="V716" t="str">
        <f t="shared" si="58"/>
        <v>PNTL</v>
      </c>
      <c r="W716" t="str">
        <f t="shared" si="59"/>
        <v>CR5PNTL2014</v>
      </c>
    </row>
    <row r="717" spans="1:23" x14ac:dyDescent="0.25">
      <c r="A717" t="s">
        <v>3222</v>
      </c>
      <c r="B717" t="s">
        <v>2738</v>
      </c>
      <c r="C717" t="s">
        <v>27</v>
      </c>
      <c r="D717" s="1" t="s">
        <v>21</v>
      </c>
      <c r="E717" s="11">
        <v>0</v>
      </c>
      <c r="F717" s="11">
        <v>0</v>
      </c>
      <c r="G717" s="11">
        <v>0</v>
      </c>
      <c r="H717" s="11">
        <v>0</v>
      </c>
      <c r="I717" s="11">
        <v>0</v>
      </c>
      <c r="J717" s="11">
        <v>0</v>
      </c>
      <c r="K717" s="11">
        <v>0</v>
      </c>
      <c r="L717" s="11">
        <v>0</v>
      </c>
      <c r="M717" s="11">
        <v>0</v>
      </c>
      <c r="N717" s="11">
        <v>0</v>
      </c>
      <c r="O717" s="11">
        <v>0</v>
      </c>
      <c r="P717" s="11">
        <v>0</v>
      </c>
      <c r="Q717" s="11">
        <v>0</v>
      </c>
      <c r="R717" t="str">
        <f>VLOOKUP(D717,Lookups!$A$4:$E$311,5,FALSE)</f>
        <v>CR6</v>
      </c>
      <c r="S717" t="str">
        <f t="shared" si="55"/>
        <v>501</v>
      </c>
      <c r="T717" t="str">
        <f t="shared" si="56"/>
        <v>CR6501</v>
      </c>
      <c r="U717" t="str">
        <f t="shared" si="57"/>
        <v>CR65012014</v>
      </c>
      <c r="V717" t="str">
        <f t="shared" si="58"/>
        <v>PNTL</v>
      </c>
      <c r="W717" t="str">
        <f t="shared" si="59"/>
        <v>CR6PNTL2014</v>
      </c>
    </row>
    <row r="718" spans="1:23" x14ac:dyDescent="0.25">
      <c r="A718" t="s">
        <v>3222</v>
      </c>
      <c r="B718" t="s">
        <v>2740</v>
      </c>
      <c r="C718" t="s">
        <v>27</v>
      </c>
      <c r="D718" s="1" t="s">
        <v>19</v>
      </c>
      <c r="E718" s="11">
        <v>44517.33</v>
      </c>
      <c r="F718" s="11">
        <v>72496.27</v>
      </c>
      <c r="G718" s="11">
        <v>46202.879999999997</v>
      </c>
      <c r="H718" s="11">
        <v>60945.66</v>
      </c>
      <c r="I718" s="11">
        <v>64701.59</v>
      </c>
      <c r="J718" s="11">
        <v>43858.080000000002</v>
      </c>
      <c r="K718" s="11">
        <v>65616.75</v>
      </c>
      <c r="L718" s="11">
        <v>78620.91</v>
      </c>
      <c r="M718" s="11">
        <v>18608.3</v>
      </c>
      <c r="N718" s="11">
        <v>41496.19</v>
      </c>
      <c r="O718" s="11">
        <v>22275.99</v>
      </c>
      <c r="P718" s="11">
        <v>6012</v>
      </c>
      <c r="Q718" s="11">
        <v>565351.94999999995</v>
      </c>
      <c r="R718" t="str">
        <f>VLOOKUP(D718,Lookups!$A$4:$E$311,5,FALSE)</f>
        <v>CR4</v>
      </c>
      <c r="S718" t="str">
        <f t="shared" si="55"/>
        <v>501</v>
      </c>
      <c r="T718" t="str">
        <f t="shared" si="56"/>
        <v>CR4501</v>
      </c>
      <c r="U718" t="str">
        <f t="shared" si="57"/>
        <v>CR45012014</v>
      </c>
      <c r="V718" t="str">
        <f t="shared" si="58"/>
        <v>PNTL</v>
      </c>
      <c r="W718" t="str">
        <f t="shared" si="59"/>
        <v>CR4PNTL2014</v>
      </c>
    </row>
    <row r="719" spans="1:23" x14ac:dyDescent="0.25">
      <c r="A719" t="s">
        <v>3222</v>
      </c>
      <c r="B719" t="s">
        <v>2740</v>
      </c>
      <c r="C719" t="s">
        <v>27</v>
      </c>
      <c r="D719" s="1" t="s">
        <v>20</v>
      </c>
      <c r="E719" s="11">
        <v>21636.75</v>
      </c>
      <c r="F719" s="11">
        <v>36994.76</v>
      </c>
      <c r="G719" s="11">
        <v>36534.71</v>
      </c>
      <c r="H719" s="11">
        <v>39216.050000000003</v>
      </c>
      <c r="I719" s="11">
        <v>51410.71</v>
      </c>
      <c r="J719" s="11">
        <v>59178.86</v>
      </c>
      <c r="K719" s="11">
        <v>49337.46</v>
      </c>
      <c r="L719" s="11">
        <v>77228.83</v>
      </c>
      <c r="M719" s="11">
        <v>23094.39</v>
      </c>
      <c r="N719" s="11">
        <v>29063.98</v>
      </c>
      <c r="O719" s="11">
        <v>9955.5400000000009</v>
      </c>
      <c r="P719" s="11">
        <v>5313.5</v>
      </c>
      <c r="Q719" s="11">
        <v>438965.54</v>
      </c>
      <c r="R719" t="str">
        <f>VLOOKUP(D719,Lookups!$A$4:$E$311,5,FALSE)</f>
        <v>CR5</v>
      </c>
      <c r="S719" t="str">
        <f t="shared" si="55"/>
        <v>501</v>
      </c>
      <c r="T719" t="str">
        <f t="shared" si="56"/>
        <v>CR5501</v>
      </c>
      <c r="U719" t="str">
        <f t="shared" si="57"/>
        <v>CR55012014</v>
      </c>
      <c r="V719" t="str">
        <f t="shared" si="58"/>
        <v>PNTL</v>
      </c>
      <c r="W719" t="str">
        <f t="shared" si="59"/>
        <v>CR5PNTL2014</v>
      </c>
    </row>
    <row r="720" spans="1:23" x14ac:dyDescent="0.25">
      <c r="A720" t="s">
        <v>3222</v>
      </c>
      <c r="B720" t="s">
        <v>2740</v>
      </c>
      <c r="C720" t="s">
        <v>27</v>
      </c>
      <c r="D720" s="1" t="s">
        <v>21</v>
      </c>
      <c r="E720" s="11">
        <v>21694.6</v>
      </c>
      <c r="F720" s="11">
        <v>10347.6</v>
      </c>
      <c r="G720" s="11">
        <v>14038.71</v>
      </c>
      <c r="H720" s="11">
        <v>6507.47</v>
      </c>
      <c r="I720" s="11">
        <v>20363.09</v>
      </c>
      <c r="J720" s="11">
        <v>15071.84</v>
      </c>
      <c r="K720" s="11">
        <v>20603.21</v>
      </c>
      <c r="L720" s="11">
        <v>10883.54</v>
      </c>
      <c r="M720" s="11">
        <v>4085.84</v>
      </c>
      <c r="N720" s="11">
        <v>3505.14</v>
      </c>
      <c r="O720" s="11">
        <v>13165.11</v>
      </c>
      <c r="P720" s="11">
        <v>0</v>
      </c>
      <c r="Q720" s="11">
        <v>140266.15</v>
      </c>
      <c r="R720" t="str">
        <f>VLOOKUP(D720,Lookups!$A$4:$E$311,5,FALSE)</f>
        <v>CR6</v>
      </c>
      <c r="S720" t="str">
        <f t="shared" si="55"/>
        <v>501</v>
      </c>
      <c r="T720" t="str">
        <f t="shared" si="56"/>
        <v>CR6501</v>
      </c>
      <c r="U720" t="str">
        <f t="shared" si="57"/>
        <v>CR65012014</v>
      </c>
      <c r="V720" t="str">
        <f t="shared" si="58"/>
        <v>PNTL</v>
      </c>
      <c r="W720" t="str">
        <f t="shared" si="59"/>
        <v>CR6PNTL2014</v>
      </c>
    </row>
    <row r="721" spans="1:23" x14ac:dyDescent="0.25">
      <c r="A721" t="s">
        <v>3222</v>
      </c>
      <c r="B721" t="s">
        <v>2742</v>
      </c>
      <c r="C721" t="s">
        <v>27</v>
      </c>
      <c r="D721" s="1" t="s">
        <v>19</v>
      </c>
      <c r="E721" s="11">
        <v>0</v>
      </c>
      <c r="F721" s="11">
        <v>0</v>
      </c>
      <c r="G721" s="11">
        <v>0</v>
      </c>
      <c r="H721" s="11">
        <v>0</v>
      </c>
      <c r="I721" s="11">
        <v>0</v>
      </c>
      <c r="J721" s="11">
        <v>0</v>
      </c>
      <c r="K721" s="11">
        <v>0</v>
      </c>
      <c r="L721" s="11">
        <v>0</v>
      </c>
      <c r="M721" s="11">
        <v>0</v>
      </c>
      <c r="N721" s="11">
        <v>0</v>
      </c>
      <c r="O721" s="11">
        <v>0</v>
      </c>
      <c r="P721" s="11">
        <v>0</v>
      </c>
      <c r="Q721" s="11">
        <v>0</v>
      </c>
      <c r="R721" t="str">
        <f>VLOOKUP(D721,Lookups!$A$4:$E$311,5,FALSE)</f>
        <v>CR4</v>
      </c>
      <c r="S721" t="str">
        <f t="shared" si="55"/>
        <v>501</v>
      </c>
      <c r="T721" t="str">
        <f t="shared" si="56"/>
        <v>CR4501</v>
      </c>
      <c r="U721" t="str">
        <f t="shared" si="57"/>
        <v>CR45012014</v>
      </c>
      <c r="V721" t="str">
        <f t="shared" si="58"/>
        <v>PNTL</v>
      </c>
      <c r="W721" t="str">
        <f t="shared" si="59"/>
        <v>CR4PNTL2014</v>
      </c>
    </row>
    <row r="722" spans="1:23" x14ac:dyDescent="0.25">
      <c r="A722" t="s">
        <v>3222</v>
      </c>
      <c r="B722" t="s">
        <v>2742</v>
      </c>
      <c r="C722" t="s">
        <v>27</v>
      </c>
      <c r="D722" s="1" t="s">
        <v>20</v>
      </c>
      <c r="E722" s="11">
        <v>0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1">
        <v>0</v>
      </c>
      <c r="L722" s="11">
        <v>0</v>
      </c>
      <c r="M722" s="11">
        <v>0</v>
      </c>
      <c r="N722" s="11">
        <v>0</v>
      </c>
      <c r="O722" s="11">
        <v>0</v>
      </c>
      <c r="P722" s="11">
        <v>0</v>
      </c>
      <c r="Q722" s="11">
        <v>0</v>
      </c>
      <c r="R722" t="str">
        <f>VLOOKUP(D722,Lookups!$A$4:$E$311,5,FALSE)</f>
        <v>CR5</v>
      </c>
      <c r="S722" t="str">
        <f t="shared" si="55"/>
        <v>501</v>
      </c>
      <c r="T722" t="str">
        <f t="shared" si="56"/>
        <v>CR5501</v>
      </c>
      <c r="U722" t="str">
        <f t="shared" si="57"/>
        <v>CR55012014</v>
      </c>
      <c r="V722" t="str">
        <f t="shared" si="58"/>
        <v>PNTL</v>
      </c>
      <c r="W722" t="str">
        <f t="shared" si="59"/>
        <v>CR5PNTL2014</v>
      </c>
    </row>
    <row r="723" spans="1:23" x14ac:dyDescent="0.25">
      <c r="A723" t="s">
        <v>3222</v>
      </c>
      <c r="B723" t="s">
        <v>2742</v>
      </c>
      <c r="C723" t="s">
        <v>27</v>
      </c>
      <c r="D723" s="1" t="s">
        <v>21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t="str">
        <f>VLOOKUP(D723,Lookups!$A$4:$E$311,5,FALSE)</f>
        <v>CR6</v>
      </c>
      <c r="S723" t="str">
        <f t="shared" si="55"/>
        <v>501</v>
      </c>
      <c r="T723" t="str">
        <f t="shared" si="56"/>
        <v>CR6501</v>
      </c>
      <c r="U723" t="str">
        <f t="shared" si="57"/>
        <v>CR65012014</v>
      </c>
      <c r="V723" t="str">
        <f t="shared" si="58"/>
        <v>PNTL</v>
      </c>
      <c r="W723" t="str">
        <f t="shared" si="59"/>
        <v>CR6PNTL2014</v>
      </c>
    </row>
    <row r="724" spans="1:23" x14ac:dyDescent="0.25">
      <c r="A724" t="s">
        <v>3222</v>
      </c>
      <c r="B724" t="s">
        <v>2758</v>
      </c>
      <c r="C724" t="s">
        <v>27</v>
      </c>
      <c r="D724" s="1" t="s">
        <v>24</v>
      </c>
      <c r="E724" s="11">
        <v>9776</v>
      </c>
      <c r="F724" s="11">
        <v>9360</v>
      </c>
      <c r="G724" s="11">
        <v>15232.8</v>
      </c>
      <c r="H724" s="11">
        <v>13576.1</v>
      </c>
      <c r="I724" s="11">
        <v>17003.400000000001</v>
      </c>
      <c r="J724" s="11">
        <v>15968</v>
      </c>
      <c r="K724" s="11">
        <v>14594</v>
      </c>
      <c r="L724" s="11">
        <v>15980.8</v>
      </c>
      <c r="M724" s="11">
        <v>16408.8</v>
      </c>
      <c r="N724" s="11">
        <v>14868</v>
      </c>
      <c r="O724" s="11">
        <v>11620</v>
      </c>
      <c r="P724" s="11">
        <v>14940</v>
      </c>
      <c r="Q724" s="11">
        <v>169327.9</v>
      </c>
      <c r="R724" t="str">
        <f>VLOOKUP(D724,Lookups!$A$4:$E$311,5,FALSE)</f>
        <v>GR3</v>
      </c>
      <c r="S724" t="str">
        <f t="shared" si="55"/>
        <v>501</v>
      </c>
      <c r="T724" t="str">
        <f t="shared" si="56"/>
        <v>GR3501</v>
      </c>
      <c r="U724" t="str">
        <f t="shared" si="57"/>
        <v>GR35012014</v>
      </c>
      <c r="V724" t="str">
        <f t="shared" si="58"/>
        <v>PNTL</v>
      </c>
      <c r="W724" t="str">
        <f t="shared" si="59"/>
        <v>GR3PNTL2014</v>
      </c>
    </row>
    <row r="725" spans="1:23" x14ac:dyDescent="0.25">
      <c r="A725" t="s">
        <v>3222</v>
      </c>
      <c r="B725" t="s">
        <v>2758</v>
      </c>
      <c r="C725" t="s">
        <v>27</v>
      </c>
      <c r="D725" s="1" t="s">
        <v>25</v>
      </c>
      <c r="E725" s="11">
        <v>14664</v>
      </c>
      <c r="F725" s="11">
        <v>14040</v>
      </c>
      <c r="G725" s="11">
        <v>22849.200000000001</v>
      </c>
      <c r="H725" s="11">
        <v>20364.150000000001</v>
      </c>
      <c r="I725" s="11">
        <v>25505.1</v>
      </c>
      <c r="J725" s="11">
        <v>23952</v>
      </c>
      <c r="K725" s="11">
        <v>21891</v>
      </c>
      <c r="L725" s="11">
        <v>23971.200000000001</v>
      </c>
      <c r="M725" s="11">
        <v>24613.200000000001</v>
      </c>
      <c r="N725" s="11">
        <v>22302</v>
      </c>
      <c r="O725" s="11">
        <v>17430</v>
      </c>
      <c r="P725" s="11">
        <v>22410</v>
      </c>
      <c r="Q725" s="11">
        <v>253991.85</v>
      </c>
      <c r="R725" t="str">
        <f>VLOOKUP(D725,Lookups!$A$4:$E$311,5,FALSE)</f>
        <v>GR4</v>
      </c>
      <c r="S725" t="str">
        <f t="shared" si="55"/>
        <v>501</v>
      </c>
      <c r="T725" t="str">
        <f t="shared" si="56"/>
        <v>GR4501</v>
      </c>
      <c r="U725" t="str">
        <f t="shared" si="57"/>
        <v>GR45012014</v>
      </c>
      <c r="V725" t="str">
        <f t="shared" si="58"/>
        <v>PNTL</v>
      </c>
      <c r="W725" t="str">
        <f t="shared" si="59"/>
        <v>GR4PNTL2014</v>
      </c>
    </row>
    <row r="726" spans="1:23" x14ac:dyDescent="0.25">
      <c r="A726" t="s">
        <v>3222</v>
      </c>
      <c r="B726" t="s">
        <v>2758</v>
      </c>
      <c r="C726" t="s">
        <v>27</v>
      </c>
      <c r="D726" s="1" t="s">
        <v>26</v>
      </c>
      <c r="E726" s="11">
        <v>0</v>
      </c>
      <c r="F726" s="11">
        <v>0</v>
      </c>
      <c r="G726" s="11">
        <v>0</v>
      </c>
      <c r="H726" s="11">
        <v>0</v>
      </c>
      <c r="I726" s="11">
        <v>0</v>
      </c>
      <c r="J726" s="11">
        <v>0</v>
      </c>
      <c r="K726" s="11">
        <v>0</v>
      </c>
      <c r="L726" s="11">
        <v>0</v>
      </c>
      <c r="M726" s="11">
        <v>0</v>
      </c>
      <c r="N726" s="11">
        <v>0</v>
      </c>
      <c r="O726" s="11">
        <v>0</v>
      </c>
      <c r="P726" s="11">
        <v>0</v>
      </c>
      <c r="Q726" s="11">
        <v>0</v>
      </c>
      <c r="R726" t="str">
        <f>VLOOKUP(D726,Lookups!$A$4:$E$311,5,FALSE)</f>
        <v>GRC</v>
      </c>
      <c r="S726" t="str">
        <f t="shared" si="55"/>
        <v>501</v>
      </c>
      <c r="T726" t="str">
        <f t="shared" si="56"/>
        <v>GRC501</v>
      </c>
      <c r="U726" t="str">
        <f t="shared" si="57"/>
        <v>GRC5012014</v>
      </c>
      <c r="V726" t="str">
        <f t="shared" si="58"/>
        <v>PNTL</v>
      </c>
      <c r="W726" t="str">
        <f t="shared" si="59"/>
        <v>GRCPNTL2014</v>
      </c>
    </row>
    <row r="727" spans="1:23" x14ac:dyDescent="0.25">
      <c r="A727" t="s">
        <v>3222</v>
      </c>
      <c r="B727" t="s">
        <v>2769</v>
      </c>
      <c r="C727" t="s">
        <v>17</v>
      </c>
      <c r="D727" s="1" t="s">
        <v>18</v>
      </c>
      <c r="E727" s="11">
        <v>0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t="str">
        <f>VLOOKUP(D727,Lookups!$A$4:$E$311,5,FALSE)</f>
        <v>CRC</v>
      </c>
      <c r="S727" t="str">
        <f t="shared" ref="S727:S790" si="60">LEFT(B727,3)</f>
        <v>501</v>
      </c>
      <c r="T727" t="str">
        <f t="shared" ref="T727:T790" si="61">R727&amp;S727</f>
        <v>CRC501</v>
      </c>
      <c r="U727" t="str">
        <f t="shared" si="57"/>
        <v>CRC5012014</v>
      </c>
      <c r="V727" t="str">
        <f t="shared" si="58"/>
        <v>PLTL</v>
      </c>
      <c r="W727" t="str">
        <f t="shared" si="59"/>
        <v>CRCPLTL2014</v>
      </c>
    </row>
    <row r="728" spans="1:23" x14ac:dyDescent="0.25">
      <c r="A728" t="s">
        <v>3222</v>
      </c>
      <c r="B728" t="s">
        <v>2769</v>
      </c>
      <c r="C728" t="s">
        <v>17</v>
      </c>
      <c r="D728" s="1" t="s">
        <v>19</v>
      </c>
      <c r="E728" s="11">
        <v>4129.0600000000004</v>
      </c>
      <c r="F728" s="11">
        <v>3708.31</v>
      </c>
      <c r="G728" s="11">
        <v>3767.84</v>
      </c>
      <c r="H728" s="11">
        <v>3745.47</v>
      </c>
      <c r="I728" s="11">
        <v>3941.9</v>
      </c>
      <c r="J728" s="11">
        <v>3954.32</v>
      </c>
      <c r="K728" s="11">
        <v>3755.42</v>
      </c>
      <c r="L728" s="11">
        <v>3642.13</v>
      </c>
      <c r="M728" s="11">
        <v>3845.98</v>
      </c>
      <c r="N728" s="11">
        <v>3345.26</v>
      </c>
      <c r="O728" s="11">
        <v>3631.96</v>
      </c>
      <c r="P728" s="11">
        <v>4754.75</v>
      </c>
      <c r="Q728" s="11">
        <v>46222.400000000001</v>
      </c>
      <c r="R728" t="str">
        <f>VLOOKUP(D728,Lookups!$A$4:$E$311,5,FALSE)</f>
        <v>CR4</v>
      </c>
      <c r="S728" t="str">
        <f t="shared" si="60"/>
        <v>501</v>
      </c>
      <c r="T728" t="str">
        <f t="shared" si="61"/>
        <v>CR4501</v>
      </c>
      <c r="U728" t="str">
        <f t="shared" si="57"/>
        <v>CR45012014</v>
      </c>
      <c r="V728" t="str">
        <f t="shared" si="58"/>
        <v>PLTL</v>
      </c>
      <c r="W728" t="str">
        <f t="shared" si="59"/>
        <v>CR4PLTL2014</v>
      </c>
    </row>
    <row r="729" spans="1:23" x14ac:dyDescent="0.25">
      <c r="A729" t="s">
        <v>3222</v>
      </c>
      <c r="B729" t="s">
        <v>2769</v>
      </c>
      <c r="C729" t="s">
        <v>17</v>
      </c>
      <c r="D729" s="1" t="s">
        <v>20</v>
      </c>
      <c r="E729" s="11">
        <v>4587.8599999999997</v>
      </c>
      <c r="F729" s="11">
        <v>4120.34</v>
      </c>
      <c r="G729" s="11">
        <v>4186.51</v>
      </c>
      <c r="H729" s="11">
        <v>4161.62</v>
      </c>
      <c r="I729" s="11">
        <v>4379.8900000000003</v>
      </c>
      <c r="J729" s="11">
        <v>4393.7299999999996</v>
      </c>
      <c r="K729" s="11">
        <v>4172.71</v>
      </c>
      <c r="L729" s="11">
        <v>4046.83</v>
      </c>
      <c r="M729" s="11">
        <v>4273.32</v>
      </c>
      <c r="N729" s="11">
        <v>3716.92</v>
      </c>
      <c r="O729" s="11">
        <v>4035.52</v>
      </c>
      <c r="P729" s="11">
        <v>5283.08</v>
      </c>
      <c r="Q729" s="11">
        <v>51358.33</v>
      </c>
      <c r="R729" t="str">
        <f>VLOOKUP(D729,Lookups!$A$4:$E$311,5,FALSE)</f>
        <v>CR5</v>
      </c>
      <c r="S729" t="str">
        <f t="shared" si="60"/>
        <v>501</v>
      </c>
      <c r="T729" t="str">
        <f t="shared" si="61"/>
        <v>CR5501</v>
      </c>
      <c r="U729" t="str">
        <f t="shared" si="57"/>
        <v>CR55012014</v>
      </c>
      <c r="V729" t="str">
        <f t="shared" si="58"/>
        <v>PLTL</v>
      </c>
      <c r="W729" t="str">
        <f t="shared" si="59"/>
        <v>CR5PLTL2014</v>
      </c>
    </row>
    <row r="730" spans="1:23" x14ac:dyDescent="0.25">
      <c r="A730" t="s">
        <v>3222</v>
      </c>
      <c r="B730" t="s">
        <v>2769</v>
      </c>
      <c r="C730" t="s">
        <v>17</v>
      </c>
      <c r="D730" s="1" t="s">
        <v>21</v>
      </c>
      <c r="E730" s="11">
        <v>6575.96</v>
      </c>
      <c r="F730" s="11">
        <v>5905.84</v>
      </c>
      <c r="G730" s="11">
        <v>6000.64</v>
      </c>
      <c r="H730" s="11">
        <v>5965</v>
      </c>
      <c r="I730" s="11">
        <v>6277.84</v>
      </c>
      <c r="J730" s="11">
        <v>6297.69</v>
      </c>
      <c r="K730" s="11">
        <v>5980.84</v>
      </c>
      <c r="L730" s="11">
        <v>5800.46</v>
      </c>
      <c r="M730" s="11">
        <v>6125.07</v>
      </c>
      <c r="N730" s="11">
        <v>5327.6</v>
      </c>
      <c r="O730" s="11">
        <v>5784.2</v>
      </c>
      <c r="P730" s="11">
        <v>7572.36</v>
      </c>
      <c r="Q730" s="11">
        <v>73613.5</v>
      </c>
      <c r="R730" t="str">
        <f>VLOOKUP(D730,Lookups!$A$4:$E$311,5,FALSE)</f>
        <v>CR6</v>
      </c>
      <c r="S730" t="str">
        <f t="shared" si="60"/>
        <v>501</v>
      </c>
      <c r="T730" t="str">
        <f t="shared" si="61"/>
        <v>CR6501</v>
      </c>
      <c r="U730" t="str">
        <f t="shared" si="57"/>
        <v>CR65012014</v>
      </c>
      <c r="V730" t="str">
        <f t="shared" si="58"/>
        <v>PLTL</v>
      </c>
      <c r="W730" t="str">
        <f t="shared" si="59"/>
        <v>CR6PLTL2014</v>
      </c>
    </row>
    <row r="731" spans="1:23" x14ac:dyDescent="0.25">
      <c r="A731" t="s">
        <v>3222</v>
      </c>
      <c r="B731" t="s">
        <v>2769</v>
      </c>
      <c r="C731" t="s">
        <v>17</v>
      </c>
      <c r="D731" s="1" t="s">
        <v>24</v>
      </c>
      <c r="E731" s="11">
        <v>1800.56</v>
      </c>
      <c r="F731" s="11">
        <v>1626.74</v>
      </c>
      <c r="G731" s="11">
        <v>1652.24</v>
      </c>
      <c r="H731" s="11">
        <v>1642.04</v>
      </c>
      <c r="I731" s="11">
        <v>1815.67</v>
      </c>
      <c r="J731" s="11">
        <v>1832.54</v>
      </c>
      <c r="K731" s="11">
        <v>1759.52</v>
      </c>
      <c r="L731" s="11">
        <v>1708.77</v>
      </c>
      <c r="M731" s="11">
        <v>1765.81</v>
      </c>
      <c r="N731" s="11">
        <v>1573.15</v>
      </c>
      <c r="O731" s="11">
        <v>1659.24</v>
      </c>
      <c r="P731" s="11">
        <v>2208.5</v>
      </c>
      <c r="Q731" s="11">
        <v>21044.78</v>
      </c>
      <c r="R731" t="str">
        <f>VLOOKUP(D731,Lookups!$A$4:$E$311,5,FALSE)</f>
        <v>GR3</v>
      </c>
      <c r="S731" t="str">
        <f t="shared" si="60"/>
        <v>501</v>
      </c>
      <c r="T731" t="str">
        <f t="shared" si="61"/>
        <v>GR3501</v>
      </c>
      <c r="U731" t="str">
        <f t="shared" si="57"/>
        <v>GR35012014</v>
      </c>
      <c r="V731" t="str">
        <f t="shared" si="58"/>
        <v>PLTL</v>
      </c>
      <c r="W731" t="str">
        <f t="shared" si="59"/>
        <v>GR3PLTL2014</v>
      </c>
    </row>
    <row r="732" spans="1:23" x14ac:dyDescent="0.25">
      <c r="A732" t="s">
        <v>3222</v>
      </c>
      <c r="B732" t="s">
        <v>2769</v>
      </c>
      <c r="C732" t="s">
        <v>17</v>
      </c>
      <c r="D732" s="1" t="s">
        <v>25</v>
      </c>
      <c r="E732" s="11">
        <v>2700.83</v>
      </c>
      <c r="F732" s="11">
        <v>2440.0700000000002</v>
      </c>
      <c r="G732" s="11">
        <v>2478.41</v>
      </c>
      <c r="H732" s="11">
        <v>2463.04</v>
      </c>
      <c r="I732" s="11">
        <v>2723.57</v>
      </c>
      <c r="J732" s="11">
        <v>2748.8</v>
      </c>
      <c r="K732" s="11">
        <v>2639.26</v>
      </c>
      <c r="L732" s="11">
        <v>2563.13</v>
      </c>
      <c r="M732" s="11">
        <v>2648.7</v>
      </c>
      <c r="N732" s="11">
        <v>2359.7800000000002</v>
      </c>
      <c r="O732" s="11">
        <v>2488.9</v>
      </c>
      <c r="P732" s="11">
        <v>3312.73</v>
      </c>
      <c r="Q732" s="11">
        <v>31567.22</v>
      </c>
      <c r="R732" t="str">
        <f>VLOOKUP(D732,Lookups!$A$4:$E$311,5,FALSE)</f>
        <v>GR4</v>
      </c>
      <c r="S732" t="str">
        <f t="shared" si="60"/>
        <v>501</v>
      </c>
      <c r="T732" t="str">
        <f t="shared" si="61"/>
        <v>GR4501</v>
      </c>
      <c r="U732" t="str">
        <f t="shared" si="57"/>
        <v>GR45012014</v>
      </c>
      <c r="V732" t="str">
        <f t="shared" si="58"/>
        <v>PLTL</v>
      </c>
      <c r="W732" t="str">
        <f t="shared" si="59"/>
        <v>GR4PLTL2014</v>
      </c>
    </row>
    <row r="733" spans="1:23" x14ac:dyDescent="0.25">
      <c r="A733" t="s">
        <v>3222</v>
      </c>
      <c r="B733" t="s">
        <v>2769</v>
      </c>
      <c r="C733" t="s">
        <v>17</v>
      </c>
      <c r="D733" s="1" t="s">
        <v>26</v>
      </c>
      <c r="E733" s="11">
        <v>0</v>
      </c>
      <c r="F733" s="11">
        <v>0</v>
      </c>
      <c r="G733" s="11">
        <v>0</v>
      </c>
      <c r="H733" s="11">
        <v>0</v>
      </c>
      <c r="I733" s="11">
        <v>0</v>
      </c>
      <c r="J733" s="11">
        <v>0</v>
      </c>
      <c r="K733" s="11">
        <v>0</v>
      </c>
      <c r="L733" s="11">
        <v>0</v>
      </c>
      <c r="M733" s="11">
        <v>0</v>
      </c>
      <c r="N733" s="11">
        <v>0</v>
      </c>
      <c r="O733" s="11">
        <v>0</v>
      </c>
      <c r="P733" s="11">
        <v>0</v>
      </c>
      <c r="Q733" s="11">
        <v>0</v>
      </c>
      <c r="R733" t="str">
        <f>VLOOKUP(D733,Lookups!$A$4:$E$311,5,FALSE)</f>
        <v>GRC</v>
      </c>
      <c r="S733" t="str">
        <f t="shared" si="60"/>
        <v>501</v>
      </c>
      <c r="T733" t="str">
        <f t="shared" si="61"/>
        <v>GRC501</v>
      </c>
      <c r="U733" t="str">
        <f t="shared" si="57"/>
        <v>GRC5012014</v>
      </c>
      <c r="V733" t="str">
        <f t="shared" si="58"/>
        <v>PLTL</v>
      </c>
      <c r="W733" t="str">
        <f t="shared" si="59"/>
        <v>GRCPLTL2014</v>
      </c>
    </row>
    <row r="734" spans="1:23" x14ac:dyDescent="0.25">
      <c r="A734" t="s">
        <v>3222</v>
      </c>
      <c r="B734" t="s">
        <v>2769</v>
      </c>
      <c r="C734" t="s">
        <v>27</v>
      </c>
      <c r="D734" s="1" t="s">
        <v>18</v>
      </c>
      <c r="E734" s="11">
        <v>0</v>
      </c>
      <c r="F734" s="11">
        <v>0</v>
      </c>
      <c r="G734" s="11">
        <v>0</v>
      </c>
      <c r="H734" s="11">
        <v>0</v>
      </c>
      <c r="I734" s="11">
        <v>0</v>
      </c>
      <c r="J734" s="11">
        <v>0</v>
      </c>
      <c r="K734" s="11">
        <v>0</v>
      </c>
      <c r="L734" s="11">
        <v>0</v>
      </c>
      <c r="M734" s="11">
        <v>0</v>
      </c>
      <c r="N734" s="11">
        <v>0</v>
      </c>
      <c r="O734" s="11">
        <v>0</v>
      </c>
      <c r="P734" s="11">
        <v>0</v>
      </c>
      <c r="Q734" s="11">
        <v>0</v>
      </c>
      <c r="R734" t="str">
        <f>VLOOKUP(D734,Lookups!$A$4:$E$311,5,FALSE)</f>
        <v>CRC</v>
      </c>
      <c r="S734" t="str">
        <f t="shared" si="60"/>
        <v>501</v>
      </c>
      <c r="T734" t="str">
        <f t="shared" si="61"/>
        <v>CRC501</v>
      </c>
      <c r="U734" t="str">
        <f t="shared" si="57"/>
        <v>CRC5012014</v>
      </c>
      <c r="V734" t="str">
        <f t="shared" si="58"/>
        <v>PNTL</v>
      </c>
      <c r="W734" t="str">
        <f t="shared" si="59"/>
        <v>CRCPNTL2014</v>
      </c>
    </row>
    <row r="735" spans="1:23" x14ac:dyDescent="0.25">
      <c r="A735" t="s">
        <v>3222</v>
      </c>
      <c r="B735" t="s">
        <v>2769</v>
      </c>
      <c r="C735" t="s">
        <v>27</v>
      </c>
      <c r="D735" s="1" t="s">
        <v>19</v>
      </c>
      <c r="E735" s="11">
        <v>1505.73</v>
      </c>
      <c r="F735" s="11">
        <v>340.13</v>
      </c>
      <c r="G735" s="11">
        <v>333.57</v>
      </c>
      <c r="H735" s="11">
        <v>658.85</v>
      </c>
      <c r="I735" s="11">
        <v>378.2</v>
      </c>
      <c r="J735" s="11">
        <v>-626.01</v>
      </c>
      <c r="K735" s="11">
        <v>503.17</v>
      </c>
      <c r="L735" s="11">
        <v>367.88</v>
      </c>
      <c r="M735" s="11">
        <v>512.27</v>
      </c>
      <c r="N735" s="11">
        <v>370.95</v>
      </c>
      <c r="O735" s="11">
        <v>412.25</v>
      </c>
      <c r="P735" s="11">
        <v>1416.58</v>
      </c>
      <c r="Q735" s="11">
        <v>6173.57</v>
      </c>
      <c r="R735" t="str">
        <f>VLOOKUP(D735,Lookups!$A$4:$E$311,5,FALSE)</f>
        <v>CR4</v>
      </c>
      <c r="S735" t="str">
        <f t="shared" si="60"/>
        <v>501</v>
      </c>
      <c r="T735" t="str">
        <f t="shared" si="61"/>
        <v>CR4501</v>
      </c>
      <c r="U735" t="str">
        <f t="shared" si="57"/>
        <v>CR45012014</v>
      </c>
      <c r="V735" t="str">
        <f t="shared" si="58"/>
        <v>PNTL</v>
      </c>
      <c r="W735" t="str">
        <f t="shared" si="59"/>
        <v>CR4PNTL2014</v>
      </c>
    </row>
    <row r="736" spans="1:23" x14ac:dyDescent="0.25">
      <c r="A736" t="s">
        <v>3222</v>
      </c>
      <c r="B736" t="s">
        <v>2769</v>
      </c>
      <c r="C736" t="s">
        <v>27</v>
      </c>
      <c r="D736" s="1" t="s">
        <v>20</v>
      </c>
      <c r="E736" s="11">
        <v>1673.06</v>
      </c>
      <c r="F736" s="11">
        <v>377.94</v>
      </c>
      <c r="G736" s="11">
        <v>370.67</v>
      </c>
      <c r="H736" s="11">
        <v>732.08</v>
      </c>
      <c r="I736" s="11">
        <v>420.24</v>
      </c>
      <c r="J736" s="11">
        <v>-695.55</v>
      </c>
      <c r="K736" s="11">
        <v>559.11</v>
      </c>
      <c r="L736" s="11">
        <v>408.79</v>
      </c>
      <c r="M736" s="11">
        <v>569.19000000000005</v>
      </c>
      <c r="N736" s="11">
        <v>412.18</v>
      </c>
      <c r="O736" s="11">
        <v>458.06</v>
      </c>
      <c r="P736" s="11">
        <v>1573.99</v>
      </c>
      <c r="Q736" s="11">
        <v>6859.76</v>
      </c>
      <c r="R736" t="str">
        <f>VLOOKUP(D736,Lookups!$A$4:$E$311,5,FALSE)</f>
        <v>CR5</v>
      </c>
      <c r="S736" t="str">
        <f t="shared" si="60"/>
        <v>501</v>
      </c>
      <c r="T736" t="str">
        <f t="shared" si="61"/>
        <v>CR5501</v>
      </c>
      <c r="U736" t="str">
        <f t="shared" si="57"/>
        <v>CR55012014</v>
      </c>
      <c r="V736" t="str">
        <f t="shared" si="58"/>
        <v>PNTL</v>
      </c>
      <c r="W736" t="str">
        <f t="shared" si="59"/>
        <v>CR5PNTL2014</v>
      </c>
    </row>
    <row r="737" spans="1:23" x14ac:dyDescent="0.25">
      <c r="A737" t="s">
        <v>3222</v>
      </c>
      <c r="B737" t="s">
        <v>2769</v>
      </c>
      <c r="C737" t="s">
        <v>27</v>
      </c>
      <c r="D737" s="1" t="s">
        <v>21</v>
      </c>
      <c r="E737" s="11">
        <v>2398.0700000000002</v>
      </c>
      <c r="F737" s="11">
        <v>541.69000000000005</v>
      </c>
      <c r="G737" s="11">
        <v>531.25</v>
      </c>
      <c r="H737" s="11">
        <v>1049.32</v>
      </c>
      <c r="I737" s="11">
        <v>602.35</v>
      </c>
      <c r="J737" s="11">
        <v>-997.01</v>
      </c>
      <c r="K737" s="11">
        <v>801.41</v>
      </c>
      <c r="L737" s="11">
        <v>585.89</v>
      </c>
      <c r="M737" s="11">
        <v>815.82</v>
      </c>
      <c r="N737" s="11">
        <v>590.77</v>
      </c>
      <c r="O737" s="11">
        <v>656.51</v>
      </c>
      <c r="P737" s="11">
        <v>2256.0300000000002</v>
      </c>
      <c r="Q737" s="11">
        <v>9832.1</v>
      </c>
      <c r="R737" t="str">
        <f>VLOOKUP(D737,Lookups!$A$4:$E$311,5,FALSE)</f>
        <v>CR6</v>
      </c>
      <c r="S737" t="str">
        <f t="shared" si="60"/>
        <v>501</v>
      </c>
      <c r="T737" t="str">
        <f t="shared" si="61"/>
        <v>CR6501</v>
      </c>
      <c r="U737" t="str">
        <f t="shared" si="57"/>
        <v>CR65012014</v>
      </c>
      <c r="V737" t="str">
        <f t="shared" si="58"/>
        <v>PNTL</v>
      </c>
      <c r="W737" t="str">
        <f t="shared" si="59"/>
        <v>CR6PNTL2014</v>
      </c>
    </row>
    <row r="738" spans="1:23" x14ac:dyDescent="0.25">
      <c r="A738" t="s">
        <v>3222</v>
      </c>
      <c r="B738" t="s">
        <v>2769</v>
      </c>
      <c r="C738" t="s">
        <v>27</v>
      </c>
      <c r="D738" s="1" t="s">
        <v>24</v>
      </c>
      <c r="E738" s="11">
        <v>586.29</v>
      </c>
      <c r="F738" s="11">
        <v>134.01</v>
      </c>
      <c r="G738" s="11">
        <v>130.38999999999999</v>
      </c>
      <c r="H738" s="11">
        <v>256.17</v>
      </c>
      <c r="I738" s="11">
        <v>159.88999999999999</v>
      </c>
      <c r="J738" s="11">
        <v>-232.2</v>
      </c>
      <c r="K738" s="11">
        <v>212.72</v>
      </c>
      <c r="L738" s="11">
        <v>154.69999999999999</v>
      </c>
      <c r="M738" s="11">
        <v>216.31</v>
      </c>
      <c r="N738" s="11">
        <v>156.88</v>
      </c>
      <c r="O738" s="11">
        <v>175.21</v>
      </c>
      <c r="P738" s="11">
        <v>581.83000000000004</v>
      </c>
      <c r="Q738" s="11">
        <v>2532.1999999999998</v>
      </c>
      <c r="R738" t="str">
        <f>VLOOKUP(D738,Lookups!$A$4:$E$311,5,FALSE)</f>
        <v>GR3</v>
      </c>
      <c r="S738" t="str">
        <f t="shared" si="60"/>
        <v>501</v>
      </c>
      <c r="T738" t="str">
        <f t="shared" si="61"/>
        <v>GR3501</v>
      </c>
      <c r="U738" t="str">
        <f t="shared" si="57"/>
        <v>GR35012014</v>
      </c>
      <c r="V738" t="str">
        <f t="shared" si="58"/>
        <v>PNTL</v>
      </c>
      <c r="W738" t="str">
        <f t="shared" si="59"/>
        <v>GR3PNTL2014</v>
      </c>
    </row>
    <row r="739" spans="1:23" x14ac:dyDescent="0.25">
      <c r="A739" t="s">
        <v>3222</v>
      </c>
      <c r="B739" t="s">
        <v>2769</v>
      </c>
      <c r="C739" t="s">
        <v>27</v>
      </c>
      <c r="D739" s="1" t="s">
        <v>25</v>
      </c>
      <c r="E739" s="11">
        <v>879.43</v>
      </c>
      <c r="F739" s="11">
        <v>201</v>
      </c>
      <c r="G739" s="11">
        <v>195.46</v>
      </c>
      <c r="H739" s="11">
        <v>384.31</v>
      </c>
      <c r="I739" s="11">
        <v>239.81</v>
      </c>
      <c r="J739" s="11">
        <v>-348.35</v>
      </c>
      <c r="K739" s="11">
        <v>319.08</v>
      </c>
      <c r="L739" s="11">
        <v>232.03</v>
      </c>
      <c r="M739" s="11">
        <v>324.48</v>
      </c>
      <c r="N739" s="11">
        <v>235.28</v>
      </c>
      <c r="O739" s="11">
        <v>262.83999999999997</v>
      </c>
      <c r="P739" s="11">
        <v>872.71</v>
      </c>
      <c r="Q739" s="11">
        <v>3798.08</v>
      </c>
      <c r="R739" t="str">
        <f>VLOOKUP(D739,Lookups!$A$4:$E$311,5,FALSE)</f>
        <v>GR4</v>
      </c>
      <c r="S739" t="str">
        <f t="shared" si="60"/>
        <v>501</v>
      </c>
      <c r="T739" t="str">
        <f t="shared" si="61"/>
        <v>GR4501</v>
      </c>
      <c r="U739" t="str">
        <f t="shared" si="57"/>
        <v>GR45012014</v>
      </c>
      <c r="V739" t="str">
        <f t="shared" si="58"/>
        <v>PNTL</v>
      </c>
      <c r="W739" t="str">
        <f t="shared" si="59"/>
        <v>GR4PNTL2014</v>
      </c>
    </row>
    <row r="740" spans="1:23" x14ac:dyDescent="0.25">
      <c r="A740" t="s">
        <v>3222</v>
      </c>
      <c r="B740" t="s">
        <v>2769</v>
      </c>
      <c r="C740" t="s">
        <v>27</v>
      </c>
      <c r="D740" s="1" t="s">
        <v>26</v>
      </c>
      <c r="E740" s="11">
        <v>0</v>
      </c>
      <c r="F740" s="11">
        <v>0</v>
      </c>
      <c r="G740" s="11">
        <v>0</v>
      </c>
      <c r="H740" s="11">
        <v>0</v>
      </c>
      <c r="I740" s="11">
        <v>0</v>
      </c>
      <c r="J740" s="11">
        <v>0</v>
      </c>
      <c r="K740" s="11">
        <v>0</v>
      </c>
      <c r="L740" s="11">
        <v>0</v>
      </c>
      <c r="M740" s="11">
        <v>0</v>
      </c>
      <c r="N740" s="11">
        <v>0</v>
      </c>
      <c r="O740" s="11">
        <v>0</v>
      </c>
      <c r="P740" s="11">
        <v>0</v>
      </c>
      <c r="Q740" s="11">
        <v>0</v>
      </c>
      <c r="R740" t="str">
        <f>VLOOKUP(D740,Lookups!$A$4:$E$311,5,FALSE)</f>
        <v>GRC</v>
      </c>
      <c r="S740" t="str">
        <f t="shared" si="60"/>
        <v>501</v>
      </c>
      <c r="T740" t="str">
        <f t="shared" si="61"/>
        <v>GRC501</v>
      </c>
      <c r="U740" t="str">
        <f t="shared" si="57"/>
        <v>GRC5012014</v>
      </c>
      <c r="V740" t="str">
        <f t="shared" si="58"/>
        <v>PNTL</v>
      </c>
      <c r="W740" t="str">
        <f t="shared" si="59"/>
        <v>GRCPNTL2014</v>
      </c>
    </row>
    <row r="741" spans="1:23" x14ac:dyDescent="0.25">
      <c r="A741" t="s">
        <v>3222</v>
      </c>
      <c r="B741" t="s">
        <v>2779</v>
      </c>
      <c r="C741" t="s">
        <v>17</v>
      </c>
      <c r="D741" s="1" t="s">
        <v>24</v>
      </c>
      <c r="E741" s="11">
        <v>0</v>
      </c>
      <c r="F741" s="11">
        <v>0</v>
      </c>
      <c r="G741" s="11">
        <v>812.77</v>
      </c>
      <c r="H741" s="11">
        <v>0</v>
      </c>
      <c r="I741" s="11">
        <v>0</v>
      </c>
      <c r="J741" s="11">
        <v>0</v>
      </c>
      <c r="K741" s="11">
        <v>0</v>
      </c>
      <c r="L741" s="11">
        <v>0</v>
      </c>
      <c r="M741" s="11">
        <v>0</v>
      </c>
      <c r="N741" s="11">
        <v>0</v>
      </c>
      <c r="O741" s="11">
        <v>0</v>
      </c>
      <c r="P741" s="11">
        <v>0</v>
      </c>
      <c r="Q741" s="11">
        <v>812.77</v>
      </c>
      <c r="R741" t="str">
        <f>VLOOKUP(D741,Lookups!$A$4:$E$311,5,FALSE)</f>
        <v>GR3</v>
      </c>
      <c r="S741" t="str">
        <f t="shared" si="60"/>
        <v>502</v>
      </c>
      <c r="T741" t="str">
        <f t="shared" si="61"/>
        <v>GR3502</v>
      </c>
      <c r="U741" t="str">
        <f t="shared" si="57"/>
        <v>GR35022014</v>
      </c>
      <c r="V741" t="str">
        <f t="shared" si="58"/>
        <v>PLTL</v>
      </c>
      <c r="W741" t="str">
        <f t="shared" si="59"/>
        <v>GR3PLTL2014</v>
      </c>
    </row>
    <row r="742" spans="1:23" x14ac:dyDescent="0.25">
      <c r="A742" t="s">
        <v>3222</v>
      </c>
      <c r="B742" t="s">
        <v>2779</v>
      </c>
      <c r="C742" t="s">
        <v>17</v>
      </c>
      <c r="D742" s="1" t="s">
        <v>25</v>
      </c>
      <c r="E742" s="11">
        <v>0</v>
      </c>
      <c r="F742" s="11">
        <v>0</v>
      </c>
      <c r="G742" s="11">
        <v>1219.1500000000001</v>
      </c>
      <c r="H742" s="11">
        <v>0</v>
      </c>
      <c r="I742" s="11">
        <v>0</v>
      </c>
      <c r="J742" s="11">
        <v>0</v>
      </c>
      <c r="K742" s="11">
        <v>0</v>
      </c>
      <c r="L742" s="11">
        <v>0</v>
      </c>
      <c r="M742" s="11">
        <v>0</v>
      </c>
      <c r="N742" s="11">
        <v>0</v>
      </c>
      <c r="O742" s="11">
        <v>0</v>
      </c>
      <c r="P742" s="11">
        <v>0</v>
      </c>
      <c r="Q742" s="11">
        <v>1219.1500000000001</v>
      </c>
      <c r="R742" t="str">
        <f>VLOOKUP(D742,Lookups!$A$4:$E$311,5,FALSE)</f>
        <v>GR4</v>
      </c>
      <c r="S742" t="str">
        <f t="shared" si="60"/>
        <v>502</v>
      </c>
      <c r="T742" t="str">
        <f t="shared" si="61"/>
        <v>GR4502</v>
      </c>
      <c r="U742" t="str">
        <f t="shared" si="57"/>
        <v>GR45022014</v>
      </c>
      <c r="V742" t="str">
        <f t="shared" si="58"/>
        <v>PLTL</v>
      </c>
      <c r="W742" t="str">
        <f t="shared" si="59"/>
        <v>GR4PLTL2014</v>
      </c>
    </row>
    <row r="743" spans="1:23" x14ac:dyDescent="0.25">
      <c r="A743" t="s">
        <v>3222</v>
      </c>
      <c r="B743" t="s">
        <v>2779</v>
      </c>
      <c r="C743" t="s">
        <v>17</v>
      </c>
      <c r="D743" s="1" t="s">
        <v>26</v>
      </c>
      <c r="E743" s="11">
        <v>0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t="str">
        <f>VLOOKUP(D743,Lookups!$A$4:$E$311,5,FALSE)</f>
        <v>GRC</v>
      </c>
      <c r="S743" t="str">
        <f t="shared" si="60"/>
        <v>502</v>
      </c>
      <c r="T743" t="str">
        <f t="shared" si="61"/>
        <v>GRC502</v>
      </c>
      <c r="U743" t="str">
        <f t="shared" si="57"/>
        <v>GRC5022014</v>
      </c>
      <c r="V743" t="str">
        <f t="shared" si="58"/>
        <v>PLTL</v>
      </c>
      <c r="W743" t="str">
        <f t="shared" si="59"/>
        <v>GRCPLTL2014</v>
      </c>
    </row>
    <row r="744" spans="1:23" x14ac:dyDescent="0.25">
      <c r="A744" t="s">
        <v>3222</v>
      </c>
      <c r="B744" t="s">
        <v>2779</v>
      </c>
      <c r="C744" t="s">
        <v>27</v>
      </c>
      <c r="D744" s="1" t="s">
        <v>18</v>
      </c>
      <c r="E744" s="11">
        <v>0</v>
      </c>
      <c r="F744" s="11">
        <v>0</v>
      </c>
      <c r="G744" s="11">
        <v>0</v>
      </c>
      <c r="H744" s="11">
        <v>0</v>
      </c>
      <c r="I744" s="11">
        <v>0</v>
      </c>
      <c r="J744" s="11">
        <v>0</v>
      </c>
      <c r="K744" s="11">
        <v>0</v>
      </c>
      <c r="L744" s="11">
        <v>0</v>
      </c>
      <c r="M744" s="11">
        <v>0</v>
      </c>
      <c r="N744" s="11">
        <v>0</v>
      </c>
      <c r="O744" s="11">
        <v>0</v>
      </c>
      <c r="P744" s="11">
        <v>0</v>
      </c>
      <c r="Q744" s="11">
        <v>0</v>
      </c>
      <c r="R744" t="str">
        <f>VLOOKUP(D744,Lookups!$A$4:$E$311,5,FALSE)</f>
        <v>CRC</v>
      </c>
      <c r="S744" t="str">
        <f t="shared" si="60"/>
        <v>502</v>
      </c>
      <c r="T744" t="str">
        <f t="shared" si="61"/>
        <v>CRC502</v>
      </c>
      <c r="U744" t="str">
        <f t="shared" si="57"/>
        <v>CRC5022014</v>
      </c>
      <c r="V744" t="str">
        <f t="shared" si="58"/>
        <v>PNTL</v>
      </c>
      <c r="W744" t="str">
        <f t="shared" si="59"/>
        <v>CRCPNTL2014</v>
      </c>
    </row>
    <row r="745" spans="1:23" x14ac:dyDescent="0.25">
      <c r="A745" t="s">
        <v>3222</v>
      </c>
      <c r="B745" t="s">
        <v>2779</v>
      </c>
      <c r="C745" t="s">
        <v>27</v>
      </c>
      <c r="D745" s="1" t="s">
        <v>19</v>
      </c>
      <c r="E745" s="11">
        <v>31236.31</v>
      </c>
      <c r="F745" s="11">
        <v>34583.440000000002</v>
      </c>
      <c r="G745" s="11">
        <v>19153.48</v>
      </c>
      <c r="H745" s="11">
        <v>15359.97</v>
      </c>
      <c r="I745" s="11">
        <v>19418.98</v>
      </c>
      <c r="J745" s="11">
        <v>28062.58</v>
      </c>
      <c r="K745" s="11">
        <v>43707.99</v>
      </c>
      <c r="L745" s="11">
        <v>13071.45</v>
      </c>
      <c r="M745" s="11">
        <v>49888.11</v>
      </c>
      <c r="N745" s="11">
        <v>25265.41</v>
      </c>
      <c r="O745" s="11">
        <v>30667.89</v>
      </c>
      <c r="P745" s="11">
        <v>41387.71</v>
      </c>
      <c r="Q745" s="11">
        <v>351803.32</v>
      </c>
      <c r="R745" t="str">
        <f>VLOOKUP(D745,Lookups!$A$4:$E$311,5,FALSE)</f>
        <v>CR4</v>
      </c>
      <c r="S745" t="str">
        <f t="shared" si="60"/>
        <v>502</v>
      </c>
      <c r="T745" t="str">
        <f t="shared" si="61"/>
        <v>CR4502</v>
      </c>
      <c r="U745" t="str">
        <f t="shared" si="57"/>
        <v>CR45022014</v>
      </c>
      <c r="V745" t="str">
        <f t="shared" si="58"/>
        <v>PNTL</v>
      </c>
      <c r="W745" t="str">
        <f t="shared" si="59"/>
        <v>CR4PNTL2014</v>
      </c>
    </row>
    <row r="746" spans="1:23" x14ac:dyDescent="0.25">
      <c r="A746" t="s">
        <v>3222</v>
      </c>
      <c r="B746" t="s">
        <v>2779</v>
      </c>
      <c r="C746" t="s">
        <v>27</v>
      </c>
      <c r="D746" s="1" t="s">
        <v>20</v>
      </c>
      <c r="E746" s="11">
        <v>37526.959999999999</v>
      </c>
      <c r="F746" s="11">
        <v>40970.269999999997</v>
      </c>
      <c r="G746" s="11">
        <v>16650.36</v>
      </c>
      <c r="H746" s="11">
        <v>30114.43</v>
      </c>
      <c r="I746" s="11">
        <v>25827.27</v>
      </c>
      <c r="J746" s="11">
        <v>31440.18</v>
      </c>
      <c r="K746" s="11">
        <v>49212.32</v>
      </c>
      <c r="L746" s="11">
        <v>18083.580000000002</v>
      </c>
      <c r="M746" s="11">
        <v>54954.17</v>
      </c>
      <c r="N746" s="11">
        <v>27925.61</v>
      </c>
      <c r="O746" s="11">
        <v>32772.019999999997</v>
      </c>
      <c r="P746" s="11">
        <v>45597.18</v>
      </c>
      <c r="Q746" s="11">
        <v>411074.35</v>
      </c>
      <c r="R746" t="str">
        <f>VLOOKUP(D746,Lookups!$A$4:$E$311,5,FALSE)</f>
        <v>CR5</v>
      </c>
      <c r="S746" t="str">
        <f t="shared" si="60"/>
        <v>502</v>
      </c>
      <c r="T746" t="str">
        <f t="shared" si="61"/>
        <v>CR5502</v>
      </c>
      <c r="U746" t="str">
        <f t="shared" si="57"/>
        <v>CR55022014</v>
      </c>
      <c r="V746" t="str">
        <f t="shared" si="58"/>
        <v>PNTL</v>
      </c>
      <c r="W746" t="str">
        <f t="shared" si="59"/>
        <v>CR5PNTL2014</v>
      </c>
    </row>
    <row r="747" spans="1:23" x14ac:dyDescent="0.25">
      <c r="A747" t="s">
        <v>3222</v>
      </c>
      <c r="B747" t="s">
        <v>2779</v>
      </c>
      <c r="C747" t="s">
        <v>27</v>
      </c>
      <c r="D747" s="1" t="s">
        <v>21</v>
      </c>
      <c r="E747" s="11">
        <v>40429.9</v>
      </c>
      <c r="F747" s="11">
        <v>53729.94</v>
      </c>
      <c r="G747" s="11">
        <v>12477.65</v>
      </c>
      <c r="H747" s="11">
        <v>29103.42</v>
      </c>
      <c r="I747" s="11">
        <v>26363.119999999999</v>
      </c>
      <c r="J747" s="11">
        <v>40975.800000000003</v>
      </c>
      <c r="K747" s="11">
        <v>67286.039999999994</v>
      </c>
      <c r="L747" s="11">
        <v>27436.3</v>
      </c>
      <c r="M747" s="11">
        <v>62254.27</v>
      </c>
      <c r="N747" s="11">
        <v>6768.38</v>
      </c>
      <c r="O747" s="11">
        <v>32917.85</v>
      </c>
      <c r="P747" s="11">
        <v>16866.97</v>
      </c>
      <c r="Q747" s="11">
        <v>416609.64</v>
      </c>
      <c r="R747" t="str">
        <f>VLOOKUP(D747,Lookups!$A$4:$E$311,5,FALSE)</f>
        <v>CR6</v>
      </c>
      <c r="S747" t="str">
        <f t="shared" si="60"/>
        <v>502</v>
      </c>
      <c r="T747" t="str">
        <f t="shared" si="61"/>
        <v>CR6502</v>
      </c>
      <c r="U747" t="str">
        <f t="shared" si="57"/>
        <v>CR65022014</v>
      </c>
      <c r="V747" t="str">
        <f t="shared" si="58"/>
        <v>PNTL</v>
      </c>
      <c r="W747" t="str">
        <f t="shared" si="59"/>
        <v>CR6PNTL2014</v>
      </c>
    </row>
    <row r="748" spans="1:23" x14ac:dyDescent="0.25">
      <c r="A748" t="s">
        <v>3222</v>
      </c>
      <c r="B748" t="s">
        <v>2781</v>
      </c>
      <c r="C748" t="s">
        <v>17</v>
      </c>
      <c r="D748" s="1" t="s">
        <v>18</v>
      </c>
      <c r="E748" s="11">
        <v>347894.22</v>
      </c>
      <c r="F748" s="11">
        <v>290893.42</v>
      </c>
      <c r="G748" s="11">
        <v>312530.95</v>
      </c>
      <c r="H748" s="11">
        <v>292550.21999999997</v>
      </c>
      <c r="I748" s="11">
        <v>317374.38</v>
      </c>
      <c r="J748" s="11">
        <v>335275.43</v>
      </c>
      <c r="K748" s="11">
        <v>340475.3</v>
      </c>
      <c r="L748" s="11">
        <v>337205.23</v>
      </c>
      <c r="M748" s="11">
        <v>317215.64</v>
      </c>
      <c r="N748" s="11">
        <v>268498.15999999997</v>
      </c>
      <c r="O748" s="11">
        <v>268295.46999999997</v>
      </c>
      <c r="P748" s="11">
        <v>290361.07</v>
      </c>
      <c r="Q748" s="11">
        <v>3718569.49</v>
      </c>
      <c r="R748" t="str">
        <f>VLOOKUP(D748,Lookups!$A$4:$E$311,5,FALSE)</f>
        <v>CRC</v>
      </c>
      <c r="S748" t="str">
        <f t="shared" si="60"/>
        <v>502</v>
      </c>
      <c r="T748" t="str">
        <f t="shared" si="61"/>
        <v>CRC502</v>
      </c>
      <c r="U748" t="str">
        <f t="shared" si="57"/>
        <v>CRC5022014</v>
      </c>
      <c r="V748" t="str">
        <f t="shared" si="58"/>
        <v>PLTL</v>
      </c>
      <c r="W748" t="str">
        <f t="shared" si="59"/>
        <v>CRCPLTL2014</v>
      </c>
    </row>
    <row r="749" spans="1:23" x14ac:dyDescent="0.25">
      <c r="A749" t="s">
        <v>3222</v>
      </c>
      <c r="B749" t="s">
        <v>2781</v>
      </c>
      <c r="C749" t="s">
        <v>17</v>
      </c>
      <c r="D749" s="1" t="s">
        <v>25</v>
      </c>
      <c r="E749" s="11">
        <v>93003</v>
      </c>
      <c r="F749" s="11">
        <v>85863.28</v>
      </c>
      <c r="G749" s="11">
        <v>98795.87</v>
      </c>
      <c r="H749" s="11">
        <v>90658.5</v>
      </c>
      <c r="I749" s="11">
        <v>97729.600000000006</v>
      </c>
      <c r="J749" s="11">
        <v>92874.35</v>
      </c>
      <c r="K749" s="11">
        <v>93928.55</v>
      </c>
      <c r="L749" s="11">
        <v>97446.04</v>
      </c>
      <c r="M749" s="11">
        <v>95671.13</v>
      </c>
      <c r="N749" s="11">
        <v>103357.02</v>
      </c>
      <c r="O749" s="11">
        <v>97328.81</v>
      </c>
      <c r="P749" s="11">
        <v>113680.83</v>
      </c>
      <c r="Q749" s="11">
        <v>1160336.98</v>
      </c>
      <c r="R749" t="str">
        <f>VLOOKUP(D749,Lookups!$A$4:$E$311,5,FALSE)</f>
        <v>GR4</v>
      </c>
      <c r="S749" t="str">
        <f t="shared" si="60"/>
        <v>502</v>
      </c>
      <c r="T749" t="str">
        <f t="shared" si="61"/>
        <v>GR4502</v>
      </c>
      <c r="U749" t="str">
        <f t="shared" si="57"/>
        <v>GR45022014</v>
      </c>
      <c r="V749" t="str">
        <f t="shared" si="58"/>
        <v>PLTL</v>
      </c>
      <c r="W749" t="str">
        <f t="shared" si="59"/>
        <v>GR4PLTL2014</v>
      </c>
    </row>
    <row r="750" spans="1:23" x14ac:dyDescent="0.25">
      <c r="A750" t="s">
        <v>3222</v>
      </c>
      <c r="B750" t="s">
        <v>2781</v>
      </c>
      <c r="C750" t="s">
        <v>17</v>
      </c>
      <c r="D750" s="1" t="s">
        <v>26</v>
      </c>
      <c r="E750" s="11">
        <v>0</v>
      </c>
      <c r="F750" s="11">
        <v>0</v>
      </c>
      <c r="G750" s="11">
        <v>0</v>
      </c>
      <c r="H750" s="11">
        <v>0</v>
      </c>
      <c r="I750" s="11">
        <v>0</v>
      </c>
      <c r="J750" s="11">
        <v>0</v>
      </c>
      <c r="K750" s="11">
        <v>0</v>
      </c>
      <c r="L750" s="11">
        <v>0</v>
      </c>
      <c r="M750" s="11">
        <v>0</v>
      </c>
      <c r="N750" s="11">
        <v>0</v>
      </c>
      <c r="O750" s="11">
        <v>0</v>
      </c>
      <c r="P750" s="11">
        <v>0</v>
      </c>
      <c r="Q750" s="11">
        <v>0</v>
      </c>
      <c r="R750" t="str">
        <f>VLOOKUP(D750,Lookups!$A$4:$E$311,5,FALSE)</f>
        <v>GRC</v>
      </c>
      <c r="S750" t="str">
        <f t="shared" si="60"/>
        <v>502</v>
      </c>
      <c r="T750" t="str">
        <f t="shared" si="61"/>
        <v>GRC502</v>
      </c>
      <c r="U750" t="str">
        <f t="shared" si="57"/>
        <v>GRC5022014</v>
      </c>
      <c r="V750" t="str">
        <f t="shared" si="58"/>
        <v>PLTL</v>
      </c>
      <c r="W750" t="str">
        <f t="shared" si="59"/>
        <v>GRCPLTL2014</v>
      </c>
    </row>
    <row r="751" spans="1:23" x14ac:dyDescent="0.25">
      <c r="A751" t="s">
        <v>3222</v>
      </c>
      <c r="B751" t="s">
        <v>2781</v>
      </c>
      <c r="C751" t="s">
        <v>27</v>
      </c>
      <c r="D751" s="1" t="s">
        <v>18</v>
      </c>
      <c r="E751" s="11">
        <v>-347894.22</v>
      </c>
      <c r="F751" s="11">
        <v>-290893.42</v>
      </c>
      <c r="G751" s="11">
        <v>-312530.95</v>
      </c>
      <c r="H751" s="11">
        <v>-292550.21999999997</v>
      </c>
      <c r="I751" s="11">
        <v>-317374.38</v>
      </c>
      <c r="J751" s="11">
        <v>-335275.43</v>
      </c>
      <c r="K751" s="11">
        <v>-340475.3</v>
      </c>
      <c r="L751" s="11">
        <v>-337205.23</v>
      </c>
      <c r="M751" s="11">
        <v>-317215.64</v>
      </c>
      <c r="N751" s="11">
        <v>-268498.15999999997</v>
      </c>
      <c r="O751" s="11">
        <v>-268295.46999999997</v>
      </c>
      <c r="P751" s="11">
        <v>-290361.07</v>
      </c>
      <c r="Q751" s="11">
        <v>-3718569.49</v>
      </c>
      <c r="R751" t="str">
        <f>VLOOKUP(D751,Lookups!$A$4:$E$311,5,FALSE)</f>
        <v>CRC</v>
      </c>
      <c r="S751" t="str">
        <f t="shared" si="60"/>
        <v>502</v>
      </c>
      <c r="T751" t="str">
        <f t="shared" si="61"/>
        <v>CRC502</v>
      </c>
      <c r="U751" t="str">
        <f t="shared" si="57"/>
        <v>CRC5022014</v>
      </c>
      <c r="V751" t="str">
        <f t="shared" si="58"/>
        <v>PNTL</v>
      </c>
      <c r="W751" t="str">
        <f t="shared" si="59"/>
        <v>CRCPNTL2014</v>
      </c>
    </row>
    <row r="752" spans="1:23" x14ac:dyDescent="0.25">
      <c r="A752" t="s">
        <v>3222</v>
      </c>
      <c r="B752" t="s">
        <v>2781</v>
      </c>
      <c r="C752" t="s">
        <v>27</v>
      </c>
      <c r="D752" s="1" t="s">
        <v>19</v>
      </c>
      <c r="E752" s="11">
        <v>98887.79</v>
      </c>
      <c r="F752" s="11">
        <v>73832.22</v>
      </c>
      <c r="G752" s="11">
        <v>117264.92</v>
      </c>
      <c r="H752" s="11">
        <v>45097.69</v>
      </c>
      <c r="I752" s="11">
        <v>85171.33</v>
      </c>
      <c r="J752" s="11">
        <v>100497.63</v>
      </c>
      <c r="K752" s="11">
        <v>94550.399999999994</v>
      </c>
      <c r="L752" s="11">
        <v>78139.710000000006</v>
      </c>
      <c r="M752" s="11">
        <v>117287</v>
      </c>
      <c r="N752" s="11">
        <v>126348.74</v>
      </c>
      <c r="O752" s="11">
        <v>103805.41</v>
      </c>
      <c r="P752" s="11">
        <v>135678.39999999999</v>
      </c>
      <c r="Q752" s="11">
        <v>1176561.24</v>
      </c>
      <c r="R752" t="str">
        <f>VLOOKUP(D752,Lookups!$A$4:$E$311,5,FALSE)</f>
        <v>CR4</v>
      </c>
      <c r="S752" t="str">
        <f t="shared" si="60"/>
        <v>502</v>
      </c>
      <c r="T752" t="str">
        <f t="shared" si="61"/>
        <v>CR4502</v>
      </c>
      <c r="U752" t="str">
        <f t="shared" si="57"/>
        <v>CR45022014</v>
      </c>
      <c r="V752" t="str">
        <f t="shared" si="58"/>
        <v>PNTL</v>
      </c>
      <c r="W752" t="str">
        <f t="shared" si="59"/>
        <v>CR4PNTL2014</v>
      </c>
    </row>
    <row r="753" spans="1:23" x14ac:dyDescent="0.25">
      <c r="A753" t="s">
        <v>3222</v>
      </c>
      <c r="B753" t="s">
        <v>2781</v>
      </c>
      <c r="C753" t="s">
        <v>27</v>
      </c>
      <c r="D753" s="1" t="s">
        <v>20</v>
      </c>
      <c r="E753" s="11">
        <v>130933.65</v>
      </c>
      <c r="F753" s="11">
        <v>100151.23</v>
      </c>
      <c r="G753" s="11">
        <v>109223.54</v>
      </c>
      <c r="H753" s="11">
        <v>145288.62</v>
      </c>
      <c r="I753" s="11">
        <v>119702.26</v>
      </c>
      <c r="J753" s="11">
        <v>111106.6</v>
      </c>
      <c r="K753" s="11">
        <v>111530.67</v>
      </c>
      <c r="L753" s="11">
        <v>106898.6</v>
      </c>
      <c r="M753" s="11">
        <v>123169.1</v>
      </c>
      <c r="N753" s="11">
        <v>144711.51</v>
      </c>
      <c r="O753" s="11">
        <v>114045.72</v>
      </c>
      <c r="P753" s="11">
        <v>155731.48000000001</v>
      </c>
      <c r="Q753" s="11">
        <v>1472492.98</v>
      </c>
      <c r="R753" t="str">
        <f>VLOOKUP(D753,Lookups!$A$4:$E$311,5,FALSE)</f>
        <v>CR5</v>
      </c>
      <c r="S753" t="str">
        <f t="shared" si="60"/>
        <v>502</v>
      </c>
      <c r="T753" t="str">
        <f t="shared" si="61"/>
        <v>CR5502</v>
      </c>
      <c r="U753" t="str">
        <f t="shared" si="57"/>
        <v>CR55022014</v>
      </c>
      <c r="V753" t="str">
        <f t="shared" si="58"/>
        <v>PNTL</v>
      </c>
      <c r="W753" t="str">
        <f t="shared" si="59"/>
        <v>CR5PNTL2014</v>
      </c>
    </row>
    <row r="754" spans="1:23" x14ac:dyDescent="0.25">
      <c r="A754" t="s">
        <v>3222</v>
      </c>
      <c r="B754" t="s">
        <v>2781</v>
      </c>
      <c r="C754" t="s">
        <v>27</v>
      </c>
      <c r="D754" s="1" t="s">
        <v>21</v>
      </c>
      <c r="E754" s="11">
        <v>121634.65</v>
      </c>
      <c r="F754" s="11">
        <v>120769.34</v>
      </c>
      <c r="G754" s="11">
        <v>86341.71</v>
      </c>
      <c r="H754" s="11">
        <v>105934.41</v>
      </c>
      <c r="I754" s="11">
        <v>114584.62</v>
      </c>
      <c r="J754" s="11">
        <v>124845.11</v>
      </c>
      <c r="K754" s="11">
        <v>136363.66</v>
      </c>
      <c r="L754" s="11">
        <v>154134.47</v>
      </c>
      <c r="M754" s="11">
        <v>78698.22</v>
      </c>
      <c r="N754" s="11">
        <v>0</v>
      </c>
      <c r="O754" s="11">
        <v>53721.31</v>
      </c>
      <c r="P754" s="11">
        <v>0</v>
      </c>
      <c r="Q754" s="11">
        <v>1097027.5</v>
      </c>
      <c r="R754" t="str">
        <f>VLOOKUP(D754,Lookups!$A$4:$E$311,5,FALSE)</f>
        <v>CR6</v>
      </c>
      <c r="S754" t="str">
        <f t="shared" si="60"/>
        <v>502</v>
      </c>
      <c r="T754" t="str">
        <f t="shared" si="61"/>
        <v>CR6502</v>
      </c>
      <c r="U754" t="str">
        <f t="shared" si="57"/>
        <v>CR65022014</v>
      </c>
      <c r="V754" t="str">
        <f t="shared" si="58"/>
        <v>PNTL</v>
      </c>
      <c r="W754" t="str">
        <f t="shared" si="59"/>
        <v>CR6PNTL2014</v>
      </c>
    </row>
    <row r="755" spans="1:23" x14ac:dyDescent="0.25">
      <c r="A755" t="s">
        <v>3222</v>
      </c>
      <c r="B755" t="s">
        <v>2781</v>
      </c>
      <c r="C755" t="s">
        <v>27</v>
      </c>
      <c r="D755" s="1" t="s">
        <v>24</v>
      </c>
      <c r="E755" s="11">
        <v>45515.35</v>
      </c>
      <c r="F755" s="11">
        <v>33788.480000000003</v>
      </c>
      <c r="G755" s="11">
        <v>41887.61</v>
      </c>
      <c r="H755" s="11">
        <v>50103.6</v>
      </c>
      <c r="I755" s="11">
        <v>41020.910000000003</v>
      </c>
      <c r="J755" s="11">
        <v>54486.29</v>
      </c>
      <c r="K755" s="11">
        <v>55667.86</v>
      </c>
      <c r="L755" s="11">
        <v>44314.7</v>
      </c>
      <c r="M755" s="11">
        <v>45927.12</v>
      </c>
      <c r="N755" s="11">
        <v>32842.32</v>
      </c>
      <c r="O755" s="11">
        <v>44152.83</v>
      </c>
      <c r="P755" s="11">
        <v>50998.91</v>
      </c>
      <c r="Q755" s="11">
        <v>540705.98</v>
      </c>
      <c r="R755" t="str">
        <f>VLOOKUP(D755,Lookups!$A$4:$E$311,5,FALSE)</f>
        <v>GR3</v>
      </c>
      <c r="S755" t="str">
        <f t="shared" si="60"/>
        <v>502</v>
      </c>
      <c r="T755" t="str">
        <f t="shared" si="61"/>
        <v>GR3502</v>
      </c>
      <c r="U755" t="str">
        <f t="shared" si="57"/>
        <v>GR35022014</v>
      </c>
      <c r="V755" t="str">
        <f t="shared" si="58"/>
        <v>PNTL</v>
      </c>
      <c r="W755" t="str">
        <f t="shared" si="59"/>
        <v>GR3PNTL2014</v>
      </c>
    </row>
    <row r="756" spans="1:23" x14ac:dyDescent="0.25">
      <c r="A756" t="s">
        <v>3222</v>
      </c>
      <c r="B756" t="s">
        <v>2781</v>
      </c>
      <c r="C756" t="s">
        <v>27</v>
      </c>
      <c r="D756" s="1" t="s">
        <v>25</v>
      </c>
      <c r="E756" s="11">
        <v>-1763.01</v>
      </c>
      <c r="F756" s="11">
        <v>-9656.2000000000007</v>
      </c>
      <c r="G756" s="11">
        <v>-13313.44</v>
      </c>
      <c r="H756" s="11">
        <v>-37125.97</v>
      </c>
      <c r="I756" s="11">
        <v>51.77</v>
      </c>
      <c r="J756" s="11">
        <v>-10235.27</v>
      </c>
      <c r="K756" s="11">
        <v>2387.39</v>
      </c>
      <c r="L756" s="11">
        <v>-15466.34</v>
      </c>
      <c r="M756" s="11">
        <v>-16340.91</v>
      </c>
      <c r="N756" s="11">
        <v>-971.78</v>
      </c>
      <c r="O756" s="11">
        <v>-8974.16</v>
      </c>
      <c r="P756" s="11">
        <v>-11157.57</v>
      </c>
      <c r="Q756" s="11">
        <v>-122565.49</v>
      </c>
      <c r="R756" t="str">
        <f>VLOOKUP(D756,Lookups!$A$4:$E$311,5,FALSE)</f>
        <v>GR4</v>
      </c>
      <c r="S756" t="str">
        <f t="shared" si="60"/>
        <v>502</v>
      </c>
      <c r="T756" t="str">
        <f t="shared" si="61"/>
        <v>GR4502</v>
      </c>
      <c r="U756" t="str">
        <f t="shared" si="57"/>
        <v>GR45022014</v>
      </c>
      <c r="V756" t="str">
        <f t="shared" si="58"/>
        <v>PNTL</v>
      </c>
      <c r="W756" t="str">
        <f t="shared" si="59"/>
        <v>GR4PNTL2014</v>
      </c>
    </row>
    <row r="757" spans="1:23" x14ac:dyDescent="0.25">
      <c r="A757" t="s">
        <v>3222</v>
      </c>
      <c r="B757" t="s">
        <v>2781</v>
      </c>
      <c r="C757" t="s">
        <v>27</v>
      </c>
      <c r="D757" s="1" t="s">
        <v>26</v>
      </c>
      <c r="E757" s="11">
        <v>0</v>
      </c>
      <c r="F757" s="11">
        <v>0</v>
      </c>
      <c r="G757" s="11">
        <v>0</v>
      </c>
      <c r="H757" s="11">
        <v>0</v>
      </c>
      <c r="I757" s="11">
        <v>0</v>
      </c>
      <c r="J757" s="11">
        <v>0</v>
      </c>
      <c r="K757" s="11">
        <v>0</v>
      </c>
      <c r="L757" s="11">
        <v>0</v>
      </c>
      <c r="M757" s="11">
        <v>0</v>
      </c>
      <c r="N757" s="11">
        <v>0</v>
      </c>
      <c r="O757" s="11">
        <v>0</v>
      </c>
      <c r="P757" s="11">
        <v>0</v>
      </c>
      <c r="Q757" s="11">
        <v>0</v>
      </c>
      <c r="R757" t="str">
        <f>VLOOKUP(D757,Lookups!$A$4:$E$311,5,FALSE)</f>
        <v>GRC</v>
      </c>
      <c r="S757" t="str">
        <f t="shared" si="60"/>
        <v>502</v>
      </c>
      <c r="T757" t="str">
        <f t="shared" si="61"/>
        <v>GRC502</v>
      </c>
      <c r="U757" t="str">
        <f t="shared" si="57"/>
        <v>GRC5022014</v>
      </c>
      <c r="V757" t="str">
        <f t="shared" si="58"/>
        <v>PNTL</v>
      </c>
      <c r="W757" t="str">
        <f t="shared" si="59"/>
        <v>GRCPNTL2014</v>
      </c>
    </row>
    <row r="758" spans="1:23" x14ac:dyDescent="0.25">
      <c r="A758" t="s">
        <v>3222</v>
      </c>
      <c r="B758" t="s">
        <v>2785</v>
      </c>
      <c r="C758" t="s">
        <v>17</v>
      </c>
      <c r="D758" s="1" t="s">
        <v>22</v>
      </c>
      <c r="E758" s="11">
        <v>0</v>
      </c>
      <c r="F758" s="11">
        <v>0</v>
      </c>
      <c r="G758" s="11">
        <v>0</v>
      </c>
      <c r="H758" s="11">
        <v>0</v>
      </c>
      <c r="I758" s="11">
        <v>0</v>
      </c>
      <c r="J758" s="11">
        <v>0</v>
      </c>
      <c r="K758" s="11">
        <v>0</v>
      </c>
      <c r="L758" s="11">
        <v>0</v>
      </c>
      <c r="M758" s="11">
        <v>186.62</v>
      </c>
      <c r="N758" s="11">
        <v>0</v>
      </c>
      <c r="O758" s="11">
        <v>0</v>
      </c>
      <c r="P758" s="11">
        <v>0</v>
      </c>
      <c r="Q758" s="11">
        <v>186.62</v>
      </c>
      <c r="R758" t="str">
        <f>VLOOKUP(D758,Lookups!$A$4:$E$311,5,FALSE)</f>
        <v>TY3</v>
      </c>
      <c r="S758" t="str">
        <f t="shared" si="60"/>
        <v>502</v>
      </c>
      <c r="T758" t="str">
        <f t="shared" si="61"/>
        <v>TY3502</v>
      </c>
      <c r="U758" t="str">
        <f t="shared" si="57"/>
        <v>TY35022014</v>
      </c>
      <c r="V758" t="str">
        <f t="shared" si="58"/>
        <v>PLTL</v>
      </c>
      <c r="W758" t="str">
        <f t="shared" si="59"/>
        <v>TY3PLTL2014</v>
      </c>
    </row>
    <row r="759" spans="1:23" x14ac:dyDescent="0.25">
      <c r="A759" t="s">
        <v>3222</v>
      </c>
      <c r="B759" t="s">
        <v>2785</v>
      </c>
      <c r="C759" t="s">
        <v>17</v>
      </c>
      <c r="D759" s="1" t="s">
        <v>23</v>
      </c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0</v>
      </c>
      <c r="K759" s="11">
        <v>0</v>
      </c>
      <c r="L759" s="11">
        <v>0</v>
      </c>
      <c r="M759" s="11">
        <v>0</v>
      </c>
      <c r="N759" s="11">
        <v>0</v>
      </c>
      <c r="O759" s="11">
        <v>0</v>
      </c>
      <c r="P759" s="11">
        <v>0</v>
      </c>
      <c r="Q759" s="11">
        <v>0</v>
      </c>
      <c r="R759" t="str">
        <f>VLOOKUP(D759,Lookups!$A$4:$E$311,5,FALSE)</f>
        <v>TYC</v>
      </c>
      <c r="S759" t="str">
        <f t="shared" si="60"/>
        <v>502</v>
      </c>
      <c r="T759" t="str">
        <f t="shared" si="61"/>
        <v>TYC502</v>
      </c>
      <c r="U759" t="str">
        <f t="shared" si="57"/>
        <v>TYC5022014</v>
      </c>
      <c r="V759" t="str">
        <f t="shared" si="58"/>
        <v>PLTL</v>
      </c>
      <c r="W759" t="str">
        <f t="shared" si="59"/>
        <v>TYCPLTL2014</v>
      </c>
    </row>
    <row r="760" spans="1:23" x14ac:dyDescent="0.25">
      <c r="A760" t="s">
        <v>3222</v>
      </c>
      <c r="B760" t="s">
        <v>2785</v>
      </c>
      <c r="C760" t="s">
        <v>17</v>
      </c>
      <c r="D760" s="1" t="s">
        <v>25</v>
      </c>
      <c r="E760" s="11">
        <v>5776.84</v>
      </c>
      <c r="F760" s="11">
        <v>7399.26</v>
      </c>
      <c r="G760" s="11">
        <v>7564.56</v>
      </c>
      <c r="H760" s="11">
        <v>7942.74</v>
      </c>
      <c r="I760" s="11">
        <v>7753.62</v>
      </c>
      <c r="J760" s="11">
        <v>8068.75</v>
      </c>
      <c r="K760" s="11">
        <v>8194.7800000000007</v>
      </c>
      <c r="L760" s="11">
        <v>7564.47</v>
      </c>
      <c r="M760" s="11">
        <v>6051.51</v>
      </c>
      <c r="N760" s="11">
        <v>8509.98</v>
      </c>
      <c r="O760" s="11">
        <v>6807.96</v>
      </c>
      <c r="P760" s="11">
        <v>8230.32</v>
      </c>
      <c r="Q760" s="11">
        <v>89864.79</v>
      </c>
      <c r="R760" t="str">
        <f>VLOOKUP(D760,Lookups!$A$4:$E$311,5,FALSE)</f>
        <v>GR4</v>
      </c>
      <c r="S760" t="str">
        <f t="shared" si="60"/>
        <v>502</v>
      </c>
      <c r="T760" t="str">
        <f t="shared" si="61"/>
        <v>GR4502</v>
      </c>
      <c r="U760" t="str">
        <f t="shared" si="57"/>
        <v>GR45022014</v>
      </c>
      <c r="V760" t="str">
        <f t="shared" si="58"/>
        <v>PLTL</v>
      </c>
      <c r="W760" t="str">
        <f t="shared" si="59"/>
        <v>GR4PLTL2014</v>
      </c>
    </row>
    <row r="761" spans="1:23" x14ac:dyDescent="0.25">
      <c r="A761" t="s">
        <v>3222</v>
      </c>
      <c r="B761" t="s">
        <v>2785</v>
      </c>
      <c r="C761" t="s">
        <v>17</v>
      </c>
      <c r="D761" s="1" t="s">
        <v>26</v>
      </c>
      <c r="E761" s="11">
        <v>0</v>
      </c>
      <c r="F761" s="11">
        <v>0</v>
      </c>
      <c r="G761" s="11">
        <v>0</v>
      </c>
      <c r="H761" s="11">
        <v>0</v>
      </c>
      <c r="I761" s="11">
        <v>0</v>
      </c>
      <c r="J761" s="11">
        <v>0</v>
      </c>
      <c r="K761" s="11">
        <v>0</v>
      </c>
      <c r="L761" s="11">
        <v>0</v>
      </c>
      <c r="M761" s="11">
        <v>0</v>
      </c>
      <c r="N761" s="11">
        <v>0</v>
      </c>
      <c r="O761" s="11">
        <v>0</v>
      </c>
      <c r="P761" s="11">
        <v>0</v>
      </c>
      <c r="Q761" s="11">
        <v>0</v>
      </c>
      <c r="R761" t="str">
        <f>VLOOKUP(D761,Lookups!$A$4:$E$311,5,FALSE)</f>
        <v>GRC</v>
      </c>
      <c r="S761" t="str">
        <f t="shared" si="60"/>
        <v>502</v>
      </c>
      <c r="T761" t="str">
        <f t="shared" si="61"/>
        <v>GRC502</v>
      </c>
      <c r="U761" t="str">
        <f t="shared" si="57"/>
        <v>GRC5022014</v>
      </c>
      <c r="V761" t="str">
        <f t="shared" si="58"/>
        <v>PLTL</v>
      </c>
      <c r="W761" t="str">
        <f t="shared" si="59"/>
        <v>GRCPLTL2014</v>
      </c>
    </row>
    <row r="762" spans="1:23" x14ac:dyDescent="0.25">
      <c r="A762" t="s">
        <v>3222</v>
      </c>
      <c r="B762" t="s">
        <v>2785</v>
      </c>
      <c r="C762" t="s">
        <v>27</v>
      </c>
      <c r="D762" s="1" t="s">
        <v>24</v>
      </c>
      <c r="E762" s="11">
        <v>2787.18</v>
      </c>
      <c r="F762" s="11">
        <v>2430.19</v>
      </c>
      <c r="G762" s="11">
        <v>3111.61</v>
      </c>
      <c r="H762" s="11">
        <v>5004.63</v>
      </c>
      <c r="I762" s="11">
        <v>2669.94</v>
      </c>
      <c r="J762" s="11">
        <v>3774.49</v>
      </c>
      <c r="K762" s="11">
        <v>3657.64</v>
      </c>
      <c r="L762" s="11">
        <v>4014.52</v>
      </c>
      <c r="M762" s="11">
        <v>2501.39</v>
      </c>
      <c r="N762" s="11">
        <v>2588.5100000000002</v>
      </c>
      <c r="O762" s="11">
        <v>7630.43</v>
      </c>
      <c r="P762" s="11">
        <v>2991.9</v>
      </c>
      <c r="Q762" s="11">
        <v>43162.43</v>
      </c>
      <c r="R762" t="str">
        <f>VLOOKUP(D762,Lookups!$A$4:$E$311,5,FALSE)</f>
        <v>GR3</v>
      </c>
      <c r="S762" t="str">
        <f t="shared" si="60"/>
        <v>502</v>
      </c>
      <c r="T762" t="str">
        <f t="shared" si="61"/>
        <v>GR3502</v>
      </c>
      <c r="U762" t="str">
        <f t="shared" si="57"/>
        <v>GR35022014</v>
      </c>
      <c r="V762" t="str">
        <f t="shared" si="58"/>
        <v>PNTL</v>
      </c>
      <c r="W762" t="str">
        <f t="shared" si="59"/>
        <v>GR3PNTL2014</v>
      </c>
    </row>
    <row r="763" spans="1:23" x14ac:dyDescent="0.25">
      <c r="A763" t="s">
        <v>3222</v>
      </c>
      <c r="B763" t="s">
        <v>2785</v>
      </c>
      <c r="C763" t="s">
        <v>27</v>
      </c>
      <c r="D763" s="1" t="s">
        <v>25</v>
      </c>
      <c r="E763" s="11">
        <v>-189.66</v>
      </c>
      <c r="F763" s="11">
        <v>-1918.16</v>
      </c>
      <c r="G763" s="11">
        <v>-1214.51</v>
      </c>
      <c r="H763" s="11">
        <v>-2595.6</v>
      </c>
      <c r="I763" s="11">
        <v>-1389.28</v>
      </c>
      <c r="J763" s="11">
        <v>-2343.9899999999998</v>
      </c>
      <c r="K763" s="11">
        <v>-1866.36</v>
      </c>
      <c r="L763" s="11">
        <v>-137.84</v>
      </c>
      <c r="M763" s="11">
        <v>-1730.84</v>
      </c>
      <c r="N763" s="11">
        <v>-440.37</v>
      </c>
      <c r="O763" s="11">
        <v>8461.35</v>
      </c>
      <c r="P763" s="11">
        <v>-2215.69</v>
      </c>
      <c r="Q763" s="11">
        <v>-7580.95</v>
      </c>
      <c r="R763" t="str">
        <f>VLOOKUP(D763,Lookups!$A$4:$E$311,5,FALSE)</f>
        <v>GR4</v>
      </c>
      <c r="S763" t="str">
        <f t="shared" si="60"/>
        <v>502</v>
      </c>
      <c r="T763" t="str">
        <f t="shared" si="61"/>
        <v>GR4502</v>
      </c>
      <c r="U763" t="str">
        <f t="shared" si="57"/>
        <v>GR45022014</v>
      </c>
      <c r="V763" t="str">
        <f t="shared" si="58"/>
        <v>PNTL</v>
      </c>
      <c r="W763" t="str">
        <f t="shared" si="59"/>
        <v>GR4PNTL2014</v>
      </c>
    </row>
    <row r="764" spans="1:23" x14ac:dyDescent="0.25">
      <c r="A764" t="s">
        <v>3222</v>
      </c>
      <c r="B764" t="s">
        <v>2785</v>
      </c>
      <c r="C764" t="s">
        <v>27</v>
      </c>
      <c r="D764" s="1" t="s">
        <v>26</v>
      </c>
      <c r="E764" s="11">
        <v>0</v>
      </c>
      <c r="F764" s="11">
        <v>0</v>
      </c>
      <c r="G764" s="11">
        <v>0</v>
      </c>
      <c r="H764" s="11">
        <v>0</v>
      </c>
      <c r="I764" s="11">
        <v>0</v>
      </c>
      <c r="J764" s="11">
        <v>0</v>
      </c>
      <c r="K764" s="11">
        <v>0</v>
      </c>
      <c r="L764" s="11">
        <v>0</v>
      </c>
      <c r="M764" s="11">
        <v>0</v>
      </c>
      <c r="N764" s="11">
        <v>0</v>
      </c>
      <c r="O764" s="11">
        <v>0</v>
      </c>
      <c r="P764" s="11">
        <v>0</v>
      </c>
      <c r="Q764" s="11">
        <v>0</v>
      </c>
      <c r="R764" t="str">
        <f>VLOOKUP(D764,Lookups!$A$4:$E$311,5,FALSE)</f>
        <v>GRC</v>
      </c>
      <c r="S764" t="str">
        <f t="shared" si="60"/>
        <v>502</v>
      </c>
      <c r="T764" t="str">
        <f t="shared" si="61"/>
        <v>GRC502</v>
      </c>
      <c r="U764" t="str">
        <f t="shared" si="57"/>
        <v>GRC5022014</v>
      </c>
      <c r="V764" t="str">
        <f t="shared" si="58"/>
        <v>PNTL</v>
      </c>
      <c r="W764" t="str">
        <f t="shared" si="59"/>
        <v>GRCPNTL2014</v>
      </c>
    </row>
    <row r="765" spans="1:23" x14ac:dyDescent="0.25">
      <c r="A765" t="s">
        <v>3222</v>
      </c>
      <c r="B765" t="s">
        <v>2787</v>
      </c>
      <c r="C765" t="s">
        <v>17</v>
      </c>
      <c r="D765" s="1" t="s">
        <v>18</v>
      </c>
      <c r="E765" s="11">
        <v>34368.75</v>
      </c>
      <c r="F765" s="11">
        <v>28406.15</v>
      </c>
      <c r="G765" s="11">
        <v>30317.51</v>
      </c>
      <c r="H765" s="11">
        <v>24746.45</v>
      </c>
      <c r="I765" s="11">
        <v>29548.400000000001</v>
      </c>
      <c r="J765" s="11">
        <v>30198.04</v>
      </c>
      <c r="K765" s="11">
        <v>28781.22</v>
      </c>
      <c r="L765" s="11">
        <v>28870.9</v>
      </c>
      <c r="M765" s="11">
        <v>34652.199999999997</v>
      </c>
      <c r="N765" s="11">
        <v>28143.4</v>
      </c>
      <c r="O765" s="11">
        <v>38200.26</v>
      </c>
      <c r="P765" s="11">
        <v>30622.61</v>
      </c>
      <c r="Q765" s="11">
        <v>366855.89</v>
      </c>
      <c r="R765" t="str">
        <f>VLOOKUP(D765,Lookups!$A$4:$E$311,5,FALSE)</f>
        <v>CRC</v>
      </c>
      <c r="S765" t="str">
        <f t="shared" si="60"/>
        <v>502</v>
      </c>
      <c r="T765" t="str">
        <f t="shared" si="61"/>
        <v>CRC502</v>
      </c>
      <c r="U765" t="str">
        <f t="shared" si="57"/>
        <v>CRC5022014</v>
      </c>
      <c r="V765" t="str">
        <f t="shared" si="58"/>
        <v>PLTL</v>
      </c>
      <c r="W765" t="str">
        <f t="shared" si="59"/>
        <v>CRCPLTL2014</v>
      </c>
    </row>
    <row r="766" spans="1:23" x14ac:dyDescent="0.25">
      <c r="A766" t="s">
        <v>3222</v>
      </c>
      <c r="B766" t="s">
        <v>2787</v>
      </c>
      <c r="C766" t="s">
        <v>27</v>
      </c>
      <c r="D766" s="1" t="s">
        <v>18</v>
      </c>
      <c r="E766" s="11">
        <v>-34368.75</v>
      </c>
      <c r="F766" s="11">
        <v>-28406.15</v>
      </c>
      <c r="G766" s="11">
        <v>-30317.51</v>
      </c>
      <c r="H766" s="11">
        <v>-24746.45</v>
      </c>
      <c r="I766" s="11">
        <v>-29548.400000000001</v>
      </c>
      <c r="J766" s="11">
        <v>-30198.04</v>
      </c>
      <c r="K766" s="11">
        <v>-28781.22</v>
      </c>
      <c r="L766" s="11">
        <v>-28870.9</v>
      </c>
      <c r="M766" s="11">
        <v>-34652.199999999997</v>
      </c>
      <c r="N766" s="11">
        <v>-28143.4</v>
      </c>
      <c r="O766" s="11">
        <v>-38200.26</v>
      </c>
      <c r="P766" s="11">
        <v>-30622.61</v>
      </c>
      <c r="Q766" s="11">
        <v>-366855.89</v>
      </c>
      <c r="R766" t="str">
        <f>VLOOKUP(D766,Lookups!$A$4:$E$311,5,FALSE)</f>
        <v>CRC</v>
      </c>
      <c r="S766" t="str">
        <f t="shared" si="60"/>
        <v>502</v>
      </c>
      <c r="T766" t="str">
        <f t="shared" si="61"/>
        <v>CRC502</v>
      </c>
      <c r="U766" t="str">
        <f t="shared" si="57"/>
        <v>CRC5022014</v>
      </c>
      <c r="V766" t="str">
        <f t="shared" si="58"/>
        <v>PNTL</v>
      </c>
      <c r="W766" t="str">
        <f t="shared" si="59"/>
        <v>CRCPNTL2014</v>
      </c>
    </row>
    <row r="767" spans="1:23" x14ac:dyDescent="0.25">
      <c r="A767" t="s">
        <v>3222</v>
      </c>
      <c r="B767" t="s">
        <v>2787</v>
      </c>
      <c r="C767" t="s">
        <v>27</v>
      </c>
      <c r="D767" s="1" t="s">
        <v>19</v>
      </c>
      <c r="E767" s="11">
        <v>9749.68</v>
      </c>
      <c r="F767" s="11">
        <v>7214.26</v>
      </c>
      <c r="G767" s="11">
        <v>11409.75</v>
      </c>
      <c r="H767" s="11">
        <v>3817.15</v>
      </c>
      <c r="I767" s="11">
        <v>7930.64</v>
      </c>
      <c r="J767" s="11">
        <v>9052.08</v>
      </c>
      <c r="K767" s="11">
        <v>7992.55</v>
      </c>
      <c r="L767" s="11">
        <v>6691.85</v>
      </c>
      <c r="M767" s="11">
        <v>12811.55</v>
      </c>
      <c r="N767" s="11">
        <v>13242.96</v>
      </c>
      <c r="O767" s="11">
        <v>14781.69</v>
      </c>
      <c r="P767" s="11">
        <v>14313.02</v>
      </c>
      <c r="Q767" s="11">
        <v>119007.18</v>
      </c>
      <c r="R767" t="str">
        <f>VLOOKUP(D767,Lookups!$A$4:$E$311,5,FALSE)</f>
        <v>CR4</v>
      </c>
      <c r="S767" t="str">
        <f t="shared" si="60"/>
        <v>502</v>
      </c>
      <c r="T767" t="str">
        <f t="shared" si="61"/>
        <v>CR4502</v>
      </c>
      <c r="U767" t="str">
        <f t="shared" si="57"/>
        <v>CR45022014</v>
      </c>
      <c r="V767" t="str">
        <f t="shared" si="58"/>
        <v>PNTL</v>
      </c>
      <c r="W767" t="str">
        <f t="shared" si="59"/>
        <v>CR4PNTL2014</v>
      </c>
    </row>
    <row r="768" spans="1:23" x14ac:dyDescent="0.25">
      <c r="A768" t="s">
        <v>3222</v>
      </c>
      <c r="B768" t="s">
        <v>2787</v>
      </c>
      <c r="C768" t="s">
        <v>27</v>
      </c>
      <c r="D768" s="1" t="s">
        <v>20</v>
      </c>
      <c r="E768" s="11">
        <v>12909.19</v>
      </c>
      <c r="F768" s="11">
        <v>9785.93</v>
      </c>
      <c r="G768" s="11">
        <v>10627.33</v>
      </c>
      <c r="H768" s="11">
        <v>12297.48</v>
      </c>
      <c r="I768" s="11">
        <v>11145.95</v>
      </c>
      <c r="J768" s="11">
        <v>10007.65</v>
      </c>
      <c r="K768" s="11">
        <v>9427.93</v>
      </c>
      <c r="L768" s="11">
        <v>9154.75</v>
      </c>
      <c r="M768" s="11">
        <v>13454.06</v>
      </c>
      <c r="N768" s="11">
        <v>15167.62</v>
      </c>
      <c r="O768" s="11">
        <v>16239.88</v>
      </c>
      <c r="P768" s="11">
        <v>16428.47</v>
      </c>
      <c r="Q768" s="11">
        <v>146646.24</v>
      </c>
      <c r="R768" t="str">
        <f>VLOOKUP(D768,Lookups!$A$4:$E$311,5,FALSE)</f>
        <v>CR5</v>
      </c>
      <c r="S768" t="str">
        <f t="shared" si="60"/>
        <v>502</v>
      </c>
      <c r="T768" t="str">
        <f t="shared" si="61"/>
        <v>CR5502</v>
      </c>
      <c r="U768" t="str">
        <f t="shared" si="57"/>
        <v>CR55022014</v>
      </c>
      <c r="V768" t="str">
        <f t="shared" si="58"/>
        <v>PNTL</v>
      </c>
      <c r="W768" t="str">
        <f t="shared" si="59"/>
        <v>CR5PNTL2014</v>
      </c>
    </row>
    <row r="769" spans="1:23" x14ac:dyDescent="0.25">
      <c r="A769" t="s">
        <v>3222</v>
      </c>
      <c r="B769" t="s">
        <v>2787</v>
      </c>
      <c r="C769" t="s">
        <v>27</v>
      </c>
      <c r="D769" s="1" t="s">
        <v>21</v>
      </c>
      <c r="E769" s="11">
        <v>11992.37</v>
      </c>
      <c r="F769" s="11">
        <v>11800.57</v>
      </c>
      <c r="G769" s="11">
        <v>8400.9500000000007</v>
      </c>
      <c r="H769" s="11">
        <v>8966.48</v>
      </c>
      <c r="I769" s="11">
        <v>10669.42</v>
      </c>
      <c r="J769" s="11">
        <v>11245.11</v>
      </c>
      <c r="K769" s="11">
        <v>11527.12</v>
      </c>
      <c r="L769" s="11">
        <v>13200.01</v>
      </c>
      <c r="M769" s="11">
        <v>8596.4</v>
      </c>
      <c r="N769" s="11">
        <v>0</v>
      </c>
      <c r="O769" s="11">
        <v>7649.81</v>
      </c>
      <c r="P769" s="11">
        <v>0</v>
      </c>
      <c r="Q769" s="11">
        <v>104048.24</v>
      </c>
      <c r="R769" t="str">
        <f>VLOOKUP(D769,Lookups!$A$4:$E$311,5,FALSE)</f>
        <v>CR6</v>
      </c>
      <c r="S769" t="str">
        <f t="shared" si="60"/>
        <v>502</v>
      </c>
      <c r="T769" t="str">
        <f t="shared" si="61"/>
        <v>CR6502</v>
      </c>
      <c r="U769" t="str">
        <f t="shared" si="57"/>
        <v>CR65022014</v>
      </c>
      <c r="V769" t="str">
        <f t="shared" si="58"/>
        <v>PNTL</v>
      </c>
      <c r="W769" t="str">
        <f t="shared" si="59"/>
        <v>CR6PNTL2014</v>
      </c>
    </row>
    <row r="770" spans="1:23" x14ac:dyDescent="0.25">
      <c r="A770" t="s">
        <v>3222</v>
      </c>
      <c r="B770" t="s">
        <v>2789</v>
      </c>
      <c r="C770" t="s">
        <v>27</v>
      </c>
      <c r="D770" s="1" t="s">
        <v>18</v>
      </c>
      <c r="E770" s="11">
        <v>0</v>
      </c>
      <c r="F770" s="11">
        <v>0</v>
      </c>
      <c r="G770" s="11">
        <v>0</v>
      </c>
      <c r="H770" s="11">
        <v>0</v>
      </c>
      <c r="I770" s="11">
        <v>0</v>
      </c>
      <c r="J770" s="11">
        <v>0</v>
      </c>
      <c r="K770" s="11">
        <v>0</v>
      </c>
      <c r="L770" s="11">
        <v>-2559.66</v>
      </c>
      <c r="M770" s="11">
        <v>0</v>
      </c>
      <c r="N770" s="11">
        <v>0</v>
      </c>
      <c r="O770" s="11">
        <v>-2559.66</v>
      </c>
      <c r="P770" s="11">
        <v>-2559.66</v>
      </c>
      <c r="Q770" s="11">
        <v>-7678.98</v>
      </c>
      <c r="R770" t="str">
        <f>VLOOKUP(D770,Lookups!$A$4:$E$311,5,FALSE)</f>
        <v>CRC</v>
      </c>
      <c r="S770" t="str">
        <f t="shared" si="60"/>
        <v>502</v>
      </c>
      <c r="T770" t="str">
        <f t="shared" si="61"/>
        <v>CRC502</v>
      </c>
      <c r="U770" t="str">
        <f t="shared" si="57"/>
        <v>CRC5022014</v>
      </c>
      <c r="V770" t="str">
        <f t="shared" si="58"/>
        <v>PNTL</v>
      </c>
      <c r="W770" t="str">
        <f t="shared" si="59"/>
        <v>CRCPNTL2014</v>
      </c>
    </row>
    <row r="771" spans="1:23" x14ac:dyDescent="0.25">
      <c r="A771" t="s">
        <v>3222</v>
      </c>
      <c r="B771" t="s">
        <v>2789</v>
      </c>
      <c r="C771" t="s">
        <v>27</v>
      </c>
      <c r="D771" s="1" t="s">
        <v>19</v>
      </c>
      <c r="E771" s="11">
        <v>298472.53000000003</v>
      </c>
      <c r="F771" s="11">
        <v>231246.9</v>
      </c>
      <c r="G771" s="11">
        <v>324490.52</v>
      </c>
      <c r="H771" s="11">
        <v>116907.54</v>
      </c>
      <c r="I771" s="11">
        <v>209261.62</v>
      </c>
      <c r="J771" s="11">
        <v>236014.65</v>
      </c>
      <c r="K771" s="11">
        <v>252033.85</v>
      </c>
      <c r="L771" s="11">
        <v>158362.5</v>
      </c>
      <c r="M771" s="11">
        <v>257414.44</v>
      </c>
      <c r="N771" s="11">
        <v>266654.36</v>
      </c>
      <c r="O771" s="11">
        <v>314183.71000000002</v>
      </c>
      <c r="P771" s="11">
        <v>352250.29</v>
      </c>
      <c r="Q771" s="11">
        <v>3017292.91</v>
      </c>
      <c r="R771" t="str">
        <f>VLOOKUP(D771,Lookups!$A$4:$E$311,5,FALSE)</f>
        <v>CR4</v>
      </c>
      <c r="S771" t="str">
        <f t="shared" si="60"/>
        <v>502</v>
      </c>
      <c r="T771" t="str">
        <f t="shared" si="61"/>
        <v>CR4502</v>
      </c>
      <c r="U771" t="str">
        <f t="shared" ref="U771:U834" si="62">T771&amp;A771</f>
        <v>CR45022014</v>
      </c>
      <c r="V771" t="str">
        <f t="shared" ref="V771:V834" si="63">LEFT(C771,4)</f>
        <v>PNTL</v>
      </c>
      <c r="W771" t="str">
        <f t="shared" ref="W771:W834" si="64">R771&amp;V771&amp;A771</f>
        <v>CR4PNTL2014</v>
      </c>
    </row>
    <row r="772" spans="1:23" x14ac:dyDescent="0.25">
      <c r="A772" t="s">
        <v>3222</v>
      </c>
      <c r="B772" t="s">
        <v>2789</v>
      </c>
      <c r="C772" t="s">
        <v>27</v>
      </c>
      <c r="D772" s="1" t="s">
        <v>20</v>
      </c>
      <c r="E772" s="11">
        <v>373657.47</v>
      </c>
      <c r="F772" s="11">
        <v>300028.78000000003</v>
      </c>
      <c r="G772" s="11">
        <v>284899.38</v>
      </c>
      <c r="H772" s="11">
        <v>391571.61</v>
      </c>
      <c r="I772" s="11">
        <v>292107.27</v>
      </c>
      <c r="J772" s="11">
        <v>267047.56</v>
      </c>
      <c r="K772" s="11">
        <v>289728.5</v>
      </c>
      <c r="L772" s="11">
        <v>217588.98</v>
      </c>
      <c r="M772" s="11">
        <v>279434.73</v>
      </c>
      <c r="N772" s="11">
        <v>294846.03999999998</v>
      </c>
      <c r="O772" s="11">
        <v>321216.32</v>
      </c>
      <c r="P772" s="11">
        <v>387479.71</v>
      </c>
      <c r="Q772" s="11">
        <v>3699606.35</v>
      </c>
      <c r="R772" t="str">
        <f>VLOOKUP(D772,Lookups!$A$4:$E$311,5,FALSE)</f>
        <v>CR5</v>
      </c>
      <c r="S772" t="str">
        <f t="shared" si="60"/>
        <v>502</v>
      </c>
      <c r="T772" t="str">
        <f t="shared" si="61"/>
        <v>CR5502</v>
      </c>
      <c r="U772" t="str">
        <f t="shared" si="62"/>
        <v>CR55022014</v>
      </c>
      <c r="V772" t="str">
        <f t="shared" si="63"/>
        <v>PNTL</v>
      </c>
      <c r="W772" t="str">
        <f t="shared" si="64"/>
        <v>CR5PNTL2014</v>
      </c>
    </row>
    <row r="773" spans="1:23" x14ac:dyDescent="0.25">
      <c r="A773" t="s">
        <v>3222</v>
      </c>
      <c r="B773" t="s">
        <v>2789</v>
      </c>
      <c r="C773" t="s">
        <v>27</v>
      </c>
      <c r="D773" s="1" t="s">
        <v>21</v>
      </c>
      <c r="E773" s="11">
        <v>509333.02</v>
      </c>
      <c r="F773" s="11">
        <v>482362.81</v>
      </c>
      <c r="G773" s="11">
        <v>321773.46999999997</v>
      </c>
      <c r="H773" s="11">
        <v>414262.98</v>
      </c>
      <c r="I773" s="11">
        <v>396748.57</v>
      </c>
      <c r="J773" s="11">
        <v>416921.08</v>
      </c>
      <c r="K773" s="11">
        <v>519658.74</v>
      </c>
      <c r="L773" s="11">
        <v>464441.64</v>
      </c>
      <c r="M773" s="11">
        <v>254447.85</v>
      </c>
      <c r="N773" s="11">
        <v>0</v>
      </c>
      <c r="O773" s="11">
        <v>224470.09</v>
      </c>
      <c r="P773" s="11">
        <v>8418.5499999999993</v>
      </c>
      <c r="Q773" s="11">
        <v>4012838.8</v>
      </c>
      <c r="R773" t="str">
        <f>VLOOKUP(D773,Lookups!$A$4:$E$311,5,FALSE)</f>
        <v>CR6</v>
      </c>
      <c r="S773" t="str">
        <f t="shared" si="60"/>
        <v>502</v>
      </c>
      <c r="T773" t="str">
        <f t="shared" si="61"/>
        <v>CR6502</v>
      </c>
      <c r="U773" t="str">
        <f t="shared" si="62"/>
        <v>CR65022014</v>
      </c>
      <c r="V773" t="str">
        <f t="shared" si="63"/>
        <v>PNTL</v>
      </c>
      <c r="W773" t="str">
        <f t="shared" si="64"/>
        <v>CR6PNTL2014</v>
      </c>
    </row>
    <row r="774" spans="1:23" x14ac:dyDescent="0.25">
      <c r="A774" t="s">
        <v>3222</v>
      </c>
      <c r="B774" t="s">
        <v>2819</v>
      </c>
      <c r="C774" t="s">
        <v>17</v>
      </c>
      <c r="D774" s="1" t="s">
        <v>18</v>
      </c>
      <c r="E774" s="11">
        <v>167327.76</v>
      </c>
      <c r="F774" s="11">
        <v>172366.91</v>
      </c>
      <c r="G774" s="11">
        <v>278994.14</v>
      </c>
      <c r="H774" s="11">
        <v>195054.91</v>
      </c>
      <c r="I774" s="11">
        <v>135099.67000000001</v>
      </c>
      <c r="J774" s="11">
        <v>161613.15</v>
      </c>
      <c r="K774" s="11">
        <v>159593.51</v>
      </c>
      <c r="L774" s="11">
        <v>169136.09</v>
      </c>
      <c r="M774" s="11">
        <v>157348.59</v>
      </c>
      <c r="N774" s="11">
        <v>118012.2</v>
      </c>
      <c r="O774" s="11">
        <v>76318.89</v>
      </c>
      <c r="P774" s="11">
        <v>82525.460000000006</v>
      </c>
      <c r="Q774" s="11">
        <v>1873391.28</v>
      </c>
      <c r="R774" t="str">
        <f>VLOOKUP(D774,Lookups!$A$4:$E$311,5,FALSE)</f>
        <v>CRC</v>
      </c>
      <c r="S774" t="str">
        <f t="shared" si="60"/>
        <v>502</v>
      </c>
      <c r="T774" t="str">
        <f t="shared" si="61"/>
        <v>CRC502</v>
      </c>
      <c r="U774" t="str">
        <f t="shared" si="62"/>
        <v>CRC5022014</v>
      </c>
      <c r="V774" t="str">
        <f t="shared" si="63"/>
        <v>PLTL</v>
      </c>
      <c r="W774" t="str">
        <f t="shared" si="64"/>
        <v>CRCPLTL2014</v>
      </c>
    </row>
    <row r="775" spans="1:23" x14ac:dyDescent="0.25">
      <c r="A775" t="s">
        <v>3222</v>
      </c>
      <c r="B775" t="s">
        <v>2819</v>
      </c>
      <c r="C775" t="s">
        <v>27</v>
      </c>
      <c r="D775" s="1" t="s">
        <v>18</v>
      </c>
      <c r="E775" s="11">
        <v>-167327.76</v>
      </c>
      <c r="F775" s="11">
        <v>-172366.91</v>
      </c>
      <c r="G775" s="11">
        <v>-278994.14</v>
      </c>
      <c r="H775" s="11">
        <v>-195054.91</v>
      </c>
      <c r="I775" s="11">
        <v>-136946.71</v>
      </c>
      <c r="J775" s="11">
        <v>-161613.15</v>
      </c>
      <c r="K775" s="11">
        <v>-157746.47</v>
      </c>
      <c r="L775" s="11">
        <v>-178800.83</v>
      </c>
      <c r="M775" s="11">
        <v>-160213.09</v>
      </c>
      <c r="N775" s="11">
        <v>-126628.72</v>
      </c>
      <c r="O775" s="11">
        <v>-88225.26</v>
      </c>
      <c r="P775" s="11">
        <v>-85294.24</v>
      </c>
      <c r="Q775" s="11">
        <v>-1909212.19</v>
      </c>
      <c r="R775" t="str">
        <f>VLOOKUP(D775,Lookups!$A$4:$E$311,5,FALSE)</f>
        <v>CRC</v>
      </c>
      <c r="S775" t="str">
        <f t="shared" si="60"/>
        <v>502</v>
      </c>
      <c r="T775" t="str">
        <f t="shared" si="61"/>
        <v>CRC502</v>
      </c>
      <c r="U775" t="str">
        <f t="shared" si="62"/>
        <v>CRC5022014</v>
      </c>
      <c r="V775" t="str">
        <f t="shared" si="63"/>
        <v>PNTL</v>
      </c>
      <c r="W775" t="str">
        <f t="shared" si="64"/>
        <v>CRCPNTL2014</v>
      </c>
    </row>
    <row r="776" spans="1:23" x14ac:dyDescent="0.25">
      <c r="A776" t="s">
        <v>3222</v>
      </c>
      <c r="B776" t="s">
        <v>2819</v>
      </c>
      <c r="C776" t="s">
        <v>27</v>
      </c>
      <c r="D776" s="1" t="s">
        <v>19</v>
      </c>
      <c r="E776" s="11">
        <v>49039.98</v>
      </c>
      <c r="F776" s="11">
        <v>44885.25</v>
      </c>
      <c r="G776" s="11">
        <v>107285.79</v>
      </c>
      <c r="H776" s="11">
        <v>30797.43</v>
      </c>
      <c r="I776" s="11">
        <v>42274.6</v>
      </c>
      <c r="J776" s="11">
        <v>52640.44</v>
      </c>
      <c r="K776" s="11">
        <v>48577.21</v>
      </c>
      <c r="L776" s="11">
        <v>43340.37</v>
      </c>
      <c r="M776" s="11">
        <v>65062.43</v>
      </c>
      <c r="N776" s="11">
        <v>64035.59</v>
      </c>
      <c r="O776" s="11">
        <v>35515.85</v>
      </c>
      <c r="P776" s="11">
        <v>47984.31</v>
      </c>
      <c r="Q776" s="11">
        <v>631439.25</v>
      </c>
      <c r="R776" t="str">
        <f>VLOOKUP(D776,Lookups!$A$4:$E$311,5,FALSE)</f>
        <v>CR4</v>
      </c>
      <c r="S776" t="str">
        <f t="shared" si="60"/>
        <v>502</v>
      </c>
      <c r="T776" t="str">
        <f t="shared" si="61"/>
        <v>CR4502</v>
      </c>
      <c r="U776" t="str">
        <f t="shared" si="62"/>
        <v>CR45022014</v>
      </c>
      <c r="V776" t="str">
        <f t="shared" si="63"/>
        <v>PNTL</v>
      </c>
      <c r="W776" t="str">
        <f t="shared" si="64"/>
        <v>CR4PNTL2014</v>
      </c>
    </row>
    <row r="777" spans="1:23" x14ac:dyDescent="0.25">
      <c r="A777" t="s">
        <v>3222</v>
      </c>
      <c r="B777" t="s">
        <v>2819</v>
      </c>
      <c r="C777" t="s">
        <v>27</v>
      </c>
      <c r="D777" s="1" t="s">
        <v>20</v>
      </c>
      <c r="E777" s="11">
        <v>64932.02</v>
      </c>
      <c r="F777" s="11">
        <v>60885.52</v>
      </c>
      <c r="G777" s="11">
        <v>99928.71</v>
      </c>
      <c r="H777" s="11">
        <v>99218.28</v>
      </c>
      <c r="I777" s="11">
        <v>59413.94</v>
      </c>
      <c r="J777" s="11">
        <v>58197.4</v>
      </c>
      <c r="K777" s="11">
        <v>57301.17</v>
      </c>
      <c r="L777" s="11">
        <v>59291.56</v>
      </c>
      <c r="M777" s="11">
        <v>68325.399999999994</v>
      </c>
      <c r="N777" s="11">
        <v>73342.14</v>
      </c>
      <c r="O777" s="11">
        <v>39019.449999999997</v>
      </c>
      <c r="P777" s="11">
        <v>55076.32</v>
      </c>
      <c r="Q777" s="11">
        <v>794931.91</v>
      </c>
      <c r="R777" t="str">
        <f>VLOOKUP(D777,Lookups!$A$4:$E$311,5,FALSE)</f>
        <v>CR5</v>
      </c>
      <c r="S777" t="str">
        <f t="shared" si="60"/>
        <v>502</v>
      </c>
      <c r="T777" t="str">
        <f t="shared" si="61"/>
        <v>CR5502</v>
      </c>
      <c r="U777" t="str">
        <f t="shared" si="62"/>
        <v>CR55022014</v>
      </c>
      <c r="V777" t="str">
        <f t="shared" si="63"/>
        <v>PNTL</v>
      </c>
      <c r="W777" t="str">
        <f t="shared" si="64"/>
        <v>CR5PNTL2014</v>
      </c>
    </row>
    <row r="778" spans="1:23" x14ac:dyDescent="0.25">
      <c r="A778" t="s">
        <v>3222</v>
      </c>
      <c r="B778" t="s">
        <v>2819</v>
      </c>
      <c r="C778" t="s">
        <v>27</v>
      </c>
      <c r="D778" s="1" t="s">
        <v>21</v>
      </c>
      <c r="E778" s="11">
        <v>60320.5</v>
      </c>
      <c r="F778" s="11">
        <v>73420</v>
      </c>
      <c r="G778" s="11">
        <v>78994.100000000006</v>
      </c>
      <c r="H778" s="11">
        <v>72343.11</v>
      </c>
      <c r="I778" s="11">
        <v>56873.82</v>
      </c>
      <c r="J778" s="11">
        <v>65393.599999999999</v>
      </c>
      <c r="K778" s="11">
        <v>70059.64</v>
      </c>
      <c r="L778" s="11">
        <v>85491.04</v>
      </c>
      <c r="M778" s="11">
        <v>43656.14</v>
      </c>
      <c r="N778" s="11">
        <v>0</v>
      </c>
      <c r="O778" s="11">
        <v>18380.14</v>
      </c>
      <c r="P778" s="11">
        <v>0</v>
      </c>
      <c r="Q778" s="11">
        <v>624932.09</v>
      </c>
      <c r="R778" t="str">
        <f>VLOOKUP(D778,Lookups!$A$4:$E$311,5,FALSE)</f>
        <v>CR6</v>
      </c>
      <c r="S778" t="str">
        <f t="shared" si="60"/>
        <v>502</v>
      </c>
      <c r="T778" t="str">
        <f t="shared" si="61"/>
        <v>CR6502</v>
      </c>
      <c r="U778" t="str">
        <f t="shared" si="62"/>
        <v>CR65022014</v>
      </c>
      <c r="V778" t="str">
        <f t="shared" si="63"/>
        <v>PNTL</v>
      </c>
      <c r="W778" t="str">
        <f t="shared" si="64"/>
        <v>CR6PNTL2014</v>
      </c>
    </row>
    <row r="779" spans="1:23" x14ac:dyDescent="0.25">
      <c r="A779" t="s">
        <v>3222</v>
      </c>
      <c r="B779" t="s">
        <v>2819</v>
      </c>
      <c r="C779" t="s">
        <v>27</v>
      </c>
      <c r="D779" s="1" t="s">
        <v>24</v>
      </c>
      <c r="E779" s="11">
        <v>227.25</v>
      </c>
      <c r="F779" s="11">
        <v>231.9</v>
      </c>
      <c r="G779" s="11">
        <v>328.9</v>
      </c>
      <c r="H779" s="11">
        <v>488.33</v>
      </c>
      <c r="I779" s="11">
        <v>234.16</v>
      </c>
      <c r="J779" s="11">
        <v>174.83</v>
      </c>
      <c r="K779" s="11">
        <v>246.17</v>
      </c>
      <c r="L779" s="11">
        <v>165.96</v>
      </c>
      <c r="M779" s="11">
        <v>273.19</v>
      </c>
      <c r="N779" s="11">
        <v>188.59</v>
      </c>
      <c r="O779" s="11">
        <v>278.82</v>
      </c>
      <c r="P779" s="11">
        <v>243.99</v>
      </c>
      <c r="Q779" s="11">
        <v>3082.09</v>
      </c>
      <c r="R779" t="str">
        <f>VLOOKUP(D779,Lookups!$A$4:$E$311,5,FALSE)</f>
        <v>GR3</v>
      </c>
      <c r="S779" t="str">
        <f t="shared" si="60"/>
        <v>502</v>
      </c>
      <c r="T779" t="str">
        <f t="shared" si="61"/>
        <v>GR3502</v>
      </c>
      <c r="U779" t="str">
        <f t="shared" si="62"/>
        <v>GR35022014</v>
      </c>
      <c r="V779" t="str">
        <f t="shared" si="63"/>
        <v>PNTL</v>
      </c>
      <c r="W779" t="str">
        <f t="shared" si="64"/>
        <v>GR3PNTL2014</v>
      </c>
    </row>
    <row r="780" spans="1:23" x14ac:dyDescent="0.25">
      <c r="A780" t="s">
        <v>3222</v>
      </c>
      <c r="B780" t="s">
        <v>2819</v>
      </c>
      <c r="C780" t="s">
        <v>27</v>
      </c>
      <c r="D780" s="1" t="s">
        <v>25</v>
      </c>
      <c r="E780" s="11">
        <v>455.55</v>
      </c>
      <c r="F780" s="11">
        <v>523.02</v>
      </c>
      <c r="G780" s="11">
        <v>671.21</v>
      </c>
      <c r="H780" s="11">
        <v>521.74</v>
      </c>
      <c r="I780" s="11">
        <v>558.16</v>
      </c>
      <c r="J780" s="11">
        <v>265.16000000000003</v>
      </c>
      <c r="K780" s="11">
        <v>425.92</v>
      </c>
      <c r="L780" s="11">
        <v>307.02</v>
      </c>
      <c r="M780" s="11">
        <v>471.89</v>
      </c>
      <c r="N780" s="11">
        <v>587.92999999999995</v>
      </c>
      <c r="O780" s="11">
        <v>557.95000000000005</v>
      </c>
      <c r="P780" s="11">
        <v>490.5</v>
      </c>
      <c r="Q780" s="11">
        <v>5836.05</v>
      </c>
      <c r="R780" t="str">
        <f>VLOOKUP(D780,Lookups!$A$4:$E$311,5,FALSE)</f>
        <v>GR4</v>
      </c>
      <c r="S780" t="str">
        <f t="shared" si="60"/>
        <v>502</v>
      </c>
      <c r="T780" t="str">
        <f t="shared" si="61"/>
        <v>GR4502</v>
      </c>
      <c r="U780" t="str">
        <f t="shared" si="62"/>
        <v>GR45022014</v>
      </c>
      <c r="V780" t="str">
        <f t="shared" si="63"/>
        <v>PNTL</v>
      </c>
      <c r="W780" t="str">
        <f t="shared" si="64"/>
        <v>GR4PNTL2014</v>
      </c>
    </row>
    <row r="781" spans="1:23" x14ac:dyDescent="0.25">
      <c r="A781" t="s">
        <v>3222</v>
      </c>
      <c r="B781" t="s">
        <v>2821</v>
      </c>
      <c r="C781" t="s">
        <v>27</v>
      </c>
      <c r="D781" s="1" t="s">
        <v>18</v>
      </c>
      <c r="E781" s="11">
        <v>0</v>
      </c>
      <c r="F781" s="11">
        <v>0</v>
      </c>
      <c r="G781" s="11">
        <v>0</v>
      </c>
      <c r="H781" s="11">
        <v>0</v>
      </c>
      <c r="I781" s="11">
        <v>0</v>
      </c>
      <c r="J781" s="11">
        <v>0</v>
      </c>
      <c r="K781" s="11">
        <v>0</v>
      </c>
      <c r="L781" s="11">
        <v>0</v>
      </c>
      <c r="M781" s="11">
        <v>0</v>
      </c>
      <c r="N781" s="11">
        <v>0</v>
      </c>
      <c r="O781" s="11">
        <v>0</v>
      </c>
      <c r="P781" s="11">
        <v>0</v>
      </c>
      <c r="Q781" s="11">
        <v>0</v>
      </c>
      <c r="R781" t="str">
        <f>VLOOKUP(D781,Lookups!$A$4:$E$311,5,FALSE)</f>
        <v>CRC</v>
      </c>
      <c r="S781" t="str">
        <f t="shared" si="60"/>
        <v>502</v>
      </c>
      <c r="T781" t="str">
        <f t="shared" si="61"/>
        <v>CRC502</v>
      </c>
      <c r="U781" t="str">
        <f t="shared" si="62"/>
        <v>CRC5022014</v>
      </c>
      <c r="V781" t="str">
        <f t="shared" si="63"/>
        <v>PNTL</v>
      </c>
      <c r="W781" t="str">
        <f t="shared" si="64"/>
        <v>CRCPNTL2014</v>
      </c>
    </row>
    <row r="782" spans="1:23" x14ac:dyDescent="0.25">
      <c r="A782" t="s">
        <v>3222</v>
      </c>
      <c r="B782" t="s">
        <v>2821</v>
      </c>
      <c r="C782" t="s">
        <v>27</v>
      </c>
      <c r="D782" s="1" t="s">
        <v>19</v>
      </c>
      <c r="E782" s="11">
        <v>37.700000000000003</v>
      </c>
      <c r="F782" s="11">
        <v>37.659999999999997</v>
      </c>
      <c r="G782" s="11">
        <v>47.6</v>
      </c>
      <c r="H782" s="11">
        <v>11.73</v>
      </c>
      <c r="I782" s="11">
        <v>52.06</v>
      </c>
      <c r="J782" s="11">
        <v>69.099999999999994</v>
      </c>
      <c r="K782" s="11">
        <v>104.4</v>
      </c>
      <c r="L782" s="11">
        <v>103.09</v>
      </c>
      <c r="M782" s="11">
        <v>536.71</v>
      </c>
      <c r="N782" s="11">
        <v>-169.57</v>
      </c>
      <c r="O782" s="11">
        <v>-47.75</v>
      </c>
      <c r="P782" s="11">
        <v>21.29</v>
      </c>
      <c r="Q782" s="11">
        <v>804.02</v>
      </c>
      <c r="R782" t="str">
        <f>VLOOKUP(D782,Lookups!$A$4:$E$311,5,FALSE)</f>
        <v>CR4</v>
      </c>
      <c r="S782" t="str">
        <f t="shared" si="60"/>
        <v>502</v>
      </c>
      <c r="T782" t="str">
        <f t="shared" si="61"/>
        <v>CR4502</v>
      </c>
      <c r="U782" t="str">
        <f t="shared" si="62"/>
        <v>CR45022014</v>
      </c>
      <c r="V782" t="str">
        <f t="shared" si="63"/>
        <v>PNTL</v>
      </c>
      <c r="W782" t="str">
        <f t="shared" si="64"/>
        <v>CR4PNTL2014</v>
      </c>
    </row>
    <row r="783" spans="1:23" x14ac:dyDescent="0.25">
      <c r="A783" t="s">
        <v>3222</v>
      </c>
      <c r="B783" t="s">
        <v>2821</v>
      </c>
      <c r="C783" t="s">
        <v>27</v>
      </c>
      <c r="D783" s="1" t="s">
        <v>20</v>
      </c>
      <c r="E783" s="11">
        <v>49.92</v>
      </c>
      <c r="F783" s="11">
        <v>51.09</v>
      </c>
      <c r="G783" s="11">
        <v>44.34</v>
      </c>
      <c r="H783" s="11">
        <v>37.79</v>
      </c>
      <c r="I783" s="11">
        <v>73.16</v>
      </c>
      <c r="J783" s="11">
        <v>76.39</v>
      </c>
      <c r="K783" s="11">
        <v>123.15</v>
      </c>
      <c r="L783" s="11">
        <v>141.03</v>
      </c>
      <c r="M783" s="11">
        <v>563.63</v>
      </c>
      <c r="N783" s="11">
        <v>-194.22</v>
      </c>
      <c r="O783" s="11">
        <v>-52.47</v>
      </c>
      <c r="P783" s="11">
        <v>24.44</v>
      </c>
      <c r="Q783" s="11">
        <v>938.25</v>
      </c>
      <c r="R783" t="str">
        <f>VLOOKUP(D783,Lookups!$A$4:$E$311,5,FALSE)</f>
        <v>CR5</v>
      </c>
      <c r="S783" t="str">
        <f t="shared" si="60"/>
        <v>502</v>
      </c>
      <c r="T783" t="str">
        <f t="shared" si="61"/>
        <v>CR5502</v>
      </c>
      <c r="U783" t="str">
        <f t="shared" si="62"/>
        <v>CR55022014</v>
      </c>
      <c r="V783" t="str">
        <f t="shared" si="63"/>
        <v>PNTL</v>
      </c>
      <c r="W783" t="str">
        <f t="shared" si="64"/>
        <v>CR5PNTL2014</v>
      </c>
    </row>
    <row r="784" spans="1:23" x14ac:dyDescent="0.25">
      <c r="A784" t="s">
        <v>3222</v>
      </c>
      <c r="B784" t="s">
        <v>2821</v>
      </c>
      <c r="C784" t="s">
        <v>27</v>
      </c>
      <c r="D784" s="1" t="s">
        <v>21</v>
      </c>
      <c r="E784" s="11">
        <v>46.38</v>
      </c>
      <c r="F784" s="11">
        <v>61.61</v>
      </c>
      <c r="G784" s="11">
        <v>35.049999999999997</v>
      </c>
      <c r="H784" s="11">
        <v>27.55</v>
      </c>
      <c r="I784" s="11">
        <v>70.03</v>
      </c>
      <c r="J784" s="11">
        <v>85.83</v>
      </c>
      <c r="K784" s="11">
        <v>150.58000000000001</v>
      </c>
      <c r="L784" s="11">
        <v>203.35</v>
      </c>
      <c r="M784" s="11">
        <v>360.13</v>
      </c>
      <c r="N784" s="11">
        <v>0</v>
      </c>
      <c r="O784" s="11">
        <v>-24.71</v>
      </c>
      <c r="P784" s="11">
        <v>0</v>
      </c>
      <c r="Q784" s="11">
        <v>1015.8</v>
      </c>
      <c r="R784" t="str">
        <f>VLOOKUP(D784,Lookups!$A$4:$E$311,5,FALSE)</f>
        <v>CR6</v>
      </c>
      <c r="S784" t="str">
        <f t="shared" si="60"/>
        <v>502</v>
      </c>
      <c r="T784" t="str">
        <f t="shared" si="61"/>
        <v>CR6502</v>
      </c>
      <c r="U784" t="str">
        <f t="shared" si="62"/>
        <v>CR65022014</v>
      </c>
      <c r="V784" t="str">
        <f t="shared" si="63"/>
        <v>PNTL</v>
      </c>
      <c r="W784" t="str">
        <f t="shared" si="64"/>
        <v>CR6PNTL2014</v>
      </c>
    </row>
    <row r="785" spans="1:23" x14ac:dyDescent="0.25">
      <c r="A785" t="s">
        <v>3222</v>
      </c>
      <c r="B785" t="s">
        <v>2821</v>
      </c>
      <c r="C785" t="s">
        <v>27</v>
      </c>
      <c r="D785" s="1" t="s">
        <v>24</v>
      </c>
      <c r="E785" s="11">
        <v>25.12</v>
      </c>
      <c r="F785" s="11">
        <v>23.87</v>
      </c>
      <c r="G785" s="11">
        <v>26.74</v>
      </c>
      <c r="H785" s="11">
        <v>26.41</v>
      </c>
      <c r="I785" s="11">
        <v>31.66</v>
      </c>
      <c r="J785" s="11">
        <v>43.98</v>
      </c>
      <c r="K785" s="11">
        <v>62.22</v>
      </c>
      <c r="L785" s="11">
        <v>84.23</v>
      </c>
      <c r="M785" s="11">
        <v>274.88</v>
      </c>
      <c r="N785" s="11">
        <v>-48.68</v>
      </c>
      <c r="O785" s="11">
        <v>-31.04</v>
      </c>
      <c r="P785" s="11">
        <v>7.84</v>
      </c>
      <c r="Q785" s="11">
        <v>527.23</v>
      </c>
      <c r="R785" t="str">
        <f>VLOOKUP(D785,Lookups!$A$4:$E$311,5,FALSE)</f>
        <v>GR3</v>
      </c>
      <c r="S785" t="str">
        <f t="shared" si="60"/>
        <v>502</v>
      </c>
      <c r="T785" t="str">
        <f t="shared" si="61"/>
        <v>GR3502</v>
      </c>
      <c r="U785" t="str">
        <f t="shared" si="62"/>
        <v>GR35022014</v>
      </c>
      <c r="V785" t="str">
        <f t="shared" si="63"/>
        <v>PNTL</v>
      </c>
      <c r="W785" t="str">
        <f t="shared" si="64"/>
        <v>GR3PNTL2014</v>
      </c>
    </row>
    <row r="786" spans="1:23" x14ac:dyDescent="0.25">
      <c r="A786" t="s">
        <v>3222</v>
      </c>
      <c r="B786" t="s">
        <v>2821</v>
      </c>
      <c r="C786" t="s">
        <v>27</v>
      </c>
      <c r="D786" s="1" t="s">
        <v>25</v>
      </c>
      <c r="E786" s="11">
        <v>50.36</v>
      </c>
      <c r="F786" s="11">
        <v>53.84</v>
      </c>
      <c r="G786" s="11">
        <v>54.56</v>
      </c>
      <c r="H786" s="11">
        <v>28.21</v>
      </c>
      <c r="I786" s="11">
        <v>75.47</v>
      </c>
      <c r="J786" s="11">
        <v>66.7</v>
      </c>
      <c r="K786" s="11">
        <v>107.65</v>
      </c>
      <c r="L786" s="11">
        <v>155.81</v>
      </c>
      <c r="M786" s="11">
        <v>474.81</v>
      </c>
      <c r="N786" s="11">
        <v>-151.76</v>
      </c>
      <c r="O786" s="11">
        <v>-62.11</v>
      </c>
      <c r="P786" s="11">
        <v>15.76</v>
      </c>
      <c r="Q786" s="11">
        <v>869.3</v>
      </c>
      <c r="R786" t="str">
        <f>VLOOKUP(D786,Lookups!$A$4:$E$311,5,FALSE)</f>
        <v>GR4</v>
      </c>
      <c r="S786" t="str">
        <f t="shared" si="60"/>
        <v>502</v>
      </c>
      <c r="T786" t="str">
        <f t="shared" si="61"/>
        <v>GR4502</v>
      </c>
      <c r="U786" t="str">
        <f t="shared" si="62"/>
        <v>GR45022014</v>
      </c>
      <c r="V786" t="str">
        <f t="shared" si="63"/>
        <v>PNTL</v>
      </c>
      <c r="W786" t="str">
        <f t="shared" si="64"/>
        <v>GR4PNTL2014</v>
      </c>
    </row>
    <row r="787" spans="1:23" x14ac:dyDescent="0.25">
      <c r="A787" t="s">
        <v>3222</v>
      </c>
      <c r="B787" t="s">
        <v>2827</v>
      </c>
      <c r="C787" t="s">
        <v>17</v>
      </c>
      <c r="D787" s="1" t="s">
        <v>25</v>
      </c>
      <c r="E787" s="11">
        <v>92549.54</v>
      </c>
      <c r="F787" s="11">
        <v>85510.89</v>
      </c>
      <c r="G787" s="11">
        <v>98881.07</v>
      </c>
      <c r="H787" s="11">
        <v>90518.53</v>
      </c>
      <c r="I787" s="11">
        <v>97731.79</v>
      </c>
      <c r="J787" s="11">
        <v>92863.14</v>
      </c>
      <c r="K787" s="11">
        <v>93768.93</v>
      </c>
      <c r="L787" s="11">
        <v>96462.99</v>
      </c>
      <c r="M787" s="11">
        <v>95470.99</v>
      </c>
      <c r="N787" s="11">
        <v>103211.86</v>
      </c>
      <c r="O787" s="11">
        <v>97542.11</v>
      </c>
      <c r="P787" s="11">
        <v>113169.71</v>
      </c>
      <c r="Q787" s="11">
        <v>1157681.55</v>
      </c>
      <c r="R787" t="str">
        <f>VLOOKUP(D787,Lookups!$A$4:$E$311,5,FALSE)</f>
        <v>GR4</v>
      </c>
      <c r="S787" t="str">
        <f t="shared" si="60"/>
        <v>505</v>
      </c>
      <c r="T787" t="str">
        <f t="shared" si="61"/>
        <v>GR4505</v>
      </c>
      <c r="U787" t="str">
        <f t="shared" si="62"/>
        <v>GR45052014</v>
      </c>
      <c r="V787" t="str">
        <f t="shared" si="63"/>
        <v>PLTL</v>
      </c>
      <c r="W787" t="str">
        <f t="shared" si="64"/>
        <v>GR4PLTL2014</v>
      </c>
    </row>
    <row r="788" spans="1:23" x14ac:dyDescent="0.25">
      <c r="A788" t="s">
        <v>3222</v>
      </c>
      <c r="B788" t="s">
        <v>2827</v>
      </c>
      <c r="C788" t="s">
        <v>17</v>
      </c>
      <c r="D788" s="1" t="s">
        <v>26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  <c r="J788" s="11">
        <v>0</v>
      </c>
      <c r="K788" s="11">
        <v>0</v>
      </c>
      <c r="L788" s="11">
        <v>0</v>
      </c>
      <c r="M788" s="11">
        <v>0</v>
      </c>
      <c r="N788" s="11">
        <v>0</v>
      </c>
      <c r="O788" s="11">
        <v>0</v>
      </c>
      <c r="P788" s="11">
        <v>0</v>
      </c>
      <c r="Q788" s="11">
        <v>0</v>
      </c>
      <c r="R788" t="str">
        <f>VLOOKUP(D788,Lookups!$A$4:$E$311,5,FALSE)</f>
        <v>GRC</v>
      </c>
      <c r="S788" t="str">
        <f t="shared" si="60"/>
        <v>505</v>
      </c>
      <c r="T788" t="str">
        <f t="shared" si="61"/>
        <v>GRC505</v>
      </c>
      <c r="U788" t="str">
        <f t="shared" si="62"/>
        <v>GRC5052014</v>
      </c>
      <c r="V788" t="str">
        <f t="shared" si="63"/>
        <v>PLTL</v>
      </c>
      <c r="W788" t="str">
        <f t="shared" si="64"/>
        <v>GRCPLTL2014</v>
      </c>
    </row>
    <row r="789" spans="1:23" x14ac:dyDescent="0.25">
      <c r="A789" t="s">
        <v>3222</v>
      </c>
      <c r="B789" t="s">
        <v>2827</v>
      </c>
      <c r="C789" t="s">
        <v>27</v>
      </c>
      <c r="D789" s="1" t="s">
        <v>18</v>
      </c>
      <c r="E789" s="11">
        <v>0</v>
      </c>
      <c r="F789" s="11">
        <v>0</v>
      </c>
      <c r="G789" s="11">
        <v>0</v>
      </c>
      <c r="H789" s="11">
        <v>0</v>
      </c>
      <c r="I789" s="11">
        <v>0</v>
      </c>
      <c r="J789" s="11">
        <v>0</v>
      </c>
      <c r="K789" s="11">
        <v>0</v>
      </c>
      <c r="L789" s="11">
        <v>0</v>
      </c>
      <c r="M789" s="11">
        <v>0</v>
      </c>
      <c r="N789" s="11">
        <v>0</v>
      </c>
      <c r="O789" s="11">
        <v>0</v>
      </c>
      <c r="P789" s="11">
        <v>0</v>
      </c>
      <c r="Q789" s="11">
        <v>0</v>
      </c>
      <c r="R789" t="str">
        <f>VLOOKUP(D789,Lookups!$A$4:$E$311,5,FALSE)</f>
        <v>CRC</v>
      </c>
      <c r="S789" t="str">
        <f t="shared" si="60"/>
        <v>505</v>
      </c>
      <c r="T789" t="str">
        <f t="shared" si="61"/>
        <v>CRC505</v>
      </c>
      <c r="U789" t="str">
        <f t="shared" si="62"/>
        <v>CRC5052014</v>
      </c>
      <c r="V789" t="str">
        <f t="shared" si="63"/>
        <v>PNTL</v>
      </c>
      <c r="W789" t="str">
        <f t="shared" si="64"/>
        <v>CRCPNTL2014</v>
      </c>
    </row>
    <row r="790" spans="1:23" x14ac:dyDescent="0.25">
      <c r="A790" t="s">
        <v>3222</v>
      </c>
      <c r="B790" t="s">
        <v>2827</v>
      </c>
      <c r="C790" t="s">
        <v>27</v>
      </c>
      <c r="D790" s="1" t="s">
        <v>19</v>
      </c>
      <c r="E790" s="11">
        <v>2233.21</v>
      </c>
      <c r="F790" s="11">
        <v>1064.1500000000001</v>
      </c>
      <c r="G790" s="11">
        <v>3316.63</v>
      </c>
      <c r="H790" s="11">
        <v>1204.8900000000001</v>
      </c>
      <c r="I790" s="11">
        <v>1392.73</v>
      </c>
      <c r="J790" s="11">
        <v>2782</v>
      </c>
      <c r="K790" s="11">
        <v>2747.03</v>
      </c>
      <c r="L790" s="11">
        <v>744.78</v>
      </c>
      <c r="M790" s="11">
        <v>1501.22</v>
      </c>
      <c r="N790" s="11">
        <v>2092.33</v>
      </c>
      <c r="O790" s="11">
        <v>1561.46</v>
      </c>
      <c r="P790" s="11">
        <v>3998.75</v>
      </c>
      <c r="Q790" s="11">
        <v>24639.18</v>
      </c>
      <c r="R790" t="str">
        <f>VLOOKUP(D790,Lookups!$A$4:$E$311,5,FALSE)</f>
        <v>CR4</v>
      </c>
      <c r="S790" t="str">
        <f t="shared" si="60"/>
        <v>505</v>
      </c>
      <c r="T790" t="str">
        <f t="shared" si="61"/>
        <v>CR4505</v>
      </c>
      <c r="U790" t="str">
        <f t="shared" si="62"/>
        <v>CR45052014</v>
      </c>
      <c r="V790" t="str">
        <f t="shared" si="63"/>
        <v>PNTL</v>
      </c>
      <c r="W790" t="str">
        <f t="shared" si="64"/>
        <v>CR4PNTL2014</v>
      </c>
    </row>
    <row r="791" spans="1:23" x14ac:dyDescent="0.25">
      <c r="A791" t="s">
        <v>3222</v>
      </c>
      <c r="B791" t="s">
        <v>2827</v>
      </c>
      <c r="C791" t="s">
        <v>27</v>
      </c>
      <c r="D791" s="1" t="s">
        <v>20</v>
      </c>
      <c r="E791" s="11">
        <v>2956.91</v>
      </c>
      <c r="F791" s="11">
        <v>1443.49</v>
      </c>
      <c r="G791" s="11">
        <v>3089.18</v>
      </c>
      <c r="H791" s="11">
        <v>3881.74</v>
      </c>
      <c r="I791" s="11">
        <v>1957.39</v>
      </c>
      <c r="J791" s="11">
        <v>3075.68</v>
      </c>
      <c r="K791" s="11">
        <v>3240.37</v>
      </c>
      <c r="L791" s="11">
        <v>1018.89</v>
      </c>
      <c r="M791" s="11">
        <v>1576.52</v>
      </c>
      <c r="N791" s="11">
        <v>2396.41</v>
      </c>
      <c r="O791" s="11">
        <v>1715.49</v>
      </c>
      <c r="P791" s="11">
        <v>4589.7700000000004</v>
      </c>
      <c r="Q791" s="11">
        <v>30941.84</v>
      </c>
      <c r="R791" t="str">
        <f>VLOOKUP(D791,Lookups!$A$4:$E$311,5,FALSE)</f>
        <v>CR5</v>
      </c>
      <c r="S791" t="str">
        <f t="shared" ref="S791:S854" si="65">LEFT(B791,3)</f>
        <v>505</v>
      </c>
      <c r="T791" t="str">
        <f t="shared" ref="T791:T854" si="66">R791&amp;S791</f>
        <v>CR5505</v>
      </c>
      <c r="U791" t="str">
        <f t="shared" si="62"/>
        <v>CR55052014</v>
      </c>
      <c r="V791" t="str">
        <f t="shared" si="63"/>
        <v>PNTL</v>
      </c>
      <c r="W791" t="str">
        <f t="shared" si="64"/>
        <v>CR5PNTL2014</v>
      </c>
    </row>
    <row r="792" spans="1:23" x14ac:dyDescent="0.25">
      <c r="A792" t="s">
        <v>3222</v>
      </c>
      <c r="B792" t="s">
        <v>2827</v>
      </c>
      <c r="C792" t="s">
        <v>27</v>
      </c>
      <c r="D792" s="1" t="s">
        <v>21</v>
      </c>
      <c r="E792" s="11">
        <v>2746.91</v>
      </c>
      <c r="F792" s="11">
        <v>1740.65</v>
      </c>
      <c r="G792" s="11">
        <v>2442.0100000000002</v>
      </c>
      <c r="H792" s="11">
        <v>2830.3</v>
      </c>
      <c r="I792" s="11">
        <v>1873.7</v>
      </c>
      <c r="J792" s="11">
        <v>3456</v>
      </c>
      <c r="K792" s="11">
        <v>3961.87</v>
      </c>
      <c r="L792" s="11">
        <v>1469.1</v>
      </c>
      <c r="M792" s="11">
        <v>1007.3</v>
      </c>
      <c r="N792" s="11">
        <v>0</v>
      </c>
      <c r="O792" s="11">
        <v>808.09</v>
      </c>
      <c r="P792" s="11">
        <v>0</v>
      </c>
      <c r="Q792" s="11">
        <v>22335.93</v>
      </c>
      <c r="R792" t="str">
        <f>VLOOKUP(D792,Lookups!$A$4:$E$311,5,FALSE)</f>
        <v>CR6</v>
      </c>
      <c r="S792" t="str">
        <f t="shared" si="65"/>
        <v>505</v>
      </c>
      <c r="T792" t="str">
        <f t="shared" si="66"/>
        <v>CR6505</v>
      </c>
      <c r="U792" t="str">
        <f t="shared" si="62"/>
        <v>CR65052014</v>
      </c>
      <c r="V792" t="str">
        <f t="shared" si="63"/>
        <v>PNTL</v>
      </c>
      <c r="W792" t="str">
        <f t="shared" si="64"/>
        <v>CR6PNTL2014</v>
      </c>
    </row>
    <row r="793" spans="1:23" x14ac:dyDescent="0.25">
      <c r="A793" t="s">
        <v>3222</v>
      </c>
      <c r="B793" t="s">
        <v>2827</v>
      </c>
      <c r="C793" t="s">
        <v>27</v>
      </c>
      <c r="D793" s="1" t="s">
        <v>24</v>
      </c>
      <c r="E793" s="11">
        <v>27059.42</v>
      </c>
      <c r="F793" s="11">
        <v>22459.4</v>
      </c>
      <c r="G793" s="11">
        <v>35763.56</v>
      </c>
      <c r="H793" s="11">
        <v>38452.25</v>
      </c>
      <c r="I793" s="11">
        <v>50852.26</v>
      </c>
      <c r="J793" s="11">
        <v>21270.43</v>
      </c>
      <c r="K793" s="11">
        <v>27874.23</v>
      </c>
      <c r="L793" s="11">
        <v>27721.81</v>
      </c>
      <c r="M793" s="11">
        <v>43117.7</v>
      </c>
      <c r="N793" s="11">
        <v>20519.57</v>
      </c>
      <c r="O793" s="11">
        <v>50109.36</v>
      </c>
      <c r="P793" s="11">
        <v>29242.71</v>
      </c>
      <c r="Q793" s="11">
        <v>394442.7</v>
      </c>
      <c r="R793" t="str">
        <f>VLOOKUP(D793,Lookups!$A$4:$E$311,5,FALSE)</f>
        <v>GR3</v>
      </c>
      <c r="S793" t="str">
        <f t="shared" si="65"/>
        <v>505</v>
      </c>
      <c r="T793" t="str">
        <f t="shared" si="66"/>
        <v>GR3505</v>
      </c>
      <c r="U793" t="str">
        <f t="shared" si="62"/>
        <v>GR35052014</v>
      </c>
      <c r="V793" t="str">
        <f t="shared" si="63"/>
        <v>PNTL</v>
      </c>
      <c r="W793" t="str">
        <f t="shared" si="64"/>
        <v>GR3PNTL2014</v>
      </c>
    </row>
    <row r="794" spans="1:23" x14ac:dyDescent="0.25">
      <c r="A794" t="s">
        <v>3222</v>
      </c>
      <c r="B794" t="s">
        <v>2827</v>
      </c>
      <c r="C794" t="s">
        <v>27</v>
      </c>
      <c r="D794" s="1" t="s">
        <v>25</v>
      </c>
      <c r="E794" s="11">
        <v>-38306.26</v>
      </c>
      <c r="F794" s="11">
        <v>-34855.589999999997</v>
      </c>
      <c r="G794" s="11">
        <v>-25896.36</v>
      </c>
      <c r="H794" s="11">
        <v>-49434.720000000001</v>
      </c>
      <c r="I794" s="11">
        <v>23484.5</v>
      </c>
      <c r="J794" s="11">
        <v>-60602.39</v>
      </c>
      <c r="K794" s="11">
        <v>-45541.24</v>
      </c>
      <c r="L794" s="11">
        <v>-45179.19</v>
      </c>
      <c r="M794" s="11">
        <v>-20993.52</v>
      </c>
      <c r="N794" s="11">
        <v>-39242.519999999997</v>
      </c>
      <c r="O794" s="11">
        <v>2732.21</v>
      </c>
      <c r="P794" s="11">
        <v>-54383</v>
      </c>
      <c r="Q794" s="11">
        <v>-388218.08</v>
      </c>
      <c r="R794" t="str">
        <f>VLOOKUP(D794,Lookups!$A$4:$E$311,5,FALSE)</f>
        <v>GR4</v>
      </c>
      <c r="S794" t="str">
        <f t="shared" si="65"/>
        <v>505</v>
      </c>
      <c r="T794" t="str">
        <f t="shared" si="66"/>
        <v>GR4505</v>
      </c>
      <c r="U794" t="str">
        <f t="shared" si="62"/>
        <v>GR45052014</v>
      </c>
      <c r="V794" t="str">
        <f t="shared" si="63"/>
        <v>PNTL</v>
      </c>
      <c r="W794" t="str">
        <f t="shared" si="64"/>
        <v>GR4PNTL2014</v>
      </c>
    </row>
    <row r="795" spans="1:23" x14ac:dyDescent="0.25">
      <c r="A795" t="s">
        <v>3222</v>
      </c>
      <c r="B795" t="s">
        <v>2827</v>
      </c>
      <c r="C795" t="s">
        <v>27</v>
      </c>
      <c r="D795" s="1" t="s">
        <v>26</v>
      </c>
      <c r="E795" s="11">
        <v>0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t="str">
        <f>VLOOKUP(D795,Lookups!$A$4:$E$311,5,FALSE)</f>
        <v>GRC</v>
      </c>
      <c r="S795" t="str">
        <f t="shared" si="65"/>
        <v>505</v>
      </c>
      <c r="T795" t="str">
        <f t="shared" si="66"/>
        <v>GRC505</v>
      </c>
      <c r="U795" t="str">
        <f t="shared" si="62"/>
        <v>GRC5052014</v>
      </c>
      <c r="V795" t="str">
        <f t="shared" si="63"/>
        <v>PNTL</v>
      </c>
      <c r="W795" t="str">
        <f t="shared" si="64"/>
        <v>GRCPNTL2014</v>
      </c>
    </row>
    <row r="796" spans="1:23" x14ac:dyDescent="0.25">
      <c r="A796" t="s">
        <v>3222</v>
      </c>
      <c r="B796" t="s">
        <v>2829</v>
      </c>
      <c r="C796" t="s">
        <v>17</v>
      </c>
      <c r="D796" s="1" t="s">
        <v>24</v>
      </c>
      <c r="E796" s="11">
        <v>896.27</v>
      </c>
      <c r="F796" s="11">
        <v>986.58</v>
      </c>
      <c r="G796" s="11">
        <v>1008.62</v>
      </c>
      <c r="H796" s="11">
        <v>1059.02</v>
      </c>
      <c r="I796" s="11">
        <v>1033.82</v>
      </c>
      <c r="J796" s="11">
        <v>1008.6</v>
      </c>
      <c r="K796" s="11">
        <v>1159.8800000000001</v>
      </c>
      <c r="L796" s="11">
        <v>1008.6</v>
      </c>
      <c r="M796" s="11">
        <v>806.87</v>
      </c>
      <c r="N796" s="11">
        <v>1134.6600000000001</v>
      </c>
      <c r="O796" s="11">
        <v>907.73</v>
      </c>
      <c r="P796" s="11">
        <v>964.49</v>
      </c>
      <c r="Q796" s="11">
        <v>11975.14</v>
      </c>
      <c r="R796" t="str">
        <f>VLOOKUP(D796,Lookups!$A$4:$E$311,5,FALSE)</f>
        <v>GR3</v>
      </c>
      <c r="S796" t="str">
        <f t="shared" si="65"/>
        <v>506</v>
      </c>
      <c r="T796" t="str">
        <f t="shared" si="66"/>
        <v>GR3506</v>
      </c>
      <c r="U796" t="str">
        <f t="shared" si="62"/>
        <v>GR35062014</v>
      </c>
      <c r="V796" t="str">
        <f t="shared" si="63"/>
        <v>PLTL</v>
      </c>
      <c r="W796" t="str">
        <f t="shared" si="64"/>
        <v>GR3PLTL2014</v>
      </c>
    </row>
    <row r="797" spans="1:23" x14ac:dyDescent="0.25">
      <c r="A797" t="s">
        <v>3222</v>
      </c>
      <c r="B797" t="s">
        <v>2829</v>
      </c>
      <c r="C797" t="s">
        <v>17</v>
      </c>
      <c r="D797" s="1" t="s">
        <v>25</v>
      </c>
      <c r="E797" s="11">
        <v>1344.42</v>
      </c>
      <c r="F797" s="11">
        <v>1479.84</v>
      </c>
      <c r="G797" s="11">
        <v>1512.9</v>
      </c>
      <c r="H797" s="11">
        <v>1588.55</v>
      </c>
      <c r="I797" s="11">
        <v>1550.72</v>
      </c>
      <c r="J797" s="11">
        <v>1512.89</v>
      </c>
      <c r="K797" s="11">
        <v>1739.82</v>
      </c>
      <c r="L797" s="11">
        <v>1512.89</v>
      </c>
      <c r="M797" s="11">
        <v>1210.3</v>
      </c>
      <c r="N797" s="11">
        <v>1702</v>
      </c>
      <c r="O797" s="11">
        <v>1361.59</v>
      </c>
      <c r="P797" s="11">
        <v>1446.71</v>
      </c>
      <c r="Q797" s="11">
        <v>17962.63</v>
      </c>
      <c r="R797" t="str">
        <f>VLOOKUP(D797,Lookups!$A$4:$E$311,5,FALSE)</f>
        <v>GR4</v>
      </c>
      <c r="S797" t="str">
        <f t="shared" si="65"/>
        <v>506</v>
      </c>
      <c r="T797" t="str">
        <f t="shared" si="66"/>
        <v>GR4506</v>
      </c>
      <c r="U797" t="str">
        <f t="shared" si="62"/>
        <v>GR45062014</v>
      </c>
      <c r="V797" t="str">
        <f t="shared" si="63"/>
        <v>PLTL</v>
      </c>
      <c r="W797" t="str">
        <f t="shared" si="64"/>
        <v>GR4PLTL2014</v>
      </c>
    </row>
    <row r="798" spans="1:23" x14ac:dyDescent="0.25">
      <c r="A798" t="s">
        <v>3222</v>
      </c>
      <c r="B798" t="s">
        <v>2829</v>
      </c>
      <c r="C798" t="s">
        <v>17</v>
      </c>
      <c r="D798" s="1" t="s">
        <v>26</v>
      </c>
      <c r="E798" s="11">
        <v>0</v>
      </c>
      <c r="F798" s="11">
        <v>0</v>
      </c>
      <c r="G798" s="11">
        <v>0</v>
      </c>
      <c r="H798" s="11">
        <v>0</v>
      </c>
      <c r="I798" s="11">
        <v>0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11">
        <v>0</v>
      </c>
      <c r="P798" s="11">
        <v>0</v>
      </c>
      <c r="Q798" s="11">
        <v>0</v>
      </c>
      <c r="R798" t="str">
        <f>VLOOKUP(D798,Lookups!$A$4:$E$311,5,FALSE)</f>
        <v>GRC</v>
      </c>
      <c r="S798" t="str">
        <f t="shared" si="65"/>
        <v>506</v>
      </c>
      <c r="T798" t="str">
        <f t="shared" si="66"/>
        <v>GRC506</v>
      </c>
      <c r="U798" t="str">
        <f t="shared" si="62"/>
        <v>GRC5062014</v>
      </c>
      <c r="V798" t="str">
        <f t="shared" si="63"/>
        <v>PLTL</v>
      </c>
      <c r="W798" t="str">
        <f t="shared" si="64"/>
        <v>GRCPLTL2014</v>
      </c>
    </row>
    <row r="799" spans="1:23" x14ac:dyDescent="0.25">
      <c r="A799" t="s">
        <v>3222</v>
      </c>
      <c r="B799" t="s">
        <v>2829</v>
      </c>
      <c r="C799" t="s">
        <v>27</v>
      </c>
      <c r="D799" s="1" t="s">
        <v>24</v>
      </c>
      <c r="E799" s="11">
        <v>34.42</v>
      </c>
      <c r="F799" s="11">
        <v>66.819999999999993</v>
      </c>
      <c r="G799" s="11">
        <v>37.01</v>
      </c>
      <c r="H799" s="11">
        <v>30.11</v>
      </c>
      <c r="I799" s="11">
        <v>56.95</v>
      </c>
      <c r="J799" s="11">
        <v>53.37</v>
      </c>
      <c r="K799" s="11">
        <v>62.76</v>
      </c>
      <c r="L799" s="11">
        <v>70.180000000000007</v>
      </c>
      <c r="M799" s="11">
        <v>81.3</v>
      </c>
      <c r="N799" s="11">
        <v>82.74</v>
      </c>
      <c r="O799" s="11">
        <v>141.05000000000001</v>
      </c>
      <c r="P799" s="11">
        <v>23.07</v>
      </c>
      <c r="Q799" s="11">
        <v>739.78</v>
      </c>
      <c r="R799" t="str">
        <f>VLOOKUP(D799,Lookups!$A$4:$E$311,5,FALSE)</f>
        <v>GR3</v>
      </c>
      <c r="S799" t="str">
        <f t="shared" si="65"/>
        <v>506</v>
      </c>
      <c r="T799" t="str">
        <f t="shared" si="66"/>
        <v>GR3506</v>
      </c>
      <c r="U799" t="str">
        <f t="shared" si="62"/>
        <v>GR35062014</v>
      </c>
      <c r="V799" t="str">
        <f t="shared" si="63"/>
        <v>PNTL</v>
      </c>
      <c r="W799" t="str">
        <f t="shared" si="64"/>
        <v>GR3PNTL2014</v>
      </c>
    </row>
    <row r="800" spans="1:23" x14ac:dyDescent="0.25">
      <c r="A800" t="s">
        <v>3222</v>
      </c>
      <c r="B800" t="s">
        <v>2829</v>
      </c>
      <c r="C800" t="s">
        <v>27</v>
      </c>
      <c r="D800" s="1" t="s">
        <v>25</v>
      </c>
      <c r="E800" s="11">
        <v>51.63</v>
      </c>
      <c r="F800" s="11">
        <v>100.24</v>
      </c>
      <c r="G800" s="11">
        <v>55.52</v>
      </c>
      <c r="H800" s="11">
        <v>45.16</v>
      </c>
      <c r="I800" s="11">
        <v>85.42</v>
      </c>
      <c r="J800" s="11">
        <v>80.06</v>
      </c>
      <c r="K800" s="11">
        <v>94.14</v>
      </c>
      <c r="L800" s="11">
        <v>105.28</v>
      </c>
      <c r="M800" s="11">
        <v>121.95</v>
      </c>
      <c r="N800" s="11">
        <v>124.11</v>
      </c>
      <c r="O800" s="11">
        <v>211.58</v>
      </c>
      <c r="P800" s="11">
        <v>34.61</v>
      </c>
      <c r="Q800" s="11">
        <v>1109.7</v>
      </c>
      <c r="R800" t="str">
        <f>VLOOKUP(D800,Lookups!$A$4:$E$311,5,FALSE)</f>
        <v>GR4</v>
      </c>
      <c r="S800" t="str">
        <f t="shared" si="65"/>
        <v>506</v>
      </c>
      <c r="T800" t="str">
        <f t="shared" si="66"/>
        <v>GR4506</v>
      </c>
      <c r="U800" t="str">
        <f t="shared" si="62"/>
        <v>GR45062014</v>
      </c>
      <c r="V800" t="str">
        <f t="shared" si="63"/>
        <v>PNTL</v>
      </c>
      <c r="W800" t="str">
        <f t="shared" si="64"/>
        <v>GR4PNTL2014</v>
      </c>
    </row>
    <row r="801" spans="1:23" x14ac:dyDescent="0.25">
      <c r="A801" t="s">
        <v>3222</v>
      </c>
      <c r="B801" t="s">
        <v>2829</v>
      </c>
      <c r="C801" t="s">
        <v>27</v>
      </c>
      <c r="D801" s="1" t="s">
        <v>26</v>
      </c>
      <c r="E801" s="11">
        <v>0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11">
        <v>0</v>
      </c>
      <c r="L801" s="11">
        <v>0</v>
      </c>
      <c r="M801" s="11">
        <v>0</v>
      </c>
      <c r="N801" s="11">
        <v>0</v>
      </c>
      <c r="O801" s="11">
        <v>0</v>
      </c>
      <c r="P801" s="11">
        <v>0</v>
      </c>
      <c r="Q801" s="11">
        <v>0</v>
      </c>
      <c r="R801" t="str">
        <f>VLOOKUP(D801,Lookups!$A$4:$E$311,5,FALSE)</f>
        <v>GRC</v>
      </c>
      <c r="S801" t="str">
        <f t="shared" si="65"/>
        <v>506</v>
      </c>
      <c r="T801" t="str">
        <f t="shared" si="66"/>
        <v>GRC506</v>
      </c>
      <c r="U801" t="str">
        <f t="shared" si="62"/>
        <v>GRC5062014</v>
      </c>
      <c r="V801" t="str">
        <f t="shared" si="63"/>
        <v>PNTL</v>
      </c>
      <c r="W801" t="str">
        <f t="shared" si="64"/>
        <v>GRCPNTL2014</v>
      </c>
    </row>
    <row r="802" spans="1:23" x14ac:dyDescent="0.25">
      <c r="A802" t="s">
        <v>3222</v>
      </c>
      <c r="B802" t="s">
        <v>2833</v>
      </c>
      <c r="C802" t="s">
        <v>17</v>
      </c>
      <c r="D802" s="1" t="s">
        <v>18</v>
      </c>
      <c r="E802" s="11">
        <v>0</v>
      </c>
      <c r="F802" s="11">
        <v>0</v>
      </c>
      <c r="G802" s="11">
        <v>0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  <c r="N802" s="11">
        <v>0</v>
      </c>
      <c r="O802" s="11">
        <v>0</v>
      </c>
      <c r="P802" s="11">
        <v>0</v>
      </c>
      <c r="Q802" s="11">
        <v>0</v>
      </c>
      <c r="R802" t="str">
        <f>VLOOKUP(D802,Lookups!$A$4:$E$311,5,FALSE)</f>
        <v>CRC</v>
      </c>
      <c r="S802" t="str">
        <f t="shared" si="65"/>
        <v>506</v>
      </c>
      <c r="T802" t="str">
        <f t="shared" si="66"/>
        <v>CRC506</v>
      </c>
      <c r="U802" t="str">
        <f t="shared" si="62"/>
        <v>CRC5062014</v>
      </c>
      <c r="V802" t="str">
        <f t="shared" si="63"/>
        <v>PLTL</v>
      </c>
      <c r="W802" t="str">
        <f t="shared" si="64"/>
        <v>CRCPLTL2014</v>
      </c>
    </row>
    <row r="803" spans="1:23" x14ac:dyDescent="0.25">
      <c r="A803" t="s">
        <v>3222</v>
      </c>
      <c r="B803" t="s">
        <v>2833</v>
      </c>
      <c r="C803" t="s">
        <v>17</v>
      </c>
      <c r="D803" s="1" t="s">
        <v>19</v>
      </c>
      <c r="E803" s="11">
        <v>22281.17</v>
      </c>
      <c r="F803" s="11">
        <v>23076.42</v>
      </c>
      <c r="G803" s="11">
        <v>20625.509999999998</v>
      </c>
      <c r="H803" s="11">
        <v>20849.2</v>
      </c>
      <c r="I803" s="11">
        <v>18808.29</v>
      </c>
      <c r="J803" s="11">
        <v>18014.23</v>
      </c>
      <c r="K803" s="11">
        <v>23745.82</v>
      </c>
      <c r="L803" s="11">
        <v>26005.37</v>
      </c>
      <c r="M803" s="11">
        <v>27464.74</v>
      </c>
      <c r="N803" s="11">
        <v>19904.560000000001</v>
      </c>
      <c r="O803" s="11">
        <v>14989.88</v>
      </c>
      <c r="P803" s="11">
        <v>19638.13</v>
      </c>
      <c r="Q803" s="11">
        <v>255403.32</v>
      </c>
      <c r="R803" t="str">
        <f>VLOOKUP(D803,Lookups!$A$4:$E$311,5,FALSE)</f>
        <v>CR4</v>
      </c>
      <c r="S803" t="str">
        <f t="shared" si="65"/>
        <v>506</v>
      </c>
      <c r="T803" t="str">
        <f t="shared" si="66"/>
        <v>CR4506</v>
      </c>
      <c r="U803" t="str">
        <f t="shared" si="62"/>
        <v>CR45062014</v>
      </c>
      <c r="V803" t="str">
        <f t="shared" si="63"/>
        <v>PLTL</v>
      </c>
      <c r="W803" t="str">
        <f t="shared" si="64"/>
        <v>CR4PLTL2014</v>
      </c>
    </row>
    <row r="804" spans="1:23" x14ac:dyDescent="0.25">
      <c r="A804" t="s">
        <v>3222</v>
      </c>
      <c r="B804" t="s">
        <v>2833</v>
      </c>
      <c r="C804" t="s">
        <v>17</v>
      </c>
      <c r="D804" s="1" t="s">
        <v>20</v>
      </c>
      <c r="E804" s="11">
        <v>24756.87</v>
      </c>
      <c r="F804" s="11">
        <v>25640.51</v>
      </c>
      <c r="G804" s="11">
        <v>22917.27</v>
      </c>
      <c r="H804" s="11">
        <v>23165.79</v>
      </c>
      <c r="I804" s="11">
        <v>20898.14</v>
      </c>
      <c r="J804" s="11">
        <v>20015.88</v>
      </c>
      <c r="K804" s="11">
        <v>26384.25</v>
      </c>
      <c r="L804" s="11">
        <v>28894.9</v>
      </c>
      <c r="M804" s="11">
        <v>30516.35</v>
      </c>
      <c r="N804" s="11">
        <v>22116.13</v>
      </c>
      <c r="O804" s="11">
        <v>16655.509999999998</v>
      </c>
      <c r="P804" s="11">
        <v>21820.15</v>
      </c>
      <c r="Q804" s="11">
        <v>283781.75</v>
      </c>
      <c r="R804" t="str">
        <f>VLOOKUP(D804,Lookups!$A$4:$E$311,5,FALSE)</f>
        <v>CR5</v>
      </c>
      <c r="S804" t="str">
        <f t="shared" si="65"/>
        <v>506</v>
      </c>
      <c r="T804" t="str">
        <f t="shared" si="66"/>
        <v>CR5506</v>
      </c>
      <c r="U804" t="str">
        <f t="shared" si="62"/>
        <v>CR55062014</v>
      </c>
      <c r="V804" t="str">
        <f t="shared" si="63"/>
        <v>PLTL</v>
      </c>
      <c r="W804" t="str">
        <f t="shared" si="64"/>
        <v>CR5PLTL2014</v>
      </c>
    </row>
    <row r="805" spans="1:23" x14ac:dyDescent="0.25">
      <c r="A805" t="s">
        <v>3222</v>
      </c>
      <c r="B805" t="s">
        <v>2833</v>
      </c>
      <c r="C805" t="s">
        <v>17</v>
      </c>
      <c r="D805" s="1" t="s">
        <v>21</v>
      </c>
      <c r="E805" s="11">
        <v>35484.92</v>
      </c>
      <c r="F805" s="11">
        <v>36751.33</v>
      </c>
      <c r="G805" s="11">
        <v>32848.03</v>
      </c>
      <c r="H805" s="11">
        <v>33204.31</v>
      </c>
      <c r="I805" s="11">
        <v>29953.94</v>
      </c>
      <c r="J805" s="11">
        <v>28689.35</v>
      </c>
      <c r="K805" s="11">
        <v>37817.379999999997</v>
      </c>
      <c r="L805" s="11">
        <v>41415.96</v>
      </c>
      <c r="M805" s="11">
        <v>43740.11</v>
      </c>
      <c r="N805" s="11">
        <v>31699.81</v>
      </c>
      <c r="O805" s="11">
        <v>23872.78</v>
      </c>
      <c r="P805" s="11">
        <v>31275.5</v>
      </c>
      <c r="Q805" s="11">
        <v>406753.42</v>
      </c>
      <c r="R805" t="str">
        <f>VLOOKUP(D805,Lookups!$A$4:$E$311,5,FALSE)</f>
        <v>CR6</v>
      </c>
      <c r="S805" t="str">
        <f t="shared" si="65"/>
        <v>506</v>
      </c>
      <c r="T805" t="str">
        <f t="shared" si="66"/>
        <v>CR6506</v>
      </c>
      <c r="U805" t="str">
        <f t="shared" si="62"/>
        <v>CR65062014</v>
      </c>
      <c r="V805" t="str">
        <f t="shared" si="63"/>
        <v>PLTL</v>
      </c>
      <c r="W805" t="str">
        <f t="shared" si="64"/>
        <v>CR6PLTL2014</v>
      </c>
    </row>
    <row r="806" spans="1:23" x14ac:dyDescent="0.25">
      <c r="A806" t="s">
        <v>3222</v>
      </c>
      <c r="B806" t="s">
        <v>2833</v>
      </c>
      <c r="C806" t="s">
        <v>17</v>
      </c>
      <c r="D806" s="1" t="s">
        <v>22</v>
      </c>
      <c r="E806" s="11">
        <v>19069</v>
      </c>
      <c r="F806" s="11">
        <v>20612.73</v>
      </c>
      <c r="G806" s="11">
        <v>19951.849999999999</v>
      </c>
      <c r="H806" s="11">
        <v>20896.27</v>
      </c>
      <c r="I806" s="11">
        <v>22150.48</v>
      </c>
      <c r="J806" s="11">
        <v>26585.72</v>
      </c>
      <c r="K806" s="11">
        <v>17715.18</v>
      </c>
      <c r="L806" s="11">
        <v>8216.2800000000007</v>
      </c>
      <c r="M806" s="11">
        <v>10954.66</v>
      </c>
      <c r="N806" s="11">
        <v>9024.39</v>
      </c>
      <c r="O806" s="11">
        <v>4805.38</v>
      </c>
      <c r="P806" s="11">
        <v>6043.9</v>
      </c>
      <c r="Q806" s="11">
        <v>186025.84</v>
      </c>
      <c r="R806" t="str">
        <f>VLOOKUP(D806,Lookups!$A$4:$E$311,5,FALSE)</f>
        <v>TY3</v>
      </c>
      <c r="S806" t="str">
        <f t="shared" si="65"/>
        <v>506</v>
      </c>
      <c r="T806" t="str">
        <f t="shared" si="66"/>
        <v>TY3506</v>
      </c>
      <c r="U806" t="str">
        <f t="shared" si="62"/>
        <v>TY35062014</v>
      </c>
      <c r="V806" t="str">
        <f t="shared" si="63"/>
        <v>PLTL</v>
      </c>
      <c r="W806" t="str">
        <f t="shared" si="64"/>
        <v>TY3PLTL2014</v>
      </c>
    </row>
    <row r="807" spans="1:23" x14ac:dyDescent="0.25">
      <c r="A807" t="s">
        <v>3222</v>
      </c>
      <c r="B807" t="s">
        <v>2833</v>
      </c>
      <c r="C807" t="s">
        <v>17</v>
      </c>
      <c r="D807" s="1" t="s">
        <v>23</v>
      </c>
      <c r="E807" s="11">
        <v>0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t="str">
        <f>VLOOKUP(D807,Lookups!$A$4:$E$311,5,FALSE)</f>
        <v>TYC</v>
      </c>
      <c r="S807" t="str">
        <f t="shared" si="65"/>
        <v>506</v>
      </c>
      <c r="T807" t="str">
        <f t="shared" si="66"/>
        <v>TYC506</v>
      </c>
      <c r="U807" t="str">
        <f t="shared" si="62"/>
        <v>TYC5062014</v>
      </c>
      <c r="V807" t="str">
        <f t="shared" si="63"/>
        <v>PLTL</v>
      </c>
      <c r="W807" t="str">
        <f t="shared" si="64"/>
        <v>TYCPLTL2014</v>
      </c>
    </row>
    <row r="808" spans="1:23" x14ac:dyDescent="0.25">
      <c r="A808" t="s">
        <v>3222</v>
      </c>
      <c r="B808" t="s">
        <v>2833</v>
      </c>
      <c r="C808" t="s">
        <v>17</v>
      </c>
      <c r="D808" s="1" t="s">
        <v>24</v>
      </c>
      <c r="E808" s="11">
        <v>5416.25</v>
      </c>
      <c r="F808" s="11">
        <v>4611.49</v>
      </c>
      <c r="G808" s="11">
        <v>5399.45</v>
      </c>
      <c r="H808" s="11">
        <v>5150.33</v>
      </c>
      <c r="I808" s="11">
        <v>5067.2</v>
      </c>
      <c r="J808" s="11">
        <v>4817.79</v>
      </c>
      <c r="K808" s="11">
        <v>5534.42</v>
      </c>
      <c r="L808" s="11">
        <v>4392.5200000000004</v>
      </c>
      <c r="M808" s="11">
        <v>2908.29</v>
      </c>
      <c r="N808" s="11">
        <v>3541.22</v>
      </c>
      <c r="O808" s="11">
        <v>4350.51</v>
      </c>
      <c r="P808" s="11">
        <v>5968.76</v>
      </c>
      <c r="Q808" s="11">
        <v>57158.23</v>
      </c>
      <c r="R808" t="str">
        <f>VLOOKUP(D808,Lookups!$A$4:$E$311,5,FALSE)</f>
        <v>GR3</v>
      </c>
      <c r="S808" t="str">
        <f t="shared" si="65"/>
        <v>506</v>
      </c>
      <c r="T808" t="str">
        <f t="shared" si="66"/>
        <v>GR3506</v>
      </c>
      <c r="U808" t="str">
        <f t="shared" si="62"/>
        <v>GR35062014</v>
      </c>
      <c r="V808" t="str">
        <f t="shared" si="63"/>
        <v>PLTL</v>
      </c>
      <c r="W808" t="str">
        <f t="shared" si="64"/>
        <v>GR3PLTL2014</v>
      </c>
    </row>
    <row r="809" spans="1:23" x14ac:dyDescent="0.25">
      <c r="A809" t="s">
        <v>3222</v>
      </c>
      <c r="B809" t="s">
        <v>2833</v>
      </c>
      <c r="C809" t="s">
        <v>17</v>
      </c>
      <c r="D809" s="1" t="s">
        <v>25</v>
      </c>
      <c r="E809" s="11">
        <v>8124.37</v>
      </c>
      <c r="F809" s="11">
        <v>6917.22</v>
      </c>
      <c r="G809" s="11">
        <v>8099.16</v>
      </c>
      <c r="H809" s="11">
        <v>7725.5</v>
      </c>
      <c r="I809" s="11">
        <v>7600.79</v>
      </c>
      <c r="J809" s="11">
        <v>7226.67</v>
      </c>
      <c r="K809" s="11">
        <v>8301.6299999999992</v>
      </c>
      <c r="L809" s="11">
        <v>6588.81</v>
      </c>
      <c r="M809" s="11">
        <v>4362.43</v>
      </c>
      <c r="N809" s="11">
        <v>5311.82</v>
      </c>
      <c r="O809" s="11">
        <v>6525.79</v>
      </c>
      <c r="P809" s="11">
        <v>8953.1299999999992</v>
      </c>
      <c r="Q809" s="11">
        <v>85737.32</v>
      </c>
      <c r="R809" t="str">
        <f>VLOOKUP(D809,Lookups!$A$4:$E$311,5,FALSE)</f>
        <v>GR4</v>
      </c>
      <c r="S809" t="str">
        <f t="shared" si="65"/>
        <v>506</v>
      </c>
      <c r="T809" t="str">
        <f t="shared" si="66"/>
        <v>GR4506</v>
      </c>
      <c r="U809" t="str">
        <f t="shared" si="62"/>
        <v>GR45062014</v>
      </c>
      <c r="V809" t="str">
        <f t="shared" si="63"/>
        <v>PLTL</v>
      </c>
      <c r="W809" t="str">
        <f t="shared" si="64"/>
        <v>GR4PLTL2014</v>
      </c>
    </row>
    <row r="810" spans="1:23" x14ac:dyDescent="0.25">
      <c r="A810" t="s">
        <v>3222</v>
      </c>
      <c r="B810" t="s">
        <v>2833</v>
      </c>
      <c r="C810" t="s">
        <v>17</v>
      </c>
      <c r="D810" s="1" t="s">
        <v>26</v>
      </c>
      <c r="E810" s="11">
        <v>0</v>
      </c>
      <c r="F810" s="11">
        <v>0</v>
      </c>
      <c r="G810" s="11">
        <v>0</v>
      </c>
      <c r="H810" s="11">
        <v>0</v>
      </c>
      <c r="I810" s="11">
        <v>0</v>
      </c>
      <c r="J810" s="11">
        <v>0</v>
      </c>
      <c r="K810" s="11">
        <v>0</v>
      </c>
      <c r="L810" s="11">
        <v>0</v>
      </c>
      <c r="M810" s="11">
        <v>0</v>
      </c>
      <c r="N810" s="11">
        <v>0</v>
      </c>
      <c r="O810" s="11">
        <v>0</v>
      </c>
      <c r="P810" s="11">
        <v>0</v>
      </c>
      <c r="Q810" s="11">
        <v>0</v>
      </c>
      <c r="R810" t="str">
        <f>VLOOKUP(D810,Lookups!$A$4:$E$311,5,FALSE)</f>
        <v>GRC</v>
      </c>
      <c r="S810" t="str">
        <f t="shared" si="65"/>
        <v>506</v>
      </c>
      <c r="T810" t="str">
        <f t="shared" si="66"/>
        <v>GRC506</v>
      </c>
      <c r="U810" t="str">
        <f t="shared" si="62"/>
        <v>GRC5062014</v>
      </c>
      <c r="V810" t="str">
        <f t="shared" si="63"/>
        <v>PLTL</v>
      </c>
      <c r="W810" t="str">
        <f t="shared" si="64"/>
        <v>GRCPLTL2014</v>
      </c>
    </row>
    <row r="811" spans="1:23" x14ac:dyDescent="0.25">
      <c r="A811" t="s">
        <v>3222</v>
      </c>
      <c r="B811" t="s">
        <v>2833</v>
      </c>
      <c r="C811" t="s">
        <v>27</v>
      </c>
      <c r="D811" s="1" t="s">
        <v>18</v>
      </c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0</v>
      </c>
      <c r="L811" s="11">
        <v>0</v>
      </c>
      <c r="M811" s="11">
        <v>0</v>
      </c>
      <c r="N811" s="11">
        <v>0</v>
      </c>
      <c r="O811" s="11">
        <v>0</v>
      </c>
      <c r="P811" s="11">
        <v>0</v>
      </c>
      <c r="Q811" s="11">
        <v>0</v>
      </c>
      <c r="R811" t="str">
        <f>VLOOKUP(D811,Lookups!$A$4:$E$311,5,FALSE)</f>
        <v>CRC</v>
      </c>
      <c r="S811" t="str">
        <f t="shared" si="65"/>
        <v>506</v>
      </c>
      <c r="T811" t="str">
        <f t="shared" si="66"/>
        <v>CRC506</v>
      </c>
      <c r="U811" t="str">
        <f t="shared" si="62"/>
        <v>CRC5062014</v>
      </c>
      <c r="V811" t="str">
        <f t="shared" si="63"/>
        <v>PNTL</v>
      </c>
      <c r="W811" t="str">
        <f t="shared" si="64"/>
        <v>CRCPNTL2014</v>
      </c>
    </row>
    <row r="812" spans="1:23" x14ac:dyDescent="0.25">
      <c r="A812" t="s">
        <v>3222</v>
      </c>
      <c r="B812" t="s">
        <v>2833</v>
      </c>
      <c r="C812" t="s">
        <v>27</v>
      </c>
      <c r="D812" s="1" t="s">
        <v>19</v>
      </c>
      <c r="E812" s="11">
        <v>83849.67</v>
      </c>
      <c r="F812" s="11">
        <v>108880.42</v>
      </c>
      <c r="G812" s="11">
        <v>101192.57</v>
      </c>
      <c r="H812" s="11">
        <v>147652.28</v>
      </c>
      <c r="I812" s="11">
        <v>103154.27</v>
      </c>
      <c r="J812" s="11">
        <v>136541.35</v>
      </c>
      <c r="K812" s="11">
        <v>117451.19</v>
      </c>
      <c r="L812" s="11">
        <v>131735.37</v>
      </c>
      <c r="M812" s="11">
        <v>137531.23000000001</v>
      </c>
      <c r="N812" s="11">
        <v>87371.61</v>
      </c>
      <c r="O812" s="11">
        <v>105218.97</v>
      </c>
      <c r="P812" s="11">
        <v>82494.850000000006</v>
      </c>
      <c r="Q812" s="11">
        <v>1343073.78</v>
      </c>
      <c r="R812" t="str">
        <f>VLOOKUP(D812,Lookups!$A$4:$E$311,5,FALSE)</f>
        <v>CR4</v>
      </c>
      <c r="S812" t="str">
        <f t="shared" si="65"/>
        <v>506</v>
      </c>
      <c r="T812" t="str">
        <f t="shared" si="66"/>
        <v>CR4506</v>
      </c>
      <c r="U812" t="str">
        <f t="shared" si="62"/>
        <v>CR45062014</v>
      </c>
      <c r="V812" t="str">
        <f t="shared" si="63"/>
        <v>PNTL</v>
      </c>
      <c r="W812" t="str">
        <f t="shared" si="64"/>
        <v>CR4PNTL2014</v>
      </c>
    </row>
    <row r="813" spans="1:23" x14ac:dyDescent="0.25">
      <c r="A813" t="s">
        <v>3222</v>
      </c>
      <c r="B813" t="s">
        <v>2833</v>
      </c>
      <c r="C813" t="s">
        <v>27</v>
      </c>
      <c r="D813" s="1" t="s">
        <v>20</v>
      </c>
      <c r="E813" s="11">
        <v>114360.64</v>
      </c>
      <c r="F813" s="11">
        <v>129342.11</v>
      </c>
      <c r="G813" s="11">
        <v>103685.21</v>
      </c>
      <c r="H813" s="11">
        <v>171841.94</v>
      </c>
      <c r="I813" s="11">
        <v>100330.82</v>
      </c>
      <c r="J813" s="11">
        <v>132706.49</v>
      </c>
      <c r="K813" s="11">
        <v>124258.05</v>
      </c>
      <c r="L813" s="11">
        <v>167952.84</v>
      </c>
      <c r="M813" s="11">
        <v>145122.43</v>
      </c>
      <c r="N813" s="11">
        <v>89568.19</v>
      </c>
      <c r="O813" s="11">
        <v>136118.01999999999</v>
      </c>
      <c r="P813" s="11">
        <v>85040.77</v>
      </c>
      <c r="Q813" s="11">
        <v>1500327.51</v>
      </c>
      <c r="R813" t="str">
        <f>VLOOKUP(D813,Lookups!$A$4:$E$311,5,FALSE)</f>
        <v>CR5</v>
      </c>
      <c r="S813" t="str">
        <f t="shared" si="65"/>
        <v>506</v>
      </c>
      <c r="T813" t="str">
        <f t="shared" si="66"/>
        <v>CR5506</v>
      </c>
      <c r="U813" t="str">
        <f t="shared" si="62"/>
        <v>CR55062014</v>
      </c>
      <c r="V813" t="str">
        <f t="shared" si="63"/>
        <v>PNTL</v>
      </c>
      <c r="W813" t="str">
        <f t="shared" si="64"/>
        <v>CR5PNTL2014</v>
      </c>
    </row>
    <row r="814" spans="1:23" x14ac:dyDescent="0.25">
      <c r="A814" t="s">
        <v>3222</v>
      </c>
      <c r="B814" t="s">
        <v>2833</v>
      </c>
      <c r="C814" t="s">
        <v>27</v>
      </c>
      <c r="D814" s="1" t="s">
        <v>21</v>
      </c>
      <c r="E814" s="11">
        <v>177531.5</v>
      </c>
      <c r="F814" s="11">
        <v>216087.27</v>
      </c>
      <c r="G814" s="11">
        <v>158814.82999999999</v>
      </c>
      <c r="H814" s="11">
        <v>251532.94</v>
      </c>
      <c r="I814" s="11">
        <v>332045.08</v>
      </c>
      <c r="J814" s="11">
        <v>199993.23</v>
      </c>
      <c r="K814" s="11">
        <v>175528.41</v>
      </c>
      <c r="L814" s="11">
        <v>197517.4</v>
      </c>
      <c r="M814" s="11">
        <v>214431.4</v>
      </c>
      <c r="N814" s="11">
        <v>128520.38</v>
      </c>
      <c r="O814" s="11">
        <v>178284.84</v>
      </c>
      <c r="P814" s="11">
        <v>137161.96</v>
      </c>
      <c r="Q814" s="11">
        <v>2367449.2400000002</v>
      </c>
      <c r="R814" t="str">
        <f>VLOOKUP(D814,Lookups!$A$4:$E$311,5,FALSE)</f>
        <v>CR6</v>
      </c>
      <c r="S814" t="str">
        <f t="shared" si="65"/>
        <v>506</v>
      </c>
      <c r="T814" t="str">
        <f t="shared" si="66"/>
        <v>CR6506</v>
      </c>
      <c r="U814" t="str">
        <f t="shared" si="62"/>
        <v>CR65062014</v>
      </c>
      <c r="V814" t="str">
        <f t="shared" si="63"/>
        <v>PNTL</v>
      </c>
      <c r="W814" t="str">
        <f t="shared" si="64"/>
        <v>CR6PNTL2014</v>
      </c>
    </row>
    <row r="815" spans="1:23" x14ac:dyDescent="0.25">
      <c r="A815" t="s">
        <v>3222</v>
      </c>
      <c r="B815" t="s">
        <v>2833</v>
      </c>
      <c r="C815" t="s">
        <v>27</v>
      </c>
      <c r="D815" s="1" t="s">
        <v>22</v>
      </c>
      <c r="E815" s="11">
        <v>9324.24</v>
      </c>
      <c r="F815" s="11">
        <v>4691.24</v>
      </c>
      <c r="G815" s="11">
        <v>7946.92</v>
      </c>
      <c r="H815" s="11">
        <v>7542.5</v>
      </c>
      <c r="I815" s="11">
        <v>8072.71</v>
      </c>
      <c r="J815" s="11">
        <v>9162.2900000000009</v>
      </c>
      <c r="K815" s="11">
        <v>12067.25</v>
      </c>
      <c r="L815" s="11">
        <v>63074.53</v>
      </c>
      <c r="M815" s="11">
        <v>15028.4</v>
      </c>
      <c r="N815" s="11">
        <v>10646.72</v>
      </c>
      <c r="O815" s="11">
        <v>9692.4699999999993</v>
      </c>
      <c r="P815" s="11">
        <v>1814.84</v>
      </c>
      <c r="Q815" s="11">
        <v>159064.10999999999</v>
      </c>
      <c r="R815" t="str">
        <f>VLOOKUP(D815,Lookups!$A$4:$E$311,5,FALSE)</f>
        <v>TY3</v>
      </c>
      <c r="S815" t="str">
        <f t="shared" si="65"/>
        <v>506</v>
      </c>
      <c r="T815" t="str">
        <f t="shared" si="66"/>
        <v>TY3506</v>
      </c>
      <c r="U815" t="str">
        <f t="shared" si="62"/>
        <v>TY35062014</v>
      </c>
      <c r="V815" t="str">
        <f t="shared" si="63"/>
        <v>PNTL</v>
      </c>
      <c r="W815" t="str">
        <f t="shared" si="64"/>
        <v>TY3PNTL2014</v>
      </c>
    </row>
    <row r="816" spans="1:23" x14ac:dyDescent="0.25">
      <c r="A816" t="s">
        <v>3222</v>
      </c>
      <c r="B816" t="s">
        <v>2833</v>
      </c>
      <c r="C816" t="s">
        <v>27</v>
      </c>
      <c r="D816" s="1" t="s">
        <v>23</v>
      </c>
      <c r="E816" s="11">
        <v>0</v>
      </c>
      <c r="F816" s="11">
        <v>0</v>
      </c>
      <c r="G816" s="11">
        <v>0</v>
      </c>
      <c r="H816" s="11">
        <v>0</v>
      </c>
      <c r="I816" s="11">
        <v>0</v>
      </c>
      <c r="J816" s="11">
        <v>0</v>
      </c>
      <c r="K816" s="11">
        <v>0</v>
      </c>
      <c r="L816" s="11">
        <v>0</v>
      </c>
      <c r="M816" s="11">
        <v>0</v>
      </c>
      <c r="N816" s="11">
        <v>0</v>
      </c>
      <c r="O816" s="11">
        <v>0</v>
      </c>
      <c r="P816" s="11">
        <v>0</v>
      </c>
      <c r="Q816" s="11">
        <v>0</v>
      </c>
      <c r="R816" t="str">
        <f>VLOOKUP(D816,Lookups!$A$4:$E$311,5,FALSE)</f>
        <v>TYC</v>
      </c>
      <c r="S816" t="str">
        <f t="shared" si="65"/>
        <v>506</v>
      </c>
      <c r="T816" t="str">
        <f t="shared" si="66"/>
        <v>TYC506</v>
      </c>
      <c r="U816" t="str">
        <f t="shared" si="62"/>
        <v>TYC5062014</v>
      </c>
      <c r="V816" t="str">
        <f t="shared" si="63"/>
        <v>PNTL</v>
      </c>
      <c r="W816" t="str">
        <f t="shared" si="64"/>
        <v>TYCPNTL2014</v>
      </c>
    </row>
    <row r="817" spans="1:23" x14ac:dyDescent="0.25">
      <c r="A817" t="s">
        <v>3222</v>
      </c>
      <c r="B817" t="s">
        <v>2833</v>
      </c>
      <c r="C817" t="s">
        <v>27</v>
      </c>
      <c r="D817" s="1" t="s">
        <v>24</v>
      </c>
      <c r="E817" s="11">
        <v>20971.67</v>
      </c>
      <c r="F817" s="11">
        <v>20752.37</v>
      </c>
      <c r="G817" s="11">
        <v>24376.26</v>
      </c>
      <c r="H817" s="11">
        <v>28359.67</v>
      </c>
      <c r="I817" s="11">
        <v>23442.7</v>
      </c>
      <c r="J817" s="11">
        <v>21483.55</v>
      </c>
      <c r="K817" s="11">
        <v>21730.91</v>
      </c>
      <c r="L817" s="11">
        <v>52914.29</v>
      </c>
      <c r="M817" s="11">
        <v>29262.65</v>
      </c>
      <c r="N817" s="11">
        <v>77998.41</v>
      </c>
      <c r="O817" s="11">
        <v>37966.33</v>
      </c>
      <c r="P817" s="11">
        <v>26514.07</v>
      </c>
      <c r="Q817" s="11">
        <v>385772.88</v>
      </c>
      <c r="R817" t="str">
        <f>VLOOKUP(D817,Lookups!$A$4:$E$311,5,FALSE)</f>
        <v>GR3</v>
      </c>
      <c r="S817" t="str">
        <f t="shared" si="65"/>
        <v>506</v>
      </c>
      <c r="T817" t="str">
        <f t="shared" si="66"/>
        <v>GR3506</v>
      </c>
      <c r="U817" t="str">
        <f t="shared" si="62"/>
        <v>GR35062014</v>
      </c>
      <c r="V817" t="str">
        <f t="shared" si="63"/>
        <v>PNTL</v>
      </c>
      <c r="W817" t="str">
        <f t="shared" si="64"/>
        <v>GR3PNTL2014</v>
      </c>
    </row>
    <row r="818" spans="1:23" x14ac:dyDescent="0.25">
      <c r="A818" t="s">
        <v>3222</v>
      </c>
      <c r="B818" t="s">
        <v>2833</v>
      </c>
      <c r="C818" t="s">
        <v>27</v>
      </c>
      <c r="D818" s="1" t="s">
        <v>25</v>
      </c>
      <c r="E818" s="11">
        <v>31457.52</v>
      </c>
      <c r="F818" s="11">
        <v>31128.53</v>
      </c>
      <c r="G818" s="11">
        <v>36564.379999999997</v>
      </c>
      <c r="H818" s="11">
        <v>42539.55</v>
      </c>
      <c r="I818" s="11">
        <v>35164.019999999997</v>
      </c>
      <c r="J818" s="11">
        <v>32225.29</v>
      </c>
      <c r="K818" s="11">
        <v>32596.38</v>
      </c>
      <c r="L818" s="11">
        <v>79371.45</v>
      </c>
      <c r="M818" s="11">
        <v>43893.98</v>
      </c>
      <c r="N818" s="11">
        <v>116997.56</v>
      </c>
      <c r="O818" s="11">
        <v>56949.49</v>
      </c>
      <c r="P818" s="11">
        <v>39771.1</v>
      </c>
      <c r="Q818" s="11">
        <v>578659.25</v>
      </c>
      <c r="R818" t="str">
        <f>VLOOKUP(D818,Lookups!$A$4:$E$311,5,FALSE)</f>
        <v>GR4</v>
      </c>
      <c r="S818" t="str">
        <f t="shared" si="65"/>
        <v>506</v>
      </c>
      <c r="T818" t="str">
        <f t="shared" si="66"/>
        <v>GR4506</v>
      </c>
      <c r="U818" t="str">
        <f t="shared" si="62"/>
        <v>GR45062014</v>
      </c>
      <c r="V818" t="str">
        <f t="shared" si="63"/>
        <v>PNTL</v>
      </c>
      <c r="W818" t="str">
        <f t="shared" si="64"/>
        <v>GR4PNTL2014</v>
      </c>
    </row>
    <row r="819" spans="1:23" x14ac:dyDescent="0.25">
      <c r="A819" t="s">
        <v>3222</v>
      </c>
      <c r="B819" t="s">
        <v>2833</v>
      </c>
      <c r="C819" t="s">
        <v>27</v>
      </c>
      <c r="D819" s="1" t="s">
        <v>26</v>
      </c>
      <c r="E819" s="11">
        <v>0</v>
      </c>
      <c r="F819" s="11">
        <v>0</v>
      </c>
      <c r="G819" s="11">
        <v>0</v>
      </c>
      <c r="H819" s="11">
        <v>0</v>
      </c>
      <c r="I819" s="11">
        <v>0</v>
      </c>
      <c r="J819" s="11">
        <v>0</v>
      </c>
      <c r="K819" s="11">
        <v>0</v>
      </c>
      <c r="L819" s="11">
        <v>0</v>
      </c>
      <c r="M819" s="11">
        <v>0</v>
      </c>
      <c r="N819" s="11">
        <v>0</v>
      </c>
      <c r="O819" s="11">
        <v>0</v>
      </c>
      <c r="P819" s="11">
        <v>0</v>
      </c>
      <c r="Q819" s="11">
        <v>0</v>
      </c>
      <c r="R819" t="str">
        <f>VLOOKUP(D819,Lookups!$A$4:$E$311,5,FALSE)</f>
        <v>GRC</v>
      </c>
      <c r="S819" t="str">
        <f t="shared" si="65"/>
        <v>506</v>
      </c>
      <c r="T819" t="str">
        <f t="shared" si="66"/>
        <v>GRC506</v>
      </c>
      <c r="U819" t="str">
        <f t="shared" si="62"/>
        <v>GRC5062014</v>
      </c>
      <c r="V819" t="str">
        <f t="shared" si="63"/>
        <v>PNTL</v>
      </c>
      <c r="W819" t="str">
        <f t="shared" si="64"/>
        <v>GRCPNTL2014</v>
      </c>
    </row>
    <row r="820" spans="1:23" x14ac:dyDescent="0.25">
      <c r="A820" t="s">
        <v>3222</v>
      </c>
      <c r="B820" t="s">
        <v>2853</v>
      </c>
      <c r="C820" t="s">
        <v>17</v>
      </c>
      <c r="D820" s="1" t="s">
        <v>18</v>
      </c>
      <c r="E820" s="11">
        <v>0</v>
      </c>
      <c r="F820" s="11">
        <v>0</v>
      </c>
      <c r="G820" s="11">
        <v>0</v>
      </c>
      <c r="H820" s="11">
        <v>0</v>
      </c>
      <c r="I820" s="11">
        <v>0</v>
      </c>
      <c r="J820" s="11">
        <v>0</v>
      </c>
      <c r="K820" s="11">
        <v>0</v>
      </c>
      <c r="L820" s="11">
        <v>0</v>
      </c>
      <c r="M820" s="11">
        <v>0</v>
      </c>
      <c r="N820" s="11">
        <v>0</v>
      </c>
      <c r="O820" s="11">
        <v>0</v>
      </c>
      <c r="P820" s="11">
        <v>0</v>
      </c>
      <c r="Q820" s="11">
        <v>0</v>
      </c>
      <c r="R820" t="str">
        <f>VLOOKUP(D820,Lookups!$A$4:$E$311,5,FALSE)</f>
        <v>CRC</v>
      </c>
      <c r="S820" t="str">
        <f t="shared" si="65"/>
        <v>506</v>
      </c>
      <c r="T820" t="str">
        <f t="shared" si="66"/>
        <v>CRC506</v>
      </c>
      <c r="U820" t="str">
        <f t="shared" si="62"/>
        <v>CRC5062014</v>
      </c>
      <c r="V820" t="str">
        <f t="shared" si="63"/>
        <v>PLTL</v>
      </c>
      <c r="W820" t="str">
        <f t="shared" si="64"/>
        <v>CRCPLTL2014</v>
      </c>
    </row>
    <row r="821" spans="1:23" x14ac:dyDescent="0.25">
      <c r="A821" t="s">
        <v>3222</v>
      </c>
      <c r="B821" t="s">
        <v>2853</v>
      </c>
      <c r="C821" t="s">
        <v>17</v>
      </c>
      <c r="D821" s="1" t="s">
        <v>19</v>
      </c>
      <c r="E821" s="11">
        <v>0</v>
      </c>
      <c r="F821" s="11">
        <v>0</v>
      </c>
      <c r="G821" s="11">
        <v>0</v>
      </c>
      <c r="H821" s="11">
        <v>0</v>
      </c>
      <c r="I821" s="11">
        <v>0</v>
      </c>
      <c r="J821" s="11">
        <v>0</v>
      </c>
      <c r="K821" s="11">
        <v>84.81</v>
      </c>
      <c r="L821" s="11">
        <v>88.26</v>
      </c>
      <c r="M821" s="11">
        <v>117.7</v>
      </c>
      <c r="N821" s="11">
        <v>164.42</v>
      </c>
      <c r="O821" s="11">
        <v>109.04</v>
      </c>
      <c r="P821" s="11">
        <v>115.82</v>
      </c>
      <c r="Q821" s="11">
        <v>680.05</v>
      </c>
      <c r="R821" t="str">
        <f>VLOOKUP(D821,Lookups!$A$4:$E$311,5,FALSE)</f>
        <v>CR4</v>
      </c>
      <c r="S821" t="str">
        <f t="shared" si="65"/>
        <v>506</v>
      </c>
      <c r="T821" t="str">
        <f t="shared" si="66"/>
        <v>CR4506</v>
      </c>
      <c r="U821" t="str">
        <f t="shared" si="62"/>
        <v>CR45062014</v>
      </c>
      <c r="V821" t="str">
        <f t="shared" si="63"/>
        <v>PLTL</v>
      </c>
      <c r="W821" t="str">
        <f t="shared" si="64"/>
        <v>CR4PLTL2014</v>
      </c>
    </row>
    <row r="822" spans="1:23" x14ac:dyDescent="0.25">
      <c r="A822" t="s">
        <v>3222</v>
      </c>
      <c r="B822" t="s">
        <v>2853</v>
      </c>
      <c r="C822" t="s">
        <v>17</v>
      </c>
      <c r="D822" s="1" t="s">
        <v>20</v>
      </c>
      <c r="E822" s="11">
        <v>0</v>
      </c>
      <c r="F822" s="11">
        <v>0</v>
      </c>
      <c r="G822" s="11">
        <v>0</v>
      </c>
      <c r="H822" s="11">
        <v>0</v>
      </c>
      <c r="I822" s="11">
        <v>0</v>
      </c>
      <c r="J822" s="11">
        <v>0</v>
      </c>
      <c r="K822" s="11">
        <v>94.23</v>
      </c>
      <c r="L822" s="11">
        <v>98.07</v>
      </c>
      <c r="M822" s="11">
        <v>130.77000000000001</v>
      </c>
      <c r="N822" s="11">
        <v>182.7</v>
      </c>
      <c r="O822" s="11">
        <v>121.16</v>
      </c>
      <c r="P822" s="11">
        <v>128.69999999999999</v>
      </c>
      <c r="Q822" s="11">
        <v>755.63</v>
      </c>
      <c r="R822" t="str">
        <f>VLOOKUP(D822,Lookups!$A$4:$E$311,5,FALSE)</f>
        <v>CR5</v>
      </c>
      <c r="S822" t="str">
        <f t="shared" si="65"/>
        <v>506</v>
      </c>
      <c r="T822" t="str">
        <f t="shared" si="66"/>
        <v>CR5506</v>
      </c>
      <c r="U822" t="str">
        <f t="shared" si="62"/>
        <v>CR55062014</v>
      </c>
      <c r="V822" t="str">
        <f t="shared" si="63"/>
        <v>PLTL</v>
      </c>
      <c r="W822" t="str">
        <f t="shared" si="64"/>
        <v>CR5PLTL2014</v>
      </c>
    </row>
    <row r="823" spans="1:23" x14ac:dyDescent="0.25">
      <c r="A823" t="s">
        <v>3222</v>
      </c>
      <c r="B823" t="s">
        <v>2853</v>
      </c>
      <c r="C823" t="s">
        <v>17</v>
      </c>
      <c r="D823" s="1" t="s">
        <v>21</v>
      </c>
      <c r="E823" s="11">
        <v>0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135.07</v>
      </c>
      <c r="L823" s="11">
        <v>140.58000000000001</v>
      </c>
      <c r="M823" s="11">
        <v>187.44</v>
      </c>
      <c r="N823" s="11">
        <v>261.83999999999997</v>
      </c>
      <c r="O823" s="11">
        <v>173.65</v>
      </c>
      <c r="P823" s="11">
        <v>184.46</v>
      </c>
      <c r="Q823" s="11">
        <v>1083.04</v>
      </c>
      <c r="R823" t="str">
        <f>VLOOKUP(D823,Lookups!$A$4:$E$311,5,FALSE)</f>
        <v>CR6</v>
      </c>
      <c r="S823" t="str">
        <f t="shared" si="65"/>
        <v>506</v>
      </c>
      <c r="T823" t="str">
        <f t="shared" si="66"/>
        <v>CR6506</v>
      </c>
      <c r="U823" t="str">
        <f t="shared" si="62"/>
        <v>CR65062014</v>
      </c>
      <c r="V823" t="str">
        <f t="shared" si="63"/>
        <v>PLTL</v>
      </c>
      <c r="W823" t="str">
        <f t="shared" si="64"/>
        <v>CR6PLTL2014</v>
      </c>
    </row>
    <row r="824" spans="1:23" x14ac:dyDescent="0.25">
      <c r="A824" t="s">
        <v>3222</v>
      </c>
      <c r="B824" t="s">
        <v>2853</v>
      </c>
      <c r="C824" t="s">
        <v>17</v>
      </c>
      <c r="D824" s="1" t="s">
        <v>24</v>
      </c>
      <c r="E824" s="11">
        <v>0</v>
      </c>
      <c r="F824" s="11">
        <v>0</v>
      </c>
      <c r="G824" s="11">
        <v>0</v>
      </c>
      <c r="H824" s="11">
        <v>0</v>
      </c>
      <c r="I824" s="11">
        <v>0</v>
      </c>
      <c r="J824" s="11">
        <v>0</v>
      </c>
      <c r="K824" s="11">
        <v>44.06</v>
      </c>
      <c r="L824" s="11">
        <v>50.33</v>
      </c>
      <c r="M824" s="11">
        <v>55.95</v>
      </c>
      <c r="N824" s="11">
        <v>48.26</v>
      </c>
      <c r="O824" s="11">
        <v>42.66</v>
      </c>
      <c r="P824" s="11">
        <v>66.98</v>
      </c>
      <c r="Q824" s="11">
        <v>308.24</v>
      </c>
      <c r="R824" t="str">
        <f>VLOOKUP(D824,Lookups!$A$4:$E$311,5,FALSE)</f>
        <v>GR3</v>
      </c>
      <c r="S824" t="str">
        <f t="shared" si="65"/>
        <v>506</v>
      </c>
      <c r="T824" t="str">
        <f t="shared" si="66"/>
        <v>GR3506</v>
      </c>
      <c r="U824" t="str">
        <f t="shared" si="62"/>
        <v>GR35062014</v>
      </c>
      <c r="V824" t="str">
        <f t="shared" si="63"/>
        <v>PLTL</v>
      </c>
      <c r="W824" t="str">
        <f t="shared" si="64"/>
        <v>GR3PLTL2014</v>
      </c>
    </row>
    <row r="825" spans="1:23" x14ac:dyDescent="0.25">
      <c r="A825" t="s">
        <v>3222</v>
      </c>
      <c r="B825" t="s">
        <v>2853</v>
      </c>
      <c r="C825" t="s">
        <v>17</v>
      </c>
      <c r="D825" s="1" t="s">
        <v>25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  <c r="J825" s="11">
        <v>0</v>
      </c>
      <c r="K825" s="11">
        <v>66.09</v>
      </c>
      <c r="L825" s="11">
        <v>75.55</v>
      </c>
      <c r="M825" s="11">
        <v>83.92</v>
      </c>
      <c r="N825" s="11">
        <v>72.37</v>
      </c>
      <c r="O825" s="11">
        <v>63.97</v>
      </c>
      <c r="P825" s="11">
        <v>100.48</v>
      </c>
      <c r="Q825" s="11">
        <v>462.38</v>
      </c>
      <c r="R825" t="str">
        <f>VLOOKUP(D825,Lookups!$A$4:$E$311,5,FALSE)</f>
        <v>GR4</v>
      </c>
      <c r="S825" t="str">
        <f t="shared" si="65"/>
        <v>506</v>
      </c>
      <c r="T825" t="str">
        <f t="shared" si="66"/>
        <v>GR4506</v>
      </c>
      <c r="U825" t="str">
        <f t="shared" si="62"/>
        <v>GR45062014</v>
      </c>
      <c r="V825" t="str">
        <f t="shared" si="63"/>
        <v>PLTL</v>
      </c>
      <c r="W825" t="str">
        <f t="shared" si="64"/>
        <v>GR4PLTL2014</v>
      </c>
    </row>
    <row r="826" spans="1:23" x14ac:dyDescent="0.25">
      <c r="A826" t="s">
        <v>3222</v>
      </c>
      <c r="B826" t="s">
        <v>2853</v>
      </c>
      <c r="C826" t="s">
        <v>17</v>
      </c>
      <c r="D826" s="1" t="s">
        <v>26</v>
      </c>
      <c r="E826" s="11">
        <v>0</v>
      </c>
      <c r="F826" s="11">
        <v>0</v>
      </c>
      <c r="G826" s="11">
        <v>0</v>
      </c>
      <c r="H826" s="11">
        <v>0</v>
      </c>
      <c r="I826" s="11">
        <v>0</v>
      </c>
      <c r="J826" s="11">
        <v>0</v>
      </c>
      <c r="K826" s="11">
        <v>0</v>
      </c>
      <c r="L826" s="11">
        <v>0</v>
      </c>
      <c r="M826" s="11">
        <v>0</v>
      </c>
      <c r="N826" s="11">
        <v>0</v>
      </c>
      <c r="O826" s="11">
        <v>0</v>
      </c>
      <c r="P826" s="11">
        <v>0</v>
      </c>
      <c r="Q826" s="11">
        <v>0</v>
      </c>
      <c r="R826" t="str">
        <f>VLOOKUP(D826,Lookups!$A$4:$E$311,5,FALSE)</f>
        <v>GRC</v>
      </c>
      <c r="S826" t="str">
        <f t="shared" si="65"/>
        <v>506</v>
      </c>
      <c r="T826" t="str">
        <f t="shared" si="66"/>
        <v>GRC506</v>
      </c>
      <c r="U826" t="str">
        <f t="shared" si="62"/>
        <v>GRC5062014</v>
      </c>
      <c r="V826" t="str">
        <f t="shared" si="63"/>
        <v>PLTL</v>
      </c>
      <c r="W826" t="str">
        <f t="shared" si="64"/>
        <v>GRCPLTL2014</v>
      </c>
    </row>
    <row r="827" spans="1:23" x14ac:dyDescent="0.25">
      <c r="A827" t="s">
        <v>3222</v>
      </c>
      <c r="B827" t="s">
        <v>2853</v>
      </c>
      <c r="C827" t="s">
        <v>27</v>
      </c>
      <c r="D827" s="1" t="s">
        <v>18</v>
      </c>
      <c r="E827" s="11">
        <v>0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t="str">
        <f>VLOOKUP(D827,Lookups!$A$4:$E$311,5,FALSE)</f>
        <v>CRC</v>
      </c>
      <c r="S827" t="str">
        <f t="shared" si="65"/>
        <v>506</v>
      </c>
      <c r="T827" t="str">
        <f t="shared" si="66"/>
        <v>CRC506</v>
      </c>
      <c r="U827" t="str">
        <f t="shared" si="62"/>
        <v>CRC5062014</v>
      </c>
      <c r="V827" t="str">
        <f t="shared" si="63"/>
        <v>PNTL</v>
      </c>
      <c r="W827" t="str">
        <f t="shared" si="64"/>
        <v>CRCPNTL2014</v>
      </c>
    </row>
    <row r="828" spans="1:23" x14ac:dyDescent="0.25">
      <c r="A828" t="s">
        <v>3222</v>
      </c>
      <c r="B828" t="s">
        <v>2853</v>
      </c>
      <c r="C828" t="s">
        <v>27</v>
      </c>
      <c r="D828" s="1" t="s">
        <v>19</v>
      </c>
      <c r="E828" s="11">
        <v>234.13</v>
      </c>
      <c r="F828" s="11">
        <v>776.9</v>
      </c>
      <c r="G828" s="11">
        <v>59.78</v>
      </c>
      <c r="H828" s="11">
        <v>477.18</v>
      </c>
      <c r="I828" s="11">
        <v>22.25</v>
      </c>
      <c r="J828" s="11">
        <v>490.05</v>
      </c>
      <c r="K828" s="11">
        <v>71.41</v>
      </c>
      <c r="L828" s="11">
        <v>-126.03</v>
      </c>
      <c r="M828" s="11">
        <v>99.55</v>
      </c>
      <c r="N828" s="11">
        <v>359.95</v>
      </c>
      <c r="O828" s="11">
        <v>360.49</v>
      </c>
      <c r="P828" s="11">
        <v>43.92</v>
      </c>
      <c r="Q828" s="11">
        <v>2869.58</v>
      </c>
      <c r="R828" t="str">
        <f>VLOOKUP(D828,Lookups!$A$4:$E$311,5,FALSE)</f>
        <v>CR4</v>
      </c>
      <c r="S828" t="str">
        <f t="shared" si="65"/>
        <v>506</v>
      </c>
      <c r="T828" t="str">
        <f t="shared" si="66"/>
        <v>CR4506</v>
      </c>
      <c r="U828" t="str">
        <f t="shared" si="62"/>
        <v>CR45062014</v>
      </c>
      <c r="V828" t="str">
        <f t="shared" si="63"/>
        <v>PNTL</v>
      </c>
      <c r="W828" t="str">
        <f t="shared" si="64"/>
        <v>CR4PNTL2014</v>
      </c>
    </row>
    <row r="829" spans="1:23" x14ac:dyDescent="0.25">
      <c r="A829" t="s">
        <v>3222</v>
      </c>
      <c r="B829" t="s">
        <v>2853</v>
      </c>
      <c r="C829" t="s">
        <v>27</v>
      </c>
      <c r="D829" s="1" t="s">
        <v>20</v>
      </c>
      <c r="E829" s="11">
        <v>260.14</v>
      </c>
      <c r="F829" s="11">
        <v>863.21</v>
      </c>
      <c r="G829" s="11">
        <v>66.430000000000007</v>
      </c>
      <c r="H829" s="11">
        <v>530.22</v>
      </c>
      <c r="I829" s="11">
        <v>24.73</v>
      </c>
      <c r="J829" s="11">
        <v>544.5</v>
      </c>
      <c r="K829" s="11">
        <v>79.349999999999994</v>
      </c>
      <c r="L829" s="11">
        <v>-140.05000000000001</v>
      </c>
      <c r="M829" s="11">
        <v>110.61</v>
      </c>
      <c r="N829" s="11">
        <v>399.93</v>
      </c>
      <c r="O829" s="11">
        <v>400.54</v>
      </c>
      <c r="P829" s="11">
        <v>48.8</v>
      </c>
      <c r="Q829" s="11">
        <v>3188.41</v>
      </c>
      <c r="R829" t="str">
        <f>VLOOKUP(D829,Lookups!$A$4:$E$311,5,FALSE)</f>
        <v>CR5</v>
      </c>
      <c r="S829" t="str">
        <f t="shared" si="65"/>
        <v>506</v>
      </c>
      <c r="T829" t="str">
        <f t="shared" si="66"/>
        <v>CR5506</v>
      </c>
      <c r="U829" t="str">
        <f t="shared" si="62"/>
        <v>CR55062014</v>
      </c>
      <c r="V829" t="str">
        <f t="shared" si="63"/>
        <v>PNTL</v>
      </c>
      <c r="W829" t="str">
        <f t="shared" si="64"/>
        <v>CR5PNTL2014</v>
      </c>
    </row>
    <row r="830" spans="1:23" x14ac:dyDescent="0.25">
      <c r="A830" t="s">
        <v>3222</v>
      </c>
      <c r="B830" t="s">
        <v>2853</v>
      </c>
      <c r="C830" t="s">
        <v>27</v>
      </c>
      <c r="D830" s="1" t="s">
        <v>21</v>
      </c>
      <c r="E830" s="11">
        <v>372.87</v>
      </c>
      <c r="F830" s="11">
        <v>1237.28</v>
      </c>
      <c r="G830" s="11">
        <v>95.22</v>
      </c>
      <c r="H830" s="11">
        <v>759.96</v>
      </c>
      <c r="I830" s="11">
        <v>35.43</v>
      </c>
      <c r="J830" s="11">
        <v>780.45</v>
      </c>
      <c r="K830" s="11">
        <v>113.74</v>
      </c>
      <c r="L830" s="11">
        <v>-200.73</v>
      </c>
      <c r="M830" s="11">
        <v>158.54</v>
      </c>
      <c r="N830" s="11">
        <v>573.23</v>
      </c>
      <c r="O830" s="11">
        <v>574.11</v>
      </c>
      <c r="P830" s="11">
        <v>69.95</v>
      </c>
      <c r="Q830" s="11">
        <v>4570.05</v>
      </c>
      <c r="R830" t="str">
        <f>VLOOKUP(D830,Lookups!$A$4:$E$311,5,FALSE)</f>
        <v>CR6</v>
      </c>
      <c r="S830" t="str">
        <f t="shared" si="65"/>
        <v>506</v>
      </c>
      <c r="T830" t="str">
        <f t="shared" si="66"/>
        <v>CR6506</v>
      </c>
      <c r="U830" t="str">
        <f t="shared" si="62"/>
        <v>CR65062014</v>
      </c>
      <c r="V830" t="str">
        <f t="shared" si="63"/>
        <v>PNTL</v>
      </c>
      <c r="W830" t="str">
        <f t="shared" si="64"/>
        <v>CR6PNTL2014</v>
      </c>
    </row>
    <row r="831" spans="1:23" x14ac:dyDescent="0.25">
      <c r="A831" t="s">
        <v>3222</v>
      </c>
      <c r="B831" t="s">
        <v>2853</v>
      </c>
      <c r="C831" t="s">
        <v>27</v>
      </c>
      <c r="D831" s="1" t="s">
        <v>24</v>
      </c>
      <c r="E831" s="11">
        <v>124.25</v>
      </c>
      <c r="F831" s="11">
        <v>134.41999999999999</v>
      </c>
      <c r="G831" s="11">
        <v>100.19</v>
      </c>
      <c r="H831" s="11">
        <v>135.68</v>
      </c>
      <c r="I831" s="11">
        <v>109.94</v>
      </c>
      <c r="J831" s="11">
        <v>102</v>
      </c>
      <c r="K831" s="11">
        <v>186.11</v>
      </c>
      <c r="L831" s="11">
        <v>147.32</v>
      </c>
      <c r="M831" s="11">
        <v>43.68</v>
      </c>
      <c r="N831" s="11">
        <v>24.53</v>
      </c>
      <c r="O831" s="11">
        <v>89.57</v>
      </c>
      <c r="P831" s="11">
        <v>97.93</v>
      </c>
      <c r="Q831" s="11">
        <v>1295.6199999999999</v>
      </c>
      <c r="R831" t="str">
        <f>VLOOKUP(D831,Lookups!$A$4:$E$311,5,FALSE)</f>
        <v>GR3</v>
      </c>
      <c r="S831" t="str">
        <f t="shared" si="65"/>
        <v>506</v>
      </c>
      <c r="T831" t="str">
        <f t="shared" si="66"/>
        <v>GR3506</v>
      </c>
      <c r="U831" t="str">
        <f t="shared" si="62"/>
        <v>GR35062014</v>
      </c>
      <c r="V831" t="str">
        <f t="shared" si="63"/>
        <v>PNTL</v>
      </c>
      <c r="W831" t="str">
        <f t="shared" si="64"/>
        <v>GR3PNTL2014</v>
      </c>
    </row>
    <row r="832" spans="1:23" x14ac:dyDescent="0.25">
      <c r="A832" t="s">
        <v>3222</v>
      </c>
      <c r="B832" t="s">
        <v>2853</v>
      </c>
      <c r="C832" t="s">
        <v>27</v>
      </c>
      <c r="D832" s="1" t="s">
        <v>25</v>
      </c>
      <c r="E832" s="11">
        <v>186.37</v>
      </c>
      <c r="F832" s="11">
        <v>201.63</v>
      </c>
      <c r="G832" s="11">
        <v>150.28</v>
      </c>
      <c r="H832" s="11">
        <v>203.53</v>
      </c>
      <c r="I832" s="11">
        <v>164.89</v>
      </c>
      <c r="J832" s="11">
        <v>153</v>
      </c>
      <c r="K832" s="11">
        <v>279.16000000000003</v>
      </c>
      <c r="L832" s="11">
        <v>221</v>
      </c>
      <c r="M832" s="11">
        <v>65.52</v>
      </c>
      <c r="N832" s="11">
        <v>36.81</v>
      </c>
      <c r="O832" s="11">
        <v>134.35</v>
      </c>
      <c r="P832" s="11">
        <v>146.88</v>
      </c>
      <c r="Q832" s="11">
        <v>1943.42</v>
      </c>
      <c r="R832" t="str">
        <f>VLOOKUP(D832,Lookups!$A$4:$E$311,5,FALSE)</f>
        <v>GR4</v>
      </c>
      <c r="S832" t="str">
        <f t="shared" si="65"/>
        <v>506</v>
      </c>
      <c r="T832" t="str">
        <f t="shared" si="66"/>
        <v>GR4506</v>
      </c>
      <c r="U832" t="str">
        <f t="shared" si="62"/>
        <v>GR45062014</v>
      </c>
      <c r="V832" t="str">
        <f t="shared" si="63"/>
        <v>PNTL</v>
      </c>
      <c r="W832" t="str">
        <f t="shared" si="64"/>
        <v>GR4PNTL2014</v>
      </c>
    </row>
    <row r="833" spans="1:23" x14ac:dyDescent="0.25">
      <c r="A833" t="s">
        <v>3222</v>
      </c>
      <c r="B833" t="s">
        <v>2853</v>
      </c>
      <c r="C833" t="s">
        <v>27</v>
      </c>
      <c r="D833" s="1" t="s">
        <v>26</v>
      </c>
      <c r="E833" s="11">
        <v>0</v>
      </c>
      <c r="F833" s="11">
        <v>0</v>
      </c>
      <c r="G833" s="11">
        <v>0</v>
      </c>
      <c r="H833" s="11">
        <v>0</v>
      </c>
      <c r="I833" s="11">
        <v>0</v>
      </c>
      <c r="J833" s="11">
        <v>0</v>
      </c>
      <c r="K833" s="11">
        <v>0</v>
      </c>
      <c r="L833" s="11">
        <v>0</v>
      </c>
      <c r="M833" s="11">
        <v>0</v>
      </c>
      <c r="N833" s="11">
        <v>0</v>
      </c>
      <c r="O833" s="11">
        <v>0</v>
      </c>
      <c r="P833" s="11">
        <v>0</v>
      </c>
      <c r="Q833" s="11">
        <v>0</v>
      </c>
      <c r="R833" t="str">
        <f>VLOOKUP(D833,Lookups!$A$4:$E$311,5,FALSE)</f>
        <v>GRC</v>
      </c>
      <c r="S833" t="str">
        <f t="shared" si="65"/>
        <v>506</v>
      </c>
      <c r="T833" t="str">
        <f t="shared" si="66"/>
        <v>GRC506</v>
      </c>
      <c r="U833" t="str">
        <f t="shared" si="62"/>
        <v>GRC5062014</v>
      </c>
      <c r="V833" t="str">
        <f t="shared" si="63"/>
        <v>PNTL</v>
      </c>
      <c r="W833" t="str">
        <f t="shared" si="64"/>
        <v>GRCPNTL2014</v>
      </c>
    </row>
    <row r="834" spans="1:23" x14ac:dyDescent="0.25">
      <c r="A834" t="s">
        <v>3222</v>
      </c>
      <c r="B834" t="s">
        <v>2859</v>
      </c>
      <c r="C834" t="s">
        <v>27</v>
      </c>
      <c r="D834" s="1" t="s">
        <v>18</v>
      </c>
      <c r="E834" s="11">
        <v>0</v>
      </c>
      <c r="F834" s="11">
        <v>0</v>
      </c>
      <c r="G834" s="11">
        <v>0</v>
      </c>
      <c r="H834" s="11">
        <v>0</v>
      </c>
      <c r="I834" s="11">
        <v>0</v>
      </c>
      <c r="J834" s="11">
        <v>0</v>
      </c>
      <c r="K834" s="11">
        <v>0</v>
      </c>
      <c r="L834" s="11">
        <v>0</v>
      </c>
      <c r="M834" s="11">
        <v>0</v>
      </c>
      <c r="N834" s="11">
        <v>0</v>
      </c>
      <c r="O834" s="11">
        <v>0</v>
      </c>
      <c r="P834" s="11">
        <v>0</v>
      </c>
      <c r="Q834" s="11">
        <v>0</v>
      </c>
      <c r="R834" t="str">
        <f>VLOOKUP(D834,Lookups!$A$4:$E$311,5,FALSE)</f>
        <v>CRC</v>
      </c>
      <c r="S834" t="str">
        <f t="shared" si="65"/>
        <v>506</v>
      </c>
      <c r="T834" t="str">
        <f t="shared" si="66"/>
        <v>CRC506</v>
      </c>
      <c r="U834" t="str">
        <f t="shared" si="62"/>
        <v>CRC5062014</v>
      </c>
      <c r="V834" t="str">
        <f t="shared" si="63"/>
        <v>PNTL</v>
      </c>
      <c r="W834" t="str">
        <f t="shared" si="64"/>
        <v>CRCPNTL2014</v>
      </c>
    </row>
    <row r="835" spans="1:23" x14ac:dyDescent="0.25">
      <c r="A835" t="s">
        <v>3222</v>
      </c>
      <c r="B835" t="s">
        <v>2859</v>
      </c>
      <c r="C835" t="s">
        <v>27</v>
      </c>
      <c r="D835" s="1" t="s">
        <v>19</v>
      </c>
      <c r="E835" s="11">
        <v>212</v>
      </c>
      <c r="F835" s="11">
        <v>-212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t="str">
        <f>VLOOKUP(D835,Lookups!$A$4:$E$311,5,FALSE)</f>
        <v>CR4</v>
      </c>
      <c r="S835" t="str">
        <f t="shared" si="65"/>
        <v>506</v>
      </c>
      <c r="T835" t="str">
        <f t="shared" si="66"/>
        <v>CR4506</v>
      </c>
      <c r="U835" t="str">
        <f t="shared" ref="U835:U898" si="67">T835&amp;A835</f>
        <v>CR45062014</v>
      </c>
      <c r="V835" t="str">
        <f t="shared" ref="V835:V898" si="68">LEFT(C835,4)</f>
        <v>PNTL</v>
      </c>
      <c r="W835" t="str">
        <f t="shared" ref="W835:W898" si="69">R835&amp;V835&amp;A835</f>
        <v>CR4PNTL2014</v>
      </c>
    </row>
    <row r="836" spans="1:23" x14ac:dyDescent="0.25">
      <c r="A836" t="s">
        <v>3222</v>
      </c>
      <c r="B836" t="s">
        <v>2859</v>
      </c>
      <c r="C836" t="s">
        <v>27</v>
      </c>
      <c r="D836" s="1" t="s">
        <v>20</v>
      </c>
      <c r="E836" s="11">
        <v>235.55</v>
      </c>
      <c r="F836" s="11">
        <v>-235.55</v>
      </c>
      <c r="G836" s="11">
        <v>0</v>
      </c>
      <c r="H836" s="11">
        <v>0</v>
      </c>
      <c r="I836" s="11">
        <v>0</v>
      </c>
      <c r="J836" s="11">
        <v>0</v>
      </c>
      <c r="K836" s="11">
        <v>0</v>
      </c>
      <c r="L836" s="11">
        <v>0</v>
      </c>
      <c r="M836" s="11">
        <v>0</v>
      </c>
      <c r="N836" s="11">
        <v>0</v>
      </c>
      <c r="O836" s="11">
        <v>0</v>
      </c>
      <c r="P836" s="11">
        <v>0</v>
      </c>
      <c r="Q836" s="11">
        <v>0</v>
      </c>
      <c r="R836" t="str">
        <f>VLOOKUP(D836,Lookups!$A$4:$E$311,5,FALSE)</f>
        <v>CR5</v>
      </c>
      <c r="S836" t="str">
        <f t="shared" si="65"/>
        <v>506</v>
      </c>
      <c r="T836" t="str">
        <f t="shared" si="66"/>
        <v>CR5506</v>
      </c>
      <c r="U836" t="str">
        <f t="shared" si="67"/>
        <v>CR55062014</v>
      </c>
      <c r="V836" t="str">
        <f t="shared" si="68"/>
        <v>PNTL</v>
      </c>
      <c r="W836" t="str">
        <f t="shared" si="69"/>
        <v>CR5PNTL2014</v>
      </c>
    </row>
    <row r="837" spans="1:23" x14ac:dyDescent="0.25">
      <c r="A837" t="s">
        <v>3222</v>
      </c>
      <c r="B837" t="s">
        <v>2859</v>
      </c>
      <c r="C837" t="s">
        <v>27</v>
      </c>
      <c r="D837" s="1" t="s">
        <v>21</v>
      </c>
      <c r="E837" s="11">
        <v>337.63</v>
      </c>
      <c r="F837" s="11">
        <v>-337.63</v>
      </c>
      <c r="G837" s="11">
        <v>0</v>
      </c>
      <c r="H837" s="11">
        <v>0</v>
      </c>
      <c r="I837" s="11">
        <v>0</v>
      </c>
      <c r="J837" s="11">
        <v>0</v>
      </c>
      <c r="K837" s="11">
        <v>0</v>
      </c>
      <c r="L837" s="11">
        <v>0</v>
      </c>
      <c r="M837" s="11">
        <v>0</v>
      </c>
      <c r="N837" s="11">
        <v>0</v>
      </c>
      <c r="O837" s="11">
        <v>0</v>
      </c>
      <c r="P837" s="11">
        <v>0</v>
      </c>
      <c r="Q837" s="11">
        <v>0</v>
      </c>
      <c r="R837" t="str">
        <f>VLOOKUP(D837,Lookups!$A$4:$E$311,5,FALSE)</f>
        <v>CR6</v>
      </c>
      <c r="S837" t="str">
        <f t="shared" si="65"/>
        <v>506</v>
      </c>
      <c r="T837" t="str">
        <f t="shared" si="66"/>
        <v>CR6506</v>
      </c>
      <c r="U837" t="str">
        <f t="shared" si="67"/>
        <v>CR65062014</v>
      </c>
      <c r="V837" t="str">
        <f t="shared" si="68"/>
        <v>PNTL</v>
      </c>
      <c r="W837" t="str">
        <f t="shared" si="69"/>
        <v>CR6PNTL2014</v>
      </c>
    </row>
    <row r="838" spans="1:23" x14ac:dyDescent="0.25">
      <c r="A838" t="s">
        <v>3222</v>
      </c>
      <c r="B838" t="s">
        <v>2859</v>
      </c>
      <c r="C838" t="s">
        <v>27</v>
      </c>
      <c r="D838" s="1" t="s">
        <v>24</v>
      </c>
      <c r="E838" s="11">
        <v>14.47</v>
      </c>
      <c r="F838" s="11">
        <v>-14.47</v>
      </c>
      <c r="G838" s="11">
        <v>0</v>
      </c>
      <c r="H838" s="11">
        <v>0</v>
      </c>
      <c r="I838" s="11">
        <v>0</v>
      </c>
      <c r="J838" s="11">
        <v>0</v>
      </c>
      <c r="K838" s="11">
        <v>0</v>
      </c>
      <c r="L838" s="11">
        <v>0</v>
      </c>
      <c r="M838" s="11">
        <v>0</v>
      </c>
      <c r="N838" s="11">
        <v>0</v>
      </c>
      <c r="O838" s="11">
        <v>0</v>
      </c>
      <c r="P838" s="11">
        <v>0</v>
      </c>
      <c r="Q838" s="11">
        <v>0</v>
      </c>
      <c r="R838" t="str">
        <f>VLOOKUP(D838,Lookups!$A$4:$E$311,5,FALSE)</f>
        <v>GR3</v>
      </c>
      <c r="S838" t="str">
        <f t="shared" si="65"/>
        <v>506</v>
      </c>
      <c r="T838" t="str">
        <f t="shared" si="66"/>
        <v>GR3506</v>
      </c>
      <c r="U838" t="str">
        <f t="shared" si="67"/>
        <v>GR35062014</v>
      </c>
      <c r="V838" t="str">
        <f t="shared" si="68"/>
        <v>PNTL</v>
      </c>
      <c r="W838" t="str">
        <f t="shared" si="69"/>
        <v>GR3PNTL2014</v>
      </c>
    </row>
    <row r="839" spans="1:23" x14ac:dyDescent="0.25">
      <c r="A839" t="s">
        <v>3222</v>
      </c>
      <c r="B839" t="s">
        <v>2859</v>
      </c>
      <c r="C839" t="s">
        <v>27</v>
      </c>
      <c r="D839" s="1" t="s">
        <v>25</v>
      </c>
      <c r="E839" s="11">
        <v>21.71</v>
      </c>
      <c r="F839" s="11">
        <v>-21.71</v>
      </c>
      <c r="G839" s="11">
        <v>0</v>
      </c>
      <c r="H839" s="11">
        <v>0</v>
      </c>
      <c r="I839" s="11">
        <v>0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0</v>
      </c>
      <c r="Q839" s="11">
        <v>0</v>
      </c>
      <c r="R839" t="str">
        <f>VLOOKUP(D839,Lookups!$A$4:$E$311,5,FALSE)</f>
        <v>GR4</v>
      </c>
      <c r="S839" t="str">
        <f t="shared" si="65"/>
        <v>506</v>
      </c>
      <c r="T839" t="str">
        <f t="shared" si="66"/>
        <v>GR4506</v>
      </c>
      <c r="U839" t="str">
        <f t="shared" si="67"/>
        <v>GR45062014</v>
      </c>
      <c r="V839" t="str">
        <f t="shared" si="68"/>
        <v>PNTL</v>
      </c>
      <c r="W839" t="str">
        <f t="shared" si="69"/>
        <v>GR4PNTL2014</v>
      </c>
    </row>
    <row r="840" spans="1:23" x14ac:dyDescent="0.25">
      <c r="A840" t="s">
        <v>3222</v>
      </c>
      <c r="B840" t="s">
        <v>2859</v>
      </c>
      <c r="C840" t="s">
        <v>27</v>
      </c>
      <c r="D840" s="1" t="s">
        <v>26</v>
      </c>
      <c r="E840" s="11">
        <v>0</v>
      </c>
      <c r="F840" s="11">
        <v>0</v>
      </c>
      <c r="G840" s="11">
        <v>0</v>
      </c>
      <c r="H840" s="11">
        <v>0</v>
      </c>
      <c r="I840" s="11">
        <v>0</v>
      </c>
      <c r="J840" s="11">
        <v>0</v>
      </c>
      <c r="K840" s="11">
        <v>0</v>
      </c>
      <c r="L840" s="11">
        <v>0</v>
      </c>
      <c r="M840" s="11">
        <v>0</v>
      </c>
      <c r="N840" s="11">
        <v>0</v>
      </c>
      <c r="O840" s="11">
        <v>0</v>
      </c>
      <c r="P840" s="11">
        <v>0</v>
      </c>
      <c r="Q840" s="11">
        <v>0</v>
      </c>
      <c r="R840" t="str">
        <f>VLOOKUP(D840,Lookups!$A$4:$E$311,5,FALSE)</f>
        <v>GRC</v>
      </c>
      <c r="S840" t="str">
        <f t="shared" si="65"/>
        <v>506</v>
      </c>
      <c r="T840" t="str">
        <f t="shared" si="66"/>
        <v>GRC506</v>
      </c>
      <c r="U840" t="str">
        <f t="shared" si="67"/>
        <v>GRC5062014</v>
      </c>
      <c r="V840" t="str">
        <f t="shared" si="68"/>
        <v>PNTL</v>
      </c>
      <c r="W840" t="str">
        <f t="shared" si="69"/>
        <v>GRCPNTL2014</v>
      </c>
    </row>
    <row r="841" spans="1:23" x14ac:dyDescent="0.25">
      <c r="A841" t="s">
        <v>3222</v>
      </c>
      <c r="B841" t="s">
        <v>2875</v>
      </c>
      <c r="C841" t="s">
        <v>17</v>
      </c>
      <c r="D841" s="1" t="s">
        <v>18</v>
      </c>
      <c r="E841" s="11">
        <v>0</v>
      </c>
      <c r="F841" s="11">
        <v>0</v>
      </c>
      <c r="G841" s="11">
        <v>0</v>
      </c>
      <c r="H841" s="11">
        <v>0</v>
      </c>
      <c r="I841" s="11">
        <v>0</v>
      </c>
      <c r="J841" s="11">
        <v>0</v>
      </c>
      <c r="K841" s="11">
        <v>0</v>
      </c>
      <c r="L841" s="11">
        <v>0</v>
      </c>
      <c r="M841" s="11">
        <v>0</v>
      </c>
      <c r="N841" s="11">
        <v>0</v>
      </c>
      <c r="O841" s="11">
        <v>0</v>
      </c>
      <c r="P841" s="11">
        <v>0</v>
      </c>
      <c r="Q841" s="11">
        <v>0</v>
      </c>
      <c r="R841" t="str">
        <f>VLOOKUP(D841,Lookups!$A$4:$E$311,5,FALSE)</f>
        <v>CRC</v>
      </c>
      <c r="S841" t="str">
        <f t="shared" si="65"/>
        <v>506</v>
      </c>
      <c r="T841" t="str">
        <f t="shared" si="66"/>
        <v>CRC506</v>
      </c>
      <c r="U841" t="str">
        <f t="shared" si="67"/>
        <v>CRC5062014</v>
      </c>
      <c r="V841" t="str">
        <f t="shared" si="68"/>
        <v>PLTL</v>
      </c>
      <c r="W841" t="str">
        <f t="shared" si="69"/>
        <v>CRCPLTL2014</v>
      </c>
    </row>
    <row r="842" spans="1:23" x14ac:dyDescent="0.25">
      <c r="A842" t="s">
        <v>3222</v>
      </c>
      <c r="B842" t="s">
        <v>2875</v>
      </c>
      <c r="C842" t="s">
        <v>17</v>
      </c>
      <c r="D842" s="1" t="s">
        <v>19</v>
      </c>
      <c r="E842" s="11">
        <v>0</v>
      </c>
      <c r="F842" s="11">
        <v>0</v>
      </c>
      <c r="G842" s="11">
        <v>0</v>
      </c>
      <c r="H842" s="11">
        <v>0</v>
      </c>
      <c r="I842" s="11">
        <v>0</v>
      </c>
      <c r="J842" s="11">
        <v>0</v>
      </c>
      <c r="K842" s="11">
        <v>21.21</v>
      </c>
      <c r="L842" s="11">
        <v>0</v>
      </c>
      <c r="M842" s="11">
        <v>0</v>
      </c>
      <c r="N842" s="11">
        <v>0</v>
      </c>
      <c r="O842" s="11">
        <v>0</v>
      </c>
      <c r="P842" s="11">
        <v>795.41</v>
      </c>
      <c r="Q842" s="11">
        <v>816.62</v>
      </c>
      <c r="R842" t="str">
        <f>VLOOKUP(D842,Lookups!$A$4:$E$311,5,FALSE)</f>
        <v>CR4</v>
      </c>
      <c r="S842" t="str">
        <f t="shared" si="65"/>
        <v>506</v>
      </c>
      <c r="T842" t="str">
        <f t="shared" si="66"/>
        <v>CR4506</v>
      </c>
      <c r="U842" t="str">
        <f t="shared" si="67"/>
        <v>CR45062014</v>
      </c>
      <c r="V842" t="str">
        <f t="shared" si="68"/>
        <v>PLTL</v>
      </c>
      <c r="W842" t="str">
        <f t="shared" si="69"/>
        <v>CR4PLTL2014</v>
      </c>
    </row>
    <row r="843" spans="1:23" x14ac:dyDescent="0.25">
      <c r="A843" t="s">
        <v>3222</v>
      </c>
      <c r="B843" t="s">
        <v>2875</v>
      </c>
      <c r="C843" t="s">
        <v>17</v>
      </c>
      <c r="D843" s="1" t="s">
        <v>20</v>
      </c>
      <c r="E843" s="11">
        <v>0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23.56</v>
      </c>
      <c r="L843" s="11">
        <v>0</v>
      </c>
      <c r="M843" s="11">
        <v>0</v>
      </c>
      <c r="N843" s="11">
        <v>0</v>
      </c>
      <c r="O843" s="11">
        <v>0</v>
      </c>
      <c r="P843" s="11">
        <v>883.87</v>
      </c>
      <c r="Q843" s="11">
        <v>907.43</v>
      </c>
      <c r="R843" t="str">
        <f>VLOOKUP(D843,Lookups!$A$4:$E$311,5,FALSE)</f>
        <v>CR5</v>
      </c>
      <c r="S843" t="str">
        <f t="shared" si="65"/>
        <v>506</v>
      </c>
      <c r="T843" t="str">
        <f t="shared" si="66"/>
        <v>CR5506</v>
      </c>
      <c r="U843" t="str">
        <f t="shared" si="67"/>
        <v>CR55062014</v>
      </c>
      <c r="V843" t="str">
        <f t="shared" si="68"/>
        <v>PLTL</v>
      </c>
      <c r="W843" t="str">
        <f t="shared" si="69"/>
        <v>CR5PLTL2014</v>
      </c>
    </row>
    <row r="844" spans="1:23" x14ac:dyDescent="0.25">
      <c r="A844" t="s">
        <v>3222</v>
      </c>
      <c r="B844" t="s">
        <v>2875</v>
      </c>
      <c r="C844" t="s">
        <v>17</v>
      </c>
      <c r="D844" s="1" t="s">
        <v>21</v>
      </c>
      <c r="E844" s="11">
        <v>0</v>
      </c>
      <c r="F844" s="11">
        <v>0</v>
      </c>
      <c r="G844" s="11">
        <v>0</v>
      </c>
      <c r="H844" s="11">
        <v>0</v>
      </c>
      <c r="I844" s="11">
        <v>0</v>
      </c>
      <c r="J844" s="11">
        <v>0</v>
      </c>
      <c r="K844" s="11">
        <v>33.78</v>
      </c>
      <c r="L844" s="11">
        <v>0</v>
      </c>
      <c r="M844" s="11">
        <v>0</v>
      </c>
      <c r="N844" s="11">
        <v>0</v>
      </c>
      <c r="O844" s="11">
        <v>0</v>
      </c>
      <c r="P844" s="11">
        <v>1266.8</v>
      </c>
      <c r="Q844" s="11">
        <v>1300.58</v>
      </c>
      <c r="R844" t="str">
        <f>VLOOKUP(D844,Lookups!$A$4:$E$311,5,FALSE)</f>
        <v>CR6</v>
      </c>
      <c r="S844" t="str">
        <f t="shared" si="65"/>
        <v>506</v>
      </c>
      <c r="T844" t="str">
        <f t="shared" si="66"/>
        <v>CR6506</v>
      </c>
      <c r="U844" t="str">
        <f t="shared" si="67"/>
        <v>CR65062014</v>
      </c>
      <c r="V844" t="str">
        <f t="shared" si="68"/>
        <v>PLTL</v>
      </c>
      <c r="W844" t="str">
        <f t="shared" si="69"/>
        <v>CR6PLTL2014</v>
      </c>
    </row>
    <row r="845" spans="1:23" x14ac:dyDescent="0.25">
      <c r="A845" t="s">
        <v>3222</v>
      </c>
      <c r="B845" t="s">
        <v>2875</v>
      </c>
      <c r="C845" t="s">
        <v>17</v>
      </c>
      <c r="D845" s="1" t="s">
        <v>24</v>
      </c>
      <c r="E845" s="11">
        <v>0</v>
      </c>
      <c r="F845" s="11">
        <v>0</v>
      </c>
      <c r="G845" s="11">
        <v>0</v>
      </c>
      <c r="H845" s="11">
        <v>0</v>
      </c>
      <c r="I845" s="11">
        <v>0</v>
      </c>
      <c r="J845" s="11">
        <v>0</v>
      </c>
      <c r="K845" s="11">
        <v>0</v>
      </c>
      <c r="L845" s="11">
        <v>0</v>
      </c>
      <c r="M845" s="11">
        <v>0</v>
      </c>
      <c r="N845" s="11">
        <v>0</v>
      </c>
      <c r="O845" s="11">
        <v>0</v>
      </c>
      <c r="P845" s="11">
        <v>459.65</v>
      </c>
      <c r="Q845" s="11">
        <v>459.65</v>
      </c>
      <c r="R845" t="str">
        <f>VLOOKUP(D845,Lookups!$A$4:$E$311,5,FALSE)</f>
        <v>GR3</v>
      </c>
      <c r="S845" t="str">
        <f t="shared" si="65"/>
        <v>506</v>
      </c>
      <c r="T845" t="str">
        <f t="shared" si="66"/>
        <v>GR3506</v>
      </c>
      <c r="U845" t="str">
        <f t="shared" si="67"/>
        <v>GR35062014</v>
      </c>
      <c r="V845" t="str">
        <f t="shared" si="68"/>
        <v>PLTL</v>
      </c>
      <c r="W845" t="str">
        <f t="shared" si="69"/>
        <v>GR3PLTL2014</v>
      </c>
    </row>
    <row r="846" spans="1:23" x14ac:dyDescent="0.25">
      <c r="A846" t="s">
        <v>3222</v>
      </c>
      <c r="B846" t="s">
        <v>2875</v>
      </c>
      <c r="C846" t="s">
        <v>17</v>
      </c>
      <c r="D846" s="1" t="s">
        <v>25</v>
      </c>
      <c r="E846" s="11">
        <v>0</v>
      </c>
      <c r="F846" s="11">
        <v>0</v>
      </c>
      <c r="G846" s="11">
        <v>0</v>
      </c>
      <c r="H846" s="11">
        <v>0</v>
      </c>
      <c r="I846" s="11">
        <v>0</v>
      </c>
      <c r="J846" s="11">
        <v>0</v>
      </c>
      <c r="K846" s="11">
        <v>0</v>
      </c>
      <c r="L846" s="11">
        <v>0</v>
      </c>
      <c r="M846" s="11">
        <v>0</v>
      </c>
      <c r="N846" s="11">
        <v>0</v>
      </c>
      <c r="O846" s="11">
        <v>0</v>
      </c>
      <c r="P846" s="11">
        <v>689.49</v>
      </c>
      <c r="Q846" s="11">
        <v>689.49</v>
      </c>
      <c r="R846" t="str">
        <f>VLOOKUP(D846,Lookups!$A$4:$E$311,5,FALSE)</f>
        <v>GR4</v>
      </c>
      <c r="S846" t="str">
        <f t="shared" si="65"/>
        <v>506</v>
      </c>
      <c r="T846" t="str">
        <f t="shared" si="66"/>
        <v>GR4506</v>
      </c>
      <c r="U846" t="str">
        <f t="shared" si="67"/>
        <v>GR45062014</v>
      </c>
      <c r="V846" t="str">
        <f t="shared" si="68"/>
        <v>PLTL</v>
      </c>
      <c r="W846" t="str">
        <f t="shared" si="69"/>
        <v>GR4PLTL2014</v>
      </c>
    </row>
    <row r="847" spans="1:23" x14ac:dyDescent="0.25">
      <c r="A847" t="s">
        <v>3222</v>
      </c>
      <c r="B847" t="s">
        <v>2875</v>
      </c>
      <c r="C847" t="s">
        <v>17</v>
      </c>
      <c r="D847" s="1" t="s">
        <v>26</v>
      </c>
      <c r="E847" s="11">
        <v>0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t="str">
        <f>VLOOKUP(D847,Lookups!$A$4:$E$311,5,FALSE)</f>
        <v>GRC</v>
      </c>
      <c r="S847" t="str">
        <f t="shared" si="65"/>
        <v>506</v>
      </c>
      <c r="T847" t="str">
        <f t="shared" si="66"/>
        <v>GRC506</v>
      </c>
      <c r="U847" t="str">
        <f t="shared" si="67"/>
        <v>GRC5062014</v>
      </c>
      <c r="V847" t="str">
        <f t="shared" si="68"/>
        <v>PLTL</v>
      </c>
      <c r="W847" t="str">
        <f t="shared" si="69"/>
        <v>GRCPLTL2014</v>
      </c>
    </row>
    <row r="848" spans="1:23" x14ac:dyDescent="0.25">
      <c r="A848" t="s">
        <v>3222</v>
      </c>
      <c r="B848" t="s">
        <v>2875</v>
      </c>
      <c r="C848" t="s">
        <v>27</v>
      </c>
      <c r="D848" s="1" t="s">
        <v>18</v>
      </c>
      <c r="E848" s="11">
        <v>0</v>
      </c>
      <c r="F848" s="11">
        <v>0</v>
      </c>
      <c r="G848" s="11">
        <v>0</v>
      </c>
      <c r="H848" s="11">
        <v>0</v>
      </c>
      <c r="I848" s="11">
        <v>0</v>
      </c>
      <c r="J848" s="11">
        <v>0</v>
      </c>
      <c r="K848" s="11">
        <v>0</v>
      </c>
      <c r="L848" s="11">
        <v>0</v>
      </c>
      <c r="M848" s="11">
        <v>0</v>
      </c>
      <c r="N848" s="11">
        <v>0</v>
      </c>
      <c r="O848" s="11">
        <v>0</v>
      </c>
      <c r="P848" s="11">
        <v>0</v>
      </c>
      <c r="Q848" s="11">
        <v>0</v>
      </c>
      <c r="R848" t="str">
        <f>VLOOKUP(D848,Lookups!$A$4:$E$311,5,FALSE)</f>
        <v>CRC</v>
      </c>
      <c r="S848" t="str">
        <f t="shared" si="65"/>
        <v>506</v>
      </c>
      <c r="T848" t="str">
        <f t="shared" si="66"/>
        <v>CRC506</v>
      </c>
      <c r="U848" t="str">
        <f t="shared" si="67"/>
        <v>CRC5062014</v>
      </c>
      <c r="V848" t="str">
        <f t="shared" si="68"/>
        <v>PNTL</v>
      </c>
      <c r="W848" t="str">
        <f t="shared" si="69"/>
        <v>CRCPNTL2014</v>
      </c>
    </row>
    <row r="849" spans="1:23" x14ac:dyDescent="0.25">
      <c r="A849" t="s">
        <v>3222</v>
      </c>
      <c r="B849" t="s">
        <v>2875</v>
      </c>
      <c r="C849" t="s">
        <v>27</v>
      </c>
      <c r="D849" s="1" t="s">
        <v>19</v>
      </c>
      <c r="E849" s="11">
        <v>329.34</v>
      </c>
      <c r="F849" s="11">
        <v>329.34</v>
      </c>
      <c r="G849" s="11">
        <v>329.34</v>
      </c>
      <c r="H849" s="11">
        <v>329.34</v>
      </c>
      <c r="I849" s="11">
        <v>329.34</v>
      </c>
      <c r="J849" s="11">
        <v>329.34</v>
      </c>
      <c r="K849" s="11">
        <v>329.34</v>
      </c>
      <c r="L849" s="11">
        <v>329.34</v>
      </c>
      <c r="M849" s="11">
        <v>329.34</v>
      </c>
      <c r="N849" s="11">
        <v>329.34</v>
      </c>
      <c r="O849" s="11">
        <v>329.34</v>
      </c>
      <c r="P849" s="11">
        <v>332.15</v>
      </c>
      <c r="Q849" s="11">
        <v>3954.89</v>
      </c>
      <c r="R849" t="str">
        <f>VLOOKUP(D849,Lookups!$A$4:$E$311,5,FALSE)</f>
        <v>CR4</v>
      </c>
      <c r="S849" t="str">
        <f t="shared" si="65"/>
        <v>506</v>
      </c>
      <c r="T849" t="str">
        <f t="shared" si="66"/>
        <v>CR4506</v>
      </c>
      <c r="U849" t="str">
        <f t="shared" si="67"/>
        <v>CR45062014</v>
      </c>
      <c r="V849" t="str">
        <f t="shared" si="68"/>
        <v>PNTL</v>
      </c>
      <c r="W849" t="str">
        <f t="shared" si="69"/>
        <v>CR4PNTL2014</v>
      </c>
    </row>
    <row r="850" spans="1:23" x14ac:dyDescent="0.25">
      <c r="A850" t="s">
        <v>3222</v>
      </c>
      <c r="B850" t="s">
        <v>2875</v>
      </c>
      <c r="C850" t="s">
        <v>27</v>
      </c>
      <c r="D850" s="1" t="s">
        <v>20</v>
      </c>
      <c r="E850" s="11">
        <v>365.93</v>
      </c>
      <c r="F850" s="11">
        <v>365.93</v>
      </c>
      <c r="G850" s="11">
        <v>365.93</v>
      </c>
      <c r="H850" s="11">
        <v>365.93</v>
      </c>
      <c r="I850" s="11">
        <v>365.93</v>
      </c>
      <c r="J850" s="11">
        <v>365.93</v>
      </c>
      <c r="K850" s="11">
        <v>365.93</v>
      </c>
      <c r="L850" s="11">
        <v>365.93</v>
      </c>
      <c r="M850" s="11">
        <v>365.93</v>
      </c>
      <c r="N850" s="11">
        <v>365.93</v>
      </c>
      <c r="O850" s="11">
        <v>365.93</v>
      </c>
      <c r="P850" s="11">
        <v>369.06</v>
      </c>
      <c r="Q850" s="11">
        <v>4394.29</v>
      </c>
      <c r="R850" t="str">
        <f>VLOOKUP(D850,Lookups!$A$4:$E$311,5,FALSE)</f>
        <v>CR5</v>
      </c>
      <c r="S850" t="str">
        <f t="shared" si="65"/>
        <v>506</v>
      </c>
      <c r="T850" t="str">
        <f t="shared" si="66"/>
        <v>CR5506</v>
      </c>
      <c r="U850" t="str">
        <f t="shared" si="67"/>
        <v>CR55062014</v>
      </c>
      <c r="V850" t="str">
        <f t="shared" si="68"/>
        <v>PNTL</v>
      </c>
      <c r="W850" t="str">
        <f t="shared" si="69"/>
        <v>CR5PNTL2014</v>
      </c>
    </row>
    <row r="851" spans="1:23" x14ac:dyDescent="0.25">
      <c r="A851" t="s">
        <v>3222</v>
      </c>
      <c r="B851" t="s">
        <v>2875</v>
      </c>
      <c r="C851" t="s">
        <v>27</v>
      </c>
      <c r="D851" s="1" t="s">
        <v>21</v>
      </c>
      <c r="E851" s="11">
        <v>524.51</v>
      </c>
      <c r="F851" s="11">
        <v>524.51</v>
      </c>
      <c r="G851" s="11">
        <v>524.51</v>
      </c>
      <c r="H851" s="11">
        <v>524.51</v>
      </c>
      <c r="I851" s="11">
        <v>524.51</v>
      </c>
      <c r="J851" s="11">
        <v>524.51</v>
      </c>
      <c r="K851" s="11">
        <v>524.51</v>
      </c>
      <c r="L851" s="11">
        <v>524.51</v>
      </c>
      <c r="M851" s="11">
        <v>524.51</v>
      </c>
      <c r="N851" s="11">
        <v>524.51</v>
      </c>
      <c r="O851" s="11">
        <v>524.51</v>
      </c>
      <c r="P851" s="11">
        <v>528.98</v>
      </c>
      <c r="Q851" s="11">
        <v>6298.59</v>
      </c>
      <c r="R851" t="str">
        <f>VLOOKUP(D851,Lookups!$A$4:$E$311,5,FALSE)</f>
        <v>CR6</v>
      </c>
      <c r="S851" t="str">
        <f t="shared" si="65"/>
        <v>506</v>
      </c>
      <c r="T851" t="str">
        <f t="shared" si="66"/>
        <v>CR6506</v>
      </c>
      <c r="U851" t="str">
        <f t="shared" si="67"/>
        <v>CR65062014</v>
      </c>
      <c r="V851" t="str">
        <f t="shared" si="68"/>
        <v>PNTL</v>
      </c>
      <c r="W851" t="str">
        <f t="shared" si="69"/>
        <v>CR6PNTL2014</v>
      </c>
    </row>
    <row r="852" spans="1:23" x14ac:dyDescent="0.25">
      <c r="A852" t="s">
        <v>3222</v>
      </c>
      <c r="B852" t="s">
        <v>2875</v>
      </c>
      <c r="C852" t="s">
        <v>27</v>
      </c>
      <c r="D852" s="1" t="s">
        <v>24</v>
      </c>
      <c r="E852" s="11">
        <v>238.73</v>
      </c>
      <c r="F852" s="11">
        <v>238.73</v>
      </c>
      <c r="G852" s="11">
        <v>238.73</v>
      </c>
      <c r="H852" s="11">
        <v>238.73</v>
      </c>
      <c r="I852" s="11">
        <v>238.73</v>
      </c>
      <c r="J852" s="11">
        <v>238.73</v>
      </c>
      <c r="K852" s="11">
        <v>238.73</v>
      </c>
      <c r="L852" s="11">
        <v>238.73</v>
      </c>
      <c r="M852" s="11">
        <v>238.73</v>
      </c>
      <c r="N852" s="11">
        <v>238.73</v>
      </c>
      <c r="O852" s="11">
        <v>238.73</v>
      </c>
      <c r="P852" s="11">
        <v>239.27</v>
      </c>
      <c r="Q852" s="11">
        <v>2865.3</v>
      </c>
      <c r="R852" t="str">
        <f>VLOOKUP(D852,Lookups!$A$4:$E$311,5,FALSE)</f>
        <v>GR3</v>
      </c>
      <c r="S852" t="str">
        <f t="shared" si="65"/>
        <v>506</v>
      </c>
      <c r="T852" t="str">
        <f t="shared" si="66"/>
        <v>GR3506</v>
      </c>
      <c r="U852" t="str">
        <f t="shared" si="67"/>
        <v>GR35062014</v>
      </c>
      <c r="V852" t="str">
        <f t="shared" si="68"/>
        <v>PNTL</v>
      </c>
      <c r="W852" t="str">
        <f t="shared" si="69"/>
        <v>GR3PNTL2014</v>
      </c>
    </row>
    <row r="853" spans="1:23" x14ac:dyDescent="0.25">
      <c r="A853" t="s">
        <v>3222</v>
      </c>
      <c r="B853" t="s">
        <v>2875</v>
      </c>
      <c r="C853" t="s">
        <v>27</v>
      </c>
      <c r="D853" s="1" t="s">
        <v>25</v>
      </c>
      <c r="E853" s="11">
        <v>358.1</v>
      </c>
      <c r="F853" s="11">
        <v>358.1</v>
      </c>
      <c r="G853" s="11">
        <v>358.1</v>
      </c>
      <c r="H853" s="11">
        <v>358.1</v>
      </c>
      <c r="I853" s="11">
        <v>358.1</v>
      </c>
      <c r="J853" s="11">
        <v>358.1</v>
      </c>
      <c r="K853" s="11">
        <v>358.1</v>
      </c>
      <c r="L853" s="11">
        <v>358.1</v>
      </c>
      <c r="M853" s="11">
        <v>358.1</v>
      </c>
      <c r="N853" s="11">
        <v>358.1</v>
      </c>
      <c r="O853" s="11">
        <v>358.1</v>
      </c>
      <c r="P853" s="11">
        <v>358.92</v>
      </c>
      <c r="Q853" s="11">
        <v>4298.0200000000004</v>
      </c>
      <c r="R853" t="str">
        <f>VLOOKUP(D853,Lookups!$A$4:$E$311,5,FALSE)</f>
        <v>GR4</v>
      </c>
      <c r="S853" t="str">
        <f t="shared" si="65"/>
        <v>506</v>
      </c>
      <c r="T853" t="str">
        <f t="shared" si="66"/>
        <v>GR4506</v>
      </c>
      <c r="U853" t="str">
        <f t="shared" si="67"/>
        <v>GR45062014</v>
      </c>
      <c r="V853" t="str">
        <f t="shared" si="68"/>
        <v>PNTL</v>
      </c>
      <c r="W853" t="str">
        <f t="shared" si="69"/>
        <v>GR4PNTL2014</v>
      </c>
    </row>
    <row r="854" spans="1:23" x14ac:dyDescent="0.25">
      <c r="A854" t="s">
        <v>3222</v>
      </c>
      <c r="B854" t="s">
        <v>2875</v>
      </c>
      <c r="C854" t="s">
        <v>27</v>
      </c>
      <c r="D854" s="1" t="s">
        <v>26</v>
      </c>
      <c r="E854" s="11">
        <v>0</v>
      </c>
      <c r="F854" s="11">
        <v>0</v>
      </c>
      <c r="G854" s="11">
        <v>0</v>
      </c>
      <c r="H854" s="11">
        <v>0</v>
      </c>
      <c r="I854" s="11">
        <v>0</v>
      </c>
      <c r="J854" s="11">
        <v>0</v>
      </c>
      <c r="K854" s="11">
        <v>0</v>
      </c>
      <c r="L854" s="11">
        <v>0</v>
      </c>
      <c r="M854" s="11">
        <v>0</v>
      </c>
      <c r="N854" s="11">
        <v>0</v>
      </c>
      <c r="O854" s="11">
        <v>0</v>
      </c>
      <c r="P854" s="11">
        <v>0</v>
      </c>
      <c r="Q854" s="11">
        <v>0</v>
      </c>
      <c r="R854" t="str">
        <f>VLOOKUP(D854,Lookups!$A$4:$E$311,5,FALSE)</f>
        <v>GRC</v>
      </c>
      <c r="S854" t="str">
        <f t="shared" si="65"/>
        <v>506</v>
      </c>
      <c r="T854" t="str">
        <f t="shared" si="66"/>
        <v>GRC506</v>
      </c>
      <c r="U854" t="str">
        <f t="shared" si="67"/>
        <v>GRC5062014</v>
      </c>
      <c r="V854" t="str">
        <f t="shared" si="68"/>
        <v>PNTL</v>
      </c>
      <c r="W854" t="str">
        <f t="shared" si="69"/>
        <v>GRCPNTL2014</v>
      </c>
    </row>
    <row r="855" spans="1:23" x14ac:dyDescent="0.25">
      <c r="A855" t="s">
        <v>3222</v>
      </c>
      <c r="B855" t="s">
        <v>2877</v>
      </c>
      <c r="C855" t="s">
        <v>27</v>
      </c>
      <c r="D855" s="1" t="s">
        <v>18</v>
      </c>
      <c r="E855" s="11">
        <v>0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t="str">
        <f>VLOOKUP(D855,Lookups!$A$4:$E$311,5,FALSE)</f>
        <v>CRC</v>
      </c>
      <c r="S855" t="str">
        <f t="shared" ref="S855:S918" si="70">LEFT(B855,3)</f>
        <v>507</v>
      </c>
      <c r="T855" t="str">
        <f t="shared" ref="T855:T918" si="71">R855&amp;S855</f>
        <v>CRC507</v>
      </c>
      <c r="U855" t="str">
        <f t="shared" si="67"/>
        <v>CRC5072014</v>
      </c>
      <c r="V855" t="str">
        <f t="shared" si="68"/>
        <v>PNTL</v>
      </c>
      <c r="W855" t="str">
        <f t="shared" si="69"/>
        <v>CRCPNTL2014</v>
      </c>
    </row>
    <row r="856" spans="1:23" x14ac:dyDescent="0.25">
      <c r="A856" t="s">
        <v>3222</v>
      </c>
      <c r="B856" t="s">
        <v>2877</v>
      </c>
      <c r="C856" t="s">
        <v>27</v>
      </c>
      <c r="D856" s="1" t="s">
        <v>19</v>
      </c>
      <c r="E856" s="11">
        <v>229.5</v>
      </c>
      <c r="F856" s="11">
        <v>0</v>
      </c>
      <c r="G856" s="11">
        <v>0</v>
      </c>
      <c r="H856" s="11">
        <v>0</v>
      </c>
      <c r="I856" s="11">
        <v>0</v>
      </c>
      <c r="J856" s="11">
        <v>1147.5</v>
      </c>
      <c r="K856" s="11">
        <v>0</v>
      </c>
      <c r="L856" s="11">
        <v>459</v>
      </c>
      <c r="M856" s="11">
        <v>229.5</v>
      </c>
      <c r="N856" s="11">
        <v>229.5</v>
      </c>
      <c r="O856" s="11">
        <v>229.5</v>
      </c>
      <c r="P856" s="11">
        <v>229.5</v>
      </c>
      <c r="Q856" s="11">
        <v>2754</v>
      </c>
      <c r="R856" t="str">
        <f>VLOOKUP(D856,Lookups!$A$4:$E$311,5,FALSE)</f>
        <v>CR4</v>
      </c>
      <c r="S856" t="str">
        <f t="shared" si="70"/>
        <v>507</v>
      </c>
      <c r="T856" t="str">
        <f t="shared" si="71"/>
        <v>CR4507</v>
      </c>
      <c r="U856" t="str">
        <f t="shared" si="67"/>
        <v>CR45072014</v>
      </c>
      <c r="V856" t="str">
        <f t="shared" si="68"/>
        <v>PNTL</v>
      </c>
      <c r="W856" t="str">
        <f t="shared" si="69"/>
        <v>CR4PNTL2014</v>
      </c>
    </row>
    <row r="857" spans="1:23" x14ac:dyDescent="0.25">
      <c r="A857" t="s">
        <v>3222</v>
      </c>
      <c r="B857" t="s">
        <v>2877</v>
      </c>
      <c r="C857" t="s">
        <v>27</v>
      </c>
      <c r="D857" s="1" t="s">
        <v>20</v>
      </c>
      <c r="E857" s="11">
        <v>255</v>
      </c>
      <c r="F857" s="11">
        <v>0</v>
      </c>
      <c r="G857" s="11">
        <v>0</v>
      </c>
      <c r="H857" s="11">
        <v>0</v>
      </c>
      <c r="I857" s="11">
        <v>0</v>
      </c>
      <c r="J857" s="11">
        <v>1275</v>
      </c>
      <c r="K857" s="11">
        <v>0</v>
      </c>
      <c r="L857" s="11">
        <v>510</v>
      </c>
      <c r="M857" s="11">
        <v>255</v>
      </c>
      <c r="N857" s="11">
        <v>255</v>
      </c>
      <c r="O857" s="11">
        <v>255</v>
      </c>
      <c r="P857" s="11">
        <v>255</v>
      </c>
      <c r="Q857" s="11">
        <v>3060</v>
      </c>
      <c r="R857" t="str">
        <f>VLOOKUP(D857,Lookups!$A$4:$E$311,5,FALSE)</f>
        <v>CR5</v>
      </c>
      <c r="S857" t="str">
        <f t="shared" si="70"/>
        <v>507</v>
      </c>
      <c r="T857" t="str">
        <f t="shared" si="71"/>
        <v>CR5507</v>
      </c>
      <c r="U857" t="str">
        <f t="shared" si="67"/>
        <v>CR55072014</v>
      </c>
      <c r="V857" t="str">
        <f t="shared" si="68"/>
        <v>PNTL</v>
      </c>
      <c r="W857" t="str">
        <f t="shared" si="69"/>
        <v>CR5PNTL2014</v>
      </c>
    </row>
    <row r="858" spans="1:23" x14ac:dyDescent="0.25">
      <c r="A858" t="s">
        <v>3222</v>
      </c>
      <c r="B858" t="s">
        <v>2877</v>
      </c>
      <c r="C858" t="s">
        <v>27</v>
      </c>
      <c r="D858" s="1" t="s">
        <v>21</v>
      </c>
      <c r="E858" s="11">
        <v>365.5</v>
      </c>
      <c r="F858" s="11">
        <v>0</v>
      </c>
      <c r="G858" s="11">
        <v>0</v>
      </c>
      <c r="H858" s="11">
        <v>0</v>
      </c>
      <c r="I858" s="11">
        <v>0</v>
      </c>
      <c r="J858" s="11">
        <v>1827.5</v>
      </c>
      <c r="K858" s="11">
        <v>0</v>
      </c>
      <c r="L858" s="11">
        <v>731</v>
      </c>
      <c r="M858" s="11">
        <v>365.5</v>
      </c>
      <c r="N858" s="11">
        <v>365.5</v>
      </c>
      <c r="O858" s="11">
        <v>365.5</v>
      </c>
      <c r="P858" s="11">
        <v>365.5</v>
      </c>
      <c r="Q858" s="11">
        <v>4386</v>
      </c>
      <c r="R858" t="str">
        <f>VLOOKUP(D858,Lookups!$A$4:$E$311,5,FALSE)</f>
        <v>CR6</v>
      </c>
      <c r="S858" t="str">
        <f t="shared" si="70"/>
        <v>507</v>
      </c>
      <c r="T858" t="str">
        <f t="shared" si="71"/>
        <v>CR6507</v>
      </c>
      <c r="U858" t="str">
        <f t="shared" si="67"/>
        <v>CR65072014</v>
      </c>
      <c r="V858" t="str">
        <f t="shared" si="68"/>
        <v>PNTL</v>
      </c>
      <c r="W858" t="str">
        <f t="shared" si="69"/>
        <v>CR6PNTL2014</v>
      </c>
    </row>
    <row r="859" spans="1:23" x14ac:dyDescent="0.25">
      <c r="A859" t="s">
        <v>3222</v>
      </c>
      <c r="B859" t="s">
        <v>2883</v>
      </c>
      <c r="C859" t="s">
        <v>27</v>
      </c>
      <c r="D859" s="1" t="s">
        <v>19</v>
      </c>
      <c r="E859" s="11">
        <v>1.36</v>
      </c>
      <c r="F859" s="11">
        <v>1.29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2.65</v>
      </c>
      <c r="R859" t="str">
        <f>VLOOKUP(D859,Lookups!$A$4:$E$311,5,FALSE)</f>
        <v>CR4</v>
      </c>
      <c r="S859" t="str">
        <f t="shared" si="70"/>
        <v>509</v>
      </c>
      <c r="T859" t="str">
        <f t="shared" si="71"/>
        <v>CR4509</v>
      </c>
      <c r="U859" t="str">
        <f t="shared" si="67"/>
        <v>CR45092014</v>
      </c>
      <c r="V859" t="str">
        <f t="shared" si="68"/>
        <v>PNTL</v>
      </c>
      <c r="W859" t="str">
        <f t="shared" si="69"/>
        <v>CR4PNTL2014</v>
      </c>
    </row>
    <row r="860" spans="1:23" x14ac:dyDescent="0.25">
      <c r="A860" t="s">
        <v>3222</v>
      </c>
      <c r="B860" t="s">
        <v>2883</v>
      </c>
      <c r="C860" t="s">
        <v>27</v>
      </c>
      <c r="D860" s="1" t="s">
        <v>20</v>
      </c>
      <c r="E860" s="11">
        <v>0.97</v>
      </c>
      <c r="F860" s="11">
        <v>1.6</v>
      </c>
      <c r="G860" s="11">
        <v>0</v>
      </c>
      <c r="H860" s="11">
        <v>0</v>
      </c>
      <c r="I860" s="11">
        <v>0</v>
      </c>
      <c r="J860" s="11">
        <v>0</v>
      </c>
      <c r="K860" s="11">
        <v>0</v>
      </c>
      <c r="L860" s="11">
        <v>0</v>
      </c>
      <c r="M860" s="11">
        <v>0</v>
      </c>
      <c r="N860" s="11">
        <v>0</v>
      </c>
      <c r="O860" s="11">
        <v>0</v>
      </c>
      <c r="P860" s="11">
        <v>0</v>
      </c>
      <c r="Q860" s="11">
        <v>2.57</v>
      </c>
      <c r="R860" t="str">
        <f>VLOOKUP(D860,Lookups!$A$4:$E$311,5,FALSE)</f>
        <v>CR5</v>
      </c>
      <c r="S860" t="str">
        <f t="shared" si="70"/>
        <v>509</v>
      </c>
      <c r="T860" t="str">
        <f t="shared" si="71"/>
        <v>CR5509</v>
      </c>
      <c r="U860" t="str">
        <f t="shared" si="67"/>
        <v>CR55092014</v>
      </c>
      <c r="V860" t="str">
        <f t="shared" si="68"/>
        <v>PNTL</v>
      </c>
      <c r="W860" t="str">
        <f t="shared" si="69"/>
        <v>CR5PNTL2014</v>
      </c>
    </row>
    <row r="861" spans="1:23" x14ac:dyDescent="0.25">
      <c r="A861" t="s">
        <v>3222</v>
      </c>
      <c r="B861" t="s">
        <v>2883</v>
      </c>
      <c r="C861" t="s">
        <v>27</v>
      </c>
      <c r="D861" s="1" t="s">
        <v>21</v>
      </c>
      <c r="E861" s="11">
        <v>1.5</v>
      </c>
      <c r="F861" s="11">
        <v>1.75</v>
      </c>
      <c r="G861" s="11">
        <v>0</v>
      </c>
      <c r="H861" s="11">
        <v>0</v>
      </c>
      <c r="I861" s="11">
        <v>0</v>
      </c>
      <c r="J861" s="11">
        <v>0</v>
      </c>
      <c r="K861" s="11">
        <v>0</v>
      </c>
      <c r="L861" s="11">
        <v>0</v>
      </c>
      <c r="M861" s="11">
        <v>0</v>
      </c>
      <c r="N861" s="11">
        <v>0</v>
      </c>
      <c r="O861" s="11">
        <v>0</v>
      </c>
      <c r="P861" s="11">
        <v>0</v>
      </c>
      <c r="Q861" s="11">
        <v>3.25</v>
      </c>
      <c r="R861" t="str">
        <f>VLOOKUP(D861,Lookups!$A$4:$E$311,5,FALSE)</f>
        <v>CR6</v>
      </c>
      <c r="S861" t="str">
        <f t="shared" si="70"/>
        <v>509</v>
      </c>
      <c r="T861" t="str">
        <f t="shared" si="71"/>
        <v>CR6509</v>
      </c>
      <c r="U861" t="str">
        <f t="shared" si="67"/>
        <v>CR65092014</v>
      </c>
      <c r="V861" t="str">
        <f t="shared" si="68"/>
        <v>PNTL</v>
      </c>
      <c r="W861" t="str">
        <f t="shared" si="69"/>
        <v>CR6PNTL2014</v>
      </c>
    </row>
    <row r="862" spans="1:23" x14ac:dyDescent="0.25">
      <c r="A862" t="s">
        <v>3222</v>
      </c>
      <c r="B862" t="s">
        <v>2885</v>
      </c>
      <c r="C862" t="s">
        <v>27</v>
      </c>
      <c r="D862" s="1" t="s">
        <v>18</v>
      </c>
      <c r="E862" s="11">
        <v>0</v>
      </c>
      <c r="F862" s="11">
        <v>0</v>
      </c>
      <c r="G862" s="11">
        <v>0</v>
      </c>
      <c r="H862" s="11">
        <v>0</v>
      </c>
      <c r="I862" s="11">
        <v>0</v>
      </c>
      <c r="J862" s="11">
        <v>0</v>
      </c>
      <c r="K862" s="11">
        <v>0</v>
      </c>
      <c r="L862" s="11">
        <v>0</v>
      </c>
      <c r="M862" s="11">
        <v>0</v>
      </c>
      <c r="N862" s="11">
        <v>0</v>
      </c>
      <c r="O862" s="11">
        <v>0</v>
      </c>
      <c r="P862" s="11">
        <v>0</v>
      </c>
      <c r="Q862" s="11">
        <v>0</v>
      </c>
      <c r="R862" t="str">
        <f>VLOOKUP(D862,Lookups!$A$4:$E$311,5,FALSE)</f>
        <v>CRC</v>
      </c>
      <c r="S862" t="str">
        <f t="shared" si="70"/>
        <v>509</v>
      </c>
      <c r="T862" t="str">
        <f t="shared" si="71"/>
        <v>CRC509</v>
      </c>
      <c r="U862" t="str">
        <f t="shared" si="67"/>
        <v>CRC5092014</v>
      </c>
      <c r="V862" t="str">
        <f t="shared" si="68"/>
        <v>PNTL</v>
      </c>
      <c r="W862" t="str">
        <f t="shared" si="69"/>
        <v>CRCPNTL2014</v>
      </c>
    </row>
    <row r="863" spans="1:23" x14ac:dyDescent="0.25">
      <c r="A863" t="s">
        <v>3222</v>
      </c>
      <c r="B863" t="s">
        <v>2885</v>
      </c>
      <c r="C863" t="s">
        <v>27</v>
      </c>
      <c r="D863" s="1" t="s">
        <v>19</v>
      </c>
      <c r="E863" s="11">
        <v>354.18</v>
      </c>
      <c r="F863" s="11">
        <v>341.8</v>
      </c>
      <c r="G863" s="11">
        <v>0</v>
      </c>
      <c r="H863" s="11">
        <v>1620</v>
      </c>
      <c r="I863" s="11">
        <v>0</v>
      </c>
      <c r="J863" s="11">
        <v>0</v>
      </c>
      <c r="K863" s="11">
        <v>1620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3935.98</v>
      </c>
      <c r="R863" t="str">
        <f>VLOOKUP(D863,Lookups!$A$4:$E$311,5,FALSE)</f>
        <v>CR4</v>
      </c>
      <c r="S863" t="str">
        <f t="shared" si="70"/>
        <v>509</v>
      </c>
      <c r="T863" t="str">
        <f t="shared" si="71"/>
        <v>CR4509</v>
      </c>
      <c r="U863" t="str">
        <f t="shared" si="67"/>
        <v>CR45092014</v>
      </c>
      <c r="V863" t="str">
        <f t="shared" si="68"/>
        <v>PNTL</v>
      </c>
      <c r="W863" t="str">
        <f t="shared" si="69"/>
        <v>CR4PNTL2014</v>
      </c>
    </row>
    <row r="864" spans="1:23" x14ac:dyDescent="0.25">
      <c r="A864" t="s">
        <v>3222</v>
      </c>
      <c r="B864" t="s">
        <v>2885</v>
      </c>
      <c r="C864" t="s">
        <v>27</v>
      </c>
      <c r="D864" s="1" t="s">
        <v>20</v>
      </c>
      <c r="E864" s="11">
        <v>393.53</v>
      </c>
      <c r="F864" s="11">
        <v>379.77</v>
      </c>
      <c r="G864" s="11">
        <v>0</v>
      </c>
      <c r="H864" s="11">
        <v>1800</v>
      </c>
      <c r="I864" s="11">
        <v>0</v>
      </c>
      <c r="J864" s="11">
        <v>0</v>
      </c>
      <c r="K864" s="11">
        <v>1800</v>
      </c>
      <c r="L864" s="11">
        <v>0</v>
      </c>
      <c r="M864" s="11">
        <v>0</v>
      </c>
      <c r="N864" s="11">
        <v>0</v>
      </c>
      <c r="O864" s="11">
        <v>0</v>
      </c>
      <c r="P864" s="11">
        <v>0</v>
      </c>
      <c r="Q864" s="11">
        <v>4373.3</v>
      </c>
      <c r="R864" t="str">
        <f>VLOOKUP(D864,Lookups!$A$4:$E$311,5,FALSE)</f>
        <v>CR5</v>
      </c>
      <c r="S864" t="str">
        <f t="shared" si="70"/>
        <v>509</v>
      </c>
      <c r="T864" t="str">
        <f t="shared" si="71"/>
        <v>CR5509</v>
      </c>
      <c r="U864" t="str">
        <f t="shared" si="67"/>
        <v>CR55092014</v>
      </c>
      <c r="V864" t="str">
        <f t="shared" si="68"/>
        <v>PNTL</v>
      </c>
      <c r="W864" t="str">
        <f t="shared" si="69"/>
        <v>CR5PNTL2014</v>
      </c>
    </row>
    <row r="865" spans="1:23" x14ac:dyDescent="0.25">
      <c r="A865" t="s">
        <v>3222</v>
      </c>
      <c r="B865" t="s">
        <v>2885</v>
      </c>
      <c r="C865" t="s">
        <v>27</v>
      </c>
      <c r="D865" s="1" t="s">
        <v>21</v>
      </c>
      <c r="E865" s="11">
        <v>564.05999999999995</v>
      </c>
      <c r="F865" s="11">
        <v>544.34</v>
      </c>
      <c r="G865" s="11">
        <v>0</v>
      </c>
      <c r="H865" s="11">
        <v>2580</v>
      </c>
      <c r="I865" s="11">
        <v>0</v>
      </c>
      <c r="J865" s="11">
        <v>0</v>
      </c>
      <c r="K865" s="11">
        <v>2580</v>
      </c>
      <c r="L865" s="11">
        <v>0</v>
      </c>
      <c r="M865" s="11">
        <v>0</v>
      </c>
      <c r="N865" s="11">
        <v>0</v>
      </c>
      <c r="O865" s="11">
        <v>0</v>
      </c>
      <c r="P865" s="11">
        <v>0</v>
      </c>
      <c r="Q865" s="11">
        <v>6268.4</v>
      </c>
      <c r="R865" t="str">
        <f>VLOOKUP(D865,Lookups!$A$4:$E$311,5,FALSE)</f>
        <v>CR6</v>
      </c>
      <c r="S865" t="str">
        <f t="shared" si="70"/>
        <v>509</v>
      </c>
      <c r="T865" t="str">
        <f t="shared" si="71"/>
        <v>CR6509</v>
      </c>
      <c r="U865" t="str">
        <f t="shared" si="67"/>
        <v>CR65092014</v>
      </c>
      <c r="V865" t="str">
        <f t="shared" si="68"/>
        <v>PNTL</v>
      </c>
      <c r="W865" t="str">
        <f t="shared" si="69"/>
        <v>CR6PNTL2014</v>
      </c>
    </row>
    <row r="866" spans="1:23" x14ac:dyDescent="0.25">
      <c r="A866" t="s">
        <v>3222</v>
      </c>
      <c r="B866" t="s">
        <v>2885</v>
      </c>
      <c r="C866" t="s">
        <v>27</v>
      </c>
      <c r="D866" s="1" t="s">
        <v>24</v>
      </c>
      <c r="E866" s="11">
        <v>345.08</v>
      </c>
      <c r="F866" s="11">
        <v>307.77999999999997</v>
      </c>
      <c r="G866" s="11">
        <v>0</v>
      </c>
      <c r="H866" s="11">
        <v>0</v>
      </c>
      <c r="I866" s="11">
        <v>0</v>
      </c>
      <c r="J866" s="11">
        <v>0</v>
      </c>
      <c r="K866" s="11">
        <v>0</v>
      </c>
      <c r="L866" s="11">
        <v>0</v>
      </c>
      <c r="M866" s="11">
        <v>100</v>
      </c>
      <c r="N866" s="11">
        <v>0</v>
      </c>
      <c r="O866" s="11">
        <v>0</v>
      </c>
      <c r="P866" s="11">
        <v>62.8</v>
      </c>
      <c r="Q866" s="11">
        <v>815.66</v>
      </c>
      <c r="R866" t="str">
        <f>VLOOKUP(D866,Lookups!$A$4:$E$311,5,FALSE)</f>
        <v>GR3</v>
      </c>
      <c r="S866" t="str">
        <f t="shared" si="70"/>
        <v>509</v>
      </c>
      <c r="T866" t="str">
        <f t="shared" si="71"/>
        <v>GR3509</v>
      </c>
      <c r="U866" t="str">
        <f t="shared" si="67"/>
        <v>GR35092014</v>
      </c>
      <c r="V866" t="str">
        <f t="shared" si="68"/>
        <v>PNTL</v>
      </c>
      <c r="W866" t="str">
        <f t="shared" si="69"/>
        <v>GR3PNTL2014</v>
      </c>
    </row>
    <row r="867" spans="1:23" x14ac:dyDescent="0.25">
      <c r="A867" t="s">
        <v>3222</v>
      </c>
      <c r="B867" t="s">
        <v>2885</v>
      </c>
      <c r="C867" t="s">
        <v>27</v>
      </c>
      <c r="D867" s="1" t="s">
        <v>25</v>
      </c>
      <c r="E867" s="11">
        <v>517.63</v>
      </c>
      <c r="F867" s="11">
        <v>461.66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150</v>
      </c>
      <c r="N867" s="11">
        <v>0</v>
      </c>
      <c r="O867" s="11">
        <v>0</v>
      </c>
      <c r="P867" s="11">
        <v>94.2</v>
      </c>
      <c r="Q867" s="11">
        <v>1223.49</v>
      </c>
      <c r="R867" t="str">
        <f>VLOOKUP(D867,Lookups!$A$4:$E$311,5,FALSE)</f>
        <v>GR4</v>
      </c>
      <c r="S867" t="str">
        <f t="shared" si="70"/>
        <v>509</v>
      </c>
      <c r="T867" t="str">
        <f t="shared" si="71"/>
        <v>GR4509</v>
      </c>
      <c r="U867" t="str">
        <f t="shared" si="67"/>
        <v>GR45092014</v>
      </c>
      <c r="V867" t="str">
        <f t="shared" si="68"/>
        <v>PNTL</v>
      </c>
      <c r="W867" t="str">
        <f t="shared" si="69"/>
        <v>GR4PNTL2014</v>
      </c>
    </row>
    <row r="868" spans="1:23" x14ac:dyDescent="0.25">
      <c r="A868" t="s">
        <v>3222</v>
      </c>
      <c r="B868" t="s">
        <v>2885</v>
      </c>
      <c r="C868" t="s">
        <v>27</v>
      </c>
      <c r="D868" s="1" t="s">
        <v>26</v>
      </c>
      <c r="E868" s="11">
        <v>0</v>
      </c>
      <c r="F868" s="11">
        <v>0</v>
      </c>
      <c r="G868" s="11">
        <v>0</v>
      </c>
      <c r="H868" s="11">
        <v>0</v>
      </c>
      <c r="I868" s="11">
        <v>0</v>
      </c>
      <c r="J868" s="11">
        <v>0</v>
      </c>
      <c r="K868" s="11">
        <v>0</v>
      </c>
      <c r="L868" s="11">
        <v>0</v>
      </c>
      <c r="M868" s="11">
        <v>0</v>
      </c>
      <c r="N868" s="11">
        <v>0</v>
      </c>
      <c r="O868" s="11">
        <v>0</v>
      </c>
      <c r="P868" s="11">
        <v>0</v>
      </c>
      <c r="Q868" s="11">
        <v>0</v>
      </c>
      <c r="R868" t="str">
        <f>VLOOKUP(D868,Lookups!$A$4:$E$311,5,FALSE)</f>
        <v>GRC</v>
      </c>
      <c r="S868" t="str">
        <f t="shared" si="70"/>
        <v>509</v>
      </c>
      <c r="T868" t="str">
        <f t="shared" si="71"/>
        <v>GRC509</v>
      </c>
      <c r="U868" t="str">
        <f t="shared" si="67"/>
        <v>GRC5092014</v>
      </c>
      <c r="V868" t="str">
        <f t="shared" si="68"/>
        <v>PNTL</v>
      </c>
      <c r="W868" t="str">
        <f t="shared" si="69"/>
        <v>GRCPNTL2014</v>
      </c>
    </row>
    <row r="869" spans="1:23" x14ac:dyDescent="0.25">
      <c r="A869" t="s">
        <v>3222</v>
      </c>
      <c r="B869" t="s">
        <v>2897</v>
      </c>
      <c r="C869" t="s">
        <v>27</v>
      </c>
      <c r="D869" s="1" t="s">
        <v>18</v>
      </c>
      <c r="E869" s="11">
        <v>0</v>
      </c>
      <c r="F869" s="11">
        <v>0</v>
      </c>
      <c r="G869" s="11">
        <v>0</v>
      </c>
      <c r="H869" s="11">
        <v>0</v>
      </c>
      <c r="I869" s="11">
        <v>0</v>
      </c>
      <c r="J869" s="11">
        <v>0</v>
      </c>
      <c r="K869" s="11">
        <v>0</v>
      </c>
      <c r="L869" s="11">
        <v>0</v>
      </c>
      <c r="M869" s="11">
        <v>0</v>
      </c>
      <c r="N869" s="11">
        <v>0</v>
      </c>
      <c r="O869" s="11">
        <v>0</v>
      </c>
      <c r="P869" s="11">
        <v>0</v>
      </c>
      <c r="Q869" s="11">
        <v>0</v>
      </c>
      <c r="R869" t="str">
        <f>VLOOKUP(D869,Lookups!$A$4:$E$311,5,FALSE)</f>
        <v>CRC</v>
      </c>
      <c r="S869" t="str">
        <f t="shared" si="70"/>
        <v>509</v>
      </c>
      <c r="T869" t="str">
        <f t="shared" si="71"/>
        <v>CRC509</v>
      </c>
      <c r="U869" t="str">
        <f t="shared" si="67"/>
        <v>CRC5092014</v>
      </c>
      <c r="V869" t="str">
        <f t="shared" si="68"/>
        <v>PNTL</v>
      </c>
      <c r="W869" t="str">
        <f t="shared" si="69"/>
        <v>CRCPNTL2014</v>
      </c>
    </row>
    <row r="870" spans="1:23" x14ac:dyDescent="0.25">
      <c r="A870" t="s">
        <v>3222</v>
      </c>
      <c r="B870" t="s">
        <v>2897</v>
      </c>
      <c r="C870" t="s">
        <v>27</v>
      </c>
      <c r="D870" s="1" t="s">
        <v>19</v>
      </c>
      <c r="E870" s="11">
        <v>0</v>
      </c>
      <c r="F870" s="11">
        <v>0</v>
      </c>
      <c r="G870" s="11">
        <v>1.56</v>
      </c>
      <c r="H870" s="11">
        <v>1.39</v>
      </c>
      <c r="I870" s="11">
        <v>1.36</v>
      </c>
      <c r="J870" s="11">
        <v>1.18</v>
      </c>
      <c r="K870" s="11">
        <v>1.29</v>
      </c>
      <c r="L870" s="11">
        <v>1.27</v>
      </c>
      <c r="M870" s="11">
        <v>1.1499999999999999</v>
      </c>
      <c r="N870" s="11">
        <v>1.08</v>
      </c>
      <c r="O870" s="11">
        <v>1.52</v>
      </c>
      <c r="P870" s="11">
        <v>1.19</v>
      </c>
      <c r="Q870" s="11">
        <v>12.99</v>
      </c>
      <c r="R870" t="str">
        <f>VLOOKUP(D870,Lookups!$A$4:$E$311,5,FALSE)</f>
        <v>CR4</v>
      </c>
      <c r="S870" t="str">
        <f t="shared" si="70"/>
        <v>509</v>
      </c>
      <c r="T870" t="str">
        <f t="shared" si="71"/>
        <v>CR4509</v>
      </c>
      <c r="U870" t="str">
        <f t="shared" si="67"/>
        <v>CR45092014</v>
      </c>
      <c r="V870" t="str">
        <f t="shared" si="68"/>
        <v>PNTL</v>
      </c>
      <c r="W870" t="str">
        <f t="shared" si="69"/>
        <v>CR4PNTL2014</v>
      </c>
    </row>
    <row r="871" spans="1:23" x14ac:dyDescent="0.25">
      <c r="A871" t="s">
        <v>3222</v>
      </c>
      <c r="B871" t="s">
        <v>2897</v>
      </c>
      <c r="C871" t="s">
        <v>27</v>
      </c>
      <c r="D871" s="1" t="s">
        <v>20</v>
      </c>
      <c r="E871" s="11">
        <v>0</v>
      </c>
      <c r="F871" s="11">
        <v>0</v>
      </c>
      <c r="G871" s="11">
        <v>1.73</v>
      </c>
      <c r="H871" s="11">
        <v>1.54</v>
      </c>
      <c r="I871" s="11">
        <v>1.52</v>
      </c>
      <c r="J871" s="11">
        <v>1.31</v>
      </c>
      <c r="K871" s="11">
        <v>1.44</v>
      </c>
      <c r="L871" s="11">
        <v>1.41</v>
      </c>
      <c r="M871" s="11">
        <v>1.28</v>
      </c>
      <c r="N871" s="11">
        <v>1.2</v>
      </c>
      <c r="O871" s="11">
        <v>1.69</v>
      </c>
      <c r="P871" s="11">
        <v>1.32</v>
      </c>
      <c r="Q871" s="11">
        <v>14.44</v>
      </c>
      <c r="R871" t="str">
        <f>VLOOKUP(D871,Lookups!$A$4:$E$311,5,FALSE)</f>
        <v>CR5</v>
      </c>
      <c r="S871" t="str">
        <f t="shared" si="70"/>
        <v>509</v>
      </c>
      <c r="T871" t="str">
        <f t="shared" si="71"/>
        <v>CR5509</v>
      </c>
      <c r="U871" t="str">
        <f t="shared" si="67"/>
        <v>CR55092014</v>
      </c>
      <c r="V871" t="str">
        <f t="shared" si="68"/>
        <v>PNTL</v>
      </c>
      <c r="W871" t="str">
        <f t="shared" si="69"/>
        <v>CR5PNTL2014</v>
      </c>
    </row>
    <row r="872" spans="1:23" x14ac:dyDescent="0.25">
      <c r="A872" t="s">
        <v>3222</v>
      </c>
      <c r="B872" t="s">
        <v>2897</v>
      </c>
      <c r="C872" t="s">
        <v>27</v>
      </c>
      <c r="D872" s="1" t="s">
        <v>21</v>
      </c>
      <c r="E872" s="11">
        <v>0</v>
      </c>
      <c r="F872" s="11">
        <v>0</v>
      </c>
      <c r="G872" s="11">
        <v>2.4900000000000002</v>
      </c>
      <c r="H872" s="11">
        <v>2.21</v>
      </c>
      <c r="I872" s="11">
        <v>2.17</v>
      </c>
      <c r="J872" s="11">
        <v>1.88</v>
      </c>
      <c r="K872" s="11">
        <v>2.06</v>
      </c>
      <c r="L872" s="11">
        <v>2.0299999999999998</v>
      </c>
      <c r="M872" s="11">
        <v>1.83</v>
      </c>
      <c r="N872" s="11">
        <v>1.72</v>
      </c>
      <c r="O872" s="11">
        <v>2.4300000000000002</v>
      </c>
      <c r="P872" s="11">
        <v>1.9</v>
      </c>
      <c r="Q872" s="11">
        <v>20.72</v>
      </c>
      <c r="R872" t="str">
        <f>VLOOKUP(D872,Lookups!$A$4:$E$311,5,FALSE)</f>
        <v>CR6</v>
      </c>
      <c r="S872" t="str">
        <f t="shared" si="70"/>
        <v>509</v>
      </c>
      <c r="T872" t="str">
        <f t="shared" si="71"/>
        <v>CR6509</v>
      </c>
      <c r="U872" t="str">
        <f t="shared" si="67"/>
        <v>CR65092014</v>
      </c>
      <c r="V872" t="str">
        <f t="shared" si="68"/>
        <v>PNTL</v>
      </c>
      <c r="W872" t="str">
        <f t="shared" si="69"/>
        <v>CR6PNTL2014</v>
      </c>
    </row>
    <row r="873" spans="1:23" x14ac:dyDescent="0.25">
      <c r="A873" t="s">
        <v>3222</v>
      </c>
      <c r="B873" t="s">
        <v>2897</v>
      </c>
      <c r="C873" t="s">
        <v>27</v>
      </c>
      <c r="D873" s="1" t="s">
        <v>24</v>
      </c>
      <c r="E873" s="11">
        <v>1318.22</v>
      </c>
      <c r="F873" s="11">
        <v>1118.82</v>
      </c>
      <c r="G873" s="11">
        <v>1401.3</v>
      </c>
      <c r="H873" s="11">
        <v>1654.23</v>
      </c>
      <c r="I873" s="11">
        <v>1205.5999999999999</v>
      </c>
      <c r="J873" s="11">
        <v>1477</v>
      </c>
      <c r="K873" s="11">
        <v>1489.92</v>
      </c>
      <c r="L873" s="11">
        <v>1550.84</v>
      </c>
      <c r="M873" s="11">
        <v>1419.76</v>
      </c>
      <c r="N873" s="11">
        <v>915.74</v>
      </c>
      <c r="O873" s="11">
        <v>1452.99</v>
      </c>
      <c r="P873" s="11">
        <v>1358.83</v>
      </c>
      <c r="Q873" s="11">
        <v>16363.25</v>
      </c>
      <c r="R873" t="str">
        <f>VLOOKUP(D873,Lookups!$A$4:$E$311,5,FALSE)</f>
        <v>GR3</v>
      </c>
      <c r="S873" t="str">
        <f t="shared" si="70"/>
        <v>509</v>
      </c>
      <c r="T873" t="str">
        <f t="shared" si="71"/>
        <v>GR3509</v>
      </c>
      <c r="U873" t="str">
        <f t="shared" si="67"/>
        <v>GR35092014</v>
      </c>
      <c r="V873" t="str">
        <f t="shared" si="68"/>
        <v>PNTL</v>
      </c>
      <c r="W873" t="str">
        <f t="shared" si="69"/>
        <v>GR3PNTL2014</v>
      </c>
    </row>
    <row r="874" spans="1:23" x14ac:dyDescent="0.25">
      <c r="A874" t="s">
        <v>3222</v>
      </c>
      <c r="B874" t="s">
        <v>2897</v>
      </c>
      <c r="C874" t="s">
        <v>27</v>
      </c>
      <c r="D874" s="1" t="s">
        <v>25</v>
      </c>
      <c r="E874" s="11">
        <v>2065.94</v>
      </c>
      <c r="F874" s="11">
        <v>1907.17</v>
      </c>
      <c r="G874" s="11">
        <v>2327.19</v>
      </c>
      <c r="H874" s="11">
        <v>1382.84</v>
      </c>
      <c r="I874" s="11">
        <v>2200.7199999999998</v>
      </c>
      <c r="J874" s="11">
        <v>1748.39</v>
      </c>
      <c r="K874" s="11">
        <v>2008.71</v>
      </c>
      <c r="L874" s="11">
        <v>2270.88</v>
      </c>
      <c r="M874" s="11">
        <v>1920.09</v>
      </c>
      <c r="N874" s="11">
        <v>2200.7199999999998</v>
      </c>
      <c r="O874" s="11">
        <v>2156.41</v>
      </c>
      <c r="P874" s="11">
        <v>1567.46</v>
      </c>
      <c r="Q874" s="11">
        <v>23756.52</v>
      </c>
      <c r="R874" t="str">
        <f>VLOOKUP(D874,Lookups!$A$4:$E$311,5,FALSE)</f>
        <v>GR4</v>
      </c>
      <c r="S874" t="str">
        <f t="shared" si="70"/>
        <v>509</v>
      </c>
      <c r="T874" t="str">
        <f t="shared" si="71"/>
        <v>GR4509</v>
      </c>
      <c r="U874" t="str">
        <f t="shared" si="67"/>
        <v>GR45092014</v>
      </c>
      <c r="V874" t="str">
        <f t="shared" si="68"/>
        <v>PNTL</v>
      </c>
      <c r="W874" t="str">
        <f t="shared" si="69"/>
        <v>GR4PNTL2014</v>
      </c>
    </row>
    <row r="875" spans="1:23" x14ac:dyDescent="0.25">
      <c r="A875" t="s">
        <v>3222</v>
      </c>
      <c r="B875" t="s">
        <v>2899</v>
      </c>
      <c r="C875" t="s">
        <v>27</v>
      </c>
      <c r="D875" s="1" t="s">
        <v>18</v>
      </c>
      <c r="E875" s="11">
        <v>0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t="str">
        <f>VLOOKUP(D875,Lookups!$A$4:$E$311,5,FALSE)</f>
        <v>CRC</v>
      </c>
      <c r="S875" t="str">
        <f t="shared" si="70"/>
        <v>509</v>
      </c>
      <c r="T875" t="str">
        <f t="shared" si="71"/>
        <v>CRC509</v>
      </c>
      <c r="U875" t="str">
        <f t="shared" si="67"/>
        <v>CRC5092014</v>
      </c>
      <c r="V875" t="str">
        <f t="shared" si="68"/>
        <v>PNTL</v>
      </c>
      <c r="W875" t="str">
        <f t="shared" si="69"/>
        <v>CRCPNTL2014</v>
      </c>
    </row>
    <row r="876" spans="1:23" x14ac:dyDescent="0.25">
      <c r="A876" t="s">
        <v>3222</v>
      </c>
      <c r="B876" t="s">
        <v>2899</v>
      </c>
      <c r="C876" t="s">
        <v>27</v>
      </c>
      <c r="D876" s="1" t="s">
        <v>19</v>
      </c>
      <c r="E876" s="11">
        <v>0</v>
      </c>
      <c r="F876" s="11">
        <v>0</v>
      </c>
      <c r="G876" s="11">
        <v>233.47</v>
      </c>
      <c r="H876" s="11">
        <v>1027.8599999999999</v>
      </c>
      <c r="I876" s="11">
        <v>1075.4000000000001</v>
      </c>
      <c r="J876" s="11">
        <v>1113.92</v>
      </c>
      <c r="K876" s="11">
        <v>2820.23</v>
      </c>
      <c r="L876" s="11">
        <v>2574.9899999999998</v>
      </c>
      <c r="M876" s="11">
        <v>4464.72</v>
      </c>
      <c r="N876" s="11">
        <v>1791.49</v>
      </c>
      <c r="O876" s="11">
        <v>2438.6</v>
      </c>
      <c r="P876" s="11">
        <v>1876.08</v>
      </c>
      <c r="Q876" s="11">
        <v>19416.759999999998</v>
      </c>
      <c r="R876" t="str">
        <f>VLOOKUP(D876,Lookups!$A$4:$E$311,5,FALSE)</f>
        <v>CR4</v>
      </c>
      <c r="S876" t="str">
        <f t="shared" si="70"/>
        <v>509</v>
      </c>
      <c r="T876" t="str">
        <f t="shared" si="71"/>
        <v>CR4509</v>
      </c>
      <c r="U876" t="str">
        <f t="shared" si="67"/>
        <v>CR45092014</v>
      </c>
      <c r="V876" t="str">
        <f t="shared" si="68"/>
        <v>PNTL</v>
      </c>
      <c r="W876" t="str">
        <f t="shared" si="69"/>
        <v>CR4PNTL2014</v>
      </c>
    </row>
    <row r="877" spans="1:23" x14ac:dyDescent="0.25">
      <c r="A877" t="s">
        <v>3222</v>
      </c>
      <c r="B877" t="s">
        <v>2899</v>
      </c>
      <c r="C877" t="s">
        <v>27</v>
      </c>
      <c r="D877" s="1" t="s">
        <v>20</v>
      </c>
      <c r="E877" s="11">
        <v>0</v>
      </c>
      <c r="F877" s="11">
        <v>0</v>
      </c>
      <c r="G877" s="11">
        <v>259.42</v>
      </c>
      <c r="H877" s="11">
        <v>1142.07</v>
      </c>
      <c r="I877" s="11">
        <v>1194.8900000000001</v>
      </c>
      <c r="J877" s="11">
        <v>1237.69</v>
      </c>
      <c r="K877" s="11">
        <v>3133.58</v>
      </c>
      <c r="L877" s="11">
        <v>2861.1</v>
      </c>
      <c r="M877" s="11">
        <v>4960.8</v>
      </c>
      <c r="N877" s="11">
        <v>1990.54</v>
      </c>
      <c r="O877" s="11">
        <v>2709.56</v>
      </c>
      <c r="P877" s="11">
        <v>2084.5300000000002</v>
      </c>
      <c r="Q877" s="11">
        <v>21574.18</v>
      </c>
      <c r="R877" t="str">
        <f>VLOOKUP(D877,Lookups!$A$4:$E$311,5,FALSE)</f>
        <v>CR5</v>
      </c>
      <c r="S877" t="str">
        <f t="shared" si="70"/>
        <v>509</v>
      </c>
      <c r="T877" t="str">
        <f t="shared" si="71"/>
        <v>CR5509</v>
      </c>
      <c r="U877" t="str">
        <f t="shared" si="67"/>
        <v>CR55092014</v>
      </c>
      <c r="V877" t="str">
        <f t="shared" si="68"/>
        <v>PNTL</v>
      </c>
      <c r="W877" t="str">
        <f t="shared" si="69"/>
        <v>CR5PNTL2014</v>
      </c>
    </row>
    <row r="878" spans="1:23" x14ac:dyDescent="0.25">
      <c r="A878" t="s">
        <v>3222</v>
      </c>
      <c r="B878" t="s">
        <v>2899</v>
      </c>
      <c r="C878" t="s">
        <v>27</v>
      </c>
      <c r="D878" s="1" t="s">
        <v>21</v>
      </c>
      <c r="E878" s="11">
        <v>0</v>
      </c>
      <c r="F878" s="11">
        <v>0</v>
      </c>
      <c r="G878" s="11">
        <v>371.83</v>
      </c>
      <c r="H878" s="11">
        <v>1636.96</v>
      </c>
      <c r="I878" s="11">
        <v>1712.68</v>
      </c>
      <c r="J878" s="11">
        <v>1774.02</v>
      </c>
      <c r="K878" s="11">
        <v>4491.47</v>
      </c>
      <c r="L878" s="11">
        <v>4100.91</v>
      </c>
      <c r="M878" s="11">
        <v>7110.48</v>
      </c>
      <c r="N878" s="11">
        <v>2853.11</v>
      </c>
      <c r="O878" s="11">
        <v>3883.7</v>
      </c>
      <c r="P878" s="11">
        <v>2987.83</v>
      </c>
      <c r="Q878" s="11">
        <v>30922.99</v>
      </c>
      <c r="R878" t="str">
        <f>VLOOKUP(D878,Lookups!$A$4:$E$311,5,FALSE)</f>
        <v>CR6</v>
      </c>
      <c r="S878" t="str">
        <f t="shared" si="70"/>
        <v>509</v>
      </c>
      <c r="T878" t="str">
        <f t="shared" si="71"/>
        <v>CR6509</v>
      </c>
      <c r="U878" t="str">
        <f t="shared" si="67"/>
        <v>CR65092014</v>
      </c>
      <c r="V878" t="str">
        <f t="shared" si="68"/>
        <v>PNTL</v>
      </c>
      <c r="W878" t="str">
        <f t="shared" si="69"/>
        <v>CR6PNTL2014</v>
      </c>
    </row>
    <row r="879" spans="1:23" x14ac:dyDescent="0.25">
      <c r="A879" t="s">
        <v>3222</v>
      </c>
      <c r="B879" t="s">
        <v>2899</v>
      </c>
      <c r="C879" t="s">
        <v>27</v>
      </c>
      <c r="D879" s="1" t="s">
        <v>24</v>
      </c>
      <c r="E879" s="11">
        <v>0.44</v>
      </c>
      <c r="F879" s="11">
        <v>0</v>
      </c>
      <c r="G879" s="11">
        <v>498.97</v>
      </c>
      <c r="H879" s="11">
        <v>303.11</v>
      </c>
      <c r="I879" s="11">
        <v>316.45999999999998</v>
      </c>
      <c r="J879" s="11">
        <v>299.32</v>
      </c>
      <c r="K879" s="11">
        <v>327.38</v>
      </c>
      <c r="L879" s="11">
        <v>366.35</v>
      </c>
      <c r="M879" s="11">
        <v>711.54</v>
      </c>
      <c r="N879" s="11">
        <v>281.35000000000002</v>
      </c>
      <c r="O879" s="11">
        <v>345.08</v>
      </c>
      <c r="P879" s="11">
        <v>314.01</v>
      </c>
      <c r="Q879" s="11">
        <v>3764.01</v>
      </c>
      <c r="R879" t="str">
        <f>VLOOKUP(D879,Lookups!$A$4:$E$311,5,FALSE)</f>
        <v>GR3</v>
      </c>
      <c r="S879" t="str">
        <f t="shared" si="70"/>
        <v>509</v>
      </c>
      <c r="T879" t="str">
        <f t="shared" si="71"/>
        <v>GR3509</v>
      </c>
      <c r="U879" t="str">
        <f t="shared" si="67"/>
        <v>GR35092014</v>
      </c>
      <c r="V879" t="str">
        <f t="shared" si="68"/>
        <v>PNTL</v>
      </c>
      <c r="W879" t="str">
        <f t="shared" si="69"/>
        <v>GR3PNTL2014</v>
      </c>
    </row>
    <row r="880" spans="1:23" x14ac:dyDescent="0.25">
      <c r="A880" t="s">
        <v>3222</v>
      </c>
      <c r="B880" t="s">
        <v>2899</v>
      </c>
      <c r="C880" t="s">
        <v>27</v>
      </c>
      <c r="D880" s="1" t="s">
        <v>25</v>
      </c>
      <c r="E880" s="11">
        <v>0.66</v>
      </c>
      <c r="F880" s="11">
        <v>0</v>
      </c>
      <c r="G880" s="11">
        <v>748.46</v>
      </c>
      <c r="H880" s="11">
        <v>454.67</v>
      </c>
      <c r="I880" s="11">
        <v>474.7</v>
      </c>
      <c r="J880" s="11">
        <v>448.97</v>
      </c>
      <c r="K880" s="11">
        <v>491.06</v>
      </c>
      <c r="L880" s="11">
        <v>549.53</v>
      </c>
      <c r="M880" s="11">
        <v>1067.32</v>
      </c>
      <c r="N880" s="11">
        <v>422.03</v>
      </c>
      <c r="O880" s="11">
        <v>517.63</v>
      </c>
      <c r="P880" s="11">
        <v>471.02</v>
      </c>
      <c r="Q880" s="11">
        <v>5646.05</v>
      </c>
      <c r="R880" t="str">
        <f>VLOOKUP(D880,Lookups!$A$4:$E$311,5,FALSE)</f>
        <v>GR4</v>
      </c>
      <c r="S880" t="str">
        <f t="shared" si="70"/>
        <v>509</v>
      </c>
      <c r="T880" t="str">
        <f t="shared" si="71"/>
        <v>GR4509</v>
      </c>
      <c r="U880" t="str">
        <f t="shared" si="67"/>
        <v>GR45092014</v>
      </c>
      <c r="V880" t="str">
        <f t="shared" si="68"/>
        <v>PNTL</v>
      </c>
      <c r="W880" t="str">
        <f t="shared" si="69"/>
        <v>GR4PNTL2014</v>
      </c>
    </row>
    <row r="881" spans="1:23" x14ac:dyDescent="0.25">
      <c r="A881" t="s">
        <v>3222</v>
      </c>
      <c r="B881" t="s">
        <v>2899</v>
      </c>
      <c r="C881" t="s">
        <v>27</v>
      </c>
      <c r="D881" s="1" t="s">
        <v>26</v>
      </c>
      <c r="E881" s="11">
        <v>0</v>
      </c>
      <c r="F881" s="11">
        <v>0</v>
      </c>
      <c r="G881" s="11">
        <v>0</v>
      </c>
      <c r="H881" s="11">
        <v>0</v>
      </c>
      <c r="I881" s="11">
        <v>0</v>
      </c>
      <c r="J881" s="11">
        <v>0</v>
      </c>
      <c r="K881" s="11">
        <v>0</v>
      </c>
      <c r="L881" s="11">
        <v>0</v>
      </c>
      <c r="M881" s="11">
        <v>0</v>
      </c>
      <c r="N881" s="11">
        <v>0</v>
      </c>
      <c r="O881" s="11">
        <v>0</v>
      </c>
      <c r="P881" s="11">
        <v>0</v>
      </c>
      <c r="Q881" s="11">
        <v>0</v>
      </c>
      <c r="R881" t="str">
        <f>VLOOKUP(D881,Lookups!$A$4:$E$311,5,FALSE)</f>
        <v>GRC</v>
      </c>
      <c r="S881" t="str">
        <f t="shared" si="70"/>
        <v>509</v>
      </c>
      <c r="T881" t="str">
        <f t="shared" si="71"/>
        <v>GRC509</v>
      </c>
      <c r="U881" t="str">
        <f t="shared" si="67"/>
        <v>GRC5092014</v>
      </c>
      <c r="V881" t="str">
        <f t="shared" si="68"/>
        <v>PNTL</v>
      </c>
      <c r="W881" t="str">
        <f t="shared" si="69"/>
        <v>GRCPNTL2014</v>
      </c>
    </row>
    <row r="882" spans="1:23" x14ac:dyDescent="0.25">
      <c r="A882" t="s">
        <v>3222</v>
      </c>
      <c r="B882" t="s">
        <v>2903</v>
      </c>
      <c r="C882" t="s">
        <v>17</v>
      </c>
      <c r="D882" s="1" t="s">
        <v>18</v>
      </c>
      <c r="E882" s="11">
        <v>0</v>
      </c>
      <c r="F882" s="11">
        <v>0</v>
      </c>
      <c r="G882" s="11">
        <v>0</v>
      </c>
      <c r="H882" s="11">
        <v>0</v>
      </c>
      <c r="I882" s="11">
        <v>0</v>
      </c>
      <c r="J882" s="11">
        <v>0</v>
      </c>
      <c r="K882" s="11">
        <v>0</v>
      </c>
      <c r="L882" s="11">
        <v>0</v>
      </c>
      <c r="M882" s="11">
        <v>0</v>
      </c>
      <c r="N882" s="11">
        <v>0</v>
      </c>
      <c r="O882" s="11">
        <v>0</v>
      </c>
      <c r="P882" s="11">
        <v>0</v>
      </c>
      <c r="Q882" s="11">
        <v>0</v>
      </c>
      <c r="R882" t="str">
        <f>VLOOKUP(D882,Lookups!$A$4:$E$311,5,FALSE)</f>
        <v>CRC</v>
      </c>
      <c r="S882" t="str">
        <f t="shared" si="70"/>
        <v>510</v>
      </c>
      <c r="T882" t="str">
        <f t="shared" si="71"/>
        <v>CRC510</v>
      </c>
      <c r="U882" t="str">
        <f t="shared" si="67"/>
        <v>CRC5102014</v>
      </c>
      <c r="V882" t="str">
        <f t="shared" si="68"/>
        <v>PLTL</v>
      </c>
      <c r="W882" t="str">
        <f t="shared" si="69"/>
        <v>CRCPLTL2014</v>
      </c>
    </row>
    <row r="883" spans="1:23" x14ac:dyDescent="0.25">
      <c r="A883" t="s">
        <v>3222</v>
      </c>
      <c r="B883" t="s">
        <v>2903</v>
      </c>
      <c r="C883" t="s">
        <v>17</v>
      </c>
      <c r="D883" s="1" t="s">
        <v>19</v>
      </c>
      <c r="E883" s="11">
        <v>26984.14</v>
      </c>
      <c r="F883" s="11">
        <v>24275.87</v>
      </c>
      <c r="G883" s="11">
        <v>29263.35</v>
      </c>
      <c r="H883" s="11">
        <v>23649.85</v>
      </c>
      <c r="I883" s="11">
        <v>26288.99</v>
      </c>
      <c r="J883" s="11">
        <v>19508.990000000002</v>
      </c>
      <c r="K883" s="11">
        <v>22397.94</v>
      </c>
      <c r="L883" s="11">
        <v>20865.64</v>
      </c>
      <c r="M883" s="11">
        <v>19820.47</v>
      </c>
      <c r="N883" s="11">
        <v>16022.23</v>
      </c>
      <c r="O883" s="11">
        <v>10770.37</v>
      </c>
      <c r="P883" s="11">
        <v>10848.84</v>
      </c>
      <c r="Q883" s="11">
        <v>250696.68</v>
      </c>
      <c r="R883" t="str">
        <f>VLOOKUP(D883,Lookups!$A$4:$E$311,5,FALSE)</f>
        <v>CR4</v>
      </c>
      <c r="S883" t="str">
        <f t="shared" si="70"/>
        <v>510</v>
      </c>
      <c r="T883" t="str">
        <f t="shared" si="71"/>
        <v>CR4510</v>
      </c>
      <c r="U883" t="str">
        <f t="shared" si="67"/>
        <v>CR45102014</v>
      </c>
      <c r="V883" t="str">
        <f t="shared" si="68"/>
        <v>PLTL</v>
      </c>
      <c r="W883" t="str">
        <f t="shared" si="69"/>
        <v>CR4PLTL2014</v>
      </c>
    </row>
    <row r="884" spans="1:23" x14ac:dyDescent="0.25">
      <c r="A884" t="s">
        <v>3222</v>
      </c>
      <c r="B884" t="s">
        <v>2903</v>
      </c>
      <c r="C884" t="s">
        <v>17</v>
      </c>
      <c r="D884" s="1" t="s">
        <v>20</v>
      </c>
      <c r="E884" s="11">
        <v>29982.41</v>
      </c>
      <c r="F884" s="11">
        <v>26973.18</v>
      </c>
      <c r="G884" s="11">
        <v>32514.85</v>
      </c>
      <c r="H884" s="11">
        <v>26277.63</v>
      </c>
      <c r="I884" s="11">
        <v>29209.97</v>
      </c>
      <c r="J884" s="11">
        <v>21676.66</v>
      </c>
      <c r="K884" s="11">
        <v>24886.62</v>
      </c>
      <c r="L884" s="11">
        <v>23184.06</v>
      </c>
      <c r="M884" s="11">
        <v>22022.720000000001</v>
      </c>
      <c r="N884" s="11">
        <v>17802.46</v>
      </c>
      <c r="O884" s="11">
        <v>11967.09</v>
      </c>
      <c r="P884" s="11">
        <v>12054.28</v>
      </c>
      <c r="Q884" s="11">
        <v>278551.93</v>
      </c>
      <c r="R884" t="str">
        <f>VLOOKUP(D884,Lookups!$A$4:$E$311,5,FALSE)</f>
        <v>CR5</v>
      </c>
      <c r="S884" t="str">
        <f t="shared" si="70"/>
        <v>510</v>
      </c>
      <c r="T884" t="str">
        <f t="shared" si="71"/>
        <v>CR5510</v>
      </c>
      <c r="U884" t="str">
        <f t="shared" si="67"/>
        <v>CR55102014</v>
      </c>
      <c r="V884" t="str">
        <f t="shared" si="68"/>
        <v>PLTL</v>
      </c>
      <c r="W884" t="str">
        <f t="shared" si="69"/>
        <v>CR5PLTL2014</v>
      </c>
    </row>
    <row r="885" spans="1:23" x14ac:dyDescent="0.25">
      <c r="A885" t="s">
        <v>3222</v>
      </c>
      <c r="B885" t="s">
        <v>2903</v>
      </c>
      <c r="C885" t="s">
        <v>17</v>
      </c>
      <c r="D885" s="1" t="s">
        <v>21</v>
      </c>
      <c r="E885" s="11">
        <v>42974.74</v>
      </c>
      <c r="F885" s="11">
        <v>38661.54</v>
      </c>
      <c r="G885" s="11">
        <v>46604.58</v>
      </c>
      <c r="H885" s="11">
        <v>37664.61</v>
      </c>
      <c r="I885" s="11">
        <v>41867.599999999999</v>
      </c>
      <c r="J885" s="11">
        <v>31069.87</v>
      </c>
      <c r="K885" s="11">
        <v>35670.75</v>
      </c>
      <c r="L885" s="11">
        <v>33230.449999999997</v>
      </c>
      <c r="M885" s="11">
        <v>31565.9</v>
      </c>
      <c r="N885" s="11">
        <v>25516.86</v>
      </c>
      <c r="O885" s="11">
        <v>17152.810000000001</v>
      </c>
      <c r="P885" s="11">
        <v>17277.82</v>
      </c>
      <c r="Q885" s="11">
        <v>399257.53</v>
      </c>
      <c r="R885" t="str">
        <f>VLOOKUP(D885,Lookups!$A$4:$E$311,5,FALSE)</f>
        <v>CR6</v>
      </c>
      <c r="S885" t="str">
        <f t="shared" si="70"/>
        <v>510</v>
      </c>
      <c r="T885" t="str">
        <f t="shared" si="71"/>
        <v>CR6510</v>
      </c>
      <c r="U885" t="str">
        <f t="shared" si="67"/>
        <v>CR65102014</v>
      </c>
      <c r="V885" t="str">
        <f t="shared" si="68"/>
        <v>PLTL</v>
      </c>
      <c r="W885" t="str">
        <f t="shared" si="69"/>
        <v>CR6PLTL2014</v>
      </c>
    </row>
    <row r="886" spans="1:23" x14ac:dyDescent="0.25">
      <c r="A886" t="s">
        <v>3222</v>
      </c>
      <c r="B886" t="s">
        <v>2903</v>
      </c>
      <c r="C886" t="s">
        <v>17</v>
      </c>
      <c r="D886" s="1" t="s">
        <v>24</v>
      </c>
      <c r="E886" s="11">
        <v>29626.75</v>
      </c>
      <c r="F886" s="11">
        <v>26370.11</v>
      </c>
      <c r="G886" s="11">
        <v>26344.01</v>
      </c>
      <c r="H886" s="11">
        <v>31257.06</v>
      </c>
      <c r="I886" s="11">
        <v>24764.02</v>
      </c>
      <c r="J886" s="11">
        <v>25610.6</v>
      </c>
      <c r="K886" s="11">
        <v>31132.81</v>
      </c>
      <c r="L886" s="11">
        <v>28205.3</v>
      </c>
      <c r="M886" s="11">
        <v>28340.5</v>
      </c>
      <c r="N886" s="11">
        <v>40583.980000000003</v>
      </c>
      <c r="O886" s="11">
        <v>18570.57</v>
      </c>
      <c r="P886" s="11">
        <v>28677.8</v>
      </c>
      <c r="Q886" s="11">
        <v>339483.51</v>
      </c>
      <c r="R886" t="str">
        <f>VLOOKUP(D886,Lookups!$A$4:$E$311,5,FALSE)</f>
        <v>GR3</v>
      </c>
      <c r="S886" t="str">
        <f t="shared" si="70"/>
        <v>510</v>
      </c>
      <c r="T886" t="str">
        <f t="shared" si="71"/>
        <v>GR3510</v>
      </c>
      <c r="U886" t="str">
        <f t="shared" si="67"/>
        <v>GR35102014</v>
      </c>
      <c r="V886" t="str">
        <f t="shared" si="68"/>
        <v>PLTL</v>
      </c>
      <c r="W886" t="str">
        <f t="shared" si="69"/>
        <v>GR3PLTL2014</v>
      </c>
    </row>
    <row r="887" spans="1:23" x14ac:dyDescent="0.25">
      <c r="A887" t="s">
        <v>3222</v>
      </c>
      <c r="B887" t="s">
        <v>2903</v>
      </c>
      <c r="C887" t="s">
        <v>17</v>
      </c>
      <c r="D887" s="1" t="s">
        <v>25</v>
      </c>
      <c r="E887" s="11">
        <v>44440.13</v>
      </c>
      <c r="F887" s="11">
        <v>39555.14</v>
      </c>
      <c r="G887" s="11">
        <v>39515.949999999997</v>
      </c>
      <c r="H887" s="11">
        <v>46885.62</v>
      </c>
      <c r="I887" s="11">
        <v>37146.129999999997</v>
      </c>
      <c r="J887" s="11">
        <v>38415.980000000003</v>
      </c>
      <c r="K887" s="11">
        <v>46699.199999999997</v>
      </c>
      <c r="L887" s="11">
        <v>42307.96</v>
      </c>
      <c r="M887" s="11">
        <v>42510.71</v>
      </c>
      <c r="N887" s="11">
        <v>60875.98</v>
      </c>
      <c r="O887" s="11">
        <v>27855.77</v>
      </c>
      <c r="P887" s="11">
        <v>43016.66</v>
      </c>
      <c r="Q887" s="11">
        <v>509225.23</v>
      </c>
      <c r="R887" t="str">
        <f>VLOOKUP(D887,Lookups!$A$4:$E$311,5,FALSE)</f>
        <v>GR4</v>
      </c>
      <c r="S887" t="str">
        <f t="shared" si="70"/>
        <v>510</v>
      </c>
      <c r="T887" t="str">
        <f t="shared" si="71"/>
        <v>GR4510</v>
      </c>
      <c r="U887" t="str">
        <f t="shared" si="67"/>
        <v>GR45102014</v>
      </c>
      <c r="V887" t="str">
        <f t="shared" si="68"/>
        <v>PLTL</v>
      </c>
      <c r="W887" t="str">
        <f t="shared" si="69"/>
        <v>GR4PLTL2014</v>
      </c>
    </row>
    <row r="888" spans="1:23" x14ac:dyDescent="0.25">
      <c r="A888" t="s">
        <v>3222</v>
      </c>
      <c r="B888" t="s">
        <v>2903</v>
      </c>
      <c r="C888" t="s">
        <v>17</v>
      </c>
      <c r="D888" s="1" t="s">
        <v>26</v>
      </c>
      <c r="E888" s="11">
        <v>0</v>
      </c>
      <c r="F888" s="11">
        <v>0</v>
      </c>
      <c r="G888" s="11">
        <v>0</v>
      </c>
      <c r="H888" s="11">
        <v>0</v>
      </c>
      <c r="I888" s="11">
        <v>0</v>
      </c>
      <c r="J888" s="11">
        <v>0</v>
      </c>
      <c r="K888" s="11">
        <v>0</v>
      </c>
      <c r="L888" s="11">
        <v>0</v>
      </c>
      <c r="M888" s="11">
        <v>0</v>
      </c>
      <c r="N888" s="11">
        <v>0</v>
      </c>
      <c r="O888" s="11">
        <v>0</v>
      </c>
      <c r="P888" s="11">
        <v>0</v>
      </c>
      <c r="Q888" s="11">
        <v>0</v>
      </c>
      <c r="R888" t="str">
        <f>VLOOKUP(D888,Lookups!$A$4:$E$311,5,FALSE)</f>
        <v>GRC</v>
      </c>
      <c r="S888" t="str">
        <f t="shared" si="70"/>
        <v>510</v>
      </c>
      <c r="T888" t="str">
        <f t="shared" si="71"/>
        <v>GRC510</v>
      </c>
      <c r="U888" t="str">
        <f t="shared" si="67"/>
        <v>GRC5102014</v>
      </c>
      <c r="V888" t="str">
        <f t="shared" si="68"/>
        <v>PLTL</v>
      </c>
      <c r="W888" t="str">
        <f t="shared" si="69"/>
        <v>GRCPLTL2014</v>
      </c>
    </row>
    <row r="889" spans="1:23" x14ac:dyDescent="0.25">
      <c r="A889" t="s">
        <v>3222</v>
      </c>
      <c r="B889" t="s">
        <v>2903</v>
      </c>
      <c r="C889" t="s">
        <v>27</v>
      </c>
      <c r="D889" s="1" t="s">
        <v>18</v>
      </c>
      <c r="E889" s="11">
        <v>0</v>
      </c>
      <c r="F889" s="11">
        <v>0</v>
      </c>
      <c r="G889" s="11">
        <v>0</v>
      </c>
      <c r="H889" s="11">
        <v>0</v>
      </c>
      <c r="I889" s="11">
        <v>0</v>
      </c>
      <c r="J889" s="11">
        <v>0</v>
      </c>
      <c r="K889" s="11">
        <v>0</v>
      </c>
      <c r="L889" s="11">
        <v>0</v>
      </c>
      <c r="M889" s="11">
        <v>0</v>
      </c>
      <c r="N889" s="11">
        <v>0</v>
      </c>
      <c r="O889" s="11">
        <v>0</v>
      </c>
      <c r="P889" s="11">
        <v>0</v>
      </c>
      <c r="Q889" s="11">
        <v>0</v>
      </c>
      <c r="R889" t="str">
        <f>VLOOKUP(D889,Lookups!$A$4:$E$311,5,FALSE)</f>
        <v>CRC</v>
      </c>
      <c r="S889" t="str">
        <f t="shared" si="70"/>
        <v>510</v>
      </c>
      <c r="T889" t="str">
        <f t="shared" si="71"/>
        <v>CRC510</v>
      </c>
      <c r="U889" t="str">
        <f t="shared" si="67"/>
        <v>CRC5102014</v>
      </c>
      <c r="V889" t="str">
        <f t="shared" si="68"/>
        <v>PNTL</v>
      </c>
      <c r="W889" t="str">
        <f t="shared" si="69"/>
        <v>CRCPNTL2014</v>
      </c>
    </row>
    <row r="890" spans="1:23" x14ac:dyDescent="0.25">
      <c r="A890" t="s">
        <v>3222</v>
      </c>
      <c r="B890" t="s">
        <v>2903</v>
      </c>
      <c r="C890" t="s">
        <v>27</v>
      </c>
      <c r="D890" s="1" t="s">
        <v>19</v>
      </c>
      <c r="E890" s="11">
        <v>-6427.45</v>
      </c>
      <c r="F890" s="11">
        <v>-1337.74</v>
      </c>
      <c r="G890" s="11">
        <v>-2544.41</v>
      </c>
      <c r="H890" s="11">
        <v>3605.63</v>
      </c>
      <c r="I890" s="11">
        <v>-1266</v>
      </c>
      <c r="J890" s="11">
        <v>-4300.82</v>
      </c>
      <c r="K890" s="11">
        <v>1204.75</v>
      </c>
      <c r="L890" s="11">
        <v>-9327.59</v>
      </c>
      <c r="M890" s="11">
        <v>-4677.84</v>
      </c>
      <c r="N890" s="11">
        <v>40188.949999999997</v>
      </c>
      <c r="O890" s="11">
        <v>-17790.66</v>
      </c>
      <c r="P890" s="11">
        <v>-6335.51</v>
      </c>
      <c r="Q890" s="11">
        <v>-9008.69</v>
      </c>
      <c r="R890" t="str">
        <f>VLOOKUP(D890,Lookups!$A$4:$E$311,5,FALSE)</f>
        <v>CR4</v>
      </c>
      <c r="S890" t="str">
        <f t="shared" si="70"/>
        <v>510</v>
      </c>
      <c r="T890" t="str">
        <f t="shared" si="71"/>
        <v>CR4510</v>
      </c>
      <c r="U890" t="str">
        <f t="shared" si="67"/>
        <v>CR45102014</v>
      </c>
      <c r="V890" t="str">
        <f t="shared" si="68"/>
        <v>PNTL</v>
      </c>
      <c r="W890" t="str">
        <f t="shared" si="69"/>
        <v>CR4PNTL2014</v>
      </c>
    </row>
    <row r="891" spans="1:23" x14ac:dyDescent="0.25">
      <c r="A891" t="s">
        <v>3222</v>
      </c>
      <c r="B891" t="s">
        <v>2903</v>
      </c>
      <c r="C891" t="s">
        <v>27</v>
      </c>
      <c r="D891" s="1" t="s">
        <v>20</v>
      </c>
      <c r="E891" s="11">
        <v>-7141.6</v>
      </c>
      <c r="F891" s="11">
        <v>-1486.38</v>
      </c>
      <c r="G891" s="11">
        <v>-2827.11</v>
      </c>
      <c r="H891" s="11">
        <v>4006.27</v>
      </c>
      <c r="I891" s="11">
        <v>-1406.69</v>
      </c>
      <c r="J891" s="11">
        <v>-4778.6899999999996</v>
      </c>
      <c r="K891" s="11">
        <v>1338.6</v>
      </c>
      <c r="L891" s="11">
        <v>-10363.99</v>
      </c>
      <c r="M891" s="11">
        <v>-5197.6099999999997</v>
      </c>
      <c r="N891" s="11">
        <v>44654.400000000001</v>
      </c>
      <c r="O891" s="11">
        <v>-19767.39</v>
      </c>
      <c r="P891" s="11">
        <v>-7039.45</v>
      </c>
      <c r="Q891" s="11">
        <v>-10009.64</v>
      </c>
      <c r="R891" t="str">
        <f>VLOOKUP(D891,Lookups!$A$4:$E$311,5,FALSE)</f>
        <v>CR5</v>
      </c>
      <c r="S891" t="str">
        <f t="shared" si="70"/>
        <v>510</v>
      </c>
      <c r="T891" t="str">
        <f t="shared" si="71"/>
        <v>CR5510</v>
      </c>
      <c r="U891" t="str">
        <f t="shared" si="67"/>
        <v>CR55102014</v>
      </c>
      <c r="V891" t="str">
        <f t="shared" si="68"/>
        <v>PNTL</v>
      </c>
      <c r="W891" t="str">
        <f t="shared" si="69"/>
        <v>CR5PNTL2014</v>
      </c>
    </row>
    <row r="892" spans="1:23" x14ac:dyDescent="0.25">
      <c r="A892" t="s">
        <v>3222</v>
      </c>
      <c r="B892" t="s">
        <v>2903</v>
      </c>
      <c r="C892" t="s">
        <v>27</v>
      </c>
      <c r="D892" s="1" t="s">
        <v>21</v>
      </c>
      <c r="E892" s="11">
        <v>-10236.290000000001</v>
      </c>
      <c r="F892" s="11">
        <v>-2130.48</v>
      </c>
      <c r="G892" s="11">
        <v>-4052.2</v>
      </c>
      <c r="H892" s="11">
        <v>5742.3</v>
      </c>
      <c r="I892" s="11">
        <v>-2016.26</v>
      </c>
      <c r="J892" s="11">
        <v>-6849.45</v>
      </c>
      <c r="K892" s="11">
        <v>1918.66</v>
      </c>
      <c r="L892" s="11">
        <v>-14855.06</v>
      </c>
      <c r="M892" s="11">
        <v>-7449.91</v>
      </c>
      <c r="N892" s="11">
        <v>64004.639999999999</v>
      </c>
      <c r="O892" s="11">
        <v>-28333.25</v>
      </c>
      <c r="P892" s="11">
        <v>-10089.89</v>
      </c>
      <c r="Q892" s="11">
        <v>-14347.19</v>
      </c>
      <c r="R892" t="str">
        <f>VLOOKUP(D892,Lookups!$A$4:$E$311,5,FALSE)</f>
        <v>CR6</v>
      </c>
      <c r="S892" t="str">
        <f t="shared" si="70"/>
        <v>510</v>
      </c>
      <c r="T892" t="str">
        <f t="shared" si="71"/>
        <v>CR6510</v>
      </c>
      <c r="U892" t="str">
        <f t="shared" si="67"/>
        <v>CR65102014</v>
      </c>
      <c r="V892" t="str">
        <f t="shared" si="68"/>
        <v>PNTL</v>
      </c>
      <c r="W892" t="str">
        <f t="shared" si="69"/>
        <v>CR6PNTL2014</v>
      </c>
    </row>
    <row r="893" spans="1:23" x14ac:dyDescent="0.25">
      <c r="A893" t="s">
        <v>3222</v>
      </c>
      <c r="B893" t="s">
        <v>2903</v>
      </c>
      <c r="C893" t="s">
        <v>27</v>
      </c>
      <c r="D893" s="1" t="s">
        <v>22</v>
      </c>
      <c r="E893" s="11">
        <v>0</v>
      </c>
      <c r="F893" s="11">
        <v>0</v>
      </c>
      <c r="G893" s="11">
        <v>7685.38</v>
      </c>
      <c r="H893" s="11">
        <v>0</v>
      </c>
      <c r="I893" s="11">
        <v>0</v>
      </c>
      <c r="J893" s="11">
        <v>404.49</v>
      </c>
      <c r="K893" s="11">
        <v>0</v>
      </c>
      <c r="L893" s="11">
        <v>0</v>
      </c>
      <c r="M893" s="11">
        <v>0</v>
      </c>
      <c r="N893" s="11">
        <v>0</v>
      </c>
      <c r="O893" s="11">
        <v>4730.42</v>
      </c>
      <c r="P893" s="11">
        <v>0</v>
      </c>
      <c r="Q893" s="11">
        <v>12820.29</v>
      </c>
      <c r="R893" t="str">
        <f>VLOOKUP(D893,Lookups!$A$4:$E$311,5,FALSE)</f>
        <v>TY3</v>
      </c>
      <c r="S893" t="str">
        <f t="shared" si="70"/>
        <v>510</v>
      </c>
      <c r="T893" t="str">
        <f t="shared" si="71"/>
        <v>TY3510</v>
      </c>
      <c r="U893" t="str">
        <f t="shared" si="67"/>
        <v>TY35102014</v>
      </c>
      <c r="V893" t="str">
        <f t="shared" si="68"/>
        <v>PNTL</v>
      </c>
      <c r="W893" t="str">
        <f t="shared" si="69"/>
        <v>TY3PNTL2014</v>
      </c>
    </row>
    <row r="894" spans="1:23" x14ac:dyDescent="0.25">
      <c r="A894" t="s">
        <v>3222</v>
      </c>
      <c r="B894" t="s">
        <v>2903</v>
      </c>
      <c r="C894" t="s">
        <v>27</v>
      </c>
      <c r="D894" s="1" t="s">
        <v>23</v>
      </c>
      <c r="E894" s="11">
        <v>0</v>
      </c>
      <c r="F894" s="11">
        <v>0</v>
      </c>
      <c r="G894" s="11">
        <v>0</v>
      </c>
      <c r="H894" s="11">
        <v>0</v>
      </c>
      <c r="I894" s="11">
        <v>0</v>
      </c>
      <c r="J894" s="11">
        <v>0</v>
      </c>
      <c r="K894" s="11">
        <v>0</v>
      </c>
      <c r="L894" s="11">
        <v>0</v>
      </c>
      <c r="M894" s="11">
        <v>0</v>
      </c>
      <c r="N894" s="11">
        <v>0</v>
      </c>
      <c r="O894" s="11">
        <v>0</v>
      </c>
      <c r="P894" s="11">
        <v>0</v>
      </c>
      <c r="Q894" s="11">
        <v>0</v>
      </c>
      <c r="R894" t="str">
        <f>VLOOKUP(D894,Lookups!$A$4:$E$311,5,FALSE)</f>
        <v>TYC</v>
      </c>
      <c r="S894" t="str">
        <f t="shared" si="70"/>
        <v>510</v>
      </c>
      <c r="T894" t="str">
        <f t="shared" si="71"/>
        <v>TYC510</v>
      </c>
      <c r="U894" t="str">
        <f t="shared" si="67"/>
        <v>TYC5102014</v>
      </c>
      <c r="V894" t="str">
        <f t="shared" si="68"/>
        <v>PNTL</v>
      </c>
      <c r="W894" t="str">
        <f t="shared" si="69"/>
        <v>TYCPNTL2014</v>
      </c>
    </row>
    <row r="895" spans="1:23" x14ac:dyDescent="0.25">
      <c r="A895" t="s">
        <v>3222</v>
      </c>
      <c r="B895" t="s">
        <v>2903</v>
      </c>
      <c r="C895" t="s">
        <v>27</v>
      </c>
      <c r="D895" s="1" t="s">
        <v>24</v>
      </c>
      <c r="E895" s="11">
        <v>2626.41</v>
      </c>
      <c r="F895" s="11">
        <v>1034.08</v>
      </c>
      <c r="G895" s="11">
        <v>3984.23</v>
      </c>
      <c r="H895" s="11">
        <v>78.08</v>
      </c>
      <c r="I895" s="11">
        <v>4268.3999999999996</v>
      </c>
      <c r="J895" s="11">
        <v>6431.89</v>
      </c>
      <c r="K895" s="11">
        <v>6093.83</v>
      </c>
      <c r="L895" s="11">
        <v>5095.58</v>
      </c>
      <c r="M895" s="11">
        <v>7434.3</v>
      </c>
      <c r="N895" s="11">
        <v>5131.66</v>
      </c>
      <c r="O895" s="11">
        <v>1086.77</v>
      </c>
      <c r="P895" s="11">
        <v>13554.78</v>
      </c>
      <c r="Q895" s="11">
        <v>56820.01</v>
      </c>
      <c r="R895" t="str">
        <f>VLOOKUP(D895,Lookups!$A$4:$E$311,5,FALSE)</f>
        <v>GR3</v>
      </c>
      <c r="S895" t="str">
        <f t="shared" si="70"/>
        <v>510</v>
      </c>
      <c r="T895" t="str">
        <f t="shared" si="71"/>
        <v>GR3510</v>
      </c>
      <c r="U895" t="str">
        <f t="shared" si="67"/>
        <v>GR35102014</v>
      </c>
      <c r="V895" t="str">
        <f t="shared" si="68"/>
        <v>PNTL</v>
      </c>
      <c r="W895" t="str">
        <f t="shared" si="69"/>
        <v>GR3PNTL2014</v>
      </c>
    </row>
    <row r="896" spans="1:23" x14ac:dyDescent="0.25">
      <c r="A896" t="s">
        <v>3222</v>
      </c>
      <c r="B896" t="s">
        <v>2903</v>
      </c>
      <c r="C896" t="s">
        <v>27</v>
      </c>
      <c r="D896" s="1" t="s">
        <v>25</v>
      </c>
      <c r="E896" s="11">
        <v>3939.61</v>
      </c>
      <c r="F896" s="11">
        <v>1551.13</v>
      </c>
      <c r="G896" s="11">
        <v>5976.34</v>
      </c>
      <c r="H896" s="11">
        <v>117.09</v>
      </c>
      <c r="I896" s="11">
        <v>6402.67</v>
      </c>
      <c r="J896" s="11">
        <v>9647.83</v>
      </c>
      <c r="K896" s="11">
        <v>9140.77</v>
      </c>
      <c r="L896" s="11">
        <v>7643.39</v>
      </c>
      <c r="M896" s="11">
        <v>11151.46</v>
      </c>
      <c r="N896" s="11">
        <v>7697.54</v>
      </c>
      <c r="O896" s="11">
        <v>1630.13</v>
      </c>
      <c r="P896" s="11">
        <v>20332.169999999998</v>
      </c>
      <c r="Q896" s="11">
        <v>85230.13</v>
      </c>
      <c r="R896" t="str">
        <f>VLOOKUP(D896,Lookups!$A$4:$E$311,5,FALSE)</f>
        <v>GR4</v>
      </c>
      <c r="S896" t="str">
        <f t="shared" si="70"/>
        <v>510</v>
      </c>
      <c r="T896" t="str">
        <f t="shared" si="71"/>
        <v>GR4510</v>
      </c>
      <c r="U896" t="str">
        <f t="shared" si="67"/>
        <v>GR45102014</v>
      </c>
      <c r="V896" t="str">
        <f t="shared" si="68"/>
        <v>PNTL</v>
      </c>
      <c r="W896" t="str">
        <f t="shared" si="69"/>
        <v>GR4PNTL2014</v>
      </c>
    </row>
    <row r="897" spans="1:23" x14ac:dyDescent="0.25">
      <c r="A897" t="s">
        <v>3222</v>
      </c>
      <c r="B897" t="s">
        <v>2903</v>
      </c>
      <c r="C897" t="s">
        <v>27</v>
      </c>
      <c r="D897" s="1" t="s">
        <v>26</v>
      </c>
      <c r="E897" s="11">
        <v>0</v>
      </c>
      <c r="F897" s="11">
        <v>0</v>
      </c>
      <c r="G897" s="11">
        <v>0</v>
      </c>
      <c r="H897" s="11">
        <v>0</v>
      </c>
      <c r="I897" s="11">
        <v>0</v>
      </c>
      <c r="J897" s="11">
        <v>0</v>
      </c>
      <c r="K897" s="11">
        <v>0</v>
      </c>
      <c r="L897" s="11">
        <v>0</v>
      </c>
      <c r="M897" s="11">
        <v>0</v>
      </c>
      <c r="N897" s="11">
        <v>0</v>
      </c>
      <c r="O897" s="11">
        <v>0</v>
      </c>
      <c r="P897" s="11">
        <v>0</v>
      </c>
      <c r="Q897" s="11">
        <v>0</v>
      </c>
      <c r="R897" t="str">
        <f>VLOOKUP(D897,Lookups!$A$4:$E$311,5,FALSE)</f>
        <v>GRC</v>
      </c>
      <c r="S897" t="str">
        <f t="shared" si="70"/>
        <v>510</v>
      </c>
      <c r="T897" t="str">
        <f t="shared" si="71"/>
        <v>GRC510</v>
      </c>
      <c r="U897" t="str">
        <f t="shared" si="67"/>
        <v>GRC5102014</v>
      </c>
      <c r="V897" t="str">
        <f t="shared" si="68"/>
        <v>PNTL</v>
      </c>
      <c r="W897" t="str">
        <f t="shared" si="69"/>
        <v>GRCPNTL2014</v>
      </c>
    </row>
    <row r="898" spans="1:23" x14ac:dyDescent="0.25">
      <c r="A898" t="s">
        <v>3222</v>
      </c>
      <c r="B898" t="s">
        <v>2905</v>
      </c>
      <c r="C898" t="s">
        <v>17</v>
      </c>
      <c r="D898" s="1" t="s">
        <v>18</v>
      </c>
      <c r="E898" s="11">
        <v>0</v>
      </c>
      <c r="F898" s="11">
        <v>0</v>
      </c>
      <c r="G898" s="11">
        <v>0</v>
      </c>
      <c r="H898" s="11">
        <v>0</v>
      </c>
      <c r="I898" s="11">
        <v>0</v>
      </c>
      <c r="J898" s="11">
        <v>0</v>
      </c>
      <c r="K898" s="11">
        <v>0</v>
      </c>
      <c r="L898" s="11">
        <v>0</v>
      </c>
      <c r="M898" s="11">
        <v>0</v>
      </c>
      <c r="N898" s="11">
        <v>0</v>
      </c>
      <c r="O898" s="11">
        <v>0</v>
      </c>
      <c r="P898" s="11">
        <v>0</v>
      </c>
      <c r="Q898" s="11">
        <v>0</v>
      </c>
      <c r="R898" t="str">
        <f>VLOOKUP(D898,Lookups!$A$4:$E$311,5,FALSE)</f>
        <v>CRC</v>
      </c>
      <c r="S898" t="str">
        <f t="shared" si="70"/>
        <v>510</v>
      </c>
      <c r="T898" t="str">
        <f t="shared" si="71"/>
        <v>CRC510</v>
      </c>
      <c r="U898" t="str">
        <f t="shared" si="67"/>
        <v>CRC5102014</v>
      </c>
      <c r="V898" t="str">
        <f t="shared" si="68"/>
        <v>PLTL</v>
      </c>
      <c r="W898" t="str">
        <f t="shared" si="69"/>
        <v>CRCPLTL2014</v>
      </c>
    </row>
    <row r="899" spans="1:23" x14ac:dyDescent="0.25">
      <c r="A899" t="s">
        <v>3222</v>
      </c>
      <c r="B899" t="s">
        <v>2905</v>
      </c>
      <c r="C899" t="s">
        <v>17</v>
      </c>
      <c r="D899" s="1" t="s">
        <v>19</v>
      </c>
      <c r="E899" s="11">
        <v>996.59</v>
      </c>
      <c r="F899" s="11">
        <v>1040.29</v>
      </c>
      <c r="G899" s="11">
        <v>1111.6099999999999</v>
      </c>
      <c r="H899" s="11">
        <v>803</v>
      </c>
      <c r="I899" s="11">
        <v>416.21</v>
      </c>
      <c r="J899" s="11">
        <v>522.59</v>
      </c>
      <c r="K899" s="11">
        <v>672.93</v>
      </c>
      <c r="L899" s="11">
        <v>568.55999999999995</v>
      </c>
      <c r="M899" s="11">
        <v>388.03</v>
      </c>
      <c r="N899" s="11">
        <v>423.73</v>
      </c>
      <c r="O899" s="11">
        <v>150.07</v>
      </c>
      <c r="P899" s="11">
        <v>290.63</v>
      </c>
      <c r="Q899" s="11">
        <v>7384.24</v>
      </c>
      <c r="R899" t="str">
        <f>VLOOKUP(D899,Lookups!$A$4:$E$311,5,FALSE)</f>
        <v>CR4</v>
      </c>
      <c r="S899" t="str">
        <f t="shared" si="70"/>
        <v>510</v>
      </c>
      <c r="T899" t="str">
        <f t="shared" si="71"/>
        <v>CR4510</v>
      </c>
      <c r="U899" t="str">
        <f t="shared" ref="U899:U962" si="72">T899&amp;A899</f>
        <v>CR45102014</v>
      </c>
      <c r="V899" t="str">
        <f t="shared" ref="V899:V962" si="73">LEFT(C899,4)</f>
        <v>PLTL</v>
      </c>
      <c r="W899" t="str">
        <f t="shared" ref="W899:W962" si="74">R899&amp;V899&amp;A899</f>
        <v>CR4PLTL2014</v>
      </c>
    </row>
    <row r="900" spans="1:23" x14ac:dyDescent="0.25">
      <c r="A900" t="s">
        <v>3222</v>
      </c>
      <c r="B900" t="s">
        <v>2905</v>
      </c>
      <c r="C900" t="s">
        <v>17</v>
      </c>
      <c r="D900" s="1" t="s">
        <v>20</v>
      </c>
      <c r="E900" s="11">
        <v>1107.32</v>
      </c>
      <c r="F900" s="11">
        <v>1155.8800000000001</v>
      </c>
      <c r="G900" s="11">
        <v>1235.1500000000001</v>
      </c>
      <c r="H900" s="11">
        <v>892.23</v>
      </c>
      <c r="I900" s="11">
        <v>462.46</v>
      </c>
      <c r="J900" s="11">
        <v>580.64</v>
      </c>
      <c r="K900" s="11">
        <v>747.69</v>
      </c>
      <c r="L900" s="11">
        <v>631.74</v>
      </c>
      <c r="M900" s="11">
        <v>431.17</v>
      </c>
      <c r="N900" s="11">
        <v>470.8</v>
      </c>
      <c r="O900" s="11">
        <v>166.74</v>
      </c>
      <c r="P900" s="11">
        <v>322.93</v>
      </c>
      <c r="Q900" s="11">
        <v>8204.75</v>
      </c>
      <c r="R900" t="str">
        <f>VLOOKUP(D900,Lookups!$A$4:$E$311,5,FALSE)</f>
        <v>CR5</v>
      </c>
      <c r="S900" t="str">
        <f t="shared" si="70"/>
        <v>510</v>
      </c>
      <c r="T900" t="str">
        <f t="shared" si="71"/>
        <v>CR5510</v>
      </c>
      <c r="U900" t="str">
        <f t="shared" si="72"/>
        <v>CR55102014</v>
      </c>
      <c r="V900" t="str">
        <f t="shared" si="73"/>
        <v>PLTL</v>
      </c>
      <c r="W900" t="str">
        <f t="shared" si="74"/>
        <v>CR5PLTL2014</v>
      </c>
    </row>
    <row r="901" spans="1:23" x14ac:dyDescent="0.25">
      <c r="A901" t="s">
        <v>3222</v>
      </c>
      <c r="B901" t="s">
        <v>2905</v>
      </c>
      <c r="C901" t="s">
        <v>17</v>
      </c>
      <c r="D901" s="1" t="s">
        <v>21</v>
      </c>
      <c r="E901" s="11">
        <v>1587.17</v>
      </c>
      <c r="F901" s="11">
        <v>1656.73</v>
      </c>
      <c r="G901" s="11">
        <v>1770.34</v>
      </c>
      <c r="H901" s="11">
        <v>1278.8399999999999</v>
      </c>
      <c r="I901" s="11">
        <v>662.84</v>
      </c>
      <c r="J901" s="11">
        <v>832.25</v>
      </c>
      <c r="K901" s="11">
        <v>1071.69</v>
      </c>
      <c r="L901" s="11">
        <v>905.47</v>
      </c>
      <c r="M901" s="11">
        <v>617.98</v>
      </c>
      <c r="N901" s="11">
        <v>674.83</v>
      </c>
      <c r="O901" s="11">
        <v>239.01</v>
      </c>
      <c r="P901" s="11">
        <v>462.87</v>
      </c>
      <c r="Q901" s="11">
        <v>11760.02</v>
      </c>
      <c r="R901" t="str">
        <f>VLOOKUP(D901,Lookups!$A$4:$E$311,5,FALSE)</f>
        <v>CR6</v>
      </c>
      <c r="S901" t="str">
        <f t="shared" si="70"/>
        <v>510</v>
      </c>
      <c r="T901" t="str">
        <f t="shared" si="71"/>
        <v>CR6510</v>
      </c>
      <c r="U901" t="str">
        <f t="shared" si="72"/>
        <v>CR65102014</v>
      </c>
      <c r="V901" t="str">
        <f t="shared" si="73"/>
        <v>PLTL</v>
      </c>
      <c r="W901" t="str">
        <f t="shared" si="74"/>
        <v>CR6PLTL2014</v>
      </c>
    </row>
    <row r="902" spans="1:23" x14ac:dyDescent="0.25">
      <c r="A902" t="s">
        <v>3222</v>
      </c>
      <c r="B902" t="s">
        <v>2905</v>
      </c>
      <c r="C902" t="s">
        <v>17</v>
      </c>
      <c r="D902" s="1" t="s">
        <v>24</v>
      </c>
      <c r="E902" s="11">
        <v>486.94</v>
      </c>
      <c r="F902" s="11">
        <v>496.66</v>
      </c>
      <c r="G902" s="11">
        <v>479.03</v>
      </c>
      <c r="H902" s="11">
        <v>292.93</v>
      </c>
      <c r="I902" s="11">
        <v>283.24</v>
      </c>
      <c r="J902" s="11">
        <v>277.11</v>
      </c>
      <c r="K902" s="11">
        <v>230.8</v>
      </c>
      <c r="L902" s="11">
        <v>380.6</v>
      </c>
      <c r="M902" s="11">
        <v>304.18</v>
      </c>
      <c r="N902" s="11">
        <v>221.66</v>
      </c>
      <c r="O902" s="11">
        <v>58.61</v>
      </c>
      <c r="P902" s="11">
        <v>137.19999999999999</v>
      </c>
      <c r="Q902" s="11">
        <v>3648.96</v>
      </c>
      <c r="R902" t="str">
        <f>VLOOKUP(D902,Lookups!$A$4:$E$311,5,FALSE)</f>
        <v>GR3</v>
      </c>
      <c r="S902" t="str">
        <f t="shared" si="70"/>
        <v>510</v>
      </c>
      <c r="T902" t="str">
        <f t="shared" si="71"/>
        <v>GR3510</v>
      </c>
      <c r="U902" t="str">
        <f t="shared" si="72"/>
        <v>GR35102014</v>
      </c>
      <c r="V902" t="str">
        <f t="shared" si="73"/>
        <v>PLTL</v>
      </c>
      <c r="W902" t="str">
        <f t="shared" si="74"/>
        <v>GR3PLTL2014</v>
      </c>
    </row>
    <row r="903" spans="1:23" x14ac:dyDescent="0.25">
      <c r="A903" t="s">
        <v>3222</v>
      </c>
      <c r="B903" t="s">
        <v>2905</v>
      </c>
      <c r="C903" t="s">
        <v>17</v>
      </c>
      <c r="D903" s="1" t="s">
        <v>25</v>
      </c>
      <c r="E903" s="11">
        <v>730.4</v>
      </c>
      <c r="F903" s="11">
        <v>744.99</v>
      </c>
      <c r="G903" s="11">
        <v>718.55</v>
      </c>
      <c r="H903" s="11">
        <v>439.38</v>
      </c>
      <c r="I903" s="11">
        <v>424.79</v>
      </c>
      <c r="J903" s="11">
        <v>415.62</v>
      </c>
      <c r="K903" s="11">
        <v>346.17</v>
      </c>
      <c r="L903" s="11">
        <v>570.88</v>
      </c>
      <c r="M903" s="11">
        <v>456.27</v>
      </c>
      <c r="N903" s="11">
        <v>332.5</v>
      </c>
      <c r="O903" s="11">
        <v>87.92</v>
      </c>
      <c r="P903" s="11">
        <v>205.8</v>
      </c>
      <c r="Q903" s="11">
        <v>5473.27</v>
      </c>
      <c r="R903" t="str">
        <f>VLOOKUP(D903,Lookups!$A$4:$E$311,5,FALSE)</f>
        <v>GR4</v>
      </c>
      <c r="S903" t="str">
        <f t="shared" si="70"/>
        <v>510</v>
      </c>
      <c r="T903" t="str">
        <f t="shared" si="71"/>
        <v>GR4510</v>
      </c>
      <c r="U903" t="str">
        <f t="shared" si="72"/>
        <v>GR45102014</v>
      </c>
      <c r="V903" t="str">
        <f t="shared" si="73"/>
        <v>PLTL</v>
      </c>
      <c r="W903" t="str">
        <f t="shared" si="74"/>
        <v>GR4PLTL2014</v>
      </c>
    </row>
    <row r="904" spans="1:23" x14ac:dyDescent="0.25">
      <c r="A904" t="s">
        <v>3222</v>
      </c>
      <c r="B904" t="s">
        <v>2905</v>
      </c>
      <c r="C904" t="s">
        <v>17</v>
      </c>
      <c r="D904" s="1" t="s">
        <v>26</v>
      </c>
      <c r="E904" s="11">
        <v>0</v>
      </c>
      <c r="F904" s="11">
        <v>0</v>
      </c>
      <c r="G904" s="11">
        <v>0</v>
      </c>
      <c r="H904" s="11">
        <v>0</v>
      </c>
      <c r="I904" s="11">
        <v>0</v>
      </c>
      <c r="J904" s="11">
        <v>0</v>
      </c>
      <c r="K904" s="11">
        <v>0</v>
      </c>
      <c r="L904" s="11">
        <v>0</v>
      </c>
      <c r="M904" s="11">
        <v>0</v>
      </c>
      <c r="N904" s="11">
        <v>0</v>
      </c>
      <c r="O904" s="11">
        <v>0</v>
      </c>
      <c r="P904" s="11">
        <v>0</v>
      </c>
      <c r="Q904" s="11">
        <v>0</v>
      </c>
      <c r="R904" t="str">
        <f>VLOOKUP(D904,Lookups!$A$4:$E$311,5,FALSE)</f>
        <v>GRC</v>
      </c>
      <c r="S904" t="str">
        <f t="shared" si="70"/>
        <v>510</v>
      </c>
      <c r="T904" t="str">
        <f t="shared" si="71"/>
        <v>GRC510</v>
      </c>
      <c r="U904" t="str">
        <f t="shared" si="72"/>
        <v>GRC5102014</v>
      </c>
      <c r="V904" t="str">
        <f t="shared" si="73"/>
        <v>PLTL</v>
      </c>
      <c r="W904" t="str">
        <f t="shared" si="74"/>
        <v>GRCPLTL2014</v>
      </c>
    </row>
    <row r="905" spans="1:23" x14ac:dyDescent="0.25">
      <c r="A905" t="s">
        <v>3222</v>
      </c>
      <c r="B905" t="s">
        <v>2905</v>
      </c>
      <c r="C905" t="s">
        <v>27</v>
      </c>
      <c r="D905" s="1" t="s">
        <v>18</v>
      </c>
      <c r="E905" s="11">
        <v>0</v>
      </c>
      <c r="F905" s="11">
        <v>0</v>
      </c>
      <c r="G905" s="11">
        <v>0</v>
      </c>
      <c r="H905" s="11">
        <v>0</v>
      </c>
      <c r="I905" s="11">
        <v>0</v>
      </c>
      <c r="J905" s="11">
        <v>0</v>
      </c>
      <c r="K905" s="11">
        <v>0</v>
      </c>
      <c r="L905" s="11">
        <v>0</v>
      </c>
      <c r="M905" s="11">
        <v>0</v>
      </c>
      <c r="N905" s="11">
        <v>0</v>
      </c>
      <c r="O905" s="11">
        <v>0</v>
      </c>
      <c r="P905" s="11">
        <v>0</v>
      </c>
      <c r="Q905" s="11">
        <v>0</v>
      </c>
      <c r="R905" t="str">
        <f>VLOOKUP(D905,Lookups!$A$4:$E$311,5,FALSE)</f>
        <v>CRC</v>
      </c>
      <c r="S905" t="str">
        <f t="shared" si="70"/>
        <v>510</v>
      </c>
      <c r="T905" t="str">
        <f t="shared" si="71"/>
        <v>CRC510</v>
      </c>
      <c r="U905" t="str">
        <f t="shared" si="72"/>
        <v>CRC5102014</v>
      </c>
      <c r="V905" t="str">
        <f t="shared" si="73"/>
        <v>PNTL</v>
      </c>
      <c r="W905" t="str">
        <f t="shared" si="74"/>
        <v>CRCPNTL2014</v>
      </c>
    </row>
    <row r="906" spans="1:23" x14ac:dyDescent="0.25">
      <c r="A906" t="s">
        <v>3222</v>
      </c>
      <c r="B906" t="s">
        <v>2905</v>
      </c>
      <c r="C906" t="s">
        <v>27</v>
      </c>
      <c r="D906" s="1" t="s">
        <v>19</v>
      </c>
      <c r="E906" s="11">
        <v>210.05</v>
      </c>
      <c r="F906" s="11">
        <v>285.81</v>
      </c>
      <c r="G906" s="11">
        <v>2111.21</v>
      </c>
      <c r="H906" s="11">
        <v>153.97</v>
      </c>
      <c r="I906" s="11">
        <v>49.8</v>
      </c>
      <c r="J906" s="11">
        <v>365.78</v>
      </c>
      <c r="K906" s="11">
        <v>527.97</v>
      </c>
      <c r="L906" s="11">
        <v>550.26</v>
      </c>
      <c r="M906" s="11">
        <v>299.29000000000002</v>
      </c>
      <c r="N906" s="11">
        <v>342.8</v>
      </c>
      <c r="O906" s="11">
        <v>298</v>
      </c>
      <c r="P906" s="11">
        <v>509.23</v>
      </c>
      <c r="Q906" s="11">
        <v>5704.17</v>
      </c>
      <c r="R906" t="str">
        <f>VLOOKUP(D906,Lookups!$A$4:$E$311,5,FALSE)</f>
        <v>CR4</v>
      </c>
      <c r="S906" t="str">
        <f t="shared" si="70"/>
        <v>510</v>
      </c>
      <c r="T906" t="str">
        <f t="shared" si="71"/>
        <v>CR4510</v>
      </c>
      <c r="U906" t="str">
        <f t="shared" si="72"/>
        <v>CR45102014</v>
      </c>
      <c r="V906" t="str">
        <f t="shared" si="73"/>
        <v>PNTL</v>
      </c>
      <c r="W906" t="str">
        <f t="shared" si="74"/>
        <v>CR4PNTL2014</v>
      </c>
    </row>
    <row r="907" spans="1:23" x14ac:dyDescent="0.25">
      <c r="A907" t="s">
        <v>3222</v>
      </c>
      <c r="B907" t="s">
        <v>2905</v>
      </c>
      <c r="C907" t="s">
        <v>27</v>
      </c>
      <c r="D907" s="1" t="s">
        <v>20</v>
      </c>
      <c r="E907" s="11">
        <v>233.39</v>
      </c>
      <c r="F907" s="11">
        <v>317.60000000000002</v>
      </c>
      <c r="G907" s="11">
        <v>2345.79</v>
      </c>
      <c r="H907" s="11">
        <v>171.1</v>
      </c>
      <c r="I907" s="11">
        <v>55.36</v>
      </c>
      <c r="J907" s="11">
        <v>406.43</v>
      </c>
      <c r="K907" s="11">
        <v>586.66</v>
      </c>
      <c r="L907" s="11">
        <v>611.39</v>
      </c>
      <c r="M907" s="11">
        <v>332.53</v>
      </c>
      <c r="N907" s="11">
        <v>380.93</v>
      </c>
      <c r="O907" s="11">
        <v>331.1</v>
      </c>
      <c r="P907" s="11">
        <v>565.80999999999995</v>
      </c>
      <c r="Q907" s="11">
        <v>6338.09</v>
      </c>
      <c r="R907" t="str">
        <f>VLOOKUP(D907,Lookups!$A$4:$E$311,5,FALSE)</f>
        <v>CR5</v>
      </c>
      <c r="S907" t="str">
        <f t="shared" si="70"/>
        <v>510</v>
      </c>
      <c r="T907" t="str">
        <f t="shared" si="71"/>
        <v>CR5510</v>
      </c>
      <c r="U907" t="str">
        <f t="shared" si="72"/>
        <v>CR55102014</v>
      </c>
      <c r="V907" t="str">
        <f t="shared" si="73"/>
        <v>PNTL</v>
      </c>
      <c r="W907" t="str">
        <f t="shared" si="74"/>
        <v>CR5PNTL2014</v>
      </c>
    </row>
    <row r="908" spans="1:23" x14ac:dyDescent="0.25">
      <c r="A908" t="s">
        <v>3222</v>
      </c>
      <c r="B908" t="s">
        <v>2905</v>
      </c>
      <c r="C908" t="s">
        <v>27</v>
      </c>
      <c r="D908" s="1" t="s">
        <v>21</v>
      </c>
      <c r="E908" s="11">
        <v>334.52</v>
      </c>
      <c r="F908" s="11">
        <v>455.22</v>
      </c>
      <c r="G908" s="11">
        <v>3362.32</v>
      </c>
      <c r="H908" s="11">
        <v>245.21</v>
      </c>
      <c r="I908" s="11">
        <v>79.34</v>
      </c>
      <c r="J908" s="11">
        <v>582.55999999999995</v>
      </c>
      <c r="K908" s="11">
        <v>840.85</v>
      </c>
      <c r="L908" s="11">
        <v>876.33</v>
      </c>
      <c r="M908" s="11">
        <v>476.6</v>
      </c>
      <c r="N908" s="11">
        <v>545.99</v>
      </c>
      <c r="O908" s="11">
        <v>474.58</v>
      </c>
      <c r="P908" s="11">
        <v>811</v>
      </c>
      <c r="Q908" s="11">
        <v>9084.52</v>
      </c>
      <c r="R908" t="str">
        <f>VLOOKUP(D908,Lookups!$A$4:$E$311,5,FALSE)</f>
        <v>CR6</v>
      </c>
      <c r="S908" t="str">
        <f t="shared" si="70"/>
        <v>510</v>
      </c>
      <c r="T908" t="str">
        <f t="shared" si="71"/>
        <v>CR6510</v>
      </c>
      <c r="U908" t="str">
        <f t="shared" si="72"/>
        <v>CR65102014</v>
      </c>
      <c r="V908" t="str">
        <f t="shared" si="73"/>
        <v>PNTL</v>
      </c>
      <c r="W908" t="str">
        <f t="shared" si="74"/>
        <v>CR6PNTL2014</v>
      </c>
    </row>
    <row r="909" spans="1:23" x14ac:dyDescent="0.25">
      <c r="A909" t="s">
        <v>3222</v>
      </c>
      <c r="B909" t="s">
        <v>2905</v>
      </c>
      <c r="C909" t="s">
        <v>27</v>
      </c>
      <c r="D909" s="1" t="s">
        <v>24</v>
      </c>
      <c r="E909" s="11">
        <v>165.38</v>
      </c>
      <c r="F909" s="11">
        <v>223.14</v>
      </c>
      <c r="G909" s="11">
        <v>1716.04</v>
      </c>
      <c r="H909" s="11">
        <v>120.24</v>
      </c>
      <c r="I909" s="11">
        <v>41.36</v>
      </c>
      <c r="J909" s="11">
        <v>280.27</v>
      </c>
      <c r="K909" s="11">
        <v>403.36</v>
      </c>
      <c r="L909" s="11">
        <v>413.3</v>
      </c>
      <c r="M909" s="11">
        <v>232.74</v>
      </c>
      <c r="N909" s="11">
        <v>228.12</v>
      </c>
      <c r="O909" s="11">
        <v>230.68</v>
      </c>
      <c r="P909" s="11">
        <v>402.65</v>
      </c>
      <c r="Q909" s="11">
        <v>4457.28</v>
      </c>
      <c r="R909" t="str">
        <f>VLOOKUP(D909,Lookups!$A$4:$E$311,5,FALSE)</f>
        <v>GR3</v>
      </c>
      <c r="S909" t="str">
        <f t="shared" si="70"/>
        <v>510</v>
      </c>
      <c r="T909" t="str">
        <f t="shared" si="71"/>
        <v>GR3510</v>
      </c>
      <c r="U909" t="str">
        <f t="shared" si="72"/>
        <v>GR35102014</v>
      </c>
      <c r="V909" t="str">
        <f t="shared" si="73"/>
        <v>PNTL</v>
      </c>
      <c r="W909" t="str">
        <f t="shared" si="74"/>
        <v>GR3PNTL2014</v>
      </c>
    </row>
    <row r="910" spans="1:23" x14ac:dyDescent="0.25">
      <c r="A910" t="s">
        <v>3222</v>
      </c>
      <c r="B910" t="s">
        <v>2905</v>
      </c>
      <c r="C910" t="s">
        <v>27</v>
      </c>
      <c r="D910" s="1" t="s">
        <v>25</v>
      </c>
      <c r="E910" s="11">
        <v>248.06</v>
      </c>
      <c r="F910" s="11">
        <v>334.71</v>
      </c>
      <c r="G910" s="11">
        <v>2574.06</v>
      </c>
      <c r="H910" s="11">
        <v>180.4</v>
      </c>
      <c r="I910" s="11">
        <v>62.05</v>
      </c>
      <c r="J910" s="11">
        <v>420.44</v>
      </c>
      <c r="K910" s="11">
        <v>605.01</v>
      </c>
      <c r="L910" s="11">
        <v>619.91999999999996</v>
      </c>
      <c r="M910" s="11">
        <v>349.13</v>
      </c>
      <c r="N910" s="11">
        <v>342.19</v>
      </c>
      <c r="O910" s="11">
        <v>346</v>
      </c>
      <c r="P910" s="11">
        <v>604.01</v>
      </c>
      <c r="Q910" s="11">
        <v>6685.98</v>
      </c>
      <c r="R910" t="str">
        <f>VLOOKUP(D910,Lookups!$A$4:$E$311,5,FALSE)</f>
        <v>GR4</v>
      </c>
      <c r="S910" t="str">
        <f t="shared" si="70"/>
        <v>510</v>
      </c>
      <c r="T910" t="str">
        <f t="shared" si="71"/>
        <v>GR4510</v>
      </c>
      <c r="U910" t="str">
        <f t="shared" si="72"/>
        <v>GR45102014</v>
      </c>
      <c r="V910" t="str">
        <f t="shared" si="73"/>
        <v>PNTL</v>
      </c>
      <c r="W910" t="str">
        <f t="shared" si="74"/>
        <v>GR4PNTL2014</v>
      </c>
    </row>
    <row r="911" spans="1:23" x14ac:dyDescent="0.25">
      <c r="A911" t="s">
        <v>3222</v>
      </c>
      <c r="B911" t="s">
        <v>2905</v>
      </c>
      <c r="C911" t="s">
        <v>27</v>
      </c>
      <c r="D911" s="1" t="s">
        <v>26</v>
      </c>
      <c r="E911" s="11">
        <v>0</v>
      </c>
      <c r="F911" s="11">
        <v>0</v>
      </c>
      <c r="G911" s="11">
        <v>0</v>
      </c>
      <c r="H911" s="11">
        <v>0</v>
      </c>
      <c r="I911" s="11">
        <v>0</v>
      </c>
      <c r="J911" s="11">
        <v>0</v>
      </c>
      <c r="K911" s="11">
        <v>0</v>
      </c>
      <c r="L911" s="11">
        <v>0</v>
      </c>
      <c r="M911" s="11">
        <v>0</v>
      </c>
      <c r="N911" s="11">
        <v>0</v>
      </c>
      <c r="O911" s="11">
        <v>0</v>
      </c>
      <c r="P911" s="11">
        <v>0</v>
      </c>
      <c r="Q911" s="11">
        <v>0</v>
      </c>
      <c r="R911" t="str">
        <f>VLOOKUP(D911,Lookups!$A$4:$E$311,5,FALSE)</f>
        <v>GRC</v>
      </c>
      <c r="S911" t="str">
        <f t="shared" si="70"/>
        <v>510</v>
      </c>
      <c r="T911" t="str">
        <f t="shared" si="71"/>
        <v>GRC510</v>
      </c>
      <c r="U911" t="str">
        <f t="shared" si="72"/>
        <v>GRC5102014</v>
      </c>
      <c r="V911" t="str">
        <f t="shared" si="73"/>
        <v>PNTL</v>
      </c>
      <c r="W911" t="str">
        <f t="shared" si="74"/>
        <v>GRCPNTL2014</v>
      </c>
    </row>
    <row r="912" spans="1:23" x14ac:dyDescent="0.25">
      <c r="A912" t="s">
        <v>3222</v>
      </c>
      <c r="B912" t="s">
        <v>2907</v>
      </c>
      <c r="C912" t="s">
        <v>17</v>
      </c>
      <c r="D912" s="1" t="s">
        <v>18</v>
      </c>
      <c r="E912" s="11">
        <v>0</v>
      </c>
      <c r="F912" s="11">
        <v>0</v>
      </c>
      <c r="G912" s="11">
        <v>0</v>
      </c>
      <c r="H912" s="11">
        <v>0</v>
      </c>
      <c r="I912" s="11">
        <v>0</v>
      </c>
      <c r="J912" s="11">
        <v>0</v>
      </c>
      <c r="K912" s="11">
        <v>0</v>
      </c>
      <c r="L912" s="11">
        <v>0</v>
      </c>
      <c r="M912" s="11">
        <v>0</v>
      </c>
      <c r="N912" s="11">
        <v>0</v>
      </c>
      <c r="O912" s="11">
        <v>0</v>
      </c>
      <c r="P912" s="11">
        <v>0</v>
      </c>
      <c r="Q912" s="11">
        <v>0</v>
      </c>
      <c r="R912" t="str">
        <f>VLOOKUP(D912,Lookups!$A$4:$E$311,5,FALSE)</f>
        <v>CRC</v>
      </c>
      <c r="S912" t="str">
        <f t="shared" si="70"/>
        <v>511</v>
      </c>
      <c r="T912" t="str">
        <f t="shared" si="71"/>
        <v>CRC511</v>
      </c>
      <c r="U912" t="str">
        <f t="shared" si="72"/>
        <v>CRC5112014</v>
      </c>
      <c r="V912" t="str">
        <f t="shared" si="73"/>
        <v>PLTL</v>
      </c>
      <c r="W912" t="str">
        <f t="shared" si="74"/>
        <v>CRCPLTL2014</v>
      </c>
    </row>
    <row r="913" spans="1:23" x14ac:dyDescent="0.25">
      <c r="A913" t="s">
        <v>3222</v>
      </c>
      <c r="B913" t="s">
        <v>2907</v>
      </c>
      <c r="C913" t="s">
        <v>17</v>
      </c>
      <c r="D913" s="1" t="s">
        <v>19</v>
      </c>
      <c r="E913" s="11">
        <v>5984.98</v>
      </c>
      <c r="F913" s="11">
        <v>1551.24</v>
      </c>
      <c r="G913" s="11">
        <v>1188.3399999999999</v>
      </c>
      <c r="H913" s="11">
        <v>24.62</v>
      </c>
      <c r="I913" s="11">
        <v>327.54000000000002</v>
      </c>
      <c r="J913" s="11">
        <v>778.46</v>
      </c>
      <c r="K913" s="11">
        <v>923.88</v>
      </c>
      <c r="L913" s="11">
        <v>114.27</v>
      </c>
      <c r="M913" s="11">
        <v>300.45</v>
      </c>
      <c r="N913" s="11">
        <v>727.25</v>
      </c>
      <c r="O913" s="11">
        <v>496.89</v>
      </c>
      <c r="P913" s="11">
        <v>425.77</v>
      </c>
      <c r="Q913" s="11">
        <v>12843.69</v>
      </c>
      <c r="R913" t="str">
        <f>VLOOKUP(D913,Lookups!$A$4:$E$311,5,FALSE)</f>
        <v>CR4</v>
      </c>
      <c r="S913" t="str">
        <f t="shared" si="70"/>
        <v>511</v>
      </c>
      <c r="T913" t="str">
        <f t="shared" si="71"/>
        <v>CR4511</v>
      </c>
      <c r="U913" t="str">
        <f t="shared" si="72"/>
        <v>CR45112014</v>
      </c>
      <c r="V913" t="str">
        <f t="shared" si="73"/>
        <v>PLTL</v>
      </c>
      <c r="W913" t="str">
        <f t="shared" si="74"/>
        <v>CR4PLTL2014</v>
      </c>
    </row>
    <row r="914" spans="1:23" x14ac:dyDescent="0.25">
      <c r="A914" t="s">
        <v>3222</v>
      </c>
      <c r="B914" t="s">
        <v>2907</v>
      </c>
      <c r="C914" t="s">
        <v>17</v>
      </c>
      <c r="D914" s="1" t="s">
        <v>20</v>
      </c>
      <c r="E914" s="11">
        <v>6970.21</v>
      </c>
      <c r="F914" s="11">
        <v>1719.72</v>
      </c>
      <c r="G914" s="11">
        <v>1366.95</v>
      </c>
      <c r="H914" s="11">
        <v>263.87</v>
      </c>
      <c r="I914" s="11">
        <v>457.4</v>
      </c>
      <c r="J914" s="11">
        <v>319.20999999999998</v>
      </c>
      <c r="K914" s="11">
        <v>1110.92</v>
      </c>
      <c r="L914" s="11">
        <v>167.74</v>
      </c>
      <c r="M914" s="11">
        <v>427.32</v>
      </c>
      <c r="N914" s="11">
        <v>1674.61</v>
      </c>
      <c r="O914" s="11">
        <v>833.42</v>
      </c>
      <c r="P914" s="11">
        <v>412.1</v>
      </c>
      <c r="Q914" s="11">
        <v>15723.47</v>
      </c>
      <c r="R914" t="str">
        <f>VLOOKUP(D914,Lookups!$A$4:$E$311,5,FALSE)</f>
        <v>CR5</v>
      </c>
      <c r="S914" t="str">
        <f t="shared" si="70"/>
        <v>511</v>
      </c>
      <c r="T914" t="str">
        <f t="shared" si="71"/>
        <v>CR5511</v>
      </c>
      <c r="U914" t="str">
        <f t="shared" si="72"/>
        <v>CR55112014</v>
      </c>
      <c r="V914" t="str">
        <f t="shared" si="73"/>
        <v>PLTL</v>
      </c>
      <c r="W914" t="str">
        <f t="shared" si="74"/>
        <v>CR5PLTL2014</v>
      </c>
    </row>
    <row r="915" spans="1:23" x14ac:dyDescent="0.25">
      <c r="A915" t="s">
        <v>3222</v>
      </c>
      <c r="B915" t="s">
        <v>2907</v>
      </c>
      <c r="C915" t="s">
        <v>17</v>
      </c>
      <c r="D915" s="1" t="s">
        <v>21</v>
      </c>
      <c r="E915" s="11">
        <v>9688.33</v>
      </c>
      <c r="F915" s="11">
        <v>2872.8</v>
      </c>
      <c r="G915" s="11">
        <v>3351.61</v>
      </c>
      <c r="H915" s="11">
        <v>39.21</v>
      </c>
      <c r="I915" s="11">
        <v>521.61</v>
      </c>
      <c r="J915" s="11">
        <v>392.23</v>
      </c>
      <c r="K915" s="11">
        <v>1340.17</v>
      </c>
      <c r="L915" s="11">
        <v>0</v>
      </c>
      <c r="M915" s="11">
        <v>478.52</v>
      </c>
      <c r="N915" s="11">
        <v>1158.1600000000001</v>
      </c>
      <c r="O915" s="11">
        <v>791.32</v>
      </c>
      <c r="P915" s="11">
        <v>589.89</v>
      </c>
      <c r="Q915" s="11">
        <v>21223.85</v>
      </c>
      <c r="R915" t="str">
        <f>VLOOKUP(D915,Lookups!$A$4:$E$311,5,FALSE)</f>
        <v>CR6</v>
      </c>
      <c r="S915" t="str">
        <f t="shared" si="70"/>
        <v>511</v>
      </c>
      <c r="T915" t="str">
        <f t="shared" si="71"/>
        <v>CR6511</v>
      </c>
      <c r="U915" t="str">
        <f t="shared" si="72"/>
        <v>CR65112014</v>
      </c>
      <c r="V915" t="str">
        <f t="shared" si="73"/>
        <v>PLTL</v>
      </c>
      <c r="W915" t="str">
        <f t="shared" si="74"/>
        <v>CR6PLTL2014</v>
      </c>
    </row>
    <row r="916" spans="1:23" x14ac:dyDescent="0.25">
      <c r="A916" t="s">
        <v>3222</v>
      </c>
      <c r="B916" t="s">
        <v>2907</v>
      </c>
      <c r="C916" t="s">
        <v>17</v>
      </c>
      <c r="D916" s="1" t="s">
        <v>24</v>
      </c>
      <c r="E916" s="11">
        <v>4295.4399999999996</v>
      </c>
      <c r="F916" s="11">
        <v>2892.06</v>
      </c>
      <c r="G916" s="11">
        <v>4630.1099999999997</v>
      </c>
      <c r="H916" s="11">
        <v>2385.5700000000002</v>
      </c>
      <c r="I916" s="11">
        <v>3369.3</v>
      </c>
      <c r="J916" s="11">
        <v>2287.64</v>
      </c>
      <c r="K916" s="11">
        <v>1119.23</v>
      </c>
      <c r="L916" s="11">
        <v>2242.44</v>
      </c>
      <c r="M916" s="11">
        <v>3151.36</v>
      </c>
      <c r="N916" s="11">
        <v>1459.36</v>
      </c>
      <c r="O916" s="11">
        <v>2036.73</v>
      </c>
      <c r="P916" s="11">
        <v>1364.83</v>
      </c>
      <c r="Q916" s="11">
        <v>31234.07</v>
      </c>
      <c r="R916" t="str">
        <f>VLOOKUP(D916,Lookups!$A$4:$E$311,5,FALSE)</f>
        <v>GR3</v>
      </c>
      <c r="S916" t="str">
        <f t="shared" si="70"/>
        <v>511</v>
      </c>
      <c r="T916" t="str">
        <f t="shared" si="71"/>
        <v>GR3511</v>
      </c>
      <c r="U916" t="str">
        <f t="shared" si="72"/>
        <v>GR35112014</v>
      </c>
      <c r="V916" t="str">
        <f t="shared" si="73"/>
        <v>PLTL</v>
      </c>
      <c r="W916" t="str">
        <f t="shared" si="74"/>
        <v>GR3PLTL2014</v>
      </c>
    </row>
    <row r="917" spans="1:23" x14ac:dyDescent="0.25">
      <c r="A917" t="s">
        <v>3222</v>
      </c>
      <c r="B917" t="s">
        <v>2907</v>
      </c>
      <c r="C917" t="s">
        <v>17</v>
      </c>
      <c r="D917" s="1" t="s">
        <v>25</v>
      </c>
      <c r="E917" s="11">
        <v>6966.93</v>
      </c>
      <c r="F917" s="11">
        <v>4064.79</v>
      </c>
      <c r="G917" s="11">
        <v>6945.16</v>
      </c>
      <c r="H917" s="11">
        <v>3396.12</v>
      </c>
      <c r="I917" s="11">
        <v>5514.67</v>
      </c>
      <c r="J917" s="11">
        <v>5025.67</v>
      </c>
      <c r="K917" s="11">
        <v>1678.87</v>
      </c>
      <c r="L917" s="11">
        <v>4074.07</v>
      </c>
      <c r="M917" s="11">
        <v>4298.42</v>
      </c>
      <c r="N917" s="11">
        <v>2189.08</v>
      </c>
      <c r="O917" s="11">
        <v>3055.14</v>
      </c>
      <c r="P917" s="11">
        <v>2047.24</v>
      </c>
      <c r="Q917" s="11">
        <v>49256.160000000003</v>
      </c>
      <c r="R917" t="str">
        <f>VLOOKUP(D917,Lookups!$A$4:$E$311,5,FALSE)</f>
        <v>GR4</v>
      </c>
      <c r="S917" t="str">
        <f t="shared" si="70"/>
        <v>511</v>
      </c>
      <c r="T917" t="str">
        <f t="shared" si="71"/>
        <v>GR4511</v>
      </c>
      <c r="U917" t="str">
        <f t="shared" si="72"/>
        <v>GR45112014</v>
      </c>
      <c r="V917" t="str">
        <f t="shared" si="73"/>
        <v>PLTL</v>
      </c>
      <c r="W917" t="str">
        <f t="shared" si="74"/>
        <v>GR4PLTL2014</v>
      </c>
    </row>
    <row r="918" spans="1:23" x14ac:dyDescent="0.25">
      <c r="A918" t="s">
        <v>3222</v>
      </c>
      <c r="B918" t="s">
        <v>2907</v>
      </c>
      <c r="C918" t="s">
        <v>17</v>
      </c>
      <c r="D918" s="1" t="s">
        <v>26</v>
      </c>
      <c r="E918" s="11">
        <v>0</v>
      </c>
      <c r="F918" s="11">
        <v>0</v>
      </c>
      <c r="G918" s="11">
        <v>0</v>
      </c>
      <c r="H918" s="11">
        <v>0</v>
      </c>
      <c r="I918" s="11">
        <v>0</v>
      </c>
      <c r="J918" s="11">
        <v>0</v>
      </c>
      <c r="K918" s="11">
        <v>0</v>
      </c>
      <c r="L918" s="11">
        <v>0</v>
      </c>
      <c r="M918" s="11">
        <v>0</v>
      </c>
      <c r="N918" s="11">
        <v>0</v>
      </c>
      <c r="O918" s="11">
        <v>0</v>
      </c>
      <c r="P918" s="11">
        <v>0</v>
      </c>
      <c r="Q918" s="11">
        <v>0</v>
      </c>
      <c r="R918" t="str">
        <f>VLOOKUP(D918,Lookups!$A$4:$E$311,5,FALSE)</f>
        <v>GRC</v>
      </c>
      <c r="S918" t="str">
        <f t="shared" si="70"/>
        <v>511</v>
      </c>
      <c r="T918" t="str">
        <f t="shared" si="71"/>
        <v>GRC511</v>
      </c>
      <c r="U918" t="str">
        <f t="shared" si="72"/>
        <v>GRC5112014</v>
      </c>
      <c r="V918" t="str">
        <f t="shared" si="73"/>
        <v>PLTL</v>
      </c>
      <c r="W918" t="str">
        <f t="shared" si="74"/>
        <v>GRCPLTL2014</v>
      </c>
    </row>
    <row r="919" spans="1:23" x14ac:dyDescent="0.25">
      <c r="A919" t="s">
        <v>3222</v>
      </c>
      <c r="B919" t="s">
        <v>2907</v>
      </c>
      <c r="C919" t="s">
        <v>27</v>
      </c>
      <c r="D919" s="1" t="s">
        <v>18</v>
      </c>
      <c r="E919" s="11">
        <v>0</v>
      </c>
      <c r="F919" s="11">
        <v>0</v>
      </c>
      <c r="G919" s="11">
        <v>0</v>
      </c>
      <c r="H919" s="11">
        <v>0</v>
      </c>
      <c r="I919" s="11">
        <v>0</v>
      </c>
      <c r="J919" s="11">
        <v>0</v>
      </c>
      <c r="K919" s="11">
        <v>0</v>
      </c>
      <c r="L919" s="11">
        <v>0</v>
      </c>
      <c r="M919" s="11">
        <v>0</v>
      </c>
      <c r="N919" s="11">
        <v>0</v>
      </c>
      <c r="O919" s="11">
        <v>0</v>
      </c>
      <c r="P919" s="11">
        <v>0</v>
      </c>
      <c r="Q919" s="11">
        <v>0</v>
      </c>
      <c r="R919" t="str">
        <f>VLOOKUP(D919,Lookups!$A$4:$E$311,5,FALSE)</f>
        <v>CRC</v>
      </c>
      <c r="S919" t="str">
        <f t="shared" ref="S919:S982" si="75">LEFT(B919,3)</f>
        <v>511</v>
      </c>
      <c r="T919" t="str">
        <f t="shared" ref="T919:T982" si="76">R919&amp;S919</f>
        <v>CRC511</v>
      </c>
      <c r="U919" t="str">
        <f t="shared" si="72"/>
        <v>CRC5112014</v>
      </c>
      <c r="V919" t="str">
        <f t="shared" si="73"/>
        <v>PNTL</v>
      </c>
      <c r="W919" t="str">
        <f t="shared" si="74"/>
        <v>CRCPNTL2014</v>
      </c>
    </row>
    <row r="920" spans="1:23" x14ac:dyDescent="0.25">
      <c r="A920" t="s">
        <v>3222</v>
      </c>
      <c r="B920" t="s">
        <v>2907</v>
      </c>
      <c r="C920" t="s">
        <v>27</v>
      </c>
      <c r="D920" s="1" t="s">
        <v>19</v>
      </c>
      <c r="E920" s="11">
        <v>9875.27</v>
      </c>
      <c r="F920" s="11">
        <v>12525.31</v>
      </c>
      <c r="G920" s="11">
        <v>13451.39</v>
      </c>
      <c r="H920" s="11">
        <v>6338.02</v>
      </c>
      <c r="I920" s="11">
        <v>10181.01</v>
      </c>
      <c r="J920" s="11">
        <v>11444.55</v>
      </c>
      <c r="K920" s="11">
        <v>9106.01</v>
      </c>
      <c r="L920" s="11">
        <v>14567.03</v>
      </c>
      <c r="M920" s="11">
        <v>6355.98</v>
      </c>
      <c r="N920" s="11">
        <v>8590.94</v>
      </c>
      <c r="O920" s="11">
        <v>8505.0400000000009</v>
      </c>
      <c r="P920" s="11">
        <v>29320.07</v>
      </c>
      <c r="Q920" s="11">
        <v>140260.62</v>
      </c>
      <c r="R920" t="str">
        <f>VLOOKUP(D920,Lookups!$A$4:$E$311,5,FALSE)</f>
        <v>CR4</v>
      </c>
      <c r="S920" t="str">
        <f t="shared" si="75"/>
        <v>511</v>
      </c>
      <c r="T920" t="str">
        <f t="shared" si="76"/>
        <v>CR4511</v>
      </c>
      <c r="U920" t="str">
        <f t="shared" si="72"/>
        <v>CR45112014</v>
      </c>
      <c r="V920" t="str">
        <f t="shared" si="73"/>
        <v>PNTL</v>
      </c>
      <c r="W920" t="str">
        <f t="shared" si="74"/>
        <v>CR4PNTL2014</v>
      </c>
    </row>
    <row r="921" spans="1:23" x14ac:dyDescent="0.25">
      <c r="A921" t="s">
        <v>3222</v>
      </c>
      <c r="B921" t="s">
        <v>2907</v>
      </c>
      <c r="C921" t="s">
        <v>27</v>
      </c>
      <c r="D921" s="1" t="s">
        <v>20</v>
      </c>
      <c r="E921" s="11">
        <v>10764.8</v>
      </c>
      <c r="F921" s="11">
        <v>13661.3</v>
      </c>
      <c r="G921" s="11">
        <v>17654.7</v>
      </c>
      <c r="H921" s="11">
        <v>8754.51</v>
      </c>
      <c r="I921" s="11">
        <v>7709.76</v>
      </c>
      <c r="J921" s="11">
        <v>15102.39</v>
      </c>
      <c r="K921" s="11">
        <v>13802.68</v>
      </c>
      <c r="L921" s="11">
        <v>17489.57</v>
      </c>
      <c r="M921" s="11">
        <v>11970.49</v>
      </c>
      <c r="N921" s="11">
        <v>11709.38</v>
      </c>
      <c r="O921" s="11">
        <v>20590.12</v>
      </c>
      <c r="P921" s="11">
        <v>45620.05</v>
      </c>
      <c r="Q921" s="11">
        <v>194829.75</v>
      </c>
      <c r="R921" t="str">
        <f>VLOOKUP(D921,Lookups!$A$4:$E$311,5,FALSE)</f>
        <v>CR5</v>
      </c>
      <c r="S921" t="str">
        <f t="shared" si="75"/>
        <v>511</v>
      </c>
      <c r="T921" t="str">
        <f t="shared" si="76"/>
        <v>CR5511</v>
      </c>
      <c r="U921" t="str">
        <f t="shared" si="72"/>
        <v>CR55112014</v>
      </c>
      <c r="V921" t="str">
        <f t="shared" si="73"/>
        <v>PNTL</v>
      </c>
      <c r="W921" t="str">
        <f t="shared" si="74"/>
        <v>CR5PNTL2014</v>
      </c>
    </row>
    <row r="922" spans="1:23" x14ac:dyDescent="0.25">
      <c r="A922" t="s">
        <v>3222</v>
      </c>
      <c r="B922" t="s">
        <v>2907</v>
      </c>
      <c r="C922" t="s">
        <v>27</v>
      </c>
      <c r="D922" s="1" t="s">
        <v>21</v>
      </c>
      <c r="E922" s="11">
        <v>15187.19</v>
      </c>
      <c r="F922" s="11">
        <v>18210.310000000001</v>
      </c>
      <c r="G922" s="11">
        <v>32587.919999999998</v>
      </c>
      <c r="H922" s="11">
        <v>15870.48</v>
      </c>
      <c r="I922" s="11">
        <v>10789.71</v>
      </c>
      <c r="J922" s="11">
        <v>16878.78</v>
      </c>
      <c r="K922" s="11">
        <v>14933.71</v>
      </c>
      <c r="L922" s="11">
        <v>27927</v>
      </c>
      <c r="M922" s="11">
        <v>6541.93</v>
      </c>
      <c r="N922" s="11">
        <v>11004.29</v>
      </c>
      <c r="O922" s="11">
        <v>12776.62</v>
      </c>
      <c r="P922" s="11">
        <v>36590.42</v>
      </c>
      <c r="Q922" s="11">
        <v>219298.36</v>
      </c>
      <c r="R922" t="str">
        <f>VLOOKUP(D922,Lookups!$A$4:$E$311,5,FALSE)</f>
        <v>CR6</v>
      </c>
      <c r="S922" t="str">
        <f t="shared" si="75"/>
        <v>511</v>
      </c>
      <c r="T922" t="str">
        <f t="shared" si="76"/>
        <v>CR6511</v>
      </c>
      <c r="U922" t="str">
        <f t="shared" si="72"/>
        <v>CR65112014</v>
      </c>
      <c r="V922" t="str">
        <f t="shared" si="73"/>
        <v>PNTL</v>
      </c>
      <c r="W922" t="str">
        <f t="shared" si="74"/>
        <v>CR6PNTL2014</v>
      </c>
    </row>
    <row r="923" spans="1:23" x14ac:dyDescent="0.25">
      <c r="A923" t="s">
        <v>3222</v>
      </c>
      <c r="B923" t="s">
        <v>2907</v>
      </c>
      <c r="C923" t="s">
        <v>27</v>
      </c>
      <c r="D923" s="1" t="s">
        <v>22</v>
      </c>
      <c r="E923" s="11">
        <v>0</v>
      </c>
      <c r="F923" s="11">
        <v>195.34</v>
      </c>
      <c r="G923" s="11">
        <v>-195.34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t="str">
        <f>VLOOKUP(D923,Lookups!$A$4:$E$311,5,FALSE)</f>
        <v>TY3</v>
      </c>
      <c r="S923" t="str">
        <f t="shared" si="75"/>
        <v>511</v>
      </c>
      <c r="T923" t="str">
        <f t="shared" si="76"/>
        <v>TY3511</v>
      </c>
      <c r="U923" t="str">
        <f t="shared" si="72"/>
        <v>TY35112014</v>
      </c>
      <c r="V923" t="str">
        <f t="shared" si="73"/>
        <v>PNTL</v>
      </c>
      <c r="W923" t="str">
        <f t="shared" si="74"/>
        <v>TY3PNTL2014</v>
      </c>
    </row>
    <row r="924" spans="1:23" x14ac:dyDescent="0.25">
      <c r="A924" t="s">
        <v>3222</v>
      </c>
      <c r="B924" t="s">
        <v>2907</v>
      </c>
      <c r="C924" t="s">
        <v>27</v>
      </c>
      <c r="D924" s="1" t="s">
        <v>23</v>
      </c>
      <c r="E924" s="11">
        <v>0</v>
      </c>
      <c r="F924" s="11">
        <v>0</v>
      </c>
      <c r="G924" s="11">
        <v>0</v>
      </c>
      <c r="H924" s="11">
        <v>0</v>
      </c>
      <c r="I924" s="11">
        <v>0</v>
      </c>
      <c r="J924" s="11">
        <v>0</v>
      </c>
      <c r="K924" s="11">
        <v>0</v>
      </c>
      <c r="L924" s="11">
        <v>0</v>
      </c>
      <c r="M924" s="11">
        <v>0</v>
      </c>
      <c r="N924" s="11">
        <v>0</v>
      </c>
      <c r="O924" s="11">
        <v>0</v>
      </c>
      <c r="P924" s="11">
        <v>0</v>
      </c>
      <c r="Q924" s="11">
        <v>0</v>
      </c>
      <c r="R924" t="str">
        <f>VLOOKUP(D924,Lookups!$A$4:$E$311,5,FALSE)</f>
        <v>TYC</v>
      </c>
      <c r="S924" t="str">
        <f t="shared" si="75"/>
        <v>511</v>
      </c>
      <c r="T924" t="str">
        <f t="shared" si="76"/>
        <v>TYC511</v>
      </c>
      <c r="U924" t="str">
        <f t="shared" si="72"/>
        <v>TYC5112014</v>
      </c>
      <c r="V924" t="str">
        <f t="shared" si="73"/>
        <v>PNTL</v>
      </c>
      <c r="W924" t="str">
        <f t="shared" si="74"/>
        <v>TYCPNTL2014</v>
      </c>
    </row>
    <row r="925" spans="1:23" x14ac:dyDescent="0.25">
      <c r="A925" t="s">
        <v>3222</v>
      </c>
      <c r="B925" t="s">
        <v>2907</v>
      </c>
      <c r="C925" t="s">
        <v>27</v>
      </c>
      <c r="D925" s="1" t="s">
        <v>24</v>
      </c>
      <c r="E925" s="11">
        <v>16523.349999999999</v>
      </c>
      <c r="F925" s="11">
        <v>13590.35</v>
      </c>
      <c r="G925" s="11">
        <v>12950.9</v>
      </c>
      <c r="H925" s="11">
        <v>18771.23</v>
      </c>
      <c r="I925" s="11">
        <v>37721.269999999997</v>
      </c>
      <c r="J925" s="11">
        <v>25768.400000000001</v>
      </c>
      <c r="K925" s="11">
        <v>24757.69</v>
      </c>
      <c r="L925" s="11">
        <v>22234.57</v>
      </c>
      <c r="M925" s="11">
        <v>25555.89</v>
      </c>
      <c r="N925" s="11">
        <v>23617.94</v>
      </c>
      <c r="O925" s="11">
        <v>50715.25</v>
      </c>
      <c r="P925" s="11">
        <v>24776.22</v>
      </c>
      <c r="Q925" s="11">
        <v>296983.06</v>
      </c>
      <c r="R925" t="str">
        <f>VLOOKUP(D925,Lookups!$A$4:$E$311,5,FALSE)</f>
        <v>GR3</v>
      </c>
      <c r="S925" t="str">
        <f t="shared" si="75"/>
        <v>511</v>
      </c>
      <c r="T925" t="str">
        <f t="shared" si="76"/>
        <v>GR3511</v>
      </c>
      <c r="U925" t="str">
        <f t="shared" si="72"/>
        <v>GR35112014</v>
      </c>
      <c r="V925" t="str">
        <f t="shared" si="73"/>
        <v>PNTL</v>
      </c>
      <c r="W925" t="str">
        <f t="shared" si="74"/>
        <v>GR3PNTL2014</v>
      </c>
    </row>
    <row r="926" spans="1:23" x14ac:dyDescent="0.25">
      <c r="A926" t="s">
        <v>3222</v>
      </c>
      <c r="B926" t="s">
        <v>2907</v>
      </c>
      <c r="C926" t="s">
        <v>27</v>
      </c>
      <c r="D926" s="1" t="s">
        <v>25</v>
      </c>
      <c r="E926" s="11">
        <v>23512.97</v>
      </c>
      <c r="F926" s="11">
        <v>18074.22</v>
      </c>
      <c r="G926" s="11">
        <v>19817.96</v>
      </c>
      <c r="H926" s="11">
        <v>26292.75</v>
      </c>
      <c r="I926" s="11">
        <v>117359.98</v>
      </c>
      <c r="J926" s="11">
        <v>72576.800000000003</v>
      </c>
      <c r="K926" s="11">
        <v>42167.78</v>
      </c>
      <c r="L926" s="11">
        <v>34480.239999999998</v>
      </c>
      <c r="M926" s="11">
        <v>37221.21</v>
      </c>
      <c r="N926" s="11">
        <v>35498.65</v>
      </c>
      <c r="O926" s="11">
        <v>75199.27</v>
      </c>
      <c r="P926" s="11">
        <v>32924.589999999997</v>
      </c>
      <c r="Q926" s="11">
        <v>535126.42000000004</v>
      </c>
      <c r="R926" t="str">
        <f>VLOOKUP(D926,Lookups!$A$4:$E$311,5,FALSE)</f>
        <v>GR4</v>
      </c>
      <c r="S926" t="str">
        <f t="shared" si="75"/>
        <v>511</v>
      </c>
      <c r="T926" t="str">
        <f t="shared" si="76"/>
        <v>GR4511</v>
      </c>
      <c r="U926" t="str">
        <f t="shared" si="72"/>
        <v>GR45112014</v>
      </c>
      <c r="V926" t="str">
        <f t="shared" si="73"/>
        <v>PNTL</v>
      </c>
      <c r="W926" t="str">
        <f t="shared" si="74"/>
        <v>GR4PNTL2014</v>
      </c>
    </row>
    <row r="927" spans="1:23" x14ac:dyDescent="0.25">
      <c r="A927" t="s">
        <v>3222</v>
      </c>
      <c r="B927" t="s">
        <v>2907</v>
      </c>
      <c r="C927" t="s">
        <v>27</v>
      </c>
      <c r="D927" s="1" t="s">
        <v>26</v>
      </c>
      <c r="E927" s="11">
        <v>0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t="str">
        <f>VLOOKUP(D927,Lookups!$A$4:$E$311,5,FALSE)</f>
        <v>GRC</v>
      </c>
      <c r="S927" t="str">
        <f t="shared" si="75"/>
        <v>511</v>
      </c>
      <c r="T927" t="str">
        <f t="shared" si="76"/>
        <v>GRC511</v>
      </c>
      <c r="U927" t="str">
        <f t="shared" si="72"/>
        <v>GRC5112014</v>
      </c>
      <c r="V927" t="str">
        <f t="shared" si="73"/>
        <v>PNTL</v>
      </c>
      <c r="W927" t="str">
        <f t="shared" si="74"/>
        <v>GRCPNTL2014</v>
      </c>
    </row>
    <row r="928" spans="1:23" x14ac:dyDescent="0.25">
      <c r="A928" t="s">
        <v>3222</v>
      </c>
      <c r="B928" t="s">
        <v>2909</v>
      </c>
      <c r="C928" t="s">
        <v>17</v>
      </c>
      <c r="D928" s="1" t="s">
        <v>18</v>
      </c>
      <c r="E928" s="11">
        <v>4957.3500000000004</v>
      </c>
      <c r="F928" s="11">
        <v>1214.19</v>
      </c>
      <c r="G928" s="11">
        <v>1662.53</v>
      </c>
      <c r="H928" s="11">
        <v>149.35</v>
      </c>
      <c r="I928" s="11">
        <v>102.93</v>
      </c>
      <c r="J928" s="11">
        <v>317.41000000000003</v>
      </c>
      <c r="K928" s="11">
        <v>5287.66</v>
      </c>
      <c r="L928" s="11">
        <v>1451.2</v>
      </c>
      <c r="M928" s="11">
        <v>2014.7</v>
      </c>
      <c r="N928" s="11">
        <v>1536.92</v>
      </c>
      <c r="O928" s="11">
        <v>4866.71</v>
      </c>
      <c r="P928" s="11">
        <v>1141.22</v>
      </c>
      <c r="Q928" s="11">
        <v>24702.17</v>
      </c>
      <c r="R928" t="str">
        <f>VLOOKUP(D928,Lookups!$A$4:$E$311,5,FALSE)</f>
        <v>CRC</v>
      </c>
      <c r="S928" t="str">
        <f t="shared" si="75"/>
        <v>512</v>
      </c>
      <c r="T928" t="str">
        <f t="shared" si="76"/>
        <v>CRC512</v>
      </c>
      <c r="U928" t="str">
        <f t="shared" si="72"/>
        <v>CRC5122014</v>
      </c>
      <c r="V928" t="str">
        <f t="shared" si="73"/>
        <v>PLTL</v>
      </c>
      <c r="W928" t="str">
        <f t="shared" si="74"/>
        <v>CRCPLTL2014</v>
      </c>
    </row>
    <row r="929" spans="1:23" x14ac:dyDescent="0.25">
      <c r="A929" t="s">
        <v>3222</v>
      </c>
      <c r="B929" t="s">
        <v>2909</v>
      </c>
      <c r="C929" t="s">
        <v>17</v>
      </c>
      <c r="D929" s="1" t="s">
        <v>19</v>
      </c>
      <c r="E929" s="11">
        <v>14084.8</v>
      </c>
      <c r="F929" s="11">
        <v>13215.55</v>
      </c>
      <c r="G929" s="11">
        <v>12313.41</v>
      </c>
      <c r="H929" s="11">
        <v>18051.759999999998</v>
      </c>
      <c r="I929" s="11">
        <v>9466.35</v>
      </c>
      <c r="J929" s="11">
        <v>10133.67</v>
      </c>
      <c r="K929" s="11">
        <v>9166.44</v>
      </c>
      <c r="L929" s="11">
        <v>9523.31</v>
      </c>
      <c r="M929" s="11">
        <v>12857.06</v>
      </c>
      <c r="N929" s="11">
        <v>8479.02</v>
      </c>
      <c r="O929" s="11">
        <v>7370.88</v>
      </c>
      <c r="P929" s="11">
        <v>9620.44</v>
      </c>
      <c r="Q929" s="11">
        <v>134282.69</v>
      </c>
      <c r="R929" t="str">
        <f>VLOOKUP(D929,Lookups!$A$4:$E$311,5,FALSE)</f>
        <v>CR4</v>
      </c>
      <c r="S929" t="str">
        <f t="shared" si="75"/>
        <v>512</v>
      </c>
      <c r="T929" t="str">
        <f t="shared" si="76"/>
        <v>CR4512</v>
      </c>
      <c r="U929" t="str">
        <f t="shared" si="72"/>
        <v>CR45122014</v>
      </c>
      <c r="V929" t="str">
        <f t="shared" si="73"/>
        <v>PLTL</v>
      </c>
      <c r="W929" t="str">
        <f t="shared" si="74"/>
        <v>CR4PLTL2014</v>
      </c>
    </row>
    <row r="930" spans="1:23" x14ac:dyDescent="0.25">
      <c r="A930" t="s">
        <v>3222</v>
      </c>
      <c r="B930" t="s">
        <v>2909</v>
      </c>
      <c r="C930" t="s">
        <v>17</v>
      </c>
      <c r="D930" s="1" t="s">
        <v>20</v>
      </c>
      <c r="E930" s="11">
        <v>3890.03</v>
      </c>
      <c r="F930" s="11">
        <v>6159.98</v>
      </c>
      <c r="G930" s="11">
        <v>11962.66</v>
      </c>
      <c r="H930" s="11">
        <v>3027.78</v>
      </c>
      <c r="I930" s="11">
        <v>3430.23</v>
      </c>
      <c r="J930" s="11">
        <v>2576.0300000000002</v>
      </c>
      <c r="K930" s="11">
        <v>5590.96</v>
      </c>
      <c r="L930" s="11">
        <v>2761.11</v>
      </c>
      <c r="M930" s="11">
        <v>3482.01</v>
      </c>
      <c r="N930" s="11">
        <v>3197.76</v>
      </c>
      <c r="O930" s="11">
        <v>2806.77</v>
      </c>
      <c r="P930" s="11">
        <v>5253.21</v>
      </c>
      <c r="Q930" s="11">
        <v>54138.53</v>
      </c>
      <c r="R930" t="str">
        <f>VLOOKUP(D930,Lookups!$A$4:$E$311,5,FALSE)</f>
        <v>CR5</v>
      </c>
      <c r="S930" t="str">
        <f t="shared" si="75"/>
        <v>512</v>
      </c>
      <c r="T930" t="str">
        <f t="shared" si="76"/>
        <v>CR5512</v>
      </c>
      <c r="U930" t="str">
        <f t="shared" si="72"/>
        <v>CR55122014</v>
      </c>
      <c r="V930" t="str">
        <f t="shared" si="73"/>
        <v>PLTL</v>
      </c>
      <c r="W930" t="str">
        <f t="shared" si="74"/>
        <v>CR5PLTL2014</v>
      </c>
    </row>
    <row r="931" spans="1:23" x14ac:dyDescent="0.25">
      <c r="A931" t="s">
        <v>3222</v>
      </c>
      <c r="B931" t="s">
        <v>2909</v>
      </c>
      <c r="C931" t="s">
        <v>17</v>
      </c>
      <c r="D931" s="1" t="s">
        <v>21</v>
      </c>
      <c r="E931" s="11">
        <v>10966.4</v>
      </c>
      <c r="F931" s="11">
        <v>9750.4699999999993</v>
      </c>
      <c r="G931" s="11">
        <v>18505.09</v>
      </c>
      <c r="H931" s="11">
        <v>10568.93</v>
      </c>
      <c r="I931" s="11">
        <v>7754.97</v>
      </c>
      <c r="J931" s="11">
        <v>6338.78</v>
      </c>
      <c r="K931" s="11">
        <v>7114.12</v>
      </c>
      <c r="L931" s="11">
        <v>6487.96</v>
      </c>
      <c r="M931" s="11">
        <v>5617.45</v>
      </c>
      <c r="N931" s="11">
        <v>4829.2</v>
      </c>
      <c r="O931" s="11">
        <v>8443.98</v>
      </c>
      <c r="P931" s="11">
        <v>6121.4</v>
      </c>
      <c r="Q931" s="11">
        <v>102498.75</v>
      </c>
      <c r="R931" t="str">
        <f>VLOOKUP(D931,Lookups!$A$4:$E$311,5,FALSE)</f>
        <v>CR6</v>
      </c>
      <c r="S931" t="str">
        <f t="shared" si="75"/>
        <v>512</v>
      </c>
      <c r="T931" t="str">
        <f t="shared" si="76"/>
        <v>CR6512</v>
      </c>
      <c r="U931" t="str">
        <f t="shared" si="72"/>
        <v>CR65122014</v>
      </c>
      <c r="V931" t="str">
        <f t="shared" si="73"/>
        <v>PLTL</v>
      </c>
      <c r="W931" t="str">
        <f t="shared" si="74"/>
        <v>CR6PLTL2014</v>
      </c>
    </row>
    <row r="932" spans="1:23" x14ac:dyDescent="0.25">
      <c r="A932" t="s">
        <v>3222</v>
      </c>
      <c r="B932" t="s">
        <v>2909</v>
      </c>
      <c r="C932" t="s">
        <v>27</v>
      </c>
      <c r="D932" s="1" t="s">
        <v>18</v>
      </c>
      <c r="E932" s="11">
        <v>-4957.3500000000004</v>
      </c>
      <c r="F932" s="11">
        <v>-1214.19</v>
      </c>
      <c r="G932" s="11">
        <v>-1662.53</v>
      </c>
      <c r="H932" s="11">
        <v>-149.35</v>
      </c>
      <c r="I932" s="11">
        <v>-102.93</v>
      </c>
      <c r="J932" s="11">
        <v>-317.41000000000003</v>
      </c>
      <c r="K932" s="11">
        <v>-5287.66</v>
      </c>
      <c r="L932" s="11">
        <v>-1616.2</v>
      </c>
      <c r="M932" s="11">
        <v>-2014.7</v>
      </c>
      <c r="N932" s="11">
        <v>-1536.92</v>
      </c>
      <c r="O932" s="11">
        <v>-4866.71</v>
      </c>
      <c r="P932" s="11">
        <v>-1141.22</v>
      </c>
      <c r="Q932" s="11">
        <v>-24867.17</v>
      </c>
      <c r="R932" t="str">
        <f>VLOOKUP(D932,Lookups!$A$4:$E$311,5,FALSE)</f>
        <v>CRC</v>
      </c>
      <c r="S932" t="str">
        <f t="shared" si="75"/>
        <v>512</v>
      </c>
      <c r="T932" t="str">
        <f t="shared" si="76"/>
        <v>CRC512</v>
      </c>
      <c r="U932" t="str">
        <f t="shared" si="72"/>
        <v>CRC5122014</v>
      </c>
      <c r="V932" t="str">
        <f t="shared" si="73"/>
        <v>PNTL</v>
      </c>
      <c r="W932" t="str">
        <f t="shared" si="74"/>
        <v>CRCPNTL2014</v>
      </c>
    </row>
    <row r="933" spans="1:23" x14ac:dyDescent="0.25">
      <c r="A933" t="s">
        <v>3222</v>
      </c>
      <c r="B933" t="s">
        <v>2909</v>
      </c>
      <c r="C933" t="s">
        <v>27</v>
      </c>
      <c r="D933" s="1" t="s">
        <v>19</v>
      </c>
      <c r="E933" s="11">
        <v>20716.88</v>
      </c>
      <c r="F933" s="11">
        <v>64365.85</v>
      </c>
      <c r="G933" s="11">
        <v>-22063.14</v>
      </c>
      <c r="H933" s="11">
        <v>78671.070000000007</v>
      </c>
      <c r="I933" s="11">
        <v>26004.7</v>
      </c>
      <c r="J933" s="11">
        <v>974.13</v>
      </c>
      <c r="K933" s="11">
        <v>9317.01</v>
      </c>
      <c r="L933" s="11">
        <v>58998.2</v>
      </c>
      <c r="M933" s="11">
        <v>33294.370000000003</v>
      </c>
      <c r="N933" s="11">
        <v>18727.27</v>
      </c>
      <c r="O933" s="11">
        <v>16415.66</v>
      </c>
      <c r="P933" s="11">
        <v>14569.58</v>
      </c>
      <c r="Q933" s="11">
        <v>319991.58</v>
      </c>
      <c r="R933" t="str">
        <f>VLOOKUP(D933,Lookups!$A$4:$E$311,5,FALSE)</f>
        <v>CR4</v>
      </c>
      <c r="S933" t="str">
        <f t="shared" si="75"/>
        <v>512</v>
      </c>
      <c r="T933" t="str">
        <f t="shared" si="76"/>
        <v>CR4512</v>
      </c>
      <c r="U933" t="str">
        <f t="shared" si="72"/>
        <v>CR45122014</v>
      </c>
      <c r="V933" t="str">
        <f t="shared" si="73"/>
        <v>PNTL</v>
      </c>
      <c r="W933" t="str">
        <f t="shared" si="74"/>
        <v>CR4PNTL2014</v>
      </c>
    </row>
    <row r="934" spans="1:23" x14ac:dyDescent="0.25">
      <c r="A934" t="s">
        <v>3222</v>
      </c>
      <c r="B934" t="s">
        <v>2909</v>
      </c>
      <c r="C934" t="s">
        <v>27</v>
      </c>
      <c r="D934" s="1" t="s">
        <v>20</v>
      </c>
      <c r="E934" s="11">
        <v>6964.1</v>
      </c>
      <c r="F934" s="11">
        <v>29884.02</v>
      </c>
      <c r="G934" s="11">
        <v>27894.7</v>
      </c>
      <c r="H934" s="11">
        <v>32990.589999999997</v>
      </c>
      <c r="I934" s="11">
        <v>9460.74</v>
      </c>
      <c r="J934" s="11">
        <v>-2462.5700000000002</v>
      </c>
      <c r="K934" s="11">
        <v>6289.09</v>
      </c>
      <c r="L934" s="11">
        <v>15280.82</v>
      </c>
      <c r="M934" s="11">
        <v>19308.86</v>
      </c>
      <c r="N934" s="11">
        <v>21976.9</v>
      </c>
      <c r="O934" s="11">
        <v>55981.52</v>
      </c>
      <c r="P934" s="11">
        <v>69698.710000000006</v>
      </c>
      <c r="Q934" s="11">
        <v>293267.48</v>
      </c>
      <c r="R934" t="str">
        <f>VLOOKUP(D934,Lookups!$A$4:$E$311,5,FALSE)</f>
        <v>CR5</v>
      </c>
      <c r="S934" t="str">
        <f t="shared" si="75"/>
        <v>512</v>
      </c>
      <c r="T934" t="str">
        <f t="shared" si="76"/>
        <v>CR5512</v>
      </c>
      <c r="U934" t="str">
        <f t="shared" si="72"/>
        <v>CR55122014</v>
      </c>
      <c r="V934" t="str">
        <f t="shared" si="73"/>
        <v>PNTL</v>
      </c>
      <c r="W934" t="str">
        <f t="shared" si="74"/>
        <v>CR5PNTL2014</v>
      </c>
    </row>
    <row r="935" spans="1:23" x14ac:dyDescent="0.25">
      <c r="A935" t="s">
        <v>3222</v>
      </c>
      <c r="B935" t="s">
        <v>2909</v>
      </c>
      <c r="C935" t="s">
        <v>27</v>
      </c>
      <c r="D935" s="1" t="s">
        <v>21</v>
      </c>
      <c r="E935" s="11">
        <v>17397.240000000002</v>
      </c>
      <c r="F935" s="11">
        <v>11389.47</v>
      </c>
      <c r="G935" s="11">
        <v>54550.34</v>
      </c>
      <c r="H935" s="11">
        <v>61294.95</v>
      </c>
      <c r="I935" s="11">
        <v>25057.37</v>
      </c>
      <c r="J935" s="11">
        <v>673.69</v>
      </c>
      <c r="K935" s="11">
        <v>12476.82</v>
      </c>
      <c r="L935" s="11">
        <v>3294.67</v>
      </c>
      <c r="M935" s="11">
        <v>14918.36</v>
      </c>
      <c r="N935" s="11">
        <v>1802.16</v>
      </c>
      <c r="O935" s="11">
        <v>37454.44</v>
      </c>
      <c r="P935" s="11">
        <v>8024.93</v>
      </c>
      <c r="Q935" s="11">
        <v>248334.44</v>
      </c>
      <c r="R935" t="str">
        <f>VLOOKUP(D935,Lookups!$A$4:$E$311,5,FALSE)</f>
        <v>CR6</v>
      </c>
      <c r="S935" t="str">
        <f t="shared" si="75"/>
        <v>512</v>
      </c>
      <c r="T935" t="str">
        <f t="shared" si="76"/>
        <v>CR6512</v>
      </c>
      <c r="U935" t="str">
        <f t="shared" si="72"/>
        <v>CR65122014</v>
      </c>
      <c r="V935" t="str">
        <f t="shared" si="73"/>
        <v>PNTL</v>
      </c>
      <c r="W935" t="str">
        <f t="shared" si="74"/>
        <v>CR6PNTL2014</v>
      </c>
    </row>
    <row r="936" spans="1:23" x14ac:dyDescent="0.25">
      <c r="A936" t="s">
        <v>3222</v>
      </c>
      <c r="B936" t="s">
        <v>2915</v>
      </c>
      <c r="C936" t="s">
        <v>17</v>
      </c>
      <c r="D936" s="1" t="s">
        <v>24</v>
      </c>
      <c r="E936" s="11">
        <v>1434.74</v>
      </c>
      <c r="F936" s="11">
        <v>637.66999999999996</v>
      </c>
      <c r="G936" s="11">
        <v>1222.3</v>
      </c>
      <c r="H936" s="11">
        <v>478.26</v>
      </c>
      <c r="I936" s="11">
        <v>1462.76</v>
      </c>
      <c r="J936" s="11">
        <v>1140.1300000000001</v>
      </c>
      <c r="K936" s="11">
        <v>501.01</v>
      </c>
      <c r="L936" s="11">
        <v>1078.77</v>
      </c>
      <c r="M936" s="11">
        <v>904.84</v>
      </c>
      <c r="N936" s="11">
        <v>2043.08</v>
      </c>
      <c r="O936" s="11">
        <v>1000.07</v>
      </c>
      <c r="P936" s="11">
        <v>2068.6999999999998</v>
      </c>
      <c r="Q936" s="11">
        <v>13972.33</v>
      </c>
      <c r="R936" t="str">
        <f>VLOOKUP(D936,Lookups!$A$4:$E$311,5,FALSE)</f>
        <v>GR3</v>
      </c>
      <c r="S936" t="str">
        <f t="shared" si="75"/>
        <v>512</v>
      </c>
      <c r="T936" t="str">
        <f t="shared" si="76"/>
        <v>GR3512</v>
      </c>
      <c r="U936" t="str">
        <f t="shared" si="72"/>
        <v>GR35122014</v>
      </c>
      <c r="V936" t="str">
        <f t="shared" si="73"/>
        <v>PLTL</v>
      </c>
      <c r="W936" t="str">
        <f t="shared" si="74"/>
        <v>GR3PLTL2014</v>
      </c>
    </row>
    <row r="937" spans="1:23" x14ac:dyDescent="0.25">
      <c r="A937" t="s">
        <v>3222</v>
      </c>
      <c r="B937" t="s">
        <v>2915</v>
      </c>
      <c r="C937" t="s">
        <v>17</v>
      </c>
      <c r="D937" s="1" t="s">
        <v>25</v>
      </c>
      <c r="E937" s="11">
        <v>4525.7299999999996</v>
      </c>
      <c r="F937" s="11">
        <v>3370.48</v>
      </c>
      <c r="G937" s="11">
        <v>3949.95</v>
      </c>
      <c r="H937" s="11">
        <v>2751.13</v>
      </c>
      <c r="I937" s="11">
        <v>3513.85</v>
      </c>
      <c r="J937" s="11">
        <v>3513.8</v>
      </c>
      <c r="K937" s="11">
        <v>2598.0300000000002</v>
      </c>
      <c r="L937" s="11">
        <v>3275</v>
      </c>
      <c r="M937" s="11">
        <v>2476.38</v>
      </c>
      <c r="N937" s="11">
        <v>1883.89</v>
      </c>
      <c r="O937" s="11">
        <v>1571.57</v>
      </c>
      <c r="P937" s="11">
        <v>2206.79</v>
      </c>
      <c r="Q937" s="11">
        <v>35636.6</v>
      </c>
      <c r="R937" t="str">
        <f>VLOOKUP(D937,Lookups!$A$4:$E$311,5,FALSE)</f>
        <v>GR4</v>
      </c>
      <c r="S937" t="str">
        <f t="shared" si="75"/>
        <v>512</v>
      </c>
      <c r="T937" t="str">
        <f t="shared" si="76"/>
        <v>GR4512</v>
      </c>
      <c r="U937" t="str">
        <f t="shared" si="72"/>
        <v>GR45122014</v>
      </c>
      <c r="V937" t="str">
        <f t="shared" si="73"/>
        <v>PLTL</v>
      </c>
      <c r="W937" t="str">
        <f t="shared" si="74"/>
        <v>GR4PLTL2014</v>
      </c>
    </row>
    <row r="938" spans="1:23" x14ac:dyDescent="0.25">
      <c r="A938" t="s">
        <v>3222</v>
      </c>
      <c r="B938" t="s">
        <v>2915</v>
      </c>
      <c r="C938" t="s">
        <v>17</v>
      </c>
      <c r="D938" s="1" t="s">
        <v>26</v>
      </c>
      <c r="E938" s="11">
        <v>0</v>
      </c>
      <c r="F938" s="11">
        <v>0</v>
      </c>
      <c r="G938" s="11">
        <v>0</v>
      </c>
      <c r="H938" s="11">
        <v>0</v>
      </c>
      <c r="I938" s="11">
        <v>0</v>
      </c>
      <c r="J938" s="11">
        <v>0</v>
      </c>
      <c r="K938" s="11">
        <v>0</v>
      </c>
      <c r="L938" s="11">
        <v>0</v>
      </c>
      <c r="M938" s="11">
        <v>0</v>
      </c>
      <c r="N938" s="11">
        <v>0</v>
      </c>
      <c r="O938" s="11">
        <v>0</v>
      </c>
      <c r="P938" s="11">
        <v>0</v>
      </c>
      <c r="Q938" s="11">
        <v>0</v>
      </c>
      <c r="R938" t="str">
        <f>VLOOKUP(D938,Lookups!$A$4:$E$311,5,FALSE)</f>
        <v>GRC</v>
      </c>
      <c r="S938" t="str">
        <f t="shared" si="75"/>
        <v>512</v>
      </c>
      <c r="T938" t="str">
        <f t="shared" si="76"/>
        <v>GRC512</v>
      </c>
      <c r="U938" t="str">
        <f t="shared" si="72"/>
        <v>GRC5122014</v>
      </c>
      <c r="V938" t="str">
        <f t="shared" si="73"/>
        <v>PLTL</v>
      </c>
      <c r="W938" t="str">
        <f t="shared" si="74"/>
        <v>GRCPLTL2014</v>
      </c>
    </row>
    <row r="939" spans="1:23" x14ac:dyDescent="0.25">
      <c r="A939" t="s">
        <v>3222</v>
      </c>
      <c r="B939" t="s">
        <v>2915</v>
      </c>
      <c r="C939" t="s">
        <v>27</v>
      </c>
      <c r="D939" s="1" t="s">
        <v>24</v>
      </c>
      <c r="E939" s="11">
        <v>2133.9899999999998</v>
      </c>
      <c r="F939" s="11">
        <v>1301.24</v>
      </c>
      <c r="G939" s="11">
        <v>1603.07</v>
      </c>
      <c r="H939" s="11">
        <v>2089.14</v>
      </c>
      <c r="I939" s="11">
        <v>1460.14</v>
      </c>
      <c r="J939" s="11">
        <v>7148.33</v>
      </c>
      <c r="K939" s="11">
        <v>2097.63</v>
      </c>
      <c r="L939" s="11">
        <v>1528.01</v>
      </c>
      <c r="M939" s="11">
        <v>2886.67</v>
      </c>
      <c r="N939" s="11">
        <v>34544.730000000003</v>
      </c>
      <c r="O939" s="11">
        <v>7088.18</v>
      </c>
      <c r="P939" s="11">
        <v>3836.97</v>
      </c>
      <c r="Q939" s="11">
        <v>67718.100000000006</v>
      </c>
      <c r="R939" t="str">
        <f>VLOOKUP(D939,Lookups!$A$4:$E$311,5,FALSE)</f>
        <v>GR3</v>
      </c>
      <c r="S939" t="str">
        <f t="shared" si="75"/>
        <v>512</v>
      </c>
      <c r="T939" t="str">
        <f t="shared" si="76"/>
        <v>GR3512</v>
      </c>
      <c r="U939" t="str">
        <f t="shared" si="72"/>
        <v>GR35122014</v>
      </c>
      <c r="V939" t="str">
        <f t="shared" si="73"/>
        <v>PNTL</v>
      </c>
      <c r="W939" t="str">
        <f t="shared" si="74"/>
        <v>GR3PNTL2014</v>
      </c>
    </row>
    <row r="940" spans="1:23" x14ac:dyDescent="0.25">
      <c r="A940" t="s">
        <v>3222</v>
      </c>
      <c r="B940" t="s">
        <v>2915</v>
      </c>
      <c r="C940" t="s">
        <v>27</v>
      </c>
      <c r="D940" s="1" t="s">
        <v>25</v>
      </c>
      <c r="E940" s="11">
        <v>1913.52</v>
      </c>
      <c r="F940" s="11">
        <v>1146.05</v>
      </c>
      <c r="G940" s="11">
        <v>2842.49</v>
      </c>
      <c r="H940" s="11">
        <v>13088.91</v>
      </c>
      <c r="I940" s="11">
        <v>35348.120000000003</v>
      </c>
      <c r="J940" s="11">
        <v>2581.0700000000002</v>
      </c>
      <c r="K940" s="11">
        <v>3436.81</v>
      </c>
      <c r="L940" s="11">
        <v>3210.26</v>
      </c>
      <c r="M940" s="11">
        <v>595.20000000000005</v>
      </c>
      <c r="N940" s="11">
        <v>-18904.439999999999</v>
      </c>
      <c r="O940" s="11">
        <v>1196.3599999999999</v>
      </c>
      <c r="P940" s="11">
        <v>2946.01</v>
      </c>
      <c r="Q940" s="11">
        <v>49400.36</v>
      </c>
      <c r="R940" t="str">
        <f>VLOOKUP(D940,Lookups!$A$4:$E$311,5,FALSE)</f>
        <v>GR4</v>
      </c>
      <c r="S940" t="str">
        <f t="shared" si="75"/>
        <v>512</v>
      </c>
      <c r="T940" t="str">
        <f t="shared" si="76"/>
        <v>GR4512</v>
      </c>
      <c r="U940" t="str">
        <f t="shared" si="72"/>
        <v>GR45122014</v>
      </c>
      <c r="V940" t="str">
        <f t="shared" si="73"/>
        <v>PNTL</v>
      </c>
      <c r="W940" t="str">
        <f t="shared" si="74"/>
        <v>GR4PNTL2014</v>
      </c>
    </row>
    <row r="941" spans="1:23" x14ac:dyDescent="0.25">
      <c r="A941" t="s">
        <v>3222</v>
      </c>
      <c r="B941" t="s">
        <v>2915</v>
      </c>
      <c r="C941" t="s">
        <v>27</v>
      </c>
      <c r="D941" s="1" t="s">
        <v>26</v>
      </c>
      <c r="E941" s="11">
        <v>0</v>
      </c>
      <c r="F941" s="11">
        <v>0</v>
      </c>
      <c r="G941" s="11">
        <v>0</v>
      </c>
      <c r="H941" s="11">
        <v>0</v>
      </c>
      <c r="I941" s="11">
        <v>0</v>
      </c>
      <c r="J941" s="11">
        <v>0</v>
      </c>
      <c r="K941" s="11">
        <v>0</v>
      </c>
      <c r="L941" s="11">
        <v>0</v>
      </c>
      <c r="M941" s="11">
        <v>0</v>
      </c>
      <c r="N941" s="11">
        <v>0</v>
      </c>
      <c r="O941" s="11">
        <v>0</v>
      </c>
      <c r="P941" s="11">
        <v>0</v>
      </c>
      <c r="Q941" s="11">
        <v>0</v>
      </c>
      <c r="R941" t="str">
        <f>VLOOKUP(D941,Lookups!$A$4:$E$311,5,FALSE)</f>
        <v>GRC</v>
      </c>
      <c r="S941" t="str">
        <f t="shared" si="75"/>
        <v>512</v>
      </c>
      <c r="T941" t="str">
        <f t="shared" si="76"/>
        <v>GRC512</v>
      </c>
      <c r="U941" t="str">
        <f t="shared" si="72"/>
        <v>GRC5122014</v>
      </c>
      <c r="V941" t="str">
        <f t="shared" si="73"/>
        <v>PNTL</v>
      </c>
      <c r="W941" t="str">
        <f t="shared" si="74"/>
        <v>GRCPNTL2014</v>
      </c>
    </row>
    <row r="942" spans="1:23" x14ac:dyDescent="0.25">
      <c r="A942" t="s">
        <v>3222</v>
      </c>
      <c r="B942" t="s">
        <v>2917</v>
      </c>
      <c r="C942" t="s">
        <v>17</v>
      </c>
      <c r="D942" s="1" t="s">
        <v>18</v>
      </c>
      <c r="E942" s="11">
        <v>770.72</v>
      </c>
      <c r="F942" s="11">
        <v>0</v>
      </c>
      <c r="G942" s="11">
        <v>242.42</v>
      </c>
      <c r="H942" s="11">
        <v>0</v>
      </c>
      <c r="I942" s="11">
        <v>0</v>
      </c>
      <c r="J942" s="11">
        <v>1062.9100000000001</v>
      </c>
      <c r="K942" s="11">
        <v>539.35</v>
      </c>
      <c r="L942" s="11">
        <v>192.49</v>
      </c>
      <c r="M942" s="11">
        <v>182.35</v>
      </c>
      <c r="N942" s="11">
        <v>158.69999999999999</v>
      </c>
      <c r="O942" s="11">
        <v>186.29</v>
      </c>
      <c r="P942" s="11">
        <v>220.63</v>
      </c>
      <c r="Q942" s="11">
        <v>3555.86</v>
      </c>
      <c r="R942" t="str">
        <f>VLOOKUP(D942,Lookups!$A$4:$E$311,5,FALSE)</f>
        <v>CRC</v>
      </c>
      <c r="S942" t="str">
        <f t="shared" si="75"/>
        <v>512</v>
      </c>
      <c r="T942" t="str">
        <f t="shared" si="76"/>
        <v>CRC512</v>
      </c>
      <c r="U942" t="str">
        <f t="shared" si="72"/>
        <v>CRC5122014</v>
      </c>
      <c r="V942" t="str">
        <f t="shared" si="73"/>
        <v>PLTL</v>
      </c>
      <c r="W942" t="str">
        <f t="shared" si="74"/>
        <v>CRCPLTL2014</v>
      </c>
    </row>
    <row r="943" spans="1:23" x14ac:dyDescent="0.25">
      <c r="A943" t="s">
        <v>3222</v>
      </c>
      <c r="B943" t="s">
        <v>2917</v>
      </c>
      <c r="C943" t="s">
        <v>17</v>
      </c>
      <c r="D943" s="1" t="s">
        <v>19</v>
      </c>
      <c r="E943" s="11">
        <v>0</v>
      </c>
      <c r="F943" s="11">
        <v>0</v>
      </c>
      <c r="G943" s="11">
        <v>0</v>
      </c>
      <c r="H943" s="11">
        <v>950.61</v>
      </c>
      <c r="I943" s="11">
        <v>0</v>
      </c>
      <c r="J943" s="11">
        <v>0</v>
      </c>
      <c r="K943" s="11">
        <v>139.72</v>
      </c>
      <c r="L943" s="11">
        <v>0</v>
      </c>
      <c r="M943" s="11">
        <v>0</v>
      </c>
      <c r="N943" s="11">
        <v>480.65</v>
      </c>
      <c r="O943" s="11">
        <v>0</v>
      </c>
      <c r="P943" s="11">
        <v>0</v>
      </c>
      <c r="Q943" s="11">
        <v>1570.98</v>
      </c>
      <c r="R943" t="str">
        <f>VLOOKUP(D943,Lookups!$A$4:$E$311,5,FALSE)</f>
        <v>CR4</v>
      </c>
      <c r="S943" t="str">
        <f t="shared" si="75"/>
        <v>512</v>
      </c>
      <c r="T943" t="str">
        <f t="shared" si="76"/>
        <v>CR4512</v>
      </c>
      <c r="U943" t="str">
        <f t="shared" si="72"/>
        <v>CR45122014</v>
      </c>
      <c r="V943" t="str">
        <f t="shared" si="73"/>
        <v>PLTL</v>
      </c>
      <c r="W943" t="str">
        <f t="shared" si="74"/>
        <v>CR4PLTL2014</v>
      </c>
    </row>
    <row r="944" spans="1:23" x14ac:dyDescent="0.25">
      <c r="A944" t="s">
        <v>3222</v>
      </c>
      <c r="B944" t="s">
        <v>2917</v>
      </c>
      <c r="C944" t="s">
        <v>17</v>
      </c>
      <c r="D944" s="1" t="s">
        <v>20</v>
      </c>
      <c r="E944" s="11">
        <v>0</v>
      </c>
      <c r="F944" s="11">
        <v>0</v>
      </c>
      <c r="G944" s="11">
        <v>0</v>
      </c>
      <c r="H944" s="11">
        <v>0</v>
      </c>
      <c r="I944" s="11">
        <v>0</v>
      </c>
      <c r="J944" s="11">
        <v>319.12</v>
      </c>
      <c r="K944" s="11">
        <v>0</v>
      </c>
      <c r="L944" s="11">
        <v>0</v>
      </c>
      <c r="M944" s="11">
        <v>0</v>
      </c>
      <c r="N944" s="11">
        <v>0</v>
      </c>
      <c r="O944" s="11">
        <v>182.35</v>
      </c>
      <c r="P944" s="11">
        <v>0</v>
      </c>
      <c r="Q944" s="11">
        <v>501.47</v>
      </c>
      <c r="R944" t="str">
        <f>VLOOKUP(D944,Lookups!$A$4:$E$311,5,FALSE)</f>
        <v>CR5</v>
      </c>
      <c r="S944" t="str">
        <f t="shared" si="75"/>
        <v>512</v>
      </c>
      <c r="T944" t="str">
        <f t="shared" si="76"/>
        <v>CR5512</v>
      </c>
      <c r="U944" t="str">
        <f t="shared" si="72"/>
        <v>CR55122014</v>
      </c>
      <c r="V944" t="str">
        <f t="shared" si="73"/>
        <v>PLTL</v>
      </c>
      <c r="W944" t="str">
        <f t="shared" si="74"/>
        <v>CR5PLTL2014</v>
      </c>
    </row>
    <row r="945" spans="1:23" x14ac:dyDescent="0.25">
      <c r="A945" t="s">
        <v>3222</v>
      </c>
      <c r="B945" t="s">
        <v>2917</v>
      </c>
      <c r="C945" t="s">
        <v>17</v>
      </c>
      <c r="D945" s="1" t="s">
        <v>21</v>
      </c>
      <c r="E945" s="11">
        <v>0</v>
      </c>
      <c r="F945" s="11">
        <v>0</v>
      </c>
      <c r="G945" s="11">
        <v>455.98</v>
      </c>
      <c r="H945" s="11">
        <v>0</v>
      </c>
      <c r="I945" s="11">
        <v>830.91</v>
      </c>
      <c r="J945" s="11">
        <v>0</v>
      </c>
      <c r="K945" s="11">
        <v>0</v>
      </c>
      <c r="L945" s="11">
        <v>0</v>
      </c>
      <c r="M945" s="11">
        <v>0</v>
      </c>
      <c r="N945" s="11">
        <v>0</v>
      </c>
      <c r="O945" s="11">
        <v>260.95999999999998</v>
      </c>
      <c r="P945" s="11">
        <v>210.14</v>
      </c>
      <c r="Q945" s="11">
        <v>1757.99</v>
      </c>
      <c r="R945" t="str">
        <f>VLOOKUP(D945,Lookups!$A$4:$E$311,5,FALSE)</f>
        <v>CR6</v>
      </c>
      <c r="S945" t="str">
        <f t="shared" si="75"/>
        <v>512</v>
      </c>
      <c r="T945" t="str">
        <f t="shared" si="76"/>
        <v>CR6512</v>
      </c>
      <c r="U945" t="str">
        <f t="shared" si="72"/>
        <v>CR65122014</v>
      </c>
      <c r="V945" t="str">
        <f t="shared" si="73"/>
        <v>PLTL</v>
      </c>
      <c r="W945" t="str">
        <f t="shared" si="74"/>
        <v>CR6PLTL2014</v>
      </c>
    </row>
    <row r="946" spans="1:23" x14ac:dyDescent="0.25">
      <c r="A946" t="s">
        <v>3222</v>
      </c>
      <c r="B946" t="s">
        <v>2917</v>
      </c>
      <c r="C946" t="s">
        <v>27</v>
      </c>
      <c r="D946" s="1" t="s">
        <v>18</v>
      </c>
      <c r="E946" s="11">
        <v>-770.72</v>
      </c>
      <c r="F946" s="11">
        <v>0</v>
      </c>
      <c r="G946" s="11">
        <v>-242.42</v>
      </c>
      <c r="H946" s="11">
        <v>0</v>
      </c>
      <c r="I946" s="11">
        <v>0</v>
      </c>
      <c r="J946" s="11">
        <v>-1062.9100000000001</v>
      </c>
      <c r="K946" s="11">
        <v>-539.35</v>
      </c>
      <c r="L946" s="11">
        <v>-192.49</v>
      </c>
      <c r="M946" s="11">
        <v>-182.35</v>
      </c>
      <c r="N946" s="11">
        <v>-158.69999999999999</v>
      </c>
      <c r="O946" s="11">
        <v>-186.29</v>
      </c>
      <c r="P946" s="11">
        <v>-220.63</v>
      </c>
      <c r="Q946" s="11">
        <v>-3555.86</v>
      </c>
      <c r="R946" t="str">
        <f>VLOOKUP(D946,Lookups!$A$4:$E$311,5,FALSE)</f>
        <v>CRC</v>
      </c>
      <c r="S946" t="str">
        <f t="shared" si="75"/>
        <v>512</v>
      </c>
      <c r="T946" t="str">
        <f t="shared" si="76"/>
        <v>CRC512</v>
      </c>
      <c r="U946" t="str">
        <f t="shared" si="72"/>
        <v>CRC5122014</v>
      </c>
      <c r="V946" t="str">
        <f t="shared" si="73"/>
        <v>PNTL</v>
      </c>
      <c r="W946" t="str">
        <f t="shared" si="74"/>
        <v>CRCPNTL2014</v>
      </c>
    </row>
    <row r="947" spans="1:23" x14ac:dyDescent="0.25">
      <c r="A947" t="s">
        <v>3222</v>
      </c>
      <c r="B947" t="s">
        <v>2917</v>
      </c>
      <c r="C947" t="s">
        <v>27</v>
      </c>
      <c r="D947" s="1" t="s">
        <v>19</v>
      </c>
      <c r="E947" s="11">
        <v>-439.34</v>
      </c>
      <c r="F947" s="11">
        <v>347.84</v>
      </c>
      <c r="G947" s="11">
        <v>747.41</v>
      </c>
      <c r="H947" s="11">
        <v>1787.33</v>
      </c>
      <c r="I947" s="11">
        <v>109.19</v>
      </c>
      <c r="J947" s="11">
        <v>840.5</v>
      </c>
      <c r="K947" s="11">
        <v>2669.17</v>
      </c>
      <c r="L947" s="11">
        <v>1895.07</v>
      </c>
      <c r="M947" s="11">
        <v>67.05</v>
      </c>
      <c r="N947" s="11">
        <v>443.3</v>
      </c>
      <c r="O947" s="11">
        <v>2027.94</v>
      </c>
      <c r="P947" s="11">
        <v>542.74</v>
      </c>
      <c r="Q947" s="11">
        <v>11038.2</v>
      </c>
      <c r="R947" t="str">
        <f>VLOOKUP(D947,Lookups!$A$4:$E$311,5,FALSE)</f>
        <v>CR4</v>
      </c>
      <c r="S947" t="str">
        <f t="shared" si="75"/>
        <v>512</v>
      </c>
      <c r="T947" t="str">
        <f t="shared" si="76"/>
        <v>CR4512</v>
      </c>
      <c r="U947" t="str">
        <f t="shared" si="72"/>
        <v>CR45122014</v>
      </c>
      <c r="V947" t="str">
        <f t="shared" si="73"/>
        <v>PNTL</v>
      </c>
      <c r="W947" t="str">
        <f t="shared" si="74"/>
        <v>CR4PNTL2014</v>
      </c>
    </row>
    <row r="948" spans="1:23" x14ac:dyDescent="0.25">
      <c r="A948" t="s">
        <v>3222</v>
      </c>
      <c r="B948" t="s">
        <v>2917</v>
      </c>
      <c r="C948" t="s">
        <v>27</v>
      </c>
      <c r="D948" s="1" t="s">
        <v>20</v>
      </c>
      <c r="E948" s="11">
        <v>-970.33</v>
      </c>
      <c r="F948" s="11">
        <v>0</v>
      </c>
      <c r="G948" s="11">
        <v>696.16</v>
      </c>
      <c r="H948" s="11">
        <v>314.61</v>
      </c>
      <c r="I948" s="11">
        <v>153.46</v>
      </c>
      <c r="J948" s="11">
        <v>935.96</v>
      </c>
      <c r="K948" s="11">
        <v>3135.88</v>
      </c>
      <c r="L948" s="11">
        <v>2592.5500000000002</v>
      </c>
      <c r="M948" s="11">
        <v>70.42</v>
      </c>
      <c r="N948" s="11">
        <v>90.18</v>
      </c>
      <c r="O948" s="11">
        <v>3182.66</v>
      </c>
      <c r="P948" s="11">
        <v>622.95000000000005</v>
      </c>
      <c r="Q948" s="11">
        <v>10824.5</v>
      </c>
      <c r="R948" t="str">
        <f>VLOOKUP(D948,Lookups!$A$4:$E$311,5,FALSE)</f>
        <v>CR5</v>
      </c>
      <c r="S948" t="str">
        <f t="shared" si="75"/>
        <v>512</v>
      </c>
      <c r="T948" t="str">
        <f t="shared" si="76"/>
        <v>CR5512</v>
      </c>
      <c r="U948" t="str">
        <f t="shared" si="72"/>
        <v>CR55122014</v>
      </c>
      <c r="V948" t="str">
        <f t="shared" si="73"/>
        <v>PNTL</v>
      </c>
      <c r="W948" t="str">
        <f t="shared" si="74"/>
        <v>CR5PNTL2014</v>
      </c>
    </row>
    <row r="949" spans="1:23" x14ac:dyDescent="0.25">
      <c r="A949" t="s">
        <v>3222</v>
      </c>
      <c r="B949" t="s">
        <v>2917</v>
      </c>
      <c r="C949" t="s">
        <v>27</v>
      </c>
      <c r="D949" s="1" t="s">
        <v>21</v>
      </c>
      <c r="E949" s="11">
        <v>-901.41</v>
      </c>
      <c r="F949" s="11">
        <v>0</v>
      </c>
      <c r="G949" s="11">
        <v>2024.46</v>
      </c>
      <c r="H949" s="11">
        <v>939.98</v>
      </c>
      <c r="I949" s="11">
        <v>368.54</v>
      </c>
      <c r="J949" s="11">
        <v>1424.89</v>
      </c>
      <c r="K949" s="11">
        <v>3834.1</v>
      </c>
      <c r="L949" s="11">
        <v>3738.13</v>
      </c>
      <c r="M949" s="11">
        <v>44.99</v>
      </c>
      <c r="N949" s="11">
        <v>0</v>
      </c>
      <c r="O949" s="11">
        <v>1112.94</v>
      </c>
      <c r="P949" s="11">
        <v>214.38</v>
      </c>
      <c r="Q949" s="11">
        <v>12801</v>
      </c>
      <c r="R949" t="str">
        <f>VLOOKUP(D949,Lookups!$A$4:$E$311,5,FALSE)</f>
        <v>CR6</v>
      </c>
      <c r="S949" t="str">
        <f t="shared" si="75"/>
        <v>512</v>
      </c>
      <c r="T949" t="str">
        <f t="shared" si="76"/>
        <v>CR6512</v>
      </c>
      <c r="U949" t="str">
        <f t="shared" si="72"/>
        <v>CR65122014</v>
      </c>
      <c r="V949" t="str">
        <f t="shared" si="73"/>
        <v>PNTL</v>
      </c>
      <c r="W949" t="str">
        <f t="shared" si="74"/>
        <v>CR6PNTL2014</v>
      </c>
    </row>
    <row r="950" spans="1:23" x14ac:dyDescent="0.25">
      <c r="A950" t="s">
        <v>3222</v>
      </c>
      <c r="B950" t="s">
        <v>2919</v>
      </c>
      <c r="C950" t="s">
        <v>17</v>
      </c>
      <c r="D950" s="1" t="s">
        <v>18</v>
      </c>
      <c r="E950" s="11">
        <v>0</v>
      </c>
      <c r="F950" s="11">
        <v>443.79</v>
      </c>
      <c r="G950" s="11">
        <v>264.95</v>
      </c>
      <c r="H950" s="11">
        <v>0</v>
      </c>
      <c r="I950" s="11">
        <v>902.12</v>
      </c>
      <c r="J950" s="11">
        <v>91.17</v>
      </c>
      <c r="K950" s="11">
        <v>0</v>
      </c>
      <c r="L950" s="11">
        <v>806.03</v>
      </c>
      <c r="M950" s="11">
        <v>0</v>
      </c>
      <c r="N950" s="11">
        <v>0</v>
      </c>
      <c r="O950" s="11">
        <v>0</v>
      </c>
      <c r="P950" s="11">
        <v>0</v>
      </c>
      <c r="Q950" s="11">
        <v>2508.06</v>
      </c>
      <c r="R950" t="str">
        <f>VLOOKUP(D950,Lookups!$A$4:$E$311,5,FALSE)</f>
        <v>CRC</v>
      </c>
      <c r="S950" t="str">
        <f t="shared" si="75"/>
        <v>512</v>
      </c>
      <c r="T950" t="str">
        <f t="shared" si="76"/>
        <v>CRC512</v>
      </c>
      <c r="U950" t="str">
        <f t="shared" si="72"/>
        <v>CRC5122014</v>
      </c>
      <c r="V950" t="str">
        <f t="shared" si="73"/>
        <v>PLTL</v>
      </c>
      <c r="W950" t="str">
        <f t="shared" si="74"/>
        <v>CRCPLTL2014</v>
      </c>
    </row>
    <row r="951" spans="1:23" x14ac:dyDescent="0.25">
      <c r="A951" t="s">
        <v>3222</v>
      </c>
      <c r="B951" t="s">
        <v>2919</v>
      </c>
      <c r="C951" t="s">
        <v>17</v>
      </c>
      <c r="D951" s="1" t="s">
        <v>20</v>
      </c>
      <c r="E951" s="11">
        <v>11636.72</v>
      </c>
      <c r="F951" s="11">
        <v>18702.16</v>
      </c>
      <c r="G951" s="11">
        <v>15889.5</v>
      </c>
      <c r="H951" s="11">
        <v>10808.96</v>
      </c>
      <c r="I951" s="11">
        <v>12844.69</v>
      </c>
      <c r="J951" s="11">
        <v>8613.33</v>
      </c>
      <c r="K951" s="11">
        <v>7068.8</v>
      </c>
      <c r="L951" s="11">
        <v>10091.18</v>
      </c>
      <c r="M951" s="11">
        <v>6719.2</v>
      </c>
      <c r="N951" s="11">
        <v>6030.76</v>
      </c>
      <c r="O951" s="11">
        <v>1381.93</v>
      </c>
      <c r="P951" s="11">
        <v>3528.81</v>
      </c>
      <c r="Q951" s="11">
        <v>113316.04</v>
      </c>
      <c r="R951" t="str">
        <f>VLOOKUP(D951,Lookups!$A$4:$E$311,5,FALSE)</f>
        <v>CR5</v>
      </c>
      <c r="S951" t="str">
        <f t="shared" si="75"/>
        <v>512</v>
      </c>
      <c r="T951" t="str">
        <f t="shared" si="76"/>
        <v>CR5512</v>
      </c>
      <c r="U951" t="str">
        <f t="shared" si="72"/>
        <v>CR55122014</v>
      </c>
      <c r="V951" t="str">
        <f t="shared" si="73"/>
        <v>PLTL</v>
      </c>
      <c r="W951" t="str">
        <f t="shared" si="74"/>
        <v>CR5PLTL2014</v>
      </c>
    </row>
    <row r="952" spans="1:23" x14ac:dyDescent="0.25">
      <c r="A952" t="s">
        <v>3222</v>
      </c>
      <c r="B952" t="s">
        <v>2919</v>
      </c>
      <c r="C952" t="s">
        <v>17</v>
      </c>
      <c r="D952" s="1" t="s">
        <v>21</v>
      </c>
      <c r="E952" s="11">
        <v>2667.08</v>
      </c>
      <c r="F952" s="11">
        <v>4282.3</v>
      </c>
      <c r="G952" s="11">
        <v>3109.71</v>
      </c>
      <c r="H952" s="11">
        <v>2476.5300000000002</v>
      </c>
      <c r="I952" s="11">
        <v>2941.05</v>
      </c>
      <c r="J952" s="11">
        <v>5742.93</v>
      </c>
      <c r="K952" s="11">
        <v>1896.5</v>
      </c>
      <c r="L952" s="11">
        <v>3893.5</v>
      </c>
      <c r="M952" s="11">
        <v>2422.39</v>
      </c>
      <c r="N952" s="11">
        <v>766.04</v>
      </c>
      <c r="O952" s="11">
        <v>1758.4</v>
      </c>
      <c r="P952" s="11">
        <v>2420.16</v>
      </c>
      <c r="Q952" s="11">
        <v>34376.589999999997</v>
      </c>
      <c r="R952" t="str">
        <f>VLOOKUP(D952,Lookups!$A$4:$E$311,5,FALSE)</f>
        <v>CR6</v>
      </c>
      <c r="S952" t="str">
        <f t="shared" si="75"/>
        <v>512</v>
      </c>
      <c r="T952" t="str">
        <f t="shared" si="76"/>
        <v>CR6512</v>
      </c>
      <c r="U952" t="str">
        <f t="shared" si="72"/>
        <v>CR65122014</v>
      </c>
      <c r="V952" t="str">
        <f t="shared" si="73"/>
        <v>PLTL</v>
      </c>
      <c r="W952" t="str">
        <f t="shared" si="74"/>
        <v>CR6PLTL2014</v>
      </c>
    </row>
    <row r="953" spans="1:23" x14ac:dyDescent="0.25">
      <c r="A953" t="s">
        <v>3222</v>
      </c>
      <c r="B953" t="s">
        <v>2919</v>
      </c>
      <c r="C953" t="s">
        <v>17</v>
      </c>
      <c r="D953" s="1" t="s">
        <v>24</v>
      </c>
      <c r="E953" s="11">
        <v>0</v>
      </c>
      <c r="F953" s="11">
        <v>0</v>
      </c>
      <c r="G953" s="11">
        <v>0</v>
      </c>
      <c r="H953" s="11">
        <v>0</v>
      </c>
      <c r="I953" s="11">
        <v>0</v>
      </c>
      <c r="J953" s="11">
        <v>617.49</v>
      </c>
      <c r="K953" s="11">
        <v>2073.13</v>
      </c>
      <c r="L953" s="11">
        <v>105.07</v>
      </c>
      <c r="M953" s="11">
        <v>520.07000000000005</v>
      </c>
      <c r="N953" s="11">
        <v>0</v>
      </c>
      <c r="O953" s="11">
        <v>0</v>
      </c>
      <c r="P953" s="11">
        <v>0</v>
      </c>
      <c r="Q953" s="11">
        <v>3315.76</v>
      </c>
      <c r="R953" t="str">
        <f>VLOOKUP(D953,Lookups!$A$4:$E$311,5,FALSE)</f>
        <v>GR3</v>
      </c>
      <c r="S953" t="str">
        <f t="shared" si="75"/>
        <v>512</v>
      </c>
      <c r="T953" t="str">
        <f t="shared" si="76"/>
        <v>GR3512</v>
      </c>
      <c r="U953" t="str">
        <f t="shared" si="72"/>
        <v>GR35122014</v>
      </c>
      <c r="V953" t="str">
        <f t="shared" si="73"/>
        <v>PLTL</v>
      </c>
      <c r="W953" t="str">
        <f t="shared" si="74"/>
        <v>GR3PLTL2014</v>
      </c>
    </row>
    <row r="954" spans="1:23" x14ac:dyDescent="0.25">
      <c r="A954" t="s">
        <v>3222</v>
      </c>
      <c r="B954" t="s">
        <v>2919</v>
      </c>
      <c r="C954" t="s">
        <v>17</v>
      </c>
      <c r="D954" s="1" t="s">
        <v>25</v>
      </c>
      <c r="E954" s="11">
        <v>513.08000000000004</v>
      </c>
      <c r="F954" s="11">
        <v>2049.59</v>
      </c>
      <c r="G954" s="11">
        <v>182.18</v>
      </c>
      <c r="H954" s="11">
        <v>2187.75</v>
      </c>
      <c r="I954" s="11">
        <v>1986.4</v>
      </c>
      <c r="J954" s="11">
        <v>1732.28</v>
      </c>
      <c r="K954" s="11">
        <v>1784.13</v>
      </c>
      <c r="L954" s="11">
        <v>772.87</v>
      </c>
      <c r="M954" s="11">
        <v>849.66</v>
      </c>
      <c r="N954" s="11">
        <v>95.25</v>
      </c>
      <c r="O954" s="11">
        <v>0</v>
      </c>
      <c r="P954" s="11">
        <v>1235.54</v>
      </c>
      <c r="Q954" s="11">
        <v>13388.73</v>
      </c>
      <c r="R954" t="str">
        <f>VLOOKUP(D954,Lookups!$A$4:$E$311,5,FALSE)</f>
        <v>GR4</v>
      </c>
      <c r="S954" t="str">
        <f t="shared" si="75"/>
        <v>512</v>
      </c>
      <c r="T954" t="str">
        <f t="shared" si="76"/>
        <v>GR4512</v>
      </c>
      <c r="U954" t="str">
        <f t="shared" si="72"/>
        <v>GR45122014</v>
      </c>
      <c r="V954" t="str">
        <f t="shared" si="73"/>
        <v>PLTL</v>
      </c>
      <c r="W954" t="str">
        <f t="shared" si="74"/>
        <v>GR4PLTL2014</v>
      </c>
    </row>
    <row r="955" spans="1:23" x14ac:dyDescent="0.25">
      <c r="A955" t="s">
        <v>3222</v>
      </c>
      <c r="B955" t="s">
        <v>2919</v>
      </c>
      <c r="C955" t="s">
        <v>17</v>
      </c>
      <c r="D955" s="1" t="s">
        <v>26</v>
      </c>
      <c r="E955" s="11">
        <v>0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t="str">
        <f>VLOOKUP(D955,Lookups!$A$4:$E$311,5,FALSE)</f>
        <v>GRC</v>
      </c>
      <c r="S955" t="str">
        <f t="shared" si="75"/>
        <v>512</v>
      </c>
      <c r="T955" t="str">
        <f t="shared" si="76"/>
        <v>GRC512</v>
      </c>
      <c r="U955" t="str">
        <f t="shared" si="72"/>
        <v>GRC5122014</v>
      </c>
      <c r="V955" t="str">
        <f t="shared" si="73"/>
        <v>PLTL</v>
      </c>
      <c r="W955" t="str">
        <f t="shared" si="74"/>
        <v>GRCPLTL2014</v>
      </c>
    </row>
    <row r="956" spans="1:23" x14ac:dyDescent="0.25">
      <c r="A956" t="s">
        <v>3222</v>
      </c>
      <c r="B956" t="s">
        <v>2919</v>
      </c>
      <c r="C956" t="s">
        <v>27</v>
      </c>
      <c r="D956" s="1" t="s">
        <v>18</v>
      </c>
      <c r="E956" s="11">
        <v>0</v>
      </c>
      <c r="F956" s="11">
        <v>-443.79</v>
      </c>
      <c r="G956" s="11">
        <v>-264.95</v>
      </c>
      <c r="H956" s="11">
        <v>0</v>
      </c>
      <c r="I956" s="11">
        <v>-902.12</v>
      </c>
      <c r="J956" s="11">
        <v>-91.17</v>
      </c>
      <c r="K956" s="11">
        <v>0</v>
      </c>
      <c r="L956" s="11">
        <v>-806.03</v>
      </c>
      <c r="M956" s="11">
        <v>0</v>
      </c>
      <c r="N956" s="11">
        <v>0</v>
      </c>
      <c r="O956" s="11">
        <v>0</v>
      </c>
      <c r="P956" s="11">
        <v>0</v>
      </c>
      <c r="Q956" s="11">
        <v>-2508.06</v>
      </c>
      <c r="R956" t="str">
        <f>VLOOKUP(D956,Lookups!$A$4:$E$311,5,FALSE)</f>
        <v>CRC</v>
      </c>
      <c r="S956" t="str">
        <f t="shared" si="75"/>
        <v>512</v>
      </c>
      <c r="T956" t="str">
        <f t="shared" si="76"/>
        <v>CRC512</v>
      </c>
      <c r="U956" t="str">
        <f t="shared" si="72"/>
        <v>CRC5122014</v>
      </c>
      <c r="V956" t="str">
        <f t="shared" si="73"/>
        <v>PNTL</v>
      </c>
      <c r="W956" t="str">
        <f t="shared" si="74"/>
        <v>CRCPNTL2014</v>
      </c>
    </row>
    <row r="957" spans="1:23" x14ac:dyDescent="0.25">
      <c r="A957" t="s">
        <v>3222</v>
      </c>
      <c r="B957" t="s">
        <v>2919</v>
      </c>
      <c r="C957" t="s">
        <v>27</v>
      </c>
      <c r="D957" s="1" t="s">
        <v>19</v>
      </c>
      <c r="E957" s="11">
        <v>4081.21</v>
      </c>
      <c r="F957" s="11">
        <v>4059.84</v>
      </c>
      <c r="G957" s="11">
        <v>-12310.37</v>
      </c>
      <c r="H957" s="11">
        <v>1022.18</v>
      </c>
      <c r="I957" s="11">
        <v>8914.2000000000007</v>
      </c>
      <c r="J957" s="11">
        <v>-3363.96</v>
      </c>
      <c r="K957" s="11">
        <v>3449.04</v>
      </c>
      <c r="L957" s="11">
        <v>6627.3</v>
      </c>
      <c r="M957" s="11">
        <v>5692.77</v>
      </c>
      <c r="N957" s="11">
        <v>-2679.91</v>
      </c>
      <c r="O957" s="11">
        <v>5579.95</v>
      </c>
      <c r="P957" s="11">
        <v>-4997.75</v>
      </c>
      <c r="Q957" s="11">
        <v>16074.5</v>
      </c>
      <c r="R957" t="str">
        <f>VLOOKUP(D957,Lookups!$A$4:$E$311,5,FALSE)</f>
        <v>CR4</v>
      </c>
      <c r="S957" t="str">
        <f t="shared" si="75"/>
        <v>512</v>
      </c>
      <c r="T957" t="str">
        <f t="shared" si="76"/>
        <v>CR4512</v>
      </c>
      <c r="U957" t="str">
        <f t="shared" si="72"/>
        <v>CR45122014</v>
      </c>
      <c r="V957" t="str">
        <f t="shared" si="73"/>
        <v>PNTL</v>
      </c>
      <c r="W957" t="str">
        <f t="shared" si="74"/>
        <v>CR4PNTL2014</v>
      </c>
    </row>
    <row r="958" spans="1:23" x14ac:dyDescent="0.25">
      <c r="A958" t="s">
        <v>3222</v>
      </c>
      <c r="B958" t="s">
        <v>2919</v>
      </c>
      <c r="C958" t="s">
        <v>27</v>
      </c>
      <c r="D958" s="1" t="s">
        <v>20</v>
      </c>
      <c r="E958" s="11">
        <v>58230.04</v>
      </c>
      <c r="F958" s="11">
        <v>76544.12</v>
      </c>
      <c r="G958" s="11">
        <v>99093.72</v>
      </c>
      <c r="H958" s="11">
        <v>84546.44</v>
      </c>
      <c r="I958" s="11">
        <v>54390.41</v>
      </c>
      <c r="J958" s="11">
        <v>100301.68</v>
      </c>
      <c r="K958" s="11">
        <v>74917</v>
      </c>
      <c r="L958" s="11">
        <v>60216.24</v>
      </c>
      <c r="M958" s="11">
        <v>89321.67</v>
      </c>
      <c r="N958" s="11">
        <v>55519.66</v>
      </c>
      <c r="O958" s="11">
        <v>45596.5</v>
      </c>
      <c r="P958" s="11">
        <v>73226.31</v>
      </c>
      <c r="Q958" s="11">
        <v>871903.79</v>
      </c>
      <c r="R958" t="str">
        <f>VLOOKUP(D958,Lookups!$A$4:$E$311,5,FALSE)</f>
        <v>CR5</v>
      </c>
      <c r="S958" t="str">
        <f t="shared" si="75"/>
        <v>512</v>
      </c>
      <c r="T958" t="str">
        <f t="shared" si="76"/>
        <v>CR5512</v>
      </c>
      <c r="U958" t="str">
        <f t="shared" si="72"/>
        <v>CR55122014</v>
      </c>
      <c r="V958" t="str">
        <f t="shared" si="73"/>
        <v>PNTL</v>
      </c>
      <c r="W958" t="str">
        <f t="shared" si="74"/>
        <v>CR5PNTL2014</v>
      </c>
    </row>
    <row r="959" spans="1:23" x14ac:dyDescent="0.25">
      <c r="A959" t="s">
        <v>3222</v>
      </c>
      <c r="B959" t="s">
        <v>2919</v>
      </c>
      <c r="C959" t="s">
        <v>27</v>
      </c>
      <c r="D959" s="1" t="s">
        <v>21</v>
      </c>
      <c r="E959" s="11">
        <v>42095.35</v>
      </c>
      <c r="F959" s="11">
        <v>58017.58</v>
      </c>
      <c r="G959" s="11">
        <v>24761.26</v>
      </c>
      <c r="H959" s="11">
        <v>9626.7000000000007</v>
      </c>
      <c r="I959" s="11">
        <v>27690.82</v>
      </c>
      <c r="J959" s="11">
        <v>24716.33</v>
      </c>
      <c r="K959" s="11">
        <v>32878.92</v>
      </c>
      <c r="L959" s="11">
        <v>31067.4</v>
      </c>
      <c r="M959" s="11">
        <v>27634.78</v>
      </c>
      <c r="N959" s="11">
        <v>6908.05</v>
      </c>
      <c r="O959" s="11">
        <v>11766.49</v>
      </c>
      <c r="P959" s="11">
        <v>11835.41</v>
      </c>
      <c r="Q959" s="11">
        <v>308999.09000000003</v>
      </c>
      <c r="R959" t="str">
        <f>VLOOKUP(D959,Lookups!$A$4:$E$311,5,FALSE)</f>
        <v>CR6</v>
      </c>
      <c r="S959" t="str">
        <f t="shared" si="75"/>
        <v>512</v>
      </c>
      <c r="T959" t="str">
        <f t="shared" si="76"/>
        <v>CR6512</v>
      </c>
      <c r="U959" t="str">
        <f t="shared" si="72"/>
        <v>CR65122014</v>
      </c>
      <c r="V959" t="str">
        <f t="shared" si="73"/>
        <v>PNTL</v>
      </c>
      <c r="W959" t="str">
        <f t="shared" si="74"/>
        <v>CR6PNTL2014</v>
      </c>
    </row>
    <row r="960" spans="1:23" x14ac:dyDescent="0.25">
      <c r="A960" t="s">
        <v>3222</v>
      </c>
      <c r="B960" t="s">
        <v>2919</v>
      </c>
      <c r="C960" t="s">
        <v>27</v>
      </c>
      <c r="D960" s="1" t="s">
        <v>22</v>
      </c>
      <c r="E960" s="11">
        <v>0</v>
      </c>
      <c r="F960" s="11">
        <v>0</v>
      </c>
      <c r="G960" s="11">
        <v>0</v>
      </c>
      <c r="H960" s="11">
        <v>0</v>
      </c>
      <c r="I960" s="11">
        <v>1363.09</v>
      </c>
      <c r="J960" s="11">
        <v>1317.57</v>
      </c>
      <c r="K960" s="11">
        <v>0</v>
      </c>
      <c r="L960" s="11">
        <v>0</v>
      </c>
      <c r="M960" s="11">
        <v>0</v>
      </c>
      <c r="N960" s="11">
        <v>0</v>
      </c>
      <c r="O960" s="11">
        <v>0</v>
      </c>
      <c r="P960" s="11">
        <v>0</v>
      </c>
      <c r="Q960" s="11">
        <v>2680.66</v>
      </c>
      <c r="R960" t="str">
        <f>VLOOKUP(D960,Lookups!$A$4:$E$311,5,FALSE)</f>
        <v>TY3</v>
      </c>
      <c r="S960" t="str">
        <f t="shared" si="75"/>
        <v>512</v>
      </c>
      <c r="T960" t="str">
        <f t="shared" si="76"/>
        <v>TY3512</v>
      </c>
      <c r="U960" t="str">
        <f t="shared" si="72"/>
        <v>TY35122014</v>
      </c>
      <c r="V960" t="str">
        <f t="shared" si="73"/>
        <v>PNTL</v>
      </c>
      <c r="W960" t="str">
        <f t="shared" si="74"/>
        <v>TY3PNTL2014</v>
      </c>
    </row>
    <row r="961" spans="1:23" x14ac:dyDescent="0.25">
      <c r="A961" t="s">
        <v>3222</v>
      </c>
      <c r="B961" t="s">
        <v>2919</v>
      </c>
      <c r="C961" t="s">
        <v>27</v>
      </c>
      <c r="D961" s="1" t="s">
        <v>23</v>
      </c>
      <c r="E961" s="11">
        <v>0</v>
      </c>
      <c r="F961" s="11">
        <v>0</v>
      </c>
      <c r="G961" s="11">
        <v>0</v>
      </c>
      <c r="H961" s="11">
        <v>0</v>
      </c>
      <c r="I961" s="11">
        <v>0</v>
      </c>
      <c r="J961" s="11">
        <v>0</v>
      </c>
      <c r="K961" s="11">
        <v>0</v>
      </c>
      <c r="L961" s="11">
        <v>0</v>
      </c>
      <c r="M961" s="11">
        <v>0</v>
      </c>
      <c r="N961" s="11">
        <v>0</v>
      </c>
      <c r="O961" s="11">
        <v>0</v>
      </c>
      <c r="P961" s="11">
        <v>0</v>
      </c>
      <c r="Q961" s="11">
        <v>0</v>
      </c>
      <c r="R961" t="str">
        <f>VLOOKUP(D961,Lookups!$A$4:$E$311,5,FALSE)</f>
        <v>TYC</v>
      </c>
      <c r="S961" t="str">
        <f t="shared" si="75"/>
        <v>512</v>
      </c>
      <c r="T961" t="str">
        <f t="shared" si="76"/>
        <v>TYC512</v>
      </c>
      <c r="U961" t="str">
        <f t="shared" si="72"/>
        <v>TYC5122014</v>
      </c>
      <c r="V961" t="str">
        <f t="shared" si="73"/>
        <v>PNTL</v>
      </c>
      <c r="W961" t="str">
        <f t="shared" si="74"/>
        <v>TYCPNTL2014</v>
      </c>
    </row>
    <row r="962" spans="1:23" x14ac:dyDescent="0.25">
      <c r="A962" t="s">
        <v>3222</v>
      </c>
      <c r="B962" t="s">
        <v>2919</v>
      </c>
      <c r="C962" t="s">
        <v>27</v>
      </c>
      <c r="D962" s="1" t="s">
        <v>24</v>
      </c>
      <c r="E962" s="11">
        <v>13705.78</v>
      </c>
      <c r="F962" s="11">
        <v>11383.73</v>
      </c>
      <c r="G962" s="11">
        <v>10473.4</v>
      </c>
      <c r="H962" s="11">
        <v>10116.549999999999</v>
      </c>
      <c r="I962" s="11">
        <v>19611.099999999999</v>
      </c>
      <c r="J962" s="11">
        <v>26057.85</v>
      </c>
      <c r="K962" s="11">
        <v>43952.79</v>
      </c>
      <c r="L962" s="11">
        <v>7354.18</v>
      </c>
      <c r="M962" s="11">
        <v>2708.75</v>
      </c>
      <c r="N962" s="11">
        <v>4031.5</v>
      </c>
      <c r="O962" s="11">
        <v>37089.9</v>
      </c>
      <c r="P962" s="11">
        <v>21590.46</v>
      </c>
      <c r="Q962" s="11">
        <v>208075.99</v>
      </c>
      <c r="R962" t="str">
        <f>VLOOKUP(D962,Lookups!$A$4:$E$311,5,FALSE)</f>
        <v>GR3</v>
      </c>
      <c r="S962" t="str">
        <f t="shared" si="75"/>
        <v>512</v>
      </c>
      <c r="T962" t="str">
        <f t="shared" si="76"/>
        <v>GR3512</v>
      </c>
      <c r="U962" t="str">
        <f t="shared" si="72"/>
        <v>GR35122014</v>
      </c>
      <c r="V962" t="str">
        <f t="shared" si="73"/>
        <v>PNTL</v>
      </c>
      <c r="W962" t="str">
        <f t="shared" si="74"/>
        <v>GR3PNTL2014</v>
      </c>
    </row>
    <row r="963" spans="1:23" x14ac:dyDescent="0.25">
      <c r="A963" t="s">
        <v>3222</v>
      </c>
      <c r="B963" t="s">
        <v>2919</v>
      </c>
      <c r="C963" t="s">
        <v>27</v>
      </c>
      <c r="D963" s="1" t="s">
        <v>25</v>
      </c>
      <c r="E963" s="11">
        <v>7322.92</v>
      </c>
      <c r="F963" s="11">
        <v>23552.400000000001</v>
      </c>
      <c r="G963" s="11">
        <v>23142.73</v>
      </c>
      <c r="H963" s="11">
        <v>23668.91</v>
      </c>
      <c r="I963" s="11">
        <v>74366.539999999994</v>
      </c>
      <c r="J963" s="11">
        <v>10901.18</v>
      </c>
      <c r="K963" s="11">
        <v>52347.14</v>
      </c>
      <c r="L963" s="11">
        <v>14500.24</v>
      </c>
      <c r="M963" s="11">
        <v>7510.56</v>
      </c>
      <c r="N963" s="11">
        <v>8905.76</v>
      </c>
      <c r="O963" s="11">
        <v>70653</v>
      </c>
      <c r="P963" s="11">
        <v>26115.73</v>
      </c>
      <c r="Q963" s="11">
        <v>342987.11</v>
      </c>
      <c r="R963" t="str">
        <f>VLOOKUP(D963,Lookups!$A$4:$E$311,5,FALSE)</f>
        <v>GR4</v>
      </c>
      <c r="S963" t="str">
        <f t="shared" si="75"/>
        <v>512</v>
      </c>
      <c r="T963" t="str">
        <f t="shared" si="76"/>
        <v>GR4512</v>
      </c>
      <c r="U963" t="str">
        <f t="shared" ref="U963:U1026" si="77">T963&amp;A963</f>
        <v>GR45122014</v>
      </c>
      <c r="V963" t="str">
        <f t="shared" ref="V963:V1026" si="78">LEFT(C963,4)</f>
        <v>PNTL</v>
      </c>
      <c r="W963" t="str">
        <f t="shared" ref="W963:W1026" si="79">R963&amp;V963&amp;A963</f>
        <v>GR4PNTL2014</v>
      </c>
    </row>
    <row r="964" spans="1:23" x14ac:dyDescent="0.25">
      <c r="A964" t="s">
        <v>3222</v>
      </c>
      <c r="B964" t="s">
        <v>2919</v>
      </c>
      <c r="C964" t="s">
        <v>27</v>
      </c>
      <c r="D964" s="1" t="s">
        <v>26</v>
      </c>
      <c r="E964" s="11">
        <v>0</v>
      </c>
      <c r="F964" s="11">
        <v>0</v>
      </c>
      <c r="G964" s="11">
        <v>0</v>
      </c>
      <c r="H964" s="11">
        <v>0</v>
      </c>
      <c r="I964" s="11">
        <v>0</v>
      </c>
      <c r="J964" s="11">
        <v>0</v>
      </c>
      <c r="K964" s="11">
        <v>0</v>
      </c>
      <c r="L964" s="11">
        <v>0</v>
      </c>
      <c r="M964" s="11">
        <v>0</v>
      </c>
      <c r="N964" s="11">
        <v>0</v>
      </c>
      <c r="O964" s="11">
        <v>0</v>
      </c>
      <c r="P964" s="11">
        <v>0</v>
      </c>
      <c r="Q964" s="11">
        <v>0</v>
      </c>
      <c r="R964" t="str">
        <f>VLOOKUP(D964,Lookups!$A$4:$E$311,5,FALSE)</f>
        <v>GRC</v>
      </c>
      <c r="S964" t="str">
        <f t="shared" si="75"/>
        <v>512</v>
      </c>
      <c r="T964" t="str">
        <f t="shared" si="76"/>
        <v>GRC512</v>
      </c>
      <c r="U964" t="str">
        <f t="shared" si="77"/>
        <v>GRC5122014</v>
      </c>
      <c r="V964" t="str">
        <f t="shared" si="78"/>
        <v>PNTL</v>
      </c>
      <c r="W964" t="str">
        <f t="shared" si="79"/>
        <v>GRCPNTL2014</v>
      </c>
    </row>
    <row r="965" spans="1:23" x14ac:dyDescent="0.25">
      <c r="A965" t="s">
        <v>3222</v>
      </c>
      <c r="B965" t="s">
        <v>2925</v>
      </c>
      <c r="C965" t="s">
        <v>17</v>
      </c>
      <c r="D965" s="1" t="s">
        <v>18</v>
      </c>
      <c r="E965" s="11">
        <v>30111.9</v>
      </c>
      <c r="F965" s="11">
        <v>20574.96</v>
      </c>
      <c r="G965" s="11">
        <v>32707</v>
      </c>
      <c r="H965" s="11">
        <v>23917.64</v>
      </c>
      <c r="I965" s="11">
        <v>18141.740000000002</v>
      </c>
      <c r="J965" s="11">
        <v>19137.38</v>
      </c>
      <c r="K965" s="11">
        <v>20894</v>
      </c>
      <c r="L965" s="11">
        <v>20974.720000000001</v>
      </c>
      <c r="M965" s="11">
        <v>20249.14</v>
      </c>
      <c r="N965" s="11">
        <v>20116.189999999999</v>
      </c>
      <c r="O965" s="11">
        <v>30814.93</v>
      </c>
      <c r="P965" s="11">
        <v>18776.400000000001</v>
      </c>
      <c r="Q965" s="11">
        <v>276416</v>
      </c>
      <c r="R965" t="str">
        <f>VLOOKUP(D965,Lookups!$A$4:$E$311,5,FALSE)</f>
        <v>CRC</v>
      </c>
      <c r="S965" t="str">
        <f t="shared" si="75"/>
        <v>512</v>
      </c>
      <c r="T965" t="str">
        <f t="shared" si="76"/>
        <v>CRC512</v>
      </c>
      <c r="U965" t="str">
        <f t="shared" si="77"/>
        <v>CRC5122014</v>
      </c>
      <c r="V965" t="str">
        <f t="shared" si="78"/>
        <v>PLTL</v>
      </c>
      <c r="W965" t="str">
        <f t="shared" si="79"/>
        <v>CRCPLTL2014</v>
      </c>
    </row>
    <row r="966" spans="1:23" x14ac:dyDescent="0.25">
      <c r="A966" t="s">
        <v>3222</v>
      </c>
      <c r="B966" t="s">
        <v>2925</v>
      </c>
      <c r="C966" t="s">
        <v>17</v>
      </c>
      <c r="D966" s="1" t="s">
        <v>19</v>
      </c>
      <c r="E966" s="11">
        <v>6795.28</v>
      </c>
      <c r="F966" s="11">
        <v>5224.7700000000004</v>
      </c>
      <c r="G966" s="11">
        <v>7143.68</v>
      </c>
      <c r="H966" s="11">
        <v>38315.79</v>
      </c>
      <c r="I966" s="11">
        <v>8942.6299999999992</v>
      </c>
      <c r="J966" s="11">
        <v>8106.79</v>
      </c>
      <c r="K966" s="11">
        <v>9072.66</v>
      </c>
      <c r="L966" s="11">
        <v>10432.959999999999</v>
      </c>
      <c r="M966" s="11">
        <v>15315.28</v>
      </c>
      <c r="N966" s="11">
        <v>14766.34</v>
      </c>
      <c r="O966" s="11">
        <v>7763.56</v>
      </c>
      <c r="P966" s="11">
        <v>9538.57</v>
      </c>
      <c r="Q966" s="11">
        <v>141418.31</v>
      </c>
      <c r="R966" t="str">
        <f>VLOOKUP(D966,Lookups!$A$4:$E$311,5,FALSE)</f>
        <v>CR4</v>
      </c>
      <c r="S966" t="str">
        <f t="shared" si="75"/>
        <v>512</v>
      </c>
      <c r="T966" t="str">
        <f t="shared" si="76"/>
        <v>CR4512</v>
      </c>
      <c r="U966" t="str">
        <f t="shared" si="77"/>
        <v>CR45122014</v>
      </c>
      <c r="V966" t="str">
        <f t="shared" si="78"/>
        <v>PLTL</v>
      </c>
      <c r="W966" t="str">
        <f t="shared" si="79"/>
        <v>CR4PLTL2014</v>
      </c>
    </row>
    <row r="967" spans="1:23" x14ac:dyDescent="0.25">
      <c r="A967" t="s">
        <v>3222</v>
      </c>
      <c r="B967" t="s">
        <v>2925</v>
      </c>
      <c r="C967" t="s">
        <v>17</v>
      </c>
      <c r="D967" s="1" t="s">
        <v>20</v>
      </c>
      <c r="E967" s="11">
        <v>13547.6</v>
      </c>
      <c r="F967" s="11">
        <v>12050.7</v>
      </c>
      <c r="G967" s="11">
        <v>32262.560000000001</v>
      </c>
      <c r="H967" s="11">
        <v>6897.19</v>
      </c>
      <c r="I967" s="11">
        <v>9118.15</v>
      </c>
      <c r="J967" s="11">
        <v>11381.12</v>
      </c>
      <c r="K967" s="11">
        <v>10306.07</v>
      </c>
      <c r="L967" s="11">
        <v>8060.2</v>
      </c>
      <c r="M967" s="11">
        <v>9772.2099999999991</v>
      </c>
      <c r="N967" s="11">
        <v>10813.63</v>
      </c>
      <c r="O967" s="11">
        <v>7175.96</v>
      </c>
      <c r="P967" s="11">
        <v>5179.13</v>
      </c>
      <c r="Q967" s="11">
        <v>136564.51999999999</v>
      </c>
      <c r="R967" t="str">
        <f>VLOOKUP(D967,Lookups!$A$4:$E$311,5,FALSE)</f>
        <v>CR5</v>
      </c>
      <c r="S967" t="str">
        <f t="shared" si="75"/>
        <v>512</v>
      </c>
      <c r="T967" t="str">
        <f t="shared" si="76"/>
        <v>CR5512</v>
      </c>
      <c r="U967" t="str">
        <f t="shared" si="77"/>
        <v>CR55122014</v>
      </c>
      <c r="V967" t="str">
        <f t="shared" si="78"/>
        <v>PLTL</v>
      </c>
      <c r="W967" t="str">
        <f t="shared" si="79"/>
        <v>CR5PLTL2014</v>
      </c>
    </row>
    <row r="968" spans="1:23" x14ac:dyDescent="0.25">
      <c r="A968" t="s">
        <v>3222</v>
      </c>
      <c r="B968" t="s">
        <v>2925</v>
      </c>
      <c r="C968" t="s">
        <v>17</v>
      </c>
      <c r="D968" s="1" t="s">
        <v>21</v>
      </c>
      <c r="E968" s="11">
        <v>26161.03</v>
      </c>
      <c r="F968" s="11">
        <v>22531.98</v>
      </c>
      <c r="G968" s="11">
        <v>46417.56</v>
      </c>
      <c r="H968" s="11">
        <v>22379.16</v>
      </c>
      <c r="I968" s="11">
        <v>26430.44</v>
      </c>
      <c r="J968" s="11">
        <v>24183.25</v>
      </c>
      <c r="K968" s="11">
        <v>18663.810000000001</v>
      </c>
      <c r="L968" s="11">
        <v>12948.16</v>
      </c>
      <c r="M968" s="11">
        <v>17259.05</v>
      </c>
      <c r="N968" s="11">
        <v>17523.34</v>
      </c>
      <c r="O968" s="11">
        <v>9318.51</v>
      </c>
      <c r="P968" s="11">
        <v>12352.75</v>
      </c>
      <c r="Q968" s="11">
        <v>256169.04</v>
      </c>
      <c r="R968" t="str">
        <f>VLOOKUP(D968,Lookups!$A$4:$E$311,5,FALSE)</f>
        <v>CR6</v>
      </c>
      <c r="S968" t="str">
        <f t="shared" si="75"/>
        <v>512</v>
      </c>
      <c r="T968" t="str">
        <f t="shared" si="76"/>
        <v>CR6512</v>
      </c>
      <c r="U968" t="str">
        <f t="shared" si="77"/>
        <v>CR65122014</v>
      </c>
      <c r="V968" t="str">
        <f t="shared" si="78"/>
        <v>PLTL</v>
      </c>
      <c r="W968" t="str">
        <f t="shared" si="79"/>
        <v>CR6PLTL2014</v>
      </c>
    </row>
    <row r="969" spans="1:23" x14ac:dyDescent="0.25">
      <c r="A969" t="s">
        <v>3222</v>
      </c>
      <c r="B969" t="s">
        <v>2925</v>
      </c>
      <c r="C969" t="s">
        <v>17</v>
      </c>
      <c r="D969" s="1" t="s">
        <v>24</v>
      </c>
      <c r="E969" s="11">
        <v>1060.26</v>
      </c>
      <c r="F969" s="11">
        <v>1963.71</v>
      </c>
      <c r="G969" s="11">
        <v>1189.45</v>
      </c>
      <c r="H969" s="11">
        <v>910.95</v>
      </c>
      <c r="I969" s="11">
        <v>2344.9499999999998</v>
      </c>
      <c r="J969" s="11">
        <v>6976.28</v>
      </c>
      <c r="K969" s="11">
        <v>1096.67</v>
      </c>
      <c r="L969" s="11">
        <v>2156.3200000000002</v>
      </c>
      <c r="M969" s="11">
        <v>6545.3</v>
      </c>
      <c r="N969" s="11">
        <v>9623.7800000000007</v>
      </c>
      <c r="O969" s="11">
        <v>9884.61</v>
      </c>
      <c r="P969" s="11">
        <v>4993.62</v>
      </c>
      <c r="Q969" s="11">
        <v>48745.9</v>
      </c>
      <c r="R969" t="str">
        <f>VLOOKUP(D969,Lookups!$A$4:$E$311,5,FALSE)</f>
        <v>GR3</v>
      </c>
      <c r="S969" t="str">
        <f t="shared" si="75"/>
        <v>512</v>
      </c>
      <c r="T969" t="str">
        <f t="shared" si="76"/>
        <v>GR3512</v>
      </c>
      <c r="U969" t="str">
        <f t="shared" si="77"/>
        <v>GR35122014</v>
      </c>
      <c r="V969" t="str">
        <f t="shared" si="78"/>
        <v>PLTL</v>
      </c>
      <c r="W969" t="str">
        <f t="shared" si="79"/>
        <v>GR3PLTL2014</v>
      </c>
    </row>
    <row r="970" spans="1:23" x14ac:dyDescent="0.25">
      <c r="A970" t="s">
        <v>3222</v>
      </c>
      <c r="B970" t="s">
        <v>2925</v>
      </c>
      <c r="C970" t="s">
        <v>17</v>
      </c>
      <c r="D970" s="1" t="s">
        <v>25</v>
      </c>
      <c r="E970" s="11">
        <v>12475.12</v>
      </c>
      <c r="F970" s="11">
        <v>13333.41</v>
      </c>
      <c r="G970" s="11">
        <v>11897.4</v>
      </c>
      <c r="H970" s="11">
        <v>9033.89</v>
      </c>
      <c r="I970" s="11">
        <v>8808.48</v>
      </c>
      <c r="J970" s="11">
        <v>7201.55</v>
      </c>
      <c r="K970" s="11">
        <v>9278.1</v>
      </c>
      <c r="L970" s="11">
        <v>8263.94</v>
      </c>
      <c r="M970" s="11">
        <v>7805.27</v>
      </c>
      <c r="N970" s="11">
        <v>5639.9</v>
      </c>
      <c r="O970" s="11">
        <v>5956.5</v>
      </c>
      <c r="P970" s="11">
        <v>14010.35</v>
      </c>
      <c r="Q970" s="11">
        <v>113703.91</v>
      </c>
      <c r="R970" t="str">
        <f>VLOOKUP(D970,Lookups!$A$4:$E$311,5,FALSE)</f>
        <v>GR4</v>
      </c>
      <c r="S970" t="str">
        <f t="shared" si="75"/>
        <v>512</v>
      </c>
      <c r="T970" t="str">
        <f t="shared" si="76"/>
        <v>GR4512</v>
      </c>
      <c r="U970" t="str">
        <f t="shared" si="77"/>
        <v>GR45122014</v>
      </c>
      <c r="V970" t="str">
        <f t="shared" si="78"/>
        <v>PLTL</v>
      </c>
      <c r="W970" t="str">
        <f t="shared" si="79"/>
        <v>GR4PLTL2014</v>
      </c>
    </row>
    <row r="971" spans="1:23" x14ac:dyDescent="0.25">
      <c r="A971" t="s">
        <v>3222</v>
      </c>
      <c r="B971" t="s">
        <v>2925</v>
      </c>
      <c r="C971" t="s">
        <v>17</v>
      </c>
      <c r="D971" s="1" t="s">
        <v>26</v>
      </c>
      <c r="E971" s="11">
        <v>0</v>
      </c>
      <c r="F971" s="11">
        <v>0</v>
      </c>
      <c r="G971" s="11">
        <v>0</v>
      </c>
      <c r="H971" s="11">
        <v>0</v>
      </c>
      <c r="I971" s="11">
        <v>0</v>
      </c>
      <c r="J971" s="11">
        <v>0</v>
      </c>
      <c r="K971" s="11">
        <v>0</v>
      </c>
      <c r="L971" s="11">
        <v>0</v>
      </c>
      <c r="M971" s="11">
        <v>0</v>
      </c>
      <c r="N971" s="11">
        <v>0</v>
      </c>
      <c r="O971" s="11">
        <v>0</v>
      </c>
      <c r="P971" s="11">
        <v>0</v>
      </c>
      <c r="Q971" s="11">
        <v>0</v>
      </c>
      <c r="R971" t="str">
        <f>VLOOKUP(D971,Lookups!$A$4:$E$311,5,FALSE)</f>
        <v>GRC</v>
      </c>
      <c r="S971" t="str">
        <f t="shared" si="75"/>
        <v>512</v>
      </c>
      <c r="T971" t="str">
        <f t="shared" si="76"/>
        <v>GRC512</v>
      </c>
      <c r="U971" t="str">
        <f t="shared" si="77"/>
        <v>GRC5122014</v>
      </c>
      <c r="V971" t="str">
        <f t="shared" si="78"/>
        <v>PLTL</v>
      </c>
      <c r="W971" t="str">
        <f t="shared" si="79"/>
        <v>GRCPLTL2014</v>
      </c>
    </row>
    <row r="972" spans="1:23" x14ac:dyDescent="0.25">
      <c r="A972" t="s">
        <v>3222</v>
      </c>
      <c r="B972" t="s">
        <v>2925</v>
      </c>
      <c r="C972" t="s">
        <v>27</v>
      </c>
      <c r="D972" s="1" t="s">
        <v>18</v>
      </c>
      <c r="E972" s="11">
        <v>-30111.9</v>
      </c>
      <c r="F972" s="11">
        <v>-20602.27</v>
      </c>
      <c r="G972" s="11">
        <v>-32707</v>
      </c>
      <c r="H972" s="11">
        <v>-23917.64</v>
      </c>
      <c r="I972" s="11">
        <v>-23798.91</v>
      </c>
      <c r="J972" s="11">
        <v>-19137.38</v>
      </c>
      <c r="K972" s="11">
        <v>-15236.83</v>
      </c>
      <c r="L972" s="11">
        <v>-20974.720000000001</v>
      </c>
      <c r="M972" s="11">
        <v>-17276.759999999998</v>
      </c>
      <c r="N972" s="11">
        <v>-38491.550000000003</v>
      </c>
      <c r="O972" s="11">
        <v>-34278.639999999999</v>
      </c>
      <c r="P972" s="11">
        <v>-40469.75</v>
      </c>
      <c r="Q972" s="11">
        <v>-317003.34999999998</v>
      </c>
      <c r="R972" t="str">
        <f>VLOOKUP(D972,Lookups!$A$4:$E$311,5,FALSE)</f>
        <v>CRC</v>
      </c>
      <c r="S972" t="str">
        <f t="shared" si="75"/>
        <v>512</v>
      </c>
      <c r="T972" t="str">
        <f t="shared" si="76"/>
        <v>CRC512</v>
      </c>
      <c r="U972" t="str">
        <f t="shared" si="77"/>
        <v>CRC5122014</v>
      </c>
      <c r="V972" t="str">
        <f t="shared" si="78"/>
        <v>PNTL</v>
      </c>
      <c r="W972" t="str">
        <f t="shared" si="79"/>
        <v>CRCPNTL2014</v>
      </c>
    </row>
    <row r="973" spans="1:23" x14ac:dyDescent="0.25">
      <c r="A973" t="s">
        <v>3222</v>
      </c>
      <c r="B973" t="s">
        <v>2925</v>
      </c>
      <c r="C973" t="s">
        <v>27</v>
      </c>
      <c r="D973" s="1" t="s">
        <v>19</v>
      </c>
      <c r="E973" s="11">
        <v>53444.17</v>
      </c>
      <c r="F973" s="11">
        <v>44452.19</v>
      </c>
      <c r="G973" s="11">
        <v>70494.600000000006</v>
      </c>
      <c r="H973" s="11">
        <v>514579.26</v>
      </c>
      <c r="I973" s="11">
        <v>64590.34</v>
      </c>
      <c r="J973" s="11">
        <v>91966.37</v>
      </c>
      <c r="K973" s="11">
        <v>111045.47</v>
      </c>
      <c r="L973" s="11">
        <v>73659.039999999994</v>
      </c>
      <c r="M973" s="11">
        <v>222661.11</v>
      </c>
      <c r="N973" s="11">
        <v>156846.79</v>
      </c>
      <c r="O973" s="11">
        <v>103391.62</v>
      </c>
      <c r="P973" s="11">
        <v>83923.03</v>
      </c>
      <c r="Q973" s="11">
        <v>1591053.99</v>
      </c>
      <c r="R973" t="str">
        <f>VLOOKUP(D973,Lookups!$A$4:$E$311,5,FALSE)</f>
        <v>CR4</v>
      </c>
      <c r="S973" t="str">
        <f t="shared" si="75"/>
        <v>512</v>
      </c>
      <c r="T973" t="str">
        <f t="shared" si="76"/>
        <v>CR4512</v>
      </c>
      <c r="U973" t="str">
        <f t="shared" si="77"/>
        <v>CR45122014</v>
      </c>
      <c r="V973" t="str">
        <f t="shared" si="78"/>
        <v>PNTL</v>
      </c>
      <c r="W973" t="str">
        <f t="shared" si="79"/>
        <v>CR4PNTL2014</v>
      </c>
    </row>
    <row r="974" spans="1:23" x14ac:dyDescent="0.25">
      <c r="A974" t="s">
        <v>3222</v>
      </c>
      <c r="B974" t="s">
        <v>2925</v>
      </c>
      <c r="C974" t="s">
        <v>27</v>
      </c>
      <c r="D974" s="1" t="s">
        <v>20</v>
      </c>
      <c r="E974" s="11">
        <v>54256.41</v>
      </c>
      <c r="F974" s="11">
        <v>64619.58</v>
      </c>
      <c r="G974" s="11">
        <v>266926.88</v>
      </c>
      <c r="H974" s="11">
        <v>125435.76</v>
      </c>
      <c r="I974" s="11">
        <v>74209.399999999994</v>
      </c>
      <c r="J974" s="11">
        <v>74746.81</v>
      </c>
      <c r="K974" s="11">
        <v>68157.69</v>
      </c>
      <c r="L974" s="11">
        <v>103164.38</v>
      </c>
      <c r="M974" s="11">
        <v>88186.12</v>
      </c>
      <c r="N974" s="11">
        <v>109169.06</v>
      </c>
      <c r="O974" s="11">
        <v>92519.51</v>
      </c>
      <c r="P974" s="11">
        <v>65561</v>
      </c>
      <c r="Q974" s="11">
        <v>1186952.6000000001</v>
      </c>
      <c r="R974" t="str">
        <f>VLOOKUP(D974,Lookups!$A$4:$E$311,5,FALSE)</f>
        <v>CR5</v>
      </c>
      <c r="S974" t="str">
        <f t="shared" si="75"/>
        <v>512</v>
      </c>
      <c r="T974" t="str">
        <f t="shared" si="76"/>
        <v>CR5512</v>
      </c>
      <c r="U974" t="str">
        <f t="shared" si="77"/>
        <v>CR55122014</v>
      </c>
      <c r="V974" t="str">
        <f t="shared" si="78"/>
        <v>PNTL</v>
      </c>
      <c r="W974" t="str">
        <f t="shared" si="79"/>
        <v>CR5PNTL2014</v>
      </c>
    </row>
    <row r="975" spans="1:23" x14ac:dyDescent="0.25">
      <c r="A975" t="s">
        <v>3222</v>
      </c>
      <c r="B975" t="s">
        <v>2925</v>
      </c>
      <c r="C975" t="s">
        <v>27</v>
      </c>
      <c r="D975" s="1" t="s">
        <v>21</v>
      </c>
      <c r="E975" s="11">
        <v>154986.78</v>
      </c>
      <c r="F975" s="11">
        <v>140406.95000000001</v>
      </c>
      <c r="G975" s="11">
        <v>312434.53999999998</v>
      </c>
      <c r="H975" s="11">
        <v>400281.53</v>
      </c>
      <c r="I975" s="11">
        <v>176172.84</v>
      </c>
      <c r="J975" s="11">
        <v>168543.48</v>
      </c>
      <c r="K975" s="11">
        <v>175623.82</v>
      </c>
      <c r="L975" s="11">
        <v>119203.53</v>
      </c>
      <c r="M975" s="11">
        <v>56772.92</v>
      </c>
      <c r="N975" s="11">
        <v>60346.58</v>
      </c>
      <c r="O975" s="11">
        <v>10391.58</v>
      </c>
      <c r="P975" s="11">
        <v>30152.639999999999</v>
      </c>
      <c r="Q975" s="11">
        <v>1805317.19</v>
      </c>
      <c r="R975" t="str">
        <f>VLOOKUP(D975,Lookups!$A$4:$E$311,5,FALSE)</f>
        <v>CR6</v>
      </c>
      <c r="S975" t="str">
        <f t="shared" si="75"/>
        <v>512</v>
      </c>
      <c r="T975" t="str">
        <f t="shared" si="76"/>
        <v>CR6512</v>
      </c>
      <c r="U975" t="str">
        <f t="shared" si="77"/>
        <v>CR65122014</v>
      </c>
      <c r="V975" t="str">
        <f t="shared" si="78"/>
        <v>PNTL</v>
      </c>
      <c r="W975" t="str">
        <f t="shared" si="79"/>
        <v>CR6PNTL2014</v>
      </c>
    </row>
    <row r="976" spans="1:23" x14ac:dyDescent="0.25">
      <c r="A976" t="s">
        <v>3222</v>
      </c>
      <c r="B976" t="s">
        <v>2925</v>
      </c>
      <c r="C976" t="s">
        <v>27</v>
      </c>
      <c r="D976" s="1" t="s">
        <v>24</v>
      </c>
      <c r="E976" s="11">
        <v>32963.910000000003</v>
      </c>
      <c r="F976" s="11">
        <v>19624.23</v>
      </c>
      <c r="G976" s="11">
        <v>59728.4</v>
      </c>
      <c r="H976" s="11">
        <v>28936.240000000002</v>
      </c>
      <c r="I976" s="11">
        <v>81319.31</v>
      </c>
      <c r="J976" s="11">
        <v>46106.07</v>
      </c>
      <c r="K976" s="11">
        <v>39457.75</v>
      </c>
      <c r="L976" s="11">
        <v>86942.59</v>
      </c>
      <c r="M976" s="11">
        <v>106004.67</v>
      </c>
      <c r="N976" s="11">
        <v>609401.76</v>
      </c>
      <c r="O976" s="11">
        <v>-1005.98</v>
      </c>
      <c r="P976" s="11">
        <v>124045.62</v>
      </c>
      <c r="Q976" s="11">
        <v>1233524.57</v>
      </c>
      <c r="R976" t="str">
        <f>VLOOKUP(D976,Lookups!$A$4:$E$311,5,FALSE)</f>
        <v>GR3</v>
      </c>
      <c r="S976" t="str">
        <f t="shared" si="75"/>
        <v>512</v>
      </c>
      <c r="T976" t="str">
        <f t="shared" si="76"/>
        <v>GR3512</v>
      </c>
      <c r="U976" t="str">
        <f t="shared" si="77"/>
        <v>GR35122014</v>
      </c>
      <c r="V976" t="str">
        <f t="shared" si="78"/>
        <v>PNTL</v>
      </c>
      <c r="W976" t="str">
        <f t="shared" si="79"/>
        <v>GR3PNTL2014</v>
      </c>
    </row>
    <row r="977" spans="1:23" x14ac:dyDescent="0.25">
      <c r="A977" t="s">
        <v>3222</v>
      </c>
      <c r="B977" t="s">
        <v>2925</v>
      </c>
      <c r="C977" t="s">
        <v>27</v>
      </c>
      <c r="D977" s="1" t="s">
        <v>25</v>
      </c>
      <c r="E977" s="11">
        <v>163500.1</v>
      </c>
      <c r="F977" s="11">
        <v>51024.639999999999</v>
      </c>
      <c r="G977" s="11">
        <v>103325.79</v>
      </c>
      <c r="H977" s="11">
        <v>738492.78</v>
      </c>
      <c r="I977" s="11">
        <v>52006.11</v>
      </c>
      <c r="J977" s="11">
        <v>143595.95000000001</v>
      </c>
      <c r="K977" s="11">
        <v>95290.27</v>
      </c>
      <c r="L977" s="11">
        <v>52077.64</v>
      </c>
      <c r="M977" s="11">
        <v>106084.75</v>
      </c>
      <c r="N977" s="11">
        <v>144369.18</v>
      </c>
      <c r="O977" s="11">
        <v>116264</v>
      </c>
      <c r="P977" s="11">
        <v>180950.21</v>
      </c>
      <c r="Q977" s="11">
        <v>1946981.42</v>
      </c>
      <c r="R977" t="str">
        <f>VLOOKUP(D977,Lookups!$A$4:$E$311,5,FALSE)</f>
        <v>GR4</v>
      </c>
      <c r="S977" t="str">
        <f t="shared" si="75"/>
        <v>512</v>
      </c>
      <c r="T977" t="str">
        <f t="shared" si="76"/>
        <v>GR4512</v>
      </c>
      <c r="U977" t="str">
        <f t="shared" si="77"/>
        <v>GR45122014</v>
      </c>
      <c r="V977" t="str">
        <f t="shared" si="78"/>
        <v>PNTL</v>
      </c>
      <c r="W977" t="str">
        <f t="shared" si="79"/>
        <v>GR4PNTL2014</v>
      </c>
    </row>
    <row r="978" spans="1:23" x14ac:dyDescent="0.25">
      <c r="A978" t="s">
        <v>3222</v>
      </c>
      <c r="B978" t="s">
        <v>2925</v>
      </c>
      <c r="C978" t="s">
        <v>27</v>
      </c>
      <c r="D978" s="1" t="s">
        <v>26</v>
      </c>
      <c r="E978" s="11">
        <v>0</v>
      </c>
      <c r="F978" s="11">
        <v>0</v>
      </c>
      <c r="G978" s="11">
        <v>0</v>
      </c>
      <c r="H978" s="11">
        <v>0</v>
      </c>
      <c r="I978" s="11">
        <v>0</v>
      </c>
      <c r="J978" s="11">
        <v>0</v>
      </c>
      <c r="K978" s="11">
        <v>0</v>
      </c>
      <c r="L978" s="11">
        <v>0</v>
      </c>
      <c r="M978" s="11">
        <v>0</v>
      </c>
      <c r="N978" s="11">
        <v>0</v>
      </c>
      <c r="O978" s="11">
        <v>0</v>
      </c>
      <c r="P978" s="11">
        <v>0</v>
      </c>
      <c r="Q978" s="11">
        <v>0</v>
      </c>
      <c r="R978" t="str">
        <f>VLOOKUP(D978,Lookups!$A$4:$E$311,5,FALSE)</f>
        <v>GRC</v>
      </c>
      <c r="S978" t="str">
        <f t="shared" si="75"/>
        <v>512</v>
      </c>
      <c r="T978" t="str">
        <f t="shared" si="76"/>
        <v>GRC512</v>
      </c>
      <c r="U978" t="str">
        <f t="shared" si="77"/>
        <v>GRC5122014</v>
      </c>
      <c r="V978" t="str">
        <f t="shared" si="78"/>
        <v>PNTL</v>
      </c>
      <c r="W978" t="str">
        <f t="shared" si="79"/>
        <v>GRCPNTL2014</v>
      </c>
    </row>
    <row r="979" spans="1:23" x14ac:dyDescent="0.25">
      <c r="A979" t="s">
        <v>3222</v>
      </c>
      <c r="B979" t="s">
        <v>2927</v>
      </c>
      <c r="C979" t="s">
        <v>17</v>
      </c>
      <c r="D979" s="1" t="s">
        <v>25</v>
      </c>
      <c r="E979" s="11">
        <v>0</v>
      </c>
      <c r="F979" s="11">
        <v>0</v>
      </c>
      <c r="G979" s="11">
        <v>0</v>
      </c>
      <c r="H979" s="11">
        <v>0</v>
      </c>
      <c r="I979" s="11">
        <v>0</v>
      </c>
      <c r="J979" s="11">
        <v>91.09</v>
      </c>
      <c r="K979" s="11">
        <v>0</v>
      </c>
      <c r="L979" s="11">
        <v>0</v>
      </c>
      <c r="M979" s="11">
        <v>0</v>
      </c>
      <c r="N979" s="11">
        <v>0</v>
      </c>
      <c r="O979" s="11">
        <v>0</v>
      </c>
      <c r="P979" s="11">
        <v>0</v>
      </c>
      <c r="Q979" s="11">
        <v>91.09</v>
      </c>
      <c r="R979" t="str">
        <f>VLOOKUP(D979,Lookups!$A$4:$E$311,5,FALSE)</f>
        <v>GR4</v>
      </c>
      <c r="S979" t="str">
        <f t="shared" si="75"/>
        <v>512</v>
      </c>
      <c r="T979" t="str">
        <f t="shared" si="76"/>
        <v>GR4512</v>
      </c>
      <c r="U979" t="str">
        <f t="shared" si="77"/>
        <v>GR45122014</v>
      </c>
      <c r="V979" t="str">
        <f t="shared" si="78"/>
        <v>PLTL</v>
      </c>
      <c r="W979" t="str">
        <f t="shared" si="79"/>
        <v>GR4PLTL2014</v>
      </c>
    </row>
    <row r="980" spans="1:23" x14ac:dyDescent="0.25">
      <c r="A980" t="s">
        <v>3222</v>
      </c>
      <c r="B980" t="s">
        <v>2927</v>
      </c>
      <c r="C980" t="s">
        <v>17</v>
      </c>
      <c r="D980" s="1" t="s">
        <v>26</v>
      </c>
      <c r="E980" s="11">
        <v>0</v>
      </c>
      <c r="F980" s="11">
        <v>0</v>
      </c>
      <c r="G980" s="11">
        <v>0</v>
      </c>
      <c r="H980" s="11">
        <v>0</v>
      </c>
      <c r="I980" s="11">
        <v>0</v>
      </c>
      <c r="J980" s="11">
        <v>0</v>
      </c>
      <c r="K980" s="11">
        <v>0</v>
      </c>
      <c r="L980" s="11">
        <v>0</v>
      </c>
      <c r="M980" s="11">
        <v>0</v>
      </c>
      <c r="N980" s="11">
        <v>0</v>
      </c>
      <c r="O980" s="11">
        <v>0</v>
      </c>
      <c r="P980" s="11">
        <v>0</v>
      </c>
      <c r="Q980" s="11">
        <v>0</v>
      </c>
      <c r="R980" t="str">
        <f>VLOOKUP(D980,Lookups!$A$4:$E$311,5,FALSE)</f>
        <v>GRC</v>
      </c>
      <c r="S980" t="str">
        <f t="shared" si="75"/>
        <v>512</v>
      </c>
      <c r="T980" t="str">
        <f t="shared" si="76"/>
        <v>GRC512</v>
      </c>
      <c r="U980" t="str">
        <f t="shared" si="77"/>
        <v>GRC5122014</v>
      </c>
      <c r="V980" t="str">
        <f t="shared" si="78"/>
        <v>PLTL</v>
      </c>
      <c r="W980" t="str">
        <f t="shared" si="79"/>
        <v>GRCPLTL2014</v>
      </c>
    </row>
    <row r="981" spans="1:23" x14ac:dyDescent="0.25">
      <c r="A981" t="s">
        <v>3222</v>
      </c>
      <c r="B981" t="s">
        <v>2927</v>
      </c>
      <c r="C981" t="s">
        <v>27</v>
      </c>
      <c r="D981" s="1" t="s">
        <v>24</v>
      </c>
      <c r="E981" s="11">
        <v>0</v>
      </c>
      <c r="F981" s="11">
        <v>0</v>
      </c>
      <c r="G981" s="11">
        <v>0</v>
      </c>
      <c r="H981" s="11">
        <v>0</v>
      </c>
      <c r="I981" s="11">
        <v>0</v>
      </c>
      <c r="J981" s="11">
        <v>36.19</v>
      </c>
      <c r="K981" s="11">
        <v>314.37</v>
      </c>
      <c r="L981" s="11">
        <v>0</v>
      </c>
      <c r="M981" s="11">
        <v>0</v>
      </c>
      <c r="N981" s="11">
        <v>0</v>
      </c>
      <c r="O981" s="11">
        <v>0</v>
      </c>
      <c r="P981" s="11">
        <v>0</v>
      </c>
      <c r="Q981" s="11">
        <v>350.56</v>
      </c>
      <c r="R981" t="str">
        <f>VLOOKUP(D981,Lookups!$A$4:$E$311,5,FALSE)</f>
        <v>GR3</v>
      </c>
      <c r="S981" t="str">
        <f t="shared" si="75"/>
        <v>512</v>
      </c>
      <c r="T981" t="str">
        <f t="shared" si="76"/>
        <v>GR3512</v>
      </c>
      <c r="U981" t="str">
        <f t="shared" si="77"/>
        <v>GR35122014</v>
      </c>
      <c r="V981" t="str">
        <f t="shared" si="78"/>
        <v>PNTL</v>
      </c>
      <c r="W981" t="str">
        <f t="shared" si="79"/>
        <v>GR3PNTL2014</v>
      </c>
    </row>
    <row r="982" spans="1:23" x14ac:dyDescent="0.25">
      <c r="A982" t="s">
        <v>3222</v>
      </c>
      <c r="B982" t="s">
        <v>2927</v>
      </c>
      <c r="C982" t="s">
        <v>27</v>
      </c>
      <c r="D982" s="1" t="s">
        <v>25</v>
      </c>
      <c r="E982" s="11">
        <v>0</v>
      </c>
      <c r="F982" s="11">
        <v>0</v>
      </c>
      <c r="G982" s="11">
        <v>0</v>
      </c>
      <c r="H982" s="11">
        <v>0</v>
      </c>
      <c r="I982" s="11">
        <v>0</v>
      </c>
      <c r="J982" s="11">
        <v>-36.19</v>
      </c>
      <c r="K982" s="11">
        <v>543.92999999999995</v>
      </c>
      <c r="L982" s="11">
        <v>0</v>
      </c>
      <c r="M982" s="11">
        <v>0</v>
      </c>
      <c r="N982" s="11">
        <v>0</v>
      </c>
      <c r="O982" s="11">
        <v>0</v>
      </c>
      <c r="P982" s="11">
        <v>0</v>
      </c>
      <c r="Q982" s="11">
        <v>507.74</v>
      </c>
      <c r="R982" t="str">
        <f>VLOOKUP(D982,Lookups!$A$4:$E$311,5,FALSE)</f>
        <v>GR4</v>
      </c>
      <c r="S982" t="str">
        <f t="shared" si="75"/>
        <v>512</v>
      </c>
      <c r="T982" t="str">
        <f t="shared" si="76"/>
        <v>GR4512</v>
      </c>
      <c r="U982" t="str">
        <f t="shared" si="77"/>
        <v>GR45122014</v>
      </c>
      <c r="V982" t="str">
        <f t="shared" si="78"/>
        <v>PNTL</v>
      </c>
      <c r="W982" t="str">
        <f t="shared" si="79"/>
        <v>GR4PNTL2014</v>
      </c>
    </row>
    <row r="983" spans="1:23" x14ac:dyDescent="0.25">
      <c r="A983" t="s">
        <v>3222</v>
      </c>
      <c r="B983" t="s">
        <v>2927</v>
      </c>
      <c r="C983" t="s">
        <v>27</v>
      </c>
      <c r="D983" s="1" t="s">
        <v>26</v>
      </c>
      <c r="E983" s="11">
        <v>0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t="str">
        <f>VLOOKUP(D983,Lookups!$A$4:$E$311,5,FALSE)</f>
        <v>GRC</v>
      </c>
      <c r="S983" t="str">
        <f t="shared" ref="S983:S1046" si="80">LEFT(B983,3)</f>
        <v>512</v>
      </c>
      <c r="T983" t="str">
        <f t="shared" ref="T983:T1046" si="81">R983&amp;S983</f>
        <v>GRC512</v>
      </c>
      <c r="U983" t="str">
        <f t="shared" si="77"/>
        <v>GRC5122014</v>
      </c>
      <c r="V983" t="str">
        <f t="shared" si="78"/>
        <v>PNTL</v>
      </c>
      <c r="W983" t="str">
        <f t="shared" si="79"/>
        <v>GRCPNTL2014</v>
      </c>
    </row>
    <row r="984" spans="1:23" x14ac:dyDescent="0.25">
      <c r="A984" t="s">
        <v>3222</v>
      </c>
      <c r="B984" t="s">
        <v>2951</v>
      </c>
      <c r="C984" t="s">
        <v>17</v>
      </c>
      <c r="D984" s="1" t="s">
        <v>18</v>
      </c>
      <c r="E984" s="11">
        <v>19194.95</v>
      </c>
      <c r="F984" s="11">
        <v>10558.43</v>
      </c>
      <c r="G984" s="11">
        <v>16466.12</v>
      </c>
      <c r="H984" s="11">
        <v>10694.11</v>
      </c>
      <c r="I984" s="11">
        <v>10133.98</v>
      </c>
      <c r="J984" s="11">
        <v>10506.8</v>
      </c>
      <c r="K984" s="11">
        <v>13580.83</v>
      </c>
      <c r="L984" s="11">
        <v>9559.68</v>
      </c>
      <c r="M984" s="11">
        <v>8858.81</v>
      </c>
      <c r="N984" s="11">
        <v>8885.42</v>
      </c>
      <c r="O984" s="11">
        <v>5735.01</v>
      </c>
      <c r="P984" s="11">
        <v>9814.4599999999991</v>
      </c>
      <c r="Q984" s="11">
        <v>133988.6</v>
      </c>
      <c r="R984" t="str">
        <f>VLOOKUP(D984,Lookups!$A$4:$E$311,5,FALSE)</f>
        <v>CRC</v>
      </c>
      <c r="S984" t="str">
        <f t="shared" si="80"/>
        <v>513</v>
      </c>
      <c r="T984" t="str">
        <f t="shared" si="81"/>
        <v>CRC513</v>
      </c>
      <c r="U984" t="str">
        <f t="shared" si="77"/>
        <v>CRC5132014</v>
      </c>
      <c r="V984" t="str">
        <f t="shared" si="78"/>
        <v>PLTL</v>
      </c>
      <c r="W984" t="str">
        <f t="shared" si="79"/>
        <v>CRCPLTL2014</v>
      </c>
    </row>
    <row r="985" spans="1:23" x14ac:dyDescent="0.25">
      <c r="A985" t="s">
        <v>3222</v>
      </c>
      <c r="B985" t="s">
        <v>2951</v>
      </c>
      <c r="C985" t="s">
        <v>17</v>
      </c>
      <c r="D985" s="1" t="s">
        <v>19</v>
      </c>
      <c r="E985" s="11">
        <v>3275.94</v>
      </c>
      <c r="F985" s="11">
        <v>3779.13</v>
      </c>
      <c r="G985" s="11">
        <v>4020.05</v>
      </c>
      <c r="H985" s="11">
        <v>24552.799999999999</v>
      </c>
      <c r="I985" s="11">
        <v>4266.1499999999996</v>
      </c>
      <c r="J985" s="11">
        <v>7517.99</v>
      </c>
      <c r="K985" s="11">
        <v>9462.7900000000009</v>
      </c>
      <c r="L985" s="11">
        <v>6819.34</v>
      </c>
      <c r="M985" s="11">
        <v>5364.31</v>
      </c>
      <c r="N985" s="11">
        <v>5405.11</v>
      </c>
      <c r="O985" s="11">
        <v>3624.63</v>
      </c>
      <c r="P985" s="11">
        <v>10171.74</v>
      </c>
      <c r="Q985" s="11">
        <v>88259.98</v>
      </c>
      <c r="R985" t="str">
        <f>VLOOKUP(D985,Lookups!$A$4:$E$311,5,FALSE)</f>
        <v>CR4</v>
      </c>
      <c r="S985" t="str">
        <f t="shared" si="80"/>
        <v>513</v>
      </c>
      <c r="T985" t="str">
        <f t="shared" si="81"/>
        <v>CR4513</v>
      </c>
      <c r="U985" t="str">
        <f t="shared" si="77"/>
        <v>CR45132014</v>
      </c>
      <c r="V985" t="str">
        <f t="shared" si="78"/>
        <v>PLTL</v>
      </c>
      <c r="W985" t="str">
        <f t="shared" si="79"/>
        <v>CR4PLTL2014</v>
      </c>
    </row>
    <row r="986" spans="1:23" x14ac:dyDescent="0.25">
      <c r="A986" t="s">
        <v>3222</v>
      </c>
      <c r="B986" t="s">
        <v>2951</v>
      </c>
      <c r="C986" t="s">
        <v>17</v>
      </c>
      <c r="D986" s="1" t="s">
        <v>20</v>
      </c>
      <c r="E986" s="11">
        <v>2730.78</v>
      </c>
      <c r="F986" s="11">
        <v>3826.5</v>
      </c>
      <c r="G986" s="11">
        <v>15883.97</v>
      </c>
      <c r="H986" s="11">
        <v>11602.91</v>
      </c>
      <c r="I986" s="11">
        <v>397.96</v>
      </c>
      <c r="J986" s="11">
        <v>2587.59</v>
      </c>
      <c r="K986" s="11">
        <v>5249.86</v>
      </c>
      <c r="L986" s="11">
        <v>7415.98</v>
      </c>
      <c r="M986" s="11">
        <v>8247.4500000000007</v>
      </c>
      <c r="N986" s="11">
        <v>5754.28</v>
      </c>
      <c r="O986" s="11">
        <v>822.05</v>
      </c>
      <c r="P986" s="11">
        <v>2927.33</v>
      </c>
      <c r="Q986" s="11">
        <v>67446.66</v>
      </c>
      <c r="R986" t="str">
        <f>VLOOKUP(D986,Lookups!$A$4:$E$311,5,FALSE)</f>
        <v>CR5</v>
      </c>
      <c r="S986" t="str">
        <f t="shared" si="80"/>
        <v>513</v>
      </c>
      <c r="T986" t="str">
        <f t="shared" si="81"/>
        <v>CR5513</v>
      </c>
      <c r="U986" t="str">
        <f t="shared" si="77"/>
        <v>CR55132014</v>
      </c>
      <c r="V986" t="str">
        <f t="shared" si="78"/>
        <v>PLTL</v>
      </c>
      <c r="W986" t="str">
        <f t="shared" si="79"/>
        <v>CR5PLTL2014</v>
      </c>
    </row>
    <row r="987" spans="1:23" x14ac:dyDescent="0.25">
      <c r="A987" t="s">
        <v>3222</v>
      </c>
      <c r="B987" t="s">
        <v>2951</v>
      </c>
      <c r="C987" t="s">
        <v>17</v>
      </c>
      <c r="D987" s="1" t="s">
        <v>21</v>
      </c>
      <c r="E987" s="11">
        <v>9338.16</v>
      </c>
      <c r="F987" s="11">
        <v>8989.17</v>
      </c>
      <c r="G987" s="11">
        <v>44744.62</v>
      </c>
      <c r="H987" s="11">
        <v>8536.2900000000009</v>
      </c>
      <c r="I987" s="11">
        <v>5196.18</v>
      </c>
      <c r="J987" s="11">
        <v>13379.63</v>
      </c>
      <c r="K987" s="11">
        <v>3970.22</v>
      </c>
      <c r="L987" s="11">
        <v>4100.95</v>
      </c>
      <c r="M987" s="11">
        <v>3421.74</v>
      </c>
      <c r="N987" s="11">
        <v>1627.5</v>
      </c>
      <c r="O987" s="11">
        <v>4996.99</v>
      </c>
      <c r="P987" s="11">
        <v>1850.87</v>
      </c>
      <c r="Q987" s="11">
        <v>110152.32000000001</v>
      </c>
      <c r="R987" t="str">
        <f>VLOOKUP(D987,Lookups!$A$4:$E$311,5,FALSE)</f>
        <v>CR6</v>
      </c>
      <c r="S987" t="str">
        <f t="shared" si="80"/>
        <v>513</v>
      </c>
      <c r="T987" t="str">
        <f t="shared" si="81"/>
        <v>CR6513</v>
      </c>
      <c r="U987" t="str">
        <f t="shared" si="77"/>
        <v>CR65132014</v>
      </c>
      <c r="V987" t="str">
        <f t="shared" si="78"/>
        <v>PLTL</v>
      </c>
      <c r="W987" t="str">
        <f t="shared" si="79"/>
        <v>CR6PLTL2014</v>
      </c>
    </row>
    <row r="988" spans="1:23" x14ac:dyDescent="0.25">
      <c r="A988" t="s">
        <v>3222</v>
      </c>
      <c r="B988" t="s">
        <v>2951</v>
      </c>
      <c r="C988" t="s">
        <v>17</v>
      </c>
      <c r="D988" s="1" t="s">
        <v>24</v>
      </c>
      <c r="E988" s="11">
        <v>2186.2600000000002</v>
      </c>
      <c r="F988" s="11">
        <v>1275.3</v>
      </c>
      <c r="G988" s="11">
        <v>3006.14</v>
      </c>
      <c r="H988" s="11">
        <v>1184.24</v>
      </c>
      <c r="I988" s="11">
        <v>1814.43</v>
      </c>
      <c r="J988" s="11">
        <v>637.66999999999996</v>
      </c>
      <c r="K988" s="11">
        <v>2778.36</v>
      </c>
      <c r="L988" s="11">
        <v>202.96</v>
      </c>
      <c r="M988" s="11">
        <v>802.09</v>
      </c>
      <c r="N988" s="11">
        <v>9742.7900000000009</v>
      </c>
      <c r="O988" s="11">
        <v>2870.46</v>
      </c>
      <c r="P988" s="11">
        <v>235.36</v>
      </c>
      <c r="Q988" s="11">
        <v>26736.06</v>
      </c>
      <c r="R988" t="str">
        <f>VLOOKUP(D988,Lookups!$A$4:$E$311,5,FALSE)</f>
        <v>GR3</v>
      </c>
      <c r="S988" t="str">
        <f t="shared" si="80"/>
        <v>513</v>
      </c>
      <c r="T988" t="str">
        <f t="shared" si="81"/>
        <v>GR3513</v>
      </c>
      <c r="U988" t="str">
        <f t="shared" si="77"/>
        <v>GR35132014</v>
      </c>
      <c r="V988" t="str">
        <f t="shared" si="78"/>
        <v>PLTL</v>
      </c>
      <c r="W988" t="str">
        <f t="shared" si="79"/>
        <v>GR3PLTL2014</v>
      </c>
    </row>
    <row r="989" spans="1:23" x14ac:dyDescent="0.25">
      <c r="A989" t="s">
        <v>3222</v>
      </c>
      <c r="B989" t="s">
        <v>2951</v>
      </c>
      <c r="C989" t="s">
        <v>17</v>
      </c>
      <c r="D989" s="1" t="s">
        <v>25</v>
      </c>
      <c r="E989" s="11">
        <v>4149.95</v>
      </c>
      <c r="F989" s="11">
        <v>3975.85</v>
      </c>
      <c r="G989" s="11">
        <v>2667.18</v>
      </c>
      <c r="H989" s="11">
        <v>8453.8700000000008</v>
      </c>
      <c r="I989" s="11">
        <v>5082.0600000000004</v>
      </c>
      <c r="J989" s="11">
        <v>5137.08</v>
      </c>
      <c r="K989" s="11">
        <v>5738.92</v>
      </c>
      <c r="L989" s="11">
        <v>4928.3599999999997</v>
      </c>
      <c r="M989" s="11">
        <v>3920.66</v>
      </c>
      <c r="N989" s="11">
        <v>3762.19</v>
      </c>
      <c r="O989" s="11">
        <v>1047.71</v>
      </c>
      <c r="P989" s="11">
        <v>4624.1099999999997</v>
      </c>
      <c r="Q989" s="11">
        <v>53487.94</v>
      </c>
      <c r="R989" t="str">
        <f>VLOOKUP(D989,Lookups!$A$4:$E$311,5,FALSE)</f>
        <v>GR4</v>
      </c>
      <c r="S989" t="str">
        <f t="shared" si="80"/>
        <v>513</v>
      </c>
      <c r="T989" t="str">
        <f t="shared" si="81"/>
        <v>GR4513</v>
      </c>
      <c r="U989" t="str">
        <f t="shared" si="77"/>
        <v>GR45132014</v>
      </c>
      <c r="V989" t="str">
        <f t="shared" si="78"/>
        <v>PLTL</v>
      </c>
      <c r="W989" t="str">
        <f t="shared" si="79"/>
        <v>GR4PLTL2014</v>
      </c>
    </row>
    <row r="990" spans="1:23" x14ac:dyDescent="0.25">
      <c r="A990" t="s">
        <v>3222</v>
      </c>
      <c r="B990" t="s">
        <v>2951</v>
      </c>
      <c r="C990" t="s">
        <v>17</v>
      </c>
      <c r="D990" s="1" t="s">
        <v>26</v>
      </c>
      <c r="E990" s="11">
        <v>0</v>
      </c>
      <c r="F990" s="11">
        <v>0</v>
      </c>
      <c r="G990" s="11">
        <v>0</v>
      </c>
      <c r="H990" s="11">
        <v>0</v>
      </c>
      <c r="I990" s="11">
        <v>0</v>
      </c>
      <c r="J990" s="11">
        <v>0</v>
      </c>
      <c r="K990" s="11">
        <v>0</v>
      </c>
      <c r="L990" s="11">
        <v>0</v>
      </c>
      <c r="M990" s="11">
        <v>0</v>
      </c>
      <c r="N990" s="11">
        <v>0</v>
      </c>
      <c r="O990" s="11">
        <v>0</v>
      </c>
      <c r="P990" s="11">
        <v>0</v>
      </c>
      <c r="Q990" s="11">
        <v>0</v>
      </c>
      <c r="R990" t="str">
        <f>VLOOKUP(D990,Lookups!$A$4:$E$311,5,FALSE)</f>
        <v>GRC</v>
      </c>
      <c r="S990" t="str">
        <f t="shared" si="80"/>
        <v>513</v>
      </c>
      <c r="T990" t="str">
        <f t="shared" si="81"/>
        <v>GRC513</v>
      </c>
      <c r="U990" t="str">
        <f t="shared" si="77"/>
        <v>GRC5132014</v>
      </c>
      <c r="V990" t="str">
        <f t="shared" si="78"/>
        <v>PLTL</v>
      </c>
      <c r="W990" t="str">
        <f t="shared" si="79"/>
        <v>GRCPLTL2014</v>
      </c>
    </row>
    <row r="991" spans="1:23" x14ac:dyDescent="0.25">
      <c r="A991" t="s">
        <v>3222</v>
      </c>
      <c r="B991" t="s">
        <v>2951</v>
      </c>
      <c r="C991" t="s">
        <v>27</v>
      </c>
      <c r="D991" s="1" t="s">
        <v>18</v>
      </c>
      <c r="E991" s="11">
        <v>-19194.95</v>
      </c>
      <c r="F991" s="11">
        <v>-10558.43</v>
      </c>
      <c r="G991" s="11">
        <v>-16466.12</v>
      </c>
      <c r="H991" s="11">
        <v>-10694.11</v>
      </c>
      <c r="I991" s="11">
        <v>-10133.98</v>
      </c>
      <c r="J991" s="11">
        <v>-10506.8</v>
      </c>
      <c r="K991" s="11">
        <v>-13580.83</v>
      </c>
      <c r="L991" s="11">
        <v>-9559.68</v>
      </c>
      <c r="M991" s="11">
        <v>-8858.81</v>
      </c>
      <c r="N991" s="11">
        <v>-8885.42</v>
      </c>
      <c r="O991" s="11">
        <v>-5735.01</v>
      </c>
      <c r="P991" s="11">
        <v>-9814.4599999999991</v>
      </c>
      <c r="Q991" s="11">
        <v>-133988.6</v>
      </c>
      <c r="R991" t="str">
        <f>VLOOKUP(D991,Lookups!$A$4:$E$311,5,FALSE)</f>
        <v>CRC</v>
      </c>
      <c r="S991" t="str">
        <f t="shared" si="80"/>
        <v>513</v>
      </c>
      <c r="T991" t="str">
        <f t="shared" si="81"/>
        <v>CRC513</v>
      </c>
      <c r="U991" t="str">
        <f t="shared" si="77"/>
        <v>CRC5132014</v>
      </c>
      <c r="V991" t="str">
        <f t="shared" si="78"/>
        <v>PNTL</v>
      </c>
      <c r="W991" t="str">
        <f t="shared" si="79"/>
        <v>CRCPNTL2014</v>
      </c>
    </row>
    <row r="992" spans="1:23" x14ac:dyDescent="0.25">
      <c r="A992" t="s">
        <v>3222</v>
      </c>
      <c r="B992" t="s">
        <v>2951</v>
      </c>
      <c r="C992" t="s">
        <v>27</v>
      </c>
      <c r="D992" s="1" t="s">
        <v>19</v>
      </c>
      <c r="E992" s="11">
        <v>46067.7</v>
      </c>
      <c r="F992" s="11">
        <v>18814.060000000001</v>
      </c>
      <c r="G992" s="11">
        <v>30877.06</v>
      </c>
      <c r="H992" s="11">
        <v>55505.37</v>
      </c>
      <c r="I992" s="11">
        <v>23901.06</v>
      </c>
      <c r="J992" s="11">
        <v>20885.72</v>
      </c>
      <c r="K992" s="11">
        <v>25303.23</v>
      </c>
      <c r="L992" s="11">
        <v>12597.63</v>
      </c>
      <c r="M992" s="11">
        <v>14890.41</v>
      </c>
      <c r="N992" s="11">
        <v>28935.119999999999</v>
      </c>
      <c r="O992" s="11">
        <v>10901.63</v>
      </c>
      <c r="P992" s="11">
        <v>20926.04</v>
      </c>
      <c r="Q992" s="11">
        <v>309605.03000000003</v>
      </c>
      <c r="R992" t="str">
        <f>VLOOKUP(D992,Lookups!$A$4:$E$311,5,FALSE)</f>
        <v>CR4</v>
      </c>
      <c r="S992" t="str">
        <f t="shared" si="80"/>
        <v>513</v>
      </c>
      <c r="T992" t="str">
        <f t="shared" si="81"/>
        <v>CR4513</v>
      </c>
      <c r="U992" t="str">
        <f t="shared" si="77"/>
        <v>CR45132014</v>
      </c>
      <c r="V992" t="str">
        <f t="shared" si="78"/>
        <v>PNTL</v>
      </c>
      <c r="W992" t="str">
        <f t="shared" si="79"/>
        <v>CR4PNTL2014</v>
      </c>
    </row>
    <row r="993" spans="1:23" x14ac:dyDescent="0.25">
      <c r="A993" t="s">
        <v>3222</v>
      </c>
      <c r="B993" t="s">
        <v>2951</v>
      </c>
      <c r="C993" t="s">
        <v>27</v>
      </c>
      <c r="D993" s="1" t="s">
        <v>20</v>
      </c>
      <c r="E993" s="11">
        <v>47220.46</v>
      </c>
      <c r="F993" s="11">
        <v>14857.24</v>
      </c>
      <c r="G993" s="11">
        <v>41888.230000000003</v>
      </c>
      <c r="H993" s="11">
        <v>65892.75</v>
      </c>
      <c r="I993" s="11">
        <v>59682.73</v>
      </c>
      <c r="J993" s="11">
        <v>20414.93</v>
      </c>
      <c r="K993" s="11">
        <v>54401.94</v>
      </c>
      <c r="L993" s="11">
        <v>72231.320000000007</v>
      </c>
      <c r="M993" s="11">
        <v>30488.83</v>
      </c>
      <c r="N993" s="11">
        <v>45180.32</v>
      </c>
      <c r="O993" s="11">
        <v>34830.019999999997</v>
      </c>
      <c r="P993" s="11">
        <v>19179.5</v>
      </c>
      <c r="Q993" s="11">
        <v>506268.27</v>
      </c>
      <c r="R993" t="str">
        <f>VLOOKUP(D993,Lookups!$A$4:$E$311,5,FALSE)</f>
        <v>CR5</v>
      </c>
      <c r="S993" t="str">
        <f t="shared" si="80"/>
        <v>513</v>
      </c>
      <c r="T993" t="str">
        <f t="shared" si="81"/>
        <v>CR5513</v>
      </c>
      <c r="U993" t="str">
        <f t="shared" si="77"/>
        <v>CR55132014</v>
      </c>
      <c r="V993" t="str">
        <f t="shared" si="78"/>
        <v>PNTL</v>
      </c>
      <c r="W993" t="str">
        <f t="shared" si="79"/>
        <v>CR5PNTL2014</v>
      </c>
    </row>
    <row r="994" spans="1:23" x14ac:dyDescent="0.25">
      <c r="A994" t="s">
        <v>3222</v>
      </c>
      <c r="B994" t="s">
        <v>2951</v>
      </c>
      <c r="C994" t="s">
        <v>27</v>
      </c>
      <c r="D994" s="1" t="s">
        <v>21</v>
      </c>
      <c r="E994" s="11">
        <v>102301.96</v>
      </c>
      <c r="F994" s="11">
        <v>103655.2</v>
      </c>
      <c r="G994" s="11">
        <v>458303.65</v>
      </c>
      <c r="H994" s="11">
        <v>-334716.63</v>
      </c>
      <c r="I994" s="11">
        <v>17815.02</v>
      </c>
      <c r="J994" s="11">
        <v>22308.17</v>
      </c>
      <c r="K994" s="11">
        <v>48331.89</v>
      </c>
      <c r="L994" s="11">
        <v>23004.3</v>
      </c>
      <c r="M994" s="11">
        <v>14207.7</v>
      </c>
      <c r="N994" s="11">
        <v>4072.27</v>
      </c>
      <c r="O994" s="11">
        <v>18501.41</v>
      </c>
      <c r="P994" s="11">
        <v>1704.97</v>
      </c>
      <c r="Q994" s="11">
        <v>479489.91</v>
      </c>
      <c r="R994" t="str">
        <f>VLOOKUP(D994,Lookups!$A$4:$E$311,5,FALSE)</f>
        <v>CR6</v>
      </c>
      <c r="S994" t="str">
        <f t="shared" si="80"/>
        <v>513</v>
      </c>
      <c r="T994" t="str">
        <f t="shared" si="81"/>
        <v>CR6513</v>
      </c>
      <c r="U994" t="str">
        <f t="shared" si="77"/>
        <v>CR65132014</v>
      </c>
      <c r="V994" t="str">
        <f t="shared" si="78"/>
        <v>PNTL</v>
      </c>
      <c r="W994" t="str">
        <f t="shared" si="79"/>
        <v>CR6PNTL2014</v>
      </c>
    </row>
    <row r="995" spans="1:23" x14ac:dyDescent="0.25">
      <c r="A995" t="s">
        <v>3222</v>
      </c>
      <c r="B995" t="s">
        <v>2951</v>
      </c>
      <c r="C995" t="s">
        <v>27</v>
      </c>
      <c r="D995" s="1" t="s">
        <v>24</v>
      </c>
      <c r="E995" s="11">
        <v>6517.79</v>
      </c>
      <c r="F995" s="11">
        <v>11043.31</v>
      </c>
      <c r="G995" s="11">
        <v>15316.61</v>
      </c>
      <c r="H995" s="11">
        <v>9871.3700000000008</v>
      </c>
      <c r="I995" s="11">
        <v>16088.32</v>
      </c>
      <c r="J995" s="11">
        <v>20230.07</v>
      </c>
      <c r="K995" s="11">
        <v>18470.86</v>
      </c>
      <c r="L995" s="11">
        <v>19643.55</v>
      </c>
      <c r="M995" s="11">
        <v>40389.69</v>
      </c>
      <c r="N995" s="11">
        <v>45756.44</v>
      </c>
      <c r="O995" s="11">
        <v>58372.26</v>
      </c>
      <c r="P995" s="11">
        <v>67407.38</v>
      </c>
      <c r="Q995" s="11">
        <v>329107.65000000002</v>
      </c>
      <c r="R995" t="str">
        <f>VLOOKUP(D995,Lookups!$A$4:$E$311,5,FALSE)</f>
        <v>GR3</v>
      </c>
      <c r="S995" t="str">
        <f t="shared" si="80"/>
        <v>513</v>
      </c>
      <c r="T995" t="str">
        <f t="shared" si="81"/>
        <v>GR3513</v>
      </c>
      <c r="U995" t="str">
        <f t="shared" si="77"/>
        <v>GR35132014</v>
      </c>
      <c r="V995" t="str">
        <f t="shared" si="78"/>
        <v>PNTL</v>
      </c>
      <c r="W995" t="str">
        <f t="shared" si="79"/>
        <v>GR3PNTL2014</v>
      </c>
    </row>
    <row r="996" spans="1:23" x14ac:dyDescent="0.25">
      <c r="A996" t="s">
        <v>3222</v>
      </c>
      <c r="B996" t="s">
        <v>2951</v>
      </c>
      <c r="C996" t="s">
        <v>27</v>
      </c>
      <c r="D996" s="1" t="s">
        <v>25</v>
      </c>
      <c r="E996" s="11">
        <v>7767.22</v>
      </c>
      <c r="F996" s="11">
        <v>16357.34</v>
      </c>
      <c r="G996" s="11">
        <v>7323.74</v>
      </c>
      <c r="H996" s="11">
        <v>32679.34</v>
      </c>
      <c r="I996" s="11">
        <v>42856.25</v>
      </c>
      <c r="J996" s="11">
        <v>26644.71</v>
      </c>
      <c r="K996" s="11">
        <v>20624.52</v>
      </c>
      <c r="L996" s="11">
        <v>37040.28</v>
      </c>
      <c r="M996" s="11">
        <v>22639.98</v>
      </c>
      <c r="N996" s="11">
        <v>44444.23</v>
      </c>
      <c r="O996" s="11">
        <v>42517.95</v>
      </c>
      <c r="P996" s="11">
        <v>67743.59</v>
      </c>
      <c r="Q996" s="11">
        <v>368639.15</v>
      </c>
      <c r="R996" t="str">
        <f>VLOOKUP(D996,Lookups!$A$4:$E$311,5,FALSE)</f>
        <v>GR4</v>
      </c>
      <c r="S996" t="str">
        <f t="shared" si="80"/>
        <v>513</v>
      </c>
      <c r="T996" t="str">
        <f t="shared" si="81"/>
        <v>GR4513</v>
      </c>
      <c r="U996" t="str">
        <f t="shared" si="77"/>
        <v>GR45132014</v>
      </c>
      <c r="V996" t="str">
        <f t="shared" si="78"/>
        <v>PNTL</v>
      </c>
      <c r="W996" t="str">
        <f t="shared" si="79"/>
        <v>GR4PNTL2014</v>
      </c>
    </row>
    <row r="997" spans="1:23" x14ac:dyDescent="0.25">
      <c r="A997" t="s">
        <v>3222</v>
      </c>
      <c r="B997" t="s">
        <v>2951</v>
      </c>
      <c r="C997" t="s">
        <v>27</v>
      </c>
      <c r="D997" s="1" t="s">
        <v>26</v>
      </c>
      <c r="E997" s="11">
        <v>0</v>
      </c>
      <c r="F997" s="11">
        <v>0</v>
      </c>
      <c r="G997" s="11">
        <v>0</v>
      </c>
      <c r="H997" s="11">
        <v>0</v>
      </c>
      <c r="I997" s="11">
        <v>0</v>
      </c>
      <c r="J997" s="11">
        <v>0</v>
      </c>
      <c r="K997" s="11">
        <v>0</v>
      </c>
      <c r="L997" s="11">
        <v>0</v>
      </c>
      <c r="M997" s="11">
        <v>0</v>
      </c>
      <c r="N997" s="11">
        <v>0</v>
      </c>
      <c r="O997" s="11">
        <v>0</v>
      </c>
      <c r="P997" s="11">
        <v>0</v>
      </c>
      <c r="Q997" s="11">
        <v>0</v>
      </c>
      <c r="R997" t="str">
        <f>VLOOKUP(D997,Lookups!$A$4:$E$311,5,FALSE)</f>
        <v>GRC</v>
      </c>
      <c r="S997" t="str">
        <f t="shared" si="80"/>
        <v>513</v>
      </c>
      <c r="T997" t="str">
        <f t="shared" si="81"/>
        <v>GRC513</v>
      </c>
      <c r="U997" t="str">
        <f t="shared" si="77"/>
        <v>GRC5132014</v>
      </c>
      <c r="V997" t="str">
        <f t="shared" si="78"/>
        <v>PNTL</v>
      </c>
      <c r="W997" t="str">
        <f t="shared" si="79"/>
        <v>GRCPNTL2014</v>
      </c>
    </row>
    <row r="998" spans="1:23" x14ac:dyDescent="0.25">
      <c r="A998" t="s">
        <v>3222</v>
      </c>
      <c r="B998" t="s">
        <v>2953</v>
      </c>
      <c r="C998" t="s">
        <v>17</v>
      </c>
      <c r="D998" s="1" t="s">
        <v>18</v>
      </c>
      <c r="E998" s="11">
        <v>4593.3</v>
      </c>
      <c r="F998" s="11">
        <v>3403.76</v>
      </c>
      <c r="G998" s="11">
        <v>4648.49</v>
      </c>
      <c r="H998" s="11">
        <v>341.3</v>
      </c>
      <c r="I998" s="11">
        <v>2289.98</v>
      </c>
      <c r="J998" s="11">
        <v>2792.33</v>
      </c>
      <c r="K998" s="11">
        <v>1795.17</v>
      </c>
      <c r="L998" s="11">
        <v>690.99</v>
      </c>
      <c r="M998" s="11">
        <v>1026.0999999999999</v>
      </c>
      <c r="N998" s="11">
        <v>2246.81</v>
      </c>
      <c r="O998" s="11">
        <v>296.91000000000003</v>
      </c>
      <c r="P998" s="11">
        <v>2458.4699999999998</v>
      </c>
      <c r="Q998" s="11">
        <v>26583.61</v>
      </c>
      <c r="R998" t="str">
        <f>VLOOKUP(D998,Lookups!$A$4:$E$311,5,FALSE)</f>
        <v>CRC</v>
      </c>
      <c r="S998" t="str">
        <f t="shared" si="80"/>
        <v>513</v>
      </c>
      <c r="T998" t="str">
        <f t="shared" si="81"/>
        <v>CRC513</v>
      </c>
      <c r="U998" t="str">
        <f t="shared" si="77"/>
        <v>CRC5132014</v>
      </c>
      <c r="V998" t="str">
        <f t="shared" si="78"/>
        <v>PLTL</v>
      </c>
      <c r="W998" t="str">
        <f t="shared" si="79"/>
        <v>CRCPLTL2014</v>
      </c>
    </row>
    <row r="999" spans="1:23" x14ac:dyDescent="0.25">
      <c r="A999" t="s">
        <v>3222</v>
      </c>
      <c r="B999" t="s">
        <v>2953</v>
      </c>
      <c r="C999" t="s">
        <v>17</v>
      </c>
      <c r="D999" s="1" t="s">
        <v>19</v>
      </c>
      <c r="E999" s="11">
        <v>0</v>
      </c>
      <c r="F999" s="11">
        <v>0</v>
      </c>
      <c r="G999" s="11">
        <v>0</v>
      </c>
      <c r="H999" s="11">
        <v>1243.33</v>
      </c>
      <c r="I999" s="11">
        <v>0</v>
      </c>
      <c r="J999" s="11">
        <v>0</v>
      </c>
      <c r="K999" s="11">
        <v>0</v>
      </c>
      <c r="L999" s="11">
        <v>0</v>
      </c>
      <c r="M999" s="11">
        <v>532.86</v>
      </c>
      <c r="N999" s="11">
        <v>967.96</v>
      </c>
      <c r="O999" s="11">
        <v>0</v>
      </c>
      <c r="P999" s="11">
        <v>1503.2</v>
      </c>
      <c r="Q999" s="11">
        <v>4247.3500000000004</v>
      </c>
      <c r="R999" t="str">
        <f>VLOOKUP(D999,Lookups!$A$4:$E$311,5,FALSE)</f>
        <v>CR4</v>
      </c>
      <c r="S999" t="str">
        <f t="shared" si="80"/>
        <v>513</v>
      </c>
      <c r="T999" t="str">
        <f t="shared" si="81"/>
        <v>CR4513</v>
      </c>
      <c r="U999" t="str">
        <f t="shared" si="77"/>
        <v>CR45132014</v>
      </c>
      <c r="V999" t="str">
        <f t="shared" si="78"/>
        <v>PLTL</v>
      </c>
      <c r="W999" t="str">
        <f t="shared" si="79"/>
        <v>CR4PLTL2014</v>
      </c>
    </row>
    <row r="1000" spans="1:23" x14ac:dyDescent="0.25">
      <c r="A1000" t="s">
        <v>3222</v>
      </c>
      <c r="B1000" t="s">
        <v>2953</v>
      </c>
      <c r="C1000" t="s">
        <v>27</v>
      </c>
      <c r="D1000" s="1" t="s">
        <v>18</v>
      </c>
      <c r="E1000" s="11">
        <v>-4593.3</v>
      </c>
      <c r="F1000" s="11">
        <v>-3403.76</v>
      </c>
      <c r="G1000" s="11">
        <v>-4648.49</v>
      </c>
      <c r="H1000" s="11">
        <v>-341.3</v>
      </c>
      <c r="I1000" s="11">
        <v>-2289.98</v>
      </c>
      <c r="J1000" s="11">
        <v>-2792.33</v>
      </c>
      <c r="K1000" s="11">
        <v>-1795.17</v>
      </c>
      <c r="L1000" s="11">
        <v>-690.99</v>
      </c>
      <c r="M1000" s="11">
        <v>-1026.0999999999999</v>
      </c>
      <c r="N1000" s="11">
        <v>-2246.81</v>
      </c>
      <c r="O1000" s="11">
        <v>-296.91000000000003</v>
      </c>
      <c r="P1000" s="11">
        <v>-2458.4699999999998</v>
      </c>
      <c r="Q1000" s="11">
        <v>-26583.61</v>
      </c>
      <c r="R1000" t="str">
        <f>VLOOKUP(D1000,Lookups!$A$4:$E$311,5,FALSE)</f>
        <v>CRC</v>
      </c>
      <c r="S1000" t="str">
        <f t="shared" si="80"/>
        <v>513</v>
      </c>
      <c r="T1000" t="str">
        <f t="shared" si="81"/>
        <v>CRC513</v>
      </c>
      <c r="U1000" t="str">
        <f t="shared" si="77"/>
        <v>CRC5132014</v>
      </c>
      <c r="V1000" t="str">
        <f t="shared" si="78"/>
        <v>PNTL</v>
      </c>
      <c r="W1000" t="str">
        <f t="shared" si="79"/>
        <v>CRCPNTL2014</v>
      </c>
    </row>
    <row r="1001" spans="1:23" x14ac:dyDescent="0.25">
      <c r="A1001" t="s">
        <v>3222</v>
      </c>
      <c r="B1001" t="s">
        <v>2953</v>
      </c>
      <c r="C1001" t="s">
        <v>27</v>
      </c>
      <c r="D1001" s="1" t="s">
        <v>19</v>
      </c>
      <c r="E1001" s="11">
        <v>1471.61</v>
      </c>
      <c r="F1001" s="11">
        <v>949.04</v>
      </c>
      <c r="G1001" s="11">
        <v>2000.25</v>
      </c>
      <c r="H1001" s="11">
        <v>147.5</v>
      </c>
      <c r="I1001" s="11">
        <v>1100.54</v>
      </c>
      <c r="J1001" s="11">
        <v>1007.8</v>
      </c>
      <c r="K1001" s="11">
        <v>645.48</v>
      </c>
      <c r="L1001" s="11">
        <v>261.83999999999997</v>
      </c>
      <c r="M1001" s="11">
        <v>515.1</v>
      </c>
      <c r="N1001" s="11">
        <v>1347.37</v>
      </c>
      <c r="O1001" s="11">
        <v>184.13</v>
      </c>
      <c r="P1001" s="11">
        <v>1577.92</v>
      </c>
      <c r="Q1001" s="11">
        <v>11208.58</v>
      </c>
      <c r="R1001" t="str">
        <f>VLOOKUP(D1001,Lookups!$A$4:$E$311,5,FALSE)</f>
        <v>CR4</v>
      </c>
      <c r="S1001" t="str">
        <f t="shared" si="80"/>
        <v>513</v>
      </c>
      <c r="T1001" t="str">
        <f t="shared" si="81"/>
        <v>CR4513</v>
      </c>
      <c r="U1001" t="str">
        <f t="shared" si="77"/>
        <v>CR45132014</v>
      </c>
      <c r="V1001" t="str">
        <f t="shared" si="78"/>
        <v>PNTL</v>
      </c>
      <c r="W1001" t="str">
        <f t="shared" si="79"/>
        <v>CR4PNTL2014</v>
      </c>
    </row>
    <row r="1002" spans="1:23" x14ac:dyDescent="0.25">
      <c r="A1002" t="s">
        <v>3222</v>
      </c>
      <c r="B1002" t="s">
        <v>2953</v>
      </c>
      <c r="C1002" t="s">
        <v>27</v>
      </c>
      <c r="D1002" s="1" t="s">
        <v>20</v>
      </c>
      <c r="E1002" s="11">
        <v>1948.5</v>
      </c>
      <c r="F1002" s="11">
        <v>1287.3499999999999</v>
      </c>
      <c r="G1002" s="11">
        <v>1863.09</v>
      </c>
      <c r="H1002" s="11">
        <v>363.09</v>
      </c>
      <c r="I1002" s="11">
        <v>1546.72</v>
      </c>
      <c r="J1002" s="11">
        <v>1114.19</v>
      </c>
      <c r="K1002" s="11">
        <v>761.4</v>
      </c>
      <c r="L1002" s="11">
        <v>358.21</v>
      </c>
      <c r="M1002" s="11">
        <v>501.98</v>
      </c>
      <c r="N1002" s="11">
        <v>1487.73</v>
      </c>
      <c r="O1002" s="11">
        <v>202.3</v>
      </c>
      <c r="P1002" s="11">
        <v>1751.1</v>
      </c>
      <c r="Q1002" s="11">
        <v>13185.66</v>
      </c>
      <c r="R1002" t="str">
        <f>VLOOKUP(D1002,Lookups!$A$4:$E$311,5,FALSE)</f>
        <v>CR5</v>
      </c>
      <c r="S1002" t="str">
        <f t="shared" si="80"/>
        <v>513</v>
      </c>
      <c r="T1002" t="str">
        <f t="shared" si="81"/>
        <v>CR5513</v>
      </c>
      <c r="U1002" t="str">
        <f t="shared" si="77"/>
        <v>CR55132014</v>
      </c>
      <c r="V1002" t="str">
        <f t="shared" si="78"/>
        <v>PNTL</v>
      </c>
      <c r="W1002" t="str">
        <f t="shared" si="79"/>
        <v>CR5PNTL2014</v>
      </c>
    </row>
    <row r="1003" spans="1:23" x14ac:dyDescent="0.25">
      <c r="A1003" t="s">
        <v>3222</v>
      </c>
      <c r="B1003" t="s">
        <v>2953</v>
      </c>
      <c r="C1003" t="s">
        <v>27</v>
      </c>
      <c r="D1003" s="1" t="s">
        <v>21</v>
      </c>
      <c r="E1003" s="11">
        <v>1810.12</v>
      </c>
      <c r="F1003" s="11">
        <v>1552.37</v>
      </c>
      <c r="G1003" s="11">
        <v>1472.78</v>
      </c>
      <c r="H1003" s="11">
        <v>264.74</v>
      </c>
      <c r="I1003" s="11">
        <v>1480.6</v>
      </c>
      <c r="J1003" s="11">
        <v>1251.97</v>
      </c>
      <c r="K1003" s="11">
        <v>930.92</v>
      </c>
      <c r="L1003" s="11">
        <v>516.48</v>
      </c>
      <c r="M1003" s="11">
        <v>320.74</v>
      </c>
      <c r="N1003" s="11">
        <v>0</v>
      </c>
      <c r="O1003" s="11">
        <v>95.29</v>
      </c>
      <c r="P1003" s="11">
        <v>0</v>
      </c>
      <c r="Q1003" s="11">
        <v>9696.01</v>
      </c>
      <c r="R1003" t="str">
        <f>VLOOKUP(D1003,Lookups!$A$4:$E$311,5,FALSE)</f>
        <v>CR6</v>
      </c>
      <c r="S1003" t="str">
        <f t="shared" si="80"/>
        <v>513</v>
      </c>
      <c r="T1003" t="str">
        <f t="shared" si="81"/>
        <v>CR6513</v>
      </c>
      <c r="U1003" t="str">
        <f t="shared" si="77"/>
        <v>CR65132014</v>
      </c>
      <c r="V1003" t="str">
        <f t="shared" si="78"/>
        <v>PNTL</v>
      </c>
      <c r="W1003" t="str">
        <f t="shared" si="79"/>
        <v>CR6PNTL2014</v>
      </c>
    </row>
    <row r="1004" spans="1:23" x14ac:dyDescent="0.25">
      <c r="A1004" t="s">
        <v>3222</v>
      </c>
      <c r="B1004" t="s">
        <v>2953</v>
      </c>
      <c r="C1004" t="s">
        <v>27</v>
      </c>
      <c r="D1004" s="1" t="s">
        <v>24</v>
      </c>
      <c r="E1004" s="11">
        <v>219.81</v>
      </c>
      <c r="F1004" s="11">
        <v>100.71</v>
      </c>
      <c r="G1004" s="11">
        <v>8.59</v>
      </c>
      <c r="H1004" s="11">
        <v>18.399999999999999</v>
      </c>
      <c r="I1004" s="11">
        <v>41.97</v>
      </c>
      <c r="J1004" s="11">
        <v>188.11</v>
      </c>
      <c r="K1004" s="11">
        <v>121.36</v>
      </c>
      <c r="L1004" s="11">
        <v>116.25</v>
      </c>
      <c r="M1004" s="11">
        <v>72.239999999999995</v>
      </c>
      <c r="N1004" s="11">
        <v>28.57</v>
      </c>
      <c r="O1004" s="11">
        <v>61.27</v>
      </c>
      <c r="P1004" s="11">
        <v>413.77</v>
      </c>
      <c r="Q1004" s="11">
        <v>1391.05</v>
      </c>
      <c r="R1004" t="str">
        <f>VLOOKUP(D1004,Lookups!$A$4:$E$311,5,FALSE)</f>
        <v>GR3</v>
      </c>
      <c r="S1004" t="str">
        <f t="shared" si="80"/>
        <v>513</v>
      </c>
      <c r="T1004" t="str">
        <f t="shared" si="81"/>
        <v>GR3513</v>
      </c>
      <c r="U1004" t="str">
        <f t="shared" si="77"/>
        <v>GR35132014</v>
      </c>
      <c r="V1004" t="str">
        <f t="shared" si="78"/>
        <v>PNTL</v>
      </c>
      <c r="W1004" t="str">
        <f t="shared" si="79"/>
        <v>GR3PNTL2014</v>
      </c>
    </row>
    <row r="1005" spans="1:23" x14ac:dyDescent="0.25">
      <c r="A1005" t="s">
        <v>3222</v>
      </c>
      <c r="B1005" t="s">
        <v>2953</v>
      </c>
      <c r="C1005" t="s">
        <v>27</v>
      </c>
      <c r="D1005" s="1" t="s">
        <v>25</v>
      </c>
      <c r="E1005" s="11">
        <v>440.64</v>
      </c>
      <c r="F1005" s="11">
        <v>227.13</v>
      </c>
      <c r="G1005" s="11">
        <v>17.54</v>
      </c>
      <c r="H1005" s="11">
        <v>19.66</v>
      </c>
      <c r="I1005" s="11">
        <v>100.04</v>
      </c>
      <c r="J1005" s="11">
        <v>285.31</v>
      </c>
      <c r="K1005" s="11">
        <v>209.98</v>
      </c>
      <c r="L1005" s="11">
        <v>215.06</v>
      </c>
      <c r="M1005" s="11">
        <v>124.78</v>
      </c>
      <c r="N1005" s="11">
        <v>89.06</v>
      </c>
      <c r="O1005" s="11">
        <v>122.61</v>
      </c>
      <c r="P1005" s="11">
        <v>831.81</v>
      </c>
      <c r="Q1005" s="11">
        <v>2683.62</v>
      </c>
      <c r="R1005" t="str">
        <f>VLOOKUP(D1005,Lookups!$A$4:$E$311,5,FALSE)</f>
        <v>GR4</v>
      </c>
      <c r="S1005" t="str">
        <f t="shared" si="80"/>
        <v>513</v>
      </c>
      <c r="T1005" t="str">
        <f t="shared" si="81"/>
        <v>GR4513</v>
      </c>
      <c r="U1005" t="str">
        <f t="shared" si="77"/>
        <v>GR45132014</v>
      </c>
      <c r="V1005" t="str">
        <f t="shared" si="78"/>
        <v>PNTL</v>
      </c>
      <c r="W1005" t="str">
        <f t="shared" si="79"/>
        <v>GR4PNTL2014</v>
      </c>
    </row>
    <row r="1006" spans="1:23" x14ac:dyDescent="0.25">
      <c r="A1006" t="s">
        <v>3222</v>
      </c>
      <c r="B1006" t="s">
        <v>2955</v>
      </c>
      <c r="C1006" t="s">
        <v>17</v>
      </c>
      <c r="D1006" s="1" t="s">
        <v>18</v>
      </c>
      <c r="E1006" s="11">
        <v>0</v>
      </c>
      <c r="F1006" s="11">
        <v>0</v>
      </c>
      <c r="G1006" s="11">
        <v>0</v>
      </c>
      <c r="H1006" s="11">
        <v>0</v>
      </c>
      <c r="I1006" s="11">
        <v>0</v>
      </c>
      <c r="J1006" s="11">
        <v>0</v>
      </c>
      <c r="K1006" s="11">
        <v>0</v>
      </c>
      <c r="L1006" s="11">
        <v>0</v>
      </c>
      <c r="M1006" s="11">
        <v>0</v>
      </c>
      <c r="N1006" s="11">
        <v>0</v>
      </c>
      <c r="O1006" s="11">
        <v>0</v>
      </c>
      <c r="P1006" s="11">
        <v>0</v>
      </c>
      <c r="Q1006" s="11">
        <v>0</v>
      </c>
      <c r="R1006" t="str">
        <f>VLOOKUP(D1006,Lookups!$A$4:$E$311,5,FALSE)</f>
        <v>CRC</v>
      </c>
      <c r="S1006" t="str">
        <f t="shared" si="80"/>
        <v>514</v>
      </c>
      <c r="T1006" t="str">
        <f t="shared" si="81"/>
        <v>CRC514</v>
      </c>
      <c r="U1006" t="str">
        <f t="shared" si="77"/>
        <v>CRC5142014</v>
      </c>
      <c r="V1006" t="str">
        <f t="shared" si="78"/>
        <v>PLTL</v>
      </c>
      <c r="W1006" t="str">
        <f t="shared" si="79"/>
        <v>CRCPLTL2014</v>
      </c>
    </row>
    <row r="1007" spans="1:23" x14ac:dyDescent="0.25">
      <c r="A1007" t="s">
        <v>3222</v>
      </c>
      <c r="B1007" t="s">
        <v>2955</v>
      </c>
      <c r="C1007" t="s">
        <v>17</v>
      </c>
      <c r="D1007" s="1" t="s">
        <v>19</v>
      </c>
      <c r="E1007" s="11">
        <v>1348.29</v>
      </c>
      <c r="F1007" s="11">
        <v>1492.22</v>
      </c>
      <c r="G1007" s="11">
        <v>1839.25</v>
      </c>
      <c r="H1007" s="11">
        <v>271.27</v>
      </c>
      <c r="I1007" s="11">
        <v>146.97</v>
      </c>
      <c r="J1007" s="11">
        <v>971.13</v>
      </c>
      <c r="K1007" s="11">
        <v>2605.12</v>
      </c>
      <c r="L1007" s="11">
        <v>2085.86</v>
      </c>
      <c r="M1007" s="11">
        <v>1088.6199999999999</v>
      </c>
      <c r="N1007" s="11">
        <v>626.67999999999995</v>
      </c>
      <c r="O1007" s="11">
        <v>114.88</v>
      </c>
      <c r="P1007" s="11">
        <v>130.82</v>
      </c>
      <c r="Q1007" s="11">
        <v>12721.11</v>
      </c>
      <c r="R1007" t="str">
        <f>VLOOKUP(D1007,Lookups!$A$4:$E$311,5,FALSE)</f>
        <v>CR4</v>
      </c>
      <c r="S1007" t="str">
        <f t="shared" si="80"/>
        <v>514</v>
      </c>
      <c r="T1007" t="str">
        <f t="shared" si="81"/>
        <v>CR4514</v>
      </c>
      <c r="U1007" t="str">
        <f t="shared" si="77"/>
        <v>CR45142014</v>
      </c>
      <c r="V1007" t="str">
        <f t="shared" si="78"/>
        <v>PLTL</v>
      </c>
      <c r="W1007" t="str">
        <f t="shared" si="79"/>
        <v>CR4PLTL2014</v>
      </c>
    </row>
    <row r="1008" spans="1:23" x14ac:dyDescent="0.25">
      <c r="A1008" t="s">
        <v>3222</v>
      </c>
      <c r="B1008" t="s">
        <v>2955</v>
      </c>
      <c r="C1008" t="s">
        <v>17</v>
      </c>
      <c r="D1008" s="1" t="s">
        <v>20</v>
      </c>
      <c r="E1008" s="11">
        <v>1498.1</v>
      </c>
      <c r="F1008" s="11">
        <v>1658.01</v>
      </c>
      <c r="G1008" s="11">
        <v>2043.61</v>
      </c>
      <c r="H1008" s="11">
        <v>301.41000000000003</v>
      </c>
      <c r="I1008" s="11">
        <v>163.30000000000001</v>
      </c>
      <c r="J1008" s="11">
        <v>1079.03</v>
      </c>
      <c r="K1008" s="11">
        <v>2894.58</v>
      </c>
      <c r="L1008" s="11">
        <v>2317.63</v>
      </c>
      <c r="M1008" s="11">
        <v>1209.58</v>
      </c>
      <c r="N1008" s="11">
        <v>696.34</v>
      </c>
      <c r="O1008" s="11">
        <v>127.66</v>
      </c>
      <c r="P1008" s="11">
        <v>145.37</v>
      </c>
      <c r="Q1008" s="11">
        <v>14134.62</v>
      </c>
      <c r="R1008" t="str">
        <f>VLOOKUP(D1008,Lookups!$A$4:$E$311,5,FALSE)</f>
        <v>CR5</v>
      </c>
      <c r="S1008" t="str">
        <f t="shared" si="80"/>
        <v>514</v>
      </c>
      <c r="T1008" t="str">
        <f t="shared" si="81"/>
        <v>CR5514</v>
      </c>
      <c r="U1008" t="str">
        <f t="shared" si="77"/>
        <v>CR55142014</v>
      </c>
      <c r="V1008" t="str">
        <f t="shared" si="78"/>
        <v>PLTL</v>
      </c>
      <c r="W1008" t="str">
        <f t="shared" si="79"/>
        <v>CR5PLTL2014</v>
      </c>
    </row>
    <row r="1009" spans="1:23" x14ac:dyDescent="0.25">
      <c r="A1009" t="s">
        <v>3222</v>
      </c>
      <c r="B1009" t="s">
        <v>2955</v>
      </c>
      <c r="C1009" t="s">
        <v>17</v>
      </c>
      <c r="D1009" s="1" t="s">
        <v>21</v>
      </c>
      <c r="E1009" s="11">
        <v>2147.3000000000002</v>
      </c>
      <c r="F1009" s="11">
        <v>2376.4899999999998</v>
      </c>
      <c r="G1009" s="11">
        <v>2929.19</v>
      </c>
      <c r="H1009" s="11">
        <v>432.03</v>
      </c>
      <c r="I1009" s="11">
        <v>234.06</v>
      </c>
      <c r="J1009" s="11">
        <v>1546.6</v>
      </c>
      <c r="K1009" s="11">
        <v>4148.88</v>
      </c>
      <c r="L1009" s="11">
        <v>3321.95</v>
      </c>
      <c r="M1009" s="11">
        <v>1733.73</v>
      </c>
      <c r="N1009" s="11">
        <v>998.08</v>
      </c>
      <c r="O1009" s="11">
        <v>182.95</v>
      </c>
      <c r="P1009" s="11">
        <v>208.38</v>
      </c>
      <c r="Q1009" s="11">
        <v>20259.64</v>
      </c>
      <c r="R1009" t="str">
        <f>VLOOKUP(D1009,Lookups!$A$4:$E$311,5,FALSE)</f>
        <v>CR6</v>
      </c>
      <c r="S1009" t="str">
        <f t="shared" si="80"/>
        <v>514</v>
      </c>
      <c r="T1009" t="str">
        <f t="shared" si="81"/>
        <v>CR6514</v>
      </c>
      <c r="U1009" t="str">
        <f t="shared" si="77"/>
        <v>CR65142014</v>
      </c>
      <c r="V1009" t="str">
        <f t="shared" si="78"/>
        <v>PLTL</v>
      </c>
      <c r="W1009" t="str">
        <f t="shared" si="79"/>
        <v>CR6PLTL2014</v>
      </c>
    </row>
    <row r="1010" spans="1:23" x14ac:dyDescent="0.25">
      <c r="A1010" t="s">
        <v>3222</v>
      </c>
      <c r="B1010" t="s">
        <v>2955</v>
      </c>
      <c r="C1010" t="s">
        <v>17</v>
      </c>
      <c r="D1010" s="1" t="s">
        <v>24</v>
      </c>
      <c r="E1010" s="11">
        <v>236.61</v>
      </c>
      <c r="F1010" s="11">
        <v>609.58000000000004</v>
      </c>
      <c r="G1010" s="11">
        <v>352.31</v>
      </c>
      <c r="H1010" s="11">
        <v>301.82</v>
      </c>
      <c r="I1010" s="11">
        <v>145.77000000000001</v>
      </c>
      <c r="J1010" s="11">
        <v>552.65</v>
      </c>
      <c r="K1010" s="11">
        <v>428.6</v>
      </c>
      <c r="L1010" s="11">
        <v>123.94</v>
      </c>
      <c r="M1010" s="11">
        <v>1880.13</v>
      </c>
      <c r="N1010" s="11">
        <v>698.58</v>
      </c>
      <c r="O1010" s="11">
        <v>723.12</v>
      </c>
      <c r="P1010" s="11">
        <v>827.52</v>
      </c>
      <c r="Q1010" s="11">
        <v>6880.63</v>
      </c>
      <c r="R1010" t="str">
        <f>VLOOKUP(D1010,Lookups!$A$4:$E$311,5,FALSE)</f>
        <v>GR3</v>
      </c>
      <c r="S1010" t="str">
        <f t="shared" si="80"/>
        <v>514</v>
      </c>
      <c r="T1010" t="str">
        <f t="shared" si="81"/>
        <v>GR3514</v>
      </c>
      <c r="U1010" t="str">
        <f t="shared" si="77"/>
        <v>GR35142014</v>
      </c>
      <c r="V1010" t="str">
        <f t="shared" si="78"/>
        <v>PLTL</v>
      </c>
      <c r="W1010" t="str">
        <f t="shared" si="79"/>
        <v>GR3PLTL2014</v>
      </c>
    </row>
    <row r="1011" spans="1:23" x14ac:dyDescent="0.25">
      <c r="A1011" t="s">
        <v>3222</v>
      </c>
      <c r="B1011" t="s">
        <v>2955</v>
      </c>
      <c r="C1011" t="s">
        <v>17</v>
      </c>
      <c r="D1011" s="1" t="s">
        <v>25</v>
      </c>
      <c r="E1011" s="11">
        <v>628.17999999999995</v>
      </c>
      <c r="F1011" s="11">
        <v>914.36</v>
      </c>
      <c r="G1011" s="11">
        <v>528.46</v>
      </c>
      <c r="H1011" s="11">
        <v>1425.55</v>
      </c>
      <c r="I1011" s="11">
        <v>218.63</v>
      </c>
      <c r="J1011" s="11">
        <v>829.01</v>
      </c>
      <c r="K1011" s="11">
        <v>916.18</v>
      </c>
      <c r="L1011" s="11">
        <v>198.4</v>
      </c>
      <c r="M1011" s="11">
        <v>2820.18</v>
      </c>
      <c r="N1011" s="11">
        <v>1047.82</v>
      </c>
      <c r="O1011" s="11">
        <v>1084.69</v>
      </c>
      <c r="P1011" s="11">
        <v>1241.25</v>
      </c>
      <c r="Q1011" s="11">
        <v>11852.71</v>
      </c>
      <c r="R1011" t="str">
        <f>VLOOKUP(D1011,Lookups!$A$4:$E$311,5,FALSE)</f>
        <v>GR4</v>
      </c>
      <c r="S1011" t="str">
        <f t="shared" si="80"/>
        <v>514</v>
      </c>
      <c r="T1011" t="str">
        <f t="shared" si="81"/>
        <v>GR4514</v>
      </c>
      <c r="U1011" t="str">
        <f t="shared" si="77"/>
        <v>GR45142014</v>
      </c>
      <c r="V1011" t="str">
        <f t="shared" si="78"/>
        <v>PLTL</v>
      </c>
      <c r="W1011" t="str">
        <f t="shared" si="79"/>
        <v>GR4PLTL2014</v>
      </c>
    </row>
    <row r="1012" spans="1:23" x14ac:dyDescent="0.25">
      <c r="A1012" t="s">
        <v>3222</v>
      </c>
      <c r="B1012" t="s">
        <v>2955</v>
      </c>
      <c r="C1012" t="s">
        <v>17</v>
      </c>
      <c r="D1012" s="1" t="s">
        <v>26</v>
      </c>
      <c r="E1012" s="11">
        <v>0</v>
      </c>
      <c r="F1012" s="11">
        <v>0</v>
      </c>
      <c r="G1012" s="11">
        <v>0</v>
      </c>
      <c r="H1012" s="11">
        <v>0</v>
      </c>
      <c r="I1012" s="11">
        <v>0</v>
      </c>
      <c r="J1012" s="11">
        <v>0</v>
      </c>
      <c r="K1012" s="11">
        <v>0</v>
      </c>
      <c r="L1012" s="11">
        <v>0</v>
      </c>
      <c r="M1012" s="11">
        <v>0</v>
      </c>
      <c r="N1012" s="11">
        <v>0</v>
      </c>
      <c r="O1012" s="11">
        <v>0</v>
      </c>
      <c r="P1012" s="11">
        <v>0</v>
      </c>
      <c r="Q1012" s="11">
        <v>0</v>
      </c>
      <c r="R1012" t="str">
        <f>VLOOKUP(D1012,Lookups!$A$4:$E$311,5,FALSE)</f>
        <v>GRC</v>
      </c>
      <c r="S1012" t="str">
        <f t="shared" si="80"/>
        <v>514</v>
      </c>
      <c r="T1012" t="str">
        <f t="shared" si="81"/>
        <v>GRC514</v>
      </c>
      <c r="U1012" t="str">
        <f t="shared" si="77"/>
        <v>GRC5142014</v>
      </c>
      <c r="V1012" t="str">
        <f t="shared" si="78"/>
        <v>PLTL</v>
      </c>
      <c r="W1012" t="str">
        <f t="shared" si="79"/>
        <v>GRCPLTL2014</v>
      </c>
    </row>
    <row r="1013" spans="1:23" x14ac:dyDescent="0.25">
      <c r="A1013" t="s">
        <v>3222</v>
      </c>
      <c r="B1013" t="s">
        <v>2955</v>
      </c>
      <c r="C1013" t="s">
        <v>27</v>
      </c>
      <c r="D1013" s="1" t="s">
        <v>18</v>
      </c>
      <c r="E1013" s="11">
        <v>0</v>
      </c>
      <c r="F1013" s="11">
        <v>0</v>
      </c>
      <c r="G1013" s="11">
        <v>0</v>
      </c>
      <c r="H1013" s="11">
        <v>0</v>
      </c>
      <c r="I1013" s="11">
        <v>0</v>
      </c>
      <c r="J1013" s="11">
        <v>0</v>
      </c>
      <c r="K1013" s="11">
        <v>0</v>
      </c>
      <c r="L1013" s="11">
        <v>0</v>
      </c>
      <c r="M1013" s="11">
        <v>0</v>
      </c>
      <c r="N1013" s="11">
        <v>0</v>
      </c>
      <c r="O1013" s="11">
        <v>0</v>
      </c>
      <c r="P1013" s="11">
        <v>0</v>
      </c>
      <c r="Q1013" s="11">
        <v>0</v>
      </c>
      <c r="R1013" t="str">
        <f>VLOOKUP(D1013,Lookups!$A$4:$E$311,5,FALSE)</f>
        <v>CRC</v>
      </c>
      <c r="S1013" t="str">
        <f t="shared" si="80"/>
        <v>514</v>
      </c>
      <c r="T1013" t="str">
        <f t="shared" si="81"/>
        <v>CRC514</v>
      </c>
      <c r="U1013" t="str">
        <f t="shared" si="77"/>
        <v>CRC5142014</v>
      </c>
      <c r="V1013" t="str">
        <f t="shared" si="78"/>
        <v>PNTL</v>
      </c>
      <c r="W1013" t="str">
        <f t="shared" si="79"/>
        <v>CRCPNTL2014</v>
      </c>
    </row>
    <row r="1014" spans="1:23" x14ac:dyDescent="0.25">
      <c r="A1014" t="s">
        <v>3222</v>
      </c>
      <c r="B1014" t="s">
        <v>2955</v>
      </c>
      <c r="C1014" t="s">
        <v>27</v>
      </c>
      <c r="D1014" s="1" t="s">
        <v>19</v>
      </c>
      <c r="E1014" s="11">
        <v>9321.69</v>
      </c>
      <c r="F1014" s="11">
        <v>8721.26</v>
      </c>
      <c r="G1014" s="11">
        <v>15401.99</v>
      </c>
      <c r="H1014" s="11">
        <v>19374.5</v>
      </c>
      <c r="I1014" s="11">
        <v>6479.28</v>
      </c>
      <c r="J1014" s="11">
        <v>-4707.05</v>
      </c>
      <c r="K1014" s="11">
        <v>16400.29</v>
      </c>
      <c r="L1014" s="11">
        <v>10529.99</v>
      </c>
      <c r="M1014" s="11">
        <v>11654.83</v>
      </c>
      <c r="N1014" s="11">
        <v>14531.93</v>
      </c>
      <c r="O1014" s="11">
        <v>1230.3900000000001</v>
      </c>
      <c r="P1014" s="11">
        <v>8432.4500000000007</v>
      </c>
      <c r="Q1014" s="11">
        <v>117371.55</v>
      </c>
      <c r="R1014" t="str">
        <f>VLOOKUP(D1014,Lookups!$A$4:$E$311,5,FALSE)</f>
        <v>CR4</v>
      </c>
      <c r="S1014" t="str">
        <f t="shared" si="80"/>
        <v>514</v>
      </c>
      <c r="T1014" t="str">
        <f t="shared" si="81"/>
        <v>CR4514</v>
      </c>
      <c r="U1014" t="str">
        <f t="shared" si="77"/>
        <v>CR45142014</v>
      </c>
      <c r="V1014" t="str">
        <f t="shared" si="78"/>
        <v>PNTL</v>
      </c>
      <c r="W1014" t="str">
        <f t="shared" si="79"/>
        <v>CR4PNTL2014</v>
      </c>
    </row>
    <row r="1015" spans="1:23" x14ac:dyDescent="0.25">
      <c r="A1015" t="s">
        <v>3222</v>
      </c>
      <c r="B1015" t="s">
        <v>2955</v>
      </c>
      <c r="C1015" t="s">
        <v>27</v>
      </c>
      <c r="D1015" s="1" t="s">
        <v>20</v>
      </c>
      <c r="E1015" s="11">
        <v>10357.43</v>
      </c>
      <c r="F1015" s="11">
        <v>9690.2900000000009</v>
      </c>
      <c r="G1015" s="11">
        <v>17113.330000000002</v>
      </c>
      <c r="H1015" s="11">
        <v>21527.23</v>
      </c>
      <c r="I1015" s="11">
        <v>7199.19</v>
      </c>
      <c r="J1015" s="11">
        <v>-5230.05</v>
      </c>
      <c r="K1015" s="11">
        <v>18222.53</v>
      </c>
      <c r="L1015" s="11">
        <v>11699.97</v>
      </c>
      <c r="M1015" s="11">
        <v>12949.81</v>
      </c>
      <c r="N1015" s="11">
        <v>16146.55</v>
      </c>
      <c r="O1015" s="11">
        <v>1367.11</v>
      </c>
      <c r="P1015" s="11">
        <v>9369.3799999999992</v>
      </c>
      <c r="Q1015" s="11">
        <v>130412.77</v>
      </c>
      <c r="R1015" t="str">
        <f>VLOOKUP(D1015,Lookups!$A$4:$E$311,5,FALSE)</f>
        <v>CR5</v>
      </c>
      <c r="S1015" t="str">
        <f t="shared" si="80"/>
        <v>514</v>
      </c>
      <c r="T1015" t="str">
        <f t="shared" si="81"/>
        <v>CR5514</v>
      </c>
      <c r="U1015" t="str">
        <f t="shared" si="77"/>
        <v>CR55142014</v>
      </c>
      <c r="V1015" t="str">
        <f t="shared" si="78"/>
        <v>PNTL</v>
      </c>
      <c r="W1015" t="str">
        <f t="shared" si="79"/>
        <v>CR5PNTL2014</v>
      </c>
    </row>
    <row r="1016" spans="1:23" x14ac:dyDescent="0.25">
      <c r="A1016" t="s">
        <v>3222</v>
      </c>
      <c r="B1016" t="s">
        <v>2955</v>
      </c>
      <c r="C1016" t="s">
        <v>27</v>
      </c>
      <c r="D1016" s="1" t="s">
        <v>21</v>
      </c>
      <c r="E1016" s="11">
        <v>14845.67</v>
      </c>
      <c r="F1016" s="11">
        <v>13889.4</v>
      </c>
      <c r="G1016" s="11">
        <v>24529.09</v>
      </c>
      <c r="H1016" s="11">
        <v>30855.68</v>
      </c>
      <c r="I1016" s="11">
        <v>10318.84</v>
      </c>
      <c r="J1016" s="11">
        <v>-7496.4</v>
      </c>
      <c r="K1016" s="11">
        <v>26118.94</v>
      </c>
      <c r="L1016" s="11">
        <v>16769.96</v>
      </c>
      <c r="M1016" s="11">
        <v>18561.37</v>
      </c>
      <c r="N1016" s="11">
        <v>23143.41</v>
      </c>
      <c r="O1016" s="11">
        <v>1959.52</v>
      </c>
      <c r="P1016" s="11">
        <v>13429.45</v>
      </c>
      <c r="Q1016" s="11">
        <v>186924.93</v>
      </c>
      <c r="R1016" t="str">
        <f>VLOOKUP(D1016,Lookups!$A$4:$E$311,5,FALSE)</f>
        <v>CR6</v>
      </c>
      <c r="S1016" t="str">
        <f t="shared" si="80"/>
        <v>514</v>
      </c>
      <c r="T1016" t="str">
        <f t="shared" si="81"/>
        <v>CR6514</v>
      </c>
      <c r="U1016" t="str">
        <f t="shared" si="77"/>
        <v>CR65142014</v>
      </c>
      <c r="V1016" t="str">
        <f t="shared" si="78"/>
        <v>PNTL</v>
      </c>
      <c r="W1016" t="str">
        <f t="shared" si="79"/>
        <v>CR6PNTL2014</v>
      </c>
    </row>
    <row r="1017" spans="1:23" x14ac:dyDescent="0.25">
      <c r="A1017" t="s">
        <v>3222</v>
      </c>
      <c r="B1017" t="s">
        <v>2955</v>
      </c>
      <c r="C1017" t="s">
        <v>27</v>
      </c>
      <c r="D1017" s="1" t="s">
        <v>24</v>
      </c>
      <c r="E1017" s="11">
        <v>1759.22</v>
      </c>
      <c r="F1017" s="11">
        <v>584.49</v>
      </c>
      <c r="G1017" s="11">
        <v>1453.13</v>
      </c>
      <c r="H1017" s="11">
        <v>8486.9599999999991</v>
      </c>
      <c r="I1017" s="11">
        <v>2598.6999999999998</v>
      </c>
      <c r="J1017" s="11">
        <v>20172.900000000001</v>
      </c>
      <c r="K1017" s="11">
        <v>3294.38</v>
      </c>
      <c r="L1017" s="11">
        <v>3299.48</v>
      </c>
      <c r="M1017" s="11">
        <v>3684.54</v>
      </c>
      <c r="N1017" s="11">
        <v>5767.87</v>
      </c>
      <c r="O1017" s="11">
        <v>10322.4</v>
      </c>
      <c r="P1017" s="11">
        <v>-2787.87</v>
      </c>
      <c r="Q1017" s="11">
        <v>58636.2</v>
      </c>
      <c r="R1017" t="str">
        <f>VLOOKUP(D1017,Lookups!$A$4:$E$311,5,FALSE)</f>
        <v>GR3</v>
      </c>
      <c r="S1017" t="str">
        <f t="shared" si="80"/>
        <v>514</v>
      </c>
      <c r="T1017" t="str">
        <f t="shared" si="81"/>
        <v>GR3514</v>
      </c>
      <c r="U1017" t="str">
        <f t="shared" si="77"/>
        <v>GR35142014</v>
      </c>
      <c r="V1017" t="str">
        <f t="shared" si="78"/>
        <v>PNTL</v>
      </c>
      <c r="W1017" t="str">
        <f t="shared" si="79"/>
        <v>GR3PNTL2014</v>
      </c>
    </row>
    <row r="1018" spans="1:23" x14ac:dyDescent="0.25">
      <c r="A1018" t="s">
        <v>3222</v>
      </c>
      <c r="B1018" t="s">
        <v>2955</v>
      </c>
      <c r="C1018" t="s">
        <v>27</v>
      </c>
      <c r="D1018" s="1" t="s">
        <v>25</v>
      </c>
      <c r="E1018" s="11">
        <v>2638.82</v>
      </c>
      <c r="F1018" s="11">
        <v>876.75</v>
      </c>
      <c r="G1018" s="11">
        <v>2179.6999999999998</v>
      </c>
      <c r="H1018" s="11">
        <v>14741.19</v>
      </c>
      <c r="I1018" s="11">
        <v>4893.3999999999996</v>
      </c>
      <c r="J1018" s="11">
        <v>30235.51</v>
      </c>
      <c r="K1018" s="11">
        <v>4941.57</v>
      </c>
      <c r="L1018" s="11">
        <v>4949.2299999999996</v>
      </c>
      <c r="M1018" s="11">
        <v>5526.83</v>
      </c>
      <c r="N1018" s="11">
        <v>8651.7900000000009</v>
      </c>
      <c r="O1018" s="11">
        <v>15483.57</v>
      </c>
      <c r="P1018" s="11">
        <v>-4181.8</v>
      </c>
      <c r="Q1018" s="11">
        <v>90936.56</v>
      </c>
      <c r="R1018" t="str">
        <f>VLOOKUP(D1018,Lookups!$A$4:$E$311,5,FALSE)</f>
        <v>GR4</v>
      </c>
      <c r="S1018" t="str">
        <f t="shared" si="80"/>
        <v>514</v>
      </c>
      <c r="T1018" t="str">
        <f t="shared" si="81"/>
        <v>GR4514</v>
      </c>
      <c r="U1018" t="str">
        <f t="shared" si="77"/>
        <v>GR45142014</v>
      </c>
      <c r="V1018" t="str">
        <f t="shared" si="78"/>
        <v>PNTL</v>
      </c>
      <c r="W1018" t="str">
        <f t="shared" si="79"/>
        <v>GR4PNTL2014</v>
      </c>
    </row>
    <row r="1019" spans="1:23" x14ac:dyDescent="0.25">
      <c r="A1019" t="s">
        <v>3222</v>
      </c>
      <c r="B1019" t="s">
        <v>2955</v>
      </c>
      <c r="C1019" t="s">
        <v>27</v>
      </c>
      <c r="D1019" s="1" t="s">
        <v>26</v>
      </c>
      <c r="E1019" s="11">
        <v>0</v>
      </c>
      <c r="F1019" s="11">
        <v>0</v>
      </c>
      <c r="G1019" s="11">
        <v>0</v>
      </c>
      <c r="H1019" s="11">
        <v>0</v>
      </c>
      <c r="I1019" s="11">
        <v>0</v>
      </c>
      <c r="J1019" s="11">
        <v>0</v>
      </c>
      <c r="K1019" s="11">
        <v>0</v>
      </c>
      <c r="L1019" s="11">
        <v>0</v>
      </c>
      <c r="M1019" s="11">
        <v>0</v>
      </c>
      <c r="N1019" s="11">
        <v>0</v>
      </c>
      <c r="O1019" s="11">
        <v>0</v>
      </c>
      <c r="P1019" s="11">
        <v>0</v>
      </c>
      <c r="Q1019" s="11">
        <v>0</v>
      </c>
      <c r="R1019" t="str">
        <f>VLOOKUP(D1019,Lookups!$A$4:$E$311,5,FALSE)</f>
        <v>GRC</v>
      </c>
      <c r="S1019" t="str">
        <f t="shared" si="80"/>
        <v>514</v>
      </c>
      <c r="T1019" t="str">
        <f t="shared" si="81"/>
        <v>GRC514</v>
      </c>
      <c r="U1019" t="str">
        <f t="shared" si="77"/>
        <v>GRC5142014</v>
      </c>
      <c r="V1019" t="str">
        <f t="shared" si="78"/>
        <v>PNTL</v>
      </c>
      <c r="W1019" t="str">
        <f t="shared" si="79"/>
        <v>GRCPNTL2014</v>
      </c>
    </row>
    <row r="1020" spans="1:23" x14ac:dyDescent="0.25">
      <c r="A1020" t="s">
        <v>3222</v>
      </c>
      <c r="B1020" t="s">
        <v>3195</v>
      </c>
      <c r="C1020" t="s">
        <v>17</v>
      </c>
      <c r="D1020" s="1" t="s">
        <v>23</v>
      </c>
      <c r="E1020" s="11">
        <v>0</v>
      </c>
      <c r="F1020" s="11">
        <v>0</v>
      </c>
      <c r="G1020" s="11">
        <v>0</v>
      </c>
      <c r="H1020" s="11">
        <v>0</v>
      </c>
      <c r="I1020" s="11">
        <v>0</v>
      </c>
      <c r="J1020" s="11">
        <v>0</v>
      </c>
      <c r="K1020" s="11">
        <v>0</v>
      </c>
      <c r="L1020" s="11">
        <v>0</v>
      </c>
      <c r="M1020" s="11">
        <v>0</v>
      </c>
      <c r="N1020" s="11">
        <v>0</v>
      </c>
      <c r="O1020" s="11">
        <v>0</v>
      </c>
      <c r="P1020" s="11">
        <v>0</v>
      </c>
      <c r="Q1020" s="11">
        <v>0</v>
      </c>
      <c r="R1020" t="str">
        <f>VLOOKUP(D1020,Lookups!$A$4:$E$311,5,FALSE)</f>
        <v>TYC</v>
      </c>
      <c r="S1020" t="str">
        <f t="shared" si="80"/>
        <v>557</v>
      </c>
      <c r="T1020" t="str">
        <f t="shared" si="81"/>
        <v>TYC557</v>
      </c>
      <c r="U1020" t="str">
        <f t="shared" si="77"/>
        <v>TYC5572014</v>
      </c>
      <c r="V1020" t="str">
        <f t="shared" si="78"/>
        <v>PLTL</v>
      </c>
      <c r="W1020" t="str">
        <f t="shared" si="79"/>
        <v>TYCPLTL2014</v>
      </c>
    </row>
    <row r="1021" spans="1:23" x14ac:dyDescent="0.25">
      <c r="A1021" t="s">
        <v>3222</v>
      </c>
      <c r="B1021" t="s">
        <v>3195</v>
      </c>
      <c r="C1021" t="s">
        <v>17</v>
      </c>
      <c r="D1021" s="1" t="s">
        <v>26</v>
      </c>
      <c r="E1021" s="11">
        <v>0</v>
      </c>
      <c r="F1021" s="11">
        <v>0</v>
      </c>
      <c r="G1021" s="11">
        <v>0</v>
      </c>
      <c r="H1021" s="11">
        <v>0</v>
      </c>
      <c r="I1021" s="11">
        <v>0</v>
      </c>
      <c r="J1021" s="11">
        <v>0</v>
      </c>
      <c r="K1021" s="11">
        <v>0</v>
      </c>
      <c r="L1021" s="11">
        <v>0</v>
      </c>
      <c r="M1021" s="11">
        <v>0</v>
      </c>
      <c r="N1021" s="11">
        <v>0</v>
      </c>
      <c r="O1021" s="11">
        <v>0</v>
      </c>
      <c r="P1021" s="11">
        <v>0</v>
      </c>
      <c r="Q1021" s="11">
        <v>0</v>
      </c>
      <c r="R1021" t="str">
        <f>VLOOKUP(D1021,Lookups!$A$4:$E$311,5,FALSE)</f>
        <v>GRC</v>
      </c>
      <c r="S1021" t="str">
        <f t="shared" si="80"/>
        <v>557</v>
      </c>
      <c r="T1021" t="str">
        <f t="shared" si="81"/>
        <v>GRC557</v>
      </c>
      <c r="U1021" t="str">
        <f t="shared" si="77"/>
        <v>GRC5572014</v>
      </c>
      <c r="V1021" t="str">
        <f t="shared" si="78"/>
        <v>PLTL</v>
      </c>
      <c r="W1021" t="str">
        <f t="shared" si="79"/>
        <v>GRCPLTL2014</v>
      </c>
    </row>
    <row r="1022" spans="1:23" x14ac:dyDescent="0.25">
      <c r="A1022" t="s">
        <v>3222</v>
      </c>
      <c r="B1022" t="s">
        <v>3195</v>
      </c>
      <c r="C1022" t="s">
        <v>27</v>
      </c>
      <c r="D1022" s="1" t="s">
        <v>23</v>
      </c>
      <c r="E1022" s="11">
        <v>0</v>
      </c>
      <c r="F1022" s="11">
        <v>0</v>
      </c>
      <c r="G1022" s="11">
        <v>0</v>
      </c>
      <c r="H1022" s="11">
        <v>0</v>
      </c>
      <c r="I1022" s="11">
        <v>0</v>
      </c>
      <c r="J1022" s="11">
        <v>0</v>
      </c>
      <c r="K1022" s="11">
        <v>0</v>
      </c>
      <c r="L1022" s="11">
        <v>0</v>
      </c>
      <c r="M1022" s="11">
        <v>0</v>
      </c>
      <c r="N1022" s="11">
        <v>0</v>
      </c>
      <c r="O1022" s="11">
        <v>0</v>
      </c>
      <c r="P1022" s="11">
        <v>0</v>
      </c>
      <c r="Q1022" s="11">
        <v>0</v>
      </c>
      <c r="R1022" t="str">
        <f>VLOOKUP(D1022,Lookups!$A$4:$E$311,5,FALSE)</f>
        <v>TYC</v>
      </c>
      <c r="S1022" t="str">
        <f t="shared" si="80"/>
        <v>557</v>
      </c>
      <c r="T1022" t="str">
        <f t="shared" si="81"/>
        <v>TYC557</v>
      </c>
      <c r="U1022" t="str">
        <f t="shared" si="77"/>
        <v>TYC5572014</v>
      </c>
      <c r="V1022" t="str">
        <f t="shared" si="78"/>
        <v>PNTL</v>
      </c>
      <c r="W1022" t="str">
        <f t="shared" si="79"/>
        <v>TYCPNTL2014</v>
      </c>
    </row>
    <row r="1023" spans="1:23" x14ac:dyDescent="0.25">
      <c r="A1023" t="s">
        <v>3222</v>
      </c>
      <c r="B1023" t="s">
        <v>3195</v>
      </c>
      <c r="C1023" t="s">
        <v>27</v>
      </c>
      <c r="D1023" s="1" t="s">
        <v>26</v>
      </c>
      <c r="E1023" s="11">
        <v>0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t="str">
        <f>VLOOKUP(D1023,Lookups!$A$4:$E$311,5,FALSE)</f>
        <v>GRC</v>
      </c>
      <c r="S1023" t="str">
        <f t="shared" si="80"/>
        <v>557</v>
      </c>
      <c r="T1023" t="str">
        <f t="shared" si="81"/>
        <v>GRC557</v>
      </c>
      <c r="U1023" t="str">
        <f t="shared" si="77"/>
        <v>GRC5572014</v>
      </c>
      <c r="V1023" t="str">
        <f t="shared" si="78"/>
        <v>PNTL</v>
      </c>
      <c r="W1023" t="str">
        <f t="shared" si="79"/>
        <v>GRCPNTL2014</v>
      </c>
    </row>
    <row r="1024" spans="1:23" x14ac:dyDescent="0.25">
      <c r="A1024" t="s">
        <v>3222</v>
      </c>
      <c r="B1024" t="s">
        <v>3196</v>
      </c>
      <c r="C1024" t="s">
        <v>27</v>
      </c>
      <c r="D1024" s="1" t="s">
        <v>18</v>
      </c>
      <c r="E1024" s="11">
        <v>231</v>
      </c>
      <c r="F1024" s="11">
        <v>110</v>
      </c>
      <c r="G1024" s="11">
        <v>0</v>
      </c>
      <c r="H1024" s="11">
        <v>0</v>
      </c>
      <c r="I1024" s="11">
        <v>150</v>
      </c>
      <c r="J1024" s="11">
        <v>0</v>
      </c>
      <c r="K1024" s="11">
        <v>150</v>
      </c>
      <c r="L1024" s="11">
        <v>0</v>
      </c>
      <c r="M1024" s="11">
        <v>0</v>
      </c>
      <c r="N1024" s="11">
        <v>50</v>
      </c>
      <c r="O1024" s="11">
        <v>0</v>
      </c>
      <c r="P1024" s="11">
        <v>305</v>
      </c>
      <c r="Q1024" s="11">
        <v>996</v>
      </c>
      <c r="R1024" t="str">
        <f>VLOOKUP(D1024,Lookups!$A$4:$E$311,5,FALSE)</f>
        <v>CRC</v>
      </c>
      <c r="S1024" t="str">
        <f t="shared" si="80"/>
        <v>921</v>
      </c>
      <c r="T1024" t="str">
        <f t="shared" si="81"/>
        <v>CRC921</v>
      </c>
      <c r="U1024" t="str">
        <f t="shared" si="77"/>
        <v>CRC9212014</v>
      </c>
      <c r="V1024" t="str">
        <f t="shared" si="78"/>
        <v>PNTL</v>
      </c>
      <c r="W1024" t="str">
        <f t="shared" si="79"/>
        <v>CRCPNTL2014</v>
      </c>
    </row>
    <row r="1025" spans="1:23" x14ac:dyDescent="0.25">
      <c r="A1025" t="s">
        <v>3222</v>
      </c>
      <c r="B1025" t="s">
        <v>3197</v>
      </c>
      <c r="C1025" t="s">
        <v>17</v>
      </c>
      <c r="D1025" s="1" t="s">
        <v>18</v>
      </c>
      <c r="E1025" s="11">
        <v>10084.73</v>
      </c>
      <c r="F1025" s="11">
        <v>8970.15</v>
      </c>
      <c r="G1025" s="11">
        <v>10073.11</v>
      </c>
      <c r="H1025" s="11">
        <v>8833.2199999999993</v>
      </c>
      <c r="I1025" s="11">
        <v>8299.82</v>
      </c>
      <c r="J1025" s="11">
        <v>5754.37</v>
      </c>
      <c r="K1025" s="11">
        <v>6068.24</v>
      </c>
      <c r="L1025" s="11">
        <v>6094.56</v>
      </c>
      <c r="M1025" s="11">
        <v>5886.55</v>
      </c>
      <c r="N1025" s="11">
        <v>4962.1400000000003</v>
      </c>
      <c r="O1025" s="11">
        <v>3712.17</v>
      </c>
      <c r="P1025" s="11">
        <v>-8724.74</v>
      </c>
      <c r="Q1025" s="11">
        <v>70014.320000000007</v>
      </c>
      <c r="R1025" t="str">
        <f>VLOOKUP(D1025,Lookups!$A$4:$E$311,5,FALSE)</f>
        <v>CRC</v>
      </c>
      <c r="S1025" t="str">
        <f t="shared" si="80"/>
        <v>925</v>
      </c>
      <c r="T1025" t="str">
        <f t="shared" si="81"/>
        <v>CRC925</v>
      </c>
      <c r="U1025" t="str">
        <f t="shared" si="77"/>
        <v>CRC9252014</v>
      </c>
      <c r="V1025" t="str">
        <f t="shared" si="78"/>
        <v>PLTL</v>
      </c>
      <c r="W1025" t="str">
        <f t="shared" si="79"/>
        <v>CRCPLTL2014</v>
      </c>
    </row>
    <row r="1026" spans="1:23" x14ac:dyDescent="0.25">
      <c r="A1026" t="s">
        <v>3222</v>
      </c>
      <c r="B1026" t="s">
        <v>3197</v>
      </c>
      <c r="C1026" t="s">
        <v>17</v>
      </c>
      <c r="D1026" s="1" t="s">
        <v>19</v>
      </c>
      <c r="E1026" s="11">
        <v>198.44</v>
      </c>
      <c r="F1026" s="11">
        <v>180.68</v>
      </c>
      <c r="G1026" s="11">
        <v>208.33</v>
      </c>
      <c r="H1026" s="11">
        <v>600.57000000000005</v>
      </c>
      <c r="I1026" s="11">
        <v>224.64</v>
      </c>
      <c r="J1026" s="11">
        <v>152.58000000000001</v>
      </c>
      <c r="K1026" s="11">
        <v>135.69</v>
      </c>
      <c r="L1026" s="11">
        <v>168.41</v>
      </c>
      <c r="M1026" s="11">
        <v>186.28</v>
      </c>
      <c r="N1026" s="11">
        <v>178.57</v>
      </c>
      <c r="O1026" s="11">
        <v>102.97</v>
      </c>
      <c r="P1026" s="11">
        <v>-410.64</v>
      </c>
      <c r="Q1026" s="11">
        <v>1926.52</v>
      </c>
      <c r="R1026" t="str">
        <f>VLOOKUP(D1026,Lookups!$A$4:$E$311,5,FALSE)</f>
        <v>CR4</v>
      </c>
      <c r="S1026" t="str">
        <f t="shared" si="80"/>
        <v>925</v>
      </c>
      <c r="T1026" t="str">
        <f t="shared" si="81"/>
        <v>CR4925</v>
      </c>
      <c r="U1026" t="str">
        <f t="shared" si="77"/>
        <v>CR49252014</v>
      </c>
      <c r="V1026" t="str">
        <f t="shared" si="78"/>
        <v>PLTL</v>
      </c>
      <c r="W1026" t="str">
        <f t="shared" si="79"/>
        <v>CR4PLTL2014</v>
      </c>
    </row>
    <row r="1027" spans="1:23" x14ac:dyDescent="0.25">
      <c r="A1027" t="s">
        <v>3222</v>
      </c>
      <c r="B1027" t="s">
        <v>3197</v>
      </c>
      <c r="C1027" t="s">
        <v>17</v>
      </c>
      <c r="D1027" s="1" t="s">
        <v>20</v>
      </c>
      <c r="E1027" s="11">
        <v>286.97000000000003</v>
      </c>
      <c r="F1027" s="11">
        <v>398.22</v>
      </c>
      <c r="G1027" s="11">
        <v>486.29</v>
      </c>
      <c r="H1027" s="11">
        <v>222.17</v>
      </c>
      <c r="I1027" s="11">
        <v>298.11</v>
      </c>
      <c r="J1027" s="11">
        <v>170.61</v>
      </c>
      <c r="K1027" s="11">
        <v>184.18</v>
      </c>
      <c r="L1027" s="11">
        <v>203.49</v>
      </c>
      <c r="M1027" s="11">
        <v>199.27</v>
      </c>
      <c r="N1027" s="11">
        <v>183.18</v>
      </c>
      <c r="O1027" s="11">
        <v>87.46</v>
      </c>
      <c r="P1027" s="11">
        <v>-267.86</v>
      </c>
      <c r="Q1027" s="11">
        <v>2452.09</v>
      </c>
      <c r="R1027" t="str">
        <f>VLOOKUP(D1027,Lookups!$A$4:$E$311,5,FALSE)</f>
        <v>CR5</v>
      </c>
      <c r="S1027" t="str">
        <f t="shared" si="80"/>
        <v>925</v>
      </c>
      <c r="T1027" t="str">
        <f t="shared" si="81"/>
        <v>CR5925</v>
      </c>
      <c r="U1027" t="str">
        <f t="shared" ref="U1027:U1090" si="82">T1027&amp;A1027</f>
        <v>CR59252014</v>
      </c>
      <c r="V1027" t="str">
        <f t="shared" ref="V1027:V1090" si="83">LEFT(C1027,4)</f>
        <v>PLTL</v>
      </c>
      <c r="W1027" t="str">
        <f t="shared" ref="W1027:W1090" si="84">R1027&amp;V1027&amp;A1027</f>
        <v>CR5PLTL2014</v>
      </c>
    </row>
    <row r="1028" spans="1:23" x14ac:dyDescent="0.25">
      <c r="A1028" t="s">
        <v>3222</v>
      </c>
      <c r="B1028" t="s">
        <v>3197</v>
      </c>
      <c r="C1028" t="s">
        <v>17</v>
      </c>
      <c r="D1028" s="1" t="s">
        <v>21</v>
      </c>
      <c r="E1028" s="11">
        <v>425.52</v>
      </c>
      <c r="F1028" s="11">
        <v>369.58</v>
      </c>
      <c r="G1028" s="11">
        <v>724.06</v>
      </c>
      <c r="H1028" s="11">
        <v>384.31</v>
      </c>
      <c r="I1028" s="11">
        <v>414.56</v>
      </c>
      <c r="J1028" s="11">
        <v>289.89</v>
      </c>
      <c r="K1028" s="11">
        <v>244.93</v>
      </c>
      <c r="L1028" s="11">
        <v>175.87</v>
      </c>
      <c r="M1028" s="11">
        <v>212.37</v>
      </c>
      <c r="N1028" s="11">
        <v>147.51</v>
      </c>
      <c r="O1028" s="11">
        <v>158.96</v>
      </c>
      <c r="P1028" s="11">
        <v>-322.98</v>
      </c>
      <c r="Q1028" s="11">
        <v>3224.58</v>
      </c>
      <c r="R1028" t="str">
        <f>VLOOKUP(D1028,Lookups!$A$4:$E$311,5,FALSE)</f>
        <v>CR6</v>
      </c>
      <c r="S1028" t="str">
        <f t="shared" si="80"/>
        <v>925</v>
      </c>
      <c r="T1028" t="str">
        <f t="shared" si="81"/>
        <v>CR6925</v>
      </c>
      <c r="U1028" t="str">
        <f t="shared" si="82"/>
        <v>CR69252014</v>
      </c>
      <c r="V1028" t="str">
        <f t="shared" si="83"/>
        <v>PLTL</v>
      </c>
      <c r="W1028" t="str">
        <f t="shared" si="84"/>
        <v>CR6PLTL2014</v>
      </c>
    </row>
    <row r="1029" spans="1:23" x14ac:dyDescent="0.25">
      <c r="A1029" t="s">
        <v>3222</v>
      </c>
      <c r="B1029" t="s">
        <v>3197</v>
      </c>
      <c r="C1029" t="s">
        <v>17</v>
      </c>
      <c r="D1029" s="1" t="s">
        <v>22</v>
      </c>
      <c r="E1029" s="11">
        <v>12.13</v>
      </c>
      <c r="F1029" s="11">
        <v>1.85</v>
      </c>
      <c r="G1029" s="11">
        <v>1.9</v>
      </c>
      <c r="H1029" s="11">
        <v>1.9</v>
      </c>
      <c r="I1029" s="11">
        <v>0</v>
      </c>
      <c r="J1029" s="11">
        <v>0</v>
      </c>
      <c r="K1029" s="11">
        <v>0</v>
      </c>
      <c r="L1029" s="11">
        <v>0</v>
      </c>
      <c r="M1029" s="11">
        <v>0</v>
      </c>
      <c r="N1029" s="11">
        <v>0</v>
      </c>
      <c r="O1029" s="11">
        <v>0</v>
      </c>
      <c r="P1029" s="11">
        <v>0</v>
      </c>
      <c r="Q1029" s="11">
        <v>17.78</v>
      </c>
      <c r="R1029" t="str">
        <f>VLOOKUP(D1029,Lookups!$A$4:$E$311,5,FALSE)</f>
        <v>TY3</v>
      </c>
      <c r="S1029" t="str">
        <f t="shared" si="80"/>
        <v>925</v>
      </c>
      <c r="T1029" t="str">
        <f t="shared" si="81"/>
        <v>TY3925</v>
      </c>
      <c r="U1029" t="str">
        <f t="shared" si="82"/>
        <v>TY39252014</v>
      </c>
      <c r="V1029" t="str">
        <f t="shared" si="83"/>
        <v>PLTL</v>
      </c>
      <c r="W1029" t="str">
        <f t="shared" si="84"/>
        <v>TY3PLTL2014</v>
      </c>
    </row>
    <row r="1030" spans="1:23" x14ac:dyDescent="0.25">
      <c r="A1030" t="s">
        <v>3222</v>
      </c>
      <c r="B1030" t="s">
        <v>3197</v>
      </c>
      <c r="C1030" t="s">
        <v>17</v>
      </c>
      <c r="D1030" s="1" t="s">
        <v>23</v>
      </c>
      <c r="E1030" s="11">
        <v>175.86</v>
      </c>
      <c r="F1030" s="11">
        <v>212.3</v>
      </c>
      <c r="G1030" s="11">
        <v>205.28</v>
      </c>
      <c r="H1030" s="11">
        <v>217.56</v>
      </c>
      <c r="I1030" s="11">
        <v>232.99</v>
      </c>
      <c r="J1030" s="11">
        <v>211.18</v>
      </c>
      <c r="K1030" s="11">
        <v>137.97999999999999</v>
      </c>
      <c r="L1030" s="11">
        <v>132.6</v>
      </c>
      <c r="M1030" s="11">
        <v>126.47</v>
      </c>
      <c r="N1030" s="11">
        <v>72.38</v>
      </c>
      <c r="O1030" s="11">
        <v>38.53</v>
      </c>
      <c r="P1030" s="11">
        <v>-90.69</v>
      </c>
      <c r="Q1030" s="11">
        <v>1672.44</v>
      </c>
      <c r="R1030" t="str">
        <f>VLOOKUP(D1030,Lookups!$A$4:$E$311,5,FALSE)</f>
        <v>TYC</v>
      </c>
      <c r="S1030" t="str">
        <f t="shared" si="80"/>
        <v>925</v>
      </c>
      <c r="T1030" t="str">
        <f t="shared" si="81"/>
        <v>TYC925</v>
      </c>
      <c r="U1030" t="str">
        <f t="shared" si="82"/>
        <v>TYC9252014</v>
      </c>
      <c r="V1030" t="str">
        <f t="shared" si="83"/>
        <v>PLTL</v>
      </c>
      <c r="W1030" t="str">
        <f t="shared" si="84"/>
        <v>TYCPLTL2014</v>
      </c>
    </row>
    <row r="1031" spans="1:23" x14ac:dyDescent="0.25">
      <c r="A1031" t="s">
        <v>3222</v>
      </c>
      <c r="B1031" t="s">
        <v>3197</v>
      </c>
      <c r="C1031" t="s">
        <v>17</v>
      </c>
      <c r="D1031" s="1" t="s">
        <v>24</v>
      </c>
      <c r="E1031" s="11">
        <v>48.64</v>
      </c>
      <c r="F1031" s="11">
        <v>35.840000000000003</v>
      </c>
      <c r="G1031" s="11">
        <v>52.75</v>
      </c>
      <c r="H1031" s="11">
        <v>30.93</v>
      </c>
      <c r="I1031" s="11">
        <v>42.66</v>
      </c>
      <c r="J1031" s="11">
        <v>38.72</v>
      </c>
      <c r="K1031" s="11">
        <v>47.13</v>
      </c>
      <c r="L1031" s="11">
        <v>24.45</v>
      </c>
      <c r="M1031" s="11">
        <v>49.12</v>
      </c>
      <c r="N1031" s="11">
        <v>96.99</v>
      </c>
      <c r="O1031" s="11">
        <v>68.099999999999994</v>
      </c>
      <c r="P1031" s="11">
        <v>-101.66</v>
      </c>
      <c r="Q1031" s="11">
        <v>433.67</v>
      </c>
      <c r="R1031" t="str">
        <f>VLOOKUP(D1031,Lookups!$A$4:$E$311,5,FALSE)</f>
        <v>GR3</v>
      </c>
      <c r="S1031" t="str">
        <f t="shared" si="80"/>
        <v>925</v>
      </c>
      <c r="T1031" t="str">
        <f t="shared" si="81"/>
        <v>GR3925</v>
      </c>
      <c r="U1031" t="str">
        <f t="shared" si="82"/>
        <v>GR39252014</v>
      </c>
      <c r="V1031" t="str">
        <f t="shared" si="83"/>
        <v>PLTL</v>
      </c>
      <c r="W1031" t="str">
        <f t="shared" si="84"/>
        <v>GR3PLTL2014</v>
      </c>
    </row>
    <row r="1032" spans="1:23" x14ac:dyDescent="0.25">
      <c r="A1032" t="s">
        <v>3222</v>
      </c>
      <c r="B1032" t="s">
        <v>3197</v>
      </c>
      <c r="C1032" t="s">
        <v>17</v>
      </c>
      <c r="D1032" s="1" t="s">
        <v>25</v>
      </c>
      <c r="E1032" s="11">
        <v>52.74</v>
      </c>
      <c r="F1032" s="11">
        <v>52.89</v>
      </c>
      <c r="G1032" s="11">
        <v>47.96</v>
      </c>
      <c r="H1032" s="11">
        <v>93.86</v>
      </c>
      <c r="I1032" s="11">
        <v>61.36</v>
      </c>
      <c r="J1032" s="11">
        <v>70.510000000000005</v>
      </c>
      <c r="K1032" s="11">
        <v>52.04</v>
      </c>
      <c r="L1032" s="11">
        <v>55</v>
      </c>
      <c r="M1032" s="11">
        <v>36.29</v>
      </c>
      <c r="N1032" s="11">
        <v>25.95</v>
      </c>
      <c r="O1032" s="11">
        <v>38.090000000000003</v>
      </c>
      <c r="P1032" s="11">
        <v>-94.79</v>
      </c>
      <c r="Q1032" s="11">
        <v>491.9</v>
      </c>
      <c r="R1032" t="str">
        <f>VLOOKUP(D1032,Lookups!$A$4:$E$311,5,FALSE)</f>
        <v>GR4</v>
      </c>
      <c r="S1032" t="str">
        <f t="shared" si="80"/>
        <v>925</v>
      </c>
      <c r="T1032" t="str">
        <f t="shared" si="81"/>
        <v>GR4925</v>
      </c>
      <c r="U1032" t="str">
        <f t="shared" si="82"/>
        <v>GR49252014</v>
      </c>
      <c r="V1032" t="str">
        <f t="shared" si="83"/>
        <v>PLTL</v>
      </c>
      <c r="W1032" t="str">
        <f t="shared" si="84"/>
        <v>GR4PLTL2014</v>
      </c>
    </row>
    <row r="1033" spans="1:23" x14ac:dyDescent="0.25">
      <c r="A1033" t="s">
        <v>3222</v>
      </c>
      <c r="B1033" t="s">
        <v>3197</v>
      </c>
      <c r="C1033" t="s">
        <v>17</v>
      </c>
      <c r="D1033" s="1" t="s">
        <v>26</v>
      </c>
      <c r="E1033" s="11">
        <v>2973.46</v>
      </c>
      <c r="F1033" s="11">
        <v>2873.63</v>
      </c>
      <c r="G1033" s="11">
        <v>2882.55</v>
      </c>
      <c r="H1033" s="11">
        <v>2715.59</v>
      </c>
      <c r="I1033" s="11">
        <v>2671.13</v>
      </c>
      <c r="J1033" s="11">
        <v>1971.48</v>
      </c>
      <c r="K1033" s="11">
        <v>2030.71</v>
      </c>
      <c r="L1033" s="11">
        <v>2226.73</v>
      </c>
      <c r="M1033" s="11">
        <v>2090.86</v>
      </c>
      <c r="N1033" s="11">
        <v>2259.52</v>
      </c>
      <c r="O1033" s="11">
        <v>1874.26</v>
      </c>
      <c r="P1033" s="11">
        <v>-4916.74</v>
      </c>
      <c r="Q1033" s="11">
        <v>21653.18</v>
      </c>
      <c r="R1033" t="str">
        <f>VLOOKUP(D1033,Lookups!$A$4:$E$311,5,FALSE)</f>
        <v>GRC</v>
      </c>
      <c r="S1033" t="str">
        <f t="shared" si="80"/>
        <v>925</v>
      </c>
      <c r="T1033" t="str">
        <f t="shared" si="81"/>
        <v>GRC925</v>
      </c>
      <c r="U1033" t="str">
        <f t="shared" si="82"/>
        <v>GRC9252014</v>
      </c>
      <c r="V1033" t="str">
        <f t="shared" si="83"/>
        <v>PLTL</v>
      </c>
      <c r="W1033" t="str">
        <f t="shared" si="84"/>
        <v>GRCPLTL2014</v>
      </c>
    </row>
    <row r="1034" spans="1:23" x14ac:dyDescent="0.25">
      <c r="A1034" t="s">
        <v>3222</v>
      </c>
      <c r="B1034" t="s">
        <v>3198</v>
      </c>
      <c r="C1034" t="s">
        <v>17</v>
      </c>
      <c r="D1034" s="1" t="s">
        <v>18</v>
      </c>
      <c r="E1034" s="11">
        <v>0.21</v>
      </c>
      <c r="F1034" s="11">
        <v>1.6</v>
      </c>
      <c r="G1034" s="11">
        <v>0.8</v>
      </c>
      <c r="H1034" s="11">
        <v>0.51</v>
      </c>
      <c r="I1034" s="11">
        <v>1</v>
      </c>
      <c r="J1034" s="11">
        <v>0.69</v>
      </c>
      <c r="K1034" s="11">
        <v>0.95</v>
      </c>
      <c r="L1034" s="11">
        <v>0.44</v>
      </c>
      <c r="M1034" s="11">
        <v>1.27</v>
      </c>
      <c r="N1034" s="11">
        <v>0.45</v>
      </c>
      <c r="O1034" s="11">
        <v>0.57999999999999996</v>
      </c>
      <c r="P1034" s="11">
        <v>2.59</v>
      </c>
      <c r="Q1034" s="11">
        <v>11.09</v>
      </c>
      <c r="R1034" t="str">
        <f>VLOOKUP(D1034,Lookups!$A$4:$E$311,5,FALSE)</f>
        <v>CRC</v>
      </c>
      <c r="S1034" t="str">
        <f t="shared" si="80"/>
        <v>925</v>
      </c>
      <c r="T1034" t="str">
        <f t="shared" si="81"/>
        <v>CRC925</v>
      </c>
      <c r="U1034" t="str">
        <f t="shared" si="82"/>
        <v>CRC9252014</v>
      </c>
      <c r="V1034" t="str">
        <f t="shared" si="83"/>
        <v>PLTL</v>
      </c>
      <c r="W1034" t="str">
        <f t="shared" si="84"/>
        <v>CRCPLTL2014</v>
      </c>
    </row>
    <row r="1035" spans="1:23" x14ac:dyDescent="0.25">
      <c r="A1035" t="s">
        <v>3222</v>
      </c>
      <c r="B1035" t="s">
        <v>3198</v>
      </c>
      <c r="C1035" t="s">
        <v>17</v>
      </c>
      <c r="D1035" s="1" t="s">
        <v>19</v>
      </c>
      <c r="E1035" s="11">
        <v>0</v>
      </c>
      <c r="F1035" s="11">
        <v>7.75</v>
      </c>
      <c r="G1035" s="11">
        <v>0</v>
      </c>
      <c r="H1035" s="11">
        <v>0.57999999999999996</v>
      </c>
      <c r="I1035" s="11">
        <v>0</v>
      </c>
      <c r="J1035" s="11">
        <v>0</v>
      </c>
      <c r="K1035" s="11">
        <v>0</v>
      </c>
      <c r="L1035" s="11">
        <v>0</v>
      </c>
      <c r="M1035" s="11">
        <v>0.27</v>
      </c>
      <c r="N1035" s="11">
        <v>0.49</v>
      </c>
      <c r="O1035" s="11">
        <v>0</v>
      </c>
      <c r="P1035" s="11">
        <v>1.99</v>
      </c>
      <c r="Q1035" s="11">
        <v>11.08</v>
      </c>
      <c r="R1035" t="str">
        <f>VLOOKUP(D1035,Lookups!$A$4:$E$311,5,FALSE)</f>
        <v>CR4</v>
      </c>
      <c r="S1035" t="str">
        <f t="shared" si="80"/>
        <v>925</v>
      </c>
      <c r="T1035" t="str">
        <f t="shared" si="81"/>
        <v>CR4925</v>
      </c>
      <c r="U1035" t="str">
        <f t="shared" si="82"/>
        <v>CR49252014</v>
      </c>
      <c r="V1035" t="str">
        <f t="shared" si="83"/>
        <v>PLTL</v>
      </c>
      <c r="W1035" t="str">
        <f t="shared" si="84"/>
        <v>CR4PLTL2014</v>
      </c>
    </row>
    <row r="1036" spans="1:23" x14ac:dyDescent="0.25">
      <c r="A1036" t="s">
        <v>3222</v>
      </c>
      <c r="B1036" t="s">
        <v>3198</v>
      </c>
      <c r="C1036" t="s">
        <v>17</v>
      </c>
      <c r="D1036" s="1" t="s">
        <v>20</v>
      </c>
      <c r="E1036" s="11">
        <v>0</v>
      </c>
      <c r="F1036" s="11">
        <v>8.61</v>
      </c>
      <c r="G1036" s="11">
        <v>0</v>
      </c>
      <c r="H1036" s="11">
        <v>0</v>
      </c>
      <c r="I1036" s="11">
        <v>0</v>
      </c>
      <c r="J1036" s="11">
        <v>0</v>
      </c>
      <c r="K1036" s="11">
        <v>0</v>
      </c>
      <c r="L1036" s="11">
        <v>0</v>
      </c>
      <c r="M1036" s="11">
        <v>0</v>
      </c>
      <c r="N1036" s="11">
        <v>0</v>
      </c>
      <c r="O1036" s="11">
        <v>0</v>
      </c>
      <c r="P1036" s="11">
        <v>0</v>
      </c>
      <c r="Q1036" s="11">
        <v>8.61</v>
      </c>
      <c r="R1036" t="str">
        <f>VLOOKUP(D1036,Lookups!$A$4:$E$311,5,FALSE)</f>
        <v>CR5</v>
      </c>
      <c r="S1036" t="str">
        <f t="shared" si="80"/>
        <v>925</v>
      </c>
      <c r="T1036" t="str">
        <f t="shared" si="81"/>
        <v>CR5925</v>
      </c>
      <c r="U1036" t="str">
        <f t="shared" si="82"/>
        <v>CR59252014</v>
      </c>
      <c r="V1036" t="str">
        <f t="shared" si="83"/>
        <v>PLTL</v>
      </c>
      <c r="W1036" t="str">
        <f t="shared" si="84"/>
        <v>CR5PLTL2014</v>
      </c>
    </row>
    <row r="1037" spans="1:23" x14ac:dyDescent="0.25">
      <c r="A1037" t="s">
        <v>3222</v>
      </c>
      <c r="B1037" t="s">
        <v>3198</v>
      </c>
      <c r="C1037" t="s">
        <v>17</v>
      </c>
      <c r="D1037" s="1" t="s">
        <v>21</v>
      </c>
      <c r="E1037" s="11">
        <v>0</v>
      </c>
      <c r="F1037" s="11">
        <v>12.33</v>
      </c>
      <c r="G1037" s="11">
        <v>0</v>
      </c>
      <c r="H1037" s="11">
        <v>0</v>
      </c>
      <c r="I1037" s="11">
        <v>0</v>
      </c>
      <c r="J1037" s="11">
        <v>0</v>
      </c>
      <c r="K1037" s="11">
        <v>0</v>
      </c>
      <c r="L1037" s="11">
        <v>0</v>
      </c>
      <c r="M1037" s="11">
        <v>0</v>
      </c>
      <c r="N1037" s="11">
        <v>0</v>
      </c>
      <c r="O1037" s="11">
        <v>0</v>
      </c>
      <c r="P1037" s="11">
        <v>0</v>
      </c>
      <c r="Q1037" s="11">
        <v>12.33</v>
      </c>
      <c r="R1037" t="str">
        <f>VLOOKUP(D1037,Lookups!$A$4:$E$311,5,FALSE)</f>
        <v>CR6</v>
      </c>
      <c r="S1037" t="str">
        <f t="shared" si="80"/>
        <v>925</v>
      </c>
      <c r="T1037" t="str">
        <f t="shared" si="81"/>
        <v>CR6925</v>
      </c>
      <c r="U1037" t="str">
        <f t="shared" si="82"/>
        <v>CR69252014</v>
      </c>
      <c r="V1037" t="str">
        <f t="shared" si="83"/>
        <v>PLTL</v>
      </c>
      <c r="W1037" t="str">
        <f t="shared" si="84"/>
        <v>CR6PLTL2014</v>
      </c>
    </row>
    <row r="1038" spans="1:23" x14ac:dyDescent="0.25">
      <c r="A1038" t="s">
        <v>3222</v>
      </c>
      <c r="B1038" t="s">
        <v>3198</v>
      </c>
      <c r="C1038" t="s">
        <v>17</v>
      </c>
      <c r="D1038" s="1" t="s">
        <v>23</v>
      </c>
      <c r="E1038" s="11">
        <v>0</v>
      </c>
      <c r="F1038" s="11">
        <v>0</v>
      </c>
      <c r="G1038" s="11">
        <v>0</v>
      </c>
      <c r="H1038" s="11">
        <v>0</v>
      </c>
      <c r="I1038" s="11">
        <v>0</v>
      </c>
      <c r="J1038" s="11">
        <v>0</v>
      </c>
      <c r="K1038" s="11">
        <v>0</v>
      </c>
      <c r="L1038" s="11">
        <v>0</v>
      </c>
      <c r="M1038" s="11">
        <v>0.14000000000000001</v>
      </c>
      <c r="N1038" s="11">
        <v>0.05</v>
      </c>
      <c r="O1038" s="11">
        <v>0</v>
      </c>
      <c r="P1038" s="11">
        <v>0</v>
      </c>
      <c r="Q1038" s="11">
        <v>0.19</v>
      </c>
      <c r="R1038" t="str">
        <f>VLOOKUP(D1038,Lookups!$A$4:$E$311,5,FALSE)</f>
        <v>TYC</v>
      </c>
      <c r="S1038" t="str">
        <f t="shared" si="80"/>
        <v>925</v>
      </c>
      <c r="T1038" t="str">
        <f t="shared" si="81"/>
        <v>TYC925</v>
      </c>
      <c r="U1038" t="str">
        <f t="shared" si="82"/>
        <v>TYC9252014</v>
      </c>
      <c r="V1038" t="str">
        <f t="shared" si="83"/>
        <v>PLTL</v>
      </c>
      <c r="W1038" t="str">
        <f t="shared" si="84"/>
        <v>TYCPLTL2014</v>
      </c>
    </row>
    <row r="1039" spans="1:23" x14ac:dyDescent="0.25">
      <c r="A1039" t="s">
        <v>3222</v>
      </c>
      <c r="B1039" t="s">
        <v>3198</v>
      </c>
      <c r="C1039" t="s">
        <v>17</v>
      </c>
      <c r="D1039" s="1" t="s">
        <v>24</v>
      </c>
      <c r="E1039" s="11">
        <v>0</v>
      </c>
      <c r="F1039" s="11">
        <v>4.42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4.42</v>
      </c>
      <c r="R1039" t="str">
        <f>VLOOKUP(D1039,Lookups!$A$4:$E$311,5,FALSE)</f>
        <v>GR3</v>
      </c>
      <c r="S1039" t="str">
        <f t="shared" si="80"/>
        <v>925</v>
      </c>
      <c r="T1039" t="str">
        <f t="shared" si="81"/>
        <v>GR3925</v>
      </c>
      <c r="U1039" t="str">
        <f t="shared" si="82"/>
        <v>GR39252014</v>
      </c>
      <c r="V1039" t="str">
        <f t="shared" si="83"/>
        <v>PLTL</v>
      </c>
      <c r="W1039" t="str">
        <f t="shared" si="84"/>
        <v>GR3PLTL2014</v>
      </c>
    </row>
    <row r="1040" spans="1:23" x14ac:dyDescent="0.25">
      <c r="A1040" t="s">
        <v>3222</v>
      </c>
      <c r="B1040" t="s">
        <v>3198</v>
      </c>
      <c r="C1040" t="s">
        <v>17</v>
      </c>
      <c r="D1040" s="1" t="s">
        <v>25</v>
      </c>
      <c r="E1040" s="11">
        <v>0</v>
      </c>
      <c r="F1040" s="11">
        <v>6.64</v>
      </c>
      <c r="G1040" s="11">
        <v>0</v>
      </c>
      <c r="H1040" s="11">
        <v>0</v>
      </c>
      <c r="I1040" s="11">
        <v>0</v>
      </c>
      <c r="J1040" s="11">
        <v>0</v>
      </c>
      <c r="K1040" s="11">
        <v>0</v>
      </c>
      <c r="L1040" s="11">
        <v>0</v>
      </c>
      <c r="M1040" s="11">
        <v>0</v>
      </c>
      <c r="N1040" s="11">
        <v>0</v>
      </c>
      <c r="O1040" s="11">
        <v>0</v>
      </c>
      <c r="P1040" s="11">
        <v>0</v>
      </c>
      <c r="Q1040" s="11">
        <v>6.64</v>
      </c>
      <c r="R1040" t="str">
        <f>VLOOKUP(D1040,Lookups!$A$4:$E$311,5,FALSE)</f>
        <v>GR4</v>
      </c>
      <c r="S1040" t="str">
        <f t="shared" si="80"/>
        <v>925</v>
      </c>
      <c r="T1040" t="str">
        <f t="shared" si="81"/>
        <v>GR4925</v>
      </c>
      <c r="U1040" t="str">
        <f t="shared" si="82"/>
        <v>GR49252014</v>
      </c>
      <c r="V1040" t="str">
        <f t="shared" si="83"/>
        <v>PLTL</v>
      </c>
      <c r="W1040" t="str">
        <f t="shared" si="84"/>
        <v>GR4PLTL2014</v>
      </c>
    </row>
    <row r="1041" spans="1:23" x14ac:dyDescent="0.25">
      <c r="A1041" t="s">
        <v>3222</v>
      </c>
      <c r="B1041" t="s">
        <v>3198</v>
      </c>
      <c r="C1041" t="s">
        <v>17</v>
      </c>
      <c r="D1041" s="1" t="s">
        <v>26</v>
      </c>
      <c r="E1041" s="11">
        <v>0.38</v>
      </c>
      <c r="F1041" s="11">
        <v>0</v>
      </c>
      <c r="G1041" s="11">
        <v>0.55000000000000004</v>
      </c>
      <c r="H1041" s="11">
        <v>0.32</v>
      </c>
      <c r="I1041" s="11">
        <v>0.09</v>
      </c>
      <c r="J1041" s="11">
        <v>0.48</v>
      </c>
      <c r="K1041" s="11">
        <v>0</v>
      </c>
      <c r="L1041" s="11">
        <v>0.09</v>
      </c>
      <c r="M1041" s="11">
        <v>0.67</v>
      </c>
      <c r="N1041" s="11">
        <v>0.44</v>
      </c>
      <c r="O1041" s="11">
        <v>0.2</v>
      </c>
      <c r="P1041" s="11">
        <v>0.74</v>
      </c>
      <c r="Q1041" s="11">
        <v>3.96</v>
      </c>
      <c r="R1041" t="str">
        <f>VLOOKUP(D1041,Lookups!$A$4:$E$311,5,FALSE)</f>
        <v>GRC</v>
      </c>
      <c r="S1041" t="str">
        <f t="shared" si="80"/>
        <v>925</v>
      </c>
      <c r="T1041" t="str">
        <f t="shared" si="81"/>
        <v>GRC925</v>
      </c>
      <c r="U1041" t="str">
        <f t="shared" si="82"/>
        <v>GRC9252014</v>
      </c>
      <c r="V1041" t="str">
        <f t="shared" si="83"/>
        <v>PLTL</v>
      </c>
      <c r="W1041" t="str">
        <f t="shared" si="84"/>
        <v>GRCPLTL2014</v>
      </c>
    </row>
    <row r="1042" spans="1:23" x14ac:dyDescent="0.25">
      <c r="A1042" t="s">
        <v>3222</v>
      </c>
      <c r="B1042" t="s">
        <v>3199</v>
      </c>
      <c r="C1042" t="s">
        <v>17</v>
      </c>
      <c r="D1042" s="1" t="s">
        <v>18</v>
      </c>
      <c r="E1042" s="11">
        <v>2191.44</v>
      </c>
      <c r="F1042" s="11">
        <v>2277</v>
      </c>
      <c r="G1042" s="11">
        <v>0</v>
      </c>
      <c r="H1042" s="11">
        <v>0</v>
      </c>
      <c r="I1042" s="11">
        <v>1461.35</v>
      </c>
      <c r="J1042" s="11">
        <v>1690.61</v>
      </c>
      <c r="K1042" s="11">
        <v>1372.8</v>
      </c>
      <c r="L1042" s="11">
        <v>0</v>
      </c>
      <c r="M1042" s="11">
        <v>0</v>
      </c>
      <c r="N1042" s="11">
        <v>0</v>
      </c>
      <c r="O1042" s="11">
        <v>0</v>
      </c>
      <c r="P1042" s="11">
        <v>0</v>
      </c>
      <c r="Q1042" s="11">
        <v>8993.2000000000007</v>
      </c>
      <c r="R1042" t="str">
        <f>VLOOKUP(D1042,Lookups!$A$4:$E$311,5,FALSE)</f>
        <v>CRC</v>
      </c>
      <c r="S1042" t="str">
        <f t="shared" si="80"/>
        <v>926</v>
      </c>
      <c r="T1042" t="str">
        <f t="shared" si="81"/>
        <v>CRC926</v>
      </c>
      <c r="U1042" t="str">
        <f t="shared" si="82"/>
        <v>CRC9262014</v>
      </c>
      <c r="V1042" t="str">
        <f t="shared" si="83"/>
        <v>PLTL</v>
      </c>
      <c r="W1042" t="str">
        <f t="shared" si="84"/>
        <v>CRCPLTL2014</v>
      </c>
    </row>
    <row r="1043" spans="1:23" x14ac:dyDescent="0.25">
      <c r="A1043" t="s">
        <v>3222</v>
      </c>
      <c r="B1043" t="s">
        <v>3200</v>
      </c>
      <c r="C1043" t="s">
        <v>17</v>
      </c>
      <c r="D1043" s="1" t="s">
        <v>18</v>
      </c>
      <c r="E1043" s="11">
        <v>5701.01</v>
      </c>
      <c r="F1043" s="11">
        <v>5032.7</v>
      </c>
      <c r="G1043" s="11">
        <v>5654.23</v>
      </c>
      <c r="H1043" s="11">
        <v>4956.7299999999996</v>
      </c>
      <c r="I1043" s="11">
        <v>4664.62</v>
      </c>
      <c r="J1043" s="11">
        <v>664.75</v>
      </c>
      <c r="K1043" s="11">
        <v>716.63</v>
      </c>
      <c r="L1043" s="11">
        <v>722.13</v>
      </c>
      <c r="M1043" s="11">
        <v>688.27</v>
      </c>
      <c r="N1043" s="11">
        <v>582.86</v>
      </c>
      <c r="O1043" s="11">
        <v>440.22</v>
      </c>
      <c r="P1043" s="11">
        <v>1617.89</v>
      </c>
      <c r="Q1043" s="11">
        <v>31442.04</v>
      </c>
      <c r="R1043" t="str">
        <f>VLOOKUP(D1043,Lookups!$A$4:$E$311,5,FALSE)</f>
        <v>CRC</v>
      </c>
      <c r="S1043" t="str">
        <f t="shared" si="80"/>
        <v>926</v>
      </c>
      <c r="T1043" t="str">
        <f t="shared" si="81"/>
        <v>CRC926</v>
      </c>
      <c r="U1043" t="str">
        <f t="shared" si="82"/>
        <v>CRC9262014</v>
      </c>
      <c r="V1043" t="str">
        <f t="shared" si="83"/>
        <v>PLTL</v>
      </c>
      <c r="W1043" t="str">
        <f t="shared" si="84"/>
        <v>CRCPLTL2014</v>
      </c>
    </row>
    <row r="1044" spans="1:23" x14ac:dyDescent="0.25">
      <c r="A1044" t="s">
        <v>3222</v>
      </c>
      <c r="B1044" t="s">
        <v>3200</v>
      </c>
      <c r="C1044" t="s">
        <v>17</v>
      </c>
      <c r="D1044" s="1" t="s">
        <v>19</v>
      </c>
      <c r="E1044" s="11">
        <v>112.12</v>
      </c>
      <c r="F1044" s="11">
        <v>43.98</v>
      </c>
      <c r="G1044" s="11">
        <v>116.41</v>
      </c>
      <c r="H1044" s="11">
        <v>337.61</v>
      </c>
      <c r="I1044" s="11">
        <v>125.54</v>
      </c>
      <c r="J1044" s="11">
        <v>17.57</v>
      </c>
      <c r="K1044" s="11">
        <v>17.41</v>
      </c>
      <c r="L1044" s="11">
        <v>21.22</v>
      </c>
      <c r="M1044" s="11">
        <v>24.18</v>
      </c>
      <c r="N1044" s="11">
        <v>20.6</v>
      </c>
      <c r="O1044" s="11">
        <v>11.91</v>
      </c>
      <c r="P1044" s="11">
        <v>83.21</v>
      </c>
      <c r="Q1044" s="11">
        <v>931.76</v>
      </c>
      <c r="R1044" t="str">
        <f>VLOOKUP(D1044,Lookups!$A$4:$E$311,5,FALSE)</f>
        <v>CR4</v>
      </c>
      <c r="S1044" t="str">
        <f t="shared" si="80"/>
        <v>926</v>
      </c>
      <c r="T1044" t="str">
        <f t="shared" si="81"/>
        <v>CR4926</v>
      </c>
      <c r="U1044" t="str">
        <f t="shared" si="82"/>
        <v>CR49262014</v>
      </c>
      <c r="V1044" t="str">
        <f t="shared" si="83"/>
        <v>PLTL</v>
      </c>
      <c r="W1044" t="str">
        <f t="shared" si="84"/>
        <v>CR4PLTL2014</v>
      </c>
    </row>
    <row r="1045" spans="1:23" x14ac:dyDescent="0.25">
      <c r="A1045" t="s">
        <v>3222</v>
      </c>
      <c r="B1045" t="s">
        <v>3200</v>
      </c>
      <c r="C1045" t="s">
        <v>17</v>
      </c>
      <c r="D1045" s="1" t="s">
        <v>20</v>
      </c>
      <c r="E1045" s="11">
        <v>163.13</v>
      </c>
      <c r="F1045" s="11">
        <v>159.13</v>
      </c>
      <c r="G1045" s="11">
        <v>272.74</v>
      </c>
      <c r="H1045" s="11">
        <v>124.19</v>
      </c>
      <c r="I1045" s="11">
        <v>166.6</v>
      </c>
      <c r="J1045" s="11">
        <v>20.41</v>
      </c>
      <c r="K1045" s="11">
        <v>25.64</v>
      </c>
      <c r="L1045" s="11">
        <v>25.25</v>
      </c>
      <c r="M1045" s="11">
        <v>23.92</v>
      </c>
      <c r="N1045" s="11">
        <v>21.07</v>
      </c>
      <c r="O1045" s="11">
        <v>10.14</v>
      </c>
      <c r="P1045" s="11">
        <v>53.39</v>
      </c>
      <c r="Q1045" s="11">
        <v>1065.6099999999999</v>
      </c>
      <c r="R1045" t="str">
        <f>VLOOKUP(D1045,Lookups!$A$4:$E$311,5,FALSE)</f>
        <v>CR5</v>
      </c>
      <c r="S1045" t="str">
        <f t="shared" si="80"/>
        <v>926</v>
      </c>
      <c r="T1045" t="str">
        <f t="shared" si="81"/>
        <v>CR5926</v>
      </c>
      <c r="U1045" t="str">
        <f t="shared" si="82"/>
        <v>CR59262014</v>
      </c>
      <c r="V1045" t="str">
        <f t="shared" si="83"/>
        <v>PLTL</v>
      </c>
      <c r="W1045" t="str">
        <f t="shared" si="84"/>
        <v>CR5PLTL2014</v>
      </c>
    </row>
    <row r="1046" spans="1:23" x14ac:dyDescent="0.25">
      <c r="A1046" t="s">
        <v>3222</v>
      </c>
      <c r="B1046" t="s">
        <v>3200</v>
      </c>
      <c r="C1046" t="s">
        <v>17</v>
      </c>
      <c r="D1046" s="1" t="s">
        <v>21</v>
      </c>
      <c r="E1046" s="11">
        <v>242.7</v>
      </c>
      <c r="F1046" s="11">
        <v>124.67</v>
      </c>
      <c r="G1046" s="11">
        <v>407.95</v>
      </c>
      <c r="H1046" s="11">
        <v>215.73</v>
      </c>
      <c r="I1046" s="11">
        <v>233.65</v>
      </c>
      <c r="J1046" s="11">
        <v>52.63</v>
      </c>
      <c r="K1046" s="11">
        <v>25.65</v>
      </c>
      <c r="L1046" s="11">
        <v>20.25</v>
      </c>
      <c r="M1046" s="11">
        <v>25.41</v>
      </c>
      <c r="N1046" s="11">
        <v>17.010000000000002</v>
      </c>
      <c r="O1046" s="11">
        <v>18.38</v>
      </c>
      <c r="P1046" s="11">
        <v>60.81</v>
      </c>
      <c r="Q1046" s="11">
        <v>1444.84</v>
      </c>
      <c r="R1046" t="str">
        <f>VLOOKUP(D1046,Lookups!$A$4:$E$311,5,FALSE)</f>
        <v>CR6</v>
      </c>
      <c r="S1046" t="str">
        <f t="shared" si="80"/>
        <v>926</v>
      </c>
      <c r="T1046" t="str">
        <f t="shared" si="81"/>
        <v>CR6926</v>
      </c>
      <c r="U1046" t="str">
        <f t="shared" si="82"/>
        <v>CR69262014</v>
      </c>
      <c r="V1046" t="str">
        <f t="shared" si="83"/>
        <v>PLTL</v>
      </c>
      <c r="W1046" t="str">
        <f t="shared" si="84"/>
        <v>CR6PLTL2014</v>
      </c>
    </row>
    <row r="1047" spans="1:23" x14ac:dyDescent="0.25">
      <c r="A1047" t="s">
        <v>3222</v>
      </c>
      <c r="B1047" t="s">
        <v>3200</v>
      </c>
      <c r="C1047" t="s">
        <v>17</v>
      </c>
      <c r="D1047" s="1" t="s">
        <v>22</v>
      </c>
      <c r="E1047" s="11">
        <v>-1.95</v>
      </c>
      <c r="F1047" s="11">
        <v>0.69</v>
      </c>
      <c r="G1047" s="11">
        <v>0.72</v>
      </c>
      <c r="H1047" s="11">
        <v>0.72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0.18</v>
      </c>
      <c r="R1047" t="str">
        <f>VLOOKUP(D1047,Lookups!$A$4:$E$311,5,FALSE)</f>
        <v>TY3</v>
      </c>
      <c r="S1047" t="str">
        <f t="shared" ref="S1047:S1110" si="85">LEFT(B1047,3)</f>
        <v>926</v>
      </c>
      <c r="T1047" t="str">
        <f t="shared" ref="T1047:T1110" si="86">R1047&amp;S1047</f>
        <v>TY3926</v>
      </c>
      <c r="U1047" t="str">
        <f t="shared" si="82"/>
        <v>TY39262014</v>
      </c>
      <c r="V1047" t="str">
        <f t="shared" si="83"/>
        <v>PLTL</v>
      </c>
      <c r="W1047" t="str">
        <f t="shared" si="84"/>
        <v>TY3PLTL2014</v>
      </c>
    </row>
    <row r="1048" spans="1:23" x14ac:dyDescent="0.25">
      <c r="A1048" t="s">
        <v>3222</v>
      </c>
      <c r="B1048" t="s">
        <v>3200</v>
      </c>
      <c r="C1048" t="s">
        <v>17</v>
      </c>
      <c r="D1048" s="1" t="s">
        <v>23</v>
      </c>
      <c r="E1048" s="11">
        <v>76.739999999999995</v>
      </c>
      <c r="F1048" s="11">
        <v>79.739999999999995</v>
      </c>
      <c r="G1048" s="11">
        <v>77.11</v>
      </c>
      <c r="H1048" s="11">
        <v>81.739999999999995</v>
      </c>
      <c r="I1048" s="11">
        <v>87.51</v>
      </c>
      <c r="J1048" s="11">
        <v>99.08</v>
      </c>
      <c r="K1048" s="11">
        <v>64.739999999999995</v>
      </c>
      <c r="L1048" s="11">
        <v>62.2</v>
      </c>
      <c r="M1048" s="11">
        <v>59.35</v>
      </c>
      <c r="N1048" s="11">
        <v>33.96</v>
      </c>
      <c r="O1048" s="11">
        <v>18.079999999999998</v>
      </c>
      <c r="P1048" s="11">
        <v>38.92</v>
      </c>
      <c r="Q1048" s="11">
        <v>779.17</v>
      </c>
      <c r="R1048" t="str">
        <f>VLOOKUP(D1048,Lookups!$A$4:$E$311,5,FALSE)</f>
        <v>TYC</v>
      </c>
      <c r="S1048" t="str">
        <f t="shared" si="85"/>
        <v>926</v>
      </c>
      <c r="T1048" t="str">
        <f t="shared" si="86"/>
        <v>TYC926</v>
      </c>
      <c r="U1048" t="str">
        <f t="shared" si="82"/>
        <v>TYC9262014</v>
      </c>
      <c r="V1048" t="str">
        <f t="shared" si="83"/>
        <v>PLTL</v>
      </c>
      <c r="W1048" t="str">
        <f t="shared" si="84"/>
        <v>TYCPLTL2014</v>
      </c>
    </row>
    <row r="1049" spans="1:23" x14ac:dyDescent="0.25">
      <c r="A1049" t="s">
        <v>3222</v>
      </c>
      <c r="B1049" t="s">
        <v>3200</v>
      </c>
      <c r="C1049" t="s">
        <v>17</v>
      </c>
      <c r="D1049" s="1" t="s">
        <v>24</v>
      </c>
      <c r="E1049" s="11">
        <v>18.27</v>
      </c>
      <c r="F1049" s="11">
        <v>-20.56</v>
      </c>
      <c r="G1049" s="11">
        <v>19.8</v>
      </c>
      <c r="H1049" s="11">
        <v>11.61</v>
      </c>
      <c r="I1049" s="11">
        <v>16.02</v>
      </c>
      <c r="J1049" s="11">
        <v>18.13</v>
      </c>
      <c r="K1049" s="11">
        <v>22.12</v>
      </c>
      <c r="L1049" s="11">
        <v>11.52</v>
      </c>
      <c r="M1049" s="11">
        <v>23.06</v>
      </c>
      <c r="N1049" s="11">
        <v>51.67</v>
      </c>
      <c r="O1049" s="11">
        <v>31.97</v>
      </c>
      <c r="P1049" s="11">
        <v>43.62</v>
      </c>
      <c r="Q1049" s="11">
        <v>247.23</v>
      </c>
      <c r="R1049" t="str">
        <f>VLOOKUP(D1049,Lookups!$A$4:$E$311,5,FALSE)</f>
        <v>GR3</v>
      </c>
      <c r="S1049" t="str">
        <f t="shared" si="85"/>
        <v>926</v>
      </c>
      <c r="T1049" t="str">
        <f t="shared" si="86"/>
        <v>GR3926</v>
      </c>
      <c r="U1049" t="str">
        <f t="shared" si="82"/>
        <v>GR39262014</v>
      </c>
      <c r="V1049" t="str">
        <f t="shared" si="83"/>
        <v>PLTL</v>
      </c>
      <c r="W1049" t="str">
        <f t="shared" si="84"/>
        <v>GR3PLTL2014</v>
      </c>
    </row>
    <row r="1050" spans="1:23" x14ac:dyDescent="0.25">
      <c r="A1050" t="s">
        <v>3222</v>
      </c>
      <c r="B1050" t="s">
        <v>3200</v>
      </c>
      <c r="C1050" t="s">
        <v>17</v>
      </c>
      <c r="D1050" s="1" t="s">
        <v>25</v>
      </c>
      <c r="E1050" s="11">
        <v>19.8</v>
      </c>
      <c r="F1050" s="11">
        <v>-31.18</v>
      </c>
      <c r="G1050" s="11">
        <v>18</v>
      </c>
      <c r="H1050" s="11">
        <v>37.82</v>
      </c>
      <c r="I1050" s="11">
        <v>23.04</v>
      </c>
      <c r="J1050" s="11">
        <v>33.08</v>
      </c>
      <c r="K1050" s="11">
        <v>24.42</v>
      </c>
      <c r="L1050" s="11">
        <v>28.05</v>
      </c>
      <c r="M1050" s="11">
        <v>17.05</v>
      </c>
      <c r="N1050" s="11">
        <v>12.2</v>
      </c>
      <c r="O1050" s="11">
        <v>17.91</v>
      </c>
      <c r="P1050" s="11">
        <v>40.67</v>
      </c>
      <c r="Q1050" s="11">
        <v>240.86</v>
      </c>
      <c r="R1050" t="str">
        <f>VLOOKUP(D1050,Lookups!$A$4:$E$311,5,FALSE)</f>
        <v>GR4</v>
      </c>
      <c r="S1050" t="str">
        <f t="shared" si="85"/>
        <v>926</v>
      </c>
      <c r="T1050" t="str">
        <f t="shared" si="86"/>
        <v>GR4926</v>
      </c>
      <c r="U1050" t="str">
        <f t="shared" si="82"/>
        <v>GR49262014</v>
      </c>
      <c r="V1050" t="str">
        <f t="shared" si="83"/>
        <v>PLTL</v>
      </c>
      <c r="W1050" t="str">
        <f t="shared" si="84"/>
        <v>GR4PLTL2014</v>
      </c>
    </row>
    <row r="1051" spans="1:23" x14ac:dyDescent="0.25">
      <c r="A1051" t="s">
        <v>3222</v>
      </c>
      <c r="B1051" t="s">
        <v>3200</v>
      </c>
      <c r="C1051" t="s">
        <v>17</v>
      </c>
      <c r="D1051" s="1" t="s">
        <v>26</v>
      </c>
      <c r="E1051" s="11">
        <v>1098.03</v>
      </c>
      <c r="F1051" s="11">
        <v>1040.98</v>
      </c>
      <c r="G1051" s="11">
        <v>1082.8900000000001</v>
      </c>
      <c r="H1051" s="11">
        <v>1020.17</v>
      </c>
      <c r="I1051" s="11">
        <v>1003.5</v>
      </c>
      <c r="J1051" s="11">
        <v>924.96</v>
      </c>
      <c r="K1051" s="11">
        <v>952.81</v>
      </c>
      <c r="L1051" s="11">
        <v>1044.54</v>
      </c>
      <c r="M1051" s="11">
        <v>980.86</v>
      </c>
      <c r="N1051" s="11">
        <v>1059.8900000000001</v>
      </c>
      <c r="O1051" s="11">
        <v>879.2</v>
      </c>
      <c r="P1051" s="11">
        <v>2100.0500000000002</v>
      </c>
      <c r="Q1051" s="11">
        <v>13187.88</v>
      </c>
      <c r="R1051" t="str">
        <f>VLOOKUP(D1051,Lookups!$A$4:$E$311,5,FALSE)</f>
        <v>GRC</v>
      </c>
      <c r="S1051" t="str">
        <f t="shared" si="85"/>
        <v>926</v>
      </c>
      <c r="T1051" t="str">
        <f t="shared" si="86"/>
        <v>GRC926</v>
      </c>
      <c r="U1051" t="str">
        <f t="shared" si="82"/>
        <v>GRC9262014</v>
      </c>
      <c r="V1051" t="str">
        <f t="shared" si="83"/>
        <v>PLTL</v>
      </c>
      <c r="W1051" t="str">
        <f t="shared" si="84"/>
        <v>GRCPLTL2014</v>
      </c>
    </row>
    <row r="1052" spans="1:23" x14ac:dyDescent="0.25">
      <c r="A1052" t="s">
        <v>3222</v>
      </c>
      <c r="B1052" t="s">
        <v>3201</v>
      </c>
      <c r="C1052" t="s">
        <v>17</v>
      </c>
      <c r="D1052" s="1" t="s">
        <v>18</v>
      </c>
      <c r="E1052" s="11">
        <v>95723.55</v>
      </c>
      <c r="F1052" s="11">
        <v>84405.11</v>
      </c>
      <c r="G1052" s="11">
        <v>94849.37</v>
      </c>
      <c r="H1052" s="11">
        <v>83137.03</v>
      </c>
      <c r="I1052" s="11">
        <v>78305.919999999998</v>
      </c>
      <c r="J1052" s="11">
        <v>49315.95</v>
      </c>
      <c r="K1052" s="11">
        <v>52008.01</v>
      </c>
      <c r="L1052" s="11">
        <v>52255.43</v>
      </c>
      <c r="M1052" s="11">
        <v>50402.91</v>
      </c>
      <c r="N1052" s="11">
        <v>42416.55</v>
      </c>
      <c r="O1052" s="11">
        <v>31766</v>
      </c>
      <c r="P1052" s="11">
        <v>53429.25</v>
      </c>
      <c r="Q1052" s="11">
        <v>768015.08</v>
      </c>
      <c r="R1052" t="str">
        <f>VLOOKUP(D1052,Lookups!$A$4:$E$311,5,FALSE)</f>
        <v>CRC</v>
      </c>
      <c r="S1052" t="str">
        <f t="shared" si="85"/>
        <v>926</v>
      </c>
      <c r="T1052" t="str">
        <f t="shared" si="86"/>
        <v>CRC926</v>
      </c>
      <c r="U1052" t="str">
        <f t="shared" si="82"/>
        <v>CRC9262014</v>
      </c>
      <c r="V1052" t="str">
        <f t="shared" si="83"/>
        <v>PLTL</v>
      </c>
      <c r="W1052" t="str">
        <f t="shared" si="84"/>
        <v>CRCPLTL2014</v>
      </c>
    </row>
    <row r="1053" spans="1:23" x14ac:dyDescent="0.25">
      <c r="A1053" t="s">
        <v>3222</v>
      </c>
      <c r="B1053" t="s">
        <v>3201</v>
      </c>
      <c r="C1053" t="s">
        <v>17</v>
      </c>
      <c r="D1053" s="1" t="s">
        <v>19</v>
      </c>
      <c r="E1053" s="11">
        <v>1814.35</v>
      </c>
      <c r="F1053" s="11">
        <v>229.82</v>
      </c>
      <c r="G1053" s="11">
        <v>1948.43</v>
      </c>
      <c r="H1053" s="11">
        <v>5668.29</v>
      </c>
      <c r="I1053" s="11">
        <v>2101.17</v>
      </c>
      <c r="J1053" s="11">
        <v>1296.2</v>
      </c>
      <c r="K1053" s="11">
        <v>1196.4000000000001</v>
      </c>
      <c r="L1053" s="11">
        <v>1474.7</v>
      </c>
      <c r="M1053" s="11">
        <v>1648.54</v>
      </c>
      <c r="N1053" s="11">
        <v>1516.52</v>
      </c>
      <c r="O1053" s="11">
        <v>875.02</v>
      </c>
      <c r="P1053" s="11">
        <v>2738.91</v>
      </c>
      <c r="Q1053" s="11">
        <v>22508.35</v>
      </c>
      <c r="R1053" t="str">
        <f>VLOOKUP(D1053,Lookups!$A$4:$E$311,5,FALSE)</f>
        <v>CR4</v>
      </c>
      <c r="S1053" t="str">
        <f t="shared" si="85"/>
        <v>926</v>
      </c>
      <c r="T1053" t="str">
        <f t="shared" si="86"/>
        <v>CR4926</v>
      </c>
      <c r="U1053" t="str">
        <f t="shared" si="82"/>
        <v>CR49262014</v>
      </c>
      <c r="V1053" t="str">
        <f t="shared" si="83"/>
        <v>PLTL</v>
      </c>
      <c r="W1053" t="str">
        <f t="shared" si="84"/>
        <v>CR4PLTL2014</v>
      </c>
    </row>
    <row r="1054" spans="1:23" x14ac:dyDescent="0.25">
      <c r="A1054" t="s">
        <v>3222</v>
      </c>
      <c r="B1054" t="s">
        <v>3201</v>
      </c>
      <c r="C1054" t="s">
        <v>17</v>
      </c>
      <c r="D1054" s="1" t="s">
        <v>20</v>
      </c>
      <c r="E1054" s="11">
        <v>2764.47</v>
      </c>
      <c r="F1054" s="11">
        <v>2099.37</v>
      </c>
      <c r="G1054" s="11">
        <v>4573.9799999999996</v>
      </c>
      <c r="H1054" s="11">
        <v>2078.4299999999998</v>
      </c>
      <c r="I1054" s="11">
        <v>2788.91</v>
      </c>
      <c r="J1054" s="11">
        <v>1510.7</v>
      </c>
      <c r="K1054" s="11">
        <v>1674.43</v>
      </c>
      <c r="L1054" s="11">
        <v>1772.41</v>
      </c>
      <c r="M1054" s="11">
        <v>1714.79</v>
      </c>
      <c r="N1054" s="11">
        <v>1556.27</v>
      </c>
      <c r="O1054" s="11">
        <v>743.49</v>
      </c>
      <c r="P1054" s="11">
        <v>1759.27</v>
      </c>
      <c r="Q1054" s="11">
        <v>25036.52</v>
      </c>
      <c r="R1054" t="str">
        <f>VLOOKUP(D1054,Lookups!$A$4:$E$311,5,FALSE)</f>
        <v>CR5</v>
      </c>
      <c r="S1054" t="str">
        <f t="shared" si="85"/>
        <v>926</v>
      </c>
      <c r="T1054" t="str">
        <f t="shared" si="86"/>
        <v>CR5926</v>
      </c>
      <c r="U1054" t="str">
        <f t="shared" si="82"/>
        <v>CR59262014</v>
      </c>
      <c r="V1054" t="str">
        <f t="shared" si="83"/>
        <v>PLTL</v>
      </c>
      <c r="W1054" t="str">
        <f t="shared" si="84"/>
        <v>CR5PLTL2014</v>
      </c>
    </row>
    <row r="1055" spans="1:23" x14ac:dyDescent="0.25">
      <c r="A1055" t="s">
        <v>3222</v>
      </c>
      <c r="B1055" t="s">
        <v>3201</v>
      </c>
      <c r="C1055" t="s">
        <v>17</v>
      </c>
      <c r="D1055" s="1" t="s">
        <v>21</v>
      </c>
      <c r="E1055" s="11">
        <v>4103.8100000000004</v>
      </c>
      <c r="F1055" s="11">
        <v>1358.49</v>
      </c>
      <c r="G1055" s="11">
        <v>6856.78</v>
      </c>
      <c r="H1055" s="11">
        <v>3619.73</v>
      </c>
      <c r="I1055" s="11">
        <v>3927.34</v>
      </c>
      <c r="J1055" s="11">
        <v>2942.53</v>
      </c>
      <c r="K1055" s="11">
        <v>2016.81</v>
      </c>
      <c r="L1055" s="11">
        <v>1493.41</v>
      </c>
      <c r="M1055" s="11">
        <v>1826.31</v>
      </c>
      <c r="N1055" s="11">
        <v>1252.6400000000001</v>
      </c>
      <c r="O1055" s="11">
        <v>1350.41</v>
      </c>
      <c r="P1055" s="11">
        <v>2011.63</v>
      </c>
      <c r="Q1055" s="11">
        <v>32759.89</v>
      </c>
      <c r="R1055" t="str">
        <f>VLOOKUP(D1055,Lookups!$A$4:$E$311,5,FALSE)</f>
        <v>CR6</v>
      </c>
      <c r="S1055" t="str">
        <f t="shared" si="85"/>
        <v>926</v>
      </c>
      <c r="T1055" t="str">
        <f t="shared" si="86"/>
        <v>CR6926</v>
      </c>
      <c r="U1055" t="str">
        <f t="shared" si="82"/>
        <v>CR69262014</v>
      </c>
      <c r="V1055" t="str">
        <f t="shared" si="83"/>
        <v>PLTL</v>
      </c>
      <c r="W1055" t="str">
        <f t="shared" si="84"/>
        <v>CR6PLTL2014</v>
      </c>
    </row>
    <row r="1056" spans="1:23" x14ac:dyDescent="0.25">
      <c r="A1056" t="s">
        <v>3222</v>
      </c>
      <c r="B1056" t="s">
        <v>3201</v>
      </c>
      <c r="C1056" t="s">
        <v>17</v>
      </c>
      <c r="D1056" s="1" t="s">
        <v>22</v>
      </c>
      <c r="E1056" s="11">
        <v>-44.33</v>
      </c>
      <c r="F1056" s="11">
        <v>22.88</v>
      </c>
      <c r="G1056" s="11">
        <v>23.57</v>
      </c>
      <c r="H1056" s="11">
        <v>23.57</v>
      </c>
      <c r="I1056" s="11">
        <v>0</v>
      </c>
      <c r="J1056" s="11">
        <v>0</v>
      </c>
      <c r="K1056" s="11">
        <v>0</v>
      </c>
      <c r="L1056" s="11">
        <v>0</v>
      </c>
      <c r="M1056" s="11">
        <v>0</v>
      </c>
      <c r="N1056" s="11">
        <v>0</v>
      </c>
      <c r="O1056" s="11">
        <v>0</v>
      </c>
      <c r="P1056" s="11">
        <v>0</v>
      </c>
      <c r="Q1056" s="11">
        <v>25.69</v>
      </c>
      <c r="R1056" t="str">
        <f>VLOOKUP(D1056,Lookups!$A$4:$E$311,5,FALSE)</f>
        <v>TY3</v>
      </c>
      <c r="S1056" t="str">
        <f t="shared" si="85"/>
        <v>926</v>
      </c>
      <c r="T1056" t="str">
        <f t="shared" si="86"/>
        <v>TY3926</v>
      </c>
      <c r="U1056" t="str">
        <f t="shared" si="82"/>
        <v>TY39262014</v>
      </c>
      <c r="V1056" t="str">
        <f t="shared" si="83"/>
        <v>PLTL</v>
      </c>
      <c r="W1056" t="str">
        <f t="shared" si="84"/>
        <v>TY3PLTL2014</v>
      </c>
    </row>
    <row r="1057" spans="1:23" x14ac:dyDescent="0.25">
      <c r="A1057" t="s">
        <v>3222</v>
      </c>
      <c r="B1057" t="s">
        <v>3201</v>
      </c>
      <c r="C1057" t="s">
        <v>17</v>
      </c>
      <c r="D1057" s="1" t="s">
        <v>23</v>
      </c>
      <c r="E1057" s="11">
        <v>2496.7199999999998</v>
      </c>
      <c r="F1057" s="11">
        <v>2628.52</v>
      </c>
      <c r="G1057" s="11">
        <v>2541.77</v>
      </c>
      <c r="H1057" s="11">
        <v>2693.8</v>
      </c>
      <c r="I1057" s="11">
        <v>2884.98</v>
      </c>
      <c r="J1057" s="11">
        <v>2432.21</v>
      </c>
      <c r="K1057" s="11">
        <v>1589.19</v>
      </c>
      <c r="L1057" s="11">
        <v>1527.33</v>
      </c>
      <c r="M1057" s="11">
        <v>1456.67</v>
      </c>
      <c r="N1057" s="11">
        <v>833.61</v>
      </c>
      <c r="O1057" s="11">
        <v>443.9</v>
      </c>
      <c r="P1057" s="11">
        <v>1012.7</v>
      </c>
      <c r="Q1057" s="11">
        <v>22541.4</v>
      </c>
      <c r="R1057" t="str">
        <f>VLOOKUP(D1057,Lookups!$A$4:$E$311,5,FALSE)</f>
        <v>TYC</v>
      </c>
      <c r="S1057" t="str">
        <f t="shared" si="85"/>
        <v>926</v>
      </c>
      <c r="T1057" t="str">
        <f t="shared" si="86"/>
        <v>TYC926</v>
      </c>
      <c r="U1057" t="str">
        <f t="shared" si="82"/>
        <v>TYC9262014</v>
      </c>
      <c r="V1057" t="str">
        <f t="shared" si="83"/>
        <v>PLTL</v>
      </c>
      <c r="W1057" t="str">
        <f t="shared" si="84"/>
        <v>TYCPLTL2014</v>
      </c>
    </row>
    <row r="1058" spans="1:23" x14ac:dyDescent="0.25">
      <c r="A1058" t="s">
        <v>3222</v>
      </c>
      <c r="B1058" t="s">
        <v>3201</v>
      </c>
      <c r="C1058" t="s">
        <v>17</v>
      </c>
      <c r="D1058" s="1" t="s">
        <v>24</v>
      </c>
      <c r="E1058" s="11">
        <v>602.13</v>
      </c>
      <c r="F1058" s="11">
        <v>-394.19</v>
      </c>
      <c r="G1058" s="11">
        <v>652.54</v>
      </c>
      <c r="H1058" s="11">
        <v>382.63</v>
      </c>
      <c r="I1058" s="11">
        <v>527.98</v>
      </c>
      <c r="J1058" s="11">
        <v>445.77</v>
      </c>
      <c r="K1058" s="11">
        <v>542.74</v>
      </c>
      <c r="L1058" s="11">
        <v>282.06</v>
      </c>
      <c r="M1058" s="11">
        <v>565.61</v>
      </c>
      <c r="N1058" s="11">
        <v>1273.95</v>
      </c>
      <c r="O1058" s="11">
        <v>784.3</v>
      </c>
      <c r="P1058" s="11">
        <v>1135.3800000000001</v>
      </c>
      <c r="Q1058" s="11">
        <v>6800.9</v>
      </c>
      <c r="R1058" t="str">
        <f>VLOOKUP(D1058,Lookups!$A$4:$E$311,5,FALSE)</f>
        <v>GR3</v>
      </c>
      <c r="S1058" t="str">
        <f t="shared" si="85"/>
        <v>926</v>
      </c>
      <c r="T1058" t="str">
        <f t="shared" si="86"/>
        <v>GR3926</v>
      </c>
      <c r="U1058" t="str">
        <f t="shared" si="82"/>
        <v>GR39262014</v>
      </c>
      <c r="V1058" t="str">
        <f t="shared" si="83"/>
        <v>PLTL</v>
      </c>
      <c r="W1058" t="str">
        <f t="shared" si="84"/>
        <v>GR3PLTL2014</v>
      </c>
    </row>
    <row r="1059" spans="1:23" x14ac:dyDescent="0.25">
      <c r="A1059" t="s">
        <v>3222</v>
      </c>
      <c r="B1059" t="s">
        <v>3201</v>
      </c>
      <c r="C1059" t="s">
        <v>17</v>
      </c>
      <c r="D1059" s="1" t="s">
        <v>25</v>
      </c>
      <c r="E1059" s="11">
        <v>652.54</v>
      </c>
      <c r="F1059" s="11">
        <v>-601.69000000000005</v>
      </c>
      <c r="G1059" s="11">
        <v>593.21</v>
      </c>
      <c r="H1059" s="11">
        <v>1225.05</v>
      </c>
      <c r="I1059" s="11">
        <v>759.16</v>
      </c>
      <c r="J1059" s="11">
        <v>811.99</v>
      </c>
      <c r="K1059" s="11">
        <v>599.49</v>
      </c>
      <c r="L1059" s="11">
        <v>690.07</v>
      </c>
      <c r="M1059" s="11">
        <v>418.22</v>
      </c>
      <c r="N1059" s="11">
        <v>298.82</v>
      </c>
      <c r="O1059" s="11">
        <v>438.99</v>
      </c>
      <c r="P1059" s="11">
        <v>1058.5999999999999</v>
      </c>
      <c r="Q1059" s="11">
        <v>6944.45</v>
      </c>
      <c r="R1059" t="str">
        <f>VLOOKUP(D1059,Lookups!$A$4:$E$311,5,FALSE)</f>
        <v>GR4</v>
      </c>
      <c r="S1059" t="str">
        <f t="shared" si="85"/>
        <v>926</v>
      </c>
      <c r="T1059" t="str">
        <f t="shared" si="86"/>
        <v>GR4926</v>
      </c>
      <c r="U1059" t="str">
        <f t="shared" si="82"/>
        <v>GR49262014</v>
      </c>
      <c r="V1059" t="str">
        <f t="shared" si="83"/>
        <v>PLTL</v>
      </c>
      <c r="W1059" t="str">
        <f t="shared" si="84"/>
        <v>GR4PLTL2014</v>
      </c>
    </row>
    <row r="1060" spans="1:23" x14ac:dyDescent="0.25">
      <c r="A1060" t="s">
        <v>3222</v>
      </c>
      <c r="B1060" t="s">
        <v>3201</v>
      </c>
      <c r="C1060" t="s">
        <v>17</v>
      </c>
      <c r="D1060" s="1" t="s">
        <v>26</v>
      </c>
      <c r="E1060" s="11">
        <v>36256.79</v>
      </c>
      <c r="F1060" s="11">
        <v>34427.75</v>
      </c>
      <c r="G1060" s="11">
        <v>35690.35</v>
      </c>
      <c r="H1060" s="11">
        <v>33623.81</v>
      </c>
      <c r="I1060" s="11">
        <v>33073.660000000003</v>
      </c>
      <c r="J1060" s="11">
        <v>22706.39</v>
      </c>
      <c r="K1060" s="11">
        <v>23387.13</v>
      </c>
      <c r="L1060" s="11">
        <v>25643.08</v>
      </c>
      <c r="M1060" s="11">
        <v>24079.01</v>
      </c>
      <c r="N1060" s="11">
        <v>26023.06</v>
      </c>
      <c r="O1060" s="11">
        <v>21585.63</v>
      </c>
      <c r="P1060" s="11">
        <v>54669.18</v>
      </c>
      <c r="Q1060" s="11">
        <v>371165.84</v>
      </c>
      <c r="R1060" t="str">
        <f>VLOOKUP(D1060,Lookups!$A$4:$E$311,5,FALSE)</f>
        <v>GRC</v>
      </c>
      <c r="S1060" t="str">
        <f t="shared" si="85"/>
        <v>926</v>
      </c>
      <c r="T1060" t="str">
        <f t="shared" si="86"/>
        <v>GRC926</v>
      </c>
      <c r="U1060" t="str">
        <f t="shared" si="82"/>
        <v>GRC9262014</v>
      </c>
      <c r="V1060" t="str">
        <f t="shared" si="83"/>
        <v>PLTL</v>
      </c>
      <c r="W1060" t="str">
        <f t="shared" si="84"/>
        <v>GRCPLTL2014</v>
      </c>
    </row>
    <row r="1061" spans="1:23" x14ac:dyDescent="0.25">
      <c r="A1061" t="s">
        <v>3222</v>
      </c>
      <c r="B1061" t="s">
        <v>3202</v>
      </c>
      <c r="C1061" t="s">
        <v>17</v>
      </c>
      <c r="D1061" s="1" t="s">
        <v>18</v>
      </c>
      <c r="E1061" s="11">
        <v>4856.1499999999996</v>
      </c>
      <c r="F1061" s="11">
        <v>4288.3599999999997</v>
      </c>
      <c r="G1061" s="11">
        <v>4819.68</v>
      </c>
      <c r="H1061" s="11">
        <v>4224.42</v>
      </c>
      <c r="I1061" s="11">
        <v>3979.05</v>
      </c>
      <c r="J1061" s="11">
        <v>3980.8</v>
      </c>
      <c r="K1061" s="11">
        <v>4188.51</v>
      </c>
      <c r="L1061" s="11">
        <v>4207.05</v>
      </c>
      <c r="M1061" s="11">
        <v>4063.22</v>
      </c>
      <c r="N1061" s="11">
        <v>3417.03</v>
      </c>
      <c r="O1061" s="11">
        <v>2555.9</v>
      </c>
      <c r="P1061" s="11">
        <v>-857.82</v>
      </c>
      <c r="Q1061" s="11">
        <v>43722.35</v>
      </c>
      <c r="R1061" t="str">
        <f>VLOOKUP(D1061,Lookups!$A$4:$E$311,5,FALSE)</f>
        <v>CRC</v>
      </c>
      <c r="S1061" t="str">
        <f t="shared" si="85"/>
        <v>926</v>
      </c>
      <c r="T1061" t="str">
        <f t="shared" si="86"/>
        <v>CRC926</v>
      </c>
      <c r="U1061" t="str">
        <f t="shared" si="82"/>
        <v>CRC9262014</v>
      </c>
      <c r="V1061" t="str">
        <f t="shared" si="83"/>
        <v>PLTL</v>
      </c>
      <c r="W1061" t="str">
        <f t="shared" si="84"/>
        <v>CRCPLTL2014</v>
      </c>
    </row>
    <row r="1062" spans="1:23" x14ac:dyDescent="0.25">
      <c r="A1062" t="s">
        <v>3222</v>
      </c>
      <c r="B1062" t="s">
        <v>3202</v>
      </c>
      <c r="C1062" t="s">
        <v>17</v>
      </c>
      <c r="D1062" s="1" t="s">
        <v>19</v>
      </c>
      <c r="E1062" s="11">
        <v>93.59</v>
      </c>
      <c r="F1062" s="11">
        <v>10.85</v>
      </c>
      <c r="G1062" s="11">
        <v>98.91</v>
      </c>
      <c r="H1062" s="11">
        <v>288.10000000000002</v>
      </c>
      <c r="I1062" s="11">
        <v>106.57</v>
      </c>
      <c r="J1062" s="11">
        <v>104.83</v>
      </c>
      <c r="K1062" s="11">
        <v>95.86</v>
      </c>
      <c r="L1062" s="11">
        <v>118.15</v>
      </c>
      <c r="M1062" s="11">
        <v>131.77000000000001</v>
      </c>
      <c r="N1062" s="11">
        <v>122.37</v>
      </c>
      <c r="O1062" s="11">
        <v>70.62</v>
      </c>
      <c r="P1062" s="11">
        <v>-31.36</v>
      </c>
      <c r="Q1062" s="11">
        <v>1210.26</v>
      </c>
      <c r="R1062" t="str">
        <f>VLOOKUP(D1062,Lookups!$A$4:$E$311,5,FALSE)</f>
        <v>CR4</v>
      </c>
      <c r="S1062" t="str">
        <f t="shared" si="85"/>
        <v>926</v>
      </c>
      <c r="T1062" t="str">
        <f t="shared" si="86"/>
        <v>CR4926</v>
      </c>
      <c r="U1062" t="str">
        <f t="shared" si="82"/>
        <v>CR49262014</v>
      </c>
      <c r="V1062" t="str">
        <f t="shared" si="83"/>
        <v>PLTL</v>
      </c>
      <c r="W1062" t="str">
        <f t="shared" si="84"/>
        <v>CR4PLTL2014</v>
      </c>
    </row>
    <row r="1063" spans="1:23" x14ac:dyDescent="0.25">
      <c r="A1063" t="s">
        <v>3222</v>
      </c>
      <c r="B1063" t="s">
        <v>3202</v>
      </c>
      <c r="C1063" t="s">
        <v>17</v>
      </c>
      <c r="D1063" s="1" t="s">
        <v>20</v>
      </c>
      <c r="E1063" s="11">
        <v>140.07</v>
      </c>
      <c r="F1063" s="11">
        <v>105.59</v>
      </c>
      <c r="G1063" s="11">
        <v>232.32</v>
      </c>
      <c r="H1063" s="11">
        <v>105.58</v>
      </c>
      <c r="I1063" s="11">
        <v>141.77000000000001</v>
      </c>
      <c r="J1063" s="11">
        <v>121.89</v>
      </c>
      <c r="K1063" s="11">
        <v>133.01</v>
      </c>
      <c r="L1063" s="11">
        <v>142.25</v>
      </c>
      <c r="M1063" s="11">
        <v>137.97999999999999</v>
      </c>
      <c r="N1063" s="11">
        <v>125.73</v>
      </c>
      <c r="O1063" s="11">
        <v>60.01</v>
      </c>
      <c r="P1063" s="11">
        <v>-21.57</v>
      </c>
      <c r="Q1063" s="11">
        <v>1424.63</v>
      </c>
      <c r="R1063" t="str">
        <f>VLOOKUP(D1063,Lookups!$A$4:$E$311,5,FALSE)</f>
        <v>CR5</v>
      </c>
      <c r="S1063" t="str">
        <f t="shared" si="85"/>
        <v>926</v>
      </c>
      <c r="T1063" t="str">
        <f t="shared" si="86"/>
        <v>CR5926</v>
      </c>
      <c r="U1063" t="str">
        <f t="shared" si="82"/>
        <v>CR59262014</v>
      </c>
      <c r="V1063" t="str">
        <f t="shared" si="83"/>
        <v>PLTL</v>
      </c>
      <c r="W1063" t="str">
        <f t="shared" si="84"/>
        <v>CR5PLTL2014</v>
      </c>
    </row>
    <row r="1064" spans="1:23" x14ac:dyDescent="0.25">
      <c r="A1064" t="s">
        <v>3222</v>
      </c>
      <c r="B1064" t="s">
        <v>3202</v>
      </c>
      <c r="C1064" t="s">
        <v>17</v>
      </c>
      <c r="D1064" s="1" t="s">
        <v>21</v>
      </c>
      <c r="E1064" s="11">
        <v>208.39</v>
      </c>
      <c r="F1064" s="11">
        <v>67.73</v>
      </c>
      <c r="G1064" s="11">
        <v>348.39</v>
      </c>
      <c r="H1064" s="11">
        <v>183.86</v>
      </c>
      <c r="I1064" s="11">
        <v>199.5</v>
      </c>
      <c r="J1064" s="11">
        <v>227.52</v>
      </c>
      <c r="K1064" s="11">
        <v>164.13</v>
      </c>
      <c r="L1064" s="11">
        <v>120.68</v>
      </c>
      <c r="M1064" s="11">
        <v>147.13</v>
      </c>
      <c r="N1064" s="11">
        <v>101.26</v>
      </c>
      <c r="O1064" s="11">
        <v>108.93</v>
      </c>
      <c r="P1064" s="11">
        <v>-29.99</v>
      </c>
      <c r="Q1064" s="11">
        <v>1847.53</v>
      </c>
      <c r="R1064" t="str">
        <f>VLOOKUP(D1064,Lookups!$A$4:$E$311,5,FALSE)</f>
        <v>CR6</v>
      </c>
      <c r="S1064" t="str">
        <f t="shared" si="85"/>
        <v>926</v>
      </c>
      <c r="T1064" t="str">
        <f t="shared" si="86"/>
        <v>CR6926</v>
      </c>
      <c r="U1064" t="str">
        <f t="shared" si="82"/>
        <v>CR69262014</v>
      </c>
      <c r="V1064" t="str">
        <f t="shared" si="83"/>
        <v>PLTL</v>
      </c>
      <c r="W1064" t="str">
        <f t="shared" si="84"/>
        <v>CR6PLTL2014</v>
      </c>
    </row>
    <row r="1065" spans="1:23" x14ac:dyDescent="0.25">
      <c r="A1065" t="s">
        <v>3222</v>
      </c>
      <c r="B1065" t="s">
        <v>3202</v>
      </c>
      <c r="C1065" t="s">
        <v>17</v>
      </c>
      <c r="D1065" s="1" t="s">
        <v>22</v>
      </c>
      <c r="E1065" s="11">
        <v>1.57</v>
      </c>
      <c r="F1065" s="11">
        <v>1.2</v>
      </c>
      <c r="G1065" s="11">
        <v>1.22</v>
      </c>
      <c r="H1065" s="11">
        <v>1.22</v>
      </c>
      <c r="I1065" s="11">
        <v>0</v>
      </c>
      <c r="J1065" s="11">
        <v>0</v>
      </c>
      <c r="K1065" s="11">
        <v>0</v>
      </c>
      <c r="L1065" s="11">
        <v>0</v>
      </c>
      <c r="M1065" s="11">
        <v>0</v>
      </c>
      <c r="N1065" s="11">
        <v>0</v>
      </c>
      <c r="O1065" s="11">
        <v>0</v>
      </c>
      <c r="P1065" s="11">
        <v>0</v>
      </c>
      <c r="Q1065" s="11">
        <v>5.21</v>
      </c>
      <c r="R1065" t="str">
        <f>VLOOKUP(D1065,Lookups!$A$4:$E$311,5,FALSE)</f>
        <v>TY3</v>
      </c>
      <c r="S1065" t="str">
        <f t="shared" si="85"/>
        <v>926</v>
      </c>
      <c r="T1065" t="str">
        <f t="shared" si="86"/>
        <v>TY3926</v>
      </c>
      <c r="U1065" t="str">
        <f t="shared" si="82"/>
        <v>TY39262014</v>
      </c>
      <c r="V1065" t="str">
        <f t="shared" si="83"/>
        <v>PLTL</v>
      </c>
      <c r="W1065" t="str">
        <f t="shared" si="84"/>
        <v>TY3PLTL2014</v>
      </c>
    </row>
    <row r="1066" spans="1:23" x14ac:dyDescent="0.25">
      <c r="A1066" t="s">
        <v>3222</v>
      </c>
      <c r="B1066" t="s">
        <v>3202</v>
      </c>
      <c r="C1066" t="s">
        <v>17</v>
      </c>
      <c r="D1066" s="1" t="s">
        <v>23</v>
      </c>
      <c r="E1066" s="11">
        <v>123.8</v>
      </c>
      <c r="F1066" s="11">
        <v>137.01</v>
      </c>
      <c r="G1066" s="11">
        <v>132.46</v>
      </c>
      <c r="H1066" s="11">
        <v>140.29</v>
      </c>
      <c r="I1066" s="11">
        <v>150.38</v>
      </c>
      <c r="J1066" s="11">
        <v>173.75</v>
      </c>
      <c r="K1066" s="11">
        <v>113.57</v>
      </c>
      <c r="L1066" s="11">
        <v>109.13</v>
      </c>
      <c r="M1066" s="11">
        <v>104.06</v>
      </c>
      <c r="N1066" s="11">
        <v>59.51</v>
      </c>
      <c r="O1066" s="11">
        <v>31.71</v>
      </c>
      <c r="P1066" s="11">
        <v>7.99</v>
      </c>
      <c r="Q1066" s="11">
        <v>1283.6600000000001</v>
      </c>
      <c r="R1066" t="str">
        <f>VLOOKUP(D1066,Lookups!$A$4:$E$311,5,FALSE)</f>
        <v>TYC</v>
      </c>
      <c r="S1066" t="str">
        <f t="shared" si="85"/>
        <v>926</v>
      </c>
      <c r="T1066" t="str">
        <f t="shared" si="86"/>
        <v>TYC926</v>
      </c>
      <c r="U1066" t="str">
        <f t="shared" si="82"/>
        <v>TYC9262014</v>
      </c>
      <c r="V1066" t="str">
        <f t="shared" si="83"/>
        <v>PLTL</v>
      </c>
      <c r="W1066" t="str">
        <f t="shared" si="84"/>
        <v>TYCPLTL2014</v>
      </c>
    </row>
    <row r="1067" spans="1:23" x14ac:dyDescent="0.25">
      <c r="A1067" t="s">
        <v>3222</v>
      </c>
      <c r="B1067" t="s">
        <v>3202</v>
      </c>
      <c r="C1067" t="s">
        <v>17</v>
      </c>
      <c r="D1067" s="1" t="s">
        <v>24</v>
      </c>
      <c r="E1067" s="11">
        <v>31.33</v>
      </c>
      <c r="F1067" s="11">
        <v>-19.760000000000002</v>
      </c>
      <c r="G1067" s="11">
        <v>34</v>
      </c>
      <c r="H1067" s="11">
        <v>19.96</v>
      </c>
      <c r="I1067" s="11">
        <v>27.53</v>
      </c>
      <c r="J1067" s="11">
        <v>31.88</v>
      </c>
      <c r="K1067" s="11">
        <v>38.75</v>
      </c>
      <c r="L1067" s="11">
        <v>20.09</v>
      </c>
      <c r="M1067" s="11">
        <v>40.29</v>
      </c>
      <c r="N1067" s="11">
        <v>88.94</v>
      </c>
      <c r="O1067" s="11">
        <v>56.06</v>
      </c>
      <c r="P1067" s="11">
        <v>8.99</v>
      </c>
      <c r="Q1067" s="11">
        <v>378.06</v>
      </c>
      <c r="R1067" t="str">
        <f>VLOOKUP(D1067,Lookups!$A$4:$E$311,5,FALSE)</f>
        <v>GR3</v>
      </c>
      <c r="S1067" t="str">
        <f t="shared" si="85"/>
        <v>926</v>
      </c>
      <c r="T1067" t="str">
        <f t="shared" si="86"/>
        <v>GR3926</v>
      </c>
      <c r="U1067" t="str">
        <f t="shared" si="82"/>
        <v>GR39262014</v>
      </c>
      <c r="V1067" t="str">
        <f t="shared" si="83"/>
        <v>PLTL</v>
      </c>
      <c r="W1067" t="str">
        <f t="shared" si="84"/>
        <v>GR3PLTL2014</v>
      </c>
    </row>
    <row r="1068" spans="1:23" x14ac:dyDescent="0.25">
      <c r="A1068" t="s">
        <v>3222</v>
      </c>
      <c r="B1068" t="s">
        <v>3202</v>
      </c>
      <c r="C1068" t="s">
        <v>17</v>
      </c>
      <c r="D1068" s="1" t="s">
        <v>25</v>
      </c>
      <c r="E1068" s="11">
        <v>33.96</v>
      </c>
      <c r="F1068" s="11">
        <v>-30.21</v>
      </c>
      <c r="G1068" s="11">
        <v>30.92</v>
      </c>
      <c r="H1068" s="11">
        <v>63.79</v>
      </c>
      <c r="I1068" s="11">
        <v>39.590000000000003</v>
      </c>
      <c r="J1068" s="11">
        <v>57.99</v>
      </c>
      <c r="K1068" s="11">
        <v>42.82</v>
      </c>
      <c r="L1068" s="11">
        <v>48.58</v>
      </c>
      <c r="M1068" s="11">
        <v>29.82</v>
      </c>
      <c r="N1068" s="11">
        <v>21.27</v>
      </c>
      <c r="O1068" s="11">
        <v>31.31</v>
      </c>
      <c r="P1068" s="11">
        <v>8.3800000000000008</v>
      </c>
      <c r="Q1068" s="11">
        <v>378.22</v>
      </c>
      <c r="R1068" t="str">
        <f>VLOOKUP(D1068,Lookups!$A$4:$E$311,5,FALSE)</f>
        <v>GR4</v>
      </c>
      <c r="S1068" t="str">
        <f t="shared" si="85"/>
        <v>926</v>
      </c>
      <c r="T1068" t="str">
        <f t="shared" si="86"/>
        <v>GR4926</v>
      </c>
      <c r="U1068" t="str">
        <f t="shared" si="82"/>
        <v>GR49262014</v>
      </c>
      <c r="V1068" t="str">
        <f t="shared" si="83"/>
        <v>PLTL</v>
      </c>
      <c r="W1068" t="str">
        <f t="shared" si="84"/>
        <v>GR4PLTL2014</v>
      </c>
    </row>
    <row r="1069" spans="1:23" x14ac:dyDescent="0.25">
      <c r="A1069" t="s">
        <v>3222</v>
      </c>
      <c r="B1069" t="s">
        <v>3202</v>
      </c>
      <c r="C1069" t="s">
        <v>17</v>
      </c>
      <c r="D1069" s="1" t="s">
        <v>26</v>
      </c>
      <c r="E1069" s="11">
        <v>1899.98</v>
      </c>
      <c r="F1069" s="11">
        <v>1817.32</v>
      </c>
      <c r="G1069" s="11">
        <v>1860.06</v>
      </c>
      <c r="H1069" s="11">
        <v>1752.21</v>
      </c>
      <c r="I1069" s="11">
        <v>1723.59</v>
      </c>
      <c r="J1069" s="11">
        <v>1622.17</v>
      </c>
      <c r="K1069" s="11">
        <v>1670.92</v>
      </c>
      <c r="L1069" s="11">
        <v>1831.52</v>
      </c>
      <c r="M1069" s="11">
        <v>1720.2</v>
      </c>
      <c r="N1069" s="11">
        <v>1859.09</v>
      </c>
      <c r="O1069" s="11">
        <v>1542.28</v>
      </c>
      <c r="P1069" s="11">
        <v>424.24</v>
      </c>
      <c r="Q1069" s="11">
        <v>19723.580000000002</v>
      </c>
      <c r="R1069" t="str">
        <f>VLOOKUP(D1069,Lookups!$A$4:$E$311,5,FALSE)</f>
        <v>GRC</v>
      </c>
      <c r="S1069" t="str">
        <f t="shared" si="85"/>
        <v>926</v>
      </c>
      <c r="T1069" t="str">
        <f t="shared" si="86"/>
        <v>GRC926</v>
      </c>
      <c r="U1069" t="str">
        <f t="shared" si="82"/>
        <v>GRC9262014</v>
      </c>
      <c r="V1069" t="str">
        <f t="shared" si="83"/>
        <v>PLTL</v>
      </c>
      <c r="W1069" t="str">
        <f t="shared" si="84"/>
        <v>GRCPLTL2014</v>
      </c>
    </row>
    <row r="1070" spans="1:23" x14ac:dyDescent="0.25">
      <c r="A1070" t="s">
        <v>3222</v>
      </c>
      <c r="B1070" t="s">
        <v>3203</v>
      </c>
      <c r="C1070" t="s">
        <v>17</v>
      </c>
      <c r="D1070" s="1" t="s">
        <v>18</v>
      </c>
      <c r="E1070" s="11">
        <v>3762.48</v>
      </c>
      <c r="F1070" s="11">
        <v>3335.78</v>
      </c>
      <c r="G1070" s="11">
        <v>3749.13</v>
      </c>
      <c r="H1070" s="11">
        <v>3285.93</v>
      </c>
      <c r="I1070" s="11">
        <v>3096.66</v>
      </c>
      <c r="J1070" s="11">
        <v>2037.18</v>
      </c>
      <c r="K1070" s="11">
        <v>2147.33</v>
      </c>
      <c r="L1070" s="11">
        <v>2157.75</v>
      </c>
      <c r="M1070" s="11">
        <v>2080.8200000000002</v>
      </c>
      <c r="N1070" s="11">
        <v>1749.77</v>
      </c>
      <c r="O1070" s="11">
        <v>1310.79</v>
      </c>
      <c r="P1070" s="11">
        <v>2503.36</v>
      </c>
      <c r="Q1070" s="11">
        <v>31216.98</v>
      </c>
      <c r="R1070" t="str">
        <f>VLOOKUP(D1070,Lookups!$A$4:$E$311,5,FALSE)</f>
        <v>CRC</v>
      </c>
      <c r="S1070" t="str">
        <f t="shared" si="85"/>
        <v>926</v>
      </c>
      <c r="T1070" t="str">
        <f t="shared" si="86"/>
        <v>CRC926</v>
      </c>
      <c r="U1070" t="str">
        <f t="shared" si="82"/>
        <v>CRC9262014</v>
      </c>
      <c r="V1070" t="str">
        <f t="shared" si="83"/>
        <v>PLTL</v>
      </c>
      <c r="W1070" t="str">
        <f t="shared" si="84"/>
        <v>CRCPLTL2014</v>
      </c>
    </row>
    <row r="1071" spans="1:23" x14ac:dyDescent="0.25">
      <c r="A1071" t="s">
        <v>3222</v>
      </c>
      <c r="B1071" t="s">
        <v>3203</v>
      </c>
      <c r="C1071" t="s">
        <v>17</v>
      </c>
      <c r="D1071" s="1" t="s">
        <v>19</v>
      </c>
      <c r="E1071" s="11">
        <v>84.83</v>
      </c>
      <c r="F1071" s="11">
        <v>-4.4400000000000004</v>
      </c>
      <c r="G1071" s="11">
        <v>76.92</v>
      </c>
      <c r="H1071" s="11">
        <v>224.22</v>
      </c>
      <c r="I1071" s="11">
        <v>82.97</v>
      </c>
      <c r="J1071" s="11">
        <v>53.25</v>
      </c>
      <c r="K1071" s="11">
        <v>49.81</v>
      </c>
      <c r="L1071" s="11">
        <v>61.27</v>
      </c>
      <c r="M1071" s="11">
        <v>68.69</v>
      </c>
      <c r="N1071" s="11">
        <v>62.4</v>
      </c>
      <c r="O1071" s="11">
        <v>35.979999999999997</v>
      </c>
      <c r="P1071" s="11">
        <v>127.27</v>
      </c>
      <c r="Q1071" s="11">
        <v>923.17</v>
      </c>
      <c r="R1071" t="str">
        <f>VLOOKUP(D1071,Lookups!$A$4:$E$311,5,FALSE)</f>
        <v>CR4</v>
      </c>
      <c r="S1071" t="str">
        <f t="shared" si="85"/>
        <v>926</v>
      </c>
      <c r="T1071" t="str">
        <f t="shared" si="86"/>
        <v>CR4926</v>
      </c>
      <c r="U1071" t="str">
        <f t="shared" si="82"/>
        <v>CR49262014</v>
      </c>
      <c r="V1071" t="str">
        <f t="shared" si="83"/>
        <v>PLTL</v>
      </c>
      <c r="W1071" t="str">
        <f t="shared" si="84"/>
        <v>CR4PLTL2014</v>
      </c>
    </row>
    <row r="1072" spans="1:23" x14ac:dyDescent="0.25">
      <c r="A1072" t="s">
        <v>3222</v>
      </c>
      <c r="B1072" t="s">
        <v>3203</v>
      </c>
      <c r="C1072" t="s">
        <v>17</v>
      </c>
      <c r="D1072" s="1" t="s">
        <v>20</v>
      </c>
      <c r="E1072" s="11">
        <v>108.17</v>
      </c>
      <c r="F1072" s="11">
        <v>67.89</v>
      </c>
      <c r="G1072" s="11">
        <v>180.88</v>
      </c>
      <c r="H1072" s="11">
        <v>82.06</v>
      </c>
      <c r="I1072" s="11">
        <v>110.09</v>
      </c>
      <c r="J1072" s="11">
        <v>63.01</v>
      </c>
      <c r="K1072" s="11">
        <v>70.3</v>
      </c>
      <c r="L1072" s="11">
        <v>73.510000000000005</v>
      </c>
      <c r="M1072" s="11">
        <v>70.89</v>
      </c>
      <c r="N1072" s="11">
        <v>64.010000000000005</v>
      </c>
      <c r="O1072" s="11">
        <v>30.59</v>
      </c>
      <c r="P1072" s="11">
        <v>81.83</v>
      </c>
      <c r="Q1072" s="11">
        <v>1003.23</v>
      </c>
      <c r="R1072" t="str">
        <f>VLOOKUP(D1072,Lookups!$A$4:$E$311,5,FALSE)</f>
        <v>CR5</v>
      </c>
      <c r="S1072" t="str">
        <f t="shared" si="85"/>
        <v>926</v>
      </c>
      <c r="T1072" t="str">
        <f t="shared" si="86"/>
        <v>CR5926</v>
      </c>
      <c r="U1072" t="str">
        <f t="shared" si="82"/>
        <v>CR59262014</v>
      </c>
      <c r="V1072" t="str">
        <f t="shared" si="83"/>
        <v>PLTL</v>
      </c>
      <c r="W1072" t="str">
        <f t="shared" si="84"/>
        <v>CR5PLTL2014</v>
      </c>
    </row>
    <row r="1073" spans="1:23" x14ac:dyDescent="0.25">
      <c r="A1073" t="s">
        <v>3222</v>
      </c>
      <c r="B1073" t="s">
        <v>3203</v>
      </c>
      <c r="C1073" t="s">
        <v>17</v>
      </c>
      <c r="D1073" s="1" t="s">
        <v>21</v>
      </c>
      <c r="E1073" s="11">
        <v>163.07</v>
      </c>
      <c r="F1073" s="11">
        <v>34.17</v>
      </c>
      <c r="G1073" s="11">
        <v>271.48</v>
      </c>
      <c r="H1073" s="11">
        <v>143.08000000000001</v>
      </c>
      <c r="I1073" s="11">
        <v>155.52000000000001</v>
      </c>
      <c r="J1073" s="11">
        <v>127.2</v>
      </c>
      <c r="K1073" s="11">
        <v>82.15</v>
      </c>
      <c r="L1073" s="11">
        <v>61.41</v>
      </c>
      <c r="M1073" s="11">
        <v>75.39</v>
      </c>
      <c r="N1073" s="11">
        <v>51.54</v>
      </c>
      <c r="O1073" s="11">
        <v>55.62</v>
      </c>
      <c r="P1073" s="11">
        <v>94.04</v>
      </c>
      <c r="Q1073" s="11">
        <v>1314.67</v>
      </c>
      <c r="R1073" t="str">
        <f>VLOOKUP(D1073,Lookups!$A$4:$E$311,5,FALSE)</f>
        <v>CR6</v>
      </c>
      <c r="S1073" t="str">
        <f t="shared" si="85"/>
        <v>926</v>
      </c>
      <c r="T1073" t="str">
        <f t="shared" si="86"/>
        <v>CR6926</v>
      </c>
      <c r="U1073" t="str">
        <f t="shared" si="82"/>
        <v>CR69262014</v>
      </c>
      <c r="V1073" t="str">
        <f t="shared" si="83"/>
        <v>PLTL</v>
      </c>
      <c r="W1073" t="str">
        <f t="shared" si="84"/>
        <v>CR6PLTL2014</v>
      </c>
    </row>
    <row r="1074" spans="1:23" x14ac:dyDescent="0.25">
      <c r="A1074" t="s">
        <v>3222</v>
      </c>
      <c r="B1074" t="s">
        <v>3203</v>
      </c>
      <c r="C1074" t="s">
        <v>17</v>
      </c>
      <c r="D1074" s="1" t="s">
        <v>22</v>
      </c>
      <c r="E1074" s="11">
        <v>4.76</v>
      </c>
      <c r="F1074" s="11">
        <v>0.84</v>
      </c>
      <c r="G1074" s="11">
        <v>0.86</v>
      </c>
      <c r="H1074" s="11">
        <v>0.86</v>
      </c>
      <c r="I1074" s="11">
        <v>0</v>
      </c>
      <c r="J1074" s="11">
        <v>0</v>
      </c>
      <c r="K1074" s="11">
        <v>0</v>
      </c>
      <c r="L1074" s="11">
        <v>0</v>
      </c>
      <c r="M1074" s="11">
        <v>0</v>
      </c>
      <c r="N1074" s="11">
        <v>0</v>
      </c>
      <c r="O1074" s="11">
        <v>0</v>
      </c>
      <c r="P1074" s="11">
        <v>0</v>
      </c>
      <c r="Q1074" s="11">
        <v>7.32</v>
      </c>
      <c r="R1074" t="str">
        <f>VLOOKUP(D1074,Lookups!$A$4:$E$311,5,FALSE)</f>
        <v>TY3</v>
      </c>
      <c r="S1074" t="str">
        <f t="shared" si="85"/>
        <v>926</v>
      </c>
      <c r="T1074" t="str">
        <f t="shared" si="86"/>
        <v>TY3926</v>
      </c>
      <c r="U1074" t="str">
        <f t="shared" si="82"/>
        <v>TY39262014</v>
      </c>
      <c r="V1074" t="str">
        <f t="shared" si="83"/>
        <v>PLTL</v>
      </c>
      <c r="W1074" t="str">
        <f t="shared" si="84"/>
        <v>TY3PLTL2014</v>
      </c>
    </row>
    <row r="1075" spans="1:23" x14ac:dyDescent="0.25">
      <c r="A1075" t="s">
        <v>3222</v>
      </c>
      <c r="B1075" t="s">
        <v>3203</v>
      </c>
      <c r="C1075" t="s">
        <v>17</v>
      </c>
      <c r="D1075" s="1" t="s">
        <v>23</v>
      </c>
      <c r="E1075" s="11">
        <v>80.92</v>
      </c>
      <c r="F1075" s="11">
        <v>96.22</v>
      </c>
      <c r="G1075" s="11">
        <v>93.04</v>
      </c>
      <c r="H1075" s="11">
        <v>98.62</v>
      </c>
      <c r="I1075" s="11">
        <v>105.62</v>
      </c>
      <c r="J1075" s="11">
        <v>114.59</v>
      </c>
      <c r="K1075" s="11">
        <v>74.88</v>
      </c>
      <c r="L1075" s="11">
        <v>71.959999999999994</v>
      </c>
      <c r="M1075" s="11">
        <v>68.63</v>
      </c>
      <c r="N1075" s="11">
        <v>39.28</v>
      </c>
      <c r="O1075" s="11">
        <v>20.91</v>
      </c>
      <c r="P1075" s="11">
        <v>45.42</v>
      </c>
      <c r="Q1075" s="11">
        <v>910.09</v>
      </c>
      <c r="R1075" t="str">
        <f>VLOOKUP(D1075,Lookups!$A$4:$E$311,5,FALSE)</f>
        <v>TYC</v>
      </c>
      <c r="S1075" t="str">
        <f t="shared" si="85"/>
        <v>926</v>
      </c>
      <c r="T1075" t="str">
        <f t="shared" si="86"/>
        <v>TYC926</v>
      </c>
      <c r="U1075" t="str">
        <f t="shared" si="82"/>
        <v>TYC9262014</v>
      </c>
      <c r="V1075" t="str">
        <f t="shared" si="83"/>
        <v>PLTL</v>
      </c>
      <c r="W1075" t="str">
        <f t="shared" si="84"/>
        <v>TYCPLTL2014</v>
      </c>
    </row>
    <row r="1076" spans="1:23" x14ac:dyDescent="0.25">
      <c r="A1076" t="s">
        <v>3222</v>
      </c>
      <c r="B1076" t="s">
        <v>3203</v>
      </c>
      <c r="C1076" t="s">
        <v>17</v>
      </c>
      <c r="D1076" s="1" t="s">
        <v>24</v>
      </c>
      <c r="E1076" s="11">
        <v>22.06</v>
      </c>
      <c r="F1076" s="11">
        <v>-24.86</v>
      </c>
      <c r="G1076" s="11">
        <v>23.78</v>
      </c>
      <c r="H1076" s="11">
        <v>13.88</v>
      </c>
      <c r="I1076" s="11">
        <v>19.23</v>
      </c>
      <c r="J1076" s="11">
        <v>21.03</v>
      </c>
      <c r="K1076" s="11">
        <v>25.57</v>
      </c>
      <c r="L1076" s="11">
        <v>13.26</v>
      </c>
      <c r="M1076" s="11">
        <v>26.65</v>
      </c>
      <c r="N1076" s="11">
        <v>61.1</v>
      </c>
      <c r="O1076" s="11">
        <v>36.96</v>
      </c>
      <c r="P1076" s="11">
        <v>50.93</v>
      </c>
      <c r="Q1076" s="11">
        <v>289.58999999999997</v>
      </c>
      <c r="R1076" t="str">
        <f>VLOOKUP(D1076,Lookups!$A$4:$E$311,5,FALSE)</f>
        <v>GR3</v>
      </c>
      <c r="S1076" t="str">
        <f t="shared" si="85"/>
        <v>926</v>
      </c>
      <c r="T1076" t="str">
        <f t="shared" si="86"/>
        <v>GR3926</v>
      </c>
      <c r="U1076" t="str">
        <f t="shared" si="82"/>
        <v>GR39262014</v>
      </c>
      <c r="V1076" t="str">
        <f t="shared" si="83"/>
        <v>PLTL</v>
      </c>
      <c r="W1076" t="str">
        <f t="shared" si="84"/>
        <v>GR3PLTL2014</v>
      </c>
    </row>
    <row r="1077" spans="1:23" x14ac:dyDescent="0.25">
      <c r="A1077" t="s">
        <v>3222</v>
      </c>
      <c r="B1077" t="s">
        <v>3203</v>
      </c>
      <c r="C1077" t="s">
        <v>17</v>
      </c>
      <c r="D1077" s="1" t="s">
        <v>25</v>
      </c>
      <c r="E1077" s="11">
        <v>23.89</v>
      </c>
      <c r="F1077" s="11">
        <v>-37.65</v>
      </c>
      <c r="G1077" s="11">
        <v>21.59</v>
      </c>
      <c r="H1077" s="11">
        <v>45.48</v>
      </c>
      <c r="I1077" s="11">
        <v>27.67</v>
      </c>
      <c r="J1077" s="11">
        <v>38.26</v>
      </c>
      <c r="K1077" s="11">
        <v>28.28</v>
      </c>
      <c r="L1077" s="11">
        <v>32.840000000000003</v>
      </c>
      <c r="M1077" s="11">
        <v>19.690000000000001</v>
      </c>
      <c r="N1077" s="11">
        <v>14.08</v>
      </c>
      <c r="O1077" s="11">
        <v>20.66</v>
      </c>
      <c r="P1077" s="11">
        <v>47.49</v>
      </c>
      <c r="Q1077" s="11">
        <v>282.27999999999997</v>
      </c>
      <c r="R1077" t="str">
        <f>VLOOKUP(D1077,Lookups!$A$4:$E$311,5,FALSE)</f>
        <v>GR4</v>
      </c>
      <c r="S1077" t="str">
        <f t="shared" si="85"/>
        <v>926</v>
      </c>
      <c r="T1077" t="str">
        <f t="shared" si="86"/>
        <v>GR4926</v>
      </c>
      <c r="U1077" t="str">
        <f t="shared" si="82"/>
        <v>GR49262014</v>
      </c>
      <c r="V1077" t="str">
        <f t="shared" si="83"/>
        <v>PLTL</v>
      </c>
      <c r="W1077" t="str">
        <f t="shared" si="84"/>
        <v>GR4PLTL2014</v>
      </c>
    </row>
    <row r="1078" spans="1:23" x14ac:dyDescent="0.25">
      <c r="A1078" t="s">
        <v>3222</v>
      </c>
      <c r="B1078" t="s">
        <v>3203</v>
      </c>
      <c r="C1078" t="s">
        <v>17</v>
      </c>
      <c r="D1078" s="1" t="s">
        <v>26</v>
      </c>
      <c r="E1078" s="11">
        <v>1345</v>
      </c>
      <c r="F1078" s="11">
        <v>1298.75</v>
      </c>
      <c r="G1078" s="11">
        <v>1306.48</v>
      </c>
      <c r="H1078" s="11">
        <v>1230.8599999999999</v>
      </c>
      <c r="I1078" s="11">
        <v>1210.6600000000001</v>
      </c>
      <c r="J1078" s="11">
        <v>1069.82</v>
      </c>
      <c r="K1078" s="11">
        <v>1102</v>
      </c>
      <c r="L1078" s="11">
        <v>1208.21</v>
      </c>
      <c r="M1078" s="11">
        <v>1134.48</v>
      </c>
      <c r="N1078" s="11">
        <v>1226.06</v>
      </c>
      <c r="O1078" s="11">
        <v>1016.97</v>
      </c>
      <c r="P1078" s="11">
        <v>2452.25</v>
      </c>
      <c r="Q1078" s="11">
        <v>15601.54</v>
      </c>
      <c r="R1078" t="str">
        <f>VLOOKUP(D1078,Lookups!$A$4:$E$311,5,FALSE)</f>
        <v>GRC</v>
      </c>
      <c r="S1078" t="str">
        <f t="shared" si="85"/>
        <v>926</v>
      </c>
      <c r="T1078" t="str">
        <f t="shared" si="86"/>
        <v>GRC926</v>
      </c>
      <c r="U1078" t="str">
        <f t="shared" si="82"/>
        <v>GRC9262014</v>
      </c>
      <c r="V1078" t="str">
        <f t="shared" si="83"/>
        <v>PLTL</v>
      </c>
      <c r="W1078" t="str">
        <f t="shared" si="84"/>
        <v>GRCPLTL2014</v>
      </c>
    </row>
    <row r="1079" spans="1:23" x14ac:dyDescent="0.25">
      <c r="A1079" t="s">
        <v>3222</v>
      </c>
      <c r="B1079" t="s">
        <v>3204</v>
      </c>
      <c r="C1079" t="s">
        <v>17</v>
      </c>
      <c r="D1079" s="1" t="s">
        <v>18</v>
      </c>
      <c r="E1079" s="11">
        <v>5271.19</v>
      </c>
      <c r="F1079" s="11">
        <v>4638.6000000000004</v>
      </c>
      <c r="G1079" s="11">
        <v>5212.8</v>
      </c>
      <c r="H1079" s="11">
        <v>4568.8500000000004</v>
      </c>
      <c r="I1079" s="11">
        <v>4304.4399999999996</v>
      </c>
      <c r="J1079" s="11">
        <v>4336.43</v>
      </c>
      <c r="K1079" s="11">
        <v>4562.0600000000004</v>
      </c>
      <c r="L1079" s="11">
        <v>4582.13</v>
      </c>
      <c r="M1079" s="11">
        <v>4425.84</v>
      </c>
      <c r="N1079" s="11">
        <v>3721.61</v>
      </c>
      <c r="O1079" s="11">
        <v>2784.73</v>
      </c>
      <c r="P1079" s="11">
        <v>54748.74</v>
      </c>
      <c r="Q1079" s="11">
        <v>103157.42</v>
      </c>
      <c r="R1079" t="str">
        <f>VLOOKUP(D1079,Lookups!$A$4:$E$311,5,FALSE)</f>
        <v>CRC</v>
      </c>
      <c r="S1079" t="str">
        <f t="shared" si="85"/>
        <v>926</v>
      </c>
      <c r="T1079" t="str">
        <f t="shared" si="86"/>
        <v>CRC926</v>
      </c>
      <c r="U1079" t="str">
        <f t="shared" si="82"/>
        <v>CRC9262014</v>
      </c>
      <c r="V1079" t="str">
        <f t="shared" si="83"/>
        <v>PLTL</v>
      </c>
      <c r="W1079" t="str">
        <f t="shared" si="84"/>
        <v>CRCPLTL2014</v>
      </c>
    </row>
    <row r="1080" spans="1:23" x14ac:dyDescent="0.25">
      <c r="A1080" t="s">
        <v>3222</v>
      </c>
      <c r="B1080" t="s">
        <v>3204</v>
      </c>
      <c r="C1080" t="s">
        <v>17</v>
      </c>
      <c r="D1080" s="1" t="s">
        <v>19</v>
      </c>
      <c r="E1080" s="11">
        <v>112.93</v>
      </c>
      <c r="F1080" s="11">
        <v>4.87</v>
      </c>
      <c r="G1080" s="11">
        <v>107.07</v>
      </c>
      <c r="H1080" s="11">
        <v>311.8</v>
      </c>
      <c r="I1080" s="11">
        <v>115.55</v>
      </c>
      <c r="J1080" s="11">
        <v>113.77</v>
      </c>
      <c r="K1080" s="11">
        <v>104.29</v>
      </c>
      <c r="L1080" s="11">
        <v>128.71</v>
      </c>
      <c r="M1080" s="11">
        <v>143.56</v>
      </c>
      <c r="N1080" s="11">
        <v>133.16999999999999</v>
      </c>
      <c r="O1080" s="11">
        <v>76.87</v>
      </c>
      <c r="P1080" s="11">
        <v>2625.92</v>
      </c>
      <c r="Q1080" s="11">
        <v>3978.51</v>
      </c>
      <c r="R1080" t="str">
        <f>VLOOKUP(D1080,Lookups!$A$4:$E$311,5,FALSE)</f>
        <v>CR4</v>
      </c>
      <c r="S1080" t="str">
        <f t="shared" si="85"/>
        <v>926</v>
      </c>
      <c r="T1080" t="str">
        <f t="shared" si="86"/>
        <v>CR4926</v>
      </c>
      <c r="U1080" t="str">
        <f t="shared" si="82"/>
        <v>CR49262014</v>
      </c>
      <c r="V1080" t="str">
        <f t="shared" si="83"/>
        <v>PLTL</v>
      </c>
      <c r="W1080" t="str">
        <f t="shared" si="84"/>
        <v>CR4PLTL2014</v>
      </c>
    </row>
    <row r="1081" spans="1:23" x14ac:dyDescent="0.25">
      <c r="A1081" t="s">
        <v>3222</v>
      </c>
      <c r="B1081" t="s">
        <v>3204</v>
      </c>
      <c r="C1081" t="s">
        <v>17</v>
      </c>
      <c r="D1081" s="1" t="s">
        <v>20</v>
      </c>
      <c r="E1081" s="11">
        <v>150.66999999999999</v>
      </c>
      <c r="F1081" s="11">
        <v>106.73</v>
      </c>
      <c r="G1081" s="11">
        <v>251.51</v>
      </c>
      <c r="H1081" s="11">
        <v>114.25</v>
      </c>
      <c r="I1081" s="11">
        <v>153.28</v>
      </c>
      <c r="J1081" s="11">
        <v>132.75</v>
      </c>
      <c r="K1081" s="11">
        <v>145.04</v>
      </c>
      <c r="L1081" s="11">
        <v>154.84</v>
      </c>
      <c r="M1081" s="11">
        <v>150.21</v>
      </c>
      <c r="N1081" s="11">
        <v>136.66999999999999</v>
      </c>
      <c r="O1081" s="11">
        <v>65.31</v>
      </c>
      <c r="P1081" s="11">
        <v>1709.7</v>
      </c>
      <c r="Q1081" s="11">
        <v>3270.96</v>
      </c>
      <c r="R1081" t="str">
        <f>VLOOKUP(D1081,Lookups!$A$4:$E$311,5,FALSE)</f>
        <v>CR5</v>
      </c>
      <c r="S1081" t="str">
        <f t="shared" si="85"/>
        <v>926</v>
      </c>
      <c r="T1081" t="str">
        <f t="shared" si="86"/>
        <v>CR5926</v>
      </c>
      <c r="U1081" t="str">
        <f t="shared" si="82"/>
        <v>CR59262014</v>
      </c>
      <c r="V1081" t="str">
        <f t="shared" si="83"/>
        <v>PLTL</v>
      </c>
      <c r="W1081" t="str">
        <f t="shared" si="84"/>
        <v>CR5PLTL2014</v>
      </c>
    </row>
    <row r="1082" spans="1:23" x14ac:dyDescent="0.25">
      <c r="A1082" t="s">
        <v>3222</v>
      </c>
      <c r="B1082" t="s">
        <v>3204</v>
      </c>
      <c r="C1082" t="s">
        <v>17</v>
      </c>
      <c r="D1082" s="1" t="s">
        <v>21</v>
      </c>
      <c r="E1082" s="11">
        <v>226.24</v>
      </c>
      <c r="F1082" s="11">
        <v>63.5</v>
      </c>
      <c r="G1082" s="11">
        <v>377.34</v>
      </c>
      <c r="H1082" s="11">
        <v>199.12</v>
      </c>
      <c r="I1082" s="11">
        <v>216.21</v>
      </c>
      <c r="J1082" s="11">
        <v>249.81</v>
      </c>
      <c r="K1082" s="11">
        <v>178.26</v>
      </c>
      <c r="L1082" s="11">
        <v>131.1</v>
      </c>
      <c r="M1082" s="11">
        <v>159.94999999999999</v>
      </c>
      <c r="N1082" s="11">
        <v>109.95</v>
      </c>
      <c r="O1082" s="11">
        <v>118.63</v>
      </c>
      <c r="P1082" s="11">
        <v>2047.26</v>
      </c>
      <c r="Q1082" s="11">
        <v>4077.37</v>
      </c>
      <c r="R1082" t="str">
        <f>VLOOKUP(D1082,Lookups!$A$4:$E$311,5,FALSE)</f>
        <v>CR6</v>
      </c>
      <c r="S1082" t="str">
        <f t="shared" si="85"/>
        <v>926</v>
      </c>
      <c r="T1082" t="str">
        <f t="shared" si="86"/>
        <v>CR6926</v>
      </c>
      <c r="U1082" t="str">
        <f t="shared" si="82"/>
        <v>CR69262014</v>
      </c>
      <c r="V1082" t="str">
        <f t="shared" si="83"/>
        <v>PLTL</v>
      </c>
      <c r="W1082" t="str">
        <f t="shared" si="84"/>
        <v>CR6PLTL2014</v>
      </c>
    </row>
    <row r="1083" spans="1:23" x14ac:dyDescent="0.25">
      <c r="A1083" t="s">
        <v>3222</v>
      </c>
      <c r="B1083" t="s">
        <v>3204</v>
      </c>
      <c r="C1083" t="s">
        <v>17</v>
      </c>
      <c r="D1083" s="1" t="s">
        <v>22</v>
      </c>
      <c r="E1083" s="11">
        <v>-1.07</v>
      </c>
      <c r="F1083" s="11">
        <v>1.23</v>
      </c>
      <c r="G1083" s="11">
        <v>1.27</v>
      </c>
      <c r="H1083" s="11">
        <v>1.27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2.7</v>
      </c>
      <c r="R1083" t="str">
        <f>VLOOKUP(D1083,Lookups!$A$4:$E$311,5,FALSE)</f>
        <v>TY3</v>
      </c>
      <c r="S1083" t="str">
        <f t="shared" si="85"/>
        <v>926</v>
      </c>
      <c r="T1083" t="str">
        <f t="shared" si="86"/>
        <v>TY3926</v>
      </c>
      <c r="U1083" t="str">
        <f t="shared" si="82"/>
        <v>TY39262014</v>
      </c>
      <c r="V1083" t="str">
        <f t="shared" si="83"/>
        <v>PLTL</v>
      </c>
      <c r="W1083" t="str">
        <f t="shared" si="84"/>
        <v>TY3PLTL2014</v>
      </c>
    </row>
    <row r="1084" spans="1:23" x14ac:dyDescent="0.25">
      <c r="A1084" t="s">
        <v>3222</v>
      </c>
      <c r="B1084" t="s">
        <v>3204</v>
      </c>
      <c r="C1084" t="s">
        <v>17</v>
      </c>
      <c r="D1084" s="1" t="s">
        <v>23</v>
      </c>
      <c r="E1084" s="11">
        <v>132</v>
      </c>
      <c r="F1084" s="11">
        <v>141.24</v>
      </c>
      <c r="G1084" s="11">
        <v>136.58000000000001</v>
      </c>
      <c r="H1084" s="11">
        <v>144.76</v>
      </c>
      <c r="I1084" s="11">
        <v>155.03</v>
      </c>
      <c r="J1084" s="11">
        <v>179.74</v>
      </c>
      <c r="K1084" s="11">
        <v>117.45</v>
      </c>
      <c r="L1084" s="11">
        <v>112.86</v>
      </c>
      <c r="M1084" s="11">
        <v>107.66</v>
      </c>
      <c r="N1084" s="11">
        <v>61.61</v>
      </c>
      <c r="O1084" s="11">
        <v>32.799999999999997</v>
      </c>
      <c r="P1084" s="11">
        <v>160.6</v>
      </c>
      <c r="Q1084" s="11">
        <v>1482.33</v>
      </c>
      <c r="R1084" t="str">
        <f>VLOOKUP(D1084,Lookups!$A$4:$E$311,5,FALSE)</f>
        <v>TYC</v>
      </c>
      <c r="S1084" t="str">
        <f t="shared" si="85"/>
        <v>926</v>
      </c>
      <c r="T1084" t="str">
        <f t="shared" si="86"/>
        <v>TYC926</v>
      </c>
      <c r="U1084" t="str">
        <f t="shared" si="82"/>
        <v>TYC9262014</v>
      </c>
      <c r="V1084" t="str">
        <f t="shared" si="83"/>
        <v>PLTL</v>
      </c>
      <c r="W1084" t="str">
        <f t="shared" si="84"/>
        <v>TYCPLTL2014</v>
      </c>
    </row>
    <row r="1085" spans="1:23" x14ac:dyDescent="0.25">
      <c r="A1085" t="s">
        <v>3222</v>
      </c>
      <c r="B1085" t="s">
        <v>3204</v>
      </c>
      <c r="C1085" t="s">
        <v>17</v>
      </c>
      <c r="D1085" s="1" t="s">
        <v>24</v>
      </c>
      <c r="E1085" s="11">
        <v>32.4</v>
      </c>
      <c r="F1085" s="11">
        <v>-26.78</v>
      </c>
      <c r="G1085" s="11">
        <v>35.119999999999997</v>
      </c>
      <c r="H1085" s="11">
        <v>20.61</v>
      </c>
      <c r="I1085" s="11">
        <v>28.41</v>
      </c>
      <c r="J1085" s="11">
        <v>32.93</v>
      </c>
      <c r="K1085" s="11">
        <v>40.08</v>
      </c>
      <c r="L1085" s="11">
        <v>20.87</v>
      </c>
      <c r="M1085" s="11">
        <v>41.81</v>
      </c>
      <c r="N1085" s="11">
        <v>93.6</v>
      </c>
      <c r="O1085" s="11">
        <v>57.96</v>
      </c>
      <c r="P1085" s="11">
        <v>180.05</v>
      </c>
      <c r="Q1085" s="11">
        <v>557.05999999999995</v>
      </c>
      <c r="R1085" t="str">
        <f>VLOOKUP(D1085,Lookups!$A$4:$E$311,5,FALSE)</f>
        <v>GR3</v>
      </c>
      <c r="S1085" t="str">
        <f t="shared" si="85"/>
        <v>926</v>
      </c>
      <c r="T1085" t="str">
        <f t="shared" si="86"/>
        <v>GR3926</v>
      </c>
      <c r="U1085" t="str">
        <f t="shared" si="82"/>
        <v>GR39262014</v>
      </c>
      <c r="V1085" t="str">
        <f t="shared" si="83"/>
        <v>PLTL</v>
      </c>
      <c r="W1085" t="str">
        <f t="shared" si="84"/>
        <v>GR3PLTL2014</v>
      </c>
    </row>
    <row r="1086" spans="1:23" x14ac:dyDescent="0.25">
      <c r="A1086" t="s">
        <v>3222</v>
      </c>
      <c r="B1086" t="s">
        <v>3204</v>
      </c>
      <c r="C1086" t="s">
        <v>17</v>
      </c>
      <c r="D1086" s="1" t="s">
        <v>25</v>
      </c>
      <c r="E1086" s="11">
        <v>35.14</v>
      </c>
      <c r="F1086" s="11">
        <v>-40.74</v>
      </c>
      <c r="G1086" s="11">
        <v>31.94</v>
      </c>
      <c r="H1086" s="11">
        <v>66.31</v>
      </c>
      <c r="I1086" s="11">
        <v>40.86</v>
      </c>
      <c r="J1086" s="11">
        <v>59.97</v>
      </c>
      <c r="K1086" s="11">
        <v>44.29</v>
      </c>
      <c r="L1086" s="11">
        <v>50.8</v>
      </c>
      <c r="M1086" s="11">
        <v>30.93</v>
      </c>
      <c r="N1086" s="11">
        <v>22.09</v>
      </c>
      <c r="O1086" s="11">
        <v>32.450000000000003</v>
      </c>
      <c r="P1086" s="11">
        <v>167.91</v>
      </c>
      <c r="Q1086" s="11">
        <v>541.95000000000005</v>
      </c>
      <c r="R1086" t="str">
        <f>VLOOKUP(D1086,Lookups!$A$4:$E$311,5,FALSE)</f>
        <v>GR4</v>
      </c>
      <c r="S1086" t="str">
        <f t="shared" si="85"/>
        <v>926</v>
      </c>
      <c r="T1086" t="str">
        <f t="shared" si="86"/>
        <v>GR4926</v>
      </c>
      <c r="U1086" t="str">
        <f t="shared" si="82"/>
        <v>GR49262014</v>
      </c>
      <c r="V1086" t="str">
        <f t="shared" si="83"/>
        <v>PLTL</v>
      </c>
      <c r="W1086" t="str">
        <f t="shared" si="84"/>
        <v>GR4PLTL2014</v>
      </c>
    </row>
    <row r="1087" spans="1:23" x14ac:dyDescent="0.25">
      <c r="A1087" t="s">
        <v>3222</v>
      </c>
      <c r="B1087" t="s">
        <v>3204</v>
      </c>
      <c r="C1087" t="s">
        <v>17</v>
      </c>
      <c r="D1087" s="1" t="s">
        <v>26</v>
      </c>
      <c r="E1087" s="11">
        <v>1952</v>
      </c>
      <c r="F1087" s="11">
        <v>1858.04</v>
      </c>
      <c r="G1087" s="11">
        <v>1917.84</v>
      </c>
      <c r="H1087" s="11">
        <v>1806.76</v>
      </c>
      <c r="I1087" s="11">
        <v>1777.17</v>
      </c>
      <c r="J1087" s="11">
        <v>1677.95</v>
      </c>
      <c r="K1087" s="11">
        <v>1728.3</v>
      </c>
      <c r="L1087" s="11">
        <v>1895.16</v>
      </c>
      <c r="M1087" s="11">
        <v>1779.34</v>
      </c>
      <c r="N1087" s="11">
        <v>1923.08</v>
      </c>
      <c r="O1087" s="11">
        <v>1595.05</v>
      </c>
      <c r="P1087" s="11">
        <v>8679.99</v>
      </c>
      <c r="Q1087" s="11">
        <v>28590.68</v>
      </c>
      <c r="R1087" t="str">
        <f>VLOOKUP(D1087,Lookups!$A$4:$E$311,5,FALSE)</f>
        <v>GRC</v>
      </c>
      <c r="S1087" t="str">
        <f t="shared" si="85"/>
        <v>926</v>
      </c>
      <c r="T1087" t="str">
        <f t="shared" si="86"/>
        <v>GRC926</v>
      </c>
      <c r="U1087" t="str">
        <f t="shared" si="82"/>
        <v>GRC9262014</v>
      </c>
      <c r="V1087" t="str">
        <f t="shared" si="83"/>
        <v>PLTL</v>
      </c>
      <c r="W1087" t="str">
        <f t="shared" si="84"/>
        <v>GRCPLTL2014</v>
      </c>
    </row>
    <row r="1088" spans="1:23" x14ac:dyDescent="0.25">
      <c r="A1088" t="s">
        <v>3222</v>
      </c>
      <c r="B1088" t="s">
        <v>3205</v>
      </c>
      <c r="C1088" t="s">
        <v>17</v>
      </c>
      <c r="D1088" s="1" t="s">
        <v>18</v>
      </c>
      <c r="E1088" s="11">
        <v>105191.58</v>
      </c>
      <c r="F1088" s="11">
        <v>92632.94</v>
      </c>
      <c r="G1088" s="11">
        <v>71768.100000000006</v>
      </c>
      <c r="H1088" s="11">
        <v>62776.34</v>
      </c>
      <c r="I1088" s="11">
        <v>59149.33</v>
      </c>
      <c r="J1088" s="11">
        <v>38310.61</v>
      </c>
      <c r="K1088" s="11">
        <v>40392.370000000003</v>
      </c>
      <c r="L1088" s="11">
        <v>40584.639999999999</v>
      </c>
      <c r="M1088" s="11">
        <v>39146.04</v>
      </c>
      <c r="N1088" s="11">
        <v>32936.33</v>
      </c>
      <c r="O1088" s="11">
        <v>24666.31</v>
      </c>
      <c r="P1088" s="11">
        <v>83127.350000000006</v>
      </c>
      <c r="Q1088" s="11">
        <v>690681.94</v>
      </c>
      <c r="R1088" t="str">
        <f>VLOOKUP(D1088,Lookups!$A$4:$E$311,5,FALSE)</f>
        <v>CRC</v>
      </c>
      <c r="S1088" t="str">
        <f t="shared" si="85"/>
        <v>926</v>
      </c>
      <c r="T1088" t="str">
        <f t="shared" si="86"/>
        <v>CRC926</v>
      </c>
      <c r="U1088" t="str">
        <f t="shared" si="82"/>
        <v>CRC9262014</v>
      </c>
      <c r="V1088" t="str">
        <f t="shared" si="83"/>
        <v>PLTL</v>
      </c>
      <c r="W1088" t="str">
        <f t="shared" si="84"/>
        <v>CRCPLTL2014</v>
      </c>
    </row>
    <row r="1089" spans="1:23" x14ac:dyDescent="0.25">
      <c r="A1089" t="s">
        <v>3222</v>
      </c>
      <c r="B1089" t="s">
        <v>3205</v>
      </c>
      <c r="C1089" t="s">
        <v>17</v>
      </c>
      <c r="D1089" s="1" t="s">
        <v>19</v>
      </c>
      <c r="E1089" s="11">
        <v>1987.71</v>
      </c>
      <c r="F1089" s="11">
        <v>-39.43</v>
      </c>
      <c r="G1089" s="11">
        <v>1470.11</v>
      </c>
      <c r="H1089" s="11">
        <v>4282.07</v>
      </c>
      <c r="I1089" s="11">
        <v>1585.32</v>
      </c>
      <c r="J1089" s="11">
        <v>1006.2</v>
      </c>
      <c r="K1089" s="11">
        <v>931.14</v>
      </c>
      <c r="L1089" s="11">
        <v>1147.17</v>
      </c>
      <c r="M1089" s="11">
        <v>1283.27</v>
      </c>
      <c r="N1089" s="11">
        <v>1177.19</v>
      </c>
      <c r="O1089" s="11">
        <v>679.16</v>
      </c>
      <c r="P1089" s="11">
        <v>3974.59</v>
      </c>
      <c r="Q1089" s="11">
        <v>19484.5</v>
      </c>
      <c r="R1089" t="str">
        <f>VLOOKUP(D1089,Lookups!$A$4:$E$311,5,FALSE)</f>
        <v>CR4</v>
      </c>
      <c r="S1089" t="str">
        <f t="shared" si="85"/>
        <v>926</v>
      </c>
      <c r="T1089" t="str">
        <f t="shared" si="86"/>
        <v>CR4926</v>
      </c>
      <c r="U1089" t="str">
        <f t="shared" si="82"/>
        <v>CR49262014</v>
      </c>
      <c r="V1089" t="str">
        <f t="shared" si="83"/>
        <v>PLTL</v>
      </c>
      <c r="W1089" t="str">
        <f t="shared" si="84"/>
        <v>CR4PLTL2014</v>
      </c>
    </row>
    <row r="1090" spans="1:23" x14ac:dyDescent="0.25">
      <c r="A1090" t="s">
        <v>3222</v>
      </c>
      <c r="B1090" t="s">
        <v>3205</v>
      </c>
      <c r="C1090" t="s">
        <v>17</v>
      </c>
      <c r="D1090" s="1" t="s">
        <v>20</v>
      </c>
      <c r="E1090" s="11">
        <v>3046.13</v>
      </c>
      <c r="F1090" s="11">
        <v>1977.35</v>
      </c>
      <c r="G1090" s="11">
        <v>3453.77</v>
      </c>
      <c r="H1090" s="11">
        <v>1568.15</v>
      </c>
      <c r="I1090" s="11">
        <v>2104.19</v>
      </c>
      <c r="J1090" s="11">
        <v>1177.07</v>
      </c>
      <c r="K1090" s="11">
        <v>1305.77</v>
      </c>
      <c r="L1090" s="11">
        <v>1378.11</v>
      </c>
      <c r="M1090" s="11">
        <v>1332.24</v>
      </c>
      <c r="N1090" s="11">
        <v>1207.96</v>
      </c>
      <c r="O1090" s="11">
        <v>577.07000000000005</v>
      </c>
      <c r="P1090" s="11">
        <v>2593.9899999999998</v>
      </c>
      <c r="Q1090" s="11">
        <v>21721.8</v>
      </c>
      <c r="R1090" t="str">
        <f>VLOOKUP(D1090,Lookups!$A$4:$E$311,5,FALSE)</f>
        <v>CR5</v>
      </c>
      <c r="S1090" t="str">
        <f t="shared" si="85"/>
        <v>926</v>
      </c>
      <c r="T1090" t="str">
        <f t="shared" si="86"/>
        <v>CR5926</v>
      </c>
      <c r="U1090" t="str">
        <f t="shared" si="82"/>
        <v>CR59262014</v>
      </c>
      <c r="V1090" t="str">
        <f t="shared" si="83"/>
        <v>PLTL</v>
      </c>
      <c r="W1090" t="str">
        <f t="shared" si="84"/>
        <v>CR5PLTL2014</v>
      </c>
    </row>
    <row r="1091" spans="1:23" x14ac:dyDescent="0.25">
      <c r="A1091" t="s">
        <v>3222</v>
      </c>
      <c r="B1091" t="s">
        <v>3205</v>
      </c>
      <c r="C1091" t="s">
        <v>17</v>
      </c>
      <c r="D1091" s="1" t="s">
        <v>21</v>
      </c>
      <c r="E1091" s="11">
        <v>4523.96</v>
      </c>
      <c r="F1091" s="11">
        <v>1070.6199999999999</v>
      </c>
      <c r="G1091" s="11">
        <v>5186.3599999999997</v>
      </c>
      <c r="H1091" s="11">
        <v>2733.71</v>
      </c>
      <c r="I1091" s="11">
        <v>2968.45</v>
      </c>
      <c r="J1091" s="11">
        <v>2310.73</v>
      </c>
      <c r="K1091" s="11">
        <v>1562.01</v>
      </c>
      <c r="L1091" s="11">
        <v>1159.22</v>
      </c>
      <c r="M1091" s="11">
        <v>1418.83</v>
      </c>
      <c r="N1091" s="11">
        <v>972.34</v>
      </c>
      <c r="O1091" s="11">
        <v>1048.1500000000001</v>
      </c>
      <c r="P1091" s="11">
        <v>3130.3</v>
      </c>
      <c r="Q1091" s="11">
        <v>28084.68</v>
      </c>
      <c r="R1091" t="str">
        <f>VLOOKUP(D1091,Lookups!$A$4:$E$311,5,FALSE)</f>
        <v>CR6</v>
      </c>
      <c r="S1091" t="str">
        <f t="shared" si="85"/>
        <v>926</v>
      </c>
      <c r="T1091" t="str">
        <f t="shared" si="86"/>
        <v>CR6926</v>
      </c>
      <c r="U1091" t="str">
        <f t="shared" ref="U1091:U1154" si="87">T1091&amp;A1091</f>
        <v>CR69262014</v>
      </c>
      <c r="V1091" t="str">
        <f t="shared" ref="V1091:V1154" si="88">LEFT(C1091,4)</f>
        <v>PLTL</v>
      </c>
      <c r="W1091" t="str">
        <f t="shared" ref="W1091:W1154" si="89">R1091&amp;V1091&amp;A1091</f>
        <v>CR6PLTL2014</v>
      </c>
    </row>
    <row r="1092" spans="1:23" x14ac:dyDescent="0.25">
      <c r="A1092" t="s">
        <v>3222</v>
      </c>
      <c r="B1092" t="s">
        <v>3205</v>
      </c>
      <c r="C1092" t="s">
        <v>17</v>
      </c>
      <c r="D1092" s="1" t="s">
        <v>22</v>
      </c>
      <c r="E1092" s="11">
        <v>-65.819999999999993</v>
      </c>
      <c r="F1092" s="11">
        <v>25.84</v>
      </c>
      <c r="G1092" s="11">
        <v>15.96</v>
      </c>
      <c r="H1092" s="11">
        <v>15.96</v>
      </c>
      <c r="I1092" s="11">
        <v>0</v>
      </c>
      <c r="J1092" s="11">
        <v>0</v>
      </c>
      <c r="K1092" s="11">
        <v>0</v>
      </c>
      <c r="L1092" s="11">
        <v>0</v>
      </c>
      <c r="M1092" s="11">
        <v>0</v>
      </c>
      <c r="N1092" s="11">
        <v>0</v>
      </c>
      <c r="O1092" s="11">
        <v>0</v>
      </c>
      <c r="P1092" s="11">
        <v>0</v>
      </c>
      <c r="Q1092" s="11">
        <v>-8.06</v>
      </c>
      <c r="R1092" t="str">
        <f>VLOOKUP(D1092,Lookups!$A$4:$E$311,5,FALSE)</f>
        <v>TY3</v>
      </c>
      <c r="S1092" t="str">
        <f t="shared" si="85"/>
        <v>926</v>
      </c>
      <c r="T1092" t="str">
        <f t="shared" si="86"/>
        <v>TY3926</v>
      </c>
      <c r="U1092" t="str">
        <f t="shared" si="87"/>
        <v>TY39262014</v>
      </c>
      <c r="V1092" t="str">
        <f t="shared" si="88"/>
        <v>PLTL</v>
      </c>
      <c r="W1092" t="str">
        <f t="shared" si="89"/>
        <v>TY3PLTL2014</v>
      </c>
    </row>
    <row r="1093" spans="1:23" x14ac:dyDescent="0.25">
      <c r="A1093" t="s">
        <v>3222</v>
      </c>
      <c r="B1093" t="s">
        <v>3205</v>
      </c>
      <c r="C1093" t="s">
        <v>17</v>
      </c>
      <c r="D1093" s="1" t="s">
        <v>23</v>
      </c>
      <c r="E1093" s="11">
        <v>2845.75</v>
      </c>
      <c r="F1093" s="11">
        <v>2968.74</v>
      </c>
      <c r="G1093" s="11">
        <v>1720.85</v>
      </c>
      <c r="H1093" s="11">
        <v>1823.76</v>
      </c>
      <c r="I1093" s="11">
        <v>1953.18</v>
      </c>
      <c r="J1093" s="11">
        <v>541.52</v>
      </c>
      <c r="K1093" s="11">
        <v>353.83</v>
      </c>
      <c r="L1093" s="11">
        <v>340.04</v>
      </c>
      <c r="M1093" s="11">
        <v>324.3</v>
      </c>
      <c r="N1093" s="11">
        <v>185.6</v>
      </c>
      <c r="O1093" s="11">
        <v>98.83</v>
      </c>
      <c r="P1093" s="11">
        <v>760.71</v>
      </c>
      <c r="Q1093" s="11">
        <v>13917.11</v>
      </c>
      <c r="R1093" t="str">
        <f>VLOOKUP(D1093,Lookups!$A$4:$E$311,5,FALSE)</f>
        <v>TYC</v>
      </c>
      <c r="S1093" t="str">
        <f t="shared" si="85"/>
        <v>926</v>
      </c>
      <c r="T1093" t="str">
        <f t="shared" si="86"/>
        <v>TYC926</v>
      </c>
      <c r="U1093" t="str">
        <f t="shared" si="87"/>
        <v>TYC9262014</v>
      </c>
      <c r="V1093" t="str">
        <f t="shared" si="88"/>
        <v>PLTL</v>
      </c>
      <c r="W1093" t="str">
        <f t="shared" si="89"/>
        <v>TYCPLTL2014</v>
      </c>
    </row>
    <row r="1094" spans="1:23" x14ac:dyDescent="0.25">
      <c r="A1094" t="s">
        <v>3222</v>
      </c>
      <c r="B1094" t="s">
        <v>3205</v>
      </c>
      <c r="C1094" t="s">
        <v>17</v>
      </c>
      <c r="D1094" s="1" t="s">
        <v>24</v>
      </c>
      <c r="E1094" s="11">
        <v>680.05</v>
      </c>
      <c r="F1094" s="11">
        <v>-585.55999999999995</v>
      </c>
      <c r="G1094" s="11">
        <v>441.81</v>
      </c>
      <c r="H1094" s="11">
        <v>259.08</v>
      </c>
      <c r="I1094" s="11">
        <v>357.47</v>
      </c>
      <c r="J1094" s="11">
        <v>99.23</v>
      </c>
      <c r="K1094" s="11">
        <v>120.85</v>
      </c>
      <c r="L1094" s="11">
        <v>62.8</v>
      </c>
      <c r="M1094" s="11">
        <v>125.95</v>
      </c>
      <c r="N1094" s="11">
        <v>386.16</v>
      </c>
      <c r="O1094" s="11">
        <v>174.63</v>
      </c>
      <c r="P1094" s="11">
        <v>852.81</v>
      </c>
      <c r="Q1094" s="11">
        <v>2975.28</v>
      </c>
      <c r="R1094" t="str">
        <f>VLOOKUP(D1094,Lookups!$A$4:$E$311,5,FALSE)</f>
        <v>GR3</v>
      </c>
      <c r="S1094" t="str">
        <f t="shared" si="85"/>
        <v>926</v>
      </c>
      <c r="T1094" t="str">
        <f t="shared" si="86"/>
        <v>GR3926</v>
      </c>
      <c r="U1094" t="str">
        <f t="shared" si="87"/>
        <v>GR39262014</v>
      </c>
      <c r="V1094" t="str">
        <f t="shared" si="88"/>
        <v>PLTL</v>
      </c>
      <c r="W1094" t="str">
        <f t="shared" si="89"/>
        <v>GR3PLTL2014</v>
      </c>
    </row>
    <row r="1095" spans="1:23" x14ac:dyDescent="0.25">
      <c r="A1095" t="s">
        <v>3222</v>
      </c>
      <c r="B1095" t="s">
        <v>3205</v>
      </c>
      <c r="C1095" t="s">
        <v>17</v>
      </c>
      <c r="D1095" s="1" t="s">
        <v>25</v>
      </c>
      <c r="E1095" s="11">
        <v>737</v>
      </c>
      <c r="F1095" s="11">
        <v>-890.08</v>
      </c>
      <c r="G1095" s="11">
        <v>401.65</v>
      </c>
      <c r="H1095" s="11">
        <v>841.71</v>
      </c>
      <c r="I1095" s="11">
        <v>513.98</v>
      </c>
      <c r="J1095" s="11">
        <v>180.79</v>
      </c>
      <c r="K1095" s="11">
        <v>133.46</v>
      </c>
      <c r="L1095" s="11">
        <v>190.12</v>
      </c>
      <c r="M1095" s="11">
        <v>93.12</v>
      </c>
      <c r="N1095" s="11">
        <v>66.56</v>
      </c>
      <c r="O1095" s="11">
        <v>97.75</v>
      </c>
      <c r="P1095" s="11">
        <v>795.15</v>
      </c>
      <c r="Q1095" s="11">
        <v>3161.21</v>
      </c>
      <c r="R1095" t="str">
        <f>VLOOKUP(D1095,Lookups!$A$4:$E$311,5,FALSE)</f>
        <v>GR4</v>
      </c>
      <c r="S1095" t="str">
        <f t="shared" si="85"/>
        <v>926</v>
      </c>
      <c r="T1095" t="str">
        <f t="shared" si="86"/>
        <v>GR4926</v>
      </c>
      <c r="U1095" t="str">
        <f t="shared" si="87"/>
        <v>GR49262014</v>
      </c>
      <c r="V1095" t="str">
        <f t="shared" si="88"/>
        <v>PLTL</v>
      </c>
      <c r="W1095" t="str">
        <f t="shared" si="89"/>
        <v>GR4PLTL2014</v>
      </c>
    </row>
    <row r="1096" spans="1:23" x14ac:dyDescent="0.25">
      <c r="A1096" t="s">
        <v>3222</v>
      </c>
      <c r="B1096" t="s">
        <v>3205</v>
      </c>
      <c r="C1096" t="s">
        <v>17</v>
      </c>
      <c r="D1096" s="1" t="s">
        <v>26</v>
      </c>
      <c r="E1096" s="11">
        <v>40902.11</v>
      </c>
      <c r="F1096" s="11">
        <v>38791.01</v>
      </c>
      <c r="G1096" s="11">
        <v>24272.73</v>
      </c>
      <c r="H1096" s="11">
        <v>22763.94</v>
      </c>
      <c r="I1096" s="11">
        <v>22391.49</v>
      </c>
      <c r="J1096" s="11">
        <v>5057.95</v>
      </c>
      <c r="K1096" s="11">
        <v>5206.7700000000004</v>
      </c>
      <c r="L1096" s="11">
        <v>5709.18</v>
      </c>
      <c r="M1096" s="11">
        <v>5360.99</v>
      </c>
      <c r="N1096" s="11">
        <v>5793.85</v>
      </c>
      <c r="O1096" s="11">
        <v>4805.88</v>
      </c>
      <c r="P1096" s="11">
        <v>41128.78</v>
      </c>
      <c r="Q1096" s="11">
        <v>222184.68</v>
      </c>
      <c r="R1096" t="str">
        <f>VLOOKUP(D1096,Lookups!$A$4:$E$311,5,FALSE)</f>
        <v>GRC</v>
      </c>
      <c r="S1096" t="str">
        <f t="shared" si="85"/>
        <v>926</v>
      </c>
      <c r="T1096" t="str">
        <f t="shared" si="86"/>
        <v>GRC926</v>
      </c>
      <c r="U1096" t="str">
        <f t="shared" si="87"/>
        <v>GRC9262014</v>
      </c>
      <c r="V1096" t="str">
        <f t="shared" si="88"/>
        <v>PLTL</v>
      </c>
      <c r="W1096" t="str">
        <f t="shared" si="89"/>
        <v>GRCPLTL2014</v>
      </c>
    </row>
    <row r="1097" spans="1:23" x14ac:dyDescent="0.25">
      <c r="A1097" t="s">
        <v>3222</v>
      </c>
      <c r="B1097" t="s">
        <v>3206</v>
      </c>
      <c r="C1097" t="s">
        <v>17</v>
      </c>
      <c r="D1097" s="1" t="s">
        <v>18</v>
      </c>
      <c r="E1097" s="11">
        <v>30267.040000000001</v>
      </c>
      <c r="F1097" s="11">
        <v>26663.94</v>
      </c>
      <c r="G1097" s="11">
        <v>29968.38</v>
      </c>
      <c r="H1097" s="11">
        <v>26264.92</v>
      </c>
      <c r="I1097" s="11">
        <v>24752.87</v>
      </c>
      <c r="J1097" s="11">
        <v>24835.79</v>
      </c>
      <c r="K1097" s="11">
        <v>26126.68</v>
      </c>
      <c r="L1097" s="11">
        <v>26242.68</v>
      </c>
      <c r="M1097" s="11">
        <v>25343.599999999999</v>
      </c>
      <c r="N1097" s="11">
        <v>21307.99</v>
      </c>
      <c r="O1097" s="11">
        <v>15944.7</v>
      </c>
      <c r="P1097" s="11">
        <v>38592.019999999997</v>
      </c>
      <c r="Q1097" s="11">
        <v>316310.61</v>
      </c>
      <c r="R1097" t="str">
        <f>VLOOKUP(D1097,Lookups!$A$4:$E$311,5,FALSE)</f>
        <v>CRC</v>
      </c>
      <c r="S1097" t="str">
        <f t="shared" si="85"/>
        <v>926</v>
      </c>
      <c r="T1097" t="str">
        <f t="shared" si="86"/>
        <v>CRC926</v>
      </c>
      <c r="U1097" t="str">
        <f t="shared" si="87"/>
        <v>CRC9262014</v>
      </c>
      <c r="V1097" t="str">
        <f t="shared" si="88"/>
        <v>PLTL</v>
      </c>
      <c r="W1097" t="str">
        <f t="shared" si="89"/>
        <v>CRCPLTL2014</v>
      </c>
    </row>
    <row r="1098" spans="1:23" x14ac:dyDescent="0.25">
      <c r="A1098" t="s">
        <v>3222</v>
      </c>
      <c r="B1098" t="s">
        <v>3206</v>
      </c>
      <c r="C1098" t="s">
        <v>17</v>
      </c>
      <c r="D1098" s="1" t="s">
        <v>19</v>
      </c>
      <c r="E1098" s="11">
        <v>598.74</v>
      </c>
      <c r="F1098" s="11">
        <v>-35.880000000000003</v>
      </c>
      <c r="G1098" s="11">
        <v>614.73</v>
      </c>
      <c r="H1098" s="11">
        <v>1791.94</v>
      </c>
      <c r="I1098" s="11">
        <v>662.9</v>
      </c>
      <c r="J1098" s="11">
        <v>651.53</v>
      </c>
      <c r="K1098" s="11">
        <v>599.22</v>
      </c>
      <c r="L1098" s="11">
        <v>739.07</v>
      </c>
      <c r="M1098" s="11">
        <v>825.32</v>
      </c>
      <c r="N1098" s="11">
        <v>762.23</v>
      </c>
      <c r="O1098" s="11">
        <v>439.84</v>
      </c>
      <c r="P1098" s="11">
        <v>1861.66</v>
      </c>
      <c r="Q1098" s="11">
        <v>9511.2999999999993</v>
      </c>
      <c r="R1098" t="str">
        <f>VLOOKUP(D1098,Lookups!$A$4:$E$311,5,FALSE)</f>
        <v>CR4</v>
      </c>
      <c r="S1098" t="str">
        <f t="shared" si="85"/>
        <v>926</v>
      </c>
      <c r="T1098" t="str">
        <f t="shared" si="86"/>
        <v>CR4926</v>
      </c>
      <c r="U1098" t="str">
        <f t="shared" si="87"/>
        <v>CR49262014</v>
      </c>
      <c r="V1098" t="str">
        <f t="shared" si="88"/>
        <v>PLTL</v>
      </c>
      <c r="W1098" t="str">
        <f t="shared" si="89"/>
        <v>CR4PLTL2014</v>
      </c>
    </row>
    <row r="1099" spans="1:23" x14ac:dyDescent="0.25">
      <c r="A1099" t="s">
        <v>3222</v>
      </c>
      <c r="B1099" t="s">
        <v>3206</v>
      </c>
      <c r="C1099" t="s">
        <v>17</v>
      </c>
      <c r="D1099" s="1" t="s">
        <v>20</v>
      </c>
      <c r="E1099" s="11">
        <v>874.41</v>
      </c>
      <c r="F1099" s="11">
        <v>541.6</v>
      </c>
      <c r="G1099" s="11">
        <v>1444.87</v>
      </c>
      <c r="H1099" s="11">
        <v>655.75</v>
      </c>
      <c r="I1099" s="11">
        <v>879.92</v>
      </c>
      <c r="J1099" s="11">
        <v>763.44</v>
      </c>
      <c r="K1099" s="11">
        <v>836.21</v>
      </c>
      <c r="L1099" s="11">
        <v>888.68</v>
      </c>
      <c r="M1099" s="11">
        <v>860.81</v>
      </c>
      <c r="N1099" s="11">
        <v>782.25</v>
      </c>
      <c r="O1099" s="11">
        <v>373.7</v>
      </c>
      <c r="P1099" s="11">
        <v>1212.6300000000001</v>
      </c>
      <c r="Q1099" s="11">
        <v>10114.27</v>
      </c>
      <c r="R1099" t="str">
        <f>VLOOKUP(D1099,Lookups!$A$4:$E$311,5,FALSE)</f>
        <v>CR5</v>
      </c>
      <c r="S1099" t="str">
        <f t="shared" si="85"/>
        <v>926</v>
      </c>
      <c r="T1099" t="str">
        <f t="shared" si="86"/>
        <v>CR5926</v>
      </c>
      <c r="U1099" t="str">
        <f t="shared" si="87"/>
        <v>CR59262014</v>
      </c>
      <c r="V1099" t="str">
        <f t="shared" si="88"/>
        <v>PLTL</v>
      </c>
      <c r="W1099" t="str">
        <f t="shared" si="89"/>
        <v>CR5PLTL2014</v>
      </c>
    </row>
    <row r="1100" spans="1:23" x14ac:dyDescent="0.25">
      <c r="A1100" t="s">
        <v>3222</v>
      </c>
      <c r="B1100" t="s">
        <v>3206</v>
      </c>
      <c r="C1100" t="s">
        <v>17</v>
      </c>
      <c r="D1100" s="1" t="s">
        <v>21</v>
      </c>
      <c r="E1100" s="11">
        <v>1303.8499999999999</v>
      </c>
      <c r="F1100" s="11">
        <v>272.85000000000002</v>
      </c>
      <c r="G1100" s="11">
        <v>2169.33</v>
      </c>
      <c r="H1100" s="11">
        <v>1143.8599999999999</v>
      </c>
      <c r="I1100" s="11">
        <v>1242.67</v>
      </c>
      <c r="J1100" s="11">
        <v>1456.01</v>
      </c>
      <c r="K1100" s="11">
        <v>1016.9</v>
      </c>
      <c r="L1100" s="11">
        <v>750.67</v>
      </c>
      <c r="M1100" s="11">
        <v>916.88</v>
      </c>
      <c r="N1100" s="11">
        <v>629.63</v>
      </c>
      <c r="O1100" s="11">
        <v>678.8</v>
      </c>
      <c r="P1100" s="11">
        <v>1454.21</v>
      </c>
      <c r="Q1100" s="11">
        <v>13035.66</v>
      </c>
      <c r="R1100" t="str">
        <f>VLOOKUP(D1100,Lookups!$A$4:$E$311,5,FALSE)</f>
        <v>CR6</v>
      </c>
      <c r="S1100" t="str">
        <f t="shared" si="85"/>
        <v>926</v>
      </c>
      <c r="T1100" t="str">
        <f t="shared" si="86"/>
        <v>CR6926</v>
      </c>
      <c r="U1100" t="str">
        <f t="shared" si="87"/>
        <v>CR69262014</v>
      </c>
      <c r="V1100" t="str">
        <f t="shared" si="88"/>
        <v>PLTL</v>
      </c>
      <c r="W1100" t="str">
        <f t="shared" si="89"/>
        <v>CR6PLTL2014</v>
      </c>
    </row>
    <row r="1101" spans="1:23" x14ac:dyDescent="0.25">
      <c r="A1101" t="s">
        <v>3222</v>
      </c>
      <c r="B1101" t="s">
        <v>3206</v>
      </c>
      <c r="C1101" t="s">
        <v>17</v>
      </c>
      <c r="D1101" s="1" t="s">
        <v>22</v>
      </c>
      <c r="E1101" s="11">
        <v>-15.08</v>
      </c>
      <c r="F1101" s="11">
        <v>6.7</v>
      </c>
      <c r="G1101" s="11">
        <v>6.9</v>
      </c>
      <c r="H1101" s="11">
        <v>6.9</v>
      </c>
      <c r="I1101" s="11">
        <v>0</v>
      </c>
      <c r="J1101" s="11">
        <v>0</v>
      </c>
      <c r="K1101" s="11">
        <v>0</v>
      </c>
      <c r="L1101" s="11">
        <v>0</v>
      </c>
      <c r="M1101" s="11">
        <v>0</v>
      </c>
      <c r="N1101" s="11">
        <v>0</v>
      </c>
      <c r="O1101" s="11">
        <v>0</v>
      </c>
      <c r="P1101" s="11">
        <v>0</v>
      </c>
      <c r="Q1101" s="11">
        <v>5.42</v>
      </c>
      <c r="R1101" t="str">
        <f>VLOOKUP(D1101,Lookups!$A$4:$E$311,5,FALSE)</f>
        <v>TY3</v>
      </c>
      <c r="S1101" t="str">
        <f t="shared" si="85"/>
        <v>926</v>
      </c>
      <c r="T1101" t="str">
        <f t="shared" si="86"/>
        <v>TY3926</v>
      </c>
      <c r="U1101" t="str">
        <f t="shared" si="87"/>
        <v>TY39262014</v>
      </c>
      <c r="V1101" t="str">
        <f t="shared" si="88"/>
        <v>PLTL</v>
      </c>
      <c r="W1101" t="str">
        <f t="shared" si="89"/>
        <v>TY3PLTL2014</v>
      </c>
    </row>
    <row r="1102" spans="1:23" x14ac:dyDescent="0.25">
      <c r="A1102" t="s">
        <v>3222</v>
      </c>
      <c r="B1102" t="s">
        <v>3206</v>
      </c>
      <c r="C1102" t="s">
        <v>17</v>
      </c>
      <c r="D1102" s="1" t="s">
        <v>23</v>
      </c>
      <c r="E1102" s="11">
        <v>734.83</v>
      </c>
      <c r="F1102" s="11">
        <v>770.02</v>
      </c>
      <c r="G1102" s="11">
        <v>744.6</v>
      </c>
      <c r="H1102" s="11">
        <v>789.11</v>
      </c>
      <c r="I1102" s="11">
        <v>845.12</v>
      </c>
      <c r="J1102" s="11">
        <v>980.41</v>
      </c>
      <c r="K1102" s="11">
        <v>640.59</v>
      </c>
      <c r="L1102" s="11">
        <v>615.65</v>
      </c>
      <c r="M1102" s="11">
        <v>587.16999999999996</v>
      </c>
      <c r="N1102" s="11">
        <v>336.01</v>
      </c>
      <c r="O1102" s="11">
        <v>178.92</v>
      </c>
      <c r="P1102" s="11">
        <v>582.27</v>
      </c>
      <c r="Q1102" s="11">
        <v>7804.7</v>
      </c>
      <c r="R1102" t="str">
        <f>VLOOKUP(D1102,Lookups!$A$4:$E$311,5,FALSE)</f>
        <v>TYC</v>
      </c>
      <c r="S1102" t="str">
        <f t="shared" si="85"/>
        <v>926</v>
      </c>
      <c r="T1102" t="str">
        <f t="shared" si="86"/>
        <v>TYC926</v>
      </c>
      <c r="U1102" t="str">
        <f t="shared" si="87"/>
        <v>TYC9262014</v>
      </c>
      <c r="V1102" t="str">
        <f t="shared" si="88"/>
        <v>PLTL</v>
      </c>
      <c r="W1102" t="str">
        <f t="shared" si="89"/>
        <v>TYCPLTL2014</v>
      </c>
    </row>
    <row r="1103" spans="1:23" x14ac:dyDescent="0.25">
      <c r="A1103" t="s">
        <v>3222</v>
      </c>
      <c r="B1103" t="s">
        <v>3206</v>
      </c>
      <c r="C1103" t="s">
        <v>17</v>
      </c>
      <c r="D1103" s="1" t="s">
        <v>24</v>
      </c>
      <c r="E1103" s="11">
        <v>176.39</v>
      </c>
      <c r="F1103" s="11">
        <v>-198.73</v>
      </c>
      <c r="G1103" s="11">
        <v>191.19</v>
      </c>
      <c r="H1103" s="11">
        <v>112.09</v>
      </c>
      <c r="I1103" s="11">
        <v>154.66</v>
      </c>
      <c r="J1103" s="11">
        <v>179.72</v>
      </c>
      <c r="K1103" s="11">
        <v>218.77</v>
      </c>
      <c r="L1103" s="11">
        <v>113.72</v>
      </c>
      <c r="M1103" s="11">
        <v>227.99</v>
      </c>
      <c r="N1103" s="11">
        <v>522.29</v>
      </c>
      <c r="O1103" s="11">
        <v>316.11</v>
      </c>
      <c r="P1103" s="11">
        <v>652.85</v>
      </c>
      <c r="Q1103" s="11">
        <v>2667.05</v>
      </c>
      <c r="R1103" t="str">
        <f>VLOOKUP(D1103,Lookups!$A$4:$E$311,5,FALSE)</f>
        <v>GR3</v>
      </c>
      <c r="S1103" t="str">
        <f t="shared" si="85"/>
        <v>926</v>
      </c>
      <c r="T1103" t="str">
        <f t="shared" si="86"/>
        <v>GR3926</v>
      </c>
      <c r="U1103" t="str">
        <f t="shared" si="87"/>
        <v>GR39262014</v>
      </c>
      <c r="V1103" t="str">
        <f t="shared" si="88"/>
        <v>PLTL</v>
      </c>
      <c r="W1103" t="str">
        <f t="shared" si="89"/>
        <v>GR3PLTL2014</v>
      </c>
    </row>
    <row r="1104" spans="1:23" x14ac:dyDescent="0.25">
      <c r="A1104" t="s">
        <v>3222</v>
      </c>
      <c r="B1104" t="s">
        <v>3206</v>
      </c>
      <c r="C1104" t="s">
        <v>17</v>
      </c>
      <c r="D1104" s="1" t="s">
        <v>25</v>
      </c>
      <c r="E1104" s="11">
        <v>191.18</v>
      </c>
      <c r="F1104" s="11">
        <v>-301.16000000000003</v>
      </c>
      <c r="G1104" s="11">
        <v>173.81</v>
      </c>
      <c r="H1104" s="11">
        <v>365.19</v>
      </c>
      <c r="I1104" s="11">
        <v>222.4</v>
      </c>
      <c r="J1104" s="11">
        <v>327.33</v>
      </c>
      <c r="K1104" s="11">
        <v>241.67</v>
      </c>
      <c r="L1104" s="11">
        <v>281.27999999999997</v>
      </c>
      <c r="M1104" s="11">
        <v>168.6</v>
      </c>
      <c r="N1104" s="11">
        <v>120.45</v>
      </c>
      <c r="O1104" s="11">
        <v>176.97</v>
      </c>
      <c r="P1104" s="11">
        <v>608.69000000000005</v>
      </c>
      <c r="Q1104" s="11">
        <v>2576.41</v>
      </c>
      <c r="R1104" t="str">
        <f>VLOOKUP(D1104,Lookups!$A$4:$E$311,5,FALSE)</f>
        <v>GR4</v>
      </c>
      <c r="S1104" t="str">
        <f t="shared" si="85"/>
        <v>926</v>
      </c>
      <c r="T1104" t="str">
        <f t="shared" si="86"/>
        <v>GR4926</v>
      </c>
      <c r="U1104" t="str">
        <f t="shared" si="87"/>
        <v>GR49262014</v>
      </c>
      <c r="V1104" t="str">
        <f t="shared" si="88"/>
        <v>PLTL</v>
      </c>
      <c r="W1104" t="str">
        <f t="shared" si="89"/>
        <v>GR4PLTL2014</v>
      </c>
    </row>
    <row r="1105" spans="1:23" x14ac:dyDescent="0.25">
      <c r="A1105" t="s">
        <v>3222</v>
      </c>
      <c r="B1105" t="s">
        <v>3206</v>
      </c>
      <c r="C1105" t="s">
        <v>17</v>
      </c>
      <c r="D1105" s="1" t="s">
        <v>26</v>
      </c>
      <c r="E1105" s="11">
        <v>10613.43</v>
      </c>
      <c r="F1105" s="11">
        <v>10073.92</v>
      </c>
      <c r="G1105" s="11">
        <v>10455.209999999999</v>
      </c>
      <c r="H1105" s="11">
        <v>9849.85</v>
      </c>
      <c r="I1105" s="11">
        <v>9688.7000000000007</v>
      </c>
      <c r="J1105" s="11">
        <v>9152.1299999999992</v>
      </c>
      <c r="K1105" s="11">
        <v>9427.1200000000008</v>
      </c>
      <c r="L1105" s="11">
        <v>10336.5</v>
      </c>
      <c r="M1105" s="11">
        <v>9706.17</v>
      </c>
      <c r="N1105" s="11">
        <v>10489.82</v>
      </c>
      <c r="O1105" s="11">
        <v>8701.18</v>
      </c>
      <c r="P1105" s="11">
        <v>31454.44</v>
      </c>
      <c r="Q1105" s="11">
        <v>139948.47</v>
      </c>
      <c r="R1105" t="str">
        <f>VLOOKUP(D1105,Lookups!$A$4:$E$311,5,FALSE)</f>
        <v>GRC</v>
      </c>
      <c r="S1105" t="str">
        <f t="shared" si="85"/>
        <v>926</v>
      </c>
      <c r="T1105" t="str">
        <f t="shared" si="86"/>
        <v>GRC926</v>
      </c>
      <c r="U1105" t="str">
        <f t="shared" si="87"/>
        <v>GRC9262014</v>
      </c>
      <c r="V1105" t="str">
        <f t="shared" si="88"/>
        <v>PLTL</v>
      </c>
      <c r="W1105" t="str">
        <f t="shared" si="89"/>
        <v>GRCPLTL2014</v>
      </c>
    </row>
    <row r="1106" spans="1:23" x14ac:dyDescent="0.25">
      <c r="A1106" t="s">
        <v>3222</v>
      </c>
      <c r="B1106" t="s">
        <v>3207</v>
      </c>
      <c r="C1106" t="s">
        <v>17</v>
      </c>
      <c r="D1106" s="1" t="s">
        <v>18</v>
      </c>
      <c r="E1106" s="11">
        <v>9694.86</v>
      </c>
      <c r="F1106" s="11">
        <v>8648.4599999999991</v>
      </c>
      <c r="G1106" s="11">
        <v>9715.8700000000008</v>
      </c>
      <c r="H1106" s="11">
        <v>8517.66</v>
      </c>
      <c r="I1106" s="11">
        <v>8014.91</v>
      </c>
      <c r="J1106" s="11">
        <v>7903.66</v>
      </c>
      <c r="K1106" s="11">
        <v>8317.17</v>
      </c>
      <c r="L1106" s="11">
        <v>8352.9</v>
      </c>
      <c r="M1106" s="11">
        <v>8070.51</v>
      </c>
      <c r="N1106" s="11">
        <v>6791.83</v>
      </c>
      <c r="O1106" s="11">
        <v>5080.3100000000004</v>
      </c>
      <c r="P1106" s="11">
        <v>-87570.66</v>
      </c>
      <c r="Q1106" s="11">
        <v>1537.48</v>
      </c>
      <c r="R1106" t="str">
        <f>VLOOKUP(D1106,Lookups!$A$4:$E$311,5,FALSE)</f>
        <v>CRC</v>
      </c>
      <c r="S1106" t="str">
        <f t="shared" si="85"/>
        <v>926</v>
      </c>
      <c r="T1106" t="str">
        <f t="shared" si="86"/>
        <v>CRC926</v>
      </c>
      <c r="U1106" t="str">
        <f t="shared" si="87"/>
        <v>CRC9262014</v>
      </c>
      <c r="V1106" t="str">
        <f t="shared" si="88"/>
        <v>PLTL</v>
      </c>
      <c r="W1106" t="str">
        <f t="shared" si="89"/>
        <v>CRCPLTL2014</v>
      </c>
    </row>
    <row r="1107" spans="1:23" x14ac:dyDescent="0.25">
      <c r="A1107" t="s">
        <v>3222</v>
      </c>
      <c r="B1107" t="s">
        <v>3207</v>
      </c>
      <c r="C1107" t="s">
        <v>17</v>
      </c>
      <c r="D1107" s="1" t="s">
        <v>19</v>
      </c>
      <c r="E1107" s="11">
        <v>197.92</v>
      </c>
      <c r="F1107" s="11">
        <v>82.81</v>
      </c>
      <c r="G1107" s="11">
        <v>200.07</v>
      </c>
      <c r="H1107" s="11">
        <v>580.04</v>
      </c>
      <c r="I1107" s="11">
        <v>215.74</v>
      </c>
      <c r="J1107" s="11">
        <v>208.24</v>
      </c>
      <c r="K1107" s="11">
        <v>188.27</v>
      </c>
      <c r="L1107" s="11">
        <v>232.99</v>
      </c>
      <c r="M1107" s="11">
        <v>258.94</v>
      </c>
      <c r="N1107" s="11">
        <v>243.66</v>
      </c>
      <c r="O1107" s="11">
        <v>140.54</v>
      </c>
      <c r="P1107" s="11">
        <v>-4254.3100000000004</v>
      </c>
      <c r="Q1107" s="11">
        <v>-1705.09</v>
      </c>
      <c r="R1107" t="str">
        <f>VLOOKUP(D1107,Lookups!$A$4:$E$311,5,FALSE)</f>
        <v>CR4</v>
      </c>
      <c r="S1107" t="str">
        <f t="shared" si="85"/>
        <v>926</v>
      </c>
      <c r="T1107" t="str">
        <f t="shared" si="86"/>
        <v>CR4926</v>
      </c>
      <c r="U1107" t="str">
        <f t="shared" si="87"/>
        <v>CR49262014</v>
      </c>
      <c r="V1107" t="str">
        <f t="shared" si="88"/>
        <v>PLTL</v>
      </c>
      <c r="W1107" t="str">
        <f t="shared" si="89"/>
        <v>CR4PLTL2014</v>
      </c>
    </row>
    <row r="1108" spans="1:23" x14ac:dyDescent="0.25">
      <c r="A1108" t="s">
        <v>3222</v>
      </c>
      <c r="B1108" t="s">
        <v>3207</v>
      </c>
      <c r="C1108" t="s">
        <v>17</v>
      </c>
      <c r="D1108" s="1" t="s">
        <v>20</v>
      </c>
      <c r="E1108" s="11">
        <v>279.39999999999998</v>
      </c>
      <c r="F1108" s="11">
        <v>281.47000000000003</v>
      </c>
      <c r="G1108" s="11">
        <v>468.62</v>
      </c>
      <c r="H1108" s="11">
        <v>213.43</v>
      </c>
      <c r="I1108" s="11">
        <v>286.38</v>
      </c>
      <c r="J1108" s="11">
        <v>239.12</v>
      </c>
      <c r="K1108" s="11">
        <v>259.08999999999997</v>
      </c>
      <c r="L1108" s="11">
        <v>280.76</v>
      </c>
      <c r="M1108" s="11">
        <v>273.49</v>
      </c>
      <c r="N1108" s="11">
        <v>249.98</v>
      </c>
      <c r="O1108" s="11">
        <v>119.41</v>
      </c>
      <c r="P1108" s="11">
        <v>-2759.35</v>
      </c>
      <c r="Q1108" s="11">
        <v>191.8</v>
      </c>
      <c r="R1108" t="str">
        <f>VLOOKUP(D1108,Lookups!$A$4:$E$311,5,FALSE)</f>
        <v>CR5</v>
      </c>
      <c r="S1108" t="str">
        <f t="shared" si="85"/>
        <v>926</v>
      </c>
      <c r="T1108" t="str">
        <f t="shared" si="86"/>
        <v>CR5926</v>
      </c>
      <c r="U1108" t="str">
        <f t="shared" si="87"/>
        <v>CR59262014</v>
      </c>
      <c r="V1108" t="str">
        <f t="shared" si="88"/>
        <v>PLTL</v>
      </c>
      <c r="W1108" t="str">
        <f t="shared" si="89"/>
        <v>CR5PLTL2014</v>
      </c>
    </row>
    <row r="1109" spans="1:23" x14ac:dyDescent="0.25">
      <c r="A1109" t="s">
        <v>3222</v>
      </c>
      <c r="B1109" t="s">
        <v>3207</v>
      </c>
      <c r="C1109" t="s">
        <v>17</v>
      </c>
      <c r="D1109" s="1" t="s">
        <v>21</v>
      </c>
      <c r="E1109" s="11">
        <v>416.54</v>
      </c>
      <c r="F1109" s="11">
        <v>224.67</v>
      </c>
      <c r="G1109" s="11">
        <v>700.8</v>
      </c>
      <c r="H1109" s="11">
        <v>370.65</v>
      </c>
      <c r="I1109" s="11">
        <v>401.33</v>
      </c>
      <c r="J1109" s="11">
        <v>429.93</v>
      </c>
      <c r="K1109" s="11">
        <v>329.65</v>
      </c>
      <c r="L1109" s="11">
        <v>239.96</v>
      </c>
      <c r="M1109" s="11">
        <v>291.41000000000003</v>
      </c>
      <c r="N1109" s="11">
        <v>201.25</v>
      </c>
      <c r="O1109" s="11">
        <v>216.9</v>
      </c>
      <c r="P1109" s="11">
        <v>-3261.41</v>
      </c>
      <c r="Q1109" s="11">
        <v>561.67999999999995</v>
      </c>
      <c r="R1109" t="str">
        <f>VLOOKUP(D1109,Lookups!$A$4:$E$311,5,FALSE)</f>
        <v>CR6</v>
      </c>
      <c r="S1109" t="str">
        <f t="shared" si="85"/>
        <v>926</v>
      </c>
      <c r="T1109" t="str">
        <f t="shared" si="86"/>
        <v>CR6926</v>
      </c>
      <c r="U1109" t="str">
        <f t="shared" si="87"/>
        <v>CR69262014</v>
      </c>
      <c r="V1109" t="str">
        <f t="shared" si="88"/>
        <v>PLTL</v>
      </c>
      <c r="W1109" t="str">
        <f t="shared" si="89"/>
        <v>CR6PLTL2014</v>
      </c>
    </row>
    <row r="1110" spans="1:23" x14ac:dyDescent="0.25">
      <c r="A1110" t="s">
        <v>3222</v>
      </c>
      <c r="B1110" t="s">
        <v>3207</v>
      </c>
      <c r="C1110" t="s">
        <v>17</v>
      </c>
      <c r="D1110" s="1" t="s">
        <v>22</v>
      </c>
      <c r="E1110" s="11">
        <v>9.25</v>
      </c>
      <c r="F1110" s="11">
        <v>0.5</v>
      </c>
      <c r="G1110" s="11">
        <v>0.52</v>
      </c>
      <c r="H1110" s="11">
        <v>0.52</v>
      </c>
      <c r="I1110" s="11">
        <v>0</v>
      </c>
      <c r="J1110" s="11">
        <v>0</v>
      </c>
      <c r="K1110" s="11">
        <v>0</v>
      </c>
      <c r="L1110" s="11">
        <v>0</v>
      </c>
      <c r="M1110" s="11">
        <v>0</v>
      </c>
      <c r="N1110" s="11">
        <v>0</v>
      </c>
      <c r="O1110" s="11">
        <v>0</v>
      </c>
      <c r="P1110" s="11">
        <v>0</v>
      </c>
      <c r="Q1110" s="11">
        <v>10.79</v>
      </c>
      <c r="R1110" t="str">
        <f>VLOOKUP(D1110,Lookups!$A$4:$E$311,5,FALSE)</f>
        <v>TY3</v>
      </c>
      <c r="S1110" t="str">
        <f t="shared" si="85"/>
        <v>926</v>
      </c>
      <c r="T1110" t="str">
        <f t="shared" si="86"/>
        <v>TY3926</v>
      </c>
      <c r="U1110" t="str">
        <f t="shared" si="87"/>
        <v>TY39262014</v>
      </c>
      <c r="V1110" t="str">
        <f t="shared" si="88"/>
        <v>PLTL</v>
      </c>
      <c r="W1110" t="str">
        <f t="shared" si="89"/>
        <v>TY3PLTL2014</v>
      </c>
    </row>
    <row r="1111" spans="1:23" x14ac:dyDescent="0.25">
      <c r="A1111" t="s">
        <v>3222</v>
      </c>
      <c r="B1111" t="s">
        <v>3207</v>
      </c>
      <c r="C1111" t="s">
        <v>17</v>
      </c>
      <c r="D1111" s="1" t="s">
        <v>23</v>
      </c>
      <c r="E1111" s="11">
        <v>37.869999999999997</v>
      </c>
      <c r="F1111" s="11">
        <v>57.54</v>
      </c>
      <c r="G1111" s="11">
        <v>55.65</v>
      </c>
      <c r="H1111" s="11">
        <v>58.97</v>
      </c>
      <c r="I1111" s="11">
        <v>63.16</v>
      </c>
      <c r="J1111" s="11">
        <v>71.569999999999993</v>
      </c>
      <c r="K1111" s="11">
        <v>46.76</v>
      </c>
      <c r="L1111" s="11">
        <v>44.93</v>
      </c>
      <c r="M1111" s="11">
        <v>42.87</v>
      </c>
      <c r="N1111" s="11">
        <v>24.53</v>
      </c>
      <c r="O1111" s="11">
        <v>13.05</v>
      </c>
      <c r="P1111" s="11">
        <v>-1181.97</v>
      </c>
      <c r="Q1111" s="11">
        <v>-665.07</v>
      </c>
      <c r="R1111" t="str">
        <f>VLOOKUP(D1111,Lookups!$A$4:$E$311,5,FALSE)</f>
        <v>TYC</v>
      </c>
      <c r="S1111" t="str">
        <f t="shared" ref="S1111:S1174" si="90">LEFT(B1111,3)</f>
        <v>926</v>
      </c>
      <c r="T1111" t="str">
        <f t="shared" ref="T1111:T1174" si="91">R1111&amp;S1111</f>
        <v>TYC926</v>
      </c>
      <c r="U1111" t="str">
        <f t="shared" si="87"/>
        <v>TYC9262014</v>
      </c>
      <c r="V1111" t="str">
        <f t="shared" si="88"/>
        <v>PLTL</v>
      </c>
      <c r="W1111" t="str">
        <f t="shared" si="89"/>
        <v>TYCPLTL2014</v>
      </c>
    </row>
    <row r="1112" spans="1:23" x14ac:dyDescent="0.25">
      <c r="A1112" t="s">
        <v>3222</v>
      </c>
      <c r="B1112" t="s">
        <v>3207</v>
      </c>
      <c r="C1112" t="s">
        <v>17</v>
      </c>
      <c r="D1112" s="1" t="s">
        <v>24</v>
      </c>
      <c r="E1112" s="11">
        <v>13.18</v>
      </c>
      <c r="F1112" s="11">
        <v>-46.22</v>
      </c>
      <c r="G1112" s="11">
        <v>14.29</v>
      </c>
      <c r="H1112" s="11">
        <v>8.3800000000000008</v>
      </c>
      <c r="I1112" s="11">
        <v>11.56</v>
      </c>
      <c r="J1112" s="11">
        <v>13.12</v>
      </c>
      <c r="K1112" s="11">
        <v>16.02</v>
      </c>
      <c r="L1112" s="11">
        <v>8.3000000000000007</v>
      </c>
      <c r="M1112" s="11">
        <v>16.670000000000002</v>
      </c>
      <c r="N1112" s="11">
        <v>45.28</v>
      </c>
      <c r="O1112" s="11">
        <v>23.1</v>
      </c>
      <c r="P1112" s="11">
        <v>-1325.07</v>
      </c>
      <c r="Q1112" s="11">
        <v>-1201.3900000000001</v>
      </c>
      <c r="R1112" t="str">
        <f>VLOOKUP(D1112,Lookups!$A$4:$E$311,5,FALSE)</f>
        <v>GR3</v>
      </c>
      <c r="S1112" t="str">
        <f t="shared" si="90"/>
        <v>926</v>
      </c>
      <c r="T1112" t="str">
        <f t="shared" si="91"/>
        <v>GR3926</v>
      </c>
      <c r="U1112" t="str">
        <f t="shared" si="87"/>
        <v>GR39262014</v>
      </c>
      <c r="V1112" t="str">
        <f t="shared" si="88"/>
        <v>PLTL</v>
      </c>
      <c r="W1112" t="str">
        <f t="shared" si="89"/>
        <v>GR3PLTL2014</v>
      </c>
    </row>
    <row r="1113" spans="1:23" x14ac:dyDescent="0.25">
      <c r="A1113" t="s">
        <v>3222</v>
      </c>
      <c r="B1113" t="s">
        <v>3207</v>
      </c>
      <c r="C1113" t="s">
        <v>17</v>
      </c>
      <c r="D1113" s="1" t="s">
        <v>25</v>
      </c>
      <c r="E1113" s="11">
        <v>14.28</v>
      </c>
      <c r="F1113" s="11">
        <v>-69.56</v>
      </c>
      <c r="G1113" s="11">
        <v>12.99</v>
      </c>
      <c r="H1113" s="11">
        <v>29.69</v>
      </c>
      <c r="I1113" s="11">
        <v>16.63</v>
      </c>
      <c r="J1113" s="11">
        <v>23.93</v>
      </c>
      <c r="K1113" s="11">
        <v>17.68</v>
      </c>
      <c r="L1113" s="11">
        <v>23.04</v>
      </c>
      <c r="M1113" s="11">
        <v>12.3</v>
      </c>
      <c r="N1113" s="11">
        <v>8.82</v>
      </c>
      <c r="O1113" s="11">
        <v>12.94</v>
      </c>
      <c r="P1113" s="11">
        <v>-1235.45</v>
      </c>
      <c r="Q1113" s="11">
        <v>-1132.71</v>
      </c>
      <c r="R1113" t="str">
        <f>VLOOKUP(D1113,Lookups!$A$4:$E$311,5,FALSE)</f>
        <v>GR4</v>
      </c>
      <c r="S1113" t="str">
        <f t="shared" si="90"/>
        <v>926</v>
      </c>
      <c r="T1113" t="str">
        <f t="shared" si="91"/>
        <v>GR4926</v>
      </c>
      <c r="U1113" t="str">
        <f t="shared" si="87"/>
        <v>GR49262014</v>
      </c>
      <c r="V1113" t="str">
        <f t="shared" si="88"/>
        <v>PLTL</v>
      </c>
      <c r="W1113" t="str">
        <f t="shared" si="89"/>
        <v>GR4PLTL2014</v>
      </c>
    </row>
    <row r="1114" spans="1:23" x14ac:dyDescent="0.25">
      <c r="A1114" t="s">
        <v>3222</v>
      </c>
      <c r="B1114" t="s">
        <v>3207</v>
      </c>
      <c r="C1114" t="s">
        <v>17</v>
      </c>
      <c r="D1114" s="1" t="s">
        <v>26</v>
      </c>
      <c r="E1114" s="11">
        <v>821.59</v>
      </c>
      <c r="F1114" s="11">
        <v>815.63</v>
      </c>
      <c r="G1114" s="11">
        <v>781.56</v>
      </c>
      <c r="H1114" s="11">
        <v>736.38</v>
      </c>
      <c r="I1114" s="11">
        <v>724.22</v>
      </c>
      <c r="J1114" s="11">
        <v>668.07</v>
      </c>
      <c r="K1114" s="11">
        <v>688.13</v>
      </c>
      <c r="L1114" s="11">
        <v>754.54</v>
      </c>
      <c r="M1114" s="11">
        <v>708.49</v>
      </c>
      <c r="N1114" s="11">
        <v>765.84</v>
      </c>
      <c r="O1114" s="11">
        <v>635.28</v>
      </c>
      <c r="P1114" s="11">
        <v>-63949.67</v>
      </c>
      <c r="Q1114" s="11">
        <v>-55849.94</v>
      </c>
      <c r="R1114" t="str">
        <f>VLOOKUP(D1114,Lookups!$A$4:$E$311,5,FALSE)</f>
        <v>GRC</v>
      </c>
      <c r="S1114" t="str">
        <f t="shared" si="90"/>
        <v>926</v>
      </c>
      <c r="T1114" t="str">
        <f t="shared" si="91"/>
        <v>GRC926</v>
      </c>
      <c r="U1114" t="str">
        <f t="shared" si="87"/>
        <v>GRC9262014</v>
      </c>
      <c r="V1114" t="str">
        <f t="shared" si="88"/>
        <v>PLTL</v>
      </c>
      <c r="W1114" t="str">
        <f t="shared" si="89"/>
        <v>GRCPLTL2014</v>
      </c>
    </row>
    <row r="1115" spans="1:23" x14ac:dyDescent="0.25">
      <c r="A1115" t="s">
        <v>3222</v>
      </c>
      <c r="B1115" t="s">
        <v>3208</v>
      </c>
      <c r="C1115" t="s">
        <v>17</v>
      </c>
      <c r="D1115" s="1" t="s">
        <v>18</v>
      </c>
      <c r="E1115" s="11">
        <v>46460.66</v>
      </c>
      <c r="F1115" s="11">
        <v>41024.400000000001</v>
      </c>
      <c r="G1115" s="11">
        <v>46075.9</v>
      </c>
      <c r="H1115" s="11">
        <v>40400.69</v>
      </c>
      <c r="I1115" s="11">
        <v>37982.74</v>
      </c>
      <c r="J1115" s="11">
        <v>39322.18</v>
      </c>
      <c r="K1115" s="11">
        <v>41378.53</v>
      </c>
      <c r="L1115" s="11">
        <v>41550.94</v>
      </c>
      <c r="M1115" s="11">
        <v>40160.21</v>
      </c>
      <c r="N1115" s="11">
        <v>33809.86</v>
      </c>
      <c r="O1115" s="11">
        <v>25282.84</v>
      </c>
      <c r="P1115" s="11">
        <v>43850.5</v>
      </c>
      <c r="Q1115" s="11">
        <v>477299.45</v>
      </c>
      <c r="R1115" t="str">
        <f>VLOOKUP(D1115,Lookups!$A$4:$E$311,5,FALSE)</f>
        <v>CRC</v>
      </c>
      <c r="S1115" t="str">
        <f t="shared" si="90"/>
        <v>926</v>
      </c>
      <c r="T1115" t="str">
        <f t="shared" si="91"/>
        <v>CRC926</v>
      </c>
      <c r="U1115" t="str">
        <f t="shared" si="87"/>
        <v>CRC9262014</v>
      </c>
      <c r="V1115" t="str">
        <f t="shared" si="88"/>
        <v>PLTL</v>
      </c>
      <c r="W1115" t="str">
        <f t="shared" si="89"/>
        <v>CRCPLTL2014</v>
      </c>
    </row>
    <row r="1116" spans="1:23" x14ac:dyDescent="0.25">
      <c r="A1116" t="s">
        <v>3222</v>
      </c>
      <c r="B1116" t="s">
        <v>3208</v>
      </c>
      <c r="C1116" t="s">
        <v>17</v>
      </c>
      <c r="D1116" s="1" t="s">
        <v>19</v>
      </c>
      <c r="E1116" s="11">
        <v>908.89</v>
      </c>
      <c r="F1116" s="11">
        <v>653.80999999999995</v>
      </c>
      <c r="G1116" s="11">
        <v>951.21</v>
      </c>
      <c r="H1116" s="11">
        <v>2748.83</v>
      </c>
      <c r="I1116" s="11">
        <v>1025.8499999999999</v>
      </c>
      <c r="J1116" s="11">
        <v>1037.99</v>
      </c>
      <c r="K1116" s="11">
        <v>929.91</v>
      </c>
      <c r="L1116" s="11">
        <v>1152.76</v>
      </c>
      <c r="M1116" s="11">
        <v>1277.9100000000001</v>
      </c>
      <c r="N1116" s="11">
        <v>1214.42</v>
      </c>
      <c r="O1116" s="11">
        <v>700.71</v>
      </c>
      <c r="P1116" s="11">
        <v>2137.88</v>
      </c>
      <c r="Q1116" s="11">
        <v>14740.17</v>
      </c>
      <c r="R1116" t="str">
        <f>VLOOKUP(D1116,Lookups!$A$4:$E$311,5,FALSE)</f>
        <v>CR4</v>
      </c>
      <c r="S1116" t="str">
        <f t="shared" si="90"/>
        <v>926</v>
      </c>
      <c r="T1116" t="str">
        <f t="shared" si="91"/>
        <v>CR4926</v>
      </c>
      <c r="U1116" t="str">
        <f t="shared" si="87"/>
        <v>CR49262014</v>
      </c>
      <c r="V1116" t="str">
        <f t="shared" si="88"/>
        <v>PLTL</v>
      </c>
      <c r="W1116" t="str">
        <f t="shared" si="89"/>
        <v>CR4PLTL2014</v>
      </c>
    </row>
    <row r="1117" spans="1:23" x14ac:dyDescent="0.25">
      <c r="A1117" t="s">
        <v>3222</v>
      </c>
      <c r="B1117" t="s">
        <v>3208</v>
      </c>
      <c r="C1117" t="s">
        <v>17</v>
      </c>
      <c r="D1117" s="1" t="s">
        <v>20</v>
      </c>
      <c r="E1117" s="11">
        <v>1318.95</v>
      </c>
      <c r="F1117" s="11">
        <v>1627.77</v>
      </c>
      <c r="G1117" s="11">
        <v>2223.6799999999998</v>
      </c>
      <c r="H1117" s="11">
        <v>1014.68</v>
      </c>
      <c r="I1117" s="11">
        <v>1361.45</v>
      </c>
      <c r="J1117" s="11">
        <v>1180.3800000000001</v>
      </c>
      <c r="K1117" s="11">
        <v>1270.45</v>
      </c>
      <c r="L1117" s="11">
        <v>1391.11</v>
      </c>
      <c r="M1117" s="11">
        <v>1359.05</v>
      </c>
      <c r="N1117" s="11">
        <v>1246.24</v>
      </c>
      <c r="O1117" s="11">
        <v>595.34</v>
      </c>
      <c r="P1117" s="11">
        <v>1390.07</v>
      </c>
      <c r="Q1117" s="11">
        <v>15979.17</v>
      </c>
      <c r="R1117" t="str">
        <f>VLOOKUP(D1117,Lookups!$A$4:$E$311,5,FALSE)</f>
        <v>CR5</v>
      </c>
      <c r="S1117" t="str">
        <f t="shared" si="90"/>
        <v>926</v>
      </c>
      <c r="T1117" t="str">
        <f t="shared" si="91"/>
        <v>CR5926</v>
      </c>
      <c r="U1117" t="str">
        <f t="shared" si="87"/>
        <v>CR59262014</v>
      </c>
      <c r="V1117" t="str">
        <f t="shared" si="88"/>
        <v>PLTL</v>
      </c>
      <c r="W1117" t="str">
        <f t="shared" si="89"/>
        <v>CR5PLTL2014</v>
      </c>
    </row>
    <row r="1118" spans="1:23" x14ac:dyDescent="0.25">
      <c r="A1118" t="s">
        <v>3222</v>
      </c>
      <c r="B1118" t="s">
        <v>3208</v>
      </c>
      <c r="C1118" t="s">
        <v>17</v>
      </c>
      <c r="D1118" s="1" t="s">
        <v>21</v>
      </c>
      <c r="E1118" s="11">
        <v>1958.2</v>
      </c>
      <c r="F1118" s="11">
        <v>1441.68</v>
      </c>
      <c r="G1118" s="11">
        <v>3316.55</v>
      </c>
      <c r="H1118" s="11">
        <v>1757.94</v>
      </c>
      <c r="I1118" s="11">
        <v>1899.23</v>
      </c>
      <c r="J1118" s="11">
        <v>2050.0500000000002</v>
      </c>
      <c r="K1118" s="11">
        <v>1655.38</v>
      </c>
      <c r="L1118" s="11">
        <v>1195.8800000000001</v>
      </c>
      <c r="M1118" s="11">
        <v>1448.35</v>
      </c>
      <c r="N1118" s="11">
        <v>1003.09</v>
      </c>
      <c r="O1118" s="11">
        <v>1081.4000000000001</v>
      </c>
      <c r="P1118" s="11">
        <v>1656.45</v>
      </c>
      <c r="Q1118" s="11">
        <v>20464.2</v>
      </c>
      <c r="R1118" t="str">
        <f>VLOOKUP(D1118,Lookups!$A$4:$E$311,5,FALSE)</f>
        <v>CR6</v>
      </c>
      <c r="S1118" t="str">
        <f t="shared" si="90"/>
        <v>926</v>
      </c>
      <c r="T1118" t="str">
        <f t="shared" si="91"/>
        <v>CR6926</v>
      </c>
      <c r="U1118" t="str">
        <f t="shared" si="87"/>
        <v>CR69262014</v>
      </c>
      <c r="V1118" t="str">
        <f t="shared" si="88"/>
        <v>PLTL</v>
      </c>
      <c r="W1118" t="str">
        <f t="shared" si="89"/>
        <v>CR6PLTL2014</v>
      </c>
    </row>
    <row r="1119" spans="1:23" x14ac:dyDescent="0.25">
      <c r="A1119" t="s">
        <v>3222</v>
      </c>
      <c r="B1119" t="s">
        <v>3208</v>
      </c>
      <c r="C1119" t="s">
        <v>17</v>
      </c>
      <c r="D1119" s="1" t="s">
        <v>22</v>
      </c>
      <c r="E1119" s="11">
        <v>-15.79</v>
      </c>
      <c r="F1119" s="11">
        <v>6.92</v>
      </c>
      <c r="G1119" s="11">
        <v>7.13</v>
      </c>
      <c r="H1119" s="11">
        <v>7.13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5.39</v>
      </c>
      <c r="R1119" t="str">
        <f>VLOOKUP(D1119,Lookups!$A$4:$E$311,5,FALSE)</f>
        <v>TY3</v>
      </c>
      <c r="S1119" t="str">
        <f t="shared" si="90"/>
        <v>926</v>
      </c>
      <c r="T1119" t="str">
        <f t="shared" si="91"/>
        <v>TY3926</v>
      </c>
      <c r="U1119" t="str">
        <f t="shared" si="87"/>
        <v>TY39262014</v>
      </c>
      <c r="V1119" t="str">
        <f t="shared" si="88"/>
        <v>PLTL</v>
      </c>
      <c r="W1119" t="str">
        <f t="shared" si="89"/>
        <v>TY3PLTL2014</v>
      </c>
    </row>
    <row r="1120" spans="1:23" x14ac:dyDescent="0.25">
      <c r="A1120" t="s">
        <v>3222</v>
      </c>
      <c r="B1120" t="s">
        <v>3208</v>
      </c>
      <c r="C1120" t="s">
        <v>17</v>
      </c>
      <c r="D1120" s="1" t="s">
        <v>23</v>
      </c>
      <c r="E1120" s="11">
        <v>758.79</v>
      </c>
      <c r="F1120" s="11">
        <v>794.75</v>
      </c>
      <c r="G1120" s="11">
        <v>768.52</v>
      </c>
      <c r="H1120" s="11">
        <v>814.48</v>
      </c>
      <c r="I1120" s="11">
        <v>872.28</v>
      </c>
      <c r="J1120" s="11">
        <v>1069.56</v>
      </c>
      <c r="K1120" s="11">
        <v>698.84</v>
      </c>
      <c r="L1120" s="11">
        <v>671.64</v>
      </c>
      <c r="M1120" s="11">
        <v>640.58000000000004</v>
      </c>
      <c r="N1120" s="11">
        <v>366.59</v>
      </c>
      <c r="O1120" s="11">
        <v>195.22</v>
      </c>
      <c r="P1120" s="11">
        <v>378.85</v>
      </c>
      <c r="Q1120" s="11">
        <v>8030.1</v>
      </c>
      <c r="R1120" t="str">
        <f>VLOOKUP(D1120,Lookups!$A$4:$E$311,5,FALSE)</f>
        <v>TYC</v>
      </c>
      <c r="S1120" t="str">
        <f t="shared" si="90"/>
        <v>926</v>
      </c>
      <c r="T1120" t="str">
        <f t="shared" si="91"/>
        <v>TYC926</v>
      </c>
      <c r="U1120" t="str">
        <f t="shared" si="87"/>
        <v>TYC9262014</v>
      </c>
      <c r="V1120" t="str">
        <f t="shared" si="88"/>
        <v>PLTL</v>
      </c>
      <c r="W1120" t="str">
        <f t="shared" si="89"/>
        <v>TYCPLTL2014</v>
      </c>
    </row>
    <row r="1121" spans="1:23" x14ac:dyDescent="0.25">
      <c r="A1121" t="s">
        <v>3222</v>
      </c>
      <c r="B1121" t="s">
        <v>3208</v>
      </c>
      <c r="C1121" t="s">
        <v>17</v>
      </c>
      <c r="D1121" s="1" t="s">
        <v>24</v>
      </c>
      <c r="E1121" s="11">
        <v>182.09</v>
      </c>
      <c r="F1121" s="11">
        <v>30.58</v>
      </c>
      <c r="G1121" s="11">
        <v>197.35</v>
      </c>
      <c r="H1121" s="11">
        <v>115.74</v>
      </c>
      <c r="I1121" s="11">
        <v>159.66</v>
      </c>
      <c r="J1121" s="11">
        <v>196.03</v>
      </c>
      <c r="K1121" s="11">
        <v>238.66</v>
      </c>
      <c r="L1121" s="11">
        <v>124.03</v>
      </c>
      <c r="M1121" s="11">
        <v>248.7</v>
      </c>
      <c r="N1121" s="11">
        <v>518.26</v>
      </c>
      <c r="O1121" s="11">
        <v>344.88</v>
      </c>
      <c r="P1121" s="11">
        <v>424.69</v>
      </c>
      <c r="Q1121" s="11">
        <v>2780.67</v>
      </c>
      <c r="R1121" t="str">
        <f>VLOOKUP(D1121,Lookups!$A$4:$E$311,5,FALSE)</f>
        <v>GR3</v>
      </c>
      <c r="S1121" t="str">
        <f t="shared" si="90"/>
        <v>926</v>
      </c>
      <c r="T1121" t="str">
        <f t="shared" si="91"/>
        <v>GR3926</v>
      </c>
      <c r="U1121" t="str">
        <f t="shared" si="87"/>
        <v>GR39262014</v>
      </c>
      <c r="V1121" t="str">
        <f t="shared" si="88"/>
        <v>PLTL</v>
      </c>
      <c r="W1121" t="str">
        <f t="shared" si="89"/>
        <v>GR3PLTL2014</v>
      </c>
    </row>
    <row r="1122" spans="1:23" x14ac:dyDescent="0.25">
      <c r="A1122" t="s">
        <v>3222</v>
      </c>
      <c r="B1122" t="s">
        <v>3208</v>
      </c>
      <c r="C1122" t="s">
        <v>17</v>
      </c>
      <c r="D1122" s="1" t="s">
        <v>25</v>
      </c>
      <c r="E1122" s="11">
        <v>197.35</v>
      </c>
      <c r="F1122" s="11">
        <v>42.74</v>
      </c>
      <c r="G1122" s="11">
        <v>179.41</v>
      </c>
      <c r="H1122" s="11">
        <v>359.12</v>
      </c>
      <c r="I1122" s="11">
        <v>229.59</v>
      </c>
      <c r="J1122" s="11">
        <v>357.06</v>
      </c>
      <c r="K1122" s="11">
        <v>263.64</v>
      </c>
      <c r="L1122" s="11">
        <v>288.52999999999997</v>
      </c>
      <c r="M1122" s="11">
        <v>183.87</v>
      </c>
      <c r="N1122" s="11">
        <v>131.4</v>
      </c>
      <c r="O1122" s="11">
        <v>193.03</v>
      </c>
      <c r="P1122" s="11">
        <v>395.97</v>
      </c>
      <c r="Q1122" s="11">
        <v>2821.71</v>
      </c>
      <c r="R1122" t="str">
        <f>VLOOKUP(D1122,Lookups!$A$4:$E$311,5,FALSE)</f>
        <v>GR4</v>
      </c>
      <c r="S1122" t="str">
        <f t="shared" si="90"/>
        <v>926</v>
      </c>
      <c r="T1122" t="str">
        <f t="shared" si="91"/>
        <v>GR4926</v>
      </c>
      <c r="U1122" t="str">
        <f t="shared" si="87"/>
        <v>GR49262014</v>
      </c>
      <c r="V1122" t="str">
        <f t="shared" si="88"/>
        <v>PLTL</v>
      </c>
      <c r="W1122" t="str">
        <f t="shared" si="89"/>
        <v>GR4PLTL2014</v>
      </c>
    </row>
    <row r="1123" spans="1:23" x14ac:dyDescent="0.25">
      <c r="A1123" t="s">
        <v>3222</v>
      </c>
      <c r="B1123" t="s">
        <v>3208</v>
      </c>
      <c r="C1123" t="s">
        <v>17</v>
      </c>
      <c r="D1123" s="1" t="s">
        <v>26</v>
      </c>
      <c r="E1123" s="11">
        <v>10959.13</v>
      </c>
      <c r="F1123" s="11">
        <v>10393.16</v>
      </c>
      <c r="G1123" s="11">
        <v>10791.01</v>
      </c>
      <c r="H1123" s="11">
        <v>10166.23</v>
      </c>
      <c r="I1123" s="11">
        <v>9999.92</v>
      </c>
      <c r="J1123" s="11">
        <v>9984.24</v>
      </c>
      <c r="K1123" s="11">
        <v>10284.44</v>
      </c>
      <c r="L1123" s="11">
        <v>11276.63</v>
      </c>
      <c r="M1123" s="11">
        <v>10588.7</v>
      </c>
      <c r="N1123" s="11">
        <v>11443.49</v>
      </c>
      <c r="O1123" s="11">
        <v>9492.18</v>
      </c>
      <c r="P1123" s="11">
        <v>20443.72</v>
      </c>
      <c r="Q1123" s="11">
        <v>135822.85</v>
      </c>
      <c r="R1123" t="str">
        <f>VLOOKUP(D1123,Lookups!$A$4:$E$311,5,FALSE)</f>
        <v>GRC</v>
      </c>
      <c r="S1123" t="str">
        <f t="shared" si="90"/>
        <v>926</v>
      </c>
      <c r="T1123" t="str">
        <f t="shared" si="91"/>
        <v>GRC926</v>
      </c>
      <c r="U1123" t="str">
        <f t="shared" si="87"/>
        <v>GRC9262014</v>
      </c>
      <c r="V1123" t="str">
        <f t="shared" si="88"/>
        <v>PLTL</v>
      </c>
      <c r="W1123" t="str">
        <f t="shared" si="89"/>
        <v>GRCPLTL2014</v>
      </c>
    </row>
    <row r="1124" spans="1:23" x14ac:dyDescent="0.25">
      <c r="A1124" t="s">
        <v>3222</v>
      </c>
      <c r="B1124" t="s">
        <v>3209</v>
      </c>
      <c r="C1124" t="s">
        <v>17</v>
      </c>
      <c r="D1124" s="1" t="s">
        <v>18</v>
      </c>
      <c r="E1124" s="11">
        <v>6351.44</v>
      </c>
      <c r="F1124" s="11">
        <v>5573.62</v>
      </c>
      <c r="G1124" s="11">
        <v>6264.48</v>
      </c>
      <c r="H1124" s="11">
        <v>5490.39</v>
      </c>
      <c r="I1124" s="11">
        <v>5174.34</v>
      </c>
      <c r="J1124" s="11">
        <v>5557.88</v>
      </c>
      <c r="K1124" s="11">
        <v>5844.81</v>
      </c>
      <c r="L1124" s="11">
        <v>5870.86</v>
      </c>
      <c r="M1124" s="11">
        <v>5669.91</v>
      </c>
      <c r="N1124" s="11">
        <v>4765.8500000000004</v>
      </c>
      <c r="O1124" s="11">
        <v>3566.17</v>
      </c>
      <c r="P1124" s="11">
        <v>21107.9</v>
      </c>
      <c r="Q1124" s="11">
        <v>81237.649999999994</v>
      </c>
      <c r="R1124" t="str">
        <f>VLOOKUP(D1124,Lookups!$A$4:$E$311,5,FALSE)</f>
        <v>CRC</v>
      </c>
      <c r="S1124" t="str">
        <f t="shared" si="90"/>
        <v>926</v>
      </c>
      <c r="T1124" t="str">
        <f t="shared" si="91"/>
        <v>CRC926</v>
      </c>
      <c r="U1124" t="str">
        <f t="shared" si="87"/>
        <v>CRC9262014</v>
      </c>
      <c r="V1124" t="str">
        <f t="shared" si="88"/>
        <v>PLTL</v>
      </c>
      <c r="W1124" t="str">
        <f t="shared" si="89"/>
        <v>CRCPLTL2014</v>
      </c>
    </row>
    <row r="1125" spans="1:23" x14ac:dyDescent="0.25">
      <c r="A1125" t="s">
        <v>3222</v>
      </c>
      <c r="B1125" t="s">
        <v>3209</v>
      </c>
      <c r="C1125" t="s">
        <v>17</v>
      </c>
      <c r="D1125" s="1" t="s">
        <v>19</v>
      </c>
      <c r="E1125" s="11">
        <v>102.74</v>
      </c>
      <c r="F1125" s="11">
        <v>-7.23</v>
      </c>
      <c r="G1125" s="11">
        <v>128.53</v>
      </c>
      <c r="H1125" s="11">
        <v>374.57</v>
      </c>
      <c r="I1125" s="11">
        <v>138.56</v>
      </c>
      <c r="J1125" s="11">
        <v>145.63</v>
      </c>
      <c r="K1125" s="11">
        <v>134.28</v>
      </c>
      <c r="L1125" s="11">
        <v>165.52</v>
      </c>
      <c r="M1125" s="11">
        <v>184.93</v>
      </c>
      <c r="N1125" s="11">
        <v>170.46</v>
      </c>
      <c r="O1125" s="11">
        <v>98.34</v>
      </c>
      <c r="P1125" s="11">
        <v>1050.27</v>
      </c>
      <c r="Q1125" s="11">
        <v>2686.6</v>
      </c>
      <c r="R1125" t="str">
        <f>VLOOKUP(D1125,Lookups!$A$4:$E$311,5,FALSE)</f>
        <v>CR4</v>
      </c>
      <c r="S1125" t="str">
        <f t="shared" si="90"/>
        <v>926</v>
      </c>
      <c r="T1125" t="str">
        <f t="shared" si="91"/>
        <v>CR4926</v>
      </c>
      <c r="U1125" t="str">
        <f t="shared" si="87"/>
        <v>CR49262014</v>
      </c>
      <c r="V1125" t="str">
        <f t="shared" si="88"/>
        <v>PLTL</v>
      </c>
      <c r="W1125" t="str">
        <f t="shared" si="89"/>
        <v>CR4PLTL2014</v>
      </c>
    </row>
    <row r="1126" spans="1:23" x14ac:dyDescent="0.25">
      <c r="A1126" t="s">
        <v>3222</v>
      </c>
      <c r="B1126" t="s">
        <v>3209</v>
      </c>
      <c r="C1126" t="s">
        <v>17</v>
      </c>
      <c r="D1126" s="1" t="s">
        <v>20</v>
      </c>
      <c r="E1126" s="11">
        <v>185.61</v>
      </c>
      <c r="F1126" s="11">
        <v>113.43</v>
      </c>
      <c r="G1126" s="11">
        <v>302.05</v>
      </c>
      <c r="H1126" s="11">
        <v>137.09</v>
      </c>
      <c r="I1126" s="11">
        <v>183.97</v>
      </c>
      <c r="J1126" s="11">
        <v>171.3</v>
      </c>
      <c r="K1126" s="11">
        <v>187.74</v>
      </c>
      <c r="L1126" s="11">
        <v>199.01</v>
      </c>
      <c r="M1126" s="11">
        <v>192.61</v>
      </c>
      <c r="N1126" s="11">
        <v>174.9</v>
      </c>
      <c r="O1126" s="11">
        <v>83.56</v>
      </c>
      <c r="P1126" s="11">
        <v>677.91</v>
      </c>
      <c r="Q1126" s="11">
        <v>2609.1799999999998</v>
      </c>
      <c r="R1126" t="str">
        <f>VLOOKUP(D1126,Lookups!$A$4:$E$311,5,FALSE)</f>
        <v>CR5</v>
      </c>
      <c r="S1126" t="str">
        <f t="shared" si="90"/>
        <v>926</v>
      </c>
      <c r="T1126" t="str">
        <f t="shared" si="91"/>
        <v>CR5926</v>
      </c>
      <c r="U1126" t="str">
        <f t="shared" si="87"/>
        <v>CR59262014</v>
      </c>
      <c r="V1126" t="str">
        <f t="shared" si="88"/>
        <v>PLTL</v>
      </c>
      <c r="W1126" t="str">
        <f t="shared" si="89"/>
        <v>CR5PLTL2014</v>
      </c>
    </row>
    <row r="1127" spans="1:23" x14ac:dyDescent="0.25">
      <c r="A1127" t="s">
        <v>3222</v>
      </c>
      <c r="B1127" t="s">
        <v>3209</v>
      </c>
      <c r="C1127" t="s">
        <v>17</v>
      </c>
      <c r="D1127" s="1" t="s">
        <v>21</v>
      </c>
      <c r="E1127" s="11">
        <v>272.58</v>
      </c>
      <c r="F1127" s="11">
        <v>57.41</v>
      </c>
      <c r="G1127" s="11">
        <v>453.44</v>
      </c>
      <c r="H1127" s="11">
        <v>239.18</v>
      </c>
      <c r="I1127" s="11">
        <v>259.74</v>
      </c>
      <c r="J1127" s="11">
        <v>328.65</v>
      </c>
      <c r="K1127" s="11">
        <v>227.02</v>
      </c>
      <c r="L1127" s="11">
        <v>167.84</v>
      </c>
      <c r="M1127" s="11">
        <v>205.17</v>
      </c>
      <c r="N1127" s="11">
        <v>140.76</v>
      </c>
      <c r="O1127" s="11">
        <v>151.81</v>
      </c>
      <c r="P1127" s="11">
        <v>788.06</v>
      </c>
      <c r="Q1127" s="11">
        <v>3291.66</v>
      </c>
      <c r="R1127" t="str">
        <f>VLOOKUP(D1127,Lookups!$A$4:$E$311,5,FALSE)</f>
        <v>CR6</v>
      </c>
      <c r="S1127" t="str">
        <f t="shared" si="90"/>
        <v>926</v>
      </c>
      <c r="T1127" t="str">
        <f t="shared" si="91"/>
        <v>CR6926</v>
      </c>
      <c r="U1127" t="str">
        <f t="shared" si="87"/>
        <v>CR69262014</v>
      </c>
      <c r="V1127" t="str">
        <f t="shared" si="88"/>
        <v>PLTL</v>
      </c>
      <c r="W1127" t="str">
        <f t="shared" si="89"/>
        <v>CR6PLTL2014</v>
      </c>
    </row>
    <row r="1128" spans="1:23" x14ac:dyDescent="0.25">
      <c r="A1128" t="s">
        <v>3222</v>
      </c>
      <c r="B1128" t="s">
        <v>3209</v>
      </c>
      <c r="C1128" t="s">
        <v>17</v>
      </c>
      <c r="D1128" s="1" t="s">
        <v>22</v>
      </c>
      <c r="E1128" s="11">
        <v>-11.38</v>
      </c>
      <c r="F1128" s="11">
        <v>1.1399999999999999</v>
      </c>
      <c r="G1128" s="11">
        <v>1.18</v>
      </c>
      <c r="H1128" s="11">
        <v>1.18</v>
      </c>
      <c r="I1128" s="11">
        <v>0</v>
      </c>
      <c r="J1128" s="11">
        <v>0</v>
      </c>
      <c r="K1128" s="11">
        <v>0</v>
      </c>
      <c r="L1128" s="11">
        <v>0</v>
      </c>
      <c r="M1128" s="11">
        <v>0</v>
      </c>
      <c r="N1128" s="11">
        <v>0</v>
      </c>
      <c r="O1128" s="11">
        <v>0</v>
      </c>
      <c r="P1128" s="11">
        <v>0</v>
      </c>
      <c r="Q1128" s="11">
        <v>-7.88</v>
      </c>
      <c r="R1128" t="str">
        <f>VLOOKUP(D1128,Lookups!$A$4:$E$311,5,FALSE)</f>
        <v>TY3</v>
      </c>
      <c r="S1128" t="str">
        <f t="shared" si="90"/>
        <v>926</v>
      </c>
      <c r="T1128" t="str">
        <f t="shared" si="91"/>
        <v>TY3926</v>
      </c>
      <c r="U1128" t="str">
        <f t="shared" si="87"/>
        <v>TY39262014</v>
      </c>
      <c r="V1128" t="str">
        <f t="shared" si="88"/>
        <v>PLTL</v>
      </c>
      <c r="W1128" t="str">
        <f t="shared" si="89"/>
        <v>TY3PLTL2014</v>
      </c>
    </row>
    <row r="1129" spans="1:23" x14ac:dyDescent="0.25">
      <c r="A1129" t="s">
        <v>3222</v>
      </c>
      <c r="B1129" t="s">
        <v>3209</v>
      </c>
      <c r="C1129" t="s">
        <v>17</v>
      </c>
      <c r="D1129" s="1" t="s">
        <v>23</v>
      </c>
      <c r="E1129" s="11">
        <v>139.58000000000001</v>
      </c>
      <c r="F1129" s="11">
        <v>131.11000000000001</v>
      </c>
      <c r="G1129" s="11">
        <v>126.79</v>
      </c>
      <c r="H1129" s="11">
        <v>134.38999999999999</v>
      </c>
      <c r="I1129" s="11">
        <v>143.9</v>
      </c>
      <c r="J1129" s="11">
        <v>218.42</v>
      </c>
      <c r="K1129" s="11">
        <v>142.72</v>
      </c>
      <c r="L1129" s="11">
        <v>137.16</v>
      </c>
      <c r="M1129" s="11">
        <v>130.81</v>
      </c>
      <c r="N1129" s="11">
        <v>74.849999999999994</v>
      </c>
      <c r="O1129" s="11">
        <v>39.85</v>
      </c>
      <c r="P1129" s="11">
        <v>187.91</v>
      </c>
      <c r="Q1129" s="11">
        <v>1607.49</v>
      </c>
      <c r="R1129" t="str">
        <f>VLOOKUP(D1129,Lookups!$A$4:$E$311,5,FALSE)</f>
        <v>TYC</v>
      </c>
      <c r="S1129" t="str">
        <f t="shared" si="90"/>
        <v>926</v>
      </c>
      <c r="T1129" t="str">
        <f t="shared" si="91"/>
        <v>TYC926</v>
      </c>
      <c r="U1129" t="str">
        <f t="shared" si="87"/>
        <v>TYC9262014</v>
      </c>
      <c r="V1129" t="str">
        <f t="shared" si="88"/>
        <v>PLTL</v>
      </c>
      <c r="W1129" t="str">
        <f t="shared" si="89"/>
        <v>TYCPLTL2014</v>
      </c>
    </row>
    <row r="1130" spans="1:23" x14ac:dyDescent="0.25">
      <c r="A1130" t="s">
        <v>3222</v>
      </c>
      <c r="B1130" t="s">
        <v>3209</v>
      </c>
      <c r="C1130" t="s">
        <v>17</v>
      </c>
      <c r="D1130" s="1" t="s">
        <v>24</v>
      </c>
      <c r="E1130" s="11">
        <v>30.02</v>
      </c>
      <c r="F1130" s="11">
        <v>-47.07</v>
      </c>
      <c r="G1130" s="11">
        <v>32.520000000000003</v>
      </c>
      <c r="H1130" s="11">
        <v>19.059999999999999</v>
      </c>
      <c r="I1130" s="11">
        <v>26.33</v>
      </c>
      <c r="J1130" s="11">
        <v>40.07</v>
      </c>
      <c r="K1130" s="11">
        <v>48.75</v>
      </c>
      <c r="L1130" s="11">
        <v>25.32</v>
      </c>
      <c r="M1130" s="11">
        <v>50.79</v>
      </c>
      <c r="N1130" s="11">
        <v>117.54</v>
      </c>
      <c r="O1130" s="11">
        <v>70.459999999999994</v>
      </c>
      <c r="P1130" s="11">
        <v>210.66</v>
      </c>
      <c r="Q1130" s="11">
        <v>624.45000000000005</v>
      </c>
      <c r="R1130" t="str">
        <f>VLOOKUP(D1130,Lookups!$A$4:$E$311,5,FALSE)</f>
        <v>GR3</v>
      </c>
      <c r="S1130" t="str">
        <f t="shared" si="90"/>
        <v>926</v>
      </c>
      <c r="T1130" t="str">
        <f t="shared" si="91"/>
        <v>GR3926</v>
      </c>
      <c r="U1130" t="str">
        <f t="shared" si="87"/>
        <v>GR39262014</v>
      </c>
      <c r="V1130" t="str">
        <f t="shared" si="88"/>
        <v>PLTL</v>
      </c>
      <c r="W1130" t="str">
        <f t="shared" si="89"/>
        <v>GR3PLTL2014</v>
      </c>
    </row>
    <row r="1131" spans="1:23" x14ac:dyDescent="0.25">
      <c r="A1131" t="s">
        <v>3222</v>
      </c>
      <c r="B1131" t="s">
        <v>3209</v>
      </c>
      <c r="C1131" t="s">
        <v>17</v>
      </c>
      <c r="D1131" s="1" t="s">
        <v>25</v>
      </c>
      <c r="E1131" s="11">
        <v>32.520000000000003</v>
      </c>
      <c r="F1131" s="11">
        <v>-71.09</v>
      </c>
      <c r="G1131" s="11">
        <v>29.56</v>
      </c>
      <c r="H1131" s="11">
        <v>63.17</v>
      </c>
      <c r="I1131" s="11">
        <v>37.86</v>
      </c>
      <c r="J1131" s="11">
        <v>72.95</v>
      </c>
      <c r="K1131" s="11">
        <v>53.89</v>
      </c>
      <c r="L1131" s="11">
        <v>63.08</v>
      </c>
      <c r="M1131" s="11">
        <v>37.54</v>
      </c>
      <c r="N1131" s="11">
        <v>26.85</v>
      </c>
      <c r="O1131" s="11">
        <v>39.43</v>
      </c>
      <c r="P1131" s="11">
        <v>196.43</v>
      </c>
      <c r="Q1131" s="11">
        <v>582.19000000000005</v>
      </c>
      <c r="R1131" t="str">
        <f>VLOOKUP(D1131,Lookups!$A$4:$E$311,5,FALSE)</f>
        <v>GR4</v>
      </c>
      <c r="S1131" t="str">
        <f t="shared" si="90"/>
        <v>926</v>
      </c>
      <c r="T1131" t="str">
        <f t="shared" si="91"/>
        <v>GR4926</v>
      </c>
      <c r="U1131" t="str">
        <f t="shared" si="87"/>
        <v>GR49262014</v>
      </c>
      <c r="V1131" t="str">
        <f t="shared" si="88"/>
        <v>PLTL</v>
      </c>
      <c r="W1131" t="str">
        <f t="shared" si="89"/>
        <v>GR4PLTL2014</v>
      </c>
    </row>
    <row r="1132" spans="1:23" x14ac:dyDescent="0.25">
      <c r="A1132" t="s">
        <v>3222</v>
      </c>
      <c r="B1132" t="s">
        <v>3209</v>
      </c>
      <c r="C1132" t="s">
        <v>17</v>
      </c>
      <c r="D1132" s="1" t="s">
        <v>26</v>
      </c>
      <c r="E1132" s="11">
        <v>1782.21</v>
      </c>
      <c r="F1132" s="11">
        <v>1662.72</v>
      </c>
      <c r="G1132" s="11">
        <v>1780.23</v>
      </c>
      <c r="H1132" s="11">
        <v>1677.07</v>
      </c>
      <c r="I1132" s="11">
        <v>1649.61</v>
      </c>
      <c r="J1132" s="11">
        <v>2038.91</v>
      </c>
      <c r="K1132" s="11">
        <v>2100.2600000000002</v>
      </c>
      <c r="L1132" s="11">
        <v>2302.96</v>
      </c>
      <c r="M1132" s="11">
        <v>2162.42</v>
      </c>
      <c r="N1132" s="11">
        <v>2337.0500000000002</v>
      </c>
      <c r="O1132" s="11">
        <v>1938.5</v>
      </c>
      <c r="P1132" s="11">
        <v>10154.530000000001</v>
      </c>
      <c r="Q1132" s="11">
        <v>31586.47</v>
      </c>
      <c r="R1132" t="str">
        <f>VLOOKUP(D1132,Lookups!$A$4:$E$311,5,FALSE)</f>
        <v>GRC</v>
      </c>
      <c r="S1132" t="str">
        <f t="shared" si="90"/>
        <v>926</v>
      </c>
      <c r="T1132" t="str">
        <f t="shared" si="91"/>
        <v>GRC926</v>
      </c>
      <c r="U1132" t="str">
        <f t="shared" si="87"/>
        <v>GRC9262014</v>
      </c>
      <c r="V1132" t="str">
        <f t="shared" si="88"/>
        <v>PLTL</v>
      </c>
      <c r="W1132" t="str">
        <f t="shared" si="89"/>
        <v>GRCPLTL2014</v>
      </c>
    </row>
    <row r="1133" spans="1:23" x14ac:dyDescent="0.25">
      <c r="A1133" t="s">
        <v>3222</v>
      </c>
      <c r="B1133" t="s">
        <v>3210</v>
      </c>
      <c r="C1133" t="s">
        <v>17</v>
      </c>
      <c r="D1133" s="1" t="s">
        <v>22</v>
      </c>
      <c r="E1133" s="11">
        <v>0</v>
      </c>
      <c r="F1133" s="11">
        <v>0</v>
      </c>
      <c r="G1133" s="11">
        <v>0</v>
      </c>
      <c r="H1133" s="11">
        <v>0</v>
      </c>
      <c r="I1133" s="11">
        <v>864</v>
      </c>
      <c r="J1133" s="11">
        <v>0</v>
      </c>
      <c r="K1133" s="11">
        <v>0</v>
      </c>
      <c r="L1133" s="11">
        <v>0</v>
      </c>
      <c r="M1133" s="11">
        <v>0</v>
      </c>
      <c r="N1133" s="11">
        <v>0</v>
      </c>
      <c r="O1133" s="11">
        <v>0</v>
      </c>
      <c r="P1133" s="11">
        <v>0</v>
      </c>
      <c r="Q1133" s="11">
        <v>864</v>
      </c>
      <c r="R1133" t="str">
        <f>VLOOKUP(D1133,Lookups!$A$4:$E$311,5,FALSE)</f>
        <v>TY3</v>
      </c>
      <c r="S1133" t="str">
        <f t="shared" si="90"/>
        <v>926</v>
      </c>
      <c r="T1133" t="str">
        <f t="shared" si="91"/>
        <v>TY3926</v>
      </c>
      <c r="U1133" t="str">
        <f t="shared" si="87"/>
        <v>TY39262014</v>
      </c>
      <c r="V1133" t="str">
        <f t="shared" si="88"/>
        <v>PLTL</v>
      </c>
      <c r="W1133" t="str">
        <f t="shared" si="89"/>
        <v>TY3PLTL2014</v>
      </c>
    </row>
    <row r="1134" spans="1:23" x14ac:dyDescent="0.25">
      <c r="A1134" t="s">
        <v>3222</v>
      </c>
      <c r="B1134" t="s">
        <v>3211</v>
      </c>
      <c r="C1134" t="s">
        <v>17</v>
      </c>
      <c r="D1134" s="1" t="s">
        <v>18</v>
      </c>
      <c r="E1134" s="11">
        <v>1.72</v>
      </c>
      <c r="F1134" s="11">
        <v>12.89</v>
      </c>
      <c r="G1134" s="11">
        <v>6.44</v>
      </c>
      <c r="H1134" s="11">
        <v>4.1399999999999997</v>
      </c>
      <c r="I1134" s="11">
        <v>8.02</v>
      </c>
      <c r="J1134" s="11">
        <v>4.55</v>
      </c>
      <c r="K1134" s="11">
        <v>6.3</v>
      </c>
      <c r="L1134" s="11">
        <v>2.9</v>
      </c>
      <c r="M1134" s="11">
        <v>8.44</v>
      </c>
      <c r="N1134" s="11">
        <v>3</v>
      </c>
      <c r="O1134" s="11">
        <v>3.82</v>
      </c>
      <c r="P1134" s="11">
        <v>7.28</v>
      </c>
      <c r="Q1134" s="11">
        <v>69.5</v>
      </c>
      <c r="R1134" t="str">
        <f>VLOOKUP(D1134,Lookups!$A$4:$E$311,5,FALSE)</f>
        <v>CRC</v>
      </c>
      <c r="S1134" t="str">
        <f t="shared" si="90"/>
        <v>926</v>
      </c>
      <c r="T1134" t="str">
        <f t="shared" si="91"/>
        <v>CRC926</v>
      </c>
      <c r="U1134" t="str">
        <f t="shared" si="87"/>
        <v>CRC9262014</v>
      </c>
      <c r="V1134" t="str">
        <f t="shared" si="88"/>
        <v>PLTL</v>
      </c>
      <c r="W1134" t="str">
        <f t="shared" si="89"/>
        <v>CRCPLTL2014</v>
      </c>
    </row>
    <row r="1135" spans="1:23" x14ac:dyDescent="0.25">
      <c r="A1135" t="s">
        <v>3222</v>
      </c>
      <c r="B1135" t="s">
        <v>3211</v>
      </c>
      <c r="C1135" t="s">
        <v>17</v>
      </c>
      <c r="D1135" s="1" t="s">
        <v>19</v>
      </c>
      <c r="E1135" s="11">
        <v>0</v>
      </c>
      <c r="F1135" s="11">
        <v>62.31</v>
      </c>
      <c r="G1135" s="11">
        <v>0</v>
      </c>
      <c r="H1135" s="11">
        <v>4.71</v>
      </c>
      <c r="I1135" s="11">
        <v>0</v>
      </c>
      <c r="J1135" s="11">
        <v>0</v>
      </c>
      <c r="K1135" s="11">
        <v>0</v>
      </c>
      <c r="L1135" s="11">
        <v>0</v>
      </c>
      <c r="M1135" s="11">
        <v>1.77</v>
      </c>
      <c r="N1135" s="11">
        <v>3.22</v>
      </c>
      <c r="O1135" s="11">
        <v>0</v>
      </c>
      <c r="P1135" s="11">
        <v>5.61</v>
      </c>
      <c r="Q1135" s="11">
        <v>77.62</v>
      </c>
      <c r="R1135" t="str">
        <f>VLOOKUP(D1135,Lookups!$A$4:$E$311,5,FALSE)</f>
        <v>CR4</v>
      </c>
      <c r="S1135" t="str">
        <f t="shared" si="90"/>
        <v>926</v>
      </c>
      <c r="T1135" t="str">
        <f t="shared" si="91"/>
        <v>CR4926</v>
      </c>
      <c r="U1135" t="str">
        <f t="shared" si="87"/>
        <v>CR49262014</v>
      </c>
      <c r="V1135" t="str">
        <f t="shared" si="88"/>
        <v>PLTL</v>
      </c>
      <c r="W1135" t="str">
        <f t="shared" si="89"/>
        <v>CR4PLTL2014</v>
      </c>
    </row>
    <row r="1136" spans="1:23" x14ac:dyDescent="0.25">
      <c r="A1136" t="s">
        <v>3222</v>
      </c>
      <c r="B1136" t="s">
        <v>3211</v>
      </c>
      <c r="C1136" t="s">
        <v>17</v>
      </c>
      <c r="D1136" s="1" t="s">
        <v>20</v>
      </c>
      <c r="E1136" s="11">
        <v>0</v>
      </c>
      <c r="F1136" s="11">
        <v>69.23</v>
      </c>
      <c r="G1136" s="11">
        <v>0</v>
      </c>
      <c r="H1136" s="11">
        <v>0</v>
      </c>
      <c r="I1136" s="11">
        <v>0</v>
      </c>
      <c r="J1136" s="11">
        <v>0</v>
      </c>
      <c r="K1136" s="11">
        <v>0</v>
      </c>
      <c r="L1136" s="11">
        <v>0</v>
      </c>
      <c r="M1136" s="11">
        <v>0</v>
      </c>
      <c r="N1136" s="11">
        <v>0</v>
      </c>
      <c r="O1136" s="11">
        <v>0</v>
      </c>
      <c r="P1136" s="11">
        <v>0</v>
      </c>
      <c r="Q1136" s="11">
        <v>69.23</v>
      </c>
      <c r="R1136" t="str">
        <f>VLOOKUP(D1136,Lookups!$A$4:$E$311,5,FALSE)</f>
        <v>CR5</v>
      </c>
      <c r="S1136" t="str">
        <f t="shared" si="90"/>
        <v>926</v>
      </c>
      <c r="T1136" t="str">
        <f t="shared" si="91"/>
        <v>CR5926</v>
      </c>
      <c r="U1136" t="str">
        <f t="shared" si="87"/>
        <v>CR59262014</v>
      </c>
      <c r="V1136" t="str">
        <f t="shared" si="88"/>
        <v>PLTL</v>
      </c>
      <c r="W1136" t="str">
        <f t="shared" si="89"/>
        <v>CR5PLTL2014</v>
      </c>
    </row>
    <row r="1137" spans="1:23" x14ac:dyDescent="0.25">
      <c r="A1137" t="s">
        <v>3222</v>
      </c>
      <c r="B1137" t="s">
        <v>3211</v>
      </c>
      <c r="C1137" t="s">
        <v>17</v>
      </c>
      <c r="D1137" s="1" t="s">
        <v>21</v>
      </c>
      <c r="E1137" s="11">
        <v>0</v>
      </c>
      <c r="F1137" s="11">
        <v>99.22</v>
      </c>
      <c r="G1137" s="11">
        <v>0</v>
      </c>
      <c r="H1137" s="11">
        <v>0</v>
      </c>
      <c r="I1137" s="11">
        <v>0</v>
      </c>
      <c r="J1137" s="11">
        <v>0</v>
      </c>
      <c r="K1137" s="11">
        <v>0</v>
      </c>
      <c r="L1137" s="11">
        <v>0</v>
      </c>
      <c r="M1137" s="11">
        <v>0</v>
      </c>
      <c r="N1137" s="11">
        <v>0</v>
      </c>
      <c r="O1137" s="11">
        <v>0</v>
      </c>
      <c r="P1137" s="11">
        <v>0</v>
      </c>
      <c r="Q1137" s="11">
        <v>99.22</v>
      </c>
      <c r="R1137" t="str">
        <f>VLOOKUP(D1137,Lookups!$A$4:$E$311,5,FALSE)</f>
        <v>CR6</v>
      </c>
      <c r="S1137" t="str">
        <f t="shared" si="90"/>
        <v>926</v>
      </c>
      <c r="T1137" t="str">
        <f t="shared" si="91"/>
        <v>CR6926</v>
      </c>
      <c r="U1137" t="str">
        <f t="shared" si="87"/>
        <v>CR69262014</v>
      </c>
      <c r="V1137" t="str">
        <f t="shared" si="88"/>
        <v>PLTL</v>
      </c>
      <c r="W1137" t="str">
        <f t="shared" si="89"/>
        <v>CR6PLTL2014</v>
      </c>
    </row>
    <row r="1138" spans="1:23" x14ac:dyDescent="0.25">
      <c r="A1138" t="s">
        <v>3222</v>
      </c>
      <c r="B1138" t="s">
        <v>3211</v>
      </c>
      <c r="C1138" t="s">
        <v>17</v>
      </c>
      <c r="D1138" s="1" t="s">
        <v>23</v>
      </c>
      <c r="E1138" s="11">
        <v>0</v>
      </c>
      <c r="F1138" s="11">
        <v>0</v>
      </c>
      <c r="G1138" s="11">
        <v>0</v>
      </c>
      <c r="H1138" s="11">
        <v>0</v>
      </c>
      <c r="I1138" s="11">
        <v>0</v>
      </c>
      <c r="J1138" s="11">
        <v>0</v>
      </c>
      <c r="K1138" s="11">
        <v>0</v>
      </c>
      <c r="L1138" s="11">
        <v>0</v>
      </c>
      <c r="M1138" s="11">
        <v>0.95</v>
      </c>
      <c r="N1138" s="11">
        <v>0.33</v>
      </c>
      <c r="O1138" s="11">
        <v>0</v>
      </c>
      <c r="P1138" s="11">
        <v>0</v>
      </c>
      <c r="Q1138" s="11">
        <v>1.28</v>
      </c>
      <c r="R1138" t="str">
        <f>VLOOKUP(D1138,Lookups!$A$4:$E$311,5,FALSE)</f>
        <v>TYC</v>
      </c>
      <c r="S1138" t="str">
        <f t="shared" si="90"/>
        <v>926</v>
      </c>
      <c r="T1138" t="str">
        <f t="shared" si="91"/>
        <v>TYC926</v>
      </c>
      <c r="U1138" t="str">
        <f t="shared" si="87"/>
        <v>TYC9262014</v>
      </c>
      <c r="V1138" t="str">
        <f t="shared" si="88"/>
        <v>PLTL</v>
      </c>
      <c r="W1138" t="str">
        <f t="shared" si="89"/>
        <v>TYCPLTL2014</v>
      </c>
    </row>
    <row r="1139" spans="1:23" x14ac:dyDescent="0.25">
      <c r="A1139" t="s">
        <v>3222</v>
      </c>
      <c r="B1139" t="s">
        <v>3211</v>
      </c>
      <c r="C1139" t="s">
        <v>17</v>
      </c>
      <c r="D1139" s="1" t="s">
        <v>24</v>
      </c>
      <c r="E1139" s="11">
        <v>0</v>
      </c>
      <c r="F1139" s="11">
        <v>35.68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35.68</v>
      </c>
      <c r="R1139" t="str">
        <f>VLOOKUP(D1139,Lookups!$A$4:$E$311,5,FALSE)</f>
        <v>GR3</v>
      </c>
      <c r="S1139" t="str">
        <f t="shared" si="90"/>
        <v>926</v>
      </c>
      <c r="T1139" t="str">
        <f t="shared" si="91"/>
        <v>GR3926</v>
      </c>
      <c r="U1139" t="str">
        <f t="shared" si="87"/>
        <v>GR39262014</v>
      </c>
      <c r="V1139" t="str">
        <f t="shared" si="88"/>
        <v>PLTL</v>
      </c>
      <c r="W1139" t="str">
        <f t="shared" si="89"/>
        <v>GR3PLTL2014</v>
      </c>
    </row>
    <row r="1140" spans="1:23" x14ac:dyDescent="0.25">
      <c r="A1140" t="s">
        <v>3222</v>
      </c>
      <c r="B1140" t="s">
        <v>3211</v>
      </c>
      <c r="C1140" t="s">
        <v>17</v>
      </c>
      <c r="D1140" s="1" t="s">
        <v>25</v>
      </c>
      <c r="E1140" s="11">
        <v>0</v>
      </c>
      <c r="F1140" s="11">
        <v>53.54</v>
      </c>
      <c r="G1140" s="11">
        <v>0</v>
      </c>
      <c r="H1140" s="11">
        <v>0</v>
      </c>
      <c r="I1140" s="11">
        <v>0</v>
      </c>
      <c r="J1140" s="11">
        <v>0</v>
      </c>
      <c r="K1140" s="11">
        <v>0</v>
      </c>
      <c r="L1140" s="11">
        <v>0</v>
      </c>
      <c r="M1140" s="11">
        <v>0</v>
      </c>
      <c r="N1140" s="11">
        <v>0</v>
      </c>
      <c r="O1140" s="11">
        <v>0</v>
      </c>
      <c r="P1140" s="11">
        <v>0</v>
      </c>
      <c r="Q1140" s="11">
        <v>53.54</v>
      </c>
      <c r="R1140" t="str">
        <f>VLOOKUP(D1140,Lookups!$A$4:$E$311,5,FALSE)</f>
        <v>GR4</v>
      </c>
      <c r="S1140" t="str">
        <f t="shared" si="90"/>
        <v>926</v>
      </c>
      <c r="T1140" t="str">
        <f t="shared" si="91"/>
        <v>GR4926</v>
      </c>
      <c r="U1140" t="str">
        <f t="shared" si="87"/>
        <v>GR49262014</v>
      </c>
      <c r="V1140" t="str">
        <f t="shared" si="88"/>
        <v>PLTL</v>
      </c>
      <c r="W1140" t="str">
        <f t="shared" si="89"/>
        <v>GR4PLTL2014</v>
      </c>
    </row>
    <row r="1141" spans="1:23" x14ac:dyDescent="0.25">
      <c r="A1141" t="s">
        <v>3222</v>
      </c>
      <c r="B1141" t="s">
        <v>3211</v>
      </c>
      <c r="C1141" t="s">
        <v>17</v>
      </c>
      <c r="D1141" s="1" t="s">
        <v>26</v>
      </c>
      <c r="E1141" s="11">
        <v>3.04</v>
      </c>
      <c r="F1141" s="11">
        <v>0</v>
      </c>
      <c r="G1141" s="11">
        <v>4.41</v>
      </c>
      <c r="H1141" s="11">
        <v>2.57</v>
      </c>
      <c r="I1141" s="11">
        <v>0.73</v>
      </c>
      <c r="J1141" s="11">
        <v>3.17</v>
      </c>
      <c r="K1141" s="11">
        <v>0</v>
      </c>
      <c r="L1141" s="11">
        <v>0.61</v>
      </c>
      <c r="M1141" s="11">
        <v>4.41</v>
      </c>
      <c r="N1141" s="11">
        <v>2.91</v>
      </c>
      <c r="O1141" s="11">
        <v>1.32</v>
      </c>
      <c r="P1141" s="11">
        <v>2.08</v>
      </c>
      <c r="Q1141" s="11">
        <v>25.25</v>
      </c>
      <c r="R1141" t="str">
        <f>VLOOKUP(D1141,Lookups!$A$4:$E$311,5,FALSE)</f>
        <v>GRC</v>
      </c>
      <c r="S1141" t="str">
        <f t="shared" si="90"/>
        <v>926</v>
      </c>
      <c r="T1141" t="str">
        <f t="shared" si="91"/>
        <v>GRC926</v>
      </c>
      <c r="U1141" t="str">
        <f t="shared" si="87"/>
        <v>GRC9262014</v>
      </c>
      <c r="V1141" t="str">
        <f t="shared" si="88"/>
        <v>PLTL</v>
      </c>
      <c r="W1141" t="str">
        <f t="shared" si="89"/>
        <v>GRCPLTL2014</v>
      </c>
    </row>
    <row r="1142" spans="1:23" x14ac:dyDescent="0.25">
      <c r="A1142" t="s">
        <v>3222</v>
      </c>
      <c r="B1142" t="s">
        <v>3212</v>
      </c>
      <c r="C1142" t="s">
        <v>17</v>
      </c>
      <c r="D1142" s="1" t="s">
        <v>18</v>
      </c>
      <c r="E1142" s="11">
        <v>43.02</v>
      </c>
      <c r="F1142" s="11">
        <v>322.13</v>
      </c>
      <c r="G1142" s="11">
        <v>161.08000000000001</v>
      </c>
      <c r="H1142" s="11">
        <v>103.5</v>
      </c>
      <c r="I1142" s="11">
        <v>200.62</v>
      </c>
      <c r="J1142" s="11">
        <v>115.91</v>
      </c>
      <c r="K1142" s="11">
        <v>160.30000000000001</v>
      </c>
      <c r="L1142" s="11">
        <v>73.72</v>
      </c>
      <c r="M1142" s="11">
        <v>214.9</v>
      </c>
      <c r="N1142" s="11">
        <v>76.47</v>
      </c>
      <c r="O1142" s="11">
        <v>97.26</v>
      </c>
      <c r="P1142" s="11">
        <v>229.95</v>
      </c>
      <c r="Q1142" s="11">
        <v>1798.86</v>
      </c>
      <c r="R1142" t="str">
        <f>VLOOKUP(D1142,Lookups!$A$4:$E$311,5,FALSE)</f>
        <v>CRC</v>
      </c>
      <c r="S1142" t="str">
        <f t="shared" si="90"/>
        <v>926</v>
      </c>
      <c r="T1142" t="str">
        <f t="shared" si="91"/>
        <v>CRC926</v>
      </c>
      <c r="U1142" t="str">
        <f t="shared" si="87"/>
        <v>CRC9262014</v>
      </c>
      <c r="V1142" t="str">
        <f t="shared" si="88"/>
        <v>PLTL</v>
      </c>
      <c r="W1142" t="str">
        <f t="shared" si="89"/>
        <v>CRCPLTL2014</v>
      </c>
    </row>
    <row r="1143" spans="1:23" x14ac:dyDescent="0.25">
      <c r="A1143" t="s">
        <v>3222</v>
      </c>
      <c r="B1143" t="s">
        <v>3212</v>
      </c>
      <c r="C1143" t="s">
        <v>17</v>
      </c>
      <c r="D1143" s="1" t="s">
        <v>19</v>
      </c>
      <c r="E1143" s="11">
        <v>0</v>
      </c>
      <c r="F1143" s="11">
        <v>1557.6</v>
      </c>
      <c r="G1143" s="11">
        <v>0</v>
      </c>
      <c r="H1143" s="11">
        <v>117.67</v>
      </c>
      <c r="I1143" s="11">
        <v>0</v>
      </c>
      <c r="J1143" s="11">
        <v>0</v>
      </c>
      <c r="K1143" s="11">
        <v>0</v>
      </c>
      <c r="L1143" s="11">
        <v>0</v>
      </c>
      <c r="M1143" s="11">
        <v>45.09</v>
      </c>
      <c r="N1143" s="11">
        <v>81.900000000000006</v>
      </c>
      <c r="O1143" s="11">
        <v>0</v>
      </c>
      <c r="P1143" s="11">
        <v>177.17</v>
      </c>
      <c r="Q1143" s="11">
        <v>1979.43</v>
      </c>
      <c r="R1143" t="str">
        <f>VLOOKUP(D1143,Lookups!$A$4:$E$311,5,FALSE)</f>
        <v>CR4</v>
      </c>
      <c r="S1143" t="str">
        <f t="shared" si="90"/>
        <v>926</v>
      </c>
      <c r="T1143" t="str">
        <f t="shared" si="91"/>
        <v>CR4926</v>
      </c>
      <c r="U1143" t="str">
        <f t="shared" si="87"/>
        <v>CR49262014</v>
      </c>
      <c r="V1143" t="str">
        <f t="shared" si="88"/>
        <v>PLTL</v>
      </c>
      <c r="W1143" t="str">
        <f t="shared" si="89"/>
        <v>CR4PLTL2014</v>
      </c>
    </row>
    <row r="1144" spans="1:23" x14ac:dyDescent="0.25">
      <c r="A1144" t="s">
        <v>3222</v>
      </c>
      <c r="B1144" t="s">
        <v>3212</v>
      </c>
      <c r="C1144" t="s">
        <v>17</v>
      </c>
      <c r="D1144" s="1" t="s">
        <v>20</v>
      </c>
      <c r="E1144" s="11">
        <v>0</v>
      </c>
      <c r="F1144" s="11">
        <v>1730.69</v>
      </c>
      <c r="G1144" s="11">
        <v>0</v>
      </c>
      <c r="H1144" s="11">
        <v>0</v>
      </c>
      <c r="I1144" s="11">
        <v>0</v>
      </c>
      <c r="J1144" s="11">
        <v>0</v>
      </c>
      <c r="K1144" s="11">
        <v>0</v>
      </c>
      <c r="L1144" s="11">
        <v>0</v>
      </c>
      <c r="M1144" s="11">
        <v>0</v>
      </c>
      <c r="N1144" s="11">
        <v>0</v>
      </c>
      <c r="O1144" s="11">
        <v>0</v>
      </c>
      <c r="P1144" s="11">
        <v>0</v>
      </c>
      <c r="Q1144" s="11">
        <v>1730.69</v>
      </c>
      <c r="R1144" t="str">
        <f>VLOOKUP(D1144,Lookups!$A$4:$E$311,5,FALSE)</f>
        <v>CR5</v>
      </c>
      <c r="S1144" t="str">
        <f t="shared" si="90"/>
        <v>926</v>
      </c>
      <c r="T1144" t="str">
        <f t="shared" si="91"/>
        <v>CR5926</v>
      </c>
      <c r="U1144" t="str">
        <f t="shared" si="87"/>
        <v>CR59262014</v>
      </c>
      <c r="V1144" t="str">
        <f t="shared" si="88"/>
        <v>PLTL</v>
      </c>
      <c r="W1144" t="str">
        <f t="shared" si="89"/>
        <v>CR5PLTL2014</v>
      </c>
    </row>
    <row r="1145" spans="1:23" x14ac:dyDescent="0.25">
      <c r="A1145" t="s">
        <v>3222</v>
      </c>
      <c r="B1145" t="s">
        <v>3212</v>
      </c>
      <c r="C1145" t="s">
        <v>17</v>
      </c>
      <c r="D1145" s="1" t="s">
        <v>21</v>
      </c>
      <c r="E1145" s="11">
        <v>0</v>
      </c>
      <c r="F1145" s="11">
        <v>2480.64</v>
      </c>
      <c r="G1145" s="11">
        <v>0</v>
      </c>
      <c r="H1145" s="11">
        <v>0</v>
      </c>
      <c r="I1145" s="11">
        <v>0</v>
      </c>
      <c r="J1145" s="11">
        <v>0</v>
      </c>
      <c r="K1145" s="11">
        <v>0</v>
      </c>
      <c r="L1145" s="11">
        <v>0</v>
      </c>
      <c r="M1145" s="11">
        <v>0</v>
      </c>
      <c r="N1145" s="11">
        <v>0</v>
      </c>
      <c r="O1145" s="11">
        <v>0</v>
      </c>
      <c r="P1145" s="11">
        <v>0</v>
      </c>
      <c r="Q1145" s="11">
        <v>2480.64</v>
      </c>
      <c r="R1145" t="str">
        <f>VLOOKUP(D1145,Lookups!$A$4:$E$311,5,FALSE)</f>
        <v>CR6</v>
      </c>
      <c r="S1145" t="str">
        <f t="shared" si="90"/>
        <v>926</v>
      </c>
      <c r="T1145" t="str">
        <f t="shared" si="91"/>
        <v>CR6926</v>
      </c>
      <c r="U1145" t="str">
        <f t="shared" si="87"/>
        <v>CR69262014</v>
      </c>
      <c r="V1145" t="str">
        <f t="shared" si="88"/>
        <v>PLTL</v>
      </c>
      <c r="W1145" t="str">
        <f t="shared" si="89"/>
        <v>CR6PLTL2014</v>
      </c>
    </row>
    <row r="1146" spans="1:23" x14ac:dyDescent="0.25">
      <c r="A1146" t="s">
        <v>3222</v>
      </c>
      <c r="B1146" t="s">
        <v>3212</v>
      </c>
      <c r="C1146" t="s">
        <v>17</v>
      </c>
      <c r="D1146" s="1" t="s">
        <v>23</v>
      </c>
      <c r="E1146" s="11">
        <v>0</v>
      </c>
      <c r="F1146" s="11">
        <v>0</v>
      </c>
      <c r="G1146" s="11">
        <v>0</v>
      </c>
      <c r="H1146" s="11">
        <v>0</v>
      </c>
      <c r="I1146" s="11">
        <v>0</v>
      </c>
      <c r="J1146" s="11">
        <v>0</v>
      </c>
      <c r="K1146" s="11">
        <v>0</v>
      </c>
      <c r="L1146" s="11">
        <v>0</v>
      </c>
      <c r="M1146" s="11">
        <v>24.29</v>
      </c>
      <c r="N1146" s="11">
        <v>8.39</v>
      </c>
      <c r="O1146" s="11">
        <v>0</v>
      </c>
      <c r="P1146" s="11">
        <v>0</v>
      </c>
      <c r="Q1146" s="11">
        <v>32.68</v>
      </c>
      <c r="R1146" t="str">
        <f>VLOOKUP(D1146,Lookups!$A$4:$E$311,5,FALSE)</f>
        <v>TYC</v>
      </c>
      <c r="S1146" t="str">
        <f t="shared" si="90"/>
        <v>926</v>
      </c>
      <c r="T1146" t="str">
        <f t="shared" si="91"/>
        <v>TYC926</v>
      </c>
      <c r="U1146" t="str">
        <f t="shared" si="87"/>
        <v>TYC9262014</v>
      </c>
      <c r="V1146" t="str">
        <f t="shared" si="88"/>
        <v>PLTL</v>
      </c>
      <c r="W1146" t="str">
        <f t="shared" si="89"/>
        <v>TYCPLTL2014</v>
      </c>
    </row>
    <row r="1147" spans="1:23" x14ac:dyDescent="0.25">
      <c r="A1147" t="s">
        <v>3222</v>
      </c>
      <c r="B1147" t="s">
        <v>3212</v>
      </c>
      <c r="C1147" t="s">
        <v>17</v>
      </c>
      <c r="D1147" s="1" t="s">
        <v>24</v>
      </c>
      <c r="E1147" s="11">
        <v>0</v>
      </c>
      <c r="F1147" s="11">
        <v>892.47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892.47</v>
      </c>
      <c r="R1147" t="str">
        <f>VLOOKUP(D1147,Lookups!$A$4:$E$311,5,FALSE)</f>
        <v>GR3</v>
      </c>
      <c r="S1147" t="str">
        <f t="shared" si="90"/>
        <v>926</v>
      </c>
      <c r="T1147" t="str">
        <f t="shared" si="91"/>
        <v>GR3926</v>
      </c>
      <c r="U1147" t="str">
        <f t="shared" si="87"/>
        <v>GR39262014</v>
      </c>
      <c r="V1147" t="str">
        <f t="shared" si="88"/>
        <v>PLTL</v>
      </c>
      <c r="W1147" t="str">
        <f t="shared" si="89"/>
        <v>GR3PLTL2014</v>
      </c>
    </row>
    <row r="1148" spans="1:23" x14ac:dyDescent="0.25">
      <c r="A1148" t="s">
        <v>3222</v>
      </c>
      <c r="B1148" t="s">
        <v>3212</v>
      </c>
      <c r="C1148" t="s">
        <v>17</v>
      </c>
      <c r="D1148" s="1" t="s">
        <v>25</v>
      </c>
      <c r="E1148" s="11">
        <v>0</v>
      </c>
      <c r="F1148" s="11">
        <v>1338.74</v>
      </c>
      <c r="G1148" s="11">
        <v>0</v>
      </c>
      <c r="H1148" s="11">
        <v>0</v>
      </c>
      <c r="I1148" s="11">
        <v>0</v>
      </c>
      <c r="J1148" s="11">
        <v>0</v>
      </c>
      <c r="K1148" s="11">
        <v>0</v>
      </c>
      <c r="L1148" s="11">
        <v>0</v>
      </c>
      <c r="M1148" s="11">
        <v>0</v>
      </c>
      <c r="N1148" s="11">
        <v>0</v>
      </c>
      <c r="O1148" s="11">
        <v>0</v>
      </c>
      <c r="P1148" s="11">
        <v>0</v>
      </c>
      <c r="Q1148" s="11">
        <v>1338.74</v>
      </c>
      <c r="R1148" t="str">
        <f>VLOOKUP(D1148,Lookups!$A$4:$E$311,5,FALSE)</f>
        <v>GR4</v>
      </c>
      <c r="S1148" t="str">
        <f t="shared" si="90"/>
        <v>926</v>
      </c>
      <c r="T1148" t="str">
        <f t="shared" si="91"/>
        <v>GR4926</v>
      </c>
      <c r="U1148" t="str">
        <f t="shared" si="87"/>
        <v>GR49262014</v>
      </c>
      <c r="V1148" t="str">
        <f t="shared" si="88"/>
        <v>PLTL</v>
      </c>
      <c r="W1148" t="str">
        <f t="shared" si="89"/>
        <v>GR4PLTL2014</v>
      </c>
    </row>
    <row r="1149" spans="1:23" x14ac:dyDescent="0.25">
      <c r="A1149" t="s">
        <v>3222</v>
      </c>
      <c r="B1149" t="s">
        <v>3212</v>
      </c>
      <c r="C1149" t="s">
        <v>17</v>
      </c>
      <c r="D1149" s="1" t="s">
        <v>26</v>
      </c>
      <c r="E1149" s="11">
        <v>76.12</v>
      </c>
      <c r="F1149" s="11">
        <v>0</v>
      </c>
      <c r="G1149" s="11">
        <v>110.27</v>
      </c>
      <c r="H1149" s="11">
        <v>64.290000000000006</v>
      </c>
      <c r="I1149" s="11">
        <v>18.36</v>
      </c>
      <c r="J1149" s="11">
        <v>80.75</v>
      </c>
      <c r="K1149" s="11">
        <v>0</v>
      </c>
      <c r="L1149" s="11">
        <v>15.44</v>
      </c>
      <c r="M1149" s="11">
        <v>112.25</v>
      </c>
      <c r="N1149" s="11">
        <v>74.17</v>
      </c>
      <c r="O1149" s="11">
        <v>33.549999999999997</v>
      </c>
      <c r="P1149" s="11">
        <v>65.66</v>
      </c>
      <c r="Q1149" s="11">
        <v>650.86</v>
      </c>
      <c r="R1149" t="str">
        <f>VLOOKUP(D1149,Lookups!$A$4:$E$311,5,FALSE)</f>
        <v>GRC</v>
      </c>
      <c r="S1149" t="str">
        <f t="shared" si="90"/>
        <v>926</v>
      </c>
      <c r="T1149" t="str">
        <f t="shared" si="91"/>
        <v>GRC926</v>
      </c>
      <c r="U1149" t="str">
        <f t="shared" si="87"/>
        <v>GRC9262014</v>
      </c>
      <c r="V1149" t="str">
        <f t="shared" si="88"/>
        <v>PLTL</v>
      </c>
      <c r="W1149" t="str">
        <f t="shared" si="89"/>
        <v>GRCPLTL2014</v>
      </c>
    </row>
    <row r="1150" spans="1:23" x14ac:dyDescent="0.25">
      <c r="A1150" t="s">
        <v>3222</v>
      </c>
      <c r="B1150" t="s">
        <v>3213</v>
      </c>
      <c r="C1150" t="s">
        <v>17</v>
      </c>
      <c r="D1150" s="1" t="s">
        <v>18</v>
      </c>
      <c r="E1150" s="11">
        <v>2.21</v>
      </c>
      <c r="F1150" s="11">
        <v>16.510000000000002</v>
      </c>
      <c r="G1150" s="11">
        <v>8.26</v>
      </c>
      <c r="H1150" s="11">
        <v>5.31</v>
      </c>
      <c r="I1150" s="11">
        <v>10.28</v>
      </c>
      <c r="J1150" s="11">
        <v>7</v>
      </c>
      <c r="K1150" s="11">
        <v>9.68</v>
      </c>
      <c r="L1150" s="11">
        <v>4.45</v>
      </c>
      <c r="M1150" s="11">
        <v>12.98</v>
      </c>
      <c r="N1150" s="11">
        <v>4.62</v>
      </c>
      <c r="O1150" s="11">
        <v>5.87</v>
      </c>
      <c r="P1150" s="11">
        <v>10.27</v>
      </c>
      <c r="Q1150" s="11">
        <v>97.44</v>
      </c>
      <c r="R1150" t="str">
        <f>VLOOKUP(D1150,Lookups!$A$4:$E$311,5,FALSE)</f>
        <v>CRC</v>
      </c>
      <c r="S1150" t="str">
        <f t="shared" si="90"/>
        <v>926</v>
      </c>
      <c r="T1150" t="str">
        <f t="shared" si="91"/>
        <v>CRC926</v>
      </c>
      <c r="U1150" t="str">
        <f t="shared" si="87"/>
        <v>CRC9262014</v>
      </c>
      <c r="V1150" t="str">
        <f t="shared" si="88"/>
        <v>PLTL</v>
      </c>
      <c r="W1150" t="str">
        <f t="shared" si="89"/>
        <v>CRCPLTL2014</v>
      </c>
    </row>
    <row r="1151" spans="1:23" x14ac:dyDescent="0.25">
      <c r="A1151" t="s">
        <v>3222</v>
      </c>
      <c r="B1151" t="s">
        <v>3213</v>
      </c>
      <c r="C1151" t="s">
        <v>17</v>
      </c>
      <c r="D1151" s="1" t="s">
        <v>19</v>
      </c>
      <c r="E1151" s="11">
        <v>0</v>
      </c>
      <c r="F1151" s="11">
        <v>79.86</v>
      </c>
      <c r="G1151" s="11">
        <v>0</v>
      </c>
      <c r="H1151" s="11">
        <v>6.03</v>
      </c>
      <c r="I1151" s="11">
        <v>0</v>
      </c>
      <c r="J1151" s="11">
        <v>0</v>
      </c>
      <c r="K1151" s="11">
        <v>0</v>
      </c>
      <c r="L1151" s="11">
        <v>0</v>
      </c>
      <c r="M1151" s="11">
        <v>2.72</v>
      </c>
      <c r="N1151" s="11">
        <v>4.95</v>
      </c>
      <c r="O1151" s="11">
        <v>0</v>
      </c>
      <c r="P1151" s="11">
        <v>7.91</v>
      </c>
      <c r="Q1151" s="11">
        <v>101.47</v>
      </c>
      <c r="R1151" t="str">
        <f>VLOOKUP(D1151,Lookups!$A$4:$E$311,5,FALSE)</f>
        <v>CR4</v>
      </c>
      <c r="S1151" t="str">
        <f t="shared" si="90"/>
        <v>926</v>
      </c>
      <c r="T1151" t="str">
        <f t="shared" si="91"/>
        <v>CR4926</v>
      </c>
      <c r="U1151" t="str">
        <f t="shared" si="87"/>
        <v>CR49262014</v>
      </c>
      <c r="V1151" t="str">
        <f t="shared" si="88"/>
        <v>PLTL</v>
      </c>
      <c r="W1151" t="str">
        <f t="shared" si="89"/>
        <v>CR4PLTL2014</v>
      </c>
    </row>
    <row r="1152" spans="1:23" x14ac:dyDescent="0.25">
      <c r="A1152" t="s">
        <v>3222</v>
      </c>
      <c r="B1152" t="s">
        <v>3213</v>
      </c>
      <c r="C1152" t="s">
        <v>17</v>
      </c>
      <c r="D1152" s="1" t="s">
        <v>20</v>
      </c>
      <c r="E1152" s="11">
        <v>0</v>
      </c>
      <c r="F1152" s="11">
        <v>88.74</v>
      </c>
      <c r="G1152" s="11">
        <v>0</v>
      </c>
      <c r="H1152" s="11">
        <v>0</v>
      </c>
      <c r="I1152" s="11">
        <v>0</v>
      </c>
      <c r="J1152" s="11">
        <v>0</v>
      </c>
      <c r="K1152" s="11">
        <v>0</v>
      </c>
      <c r="L1152" s="11">
        <v>0</v>
      </c>
      <c r="M1152" s="11">
        <v>0</v>
      </c>
      <c r="N1152" s="11">
        <v>0</v>
      </c>
      <c r="O1152" s="11">
        <v>0</v>
      </c>
      <c r="P1152" s="11">
        <v>0</v>
      </c>
      <c r="Q1152" s="11">
        <v>88.74</v>
      </c>
      <c r="R1152" t="str">
        <f>VLOOKUP(D1152,Lookups!$A$4:$E$311,5,FALSE)</f>
        <v>CR5</v>
      </c>
      <c r="S1152" t="str">
        <f t="shared" si="90"/>
        <v>926</v>
      </c>
      <c r="T1152" t="str">
        <f t="shared" si="91"/>
        <v>CR5926</v>
      </c>
      <c r="U1152" t="str">
        <f t="shared" si="87"/>
        <v>CR59262014</v>
      </c>
      <c r="V1152" t="str">
        <f t="shared" si="88"/>
        <v>PLTL</v>
      </c>
      <c r="W1152" t="str">
        <f t="shared" si="89"/>
        <v>CR5PLTL2014</v>
      </c>
    </row>
    <row r="1153" spans="1:23" x14ac:dyDescent="0.25">
      <c r="A1153" t="s">
        <v>3222</v>
      </c>
      <c r="B1153" t="s">
        <v>3213</v>
      </c>
      <c r="C1153" t="s">
        <v>17</v>
      </c>
      <c r="D1153" s="1" t="s">
        <v>21</v>
      </c>
      <c r="E1153" s="11">
        <v>0</v>
      </c>
      <c r="F1153" s="11">
        <v>127.16</v>
      </c>
      <c r="G1153" s="11">
        <v>0</v>
      </c>
      <c r="H1153" s="11">
        <v>0</v>
      </c>
      <c r="I1153" s="11">
        <v>0</v>
      </c>
      <c r="J1153" s="11">
        <v>0</v>
      </c>
      <c r="K1153" s="11">
        <v>0</v>
      </c>
      <c r="L1153" s="11">
        <v>0</v>
      </c>
      <c r="M1153" s="11">
        <v>0</v>
      </c>
      <c r="N1153" s="11">
        <v>0</v>
      </c>
      <c r="O1153" s="11">
        <v>0</v>
      </c>
      <c r="P1153" s="11">
        <v>0</v>
      </c>
      <c r="Q1153" s="11">
        <v>127.16</v>
      </c>
      <c r="R1153" t="str">
        <f>VLOOKUP(D1153,Lookups!$A$4:$E$311,5,FALSE)</f>
        <v>CR6</v>
      </c>
      <c r="S1153" t="str">
        <f t="shared" si="90"/>
        <v>926</v>
      </c>
      <c r="T1153" t="str">
        <f t="shared" si="91"/>
        <v>CR6926</v>
      </c>
      <c r="U1153" t="str">
        <f t="shared" si="87"/>
        <v>CR69262014</v>
      </c>
      <c r="V1153" t="str">
        <f t="shared" si="88"/>
        <v>PLTL</v>
      </c>
      <c r="W1153" t="str">
        <f t="shared" si="89"/>
        <v>CR6PLTL2014</v>
      </c>
    </row>
    <row r="1154" spans="1:23" x14ac:dyDescent="0.25">
      <c r="A1154" t="s">
        <v>3222</v>
      </c>
      <c r="B1154" t="s">
        <v>3213</v>
      </c>
      <c r="C1154" t="s">
        <v>17</v>
      </c>
      <c r="D1154" s="1" t="s">
        <v>23</v>
      </c>
      <c r="E1154" s="11">
        <v>0</v>
      </c>
      <c r="F1154" s="11">
        <v>0</v>
      </c>
      <c r="G1154" s="11">
        <v>0</v>
      </c>
      <c r="H1154" s="11">
        <v>0</v>
      </c>
      <c r="I1154" s="11">
        <v>0</v>
      </c>
      <c r="J1154" s="11">
        <v>0</v>
      </c>
      <c r="K1154" s="11">
        <v>0</v>
      </c>
      <c r="L1154" s="11">
        <v>0</v>
      </c>
      <c r="M1154" s="11">
        <v>1.47</v>
      </c>
      <c r="N1154" s="11">
        <v>0.51</v>
      </c>
      <c r="O1154" s="11">
        <v>0</v>
      </c>
      <c r="P1154" s="11">
        <v>0</v>
      </c>
      <c r="Q1154" s="11">
        <v>1.98</v>
      </c>
      <c r="R1154" t="str">
        <f>VLOOKUP(D1154,Lookups!$A$4:$E$311,5,FALSE)</f>
        <v>TYC</v>
      </c>
      <c r="S1154" t="str">
        <f t="shared" si="90"/>
        <v>926</v>
      </c>
      <c r="T1154" t="str">
        <f t="shared" si="91"/>
        <v>TYC926</v>
      </c>
      <c r="U1154" t="str">
        <f t="shared" si="87"/>
        <v>TYC9262014</v>
      </c>
      <c r="V1154" t="str">
        <f t="shared" si="88"/>
        <v>PLTL</v>
      </c>
      <c r="W1154" t="str">
        <f t="shared" si="89"/>
        <v>TYCPLTL2014</v>
      </c>
    </row>
    <row r="1155" spans="1:23" x14ac:dyDescent="0.25">
      <c r="A1155" t="s">
        <v>3222</v>
      </c>
      <c r="B1155" t="s">
        <v>3213</v>
      </c>
      <c r="C1155" t="s">
        <v>17</v>
      </c>
      <c r="D1155" s="1" t="s">
        <v>24</v>
      </c>
      <c r="E1155" s="11">
        <v>0</v>
      </c>
      <c r="F1155" s="11">
        <v>45.76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45.76</v>
      </c>
      <c r="R1155" t="str">
        <f>VLOOKUP(D1155,Lookups!$A$4:$E$311,5,FALSE)</f>
        <v>GR3</v>
      </c>
      <c r="S1155" t="str">
        <f t="shared" si="90"/>
        <v>926</v>
      </c>
      <c r="T1155" t="str">
        <f t="shared" si="91"/>
        <v>GR3926</v>
      </c>
      <c r="U1155" t="str">
        <f t="shared" ref="U1155:U1215" si="92">T1155&amp;A1155</f>
        <v>GR39262014</v>
      </c>
      <c r="V1155" t="str">
        <f t="shared" ref="V1155:V1215" si="93">LEFT(C1155,4)</f>
        <v>PLTL</v>
      </c>
      <c r="W1155" t="str">
        <f t="shared" ref="W1155:W1215" si="94">R1155&amp;V1155&amp;A1155</f>
        <v>GR3PLTL2014</v>
      </c>
    </row>
    <row r="1156" spans="1:23" x14ac:dyDescent="0.25">
      <c r="A1156" t="s">
        <v>3222</v>
      </c>
      <c r="B1156" t="s">
        <v>3213</v>
      </c>
      <c r="C1156" t="s">
        <v>17</v>
      </c>
      <c r="D1156" s="1" t="s">
        <v>25</v>
      </c>
      <c r="E1156" s="11">
        <v>0</v>
      </c>
      <c r="F1156" s="11">
        <v>68.62</v>
      </c>
      <c r="G1156" s="11">
        <v>0</v>
      </c>
      <c r="H1156" s="11">
        <v>0</v>
      </c>
      <c r="I1156" s="11">
        <v>0</v>
      </c>
      <c r="J1156" s="11">
        <v>0</v>
      </c>
      <c r="K1156" s="11">
        <v>0</v>
      </c>
      <c r="L1156" s="11">
        <v>0</v>
      </c>
      <c r="M1156" s="11">
        <v>0</v>
      </c>
      <c r="N1156" s="11">
        <v>0</v>
      </c>
      <c r="O1156" s="11">
        <v>0</v>
      </c>
      <c r="P1156" s="11">
        <v>0</v>
      </c>
      <c r="Q1156" s="11">
        <v>68.62</v>
      </c>
      <c r="R1156" t="str">
        <f>VLOOKUP(D1156,Lookups!$A$4:$E$311,5,FALSE)</f>
        <v>GR4</v>
      </c>
      <c r="S1156" t="str">
        <f t="shared" si="90"/>
        <v>926</v>
      </c>
      <c r="T1156" t="str">
        <f t="shared" si="91"/>
        <v>GR4926</v>
      </c>
      <c r="U1156" t="str">
        <f t="shared" si="92"/>
        <v>GR49262014</v>
      </c>
      <c r="V1156" t="str">
        <f t="shared" si="93"/>
        <v>PLTL</v>
      </c>
      <c r="W1156" t="str">
        <f t="shared" si="94"/>
        <v>GR4PLTL2014</v>
      </c>
    </row>
    <row r="1157" spans="1:23" x14ac:dyDescent="0.25">
      <c r="A1157" t="s">
        <v>3222</v>
      </c>
      <c r="B1157" t="s">
        <v>3213</v>
      </c>
      <c r="C1157" t="s">
        <v>17</v>
      </c>
      <c r="D1157" s="1" t="s">
        <v>26</v>
      </c>
      <c r="E1157" s="11">
        <v>3.9</v>
      </c>
      <c r="F1157" s="11">
        <v>0</v>
      </c>
      <c r="G1157" s="11">
        <v>5.65</v>
      </c>
      <c r="H1157" s="11">
        <v>3.3</v>
      </c>
      <c r="I1157" s="11">
        <v>0.94</v>
      </c>
      <c r="J1157" s="11">
        <v>4.88</v>
      </c>
      <c r="K1157" s="11">
        <v>0</v>
      </c>
      <c r="L1157" s="11">
        <v>0.93</v>
      </c>
      <c r="M1157" s="11">
        <v>6.78</v>
      </c>
      <c r="N1157" s="11">
        <v>4.4800000000000004</v>
      </c>
      <c r="O1157" s="11">
        <v>2.0299999999999998</v>
      </c>
      <c r="P1157" s="11">
        <v>2.93</v>
      </c>
      <c r="Q1157" s="11">
        <v>35.82</v>
      </c>
      <c r="R1157" t="str">
        <f>VLOOKUP(D1157,Lookups!$A$4:$E$311,5,FALSE)</f>
        <v>GRC</v>
      </c>
      <c r="S1157" t="str">
        <f t="shared" si="90"/>
        <v>926</v>
      </c>
      <c r="T1157" t="str">
        <f t="shared" si="91"/>
        <v>GRC926</v>
      </c>
      <c r="U1157" t="str">
        <f t="shared" si="92"/>
        <v>GRC9262014</v>
      </c>
      <c r="V1157" t="str">
        <f t="shared" si="93"/>
        <v>PLTL</v>
      </c>
      <c r="W1157" t="str">
        <f t="shared" si="94"/>
        <v>GRCPLTL2014</v>
      </c>
    </row>
    <row r="1158" spans="1:23" x14ac:dyDescent="0.25">
      <c r="A1158" t="s">
        <v>3222</v>
      </c>
      <c r="B1158" t="s">
        <v>3214</v>
      </c>
      <c r="C1158" t="s">
        <v>17</v>
      </c>
      <c r="D1158" s="1" t="s">
        <v>18</v>
      </c>
      <c r="E1158" s="11">
        <v>2.08</v>
      </c>
      <c r="F1158" s="11">
        <v>15.55</v>
      </c>
      <c r="G1158" s="11">
        <v>7.78</v>
      </c>
      <c r="H1158" s="11">
        <v>5</v>
      </c>
      <c r="I1158" s="11">
        <v>9.69</v>
      </c>
      <c r="J1158" s="11">
        <v>6.17</v>
      </c>
      <c r="K1158" s="11">
        <v>8.5399999999999991</v>
      </c>
      <c r="L1158" s="11">
        <v>3.93</v>
      </c>
      <c r="M1158" s="11">
        <v>11.45</v>
      </c>
      <c r="N1158" s="11">
        <v>4.07</v>
      </c>
      <c r="O1158" s="11">
        <v>5.18</v>
      </c>
      <c r="P1158" s="11">
        <v>9.58</v>
      </c>
      <c r="Q1158" s="11">
        <v>89.02</v>
      </c>
      <c r="R1158" t="str">
        <f>VLOOKUP(D1158,Lookups!$A$4:$E$311,5,FALSE)</f>
        <v>CRC</v>
      </c>
      <c r="S1158" t="str">
        <f t="shared" si="90"/>
        <v>926</v>
      </c>
      <c r="T1158" t="str">
        <f t="shared" si="91"/>
        <v>CRC926</v>
      </c>
      <c r="U1158" t="str">
        <f t="shared" si="92"/>
        <v>CRC9262014</v>
      </c>
      <c r="V1158" t="str">
        <f t="shared" si="93"/>
        <v>PLTL</v>
      </c>
      <c r="W1158" t="str">
        <f t="shared" si="94"/>
        <v>CRCPLTL2014</v>
      </c>
    </row>
    <row r="1159" spans="1:23" x14ac:dyDescent="0.25">
      <c r="A1159" t="s">
        <v>3222</v>
      </c>
      <c r="B1159" t="s">
        <v>3214</v>
      </c>
      <c r="C1159" t="s">
        <v>17</v>
      </c>
      <c r="D1159" s="1" t="s">
        <v>19</v>
      </c>
      <c r="E1159" s="11">
        <v>0</v>
      </c>
      <c r="F1159" s="11">
        <v>75.22</v>
      </c>
      <c r="G1159" s="11">
        <v>0</v>
      </c>
      <c r="H1159" s="11">
        <v>5.68</v>
      </c>
      <c r="I1159" s="11">
        <v>0</v>
      </c>
      <c r="J1159" s="11">
        <v>0</v>
      </c>
      <c r="K1159" s="11">
        <v>0</v>
      </c>
      <c r="L1159" s="11">
        <v>0</v>
      </c>
      <c r="M1159" s="11">
        <v>2.4</v>
      </c>
      <c r="N1159" s="11">
        <v>4.3600000000000003</v>
      </c>
      <c r="O1159" s="11">
        <v>0</v>
      </c>
      <c r="P1159" s="11">
        <v>7.38</v>
      </c>
      <c r="Q1159" s="11">
        <v>95.04</v>
      </c>
      <c r="R1159" t="str">
        <f>VLOOKUP(D1159,Lookups!$A$4:$E$311,5,FALSE)</f>
        <v>CR4</v>
      </c>
      <c r="S1159" t="str">
        <f t="shared" si="90"/>
        <v>926</v>
      </c>
      <c r="T1159" t="str">
        <f t="shared" si="91"/>
        <v>CR4926</v>
      </c>
      <c r="U1159" t="str">
        <f t="shared" si="92"/>
        <v>CR49262014</v>
      </c>
      <c r="V1159" t="str">
        <f t="shared" si="93"/>
        <v>PLTL</v>
      </c>
      <c r="W1159" t="str">
        <f t="shared" si="94"/>
        <v>CR4PLTL2014</v>
      </c>
    </row>
    <row r="1160" spans="1:23" x14ac:dyDescent="0.25">
      <c r="A1160" t="s">
        <v>3222</v>
      </c>
      <c r="B1160" t="s">
        <v>3214</v>
      </c>
      <c r="C1160" t="s">
        <v>17</v>
      </c>
      <c r="D1160" s="1" t="s">
        <v>20</v>
      </c>
      <c r="E1160" s="11">
        <v>0</v>
      </c>
      <c r="F1160" s="11">
        <v>83.56</v>
      </c>
      <c r="G1160" s="11">
        <v>0</v>
      </c>
      <c r="H1160" s="11">
        <v>0</v>
      </c>
      <c r="I1160" s="11">
        <v>0</v>
      </c>
      <c r="J1160" s="11">
        <v>0</v>
      </c>
      <c r="K1160" s="11">
        <v>0</v>
      </c>
      <c r="L1160" s="11">
        <v>0</v>
      </c>
      <c r="M1160" s="11">
        <v>0</v>
      </c>
      <c r="N1160" s="11">
        <v>0</v>
      </c>
      <c r="O1160" s="11">
        <v>0</v>
      </c>
      <c r="P1160" s="11">
        <v>0</v>
      </c>
      <c r="Q1160" s="11">
        <v>83.56</v>
      </c>
      <c r="R1160" t="str">
        <f>VLOOKUP(D1160,Lookups!$A$4:$E$311,5,FALSE)</f>
        <v>CR5</v>
      </c>
      <c r="S1160" t="str">
        <f t="shared" si="90"/>
        <v>926</v>
      </c>
      <c r="T1160" t="str">
        <f t="shared" si="91"/>
        <v>CR5926</v>
      </c>
      <c r="U1160" t="str">
        <f t="shared" si="92"/>
        <v>CR59262014</v>
      </c>
      <c r="V1160" t="str">
        <f t="shared" si="93"/>
        <v>PLTL</v>
      </c>
      <c r="W1160" t="str">
        <f t="shared" si="94"/>
        <v>CR5PLTL2014</v>
      </c>
    </row>
    <row r="1161" spans="1:23" x14ac:dyDescent="0.25">
      <c r="A1161" t="s">
        <v>3222</v>
      </c>
      <c r="B1161" t="s">
        <v>3214</v>
      </c>
      <c r="C1161" t="s">
        <v>17</v>
      </c>
      <c r="D1161" s="1" t="s">
        <v>21</v>
      </c>
      <c r="E1161" s="11">
        <v>0</v>
      </c>
      <c r="F1161" s="11">
        <v>119.77</v>
      </c>
      <c r="G1161" s="11">
        <v>0</v>
      </c>
      <c r="H1161" s="11">
        <v>0</v>
      </c>
      <c r="I1161" s="11">
        <v>0</v>
      </c>
      <c r="J1161" s="11">
        <v>0</v>
      </c>
      <c r="K1161" s="11">
        <v>0</v>
      </c>
      <c r="L1161" s="11">
        <v>0</v>
      </c>
      <c r="M1161" s="11">
        <v>0</v>
      </c>
      <c r="N1161" s="11">
        <v>0</v>
      </c>
      <c r="O1161" s="11">
        <v>0</v>
      </c>
      <c r="P1161" s="11">
        <v>0</v>
      </c>
      <c r="Q1161" s="11">
        <v>119.77</v>
      </c>
      <c r="R1161" t="str">
        <f>VLOOKUP(D1161,Lookups!$A$4:$E$311,5,FALSE)</f>
        <v>CR6</v>
      </c>
      <c r="S1161" t="str">
        <f t="shared" si="90"/>
        <v>926</v>
      </c>
      <c r="T1161" t="str">
        <f t="shared" si="91"/>
        <v>CR6926</v>
      </c>
      <c r="U1161" t="str">
        <f t="shared" si="92"/>
        <v>CR69262014</v>
      </c>
      <c r="V1161" t="str">
        <f t="shared" si="93"/>
        <v>PLTL</v>
      </c>
      <c r="W1161" t="str">
        <f t="shared" si="94"/>
        <v>CR6PLTL2014</v>
      </c>
    </row>
    <row r="1162" spans="1:23" x14ac:dyDescent="0.25">
      <c r="A1162" t="s">
        <v>3222</v>
      </c>
      <c r="B1162" t="s">
        <v>3214</v>
      </c>
      <c r="C1162" t="s">
        <v>17</v>
      </c>
      <c r="D1162" s="1" t="s">
        <v>23</v>
      </c>
      <c r="E1162" s="11">
        <v>0</v>
      </c>
      <c r="F1162" s="11">
        <v>0</v>
      </c>
      <c r="G1162" s="11">
        <v>0</v>
      </c>
      <c r="H1162" s="11">
        <v>0</v>
      </c>
      <c r="I1162" s="11">
        <v>0</v>
      </c>
      <c r="J1162" s="11">
        <v>0</v>
      </c>
      <c r="K1162" s="11">
        <v>0</v>
      </c>
      <c r="L1162" s="11">
        <v>0</v>
      </c>
      <c r="M1162" s="11">
        <v>1.29</v>
      </c>
      <c r="N1162" s="11">
        <v>0.45</v>
      </c>
      <c r="O1162" s="11">
        <v>0</v>
      </c>
      <c r="P1162" s="11">
        <v>0</v>
      </c>
      <c r="Q1162" s="11">
        <v>1.74</v>
      </c>
      <c r="R1162" t="str">
        <f>VLOOKUP(D1162,Lookups!$A$4:$E$311,5,FALSE)</f>
        <v>TYC</v>
      </c>
      <c r="S1162" t="str">
        <f t="shared" si="90"/>
        <v>926</v>
      </c>
      <c r="T1162" t="str">
        <f t="shared" si="91"/>
        <v>TYC926</v>
      </c>
      <c r="U1162" t="str">
        <f t="shared" si="92"/>
        <v>TYC9262014</v>
      </c>
      <c r="V1162" t="str">
        <f t="shared" si="93"/>
        <v>PLTL</v>
      </c>
      <c r="W1162" t="str">
        <f t="shared" si="94"/>
        <v>TYCPLTL2014</v>
      </c>
    </row>
    <row r="1163" spans="1:23" x14ac:dyDescent="0.25">
      <c r="A1163" t="s">
        <v>3222</v>
      </c>
      <c r="B1163" t="s">
        <v>3214</v>
      </c>
      <c r="C1163" t="s">
        <v>17</v>
      </c>
      <c r="D1163" s="1" t="s">
        <v>24</v>
      </c>
      <c r="E1163" s="11">
        <v>0</v>
      </c>
      <c r="F1163" s="11">
        <v>43.08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43.08</v>
      </c>
      <c r="R1163" t="str">
        <f>VLOOKUP(D1163,Lookups!$A$4:$E$311,5,FALSE)</f>
        <v>GR3</v>
      </c>
      <c r="S1163" t="str">
        <f t="shared" si="90"/>
        <v>926</v>
      </c>
      <c r="T1163" t="str">
        <f t="shared" si="91"/>
        <v>GR3926</v>
      </c>
      <c r="U1163" t="str">
        <f t="shared" si="92"/>
        <v>GR39262014</v>
      </c>
      <c r="V1163" t="str">
        <f t="shared" si="93"/>
        <v>PLTL</v>
      </c>
      <c r="W1163" t="str">
        <f t="shared" si="94"/>
        <v>GR3PLTL2014</v>
      </c>
    </row>
    <row r="1164" spans="1:23" x14ac:dyDescent="0.25">
      <c r="A1164" t="s">
        <v>3222</v>
      </c>
      <c r="B1164" t="s">
        <v>3214</v>
      </c>
      <c r="C1164" t="s">
        <v>17</v>
      </c>
      <c r="D1164" s="1" t="s">
        <v>25</v>
      </c>
      <c r="E1164" s="11">
        <v>0</v>
      </c>
      <c r="F1164" s="11">
        <v>64.63</v>
      </c>
      <c r="G1164" s="11">
        <v>0</v>
      </c>
      <c r="H1164" s="11">
        <v>0</v>
      </c>
      <c r="I1164" s="11">
        <v>0</v>
      </c>
      <c r="J1164" s="11">
        <v>0</v>
      </c>
      <c r="K1164" s="11">
        <v>0</v>
      </c>
      <c r="L1164" s="11">
        <v>0</v>
      </c>
      <c r="M1164" s="11">
        <v>0</v>
      </c>
      <c r="N1164" s="11">
        <v>0</v>
      </c>
      <c r="O1164" s="11">
        <v>0</v>
      </c>
      <c r="P1164" s="11">
        <v>0</v>
      </c>
      <c r="Q1164" s="11">
        <v>64.63</v>
      </c>
      <c r="R1164" t="str">
        <f>VLOOKUP(D1164,Lookups!$A$4:$E$311,5,FALSE)</f>
        <v>GR4</v>
      </c>
      <c r="S1164" t="str">
        <f t="shared" si="90"/>
        <v>926</v>
      </c>
      <c r="T1164" t="str">
        <f t="shared" si="91"/>
        <v>GR4926</v>
      </c>
      <c r="U1164" t="str">
        <f t="shared" si="92"/>
        <v>GR49262014</v>
      </c>
      <c r="V1164" t="str">
        <f t="shared" si="93"/>
        <v>PLTL</v>
      </c>
      <c r="W1164" t="str">
        <f t="shared" si="94"/>
        <v>GR4PLTL2014</v>
      </c>
    </row>
    <row r="1165" spans="1:23" x14ac:dyDescent="0.25">
      <c r="A1165" t="s">
        <v>3222</v>
      </c>
      <c r="B1165" t="s">
        <v>3214</v>
      </c>
      <c r="C1165" t="s">
        <v>17</v>
      </c>
      <c r="D1165" s="1" t="s">
        <v>26</v>
      </c>
      <c r="E1165" s="11">
        <v>3.68</v>
      </c>
      <c r="F1165" s="11">
        <v>0</v>
      </c>
      <c r="G1165" s="11">
        <v>5.32</v>
      </c>
      <c r="H1165" s="11">
        <v>3.1</v>
      </c>
      <c r="I1165" s="11">
        <v>0.89</v>
      </c>
      <c r="J1165" s="11">
        <v>4.3</v>
      </c>
      <c r="K1165" s="11">
        <v>0</v>
      </c>
      <c r="L1165" s="11">
        <v>0.82</v>
      </c>
      <c r="M1165" s="11">
        <v>5.98</v>
      </c>
      <c r="N1165" s="11">
        <v>3.95</v>
      </c>
      <c r="O1165" s="11">
        <v>1.79</v>
      </c>
      <c r="P1165" s="11">
        <v>2.74</v>
      </c>
      <c r="Q1165" s="11">
        <v>32.57</v>
      </c>
      <c r="R1165" t="str">
        <f>VLOOKUP(D1165,Lookups!$A$4:$E$311,5,FALSE)</f>
        <v>GRC</v>
      </c>
      <c r="S1165" t="str">
        <f t="shared" si="90"/>
        <v>926</v>
      </c>
      <c r="T1165" t="str">
        <f t="shared" si="91"/>
        <v>GRC926</v>
      </c>
      <c r="U1165" t="str">
        <f t="shared" si="92"/>
        <v>GRC9262014</v>
      </c>
      <c r="V1165" t="str">
        <f t="shared" si="93"/>
        <v>PLTL</v>
      </c>
      <c r="W1165" t="str">
        <f t="shared" si="94"/>
        <v>GRCPLTL2014</v>
      </c>
    </row>
    <row r="1166" spans="1:23" x14ac:dyDescent="0.25">
      <c r="A1166" t="s">
        <v>3222</v>
      </c>
      <c r="B1166" t="s">
        <v>3215</v>
      </c>
      <c r="C1166" t="s">
        <v>17</v>
      </c>
      <c r="D1166" s="1" t="s">
        <v>18</v>
      </c>
      <c r="E1166" s="11">
        <v>55.36</v>
      </c>
      <c r="F1166" s="11">
        <v>414.49</v>
      </c>
      <c r="G1166" s="11">
        <v>138.38</v>
      </c>
      <c r="H1166" s="11">
        <v>88.91</v>
      </c>
      <c r="I1166" s="11">
        <v>172.34</v>
      </c>
      <c r="J1166" s="11">
        <v>96.06</v>
      </c>
      <c r="K1166" s="11">
        <v>132.85</v>
      </c>
      <c r="L1166" s="11">
        <v>61.1</v>
      </c>
      <c r="M1166" s="11">
        <v>178.09</v>
      </c>
      <c r="N1166" s="11">
        <v>63.38</v>
      </c>
      <c r="O1166" s="11">
        <v>80.599999999999994</v>
      </c>
      <c r="P1166" s="11">
        <v>-33.33</v>
      </c>
      <c r="Q1166" s="11">
        <v>1448.23</v>
      </c>
      <c r="R1166" t="str">
        <f>VLOOKUP(D1166,Lookups!$A$4:$E$311,5,FALSE)</f>
        <v>CRC</v>
      </c>
      <c r="S1166" t="str">
        <f t="shared" si="90"/>
        <v>926</v>
      </c>
      <c r="T1166" t="str">
        <f t="shared" si="91"/>
        <v>CRC926</v>
      </c>
      <c r="U1166" t="str">
        <f t="shared" si="92"/>
        <v>CRC9262014</v>
      </c>
      <c r="V1166" t="str">
        <f t="shared" si="93"/>
        <v>PLTL</v>
      </c>
      <c r="W1166" t="str">
        <f t="shared" si="94"/>
        <v>CRCPLTL2014</v>
      </c>
    </row>
    <row r="1167" spans="1:23" x14ac:dyDescent="0.25">
      <c r="A1167" t="s">
        <v>3222</v>
      </c>
      <c r="B1167" t="s">
        <v>3215</v>
      </c>
      <c r="C1167" t="s">
        <v>17</v>
      </c>
      <c r="D1167" s="1" t="s">
        <v>19</v>
      </c>
      <c r="E1167" s="11">
        <v>0</v>
      </c>
      <c r="F1167" s="11">
        <v>2004.17</v>
      </c>
      <c r="G1167" s="11">
        <v>0</v>
      </c>
      <c r="H1167" s="11">
        <v>101.08</v>
      </c>
      <c r="I1167" s="11">
        <v>0</v>
      </c>
      <c r="J1167" s="11">
        <v>0</v>
      </c>
      <c r="K1167" s="11">
        <v>0</v>
      </c>
      <c r="L1167" s="11">
        <v>0</v>
      </c>
      <c r="M1167" s="11">
        <v>37.369999999999997</v>
      </c>
      <c r="N1167" s="11">
        <v>67.88</v>
      </c>
      <c r="O1167" s="11">
        <v>0</v>
      </c>
      <c r="P1167" s="11">
        <v>-25.68</v>
      </c>
      <c r="Q1167" s="11">
        <v>2184.8200000000002</v>
      </c>
      <c r="R1167" t="str">
        <f>VLOOKUP(D1167,Lookups!$A$4:$E$311,5,FALSE)</f>
        <v>CR4</v>
      </c>
      <c r="S1167" t="str">
        <f t="shared" si="90"/>
        <v>926</v>
      </c>
      <c r="T1167" t="str">
        <f t="shared" si="91"/>
        <v>CR4926</v>
      </c>
      <c r="U1167" t="str">
        <f t="shared" si="92"/>
        <v>CR49262014</v>
      </c>
      <c r="V1167" t="str">
        <f t="shared" si="93"/>
        <v>PLTL</v>
      </c>
      <c r="W1167" t="str">
        <f t="shared" si="94"/>
        <v>CR4PLTL2014</v>
      </c>
    </row>
    <row r="1168" spans="1:23" x14ac:dyDescent="0.25">
      <c r="A1168" t="s">
        <v>3222</v>
      </c>
      <c r="B1168" t="s">
        <v>3215</v>
      </c>
      <c r="C1168" t="s">
        <v>17</v>
      </c>
      <c r="D1168" s="1" t="s">
        <v>20</v>
      </c>
      <c r="E1168" s="11">
        <v>0</v>
      </c>
      <c r="F1168" s="11">
        <v>2226.88</v>
      </c>
      <c r="G1168" s="11">
        <v>0</v>
      </c>
      <c r="H1168" s="11">
        <v>0</v>
      </c>
      <c r="I1168" s="11">
        <v>0</v>
      </c>
      <c r="J1168" s="11">
        <v>0</v>
      </c>
      <c r="K1168" s="11">
        <v>0</v>
      </c>
      <c r="L1168" s="11">
        <v>0</v>
      </c>
      <c r="M1168" s="11">
        <v>0</v>
      </c>
      <c r="N1168" s="11">
        <v>0</v>
      </c>
      <c r="O1168" s="11">
        <v>0</v>
      </c>
      <c r="P1168" s="11">
        <v>0</v>
      </c>
      <c r="Q1168" s="11">
        <v>2226.88</v>
      </c>
      <c r="R1168" t="str">
        <f>VLOOKUP(D1168,Lookups!$A$4:$E$311,5,FALSE)</f>
        <v>CR5</v>
      </c>
      <c r="S1168" t="str">
        <f t="shared" si="90"/>
        <v>926</v>
      </c>
      <c r="T1168" t="str">
        <f t="shared" si="91"/>
        <v>CR5926</v>
      </c>
      <c r="U1168" t="str">
        <f t="shared" si="92"/>
        <v>CR59262014</v>
      </c>
      <c r="V1168" t="str">
        <f t="shared" si="93"/>
        <v>PLTL</v>
      </c>
      <c r="W1168" t="str">
        <f t="shared" si="94"/>
        <v>CR5PLTL2014</v>
      </c>
    </row>
    <row r="1169" spans="1:23" x14ac:dyDescent="0.25">
      <c r="A1169" t="s">
        <v>3222</v>
      </c>
      <c r="B1169" t="s">
        <v>3215</v>
      </c>
      <c r="C1169" t="s">
        <v>17</v>
      </c>
      <c r="D1169" s="1" t="s">
        <v>21</v>
      </c>
      <c r="E1169" s="11">
        <v>0</v>
      </c>
      <c r="F1169" s="11">
        <v>3191.87</v>
      </c>
      <c r="G1169" s="11">
        <v>0</v>
      </c>
      <c r="H1169" s="11">
        <v>0</v>
      </c>
      <c r="I1169" s="11">
        <v>0</v>
      </c>
      <c r="J1169" s="11">
        <v>0</v>
      </c>
      <c r="K1169" s="11">
        <v>0</v>
      </c>
      <c r="L1169" s="11">
        <v>0</v>
      </c>
      <c r="M1169" s="11">
        <v>0</v>
      </c>
      <c r="N1169" s="11">
        <v>0</v>
      </c>
      <c r="O1169" s="11">
        <v>0</v>
      </c>
      <c r="P1169" s="11">
        <v>0</v>
      </c>
      <c r="Q1169" s="11">
        <v>3191.87</v>
      </c>
      <c r="R1169" t="str">
        <f>VLOOKUP(D1169,Lookups!$A$4:$E$311,5,FALSE)</f>
        <v>CR6</v>
      </c>
      <c r="S1169" t="str">
        <f t="shared" si="90"/>
        <v>926</v>
      </c>
      <c r="T1169" t="str">
        <f t="shared" si="91"/>
        <v>CR6926</v>
      </c>
      <c r="U1169" t="str">
        <f t="shared" si="92"/>
        <v>CR69262014</v>
      </c>
      <c r="V1169" t="str">
        <f t="shared" si="93"/>
        <v>PLTL</v>
      </c>
      <c r="W1169" t="str">
        <f t="shared" si="94"/>
        <v>CR6PLTL2014</v>
      </c>
    </row>
    <row r="1170" spans="1:23" x14ac:dyDescent="0.25">
      <c r="A1170" t="s">
        <v>3222</v>
      </c>
      <c r="B1170" t="s">
        <v>3215</v>
      </c>
      <c r="C1170" t="s">
        <v>17</v>
      </c>
      <c r="D1170" s="1" t="s">
        <v>23</v>
      </c>
      <c r="E1170" s="11">
        <v>0</v>
      </c>
      <c r="F1170" s="11">
        <v>0</v>
      </c>
      <c r="G1170" s="11">
        <v>0</v>
      </c>
      <c r="H1170" s="11">
        <v>0</v>
      </c>
      <c r="I1170" s="11">
        <v>0</v>
      </c>
      <c r="J1170" s="11">
        <v>0</v>
      </c>
      <c r="K1170" s="11">
        <v>0</v>
      </c>
      <c r="L1170" s="11">
        <v>0</v>
      </c>
      <c r="M1170" s="11">
        <v>20.13</v>
      </c>
      <c r="N1170" s="11">
        <v>6.95</v>
      </c>
      <c r="O1170" s="11">
        <v>0</v>
      </c>
      <c r="P1170" s="11">
        <v>0</v>
      </c>
      <c r="Q1170" s="11">
        <v>27.08</v>
      </c>
      <c r="R1170" t="str">
        <f>VLOOKUP(D1170,Lookups!$A$4:$E$311,5,FALSE)</f>
        <v>TYC</v>
      </c>
      <c r="S1170" t="str">
        <f t="shared" si="90"/>
        <v>926</v>
      </c>
      <c r="T1170" t="str">
        <f t="shared" si="91"/>
        <v>TYC926</v>
      </c>
      <c r="U1170" t="str">
        <f t="shared" si="92"/>
        <v>TYC9262014</v>
      </c>
      <c r="V1170" t="str">
        <f t="shared" si="93"/>
        <v>PLTL</v>
      </c>
      <c r="W1170" t="str">
        <f t="shared" si="94"/>
        <v>TYCPLTL2014</v>
      </c>
    </row>
    <row r="1171" spans="1:23" x14ac:dyDescent="0.25">
      <c r="A1171" t="s">
        <v>3222</v>
      </c>
      <c r="B1171" t="s">
        <v>3215</v>
      </c>
      <c r="C1171" t="s">
        <v>17</v>
      </c>
      <c r="D1171" s="1" t="s">
        <v>24</v>
      </c>
      <c r="E1171" s="11">
        <v>0</v>
      </c>
      <c r="F1171" s="11">
        <v>1148.3599999999999</v>
      </c>
      <c r="G1171" s="11">
        <v>0</v>
      </c>
      <c r="H1171" s="11">
        <v>0</v>
      </c>
      <c r="I1171" s="11">
        <v>0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1148.3599999999999</v>
      </c>
      <c r="R1171" t="str">
        <f>VLOOKUP(D1171,Lookups!$A$4:$E$311,5,FALSE)</f>
        <v>GR3</v>
      </c>
      <c r="S1171" t="str">
        <f t="shared" si="90"/>
        <v>926</v>
      </c>
      <c r="T1171" t="str">
        <f t="shared" si="91"/>
        <v>GR3926</v>
      </c>
      <c r="U1171" t="str">
        <f t="shared" si="92"/>
        <v>GR39262014</v>
      </c>
      <c r="V1171" t="str">
        <f t="shared" si="93"/>
        <v>PLTL</v>
      </c>
      <c r="W1171" t="str">
        <f t="shared" si="94"/>
        <v>GR3PLTL2014</v>
      </c>
    </row>
    <row r="1172" spans="1:23" x14ac:dyDescent="0.25">
      <c r="A1172" t="s">
        <v>3222</v>
      </c>
      <c r="B1172" t="s">
        <v>3215</v>
      </c>
      <c r="C1172" t="s">
        <v>17</v>
      </c>
      <c r="D1172" s="1" t="s">
        <v>25</v>
      </c>
      <c r="E1172" s="11">
        <v>0</v>
      </c>
      <c r="F1172" s="11">
        <v>1722.56</v>
      </c>
      <c r="G1172" s="11">
        <v>0</v>
      </c>
      <c r="H1172" s="11">
        <v>0</v>
      </c>
      <c r="I1172" s="11">
        <v>0</v>
      </c>
      <c r="J1172" s="11">
        <v>0</v>
      </c>
      <c r="K1172" s="11">
        <v>0</v>
      </c>
      <c r="L1172" s="11">
        <v>0</v>
      </c>
      <c r="M1172" s="11">
        <v>0</v>
      </c>
      <c r="N1172" s="11">
        <v>0</v>
      </c>
      <c r="O1172" s="11">
        <v>0</v>
      </c>
      <c r="P1172" s="11">
        <v>0</v>
      </c>
      <c r="Q1172" s="11">
        <v>1722.56</v>
      </c>
      <c r="R1172" t="str">
        <f>VLOOKUP(D1172,Lookups!$A$4:$E$311,5,FALSE)</f>
        <v>GR4</v>
      </c>
      <c r="S1172" t="str">
        <f t="shared" si="90"/>
        <v>926</v>
      </c>
      <c r="T1172" t="str">
        <f t="shared" si="91"/>
        <v>GR4926</v>
      </c>
      <c r="U1172" t="str">
        <f t="shared" si="92"/>
        <v>GR49262014</v>
      </c>
      <c r="V1172" t="str">
        <f t="shared" si="93"/>
        <v>PLTL</v>
      </c>
      <c r="W1172" t="str">
        <f t="shared" si="94"/>
        <v>GR4PLTL2014</v>
      </c>
    </row>
    <row r="1173" spans="1:23" x14ac:dyDescent="0.25">
      <c r="A1173" t="s">
        <v>3222</v>
      </c>
      <c r="B1173" t="s">
        <v>3215</v>
      </c>
      <c r="C1173" t="s">
        <v>17</v>
      </c>
      <c r="D1173" s="1" t="s">
        <v>26</v>
      </c>
      <c r="E1173" s="11">
        <v>97.94</v>
      </c>
      <c r="F1173" s="11">
        <v>0</v>
      </c>
      <c r="G1173" s="11">
        <v>94.73</v>
      </c>
      <c r="H1173" s="11">
        <v>55.23</v>
      </c>
      <c r="I1173" s="11">
        <v>15.77</v>
      </c>
      <c r="J1173" s="11">
        <v>66.92</v>
      </c>
      <c r="K1173" s="11">
        <v>0</v>
      </c>
      <c r="L1173" s="11">
        <v>12.79</v>
      </c>
      <c r="M1173" s="11">
        <v>93.02</v>
      </c>
      <c r="N1173" s="11">
        <v>61.47</v>
      </c>
      <c r="O1173" s="11">
        <v>27.8</v>
      </c>
      <c r="P1173" s="11">
        <v>-9.52</v>
      </c>
      <c r="Q1173" s="11">
        <v>516.15</v>
      </c>
      <c r="R1173" t="str">
        <f>VLOOKUP(D1173,Lookups!$A$4:$E$311,5,FALSE)</f>
        <v>GRC</v>
      </c>
      <c r="S1173" t="str">
        <f t="shared" si="90"/>
        <v>926</v>
      </c>
      <c r="T1173" t="str">
        <f t="shared" si="91"/>
        <v>GRC926</v>
      </c>
      <c r="U1173" t="str">
        <f t="shared" si="92"/>
        <v>GRC9262014</v>
      </c>
      <c r="V1173" t="str">
        <f t="shared" si="93"/>
        <v>PLTL</v>
      </c>
      <c r="W1173" t="str">
        <f t="shared" si="94"/>
        <v>GRCPLTL2014</v>
      </c>
    </row>
    <row r="1174" spans="1:23" x14ac:dyDescent="0.25">
      <c r="A1174" t="s">
        <v>3222</v>
      </c>
      <c r="B1174" t="s">
        <v>3216</v>
      </c>
      <c r="C1174" t="s">
        <v>17</v>
      </c>
      <c r="D1174" s="1" t="s">
        <v>18</v>
      </c>
      <c r="E1174" s="11">
        <v>16.62</v>
      </c>
      <c r="F1174" s="11">
        <v>124.42</v>
      </c>
      <c r="G1174" s="11">
        <v>62.22</v>
      </c>
      <c r="H1174" s="11">
        <v>39.979999999999997</v>
      </c>
      <c r="I1174" s="11">
        <v>77.489999999999995</v>
      </c>
      <c r="J1174" s="11">
        <v>52.74</v>
      </c>
      <c r="K1174" s="11">
        <v>72.930000000000007</v>
      </c>
      <c r="L1174" s="11">
        <v>33.54</v>
      </c>
      <c r="M1174" s="11">
        <v>97.77</v>
      </c>
      <c r="N1174" s="11">
        <v>34.79</v>
      </c>
      <c r="O1174" s="11">
        <v>44.25</v>
      </c>
      <c r="P1174" s="11">
        <v>5.32</v>
      </c>
      <c r="Q1174" s="11">
        <v>662.07</v>
      </c>
      <c r="R1174" t="str">
        <f>VLOOKUP(D1174,Lookups!$A$4:$E$311,5,FALSE)</f>
        <v>CRC</v>
      </c>
      <c r="S1174" t="str">
        <f t="shared" si="90"/>
        <v>926</v>
      </c>
      <c r="T1174" t="str">
        <f t="shared" si="91"/>
        <v>CRC926</v>
      </c>
      <c r="U1174" t="str">
        <f t="shared" si="92"/>
        <v>CRC9262014</v>
      </c>
      <c r="V1174" t="str">
        <f t="shared" si="93"/>
        <v>PLTL</v>
      </c>
      <c r="W1174" t="str">
        <f t="shared" si="94"/>
        <v>CRCPLTL2014</v>
      </c>
    </row>
    <row r="1175" spans="1:23" x14ac:dyDescent="0.25">
      <c r="A1175" t="s">
        <v>3222</v>
      </c>
      <c r="B1175" t="s">
        <v>3216</v>
      </c>
      <c r="C1175" t="s">
        <v>17</v>
      </c>
      <c r="D1175" s="1" t="s">
        <v>19</v>
      </c>
      <c r="E1175" s="11">
        <v>0</v>
      </c>
      <c r="F1175" s="11">
        <v>601.64</v>
      </c>
      <c r="G1175" s="11">
        <v>0</v>
      </c>
      <c r="H1175" s="11">
        <v>45.45</v>
      </c>
      <c r="I1175" s="11">
        <v>0</v>
      </c>
      <c r="J1175" s="11">
        <v>0</v>
      </c>
      <c r="K1175" s="11">
        <v>0</v>
      </c>
      <c r="L1175" s="11">
        <v>0</v>
      </c>
      <c r="M1175" s="11">
        <v>20.51</v>
      </c>
      <c r="N1175" s="11">
        <v>37.270000000000003</v>
      </c>
      <c r="O1175" s="11">
        <v>0</v>
      </c>
      <c r="P1175" s="11">
        <v>4.0999999999999996</v>
      </c>
      <c r="Q1175" s="11">
        <v>708.97</v>
      </c>
      <c r="R1175" t="str">
        <f>VLOOKUP(D1175,Lookups!$A$4:$E$311,5,FALSE)</f>
        <v>CR4</v>
      </c>
      <c r="S1175" t="str">
        <f t="shared" ref="S1175:S1215" si="95">LEFT(B1175,3)</f>
        <v>926</v>
      </c>
      <c r="T1175" t="str">
        <f t="shared" ref="T1175:T1215" si="96">R1175&amp;S1175</f>
        <v>CR4926</v>
      </c>
      <c r="U1175" t="str">
        <f t="shared" si="92"/>
        <v>CR49262014</v>
      </c>
      <c r="V1175" t="str">
        <f t="shared" si="93"/>
        <v>PLTL</v>
      </c>
      <c r="W1175" t="str">
        <f t="shared" si="94"/>
        <v>CR4PLTL2014</v>
      </c>
    </row>
    <row r="1176" spans="1:23" x14ac:dyDescent="0.25">
      <c r="A1176" t="s">
        <v>3222</v>
      </c>
      <c r="B1176" t="s">
        <v>3216</v>
      </c>
      <c r="C1176" t="s">
        <v>17</v>
      </c>
      <c r="D1176" s="1" t="s">
        <v>20</v>
      </c>
      <c r="E1176" s="11">
        <v>0</v>
      </c>
      <c r="F1176" s="11">
        <v>668.48</v>
      </c>
      <c r="G1176" s="11">
        <v>0</v>
      </c>
      <c r="H1176" s="11">
        <v>0</v>
      </c>
      <c r="I1176" s="11">
        <v>0</v>
      </c>
      <c r="J1176" s="11">
        <v>0</v>
      </c>
      <c r="K1176" s="11">
        <v>0</v>
      </c>
      <c r="L1176" s="11">
        <v>0</v>
      </c>
      <c r="M1176" s="11">
        <v>0</v>
      </c>
      <c r="N1176" s="11">
        <v>0</v>
      </c>
      <c r="O1176" s="11">
        <v>0</v>
      </c>
      <c r="P1176" s="11">
        <v>0</v>
      </c>
      <c r="Q1176" s="11">
        <v>668.48</v>
      </c>
      <c r="R1176" t="str">
        <f>VLOOKUP(D1176,Lookups!$A$4:$E$311,5,FALSE)</f>
        <v>CR5</v>
      </c>
      <c r="S1176" t="str">
        <f t="shared" si="95"/>
        <v>926</v>
      </c>
      <c r="T1176" t="str">
        <f t="shared" si="96"/>
        <v>CR5926</v>
      </c>
      <c r="U1176" t="str">
        <f t="shared" si="92"/>
        <v>CR59262014</v>
      </c>
      <c r="V1176" t="str">
        <f t="shared" si="93"/>
        <v>PLTL</v>
      </c>
      <c r="W1176" t="str">
        <f t="shared" si="94"/>
        <v>CR5PLTL2014</v>
      </c>
    </row>
    <row r="1177" spans="1:23" x14ac:dyDescent="0.25">
      <c r="A1177" t="s">
        <v>3222</v>
      </c>
      <c r="B1177" t="s">
        <v>3216</v>
      </c>
      <c r="C1177" t="s">
        <v>17</v>
      </c>
      <c r="D1177" s="1" t="s">
        <v>21</v>
      </c>
      <c r="E1177" s="11">
        <v>0</v>
      </c>
      <c r="F1177" s="11">
        <v>958.16</v>
      </c>
      <c r="G1177" s="11">
        <v>0</v>
      </c>
      <c r="H1177" s="11">
        <v>0</v>
      </c>
      <c r="I1177" s="11">
        <v>0</v>
      </c>
      <c r="J1177" s="11">
        <v>0</v>
      </c>
      <c r="K1177" s="11">
        <v>0</v>
      </c>
      <c r="L1177" s="11">
        <v>0</v>
      </c>
      <c r="M1177" s="11">
        <v>0</v>
      </c>
      <c r="N1177" s="11">
        <v>0</v>
      </c>
      <c r="O1177" s="11">
        <v>0</v>
      </c>
      <c r="P1177" s="11">
        <v>0</v>
      </c>
      <c r="Q1177" s="11">
        <v>958.16</v>
      </c>
      <c r="R1177" t="str">
        <f>VLOOKUP(D1177,Lookups!$A$4:$E$311,5,FALSE)</f>
        <v>CR6</v>
      </c>
      <c r="S1177" t="str">
        <f t="shared" si="95"/>
        <v>926</v>
      </c>
      <c r="T1177" t="str">
        <f t="shared" si="96"/>
        <v>CR6926</v>
      </c>
      <c r="U1177" t="str">
        <f t="shared" si="92"/>
        <v>CR69262014</v>
      </c>
      <c r="V1177" t="str">
        <f t="shared" si="93"/>
        <v>PLTL</v>
      </c>
      <c r="W1177" t="str">
        <f t="shared" si="94"/>
        <v>CR6PLTL2014</v>
      </c>
    </row>
    <row r="1178" spans="1:23" x14ac:dyDescent="0.25">
      <c r="A1178" t="s">
        <v>3222</v>
      </c>
      <c r="B1178" t="s">
        <v>3216</v>
      </c>
      <c r="C1178" t="s">
        <v>17</v>
      </c>
      <c r="D1178" s="1" t="s">
        <v>23</v>
      </c>
      <c r="E1178" s="11">
        <v>0</v>
      </c>
      <c r="F1178" s="11">
        <v>0</v>
      </c>
      <c r="G1178" s="11">
        <v>0</v>
      </c>
      <c r="H1178" s="11">
        <v>0</v>
      </c>
      <c r="I1178" s="11">
        <v>0</v>
      </c>
      <c r="J1178" s="11">
        <v>0</v>
      </c>
      <c r="K1178" s="11">
        <v>0</v>
      </c>
      <c r="L1178" s="11">
        <v>0</v>
      </c>
      <c r="M1178" s="11">
        <v>11.05</v>
      </c>
      <c r="N1178" s="11">
        <v>3.82</v>
      </c>
      <c r="O1178" s="11">
        <v>0</v>
      </c>
      <c r="P1178" s="11">
        <v>0</v>
      </c>
      <c r="Q1178" s="11">
        <v>14.87</v>
      </c>
      <c r="R1178" t="str">
        <f>VLOOKUP(D1178,Lookups!$A$4:$E$311,5,FALSE)</f>
        <v>TYC</v>
      </c>
      <c r="S1178" t="str">
        <f t="shared" si="95"/>
        <v>926</v>
      </c>
      <c r="T1178" t="str">
        <f t="shared" si="96"/>
        <v>TYC926</v>
      </c>
      <c r="U1178" t="str">
        <f t="shared" si="92"/>
        <v>TYC9262014</v>
      </c>
      <c r="V1178" t="str">
        <f t="shared" si="93"/>
        <v>PLTL</v>
      </c>
      <c r="W1178" t="str">
        <f t="shared" si="94"/>
        <v>TYCPLTL2014</v>
      </c>
    </row>
    <row r="1179" spans="1:23" x14ac:dyDescent="0.25">
      <c r="A1179" t="s">
        <v>3222</v>
      </c>
      <c r="B1179" t="s">
        <v>3216</v>
      </c>
      <c r="C1179" t="s">
        <v>17</v>
      </c>
      <c r="D1179" s="1" t="s">
        <v>24</v>
      </c>
      <c r="E1179" s="11">
        <v>0</v>
      </c>
      <c r="F1179" s="11">
        <v>344.74</v>
      </c>
      <c r="G1179" s="11">
        <v>0</v>
      </c>
      <c r="H1179" s="11">
        <v>0</v>
      </c>
      <c r="I1179" s="11">
        <v>0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344.74</v>
      </c>
      <c r="R1179" t="str">
        <f>VLOOKUP(D1179,Lookups!$A$4:$E$311,5,FALSE)</f>
        <v>GR3</v>
      </c>
      <c r="S1179" t="str">
        <f t="shared" si="95"/>
        <v>926</v>
      </c>
      <c r="T1179" t="str">
        <f t="shared" si="96"/>
        <v>GR3926</v>
      </c>
      <c r="U1179" t="str">
        <f t="shared" si="92"/>
        <v>GR39262014</v>
      </c>
      <c r="V1179" t="str">
        <f t="shared" si="93"/>
        <v>PLTL</v>
      </c>
      <c r="W1179" t="str">
        <f t="shared" si="94"/>
        <v>GR3PLTL2014</v>
      </c>
    </row>
    <row r="1180" spans="1:23" x14ac:dyDescent="0.25">
      <c r="A1180" t="s">
        <v>3222</v>
      </c>
      <c r="B1180" t="s">
        <v>3216</v>
      </c>
      <c r="C1180" t="s">
        <v>17</v>
      </c>
      <c r="D1180" s="1" t="s">
        <v>25</v>
      </c>
      <c r="E1180" s="11">
        <v>0</v>
      </c>
      <c r="F1180" s="11">
        <v>517.11</v>
      </c>
      <c r="G1180" s="11">
        <v>0</v>
      </c>
      <c r="H1180" s="11">
        <v>0</v>
      </c>
      <c r="I1180" s="11">
        <v>0</v>
      </c>
      <c r="J1180" s="11">
        <v>0</v>
      </c>
      <c r="K1180" s="11">
        <v>0</v>
      </c>
      <c r="L1180" s="11">
        <v>0</v>
      </c>
      <c r="M1180" s="11">
        <v>0</v>
      </c>
      <c r="N1180" s="11">
        <v>0</v>
      </c>
      <c r="O1180" s="11">
        <v>0</v>
      </c>
      <c r="P1180" s="11">
        <v>0</v>
      </c>
      <c r="Q1180" s="11">
        <v>517.11</v>
      </c>
      <c r="R1180" t="str">
        <f>VLOOKUP(D1180,Lookups!$A$4:$E$311,5,FALSE)</f>
        <v>GR4</v>
      </c>
      <c r="S1180" t="str">
        <f t="shared" si="95"/>
        <v>926</v>
      </c>
      <c r="T1180" t="str">
        <f t="shared" si="96"/>
        <v>GR4926</v>
      </c>
      <c r="U1180" t="str">
        <f t="shared" si="92"/>
        <v>GR49262014</v>
      </c>
      <c r="V1180" t="str">
        <f t="shared" si="93"/>
        <v>PLTL</v>
      </c>
      <c r="W1180" t="str">
        <f t="shared" si="94"/>
        <v>GR4PLTL2014</v>
      </c>
    </row>
    <row r="1181" spans="1:23" x14ac:dyDescent="0.25">
      <c r="A1181" t="s">
        <v>3222</v>
      </c>
      <c r="B1181" t="s">
        <v>3216</v>
      </c>
      <c r="C1181" t="s">
        <v>17</v>
      </c>
      <c r="D1181" s="1" t="s">
        <v>26</v>
      </c>
      <c r="E1181" s="11">
        <v>29.4</v>
      </c>
      <c r="F1181" s="11">
        <v>0</v>
      </c>
      <c r="G1181" s="11">
        <v>42.59</v>
      </c>
      <c r="H1181" s="11">
        <v>24.83</v>
      </c>
      <c r="I1181" s="11">
        <v>7.09</v>
      </c>
      <c r="J1181" s="11">
        <v>36.74</v>
      </c>
      <c r="K1181" s="11">
        <v>0</v>
      </c>
      <c r="L1181" s="11">
        <v>7.02</v>
      </c>
      <c r="M1181" s="11">
        <v>51.07</v>
      </c>
      <c r="N1181" s="11">
        <v>33.75</v>
      </c>
      <c r="O1181" s="11">
        <v>15.27</v>
      </c>
      <c r="P1181" s="11">
        <v>1.52</v>
      </c>
      <c r="Q1181" s="11">
        <v>249.28</v>
      </c>
      <c r="R1181" t="str">
        <f>VLOOKUP(D1181,Lookups!$A$4:$E$311,5,FALSE)</f>
        <v>GRC</v>
      </c>
      <c r="S1181" t="str">
        <f t="shared" si="95"/>
        <v>926</v>
      </c>
      <c r="T1181" t="str">
        <f t="shared" si="96"/>
        <v>GRC926</v>
      </c>
      <c r="U1181" t="str">
        <f t="shared" si="92"/>
        <v>GRC9262014</v>
      </c>
      <c r="V1181" t="str">
        <f t="shared" si="93"/>
        <v>PLTL</v>
      </c>
      <c r="W1181" t="str">
        <f t="shared" si="94"/>
        <v>GRCPLTL2014</v>
      </c>
    </row>
    <row r="1182" spans="1:23" x14ac:dyDescent="0.25">
      <c r="A1182" t="s">
        <v>3222</v>
      </c>
      <c r="B1182" t="s">
        <v>3217</v>
      </c>
      <c r="C1182" t="s">
        <v>17</v>
      </c>
      <c r="D1182" s="1" t="s">
        <v>18</v>
      </c>
      <c r="E1182" s="11">
        <v>2.75</v>
      </c>
      <c r="F1182" s="11">
        <v>20.62</v>
      </c>
      <c r="G1182" s="11">
        <v>10.31</v>
      </c>
      <c r="H1182" s="11">
        <v>6.63</v>
      </c>
      <c r="I1182" s="11">
        <v>12.84</v>
      </c>
      <c r="J1182" s="11">
        <v>8.74</v>
      </c>
      <c r="K1182" s="11">
        <v>12.09</v>
      </c>
      <c r="L1182" s="11">
        <v>5.56</v>
      </c>
      <c r="M1182" s="11">
        <v>16.2</v>
      </c>
      <c r="N1182" s="11">
        <v>5.77</v>
      </c>
      <c r="O1182" s="11">
        <v>7.33</v>
      </c>
      <c r="P1182" s="11">
        <v>-119.75</v>
      </c>
      <c r="Q1182" s="11">
        <v>-10.91</v>
      </c>
      <c r="R1182" t="str">
        <f>VLOOKUP(D1182,Lookups!$A$4:$E$311,5,FALSE)</f>
        <v>CRC</v>
      </c>
      <c r="S1182" t="str">
        <f t="shared" si="95"/>
        <v>926</v>
      </c>
      <c r="T1182" t="str">
        <f t="shared" si="96"/>
        <v>CRC926</v>
      </c>
      <c r="U1182" t="str">
        <f t="shared" si="92"/>
        <v>CRC9262014</v>
      </c>
      <c r="V1182" t="str">
        <f t="shared" si="93"/>
        <v>PLTL</v>
      </c>
      <c r="W1182" t="str">
        <f t="shared" si="94"/>
        <v>CRCPLTL2014</v>
      </c>
    </row>
    <row r="1183" spans="1:23" x14ac:dyDescent="0.25">
      <c r="A1183" t="s">
        <v>3222</v>
      </c>
      <c r="B1183" t="s">
        <v>3217</v>
      </c>
      <c r="C1183" t="s">
        <v>17</v>
      </c>
      <c r="D1183" s="1" t="s">
        <v>19</v>
      </c>
      <c r="E1183" s="11">
        <v>0</v>
      </c>
      <c r="F1183" s="11">
        <v>99.71</v>
      </c>
      <c r="G1183" s="11">
        <v>0</v>
      </c>
      <c r="H1183" s="11">
        <v>7.53</v>
      </c>
      <c r="I1183" s="11">
        <v>0</v>
      </c>
      <c r="J1183" s="11">
        <v>0</v>
      </c>
      <c r="K1183" s="11">
        <v>0</v>
      </c>
      <c r="L1183" s="11">
        <v>0</v>
      </c>
      <c r="M1183" s="11">
        <v>3.4</v>
      </c>
      <c r="N1183" s="11">
        <v>6.18</v>
      </c>
      <c r="O1183" s="11">
        <v>0</v>
      </c>
      <c r="P1183" s="11">
        <v>-92.27</v>
      </c>
      <c r="Q1183" s="11">
        <v>24.55</v>
      </c>
      <c r="R1183" t="str">
        <f>VLOOKUP(D1183,Lookups!$A$4:$E$311,5,FALSE)</f>
        <v>CR4</v>
      </c>
      <c r="S1183" t="str">
        <f t="shared" si="95"/>
        <v>926</v>
      </c>
      <c r="T1183" t="str">
        <f t="shared" si="96"/>
        <v>CR4926</v>
      </c>
      <c r="U1183" t="str">
        <f t="shared" si="92"/>
        <v>CR49262014</v>
      </c>
      <c r="V1183" t="str">
        <f t="shared" si="93"/>
        <v>PLTL</v>
      </c>
      <c r="W1183" t="str">
        <f t="shared" si="94"/>
        <v>CR4PLTL2014</v>
      </c>
    </row>
    <row r="1184" spans="1:23" x14ac:dyDescent="0.25">
      <c r="A1184" t="s">
        <v>3222</v>
      </c>
      <c r="B1184" t="s">
        <v>3217</v>
      </c>
      <c r="C1184" t="s">
        <v>17</v>
      </c>
      <c r="D1184" s="1" t="s">
        <v>20</v>
      </c>
      <c r="E1184" s="11">
        <v>0</v>
      </c>
      <c r="F1184" s="11">
        <v>110.82</v>
      </c>
      <c r="G1184" s="11">
        <v>0</v>
      </c>
      <c r="H1184" s="11">
        <v>0</v>
      </c>
      <c r="I1184" s="11">
        <v>0</v>
      </c>
      <c r="J1184" s="11">
        <v>0</v>
      </c>
      <c r="K1184" s="11">
        <v>0</v>
      </c>
      <c r="L1184" s="11">
        <v>0</v>
      </c>
      <c r="M1184" s="11">
        <v>0</v>
      </c>
      <c r="N1184" s="11">
        <v>0</v>
      </c>
      <c r="O1184" s="11">
        <v>0</v>
      </c>
      <c r="P1184" s="11">
        <v>0</v>
      </c>
      <c r="Q1184" s="11">
        <v>110.82</v>
      </c>
      <c r="R1184" t="str">
        <f>VLOOKUP(D1184,Lookups!$A$4:$E$311,5,FALSE)</f>
        <v>CR5</v>
      </c>
      <c r="S1184" t="str">
        <f t="shared" si="95"/>
        <v>926</v>
      </c>
      <c r="T1184" t="str">
        <f t="shared" si="96"/>
        <v>CR5926</v>
      </c>
      <c r="U1184" t="str">
        <f t="shared" si="92"/>
        <v>CR59262014</v>
      </c>
      <c r="V1184" t="str">
        <f t="shared" si="93"/>
        <v>PLTL</v>
      </c>
      <c r="W1184" t="str">
        <f t="shared" si="94"/>
        <v>CR5PLTL2014</v>
      </c>
    </row>
    <row r="1185" spans="1:23" x14ac:dyDescent="0.25">
      <c r="A1185" t="s">
        <v>3222</v>
      </c>
      <c r="B1185" t="s">
        <v>3217</v>
      </c>
      <c r="C1185" t="s">
        <v>17</v>
      </c>
      <c r="D1185" s="1" t="s">
        <v>21</v>
      </c>
      <c r="E1185" s="11">
        <v>0</v>
      </c>
      <c r="F1185" s="11">
        <v>158.80000000000001</v>
      </c>
      <c r="G1185" s="11">
        <v>0</v>
      </c>
      <c r="H1185" s="11">
        <v>0</v>
      </c>
      <c r="I1185" s="11">
        <v>0</v>
      </c>
      <c r="J1185" s="11">
        <v>0</v>
      </c>
      <c r="K1185" s="11">
        <v>0</v>
      </c>
      <c r="L1185" s="11">
        <v>0</v>
      </c>
      <c r="M1185" s="11">
        <v>0</v>
      </c>
      <c r="N1185" s="11">
        <v>0</v>
      </c>
      <c r="O1185" s="11">
        <v>0</v>
      </c>
      <c r="P1185" s="11">
        <v>0</v>
      </c>
      <c r="Q1185" s="11">
        <v>158.80000000000001</v>
      </c>
      <c r="R1185" t="str">
        <f>VLOOKUP(D1185,Lookups!$A$4:$E$311,5,FALSE)</f>
        <v>CR6</v>
      </c>
      <c r="S1185" t="str">
        <f t="shared" si="95"/>
        <v>926</v>
      </c>
      <c r="T1185" t="str">
        <f t="shared" si="96"/>
        <v>CR6926</v>
      </c>
      <c r="U1185" t="str">
        <f t="shared" si="92"/>
        <v>CR69262014</v>
      </c>
      <c r="V1185" t="str">
        <f t="shared" si="93"/>
        <v>PLTL</v>
      </c>
      <c r="W1185" t="str">
        <f t="shared" si="94"/>
        <v>CR6PLTL2014</v>
      </c>
    </row>
    <row r="1186" spans="1:23" x14ac:dyDescent="0.25">
      <c r="A1186" t="s">
        <v>3222</v>
      </c>
      <c r="B1186" t="s">
        <v>3217</v>
      </c>
      <c r="C1186" t="s">
        <v>17</v>
      </c>
      <c r="D1186" s="1" t="s">
        <v>23</v>
      </c>
      <c r="E1186" s="11">
        <v>0</v>
      </c>
      <c r="F1186" s="11">
        <v>0</v>
      </c>
      <c r="G1186" s="11">
        <v>0</v>
      </c>
      <c r="H1186" s="11">
        <v>0</v>
      </c>
      <c r="I1186" s="11">
        <v>0</v>
      </c>
      <c r="J1186" s="11">
        <v>0</v>
      </c>
      <c r="K1186" s="11">
        <v>0</v>
      </c>
      <c r="L1186" s="11">
        <v>0</v>
      </c>
      <c r="M1186" s="11">
        <v>1.83</v>
      </c>
      <c r="N1186" s="11">
        <v>0.63</v>
      </c>
      <c r="O1186" s="11">
        <v>0</v>
      </c>
      <c r="P1186" s="11">
        <v>0</v>
      </c>
      <c r="Q1186" s="11">
        <v>2.46</v>
      </c>
      <c r="R1186" t="str">
        <f>VLOOKUP(D1186,Lookups!$A$4:$E$311,5,FALSE)</f>
        <v>TYC</v>
      </c>
      <c r="S1186" t="str">
        <f t="shared" si="95"/>
        <v>926</v>
      </c>
      <c r="T1186" t="str">
        <f t="shared" si="96"/>
        <v>TYC926</v>
      </c>
      <c r="U1186" t="str">
        <f t="shared" si="92"/>
        <v>TYC9262014</v>
      </c>
      <c r="V1186" t="str">
        <f t="shared" si="93"/>
        <v>PLTL</v>
      </c>
      <c r="W1186" t="str">
        <f t="shared" si="94"/>
        <v>TYCPLTL2014</v>
      </c>
    </row>
    <row r="1187" spans="1:23" x14ac:dyDescent="0.25">
      <c r="A1187" t="s">
        <v>3222</v>
      </c>
      <c r="B1187" t="s">
        <v>3217</v>
      </c>
      <c r="C1187" t="s">
        <v>17</v>
      </c>
      <c r="D1187" s="1" t="s">
        <v>24</v>
      </c>
      <c r="E1187" s="11">
        <v>0</v>
      </c>
      <c r="F1187" s="11">
        <v>57.13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57.13</v>
      </c>
      <c r="R1187" t="str">
        <f>VLOOKUP(D1187,Lookups!$A$4:$E$311,5,FALSE)</f>
        <v>GR3</v>
      </c>
      <c r="S1187" t="str">
        <f t="shared" si="95"/>
        <v>926</v>
      </c>
      <c r="T1187" t="str">
        <f t="shared" si="96"/>
        <v>GR3926</v>
      </c>
      <c r="U1187" t="str">
        <f t="shared" si="92"/>
        <v>GR39262014</v>
      </c>
      <c r="V1187" t="str">
        <f t="shared" si="93"/>
        <v>PLTL</v>
      </c>
      <c r="W1187" t="str">
        <f t="shared" si="94"/>
        <v>GR3PLTL2014</v>
      </c>
    </row>
    <row r="1188" spans="1:23" x14ac:dyDescent="0.25">
      <c r="A1188" t="s">
        <v>3222</v>
      </c>
      <c r="B1188" t="s">
        <v>3217</v>
      </c>
      <c r="C1188" t="s">
        <v>17</v>
      </c>
      <c r="D1188" s="1" t="s">
        <v>25</v>
      </c>
      <c r="E1188" s="11">
        <v>0</v>
      </c>
      <c r="F1188" s="11">
        <v>85.7</v>
      </c>
      <c r="G1188" s="11">
        <v>0</v>
      </c>
      <c r="H1188" s="11">
        <v>0</v>
      </c>
      <c r="I1188" s="11">
        <v>0</v>
      </c>
      <c r="J1188" s="11">
        <v>0</v>
      </c>
      <c r="K1188" s="11">
        <v>0</v>
      </c>
      <c r="L1188" s="11">
        <v>0</v>
      </c>
      <c r="M1188" s="11">
        <v>0</v>
      </c>
      <c r="N1188" s="11">
        <v>0</v>
      </c>
      <c r="O1188" s="11">
        <v>0</v>
      </c>
      <c r="P1188" s="11">
        <v>0</v>
      </c>
      <c r="Q1188" s="11">
        <v>85.7</v>
      </c>
      <c r="R1188" t="str">
        <f>VLOOKUP(D1188,Lookups!$A$4:$E$311,5,FALSE)</f>
        <v>GR4</v>
      </c>
      <c r="S1188" t="str">
        <f t="shared" si="95"/>
        <v>926</v>
      </c>
      <c r="T1188" t="str">
        <f t="shared" si="96"/>
        <v>GR4926</v>
      </c>
      <c r="U1188" t="str">
        <f t="shared" si="92"/>
        <v>GR49262014</v>
      </c>
      <c r="V1188" t="str">
        <f t="shared" si="93"/>
        <v>PLTL</v>
      </c>
      <c r="W1188" t="str">
        <f t="shared" si="94"/>
        <v>GR4PLTL2014</v>
      </c>
    </row>
    <row r="1189" spans="1:23" x14ac:dyDescent="0.25">
      <c r="A1189" t="s">
        <v>3222</v>
      </c>
      <c r="B1189" t="s">
        <v>3217</v>
      </c>
      <c r="C1189" t="s">
        <v>17</v>
      </c>
      <c r="D1189" s="1" t="s">
        <v>26</v>
      </c>
      <c r="E1189" s="11">
        <v>4.87</v>
      </c>
      <c r="F1189" s="11">
        <v>0</v>
      </c>
      <c r="G1189" s="11">
        <v>7.06</v>
      </c>
      <c r="H1189" s="11">
        <v>4.12</v>
      </c>
      <c r="I1189" s="11">
        <v>1.18</v>
      </c>
      <c r="J1189" s="11">
        <v>6.09</v>
      </c>
      <c r="K1189" s="11">
        <v>0</v>
      </c>
      <c r="L1189" s="11">
        <v>1.1599999999999999</v>
      </c>
      <c r="M1189" s="11">
        <v>8.4600000000000009</v>
      </c>
      <c r="N1189" s="11">
        <v>5.59</v>
      </c>
      <c r="O1189" s="11">
        <v>2.5299999999999998</v>
      </c>
      <c r="P1189" s="11">
        <v>-34.200000000000003</v>
      </c>
      <c r="Q1189" s="11">
        <v>6.86</v>
      </c>
      <c r="R1189" t="str">
        <f>VLOOKUP(D1189,Lookups!$A$4:$E$311,5,FALSE)</f>
        <v>GRC</v>
      </c>
      <c r="S1189" t="str">
        <f t="shared" si="95"/>
        <v>926</v>
      </c>
      <c r="T1189" t="str">
        <f t="shared" si="96"/>
        <v>GRC926</v>
      </c>
      <c r="U1189" t="str">
        <f t="shared" si="92"/>
        <v>GRC9262014</v>
      </c>
      <c r="V1189" t="str">
        <f t="shared" si="93"/>
        <v>PLTL</v>
      </c>
      <c r="W1189" t="str">
        <f t="shared" si="94"/>
        <v>GRCPLTL2014</v>
      </c>
    </row>
    <row r="1190" spans="1:23" x14ac:dyDescent="0.25">
      <c r="A1190" t="s">
        <v>3222</v>
      </c>
      <c r="B1190" t="s">
        <v>3218</v>
      </c>
      <c r="C1190" t="s">
        <v>17</v>
      </c>
      <c r="D1190" s="1" t="s">
        <v>18</v>
      </c>
      <c r="E1190" s="11">
        <v>5.79</v>
      </c>
      <c r="F1190" s="11">
        <v>43.35</v>
      </c>
      <c r="G1190" s="11">
        <v>21.68</v>
      </c>
      <c r="H1190" s="11">
        <v>13.93</v>
      </c>
      <c r="I1190" s="11">
        <v>27</v>
      </c>
      <c r="J1190" s="11">
        <v>22.2</v>
      </c>
      <c r="K1190" s="11">
        <v>30.71</v>
      </c>
      <c r="L1190" s="11">
        <v>14.12</v>
      </c>
      <c r="M1190" s="11">
        <v>41.16</v>
      </c>
      <c r="N1190" s="11">
        <v>14.65</v>
      </c>
      <c r="O1190" s="11">
        <v>18.63</v>
      </c>
      <c r="P1190" s="11">
        <v>29.55</v>
      </c>
      <c r="Q1190" s="11">
        <v>282.77</v>
      </c>
      <c r="R1190" t="str">
        <f>VLOOKUP(D1190,Lookups!$A$4:$E$311,5,FALSE)</f>
        <v>CRC</v>
      </c>
      <c r="S1190" t="str">
        <f t="shared" si="95"/>
        <v>926</v>
      </c>
      <c r="T1190" t="str">
        <f t="shared" si="96"/>
        <v>CRC926</v>
      </c>
      <c r="U1190" t="str">
        <f t="shared" si="92"/>
        <v>CRC9262014</v>
      </c>
      <c r="V1190" t="str">
        <f t="shared" si="93"/>
        <v>PLTL</v>
      </c>
      <c r="W1190" t="str">
        <f t="shared" si="94"/>
        <v>CRCPLTL2014</v>
      </c>
    </row>
    <row r="1191" spans="1:23" x14ac:dyDescent="0.25">
      <c r="A1191" t="s">
        <v>3222</v>
      </c>
      <c r="B1191" t="s">
        <v>3218</v>
      </c>
      <c r="C1191" t="s">
        <v>17</v>
      </c>
      <c r="D1191" s="1" t="s">
        <v>19</v>
      </c>
      <c r="E1191" s="11">
        <v>0</v>
      </c>
      <c r="F1191" s="11">
        <v>209.65</v>
      </c>
      <c r="G1191" s="11">
        <v>0</v>
      </c>
      <c r="H1191" s="11">
        <v>15.84</v>
      </c>
      <c r="I1191" s="11">
        <v>0</v>
      </c>
      <c r="J1191" s="11">
        <v>0</v>
      </c>
      <c r="K1191" s="11">
        <v>0</v>
      </c>
      <c r="L1191" s="11">
        <v>0</v>
      </c>
      <c r="M1191" s="11">
        <v>8.64</v>
      </c>
      <c r="N1191" s="11">
        <v>15.69</v>
      </c>
      <c r="O1191" s="11">
        <v>0</v>
      </c>
      <c r="P1191" s="11">
        <v>22.77</v>
      </c>
      <c r="Q1191" s="11">
        <v>272.58999999999997</v>
      </c>
      <c r="R1191" t="str">
        <f>VLOOKUP(D1191,Lookups!$A$4:$E$311,5,FALSE)</f>
        <v>CR4</v>
      </c>
      <c r="S1191" t="str">
        <f t="shared" si="95"/>
        <v>926</v>
      </c>
      <c r="T1191" t="str">
        <f t="shared" si="96"/>
        <v>CR4926</v>
      </c>
      <c r="U1191" t="str">
        <f t="shared" si="92"/>
        <v>CR49262014</v>
      </c>
      <c r="V1191" t="str">
        <f t="shared" si="93"/>
        <v>PLTL</v>
      </c>
      <c r="W1191" t="str">
        <f t="shared" si="94"/>
        <v>CR4PLTL2014</v>
      </c>
    </row>
    <row r="1192" spans="1:23" x14ac:dyDescent="0.25">
      <c r="A1192" t="s">
        <v>3222</v>
      </c>
      <c r="B1192" t="s">
        <v>3218</v>
      </c>
      <c r="C1192" t="s">
        <v>17</v>
      </c>
      <c r="D1192" s="1" t="s">
        <v>20</v>
      </c>
      <c r="E1192" s="11">
        <v>0</v>
      </c>
      <c r="F1192" s="11">
        <v>232.9</v>
      </c>
      <c r="G1192" s="11">
        <v>0</v>
      </c>
      <c r="H1192" s="11">
        <v>0</v>
      </c>
      <c r="I1192" s="11">
        <v>0</v>
      </c>
      <c r="J1192" s="11">
        <v>0</v>
      </c>
      <c r="K1192" s="11">
        <v>0</v>
      </c>
      <c r="L1192" s="11">
        <v>0</v>
      </c>
      <c r="M1192" s="11">
        <v>0</v>
      </c>
      <c r="N1192" s="11">
        <v>0</v>
      </c>
      <c r="O1192" s="11">
        <v>0</v>
      </c>
      <c r="P1192" s="11">
        <v>0</v>
      </c>
      <c r="Q1192" s="11">
        <v>232.9</v>
      </c>
      <c r="R1192" t="str">
        <f>VLOOKUP(D1192,Lookups!$A$4:$E$311,5,FALSE)</f>
        <v>CR5</v>
      </c>
      <c r="S1192" t="str">
        <f t="shared" si="95"/>
        <v>926</v>
      </c>
      <c r="T1192" t="str">
        <f t="shared" si="96"/>
        <v>CR5926</v>
      </c>
      <c r="U1192" t="str">
        <f t="shared" si="92"/>
        <v>CR59262014</v>
      </c>
      <c r="V1192" t="str">
        <f t="shared" si="93"/>
        <v>PLTL</v>
      </c>
      <c r="W1192" t="str">
        <f t="shared" si="94"/>
        <v>CR5PLTL2014</v>
      </c>
    </row>
    <row r="1193" spans="1:23" x14ac:dyDescent="0.25">
      <c r="A1193" t="s">
        <v>3222</v>
      </c>
      <c r="B1193" t="s">
        <v>3218</v>
      </c>
      <c r="C1193" t="s">
        <v>17</v>
      </c>
      <c r="D1193" s="1" t="s">
        <v>21</v>
      </c>
      <c r="E1193" s="11">
        <v>0</v>
      </c>
      <c r="F1193" s="11">
        <v>333.82</v>
      </c>
      <c r="G1193" s="11">
        <v>0</v>
      </c>
      <c r="H1193" s="11">
        <v>0</v>
      </c>
      <c r="I1193" s="11">
        <v>0</v>
      </c>
      <c r="J1193" s="11">
        <v>0</v>
      </c>
      <c r="K1193" s="11">
        <v>0</v>
      </c>
      <c r="L1193" s="11">
        <v>0</v>
      </c>
      <c r="M1193" s="11">
        <v>0</v>
      </c>
      <c r="N1193" s="11">
        <v>0</v>
      </c>
      <c r="O1193" s="11">
        <v>0</v>
      </c>
      <c r="P1193" s="11">
        <v>0</v>
      </c>
      <c r="Q1193" s="11">
        <v>333.82</v>
      </c>
      <c r="R1193" t="str">
        <f>VLOOKUP(D1193,Lookups!$A$4:$E$311,5,FALSE)</f>
        <v>CR6</v>
      </c>
      <c r="S1193" t="str">
        <f t="shared" si="95"/>
        <v>926</v>
      </c>
      <c r="T1193" t="str">
        <f t="shared" si="96"/>
        <v>CR6926</v>
      </c>
      <c r="U1193" t="str">
        <f t="shared" si="92"/>
        <v>CR69262014</v>
      </c>
      <c r="V1193" t="str">
        <f t="shared" si="93"/>
        <v>PLTL</v>
      </c>
      <c r="W1193" t="str">
        <f t="shared" si="94"/>
        <v>CR6PLTL2014</v>
      </c>
    </row>
    <row r="1194" spans="1:23" x14ac:dyDescent="0.25">
      <c r="A1194" t="s">
        <v>3222</v>
      </c>
      <c r="B1194" t="s">
        <v>3218</v>
      </c>
      <c r="C1194" t="s">
        <v>17</v>
      </c>
      <c r="D1194" s="1" t="s">
        <v>23</v>
      </c>
      <c r="E1194" s="11">
        <v>0</v>
      </c>
      <c r="F1194" s="11">
        <v>0</v>
      </c>
      <c r="G1194" s="11">
        <v>0</v>
      </c>
      <c r="H1194" s="11">
        <v>0</v>
      </c>
      <c r="I1194" s="11">
        <v>0</v>
      </c>
      <c r="J1194" s="11">
        <v>0</v>
      </c>
      <c r="K1194" s="11">
        <v>0</v>
      </c>
      <c r="L1194" s="11">
        <v>0</v>
      </c>
      <c r="M1194" s="11">
        <v>4.6500000000000004</v>
      </c>
      <c r="N1194" s="11">
        <v>1.61</v>
      </c>
      <c r="O1194" s="11">
        <v>0</v>
      </c>
      <c r="P1194" s="11">
        <v>0</v>
      </c>
      <c r="Q1194" s="11">
        <v>6.26</v>
      </c>
      <c r="R1194" t="str">
        <f>VLOOKUP(D1194,Lookups!$A$4:$E$311,5,FALSE)</f>
        <v>TYC</v>
      </c>
      <c r="S1194" t="str">
        <f t="shared" si="95"/>
        <v>926</v>
      </c>
      <c r="T1194" t="str">
        <f t="shared" si="96"/>
        <v>TYC926</v>
      </c>
      <c r="U1194" t="str">
        <f t="shared" si="92"/>
        <v>TYC9262014</v>
      </c>
      <c r="V1194" t="str">
        <f t="shared" si="93"/>
        <v>PLTL</v>
      </c>
      <c r="W1194" t="str">
        <f t="shared" si="94"/>
        <v>TYCPLTL2014</v>
      </c>
    </row>
    <row r="1195" spans="1:23" x14ac:dyDescent="0.25">
      <c r="A1195" t="s">
        <v>3222</v>
      </c>
      <c r="B1195" t="s">
        <v>3218</v>
      </c>
      <c r="C1195" t="s">
        <v>17</v>
      </c>
      <c r="D1195" s="1" t="s">
        <v>24</v>
      </c>
      <c r="E1195" s="11">
        <v>0</v>
      </c>
      <c r="F1195" s="11">
        <v>120.1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120.1</v>
      </c>
      <c r="R1195" t="str">
        <f>VLOOKUP(D1195,Lookups!$A$4:$E$311,5,FALSE)</f>
        <v>GR3</v>
      </c>
      <c r="S1195" t="str">
        <f t="shared" si="95"/>
        <v>926</v>
      </c>
      <c r="T1195" t="str">
        <f t="shared" si="96"/>
        <v>GR3926</v>
      </c>
      <c r="U1195" t="str">
        <f t="shared" si="92"/>
        <v>GR39262014</v>
      </c>
      <c r="V1195" t="str">
        <f t="shared" si="93"/>
        <v>PLTL</v>
      </c>
      <c r="W1195" t="str">
        <f t="shared" si="94"/>
        <v>GR3PLTL2014</v>
      </c>
    </row>
    <row r="1196" spans="1:23" x14ac:dyDescent="0.25">
      <c r="A1196" t="s">
        <v>3222</v>
      </c>
      <c r="B1196" t="s">
        <v>3218</v>
      </c>
      <c r="C1196" t="s">
        <v>17</v>
      </c>
      <c r="D1196" s="1" t="s">
        <v>25</v>
      </c>
      <c r="E1196" s="11">
        <v>0</v>
      </c>
      <c r="F1196" s="11">
        <v>180.15</v>
      </c>
      <c r="G1196" s="11">
        <v>0</v>
      </c>
      <c r="H1196" s="11">
        <v>0</v>
      </c>
      <c r="I1196" s="11">
        <v>0</v>
      </c>
      <c r="J1196" s="11">
        <v>0</v>
      </c>
      <c r="K1196" s="11">
        <v>0</v>
      </c>
      <c r="L1196" s="11">
        <v>0</v>
      </c>
      <c r="M1196" s="11">
        <v>0</v>
      </c>
      <c r="N1196" s="11">
        <v>0</v>
      </c>
      <c r="O1196" s="11">
        <v>0</v>
      </c>
      <c r="P1196" s="11">
        <v>0</v>
      </c>
      <c r="Q1196" s="11">
        <v>180.15</v>
      </c>
      <c r="R1196" t="str">
        <f>VLOOKUP(D1196,Lookups!$A$4:$E$311,5,FALSE)</f>
        <v>GR4</v>
      </c>
      <c r="S1196" t="str">
        <f t="shared" si="95"/>
        <v>926</v>
      </c>
      <c r="T1196" t="str">
        <f t="shared" si="96"/>
        <v>GR4926</v>
      </c>
      <c r="U1196" t="str">
        <f t="shared" si="92"/>
        <v>GR49262014</v>
      </c>
      <c r="V1196" t="str">
        <f t="shared" si="93"/>
        <v>PLTL</v>
      </c>
      <c r="W1196" t="str">
        <f t="shared" si="94"/>
        <v>GR4PLTL2014</v>
      </c>
    </row>
    <row r="1197" spans="1:23" x14ac:dyDescent="0.25">
      <c r="A1197" t="s">
        <v>3222</v>
      </c>
      <c r="B1197" t="s">
        <v>3218</v>
      </c>
      <c r="C1197" t="s">
        <v>17</v>
      </c>
      <c r="D1197" s="1" t="s">
        <v>26</v>
      </c>
      <c r="E1197" s="11">
        <v>10.24</v>
      </c>
      <c r="F1197" s="11">
        <v>0</v>
      </c>
      <c r="G1197" s="11">
        <v>14.84</v>
      </c>
      <c r="H1197" s="11">
        <v>8.65</v>
      </c>
      <c r="I1197" s="11">
        <v>2.4700000000000002</v>
      </c>
      <c r="J1197" s="11">
        <v>15.47</v>
      </c>
      <c r="K1197" s="11">
        <v>0</v>
      </c>
      <c r="L1197" s="11">
        <v>2.96</v>
      </c>
      <c r="M1197" s="11">
        <v>21.5</v>
      </c>
      <c r="N1197" s="11">
        <v>14.21</v>
      </c>
      <c r="O1197" s="11">
        <v>6.43</v>
      </c>
      <c r="P1197" s="11">
        <v>8.44</v>
      </c>
      <c r="Q1197" s="11">
        <v>105.21</v>
      </c>
      <c r="R1197" t="str">
        <f>VLOOKUP(D1197,Lookups!$A$4:$E$311,5,FALSE)</f>
        <v>GRC</v>
      </c>
      <c r="S1197" t="str">
        <f t="shared" si="95"/>
        <v>926</v>
      </c>
      <c r="T1197" t="str">
        <f t="shared" si="96"/>
        <v>GRC926</v>
      </c>
      <c r="U1197" t="str">
        <f t="shared" si="92"/>
        <v>GRC9262014</v>
      </c>
      <c r="V1197" t="str">
        <f t="shared" si="93"/>
        <v>PLTL</v>
      </c>
      <c r="W1197" t="str">
        <f t="shared" si="94"/>
        <v>GRCPLTL2014</v>
      </c>
    </row>
    <row r="1198" spans="1:23" x14ac:dyDescent="0.25">
      <c r="A1198" t="s">
        <v>3222</v>
      </c>
      <c r="B1198" t="s">
        <v>3219</v>
      </c>
      <c r="C1198" t="s">
        <v>17</v>
      </c>
      <c r="D1198" s="1" t="s">
        <v>18</v>
      </c>
      <c r="E1198" s="11">
        <v>2.58</v>
      </c>
      <c r="F1198" s="11">
        <v>19.34</v>
      </c>
      <c r="G1198" s="11">
        <v>9.67</v>
      </c>
      <c r="H1198" s="11">
        <v>6.21</v>
      </c>
      <c r="I1198" s="11">
        <v>12.05</v>
      </c>
      <c r="J1198" s="11">
        <v>8.18</v>
      </c>
      <c r="K1198" s="11">
        <v>11.31</v>
      </c>
      <c r="L1198" s="11">
        <v>5.2</v>
      </c>
      <c r="M1198" s="11">
        <v>15.17</v>
      </c>
      <c r="N1198" s="11">
        <v>5.4</v>
      </c>
      <c r="O1198" s="11">
        <v>6.86</v>
      </c>
      <c r="P1198" s="11">
        <v>14.43</v>
      </c>
      <c r="Q1198" s="11">
        <v>116.4</v>
      </c>
      <c r="R1198" t="str">
        <f>VLOOKUP(D1198,Lookups!$A$4:$E$311,5,FALSE)</f>
        <v>CRC</v>
      </c>
      <c r="S1198" t="str">
        <f t="shared" si="95"/>
        <v>926</v>
      </c>
      <c r="T1198" t="str">
        <f t="shared" si="96"/>
        <v>CRC926</v>
      </c>
      <c r="U1198" t="str">
        <f t="shared" si="92"/>
        <v>CRC9262014</v>
      </c>
      <c r="V1198" t="str">
        <f t="shared" si="93"/>
        <v>PLTL</v>
      </c>
      <c r="W1198" t="str">
        <f t="shared" si="94"/>
        <v>CRCPLTL2014</v>
      </c>
    </row>
    <row r="1199" spans="1:23" x14ac:dyDescent="0.25">
      <c r="A1199" t="s">
        <v>3222</v>
      </c>
      <c r="B1199" t="s">
        <v>3219</v>
      </c>
      <c r="C1199" t="s">
        <v>17</v>
      </c>
      <c r="D1199" s="1" t="s">
        <v>19</v>
      </c>
      <c r="E1199" s="11">
        <v>0</v>
      </c>
      <c r="F1199" s="11">
        <v>93.52</v>
      </c>
      <c r="G1199" s="11">
        <v>0</v>
      </c>
      <c r="H1199" s="11">
        <v>7.06</v>
      </c>
      <c r="I1199" s="11">
        <v>0</v>
      </c>
      <c r="J1199" s="11">
        <v>0</v>
      </c>
      <c r="K1199" s="11">
        <v>0</v>
      </c>
      <c r="L1199" s="11">
        <v>0</v>
      </c>
      <c r="M1199" s="11">
        <v>3.18</v>
      </c>
      <c r="N1199" s="11">
        <v>5.78</v>
      </c>
      <c r="O1199" s="11">
        <v>0</v>
      </c>
      <c r="P1199" s="11">
        <v>11.12</v>
      </c>
      <c r="Q1199" s="11">
        <v>120.66</v>
      </c>
      <c r="R1199" t="str">
        <f>VLOOKUP(D1199,Lookups!$A$4:$E$311,5,FALSE)</f>
        <v>CR4</v>
      </c>
      <c r="S1199" t="str">
        <f t="shared" si="95"/>
        <v>926</v>
      </c>
      <c r="T1199" t="str">
        <f t="shared" si="96"/>
        <v>CR4926</v>
      </c>
      <c r="U1199" t="str">
        <f t="shared" si="92"/>
        <v>CR49262014</v>
      </c>
      <c r="V1199" t="str">
        <f t="shared" si="93"/>
        <v>PLTL</v>
      </c>
      <c r="W1199" t="str">
        <f t="shared" si="94"/>
        <v>CR4PLTL2014</v>
      </c>
    </row>
    <row r="1200" spans="1:23" x14ac:dyDescent="0.25">
      <c r="A1200" t="s">
        <v>3222</v>
      </c>
      <c r="B1200" t="s">
        <v>3219</v>
      </c>
      <c r="C1200" t="s">
        <v>17</v>
      </c>
      <c r="D1200" s="1" t="s">
        <v>20</v>
      </c>
      <c r="E1200" s="11">
        <v>0</v>
      </c>
      <c r="F1200" s="11">
        <v>103.89</v>
      </c>
      <c r="G1200" s="11">
        <v>0</v>
      </c>
      <c r="H1200" s="11">
        <v>0</v>
      </c>
      <c r="I1200" s="11">
        <v>0</v>
      </c>
      <c r="J1200" s="11">
        <v>0</v>
      </c>
      <c r="K1200" s="11">
        <v>0</v>
      </c>
      <c r="L1200" s="11">
        <v>0</v>
      </c>
      <c r="M1200" s="11">
        <v>0</v>
      </c>
      <c r="N1200" s="11">
        <v>0</v>
      </c>
      <c r="O1200" s="11">
        <v>0</v>
      </c>
      <c r="P1200" s="11">
        <v>0</v>
      </c>
      <c r="Q1200" s="11">
        <v>103.89</v>
      </c>
      <c r="R1200" t="str">
        <f>VLOOKUP(D1200,Lookups!$A$4:$E$311,5,FALSE)</f>
        <v>CR5</v>
      </c>
      <c r="S1200" t="str">
        <f t="shared" si="95"/>
        <v>926</v>
      </c>
      <c r="T1200" t="str">
        <f t="shared" si="96"/>
        <v>CR5926</v>
      </c>
      <c r="U1200" t="str">
        <f t="shared" si="92"/>
        <v>CR59262014</v>
      </c>
      <c r="V1200" t="str">
        <f t="shared" si="93"/>
        <v>PLTL</v>
      </c>
      <c r="W1200" t="str">
        <f t="shared" si="94"/>
        <v>CR5PLTL2014</v>
      </c>
    </row>
    <row r="1201" spans="1:23" x14ac:dyDescent="0.25">
      <c r="A1201" t="s">
        <v>3222</v>
      </c>
      <c r="B1201" t="s">
        <v>3219</v>
      </c>
      <c r="C1201" t="s">
        <v>17</v>
      </c>
      <c r="D1201" s="1" t="s">
        <v>21</v>
      </c>
      <c r="E1201" s="11">
        <v>0</v>
      </c>
      <c r="F1201" s="11">
        <v>148.94</v>
      </c>
      <c r="G1201" s="11">
        <v>0</v>
      </c>
      <c r="H1201" s="11">
        <v>0</v>
      </c>
      <c r="I1201" s="11">
        <v>0</v>
      </c>
      <c r="J1201" s="11">
        <v>0</v>
      </c>
      <c r="K1201" s="11">
        <v>0</v>
      </c>
      <c r="L1201" s="11">
        <v>0</v>
      </c>
      <c r="M1201" s="11">
        <v>0</v>
      </c>
      <c r="N1201" s="11">
        <v>0</v>
      </c>
      <c r="O1201" s="11">
        <v>0</v>
      </c>
      <c r="P1201" s="11">
        <v>0</v>
      </c>
      <c r="Q1201" s="11">
        <v>148.94</v>
      </c>
      <c r="R1201" t="str">
        <f>VLOOKUP(D1201,Lookups!$A$4:$E$311,5,FALSE)</f>
        <v>CR6</v>
      </c>
      <c r="S1201" t="str">
        <f t="shared" si="95"/>
        <v>926</v>
      </c>
      <c r="T1201" t="str">
        <f t="shared" si="96"/>
        <v>CR6926</v>
      </c>
      <c r="U1201" t="str">
        <f t="shared" si="92"/>
        <v>CR69262014</v>
      </c>
      <c r="V1201" t="str">
        <f t="shared" si="93"/>
        <v>PLTL</v>
      </c>
      <c r="W1201" t="str">
        <f t="shared" si="94"/>
        <v>CR6PLTL2014</v>
      </c>
    </row>
    <row r="1202" spans="1:23" x14ac:dyDescent="0.25">
      <c r="A1202" t="s">
        <v>3222</v>
      </c>
      <c r="B1202" t="s">
        <v>3219</v>
      </c>
      <c r="C1202" t="s">
        <v>17</v>
      </c>
      <c r="D1202" s="1" t="s">
        <v>23</v>
      </c>
      <c r="E1202" s="11">
        <v>0</v>
      </c>
      <c r="F1202" s="11">
        <v>0</v>
      </c>
      <c r="G1202" s="11">
        <v>0</v>
      </c>
      <c r="H1202" s="11">
        <v>0</v>
      </c>
      <c r="I1202" s="11">
        <v>0</v>
      </c>
      <c r="J1202" s="11">
        <v>0</v>
      </c>
      <c r="K1202" s="11">
        <v>0</v>
      </c>
      <c r="L1202" s="11">
        <v>0</v>
      </c>
      <c r="M1202" s="11">
        <v>1.71</v>
      </c>
      <c r="N1202" s="11">
        <v>0.59</v>
      </c>
      <c r="O1202" s="11">
        <v>0</v>
      </c>
      <c r="P1202" s="11">
        <v>0</v>
      </c>
      <c r="Q1202" s="11">
        <v>2.2999999999999998</v>
      </c>
      <c r="R1202" t="str">
        <f>VLOOKUP(D1202,Lookups!$A$4:$E$311,5,FALSE)</f>
        <v>TYC</v>
      </c>
      <c r="S1202" t="str">
        <f t="shared" si="95"/>
        <v>926</v>
      </c>
      <c r="T1202" t="str">
        <f t="shared" si="96"/>
        <v>TYC926</v>
      </c>
      <c r="U1202" t="str">
        <f t="shared" si="92"/>
        <v>TYC9262014</v>
      </c>
      <c r="V1202" t="str">
        <f t="shared" si="93"/>
        <v>PLTL</v>
      </c>
      <c r="W1202" t="str">
        <f t="shared" si="94"/>
        <v>TYCPLTL2014</v>
      </c>
    </row>
    <row r="1203" spans="1:23" x14ac:dyDescent="0.25">
      <c r="A1203" t="s">
        <v>3222</v>
      </c>
      <c r="B1203" t="s">
        <v>3219</v>
      </c>
      <c r="C1203" t="s">
        <v>17</v>
      </c>
      <c r="D1203" s="1" t="s">
        <v>24</v>
      </c>
      <c r="E1203" s="11">
        <v>0</v>
      </c>
      <c r="F1203" s="11">
        <v>53.59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53.59</v>
      </c>
      <c r="R1203" t="str">
        <f>VLOOKUP(D1203,Lookups!$A$4:$E$311,5,FALSE)</f>
        <v>GR3</v>
      </c>
      <c r="S1203" t="str">
        <f t="shared" si="95"/>
        <v>926</v>
      </c>
      <c r="T1203" t="str">
        <f t="shared" si="96"/>
        <v>GR3926</v>
      </c>
      <c r="U1203" t="str">
        <f t="shared" si="92"/>
        <v>GR39262014</v>
      </c>
      <c r="V1203" t="str">
        <f t="shared" si="93"/>
        <v>PLTL</v>
      </c>
      <c r="W1203" t="str">
        <f t="shared" si="94"/>
        <v>GR3PLTL2014</v>
      </c>
    </row>
    <row r="1204" spans="1:23" x14ac:dyDescent="0.25">
      <c r="A1204" t="s">
        <v>3222</v>
      </c>
      <c r="B1204" t="s">
        <v>3219</v>
      </c>
      <c r="C1204" t="s">
        <v>17</v>
      </c>
      <c r="D1204" s="1" t="s">
        <v>25</v>
      </c>
      <c r="E1204" s="11">
        <v>0</v>
      </c>
      <c r="F1204" s="11">
        <v>80.39</v>
      </c>
      <c r="G1204" s="11">
        <v>0</v>
      </c>
      <c r="H1204" s="11">
        <v>0</v>
      </c>
      <c r="I1204" s="11">
        <v>0</v>
      </c>
      <c r="J1204" s="11">
        <v>0</v>
      </c>
      <c r="K1204" s="11">
        <v>0</v>
      </c>
      <c r="L1204" s="11">
        <v>0</v>
      </c>
      <c r="M1204" s="11">
        <v>0</v>
      </c>
      <c r="N1204" s="11">
        <v>0</v>
      </c>
      <c r="O1204" s="11">
        <v>0</v>
      </c>
      <c r="P1204" s="11">
        <v>0</v>
      </c>
      <c r="Q1204" s="11">
        <v>80.39</v>
      </c>
      <c r="R1204" t="str">
        <f>VLOOKUP(D1204,Lookups!$A$4:$E$311,5,FALSE)</f>
        <v>GR4</v>
      </c>
      <c r="S1204" t="str">
        <f t="shared" si="95"/>
        <v>926</v>
      </c>
      <c r="T1204" t="str">
        <f t="shared" si="96"/>
        <v>GR4926</v>
      </c>
      <c r="U1204" t="str">
        <f t="shared" si="92"/>
        <v>GR49262014</v>
      </c>
      <c r="V1204" t="str">
        <f t="shared" si="93"/>
        <v>PLTL</v>
      </c>
      <c r="W1204" t="str">
        <f t="shared" si="94"/>
        <v>GR4PLTL2014</v>
      </c>
    </row>
    <row r="1205" spans="1:23" x14ac:dyDescent="0.25">
      <c r="A1205" t="s">
        <v>3222</v>
      </c>
      <c r="B1205" t="s">
        <v>3219</v>
      </c>
      <c r="C1205" t="s">
        <v>17</v>
      </c>
      <c r="D1205" s="1" t="s">
        <v>26</v>
      </c>
      <c r="E1205" s="11">
        <v>4.57</v>
      </c>
      <c r="F1205" s="11">
        <v>0</v>
      </c>
      <c r="G1205" s="11">
        <v>6.62</v>
      </c>
      <c r="H1205" s="11">
        <v>3.86</v>
      </c>
      <c r="I1205" s="11">
        <v>1.1000000000000001</v>
      </c>
      <c r="J1205" s="11">
        <v>5.7</v>
      </c>
      <c r="K1205" s="11">
        <v>0</v>
      </c>
      <c r="L1205" s="11">
        <v>1.0900000000000001</v>
      </c>
      <c r="M1205" s="11">
        <v>7.92</v>
      </c>
      <c r="N1205" s="11">
        <v>5.24</v>
      </c>
      <c r="O1205" s="11">
        <v>2.37</v>
      </c>
      <c r="P1205" s="11">
        <v>4.12</v>
      </c>
      <c r="Q1205" s="11">
        <v>42.59</v>
      </c>
      <c r="R1205" t="str">
        <f>VLOOKUP(D1205,Lookups!$A$4:$E$311,5,FALSE)</f>
        <v>GRC</v>
      </c>
      <c r="S1205" t="str">
        <f t="shared" si="95"/>
        <v>926</v>
      </c>
      <c r="T1205" t="str">
        <f t="shared" si="96"/>
        <v>GRC926</v>
      </c>
      <c r="U1205" t="str">
        <f t="shared" si="92"/>
        <v>GRC9262014</v>
      </c>
      <c r="V1205" t="str">
        <f t="shared" si="93"/>
        <v>PLTL</v>
      </c>
      <c r="W1205" t="str">
        <f t="shared" si="94"/>
        <v>GRCPLTL2014</v>
      </c>
    </row>
    <row r="1206" spans="1:23" x14ac:dyDescent="0.25">
      <c r="A1206" t="s">
        <v>3222</v>
      </c>
      <c r="B1206" t="s">
        <v>3220</v>
      </c>
      <c r="C1206" t="s">
        <v>17</v>
      </c>
      <c r="D1206" s="1" t="s">
        <v>18</v>
      </c>
      <c r="E1206" s="11">
        <v>3.47</v>
      </c>
      <c r="F1206" s="11">
        <v>25.96</v>
      </c>
      <c r="G1206" s="11">
        <v>12.98</v>
      </c>
      <c r="H1206" s="11">
        <v>8.34</v>
      </c>
      <c r="I1206" s="11">
        <v>16.170000000000002</v>
      </c>
      <c r="J1206" s="11">
        <v>12.52</v>
      </c>
      <c r="K1206" s="11">
        <v>17.309999999999999</v>
      </c>
      <c r="L1206" s="11">
        <v>7.96</v>
      </c>
      <c r="M1206" s="11">
        <v>23.21</v>
      </c>
      <c r="N1206" s="11">
        <v>8.26</v>
      </c>
      <c r="O1206" s="11">
        <v>10.5</v>
      </c>
      <c r="P1206" s="11">
        <v>59.42</v>
      </c>
      <c r="Q1206" s="11">
        <v>206.1</v>
      </c>
      <c r="R1206" t="str">
        <f>VLOOKUP(D1206,Lookups!$A$4:$E$311,5,FALSE)</f>
        <v>CRC</v>
      </c>
      <c r="S1206" t="str">
        <f t="shared" si="95"/>
        <v>926</v>
      </c>
      <c r="T1206" t="str">
        <f t="shared" si="96"/>
        <v>CRC926</v>
      </c>
      <c r="U1206" t="str">
        <f t="shared" si="92"/>
        <v>CRC9262014</v>
      </c>
      <c r="V1206" t="str">
        <f t="shared" si="93"/>
        <v>PLTL</v>
      </c>
      <c r="W1206" t="str">
        <f t="shared" si="94"/>
        <v>CRCPLTL2014</v>
      </c>
    </row>
    <row r="1207" spans="1:23" x14ac:dyDescent="0.25">
      <c r="A1207" t="s">
        <v>3222</v>
      </c>
      <c r="B1207" t="s">
        <v>3220</v>
      </c>
      <c r="C1207" t="s">
        <v>17</v>
      </c>
      <c r="D1207" s="1" t="s">
        <v>19</v>
      </c>
      <c r="E1207" s="11">
        <v>0</v>
      </c>
      <c r="F1207" s="11">
        <v>125.49</v>
      </c>
      <c r="G1207" s="11">
        <v>0</v>
      </c>
      <c r="H1207" s="11">
        <v>9.48</v>
      </c>
      <c r="I1207" s="11">
        <v>0</v>
      </c>
      <c r="J1207" s="11">
        <v>0</v>
      </c>
      <c r="K1207" s="11">
        <v>0</v>
      </c>
      <c r="L1207" s="11">
        <v>0</v>
      </c>
      <c r="M1207" s="11">
        <v>4.87</v>
      </c>
      <c r="N1207" s="11">
        <v>8.85</v>
      </c>
      <c r="O1207" s="11">
        <v>0</v>
      </c>
      <c r="P1207" s="11">
        <v>45.78</v>
      </c>
      <c r="Q1207" s="11">
        <v>194.47</v>
      </c>
      <c r="R1207" t="str">
        <f>VLOOKUP(D1207,Lookups!$A$4:$E$311,5,FALSE)</f>
        <v>CR4</v>
      </c>
      <c r="S1207" t="str">
        <f t="shared" si="95"/>
        <v>926</v>
      </c>
      <c r="T1207" t="str">
        <f t="shared" si="96"/>
        <v>CR4926</v>
      </c>
      <c r="U1207" t="str">
        <f t="shared" si="92"/>
        <v>CR49262014</v>
      </c>
      <c r="V1207" t="str">
        <f t="shared" si="93"/>
        <v>PLTL</v>
      </c>
      <c r="W1207" t="str">
        <f t="shared" si="94"/>
        <v>CR4PLTL2014</v>
      </c>
    </row>
    <row r="1208" spans="1:23" x14ac:dyDescent="0.25">
      <c r="A1208" t="s">
        <v>3222</v>
      </c>
      <c r="B1208" t="s">
        <v>3220</v>
      </c>
      <c r="C1208" t="s">
        <v>17</v>
      </c>
      <c r="D1208" s="1" t="s">
        <v>20</v>
      </c>
      <c r="E1208" s="11">
        <v>0</v>
      </c>
      <c r="F1208" s="11">
        <v>139.47</v>
      </c>
      <c r="G1208" s="11">
        <v>0</v>
      </c>
      <c r="H1208" s="11">
        <v>0</v>
      </c>
      <c r="I1208" s="11">
        <v>0</v>
      </c>
      <c r="J1208" s="11">
        <v>0</v>
      </c>
      <c r="K1208" s="11">
        <v>0</v>
      </c>
      <c r="L1208" s="11">
        <v>0</v>
      </c>
      <c r="M1208" s="11">
        <v>0</v>
      </c>
      <c r="N1208" s="11">
        <v>0</v>
      </c>
      <c r="O1208" s="11">
        <v>0</v>
      </c>
      <c r="P1208" s="11">
        <v>0</v>
      </c>
      <c r="Q1208" s="11">
        <v>139.47</v>
      </c>
      <c r="R1208" t="str">
        <f>VLOOKUP(D1208,Lookups!$A$4:$E$311,5,FALSE)</f>
        <v>CR5</v>
      </c>
      <c r="S1208" t="str">
        <f t="shared" si="95"/>
        <v>926</v>
      </c>
      <c r="T1208" t="str">
        <f t="shared" si="96"/>
        <v>CR5926</v>
      </c>
      <c r="U1208" t="str">
        <f t="shared" si="92"/>
        <v>CR59262014</v>
      </c>
      <c r="V1208" t="str">
        <f t="shared" si="93"/>
        <v>PLTL</v>
      </c>
      <c r="W1208" t="str">
        <f t="shared" si="94"/>
        <v>CR5PLTL2014</v>
      </c>
    </row>
    <row r="1209" spans="1:23" x14ac:dyDescent="0.25">
      <c r="A1209" t="s">
        <v>3222</v>
      </c>
      <c r="B1209" t="s">
        <v>3220</v>
      </c>
      <c r="C1209" t="s">
        <v>17</v>
      </c>
      <c r="D1209" s="1" t="s">
        <v>21</v>
      </c>
      <c r="E1209" s="11">
        <v>0</v>
      </c>
      <c r="F1209" s="11">
        <v>199.91</v>
      </c>
      <c r="G1209" s="11">
        <v>0</v>
      </c>
      <c r="H1209" s="11">
        <v>0</v>
      </c>
      <c r="I1209" s="11">
        <v>0</v>
      </c>
      <c r="J1209" s="11">
        <v>0</v>
      </c>
      <c r="K1209" s="11">
        <v>0</v>
      </c>
      <c r="L1209" s="11">
        <v>0</v>
      </c>
      <c r="M1209" s="11">
        <v>0</v>
      </c>
      <c r="N1209" s="11">
        <v>0</v>
      </c>
      <c r="O1209" s="11">
        <v>0</v>
      </c>
      <c r="P1209" s="11">
        <v>0</v>
      </c>
      <c r="Q1209" s="11">
        <v>199.91</v>
      </c>
      <c r="R1209" t="str">
        <f>VLOOKUP(D1209,Lookups!$A$4:$E$311,5,FALSE)</f>
        <v>CR6</v>
      </c>
      <c r="S1209" t="str">
        <f t="shared" si="95"/>
        <v>926</v>
      </c>
      <c r="T1209" t="str">
        <f t="shared" si="96"/>
        <v>CR6926</v>
      </c>
      <c r="U1209" t="str">
        <f t="shared" si="92"/>
        <v>CR69262014</v>
      </c>
      <c r="V1209" t="str">
        <f t="shared" si="93"/>
        <v>PLTL</v>
      </c>
      <c r="W1209" t="str">
        <f t="shared" si="94"/>
        <v>CR6PLTL2014</v>
      </c>
    </row>
    <row r="1210" spans="1:23" x14ac:dyDescent="0.25">
      <c r="A1210" t="s">
        <v>3222</v>
      </c>
      <c r="B1210" t="s">
        <v>3220</v>
      </c>
      <c r="C1210" t="s">
        <v>17</v>
      </c>
      <c r="D1210" s="1" t="s">
        <v>23</v>
      </c>
      <c r="E1210" s="11">
        <v>0</v>
      </c>
      <c r="F1210" s="11">
        <v>0</v>
      </c>
      <c r="G1210" s="11">
        <v>0</v>
      </c>
      <c r="H1210" s="11">
        <v>0</v>
      </c>
      <c r="I1210" s="11">
        <v>0</v>
      </c>
      <c r="J1210" s="11">
        <v>0</v>
      </c>
      <c r="K1210" s="11">
        <v>0</v>
      </c>
      <c r="L1210" s="11">
        <v>0</v>
      </c>
      <c r="M1210" s="11">
        <v>2.62</v>
      </c>
      <c r="N1210" s="11">
        <v>0.91</v>
      </c>
      <c r="O1210" s="11">
        <v>0</v>
      </c>
      <c r="P1210" s="11">
        <v>0</v>
      </c>
      <c r="Q1210" s="11">
        <v>3.53</v>
      </c>
      <c r="R1210" t="str">
        <f>VLOOKUP(D1210,Lookups!$A$4:$E$311,5,FALSE)</f>
        <v>TYC</v>
      </c>
      <c r="S1210" t="str">
        <f t="shared" si="95"/>
        <v>926</v>
      </c>
      <c r="T1210" t="str">
        <f t="shared" si="96"/>
        <v>TYC926</v>
      </c>
      <c r="U1210" t="str">
        <f t="shared" si="92"/>
        <v>TYC9262014</v>
      </c>
      <c r="V1210" t="str">
        <f t="shared" si="93"/>
        <v>PLTL</v>
      </c>
      <c r="W1210" t="str">
        <f t="shared" si="94"/>
        <v>TYCPLTL2014</v>
      </c>
    </row>
    <row r="1211" spans="1:23" x14ac:dyDescent="0.25">
      <c r="A1211" t="s">
        <v>3222</v>
      </c>
      <c r="B1211" t="s">
        <v>3220</v>
      </c>
      <c r="C1211" t="s">
        <v>17</v>
      </c>
      <c r="D1211" s="1" t="s">
        <v>24</v>
      </c>
      <c r="E1211" s="11">
        <v>0</v>
      </c>
      <c r="F1211" s="11">
        <v>71.91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71.91</v>
      </c>
      <c r="R1211" t="str">
        <f>VLOOKUP(D1211,Lookups!$A$4:$E$311,5,FALSE)</f>
        <v>GR3</v>
      </c>
      <c r="S1211" t="str">
        <f t="shared" si="95"/>
        <v>926</v>
      </c>
      <c r="T1211" t="str">
        <f t="shared" si="96"/>
        <v>GR3926</v>
      </c>
      <c r="U1211" t="str">
        <f t="shared" si="92"/>
        <v>GR39262014</v>
      </c>
      <c r="V1211" t="str">
        <f t="shared" si="93"/>
        <v>PLTL</v>
      </c>
      <c r="W1211" t="str">
        <f t="shared" si="94"/>
        <v>GR3PLTL2014</v>
      </c>
    </row>
    <row r="1212" spans="1:23" x14ac:dyDescent="0.25">
      <c r="A1212" t="s">
        <v>3222</v>
      </c>
      <c r="B1212" t="s">
        <v>3220</v>
      </c>
      <c r="C1212" t="s">
        <v>17</v>
      </c>
      <c r="D1212" s="1" t="s">
        <v>25</v>
      </c>
      <c r="E1212" s="11">
        <v>0</v>
      </c>
      <c r="F1212" s="11">
        <v>107.87</v>
      </c>
      <c r="G1212" s="11">
        <v>0</v>
      </c>
      <c r="H1212" s="11">
        <v>0</v>
      </c>
      <c r="I1212" s="11">
        <v>0</v>
      </c>
      <c r="J1212" s="11">
        <v>0</v>
      </c>
      <c r="K1212" s="11">
        <v>0</v>
      </c>
      <c r="L1212" s="11">
        <v>0</v>
      </c>
      <c r="M1212" s="11">
        <v>0</v>
      </c>
      <c r="N1212" s="11">
        <v>0</v>
      </c>
      <c r="O1212" s="11">
        <v>0</v>
      </c>
      <c r="P1212" s="11">
        <v>0</v>
      </c>
      <c r="Q1212" s="11">
        <v>107.87</v>
      </c>
      <c r="R1212" t="str">
        <f>VLOOKUP(D1212,Lookups!$A$4:$E$311,5,FALSE)</f>
        <v>GR4</v>
      </c>
      <c r="S1212" t="str">
        <f t="shared" si="95"/>
        <v>926</v>
      </c>
      <c r="T1212" t="str">
        <f t="shared" si="96"/>
        <v>GR4926</v>
      </c>
      <c r="U1212" t="str">
        <f t="shared" si="92"/>
        <v>GR49262014</v>
      </c>
      <c r="V1212" t="str">
        <f t="shared" si="93"/>
        <v>PLTL</v>
      </c>
      <c r="W1212" t="str">
        <f t="shared" si="94"/>
        <v>GR4PLTL2014</v>
      </c>
    </row>
    <row r="1213" spans="1:23" x14ac:dyDescent="0.25">
      <c r="A1213" t="s">
        <v>3222</v>
      </c>
      <c r="B1213" t="s">
        <v>3220</v>
      </c>
      <c r="C1213" t="s">
        <v>17</v>
      </c>
      <c r="D1213" s="1" t="s">
        <v>26</v>
      </c>
      <c r="E1213" s="11">
        <v>6.13</v>
      </c>
      <c r="F1213" s="11">
        <v>0</v>
      </c>
      <c r="G1213" s="11">
        <v>8.89</v>
      </c>
      <c r="H1213" s="11">
        <v>5.18</v>
      </c>
      <c r="I1213" s="11">
        <v>1.48</v>
      </c>
      <c r="J1213" s="11">
        <v>8.7200000000000006</v>
      </c>
      <c r="K1213" s="11">
        <v>0</v>
      </c>
      <c r="L1213" s="11">
        <v>1.67</v>
      </c>
      <c r="M1213" s="11">
        <v>12.12</v>
      </c>
      <c r="N1213" s="11">
        <v>8.01</v>
      </c>
      <c r="O1213" s="11">
        <v>3.62</v>
      </c>
      <c r="P1213" s="11">
        <v>16.97</v>
      </c>
      <c r="Q1213" s="11">
        <v>72.790000000000006</v>
      </c>
      <c r="R1213" t="str">
        <f>VLOOKUP(D1213,Lookups!$A$4:$E$311,5,FALSE)</f>
        <v>GRC</v>
      </c>
      <c r="S1213" t="str">
        <f t="shared" si="95"/>
        <v>926</v>
      </c>
      <c r="T1213" t="str">
        <f t="shared" si="96"/>
        <v>GRC926</v>
      </c>
      <c r="U1213" t="str">
        <f t="shared" si="92"/>
        <v>GRC9262014</v>
      </c>
      <c r="V1213" t="str">
        <f t="shared" si="93"/>
        <v>PLTL</v>
      </c>
      <c r="W1213" t="str">
        <f t="shared" si="94"/>
        <v>GRCPLTL2014</v>
      </c>
    </row>
    <row r="1214" spans="1:23" x14ac:dyDescent="0.25">
      <c r="A1214" t="s">
        <v>3222</v>
      </c>
      <c r="B1214" t="s">
        <v>3223</v>
      </c>
      <c r="C1214" t="s">
        <v>27</v>
      </c>
      <c r="D1214" s="1" t="s">
        <v>18</v>
      </c>
      <c r="E1214" s="11">
        <v>0</v>
      </c>
      <c r="F1214" s="11">
        <v>0</v>
      </c>
      <c r="G1214" s="11">
        <v>0</v>
      </c>
      <c r="H1214" s="11">
        <v>0</v>
      </c>
      <c r="I1214" s="11">
        <v>0</v>
      </c>
      <c r="J1214" s="11">
        <v>718.6</v>
      </c>
      <c r="K1214" s="11">
        <v>0</v>
      </c>
      <c r="L1214" s="11">
        <v>0</v>
      </c>
      <c r="M1214" s="11">
        <v>0</v>
      </c>
      <c r="N1214" s="11">
        <v>0</v>
      </c>
      <c r="O1214" s="11">
        <v>0</v>
      </c>
      <c r="P1214" s="11">
        <v>-718.6</v>
      </c>
      <c r="Q1214" s="11">
        <v>0</v>
      </c>
      <c r="R1214" t="str">
        <f>VLOOKUP(D1214,Lookups!$A$4:$E$311,5,FALSE)</f>
        <v>CRC</v>
      </c>
      <c r="S1214" t="str">
        <f t="shared" si="95"/>
        <v>928</v>
      </c>
      <c r="T1214" t="str">
        <f t="shared" si="96"/>
        <v>CRC928</v>
      </c>
      <c r="U1214" t="str">
        <f t="shared" si="92"/>
        <v>CRC9282014</v>
      </c>
      <c r="V1214" t="str">
        <f t="shared" si="93"/>
        <v>PNTL</v>
      </c>
      <c r="W1214" t="str">
        <f t="shared" si="94"/>
        <v>CRCPNTL2014</v>
      </c>
    </row>
    <row r="1215" spans="1:23" x14ac:dyDescent="0.25">
      <c r="A1215" t="s">
        <v>3222</v>
      </c>
      <c r="B1215" t="s">
        <v>3221</v>
      </c>
      <c r="C1215" t="s">
        <v>27</v>
      </c>
      <c r="D1215" s="1" t="s">
        <v>18</v>
      </c>
      <c r="E1215" s="11">
        <v>416.54</v>
      </c>
      <c r="F1215" s="11">
        <v>0</v>
      </c>
      <c r="G1215" s="11">
        <v>0</v>
      </c>
      <c r="H1215" s="11">
        <v>0</v>
      </c>
      <c r="I1215" s="11">
        <v>0</v>
      </c>
      <c r="J1215" s="11">
        <v>-416.54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t="str">
        <f>VLOOKUP(D1215,Lookups!$A$4:$E$311,5,FALSE)</f>
        <v>CRC</v>
      </c>
      <c r="S1215" t="str">
        <f t="shared" si="95"/>
        <v>930</v>
      </c>
      <c r="T1215" t="str">
        <f t="shared" si="96"/>
        <v>CRC930</v>
      </c>
      <c r="U1215" t="str">
        <f t="shared" si="92"/>
        <v>CRC9302014</v>
      </c>
      <c r="V1215" t="str">
        <f t="shared" si="93"/>
        <v>PNTL</v>
      </c>
      <c r="W1215" t="str">
        <f t="shared" si="94"/>
        <v>CRCPNTL2014</v>
      </c>
    </row>
  </sheetData>
  <autoFilter ref="A1:T1215"/>
  <pageMargins left="0.7" right="0.7" top="0.75" bottom="0.75" header="0.3" footer="0.3"/>
  <pageSetup scale="71" fitToHeight="0" orientation="landscape" r:id="rId1"/>
  <headerFooter>
    <oddFooter>&amp;R&amp;"Times New Roman,Bold"&amp;12Attachment to Response to LGE KIUC Question No. 7 
Page &amp;P of &amp;N
Hudson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4"/>
  <sheetViews>
    <sheetView view="pageBreakPreview" topLeftCell="A82" zoomScale="60" zoomScaleNormal="100" workbookViewId="0">
      <selection activeCell="C10" sqref="C10"/>
    </sheetView>
  </sheetViews>
  <sheetFormatPr defaultRowHeight="15" x14ac:dyDescent="0.25"/>
  <cols>
    <col min="1" max="1" width="7.140625" bestFit="1" customWidth="1"/>
    <col min="2" max="2" width="10.140625" bestFit="1" customWidth="1"/>
    <col min="3" max="3" width="23.7109375" bestFit="1" customWidth="1"/>
    <col min="4" max="4" width="10.42578125" bestFit="1" customWidth="1"/>
    <col min="5" max="5" width="16.140625" bestFit="1" customWidth="1"/>
    <col min="6" max="6" width="16.42578125" bestFit="1" customWidth="1"/>
    <col min="7" max="7" width="16.85546875" bestFit="1" customWidth="1"/>
    <col min="8" max="8" width="16.28515625" bestFit="1" customWidth="1"/>
    <col min="9" max="9" width="17.140625" bestFit="1" customWidth="1"/>
    <col min="10" max="10" width="16.28515625" bestFit="1" customWidth="1"/>
    <col min="11" max="11" width="15.7109375" bestFit="1" customWidth="1"/>
    <col min="12" max="13" width="16.5703125" bestFit="1" customWidth="1"/>
    <col min="14" max="14" width="16.140625" bestFit="1" customWidth="1"/>
    <col min="15" max="15" width="16.7109375" bestFit="1" customWidth="1"/>
    <col min="16" max="16" width="16.5703125" bestFit="1" customWidth="1"/>
    <col min="17" max="17" width="14.7109375" bestFit="1" customWidth="1"/>
    <col min="21" max="21" width="11.85546875" bestFit="1" customWidth="1"/>
  </cols>
  <sheetData>
    <row r="1" spans="1:23" x14ac:dyDescent="0.25">
      <c r="A1" t="s">
        <v>0</v>
      </c>
      <c r="B1" t="s">
        <v>1</v>
      </c>
      <c r="C1" t="s">
        <v>2</v>
      </c>
      <c r="D1" s="1" t="s">
        <v>3</v>
      </c>
      <c r="E1" t="s">
        <v>3061</v>
      </c>
      <c r="F1" t="s">
        <v>3062</v>
      </c>
      <c r="G1" t="s">
        <v>3063</v>
      </c>
      <c r="H1" t="s">
        <v>3064</v>
      </c>
      <c r="I1" t="s">
        <v>3065</v>
      </c>
      <c r="J1" t="s">
        <v>3066</v>
      </c>
      <c r="K1" t="s">
        <v>3067</v>
      </c>
      <c r="L1" t="s">
        <v>3068</v>
      </c>
      <c r="M1" t="s">
        <v>3069</v>
      </c>
      <c r="N1" t="s">
        <v>3070</v>
      </c>
      <c r="O1" t="s">
        <v>3071</v>
      </c>
      <c r="P1" t="s">
        <v>3072</v>
      </c>
      <c r="Q1" t="s">
        <v>3073</v>
      </c>
      <c r="R1" t="s">
        <v>28</v>
      </c>
      <c r="S1" t="s">
        <v>3075</v>
      </c>
      <c r="T1" t="s">
        <v>3095</v>
      </c>
      <c r="U1" t="s">
        <v>3114</v>
      </c>
      <c r="V1" t="s">
        <v>3185</v>
      </c>
      <c r="W1" t="s">
        <v>3189</v>
      </c>
    </row>
    <row r="2" spans="1:23" x14ac:dyDescent="0.25">
      <c r="A2">
        <v>2015</v>
      </c>
      <c r="B2">
        <v>426101</v>
      </c>
      <c r="C2" t="s">
        <v>27</v>
      </c>
      <c r="D2" s="1" t="s">
        <v>18</v>
      </c>
      <c r="E2" s="11">
        <v>0</v>
      </c>
      <c r="F2" s="11">
        <v>0</v>
      </c>
      <c r="G2" s="11">
        <v>273</v>
      </c>
      <c r="H2" s="11">
        <v>0</v>
      </c>
      <c r="I2" s="11">
        <v>0</v>
      </c>
      <c r="J2" s="11">
        <v>0</v>
      </c>
      <c r="K2" s="11">
        <v>0</v>
      </c>
      <c r="L2" s="11">
        <v>0</v>
      </c>
      <c r="M2" s="11">
        <v>0</v>
      </c>
      <c r="N2" s="11">
        <v>0</v>
      </c>
      <c r="O2" s="11">
        <v>0</v>
      </c>
      <c r="P2" s="11">
        <v>0</v>
      </c>
      <c r="Q2" s="11">
        <v>273</v>
      </c>
      <c r="R2" t="str">
        <f>VLOOKUP(D2,Lookups!$A$4:$E$311,5,FALSE)</f>
        <v>CRC</v>
      </c>
      <c r="S2" t="str">
        <f>LEFT(B2,3)</f>
        <v>426</v>
      </c>
      <c r="T2" t="str">
        <f>R2&amp;S2</f>
        <v>CRC426</v>
      </c>
      <c r="U2" t="str">
        <f>T2&amp;A2</f>
        <v>CRC4262015</v>
      </c>
      <c r="V2" t="str">
        <f>LEFT(C2,4)</f>
        <v>PNTL</v>
      </c>
      <c r="W2" t="str">
        <f>R2&amp;V2&amp;A2</f>
        <v>CRCPNTL2015</v>
      </c>
    </row>
    <row r="3" spans="1:23" x14ac:dyDescent="0.25">
      <c r="A3">
        <v>2015</v>
      </c>
      <c r="B3">
        <v>426101</v>
      </c>
      <c r="C3" t="s">
        <v>27</v>
      </c>
      <c r="D3" s="1" t="s">
        <v>26</v>
      </c>
      <c r="E3" s="11">
        <v>4080</v>
      </c>
      <c r="F3" s="11">
        <v>0</v>
      </c>
      <c r="G3" s="11">
        <v>0</v>
      </c>
      <c r="H3" s="11">
        <v>1020</v>
      </c>
      <c r="I3" s="11">
        <v>0</v>
      </c>
      <c r="J3" s="11">
        <v>0</v>
      </c>
      <c r="K3" s="11">
        <v>1020</v>
      </c>
      <c r="L3" s="11">
        <v>0</v>
      </c>
      <c r="M3" s="11">
        <v>0</v>
      </c>
      <c r="N3" s="11">
        <v>4080</v>
      </c>
      <c r="O3" s="11">
        <v>0</v>
      </c>
      <c r="P3" s="11">
        <v>1020</v>
      </c>
      <c r="Q3" s="11">
        <v>11220</v>
      </c>
      <c r="R3" t="str">
        <f>VLOOKUP(D3,Lookups!$A$4:$E$311,5,FALSE)</f>
        <v>GRC</v>
      </c>
      <c r="S3" t="str">
        <f t="shared" ref="S3:S66" si="0">LEFT(B3,3)</f>
        <v>426</v>
      </c>
      <c r="T3" t="str">
        <f t="shared" ref="T3:T66" si="1">R3&amp;S3</f>
        <v>GRC426</v>
      </c>
      <c r="U3" t="str">
        <f t="shared" ref="U3:U66" si="2">T3&amp;A3</f>
        <v>GRC4262015</v>
      </c>
      <c r="V3" t="str">
        <f t="shared" ref="V3:V66" si="3">LEFT(C3,4)</f>
        <v>PNTL</v>
      </c>
      <c r="W3" t="str">
        <f t="shared" ref="W3:W66" si="4">R3&amp;V3&amp;A3</f>
        <v>GRCPNTL2015</v>
      </c>
    </row>
    <row r="4" spans="1:23" x14ac:dyDescent="0.25">
      <c r="A4">
        <v>2015</v>
      </c>
      <c r="B4">
        <v>426501</v>
      </c>
      <c r="C4" t="s">
        <v>27</v>
      </c>
      <c r="D4" s="1" t="s">
        <v>18</v>
      </c>
      <c r="E4" s="11">
        <v>219</v>
      </c>
      <c r="F4" s="11">
        <v>0</v>
      </c>
      <c r="G4" s="11">
        <v>1366</v>
      </c>
      <c r="H4" s="11">
        <v>1912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3497</v>
      </c>
      <c r="R4" t="str">
        <f>VLOOKUP(D4,Lookups!$A$4:$E$311,5,FALSE)</f>
        <v>CRC</v>
      </c>
      <c r="S4" t="str">
        <f t="shared" si="0"/>
        <v>426</v>
      </c>
      <c r="T4" t="str">
        <f t="shared" si="1"/>
        <v>CRC426</v>
      </c>
      <c r="U4" t="str">
        <f t="shared" si="2"/>
        <v>CRC4262015</v>
      </c>
      <c r="V4" t="str">
        <f t="shared" si="3"/>
        <v>PNTL</v>
      </c>
      <c r="W4" t="str">
        <f t="shared" si="4"/>
        <v>CRCPNTL2015</v>
      </c>
    </row>
    <row r="5" spans="1:23" x14ac:dyDescent="0.25">
      <c r="A5">
        <v>2015</v>
      </c>
      <c r="B5">
        <v>426501</v>
      </c>
      <c r="C5" t="s">
        <v>27</v>
      </c>
      <c r="D5" s="1" t="s">
        <v>23</v>
      </c>
      <c r="E5" s="11">
        <v>0</v>
      </c>
      <c r="F5" s="11">
        <v>0</v>
      </c>
      <c r="G5" s="11">
        <v>0</v>
      </c>
      <c r="H5" s="11">
        <v>0</v>
      </c>
      <c r="I5" s="11">
        <v>3000</v>
      </c>
      <c r="J5" s="11">
        <v>3000</v>
      </c>
      <c r="K5" s="11">
        <v>3000</v>
      </c>
      <c r="L5" s="11">
        <v>3000</v>
      </c>
      <c r="M5" s="11">
        <v>3000</v>
      </c>
      <c r="N5" s="11">
        <v>0</v>
      </c>
      <c r="O5" s="11">
        <v>0</v>
      </c>
      <c r="P5" s="11">
        <v>0</v>
      </c>
      <c r="Q5" s="11">
        <v>15000</v>
      </c>
      <c r="R5" t="str">
        <f>VLOOKUP(D5,Lookups!$A$4:$E$311,5,FALSE)</f>
        <v>TYC</v>
      </c>
      <c r="S5" t="str">
        <f t="shared" si="0"/>
        <v>426</v>
      </c>
      <c r="T5" t="str">
        <f t="shared" si="1"/>
        <v>TYC426</v>
      </c>
      <c r="U5" t="str">
        <f t="shared" si="2"/>
        <v>TYC4262015</v>
      </c>
      <c r="V5" t="str">
        <f t="shared" si="3"/>
        <v>PNTL</v>
      </c>
      <c r="W5" t="str">
        <f t="shared" si="4"/>
        <v>TYCPNTL2015</v>
      </c>
    </row>
    <row r="6" spans="1:23" x14ac:dyDescent="0.25">
      <c r="A6">
        <v>2015</v>
      </c>
      <c r="B6">
        <v>500100</v>
      </c>
      <c r="C6" t="s">
        <v>17</v>
      </c>
      <c r="D6" s="1" t="s">
        <v>18</v>
      </c>
      <c r="E6" s="11">
        <v>15000</v>
      </c>
      <c r="F6" s="11">
        <v>15000</v>
      </c>
      <c r="G6" s="11">
        <v>15000</v>
      </c>
      <c r="H6" s="11">
        <v>2515261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2560261</v>
      </c>
      <c r="R6" t="str">
        <f>VLOOKUP(D6,Lookups!$A$4:$E$311,5,FALSE)</f>
        <v>CRC</v>
      </c>
      <c r="S6" t="str">
        <f t="shared" si="0"/>
        <v>500</v>
      </c>
      <c r="T6" t="str">
        <f t="shared" si="1"/>
        <v>CRC500</v>
      </c>
      <c r="U6" t="str">
        <f t="shared" si="2"/>
        <v>CRC5002015</v>
      </c>
      <c r="V6" t="str">
        <f t="shared" si="3"/>
        <v>PLTL</v>
      </c>
      <c r="W6" t="str">
        <f t="shared" si="4"/>
        <v>CRCPLTL2015</v>
      </c>
    </row>
    <row r="7" spans="1:23" x14ac:dyDescent="0.25">
      <c r="A7">
        <v>2015</v>
      </c>
      <c r="B7">
        <v>500100</v>
      </c>
      <c r="C7" t="s">
        <v>17</v>
      </c>
      <c r="D7" s="1" t="s">
        <v>26</v>
      </c>
      <c r="E7" s="11">
        <v>11632.49</v>
      </c>
      <c r="F7" s="11">
        <v>10429.14</v>
      </c>
      <c r="G7" s="11">
        <v>11981</v>
      </c>
      <c r="H7" s="11">
        <v>11361.3</v>
      </c>
      <c r="I7" s="11">
        <v>11361.3</v>
      </c>
      <c r="J7" s="11">
        <v>11981</v>
      </c>
      <c r="K7" s="11">
        <v>12600.71</v>
      </c>
      <c r="L7" s="11">
        <v>11981</v>
      </c>
      <c r="M7" s="11">
        <v>11981</v>
      </c>
      <c r="N7" s="11">
        <v>12600.71</v>
      </c>
      <c r="O7" s="11">
        <v>10741.6</v>
      </c>
      <c r="P7" s="11">
        <v>11981</v>
      </c>
      <c r="Q7" s="11">
        <v>140632.25</v>
      </c>
      <c r="R7" t="str">
        <f>VLOOKUP(D7,Lookups!$A$4:$E$311,5,FALSE)</f>
        <v>GRC</v>
      </c>
      <c r="S7" t="str">
        <f t="shared" si="0"/>
        <v>500</v>
      </c>
      <c r="T7" t="str">
        <f t="shared" si="1"/>
        <v>GRC500</v>
      </c>
      <c r="U7" t="str">
        <f t="shared" si="2"/>
        <v>GRC5002015</v>
      </c>
      <c r="V7" t="str">
        <f t="shared" si="3"/>
        <v>PLTL</v>
      </c>
      <c r="W7" t="str">
        <f t="shared" si="4"/>
        <v>GRCPLTL2015</v>
      </c>
    </row>
    <row r="8" spans="1:23" x14ac:dyDescent="0.25">
      <c r="A8">
        <v>2015</v>
      </c>
      <c r="B8">
        <v>500100</v>
      </c>
      <c r="C8" t="s">
        <v>27</v>
      </c>
      <c r="D8" s="1" t="s">
        <v>26</v>
      </c>
      <c r="E8" s="11">
        <v>7956</v>
      </c>
      <c r="F8" s="11">
        <v>7956</v>
      </c>
      <c r="G8" s="11">
        <v>7956</v>
      </c>
      <c r="H8" s="11">
        <v>7956</v>
      </c>
      <c r="I8" s="11">
        <v>7956</v>
      </c>
      <c r="J8" s="11">
        <v>7956</v>
      </c>
      <c r="K8" s="11">
        <v>7956</v>
      </c>
      <c r="L8" s="11">
        <v>7956</v>
      </c>
      <c r="M8" s="11">
        <v>7956</v>
      </c>
      <c r="N8" s="11">
        <v>7956</v>
      </c>
      <c r="O8" s="11">
        <v>7956</v>
      </c>
      <c r="P8" s="11">
        <v>7956</v>
      </c>
      <c r="Q8" s="11">
        <v>95472</v>
      </c>
      <c r="R8" t="str">
        <f>VLOOKUP(D8,Lookups!$A$4:$E$311,5,FALSE)</f>
        <v>GRC</v>
      </c>
      <c r="S8" t="str">
        <f t="shared" si="0"/>
        <v>500</v>
      </c>
      <c r="T8" t="str">
        <f t="shared" si="1"/>
        <v>GRC500</v>
      </c>
      <c r="U8" t="str">
        <f t="shared" si="2"/>
        <v>GRC5002015</v>
      </c>
      <c r="V8" t="str">
        <f t="shared" si="3"/>
        <v>PNTL</v>
      </c>
      <c r="W8" t="str">
        <f t="shared" si="4"/>
        <v>GRCPNTL2015</v>
      </c>
    </row>
    <row r="9" spans="1:23" x14ac:dyDescent="0.25">
      <c r="A9">
        <v>2015</v>
      </c>
      <c r="B9">
        <v>501090</v>
      </c>
      <c r="C9" t="s">
        <v>17</v>
      </c>
      <c r="D9" s="1" t="s">
        <v>18</v>
      </c>
      <c r="E9" s="11">
        <v>39260.36</v>
      </c>
      <c r="F9" s="11">
        <v>37001.07</v>
      </c>
      <c r="G9" s="11">
        <v>39109.68</v>
      </c>
      <c r="H9" s="11">
        <v>44343.7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159714.81</v>
      </c>
      <c r="R9" t="str">
        <f>VLOOKUP(D9,Lookups!$A$4:$E$311,5,FALSE)</f>
        <v>CRC</v>
      </c>
      <c r="S9" t="str">
        <f t="shared" si="0"/>
        <v>501</v>
      </c>
      <c r="T9" t="str">
        <f t="shared" si="1"/>
        <v>CRC501</v>
      </c>
      <c r="U9" t="str">
        <f t="shared" si="2"/>
        <v>CRC5012015</v>
      </c>
      <c r="V9" t="str">
        <f t="shared" si="3"/>
        <v>PLTL</v>
      </c>
      <c r="W9" t="str">
        <f t="shared" si="4"/>
        <v>CRCPLTL2015</v>
      </c>
    </row>
    <row r="10" spans="1:23" x14ac:dyDescent="0.25">
      <c r="A10">
        <v>2015</v>
      </c>
      <c r="B10">
        <v>501090</v>
      </c>
      <c r="C10" t="s">
        <v>17</v>
      </c>
      <c r="D10" s="1" t="s">
        <v>26</v>
      </c>
      <c r="E10" s="11">
        <v>29834.69</v>
      </c>
      <c r="F10" s="11">
        <v>26405.42</v>
      </c>
      <c r="G10" s="11">
        <v>29169.23</v>
      </c>
      <c r="H10" s="11">
        <v>26835.34</v>
      </c>
      <c r="I10" s="11">
        <v>27063.02</v>
      </c>
      <c r="J10" s="11">
        <v>27740.03</v>
      </c>
      <c r="K10" s="11">
        <v>28457.23</v>
      </c>
      <c r="L10" s="11">
        <v>28748.39</v>
      </c>
      <c r="M10" s="11">
        <v>29434.46</v>
      </c>
      <c r="N10" s="11">
        <v>30202.48</v>
      </c>
      <c r="O10" s="11">
        <v>25677.15</v>
      </c>
      <c r="P10" s="11">
        <v>26482.19</v>
      </c>
      <c r="Q10" s="11">
        <v>336049.63</v>
      </c>
      <c r="R10" t="str">
        <f>VLOOKUP(D10,Lookups!$A$4:$E$311,5,FALSE)</f>
        <v>GRC</v>
      </c>
      <c r="S10" t="str">
        <f t="shared" si="0"/>
        <v>501</v>
      </c>
      <c r="T10" t="str">
        <f t="shared" si="1"/>
        <v>GRC501</v>
      </c>
      <c r="U10" t="str">
        <f t="shared" si="2"/>
        <v>GRC5012015</v>
      </c>
      <c r="V10" t="str">
        <f t="shared" si="3"/>
        <v>PLTL</v>
      </c>
      <c r="W10" t="str">
        <f t="shared" si="4"/>
        <v>GRCPLTL2015</v>
      </c>
    </row>
    <row r="11" spans="1:23" x14ac:dyDescent="0.25">
      <c r="A11">
        <v>2015</v>
      </c>
      <c r="B11">
        <v>501090</v>
      </c>
      <c r="C11" t="s">
        <v>27</v>
      </c>
      <c r="D11" s="1" t="s">
        <v>18</v>
      </c>
      <c r="E11" s="11">
        <v>65241</v>
      </c>
      <c r="F11" s="11">
        <v>108877</v>
      </c>
      <c r="G11" s="11">
        <v>65241</v>
      </c>
      <c r="H11" s="11">
        <v>113751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353110</v>
      </c>
      <c r="R11" t="str">
        <f>VLOOKUP(D11,Lookups!$A$4:$E$311,5,FALSE)</f>
        <v>CRC</v>
      </c>
      <c r="S11" t="str">
        <f t="shared" si="0"/>
        <v>501</v>
      </c>
      <c r="T11" t="str">
        <f t="shared" si="1"/>
        <v>CRC501</v>
      </c>
      <c r="U11" t="str">
        <f t="shared" si="2"/>
        <v>CRC5012015</v>
      </c>
      <c r="V11" t="str">
        <f t="shared" si="3"/>
        <v>PNTL</v>
      </c>
      <c r="W11" t="str">
        <f t="shared" si="4"/>
        <v>CRCPNTL2015</v>
      </c>
    </row>
    <row r="12" spans="1:23" x14ac:dyDescent="0.25">
      <c r="A12">
        <v>2015</v>
      </c>
      <c r="B12">
        <v>501090</v>
      </c>
      <c r="C12" t="s">
        <v>27</v>
      </c>
      <c r="D12" s="1" t="s">
        <v>26</v>
      </c>
      <c r="E12" s="11">
        <v>5961</v>
      </c>
      <c r="F12" s="11">
        <v>5961</v>
      </c>
      <c r="G12" s="11">
        <v>9021</v>
      </c>
      <c r="H12" s="11">
        <v>5961</v>
      </c>
      <c r="I12" s="11">
        <v>5961</v>
      </c>
      <c r="J12" s="11">
        <v>9021</v>
      </c>
      <c r="K12" s="11">
        <v>5961</v>
      </c>
      <c r="L12" s="11">
        <v>80961</v>
      </c>
      <c r="M12" s="11">
        <v>9021</v>
      </c>
      <c r="N12" s="11">
        <v>5961</v>
      </c>
      <c r="O12" s="11">
        <v>5961</v>
      </c>
      <c r="P12" s="11">
        <v>9021</v>
      </c>
      <c r="Q12" s="11">
        <v>158772</v>
      </c>
      <c r="R12" t="str">
        <f>VLOOKUP(D12,Lookups!$A$4:$E$311,5,FALSE)</f>
        <v>GRC</v>
      </c>
      <c r="S12" t="str">
        <f t="shared" si="0"/>
        <v>501</v>
      </c>
      <c r="T12" t="str">
        <f t="shared" si="1"/>
        <v>GRC501</v>
      </c>
      <c r="U12" t="str">
        <f t="shared" si="2"/>
        <v>GRC5012015</v>
      </c>
      <c r="V12" t="str">
        <f t="shared" si="3"/>
        <v>PNTL</v>
      </c>
      <c r="W12" t="str">
        <f t="shared" si="4"/>
        <v>GRCPNTL2015</v>
      </c>
    </row>
    <row r="13" spans="1:23" x14ac:dyDescent="0.25">
      <c r="A13">
        <v>2015</v>
      </c>
      <c r="B13">
        <v>501091</v>
      </c>
      <c r="C13" t="s">
        <v>27</v>
      </c>
      <c r="D13" s="1" t="s">
        <v>26</v>
      </c>
      <c r="E13" s="11">
        <v>19803</v>
      </c>
      <c r="F13" s="11">
        <v>19803</v>
      </c>
      <c r="G13" s="11">
        <v>19803</v>
      </c>
      <c r="H13" s="11">
        <v>19803</v>
      </c>
      <c r="I13" s="11">
        <v>19803</v>
      </c>
      <c r="J13" s="11">
        <v>19803</v>
      </c>
      <c r="K13" s="11">
        <v>19803</v>
      </c>
      <c r="L13" s="11">
        <v>19803</v>
      </c>
      <c r="M13" s="11">
        <v>19803</v>
      </c>
      <c r="N13" s="11">
        <v>19803</v>
      </c>
      <c r="O13" s="11">
        <v>19803</v>
      </c>
      <c r="P13" s="11">
        <v>19803</v>
      </c>
      <c r="Q13" s="11">
        <v>237636</v>
      </c>
      <c r="R13" t="str">
        <f>VLOOKUP(D13,Lookups!$A$4:$E$311,5,FALSE)</f>
        <v>GRC</v>
      </c>
      <c r="S13" t="str">
        <f t="shared" si="0"/>
        <v>501</v>
      </c>
      <c r="T13" t="str">
        <f t="shared" si="1"/>
        <v>GRC501</v>
      </c>
      <c r="U13" t="str">
        <f t="shared" si="2"/>
        <v>GRC5012015</v>
      </c>
      <c r="V13" t="str">
        <f t="shared" si="3"/>
        <v>PNTL</v>
      </c>
      <c r="W13" t="str">
        <f t="shared" si="4"/>
        <v>GRCPNTL2015</v>
      </c>
    </row>
    <row r="14" spans="1:23" x14ac:dyDescent="0.25">
      <c r="A14">
        <v>2015</v>
      </c>
      <c r="B14">
        <v>501251</v>
      </c>
      <c r="C14" t="s">
        <v>27</v>
      </c>
      <c r="D14" s="1" t="s">
        <v>26</v>
      </c>
      <c r="E14" s="11">
        <v>50000</v>
      </c>
      <c r="F14" s="11">
        <v>50000</v>
      </c>
      <c r="G14" s="11">
        <v>50000</v>
      </c>
      <c r="H14" s="11">
        <v>100000</v>
      </c>
      <c r="I14" s="11">
        <v>100000</v>
      </c>
      <c r="J14" s="11">
        <v>100000</v>
      </c>
      <c r="K14" s="11">
        <v>100000</v>
      </c>
      <c r="L14" s="11">
        <v>100000</v>
      </c>
      <c r="M14" s="11">
        <v>100000</v>
      </c>
      <c r="N14" s="11">
        <v>100000</v>
      </c>
      <c r="O14" s="11">
        <v>50000</v>
      </c>
      <c r="P14" s="11">
        <v>50000</v>
      </c>
      <c r="Q14" s="11">
        <v>950000</v>
      </c>
      <c r="R14" t="str">
        <f>VLOOKUP(D14,Lookups!$A$4:$E$311,5,FALSE)</f>
        <v>GRC</v>
      </c>
      <c r="S14" t="str">
        <f t="shared" si="0"/>
        <v>501</v>
      </c>
      <c r="T14" t="str">
        <f t="shared" si="1"/>
        <v>GRC501</v>
      </c>
      <c r="U14" t="str">
        <f t="shared" si="2"/>
        <v>GRC5012015</v>
      </c>
      <c r="V14" t="str">
        <f t="shared" si="3"/>
        <v>PNTL</v>
      </c>
      <c r="W14" t="str">
        <f t="shared" si="4"/>
        <v>GRCPNTL2015</v>
      </c>
    </row>
    <row r="15" spans="1:23" x14ac:dyDescent="0.25">
      <c r="A15">
        <v>2015</v>
      </c>
      <c r="B15">
        <v>502001</v>
      </c>
      <c r="C15" t="s">
        <v>27</v>
      </c>
      <c r="D15" s="1" t="s">
        <v>18</v>
      </c>
      <c r="E15" s="11">
        <v>32564</v>
      </c>
      <c r="F15" s="11">
        <v>28929</v>
      </c>
      <c r="G15" s="11">
        <v>33392</v>
      </c>
      <c r="H15" s="11">
        <v>34659</v>
      </c>
      <c r="I15" s="11">
        <v>16590</v>
      </c>
      <c r="J15" s="11">
        <v>16590</v>
      </c>
      <c r="K15" s="11">
        <v>16590</v>
      </c>
      <c r="L15" s="11">
        <v>16590</v>
      </c>
      <c r="M15" s="11">
        <v>16590</v>
      </c>
      <c r="N15" s="11">
        <v>0</v>
      </c>
      <c r="O15" s="11">
        <v>0</v>
      </c>
      <c r="P15" s="11">
        <v>0</v>
      </c>
      <c r="Q15" s="11">
        <v>212494</v>
      </c>
      <c r="R15" t="str">
        <f>VLOOKUP(D15,Lookups!$A$4:$E$311,5,FALSE)</f>
        <v>CRC</v>
      </c>
      <c r="S15" t="str">
        <f t="shared" si="0"/>
        <v>502</v>
      </c>
      <c r="T15" t="str">
        <f t="shared" si="1"/>
        <v>CRC502</v>
      </c>
      <c r="U15" t="str">
        <f t="shared" si="2"/>
        <v>CRC5022015</v>
      </c>
      <c r="V15" t="str">
        <f t="shared" si="3"/>
        <v>PNTL</v>
      </c>
      <c r="W15" t="str">
        <f t="shared" si="4"/>
        <v>CRCPNTL2015</v>
      </c>
    </row>
    <row r="16" spans="1:23" x14ac:dyDescent="0.25">
      <c r="A16">
        <v>2015</v>
      </c>
      <c r="B16">
        <v>502001</v>
      </c>
      <c r="C16" t="s">
        <v>27</v>
      </c>
      <c r="D16" s="1" t="s">
        <v>19</v>
      </c>
      <c r="E16" s="11">
        <v>8082</v>
      </c>
      <c r="F16" s="11">
        <v>6665</v>
      </c>
      <c r="G16" s="11">
        <v>8757</v>
      </c>
      <c r="H16" s="11">
        <v>10039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33543</v>
      </c>
      <c r="R16" t="str">
        <f>VLOOKUP(D16,Lookups!$A$4:$E$311,5,FALSE)</f>
        <v>CR4</v>
      </c>
      <c r="S16" t="str">
        <f t="shared" si="0"/>
        <v>502</v>
      </c>
      <c r="T16" t="str">
        <f t="shared" si="1"/>
        <v>CR4502</v>
      </c>
      <c r="U16" t="str">
        <f t="shared" si="2"/>
        <v>CR45022015</v>
      </c>
      <c r="V16" t="str">
        <f t="shared" si="3"/>
        <v>PNTL</v>
      </c>
      <c r="W16" t="str">
        <f t="shared" si="4"/>
        <v>CR4PNTL2015</v>
      </c>
    </row>
    <row r="17" spans="1:23" x14ac:dyDescent="0.25">
      <c r="A17">
        <v>2015</v>
      </c>
      <c r="B17">
        <v>502001</v>
      </c>
      <c r="C17" t="s">
        <v>27</v>
      </c>
      <c r="D17" s="1" t="s">
        <v>20</v>
      </c>
      <c r="E17" s="11">
        <v>14759</v>
      </c>
      <c r="F17" s="11">
        <v>10975</v>
      </c>
      <c r="G17" s="11">
        <v>15266</v>
      </c>
      <c r="H17" s="11">
        <v>15792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56792</v>
      </c>
      <c r="R17" t="str">
        <f>VLOOKUP(D17,Lookups!$A$4:$E$311,5,FALSE)</f>
        <v>CR5</v>
      </c>
      <c r="S17" t="str">
        <f t="shared" si="0"/>
        <v>502</v>
      </c>
      <c r="T17" t="str">
        <f t="shared" si="1"/>
        <v>CR5502</v>
      </c>
      <c r="U17" t="str">
        <f t="shared" si="2"/>
        <v>CR55022015</v>
      </c>
      <c r="V17" t="str">
        <f t="shared" si="3"/>
        <v>PNTL</v>
      </c>
      <c r="W17" t="str">
        <f t="shared" si="4"/>
        <v>CR5PNTL2015</v>
      </c>
    </row>
    <row r="18" spans="1:23" x14ac:dyDescent="0.25">
      <c r="A18">
        <v>2015</v>
      </c>
      <c r="B18">
        <v>502002</v>
      </c>
      <c r="C18" t="s">
        <v>17</v>
      </c>
      <c r="D18" s="1" t="s">
        <v>26</v>
      </c>
      <c r="E18" s="11">
        <v>106321.85</v>
      </c>
      <c r="F18" s="11">
        <v>93749.72</v>
      </c>
      <c r="G18" s="11">
        <v>104168.83</v>
      </c>
      <c r="H18" s="11">
        <v>98889.76</v>
      </c>
      <c r="I18" s="11">
        <v>97794.39</v>
      </c>
      <c r="J18" s="11">
        <v>100565.57</v>
      </c>
      <c r="K18" s="11">
        <v>103082.66</v>
      </c>
      <c r="L18" s="11">
        <v>103566.41</v>
      </c>
      <c r="M18" s="11">
        <v>105895.31</v>
      </c>
      <c r="N18" s="11">
        <v>108891.45</v>
      </c>
      <c r="O18" s="11">
        <v>92711.97</v>
      </c>
      <c r="P18" s="11">
        <v>96302.25</v>
      </c>
      <c r="Q18" s="11">
        <v>1211940.17</v>
      </c>
      <c r="R18" t="str">
        <f>VLOOKUP(D18,Lookups!$A$4:$E$311,5,FALSE)</f>
        <v>GRC</v>
      </c>
      <c r="S18" t="str">
        <f t="shared" si="0"/>
        <v>502</v>
      </c>
      <c r="T18" t="str">
        <f t="shared" si="1"/>
        <v>GRC502</v>
      </c>
      <c r="U18" t="str">
        <f t="shared" si="2"/>
        <v>GRC5022015</v>
      </c>
      <c r="V18" t="str">
        <f t="shared" si="3"/>
        <v>PLTL</v>
      </c>
      <c r="W18" t="str">
        <f t="shared" si="4"/>
        <v>GRCPLTL2015</v>
      </c>
    </row>
    <row r="19" spans="1:23" x14ac:dyDescent="0.25">
      <c r="A19">
        <v>2015</v>
      </c>
      <c r="B19">
        <v>502002</v>
      </c>
      <c r="C19" t="s">
        <v>27</v>
      </c>
      <c r="D19" s="1" t="s">
        <v>26</v>
      </c>
      <c r="E19" s="11">
        <v>28543</v>
      </c>
      <c r="F19" s="11">
        <v>28543</v>
      </c>
      <c r="G19" s="11">
        <v>28543</v>
      </c>
      <c r="H19" s="11">
        <v>28543</v>
      </c>
      <c r="I19" s="11">
        <v>28543</v>
      </c>
      <c r="J19" s="11">
        <v>28543</v>
      </c>
      <c r="K19" s="11">
        <v>28543</v>
      </c>
      <c r="L19" s="11">
        <v>28543</v>
      </c>
      <c r="M19" s="11">
        <v>28543</v>
      </c>
      <c r="N19" s="11">
        <v>28543</v>
      </c>
      <c r="O19" s="11">
        <v>28543</v>
      </c>
      <c r="P19" s="11">
        <v>28543</v>
      </c>
      <c r="Q19" s="11">
        <v>342516</v>
      </c>
      <c r="R19" t="str">
        <f>VLOOKUP(D19,Lookups!$A$4:$E$311,5,FALSE)</f>
        <v>GRC</v>
      </c>
      <c r="S19" t="str">
        <f t="shared" si="0"/>
        <v>502</v>
      </c>
      <c r="T19" t="str">
        <f t="shared" si="1"/>
        <v>GRC502</v>
      </c>
      <c r="U19" t="str">
        <f t="shared" si="2"/>
        <v>GRC5022015</v>
      </c>
      <c r="V19" t="str">
        <f t="shared" si="3"/>
        <v>PNTL</v>
      </c>
      <c r="W19" t="str">
        <f t="shared" si="4"/>
        <v>GRCPNTL2015</v>
      </c>
    </row>
    <row r="20" spans="1:23" x14ac:dyDescent="0.25">
      <c r="A20">
        <v>2015</v>
      </c>
      <c r="B20">
        <v>502004</v>
      </c>
      <c r="C20" t="s">
        <v>27</v>
      </c>
      <c r="D20" s="1" t="s">
        <v>26</v>
      </c>
      <c r="E20" s="11">
        <v>600</v>
      </c>
      <c r="F20" s="11">
        <v>600</v>
      </c>
      <c r="G20" s="11">
        <v>600</v>
      </c>
      <c r="H20" s="11">
        <v>600</v>
      </c>
      <c r="I20" s="11">
        <v>600</v>
      </c>
      <c r="J20" s="11">
        <v>600</v>
      </c>
      <c r="K20" s="11">
        <v>600</v>
      </c>
      <c r="L20" s="11">
        <v>600</v>
      </c>
      <c r="M20" s="11">
        <v>600</v>
      </c>
      <c r="N20" s="11">
        <v>600</v>
      </c>
      <c r="O20" s="11">
        <v>600</v>
      </c>
      <c r="P20" s="11">
        <v>600</v>
      </c>
      <c r="Q20" s="11">
        <v>7200</v>
      </c>
      <c r="R20" t="str">
        <f>VLOOKUP(D20,Lookups!$A$4:$E$311,5,FALSE)</f>
        <v>GRC</v>
      </c>
      <c r="S20" t="str">
        <f t="shared" si="0"/>
        <v>502</v>
      </c>
      <c r="T20" t="str">
        <f t="shared" si="1"/>
        <v>GRC502</v>
      </c>
      <c r="U20" t="str">
        <f t="shared" si="2"/>
        <v>GRC5022015</v>
      </c>
      <c r="V20" t="str">
        <f t="shared" si="3"/>
        <v>PNTL</v>
      </c>
      <c r="W20" t="str">
        <f t="shared" si="4"/>
        <v>GRCPNTL2015</v>
      </c>
    </row>
    <row r="21" spans="1:23" x14ac:dyDescent="0.25">
      <c r="A21">
        <v>2015</v>
      </c>
      <c r="B21">
        <v>502005</v>
      </c>
      <c r="C21" t="s">
        <v>17</v>
      </c>
      <c r="D21" s="1" t="s">
        <v>18</v>
      </c>
      <c r="E21" s="11">
        <v>28255.06</v>
      </c>
      <c r="F21" s="11">
        <v>26388.67</v>
      </c>
      <c r="G21" s="11">
        <v>27956.44</v>
      </c>
      <c r="H21" s="11">
        <v>39428.15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122028.32</v>
      </c>
      <c r="R21" t="str">
        <f>VLOOKUP(D21,Lookups!$A$4:$E$311,5,FALSE)</f>
        <v>CRC</v>
      </c>
      <c r="S21" t="str">
        <f t="shared" si="0"/>
        <v>502</v>
      </c>
      <c r="T21" t="str">
        <f t="shared" si="1"/>
        <v>CRC502</v>
      </c>
      <c r="U21" t="str">
        <f t="shared" si="2"/>
        <v>CRC5022015</v>
      </c>
      <c r="V21" t="str">
        <f t="shared" si="3"/>
        <v>PLTL</v>
      </c>
      <c r="W21" t="str">
        <f t="shared" si="4"/>
        <v>CRCPLTL2015</v>
      </c>
    </row>
    <row r="22" spans="1:23" x14ac:dyDescent="0.25">
      <c r="A22">
        <v>2015</v>
      </c>
      <c r="B22">
        <v>502006</v>
      </c>
      <c r="C22" t="s">
        <v>27</v>
      </c>
      <c r="D22" s="1" t="s">
        <v>18</v>
      </c>
      <c r="E22" s="11">
        <v>71303</v>
      </c>
      <c r="F22" s="11">
        <v>71303</v>
      </c>
      <c r="G22" s="11">
        <v>71303</v>
      </c>
      <c r="H22" s="11">
        <v>71303</v>
      </c>
      <c r="I22" s="11">
        <v>30000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315212</v>
      </c>
      <c r="R22" t="str">
        <f>VLOOKUP(D22,Lookups!$A$4:$E$311,5,FALSE)</f>
        <v>CRC</v>
      </c>
      <c r="S22" t="str">
        <f t="shared" si="0"/>
        <v>502</v>
      </c>
      <c r="T22" t="str">
        <f t="shared" si="1"/>
        <v>CRC502</v>
      </c>
      <c r="U22" t="str">
        <f t="shared" si="2"/>
        <v>CRC5022015</v>
      </c>
      <c r="V22" t="str">
        <f t="shared" si="3"/>
        <v>PNTL</v>
      </c>
      <c r="W22" t="str">
        <f t="shared" si="4"/>
        <v>CRCPNTL2015</v>
      </c>
    </row>
    <row r="23" spans="1:23" x14ac:dyDescent="0.25">
      <c r="A23">
        <v>2015</v>
      </c>
      <c r="B23">
        <v>502006</v>
      </c>
      <c r="C23" t="s">
        <v>27</v>
      </c>
      <c r="D23" s="1" t="s">
        <v>19</v>
      </c>
      <c r="E23" s="11">
        <v>144987</v>
      </c>
      <c r="F23" s="11">
        <v>119579</v>
      </c>
      <c r="G23" s="11">
        <v>157107</v>
      </c>
      <c r="H23" s="11">
        <v>180096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601769</v>
      </c>
      <c r="R23" t="str">
        <f>VLOOKUP(D23,Lookups!$A$4:$E$311,5,FALSE)</f>
        <v>CR4</v>
      </c>
      <c r="S23" t="str">
        <f t="shared" si="0"/>
        <v>502</v>
      </c>
      <c r="T23" t="str">
        <f t="shared" si="1"/>
        <v>CR4502</v>
      </c>
      <c r="U23" t="str">
        <f t="shared" si="2"/>
        <v>CR45022015</v>
      </c>
      <c r="V23" t="str">
        <f t="shared" si="3"/>
        <v>PNTL</v>
      </c>
      <c r="W23" t="str">
        <f t="shared" si="4"/>
        <v>CR4PNTL2015</v>
      </c>
    </row>
    <row r="24" spans="1:23" x14ac:dyDescent="0.25">
      <c r="A24">
        <v>2015</v>
      </c>
      <c r="B24">
        <v>502006</v>
      </c>
      <c r="C24" t="s">
        <v>27</v>
      </c>
      <c r="D24" s="1" t="s">
        <v>20</v>
      </c>
      <c r="E24" s="11">
        <v>264785</v>
      </c>
      <c r="F24" s="11">
        <v>196899</v>
      </c>
      <c r="G24" s="11">
        <v>273867</v>
      </c>
      <c r="H24" s="11">
        <v>283308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1018859</v>
      </c>
      <c r="R24" t="str">
        <f>VLOOKUP(D24,Lookups!$A$4:$E$311,5,FALSE)</f>
        <v>CR5</v>
      </c>
      <c r="S24" t="str">
        <f t="shared" si="0"/>
        <v>502</v>
      </c>
      <c r="T24" t="str">
        <f t="shared" si="1"/>
        <v>CR5502</v>
      </c>
      <c r="U24" t="str">
        <f t="shared" si="2"/>
        <v>CR55022015</v>
      </c>
      <c r="V24" t="str">
        <f t="shared" si="3"/>
        <v>PNTL</v>
      </c>
      <c r="W24" t="str">
        <f t="shared" si="4"/>
        <v>CR5PNTL2015</v>
      </c>
    </row>
    <row r="25" spans="1:23" x14ac:dyDescent="0.25">
      <c r="A25">
        <v>2015</v>
      </c>
      <c r="B25">
        <v>502100</v>
      </c>
      <c r="C25" t="s">
        <v>17</v>
      </c>
      <c r="D25" s="1" t="s">
        <v>18</v>
      </c>
      <c r="E25" s="11">
        <v>341795.61</v>
      </c>
      <c r="F25" s="11">
        <v>334998.05</v>
      </c>
      <c r="G25" s="11">
        <v>369108.01</v>
      </c>
      <c r="H25" s="11">
        <v>354853.46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1400755.13</v>
      </c>
      <c r="R25" t="str">
        <f>VLOOKUP(D25,Lookups!$A$4:$E$311,5,FALSE)</f>
        <v>CRC</v>
      </c>
      <c r="S25" t="str">
        <f t="shared" si="0"/>
        <v>502</v>
      </c>
      <c r="T25" t="str">
        <f t="shared" si="1"/>
        <v>CRC502</v>
      </c>
      <c r="U25" t="str">
        <f t="shared" si="2"/>
        <v>CRC5022015</v>
      </c>
      <c r="V25" t="str">
        <f t="shared" si="3"/>
        <v>PLTL</v>
      </c>
      <c r="W25" t="str">
        <f t="shared" si="4"/>
        <v>CRCPLTL2015</v>
      </c>
    </row>
    <row r="26" spans="1:23" x14ac:dyDescent="0.25">
      <c r="A26">
        <v>2015</v>
      </c>
      <c r="B26">
        <v>502100</v>
      </c>
      <c r="C26" t="s">
        <v>27</v>
      </c>
      <c r="D26" s="1" t="s">
        <v>18</v>
      </c>
      <c r="E26" s="11">
        <v>4868</v>
      </c>
      <c r="F26" s="11">
        <v>6431</v>
      </c>
      <c r="G26" s="11">
        <v>10716</v>
      </c>
      <c r="H26" s="11">
        <v>6431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28446</v>
      </c>
      <c r="R26" t="str">
        <f>VLOOKUP(D26,Lookups!$A$4:$E$311,5,FALSE)</f>
        <v>CRC</v>
      </c>
      <c r="S26" t="str">
        <f t="shared" si="0"/>
        <v>502</v>
      </c>
      <c r="T26" t="str">
        <f t="shared" si="1"/>
        <v>CRC502</v>
      </c>
      <c r="U26" t="str">
        <f t="shared" si="2"/>
        <v>CRC5022015</v>
      </c>
      <c r="V26" t="str">
        <f t="shared" si="3"/>
        <v>PNTL</v>
      </c>
      <c r="W26" t="str">
        <f t="shared" si="4"/>
        <v>CRCPNTL2015</v>
      </c>
    </row>
    <row r="27" spans="1:23" x14ac:dyDescent="0.25">
      <c r="A27">
        <v>2015</v>
      </c>
      <c r="B27">
        <v>502100</v>
      </c>
      <c r="C27" t="s">
        <v>27</v>
      </c>
      <c r="D27" s="1" t="s">
        <v>26</v>
      </c>
      <c r="E27" s="11">
        <v>35333</v>
      </c>
      <c r="F27" s="11">
        <v>35333</v>
      </c>
      <c r="G27" s="11">
        <v>35333</v>
      </c>
      <c r="H27" s="11">
        <v>35333</v>
      </c>
      <c r="I27" s="11">
        <v>35333</v>
      </c>
      <c r="J27" s="11">
        <v>35333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211998</v>
      </c>
      <c r="R27" t="str">
        <f>VLOOKUP(D27,Lookups!$A$4:$E$311,5,FALSE)</f>
        <v>GRC</v>
      </c>
      <c r="S27" t="str">
        <f t="shared" si="0"/>
        <v>502</v>
      </c>
      <c r="T27" t="str">
        <f t="shared" si="1"/>
        <v>GRC502</v>
      </c>
      <c r="U27" t="str">
        <f t="shared" si="2"/>
        <v>GRC5022015</v>
      </c>
      <c r="V27" t="str">
        <f t="shared" si="3"/>
        <v>PNTL</v>
      </c>
      <c r="W27" t="str">
        <f t="shared" si="4"/>
        <v>GRCPNTL2015</v>
      </c>
    </row>
    <row r="28" spans="1:23" x14ac:dyDescent="0.25">
      <c r="A28">
        <v>2015</v>
      </c>
      <c r="B28">
        <v>505100</v>
      </c>
      <c r="C28" t="s">
        <v>17</v>
      </c>
      <c r="D28" s="1" t="s">
        <v>26</v>
      </c>
      <c r="E28" s="11">
        <v>137572.71</v>
      </c>
      <c r="F28" s="11">
        <v>117354.52</v>
      </c>
      <c r="G28" s="11">
        <v>134341.71</v>
      </c>
      <c r="H28" s="11">
        <v>125495.13</v>
      </c>
      <c r="I28" s="11">
        <v>124324.42</v>
      </c>
      <c r="J28" s="11">
        <v>128907.53</v>
      </c>
      <c r="K28" s="11">
        <v>132999.4</v>
      </c>
      <c r="L28" s="11">
        <v>133648</v>
      </c>
      <c r="M28" s="11">
        <v>137277.42000000001</v>
      </c>
      <c r="N28" s="11">
        <v>142267.72</v>
      </c>
      <c r="O28" s="11">
        <v>116298.44</v>
      </c>
      <c r="P28" s="11">
        <v>122715.74</v>
      </c>
      <c r="Q28" s="11">
        <v>1553202.74</v>
      </c>
      <c r="R28" t="str">
        <f>VLOOKUP(D28,Lookups!$A$4:$E$311,5,FALSE)</f>
        <v>GRC</v>
      </c>
      <c r="S28" t="str">
        <f t="shared" si="0"/>
        <v>505</v>
      </c>
      <c r="T28" t="str">
        <f t="shared" si="1"/>
        <v>GRC505</v>
      </c>
      <c r="U28" t="str">
        <f t="shared" si="2"/>
        <v>GRC5052015</v>
      </c>
      <c r="V28" t="str">
        <f t="shared" si="3"/>
        <v>PLTL</v>
      </c>
      <c r="W28" t="str">
        <f t="shared" si="4"/>
        <v>GRCPLTL2015</v>
      </c>
    </row>
    <row r="29" spans="1:23" x14ac:dyDescent="0.25">
      <c r="A29">
        <v>2015</v>
      </c>
      <c r="B29">
        <v>505100</v>
      </c>
      <c r="C29" t="s">
        <v>27</v>
      </c>
      <c r="D29" s="1" t="s">
        <v>18</v>
      </c>
      <c r="E29" s="11">
        <v>5231</v>
      </c>
      <c r="F29" s="11">
        <v>5231</v>
      </c>
      <c r="G29" s="11">
        <v>9165</v>
      </c>
      <c r="H29" s="11">
        <v>5231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24858</v>
      </c>
      <c r="R29" t="str">
        <f>VLOOKUP(D29,Lookups!$A$4:$E$311,5,FALSE)</f>
        <v>CRC</v>
      </c>
      <c r="S29" t="str">
        <f t="shared" si="0"/>
        <v>505</v>
      </c>
      <c r="T29" t="str">
        <f t="shared" si="1"/>
        <v>CRC505</v>
      </c>
      <c r="U29" t="str">
        <f t="shared" si="2"/>
        <v>CRC5052015</v>
      </c>
      <c r="V29" t="str">
        <f t="shared" si="3"/>
        <v>PNTL</v>
      </c>
      <c r="W29" t="str">
        <f t="shared" si="4"/>
        <v>CRCPNTL2015</v>
      </c>
    </row>
    <row r="30" spans="1:23" x14ac:dyDescent="0.25">
      <c r="A30">
        <v>2015</v>
      </c>
      <c r="B30">
        <v>505100</v>
      </c>
      <c r="C30" t="s">
        <v>27</v>
      </c>
      <c r="D30" s="1" t="s">
        <v>26</v>
      </c>
      <c r="E30" s="11">
        <v>-19505</v>
      </c>
      <c r="F30" s="11">
        <v>-19505</v>
      </c>
      <c r="G30" s="11">
        <v>-19505</v>
      </c>
      <c r="H30" s="11">
        <v>-19505</v>
      </c>
      <c r="I30" s="11">
        <v>-19505</v>
      </c>
      <c r="J30" s="11">
        <v>-19505</v>
      </c>
      <c r="K30" s="11">
        <v>-46501</v>
      </c>
      <c r="L30" s="11">
        <v>-46501</v>
      </c>
      <c r="M30" s="11">
        <v>-46501</v>
      </c>
      <c r="N30" s="11">
        <v>-46501</v>
      </c>
      <c r="O30" s="11">
        <v>-46501</v>
      </c>
      <c r="P30" s="11">
        <v>-46501</v>
      </c>
      <c r="Q30" s="11">
        <v>-396036</v>
      </c>
      <c r="R30" t="str">
        <f>VLOOKUP(D30,Lookups!$A$4:$E$311,5,FALSE)</f>
        <v>GRC</v>
      </c>
      <c r="S30" t="str">
        <f t="shared" si="0"/>
        <v>505</v>
      </c>
      <c r="T30" t="str">
        <f t="shared" si="1"/>
        <v>GRC505</v>
      </c>
      <c r="U30" t="str">
        <f t="shared" si="2"/>
        <v>GRC5052015</v>
      </c>
      <c r="V30" t="str">
        <f t="shared" si="3"/>
        <v>PNTL</v>
      </c>
      <c r="W30" t="str">
        <f t="shared" si="4"/>
        <v>GRCPNTL2015</v>
      </c>
    </row>
    <row r="31" spans="1:23" x14ac:dyDescent="0.25">
      <c r="A31">
        <v>2015</v>
      </c>
      <c r="B31">
        <v>506100</v>
      </c>
      <c r="C31" t="s">
        <v>17</v>
      </c>
      <c r="D31" s="1" t="s">
        <v>18</v>
      </c>
      <c r="E31" s="11">
        <v>99134.12</v>
      </c>
      <c r="F31" s="11">
        <v>97358.080000000002</v>
      </c>
      <c r="G31" s="11">
        <v>96345.75</v>
      </c>
      <c r="H31" s="11">
        <v>239342.05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532180</v>
      </c>
      <c r="R31" t="str">
        <f>VLOOKUP(D31,Lookups!$A$4:$E$311,5,FALSE)</f>
        <v>CRC</v>
      </c>
      <c r="S31" t="str">
        <f t="shared" si="0"/>
        <v>506</v>
      </c>
      <c r="T31" t="str">
        <f t="shared" si="1"/>
        <v>CRC506</v>
      </c>
      <c r="U31" t="str">
        <f t="shared" si="2"/>
        <v>CRC5062015</v>
      </c>
      <c r="V31" t="str">
        <f t="shared" si="3"/>
        <v>PLTL</v>
      </c>
      <c r="W31" t="str">
        <f t="shared" si="4"/>
        <v>CRCPLTL2015</v>
      </c>
    </row>
    <row r="32" spans="1:23" x14ac:dyDescent="0.25">
      <c r="A32">
        <v>2015</v>
      </c>
      <c r="B32">
        <v>506100</v>
      </c>
      <c r="C32" t="s">
        <v>17</v>
      </c>
      <c r="D32" s="1" t="s">
        <v>23</v>
      </c>
      <c r="E32" s="11">
        <v>4456.75</v>
      </c>
      <c r="F32" s="11">
        <v>3961.5</v>
      </c>
      <c r="G32" s="11">
        <v>4400.97</v>
      </c>
      <c r="H32" s="11">
        <v>4067.45</v>
      </c>
      <c r="I32" s="11">
        <v>3985.82</v>
      </c>
      <c r="J32" s="11">
        <v>4103.79</v>
      </c>
      <c r="K32" s="11">
        <v>4263.84</v>
      </c>
      <c r="L32" s="11">
        <v>4300.32</v>
      </c>
      <c r="M32" s="11">
        <v>4389.96</v>
      </c>
      <c r="N32" s="11">
        <v>4496.49</v>
      </c>
      <c r="O32" s="11">
        <v>3820.51</v>
      </c>
      <c r="P32" s="11">
        <v>3917.35</v>
      </c>
      <c r="Q32" s="11">
        <v>50164.75</v>
      </c>
      <c r="R32" t="str">
        <f>VLOOKUP(D32,Lookups!$A$4:$E$311,5,FALSE)</f>
        <v>TYC</v>
      </c>
      <c r="S32" t="str">
        <f t="shared" si="0"/>
        <v>506</v>
      </c>
      <c r="T32" t="str">
        <f t="shared" si="1"/>
        <v>TYC506</v>
      </c>
      <c r="U32" t="str">
        <f t="shared" si="2"/>
        <v>TYC5062015</v>
      </c>
      <c r="V32" t="str">
        <f t="shared" si="3"/>
        <v>PLTL</v>
      </c>
      <c r="W32" t="str">
        <f t="shared" si="4"/>
        <v>TYCPLTL2015</v>
      </c>
    </row>
    <row r="33" spans="1:23" x14ac:dyDescent="0.25">
      <c r="A33">
        <v>2015</v>
      </c>
      <c r="B33">
        <v>506100</v>
      </c>
      <c r="C33" t="s">
        <v>17</v>
      </c>
      <c r="D33" s="1" t="s">
        <v>26</v>
      </c>
      <c r="E33" s="11">
        <v>7149</v>
      </c>
      <c r="F33" s="11">
        <v>7149</v>
      </c>
      <c r="G33" s="11">
        <v>7149</v>
      </c>
      <c r="H33" s="11">
        <v>7149</v>
      </c>
      <c r="I33" s="11">
        <v>7149</v>
      </c>
      <c r="J33" s="11">
        <v>7149</v>
      </c>
      <c r="K33" s="11">
        <v>7149</v>
      </c>
      <c r="L33" s="11">
        <v>7149</v>
      </c>
      <c r="M33" s="11">
        <v>7149</v>
      </c>
      <c r="N33" s="11">
        <v>7149</v>
      </c>
      <c r="O33" s="11">
        <v>7149</v>
      </c>
      <c r="P33" s="11">
        <v>7149</v>
      </c>
      <c r="Q33" s="11">
        <v>85788</v>
      </c>
      <c r="R33" t="str">
        <f>VLOOKUP(D33,Lookups!$A$4:$E$311,5,FALSE)</f>
        <v>GRC</v>
      </c>
      <c r="S33" t="str">
        <f t="shared" si="0"/>
        <v>506</v>
      </c>
      <c r="T33" t="str">
        <f t="shared" si="1"/>
        <v>GRC506</v>
      </c>
      <c r="U33" t="str">
        <f t="shared" si="2"/>
        <v>GRC5062015</v>
      </c>
      <c r="V33" t="str">
        <f t="shared" si="3"/>
        <v>PLTL</v>
      </c>
      <c r="W33" t="str">
        <f t="shared" si="4"/>
        <v>GRCPLTL2015</v>
      </c>
    </row>
    <row r="34" spans="1:23" x14ac:dyDescent="0.25">
      <c r="A34">
        <v>2015</v>
      </c>
      <c r="B34">
        <v>506100</v>
      </c>
      <c r="C34" t="s">
        <v>27</v>
      </c>
      <c r="D34" s="1" t="s">
        <v>18</v>
      </c>
      <c r="E34" s="11">
        <v>385294</v>
      </c>
      <c r="F34" s="11">
        <v>391907</v>
      </c>
      <c r="G34" s="11">
        <v>432061</v>
      </c>
      <c r="H34" s="11">
        <v>457048</v>
      </c>
      <c r="I34" s="11">
        <v>103986</v>
      </c>
      <c r="J34" s="11">
        <v>103296</v>
      </c>
      <c r="K34" s="11">
        <v>103986</v>
      </c>
      <c r="L34" s="11">
        <v>103986</v>
      </c>
      <c r="M34" s="11">
        <v>103296</v>
      </c>
      <c r="N34" s="11">
        <v>103986</v>
      </c>
      <c r="O34" s="11">
        <v>103296</v>
      </c>
      <c r="P34" s="11">
        <v>103986</v>
      </c>
      <c r="Q34" s="11">
        <v>2496128</v>
      </c>
      <c r="R34" t="str">
        <f>VLOOKUP(D34,Lookups!$A$4:$E$311,5,FALSE)</f>
        <v>CRC</v>
      </c>
      <c r="S34" t="str">
        <f t="shared" si="0"/>
        <v>506</v>
      </c>
      <c r="T34" t="str">
        <f t="shared" si="1"/>
        <v>CRC506</v>
      </c>
      <c r="U34" t="str">
        <f t="shared" si="2"/>
        <v>CRC5062015</v>
      </c>
      <c r="V34" t="str">
        <f t="shared" si="3"/>
        <v>PNTL</v>
      </c>
      <c r="W34" t="str">
        <f t="shared" si="4"/>
        <v>CRCPNTL2015</v>
      </c>
    </row>
    <row r="35" spans="1:23" x14ac:dyDescent="0.25">
      <c r="A35">
        <v>2015</v>
      </c>
      <c r="B35">
        <v>506100</v>
      </c>
      <c r="C35" t="s">
        <v>27</v>
      </c>
      <c r="D35" s="1" t="s">
        <v>19</v>
      </c>
      <c r="E35" s="11">
        <v>1994</v>
      </c>
      <c r="F35" s="11">
        <v>8629</v>
      </c>
      <c r="G35" s="11">
        <v>22022</v>
      </c>
      <c r="H35" s="11">
        <v>9193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41838</v>
      </c>
      <c r="R35" t="str">
        <f>VLOOKUP(D35,Lookups!$A$4:$E$311,5,FALSE)</f>
        <v>CR4</v>
      </c>
      <c r="S35" t="str">
        <f t="shared" si="0"/>
        <v>506</v>
      </c>
      <c r="T35" t="str">
        <f t="shared" si="1"/>
        <v>CR4506</v>
      </c>
      <c r="U35" t="str">
        <f t="shared" si="2"/>
        <v>CR45062015</v>
      </c>
      <c r="V35" t="str">
        <f t="shared" si="3"/>
        <v>PNTL</v>
      </c>
      <c r="W35" t="str">
        <f t="shared" si="4"/>
        <v>CR4PNTL2015</v>
      </c>
    </row>
    <row r="36" spans="1:23" x14ac:dyDescent="0.25">
      <c r="A36">
        <v>2015</v>
      </c>
      <c r="B36">
        <v>506100</v>
      </c>
      <c r="C36" t="s">
        <v>27</v>
      </c>
      <c r="D36" s="1" t="s">
        <v>20</v>
      </c>
      <c r="E36" s="11">
        <v>0</v>
      </c>
      <c r="F36" s="11">
        <v>9237</v>
      </c>
      <c r="G36" s="11">
        <v>18544</v>
      </c>
      <c r="H36" s="11">
        <v>9800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37581</v>
      </c>
      <c r="R36" t="str">
        <f>VLOOKUP(D36,Lookups!$A$4:$E$311,5,FALSE)</f>
        <v>CR5</v>
      </c>
      <c r="S36" t="str">
        <f t="shared" si="0"/>
        <v>506</v>
      </c>
      <c r="T36" t="str">
        <f t="shared" si="1"/>
        <v>CR5506</v>
      </c>
      <c r="U36" t="str">
        <f t="shared" si="2"/>
        <v>CR55062015</v>
      </c>
      <c r="V36" t="str">
        <f t="shared" si="3"/>
        <v>PNTL</v>
      </c>
      <c r="W36" t="str">
        <f t="shared" si="4"/>
        <v>CR5PNTL2015</v>
      </c>
    </row>
    <row r="37" spans="1:23" x14ac:dyDescent="0.25">
      <c r="A37">
        <v>2015</v>
      </c>
      <c r="B37">
        <v>506100</v>
      </c>
      <c r="C37" t="s">
        <v>27</v>
      </c>
      <c r="D37" s="1" t="s">
        <v>21</v>
      </c>
      <c r="E37" s="11">
        <v>0</v>
      </c>
      <c r="F37" s="11">
        <v>2477</v>
      </c>
      <c r="G37" s="11">
        <v>4529</v>
      </c>
      <c r="H37" s="11">
        <v>1126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8132</v>
      </c>
      <c r="R37" t="str">
        <f>VLOOKUP(D37,Lookups!$A$4:$E$311,5,FALSE)</f>
        <v>CR6</v>
      </c>
      <c r="S37" t="str">
        <f t="shared" si="0"/>
        <v>506</v>
      </c>
      <c r="T37" t="str">
        <f t="shared" si="1"/>
        <v>CR6506</v>
      </c>
      <c r="U37" t="str">
        <f t="shared" si="2"/>
        <v>CR65062015</v>
      </c>
      <c r="V37" t="str">
        <f t="shared" si="3"/>
        <v>PNTL</v>
      </c>
      <c r="W37" t="str">
        <f t="shared" si="4"/>
        <v>CR6PNTL2015</v>
      </c>
    </row>
    <row r="38" spans="1:23" x14ac:dyDescent="0.25">
      <c r="A38">
        <v>2015</v>
      </c>
      <c r="B38">
        <v>506100</v>
      </c>
      <c r="C38" t="s">
        <v>27</v>
      </c>
      <c r="D38" s="1" t="s">
        <v>23</v>
      </c>
      <c r="E38" s="11">
        <v>10555</v>
      </c>
      <c r="F38" s="11">
        <v>9965</v>
      </c>
      <c r="G38" s="11">
        <v>10555</v>
      </c>
      <c r="H38" s="11">
        <v>10358</v>
      </c>
      <c r="I38" s="11">
        <v>10555</v>
      </c>
      <c r="J38" s="11">
        <v>10358</v>
      </c>
      <c r="K38" s="11">
        <v>10555</v>
      </c>
      <c r="L38" s="11">
        <v>10555</v>
      </c>
      <c r="M38" s="11">
        <v>10358</v>
      </c>
      <c r="N38" s="11">
        <v>10555</v>
      </c>
      <c r="O38" s="11">
        <v>10358</v>
      </c>
      <c r="P38" s="11">
        <v>10555</v>
      </c>
      <c r="Q38" s="11">
        <v>125282</v>
      </c>
      <c r="R38" t="str">
        <f>VLOOKUP(D38,Lookups!$A$4:$E$311,5,FALSE)</f>
        <v>TYC</v>
      </c>
      <c r="S38" t="str">
        <f t="shared" si="0"/>
        <v>506</v>
      </c>
      <c r="T38" t="str">
        <f t="shared" si="1"/>
        <v>TYC506</v>
      </c>
      <c r="U38" t="str">
        <f t="shared" si="2"/>
        <v>TYC5062015</v>
      </c>
      <c r="V38" t="str">
        <f t="shared" si="3"/>
        <v>PNTL</v>
      </c>
      <c r="W38" t="str">
        <f t="shared" si="4"/>
        <v>TYCPNTL2015</v>
      </c>
    </row>
    <row r="39" spans="1:23" x14ac:dyDescent="0.25">
      <c r="A39">
        <v>2015</v>
      </c>
      <c r="B39">
        <v>506100</v>
      </c>
      <c r="C39" t="s">
        <v>27</v>
      </c>
      <c r="D39" s="1" t="s">
        <v>26</v>
      </c>
      <c r="E39" s="11">
        <v>34622</v>
      </c>
      <c r="F39" s="11">
        <v>46786</v>
      </c>
      <c r="G39" s="11">
        <v>34622</v>
      </c>
      <c r="H39" s="11">
        <v>34262</v>
      </c>
      <c r="I39" s="11">
        <v>34622</v>
      </c>
      <c r="J39" s="11">
        <v>34262</v>
      </c>
      <c r="K39" s="11">
        <v>34622</v>
      </c>
      <c r="L39" s="11">
        <v>34622</v>
      </c>
      <c r="M39" s="11">
        <v>34262</v>
      </c>
      <c r="N39" s="11">
        <v>34622</v>
      </c>
      <c r="O39" s="11">
        <v>34262</v>
      </c>
      <c r="P39" s="11">
        <v>34622</v>
      </c>
      <c r="Q39" s="11">
        <v>426188</v>
      </c>
      <c r="R39" t="str">
        <f>VLOOKUP(D39,Lookups!$A$4:$E$311,5,FALSE)</f>
        <v>GRC</v>
      </c>
      <c r="S39" t="str">
        <f t="shared" si="0"/>
        <v>506</v>
      </c>
      <c r="T39" t="str">
        <f t="shared" si="1"/>
        <v>GRC506</v>
      </c>
      <c r="U39" t="str">
        <f t="shared" si="2"/>
        <v>GRC5062015</v>
      </c>
      <c r="V39" t="str">
        <f t="shared" si="3"/>
        <v>PNTL</v>
      </c>
      <c r="W39" t="str">
        <f t="shared" si="4"/>
        <v>GRCPNTL2015</v>
      </c>
    </row>
    <row r="40" spans="1:23" x14ac:dyDescent="0.25">
      <c r="A40">
        <v>2015</v>
      </c>
      <c r="B40">
        <v>507100</v>
      </c>
      <c r="C40" t="s">
        <v>27</v>
      </c>
      <c r="D40" s="1" t="s">
        <v>18</v>
      </c>
      <c r="E40" s="11">
        <v>836</v>
      </c>
      <c r="F40" s="11">
        <v>836</v>
      </c>
      <c r="G40" s="11">
        <v>836</v>
      </c>
      <c r="H40" s="11">
        <v>836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3344</v>
      </c>
      <c r="R40" t="str">
        <f>VLOOKUP(D40,Lookups!$A$4:$E$311,5,FALSE)</f>
        <v>CRC</v>
      </c>
      <c r="S40" t="str">
        <f t="shared" si="0"/>
        <v>507</v>
      </c>
      <c r="T40" t="str">
        <f t="shared" si="1"/>
        <v>CRC507</v>
      </c>
      <c r="U40" t="str">
        <f t="shared" si="2"/>
        <v>CRC5072015</v>
      </c>
      <c r="V40" t="str">
        <f t="shared" si="3"/>
        <v>PNTL</v>
      </c>
      <c r="W40" t="str">
        <f t="shared" si="4"/>
        <v>CRCPNTL2015</v>
      </c>
    </row>
    <row r="41" spans="1:23" x14ac:dyDescent="0.25">
      <c r="A41">
        <v>2015</v>
      </c>
      <c r="B41">
        <v>509001</v>
      </c>
      <c r="C41" t="s">
        <v>27</v>
      </c>
      <c r="D41" s="1" t="s">
        <v>26</v>
      </c>
      <c r="E41" s="11">
        <v>262</v>
      </c>
      <c r="F41" s="11">
        <v>262</v>
      </c>
      <c r="G41" s="11">
        <v>262</v>
      </c>
      <c r="H41" s="11">
        <v>262</v>
      </c>
      <c r="I41" s="11">
        <v>262</v>
      </c>
      <c r="J41" s="11">
        <v>262</v>
      </c>
      <c r="K41" s="11">
        <v>262</v>
      </c>
      <c r="L41" s="11">
        <v>262</v>
      </c>
      <c r="M41" s="11">
        <v>262</v>
      </c>
      <c r="N41" s="11">
        <v>262</v>
      </c>
      <c r="O41" s="11">
        <v>262</v>
      </c>
      <c r="P41" s="11">
        <v>262</v>
      </c>
      <c r="Q41" s="11">
        <v>3144</v>
      </c>
      <c r="R41" t="str">
        <f>VLOOKUP(D41,Lookups!$A$4:$E$311,5,FALSE)</f>
        <v>GRC</v>
      </c>
      <c r="S41" t="str">
        <f t="shared" si="0"/>
        <v>509</v>
      </c>
      <c r="T41" t="str">
        <f t="shared" si="1"/>
        <v>GRC509</v>
      </c>
      <c r="U41" t="str">
        <f t="shared" si="2"/>
        <v>GRC5092015</v>
      </c>
      <c r="V41" t="str">
        <f t="shared" si="3"/>
        <v>PNTL</v>
      </c>
      <c r="W41" t="str">
        <f t="shared" si="4"/>
        <v>GRCPNTL2015</v>
      </c>
    </row>
    <row r="42" spans="1:23" x14ac:dyDescent="0.25">
      <c r="A42">
        <v>2015</v>
      </c>
      <c r="B42">
        <v>509002</v>
      </c>
      <c r="C42" t="s">
        <v>27</v>
      </c>
      <c r="D42" s="1" t="s">
        <v>18</v>
      </c>
      <c r="E42" s="11">
        <v>20</v>
      </c>
      <c r="F42" s="11">
        <v>16</v>
      </c>
      <c r="G42" s="11">
        <v>15</v>
      </c>
      <c r="H42" s="11">
        <v>9</v>
      </c>
      <c r="I42" s="11">
        <v>13</v>
      </c>
      <c r="J42" s="11">
        <v>13</v>
      </c>
      <c r="K42" s="11">
        <v>18</v>
      </c>
      <c r="L42" s="11">
        <v>18</v>
      </c>
      <c r="M42" s="11">
        <v>14</v>
      </c>
      <c r="N42" s="11">
        <v>12</v>
      </c>
      <c r="O42" s="11">
        <v>16</v>
      </c>
      <c r="P42" s="11">
        <v>17</v>
      </c>
      <c r="Q42" s="11">
        <v>181</v>
      </c>
      <c r="R42" t="str">
        <f>VLOOKUP(D42,Lookups!$A$4:$E$311,5,FALSE)</f>
        <v>CRC</v>
      </c>
      <c r="S42" t="str">
        <f t="shared" si="0"/>
        <v>509</v>
      </c>
      <c r="T42" t="str">
        <f t="shared" si="1"/>
        <v>CRC509</v>
      </c>
      <c r="U42" t="str">
        <f t="shared" si="2"/>
        <v>CRC5092015</v>
      </c>
      <c r="V42" t="str">
        <f t="shared" si="3"/>
        <v>PNTL</v>
      </c>
      <c r="W42" t="str">
        <f t="shared" si="4"/>
        <v>CRCPNTL2015</v>
      </c>
    </row>
    <row r="43" spans="1:23" x14ac:dyDescent="0.25">
      <c r="A43">
        <v>2015</v>
      </c>
      <c r="B43">
        <v>509003</v>
      </c>
      <c r="C43" t="s">
        <v>27</v>
      </c>
      <c r="D43" s="1" t="s">
        <v>18</v>
      </c>
      <c r="E43" s="11">
        <v>0</v>
      </c>
      <c r="F43" s="11">
        <v>0</v>
      </c>
      <c r="G43" s="11">
        <v>0</v>
      </c>
      <c r="H43" s="11">
        <v>0</v>
      </c>
      <c r="I43" s="11">
        <v>8</v>
      </c>
      <c r="J43" s="11">
        <v>8</v>
      </c>
      <c r="K43" s="11">
        <v>11</v>
      </c>
      <c r="L43" s="11">
        <v>11</v>
      </c>
      <c r="M43" s="11">
        <v>9</v>
      </c>
      <c r="N43" s="11">
        <v>0</v>
      </c>
      <c r="O43" s="11">
        <v>0</v>
      </c>
      <c r="P43" s="11">
        <v>0</v>
      </c>
      <c r="Q43" s="11">
        <v>47</v>
      </c>
      <c r="R43" t="str">
        <f>VLOOKUP(D43,Lookups!$A$4:$E$311,5,FALSE)</f>
        <v>CRC</v>
      </c>
      <c r="S43" t="str">
        <f t="shared" si="0"/>
        <v>509</v>
      </c>
      <c r="T43" t="str">
        <f t="shared" si="1"/>
        <v>CRC509</v>
      </c>
      <c r="U43" t="str">
        <f t="shared" si="2"/>
        <v>CRC5092015</v>
      </c>
      <c r="V43" t="str">
        <f t="shared" si="3"/>
        <v>PNTL</v>
      </c>
      <c r="W43" t="str">
        <f t="shared" si="4"/>
        <v>CRCPNTL2015</v>
      </c>
    </row>
    <row r="44" spans="1:23" x14ac:dyDescent="0.25">
      <c r="A44">
        <v>2015</v>
      </c>
      <c r="B44">
        <v>509003</v>
      </c>
      <c r="C44" t="s">
        <v>27</v>
      </c>
      <c r="D44" s="1" t="s">
        <v>26</v>
      </c>
      <c r="E44" s="11">
        <v>6073</v>
      </c>
      <c r="F44" s="11">
        <v>6073</v>
      </c>
      <c r="G44" s="11">
        <v>6073</v>
      </c>
      <c r="H44" s="11">
        <v>6073</v>
      </c>
      <c r="I44" s="11">
        <v>6073</v>
      </c>
      <c r="J44" s="11">
        <v>6073</v>
      </c>
      <c r="K44" s="11">
        <v>6073</v>
      </c>
      <c r="L44" s="11">
        <v>6073</v>
      </c>
      <c r="M44" s="11">
        <v>6073</v>
      </c>
      <c r="N44" s="11">
        <v>6073</v>
      </c>
      <c r="O44" s="11">
        <v>6073</v>
      </c>
      <c r="P44" s="11">
        <v>6073</v>
      </c>
      <c r="Q44" s="11">
        <v>72876</v>
      </c>
      <c r="R44" t="str">
        <f>VLOOKUP(D44,Lookups!$A$4:$E$311,5,FALSE)</f>
        <v>GRC</v>
      </c>
      <c r="S44" t="str">
        <f t="shared" si="0"/>
        <v>509</v>
      </c>
      <c r="T44" t="str">
        <f t="shared" si="1"/>
        <v>GRC509</v>
      </c>
      <c r="U44" t="str">
        <f t="shared" si="2"/>
        <v>GRC5092015</v>
      </c>
      <c r="V44" t="str">
        <f t="shared" si="3"/>
        <v>PNTL</v>
      </c>
      <c r="W44" t="str">
        <f t="shared" si="4"/>
        <v>GRCPNTL2015</v>
      </c>
    </row>
    <row r="45" spans="1:23" x14ac:dyDescent="0.25">
      <c r="A45">
        <v>2015</v>
      </c>
      <c r="B45">
        <v>510100</v>
      </c>
      <c r="C45" t="s">
        <v>17</v>
      </c>
      <c r="D45" s="1" t="s">
        <v>18</v>
      </c>
      <c r="E45" s="11">
        <v>78961.210000000006</v>
      </c>
      <c r="F45" s="11">
        <v>70322.880000000005</v>
      </c>
      <c r="G45" s="11">
        <v>76982.509999999995</v>
      </c>
      <c r="H45" s="11">
        <v>115448.83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341715.43</v>
      </c>
      <c r="R45" t="str">
        <f>VLOOKUP(D45,Lookups!$A$4:$E$311,5,FALSE)</f>
        <v>CRC</v>
      </c>
      <c r="S45" t="str">
        <f t="shared" si="0"/>
        <v>510</v>
      </c>
      <c r="T45" t="str">
        <f t="shared" si="1"/>
        <v>CRC510</v>
      </c>
      <c r="U45" t="str">
        <f t="shared" si="2"/>
        <v>CRC5102015</v>
      </c>
      <c r="V45" t="str">
        <f t="shared" si="3"/>
        <v>PLTL</v>
      </c>
      <c r="W45" t="str">
        <f t="shared" si="4"/>
        <v>CRCPLTL2015</v>
      </c>
    </row>
    <row r="46" spans="1:23" x14ac:dyDescent="0.25">
      <c r="A46">
        <v>2015</v>
      </c>
      <c r="B46">
        <v>510100</v>
      </c>
      <c r="C46" t="s">
        <v>17</v>
      </c>
      <c r="D46" s="1" t="s">
        <v>26</v>
      </c>
      <c r="E46" s="11">
        <v>56915.86</v>
      </c>
      <c r="F46" s="11">
        <v>50546.09</v>
      </c>
      <c r="G46" s="11">
        <v>57364.13</v>
      </c>
      <c r="H46" s="11">
        <v>54008.01</v>
      </c>
      <c r="I46" s="11">
        <v>53840.83</v>
      </c>
      <c r="J46" s="11">
        <v>56168.39</v>
      </c>
      <c r="K46" s="11">
        <v>58520.27</v>
      </c>
      <c r="L46" s="11">
        <v>57052.11</v>
      </c>
      <c r="M46" s="11">
        <v>57633.15</v>
      </c>
      <c r="N46" s="11">
        <v>60003.47</v>
      </c>
      <c r="O46" s="11">
        <v>50994.22</v>
      </c>
      <c r="P46" s="11">
        <v>55123.53</v>
      </c>
      <c r="Q46" s="11">
        <v>668170.06000000006</v>
      </c>
      <c r="R46" t="str">
        <f>VLOOKUP(D46,Lookups!$A$4:$E$311,5,FALSE)</f>
        <v>GRC</v>
      </c>
      <c r="S46" t="str">
        <f t="shared" si="0"/>
        <v>510</v>
      </c>
      <c r="T46" t="str">
        <f t="shared" si="1"/>
        <v>GRC510</v>
      </c>
      <c r="U46" t="str">
        <f t="shared" si="2"/>
        <v>GRC5102015</v>
      </c>
      <c r="V46" t="str">
        <f t="shared" si="3"/>
        <v>PLTL</v>
      </c>
      <c r="W46" t="str">
        <f t="shared" si="4"/>
        <v>GRCPLTL2015</v>
      </c>
    </row>
    <row r="47" spans="1:23" x14ac:dyDescent="0.25">
      <c r="A47">
        <v>2015</v>
      </c>
      <c r="B47">
        <v>510100</v>
      </c>
      <c r="C47" t="s">
        <v>27</v>
      </c>
      <c r="D47" s="1" t="s">
        <v>18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10000</v>
      </c>
      <c r="K47" s="11">
        <v>0</v>
      </c>
      <c r="L47" s="11">
        <v>1530</v>
      </c>
      <c r="M47" s="11">
        <v>1530</v>
      </c>
      <c r="N47" s="11">
        <v>8160</v>
      </c>
      <c r="O47" s="11">
        <v>6120</v>
      </c>
      <c r="P47" s="11">
        <v>1020</v>
      </c>
      <c r="Q47" s="11">
        <v>28360</v>
      </c>
      <c r="R47" t="str">
        <f>VLOOKUP(D47,Lookups!$A$4:$E$311,5,FALSE)</f>
        <v>CRC</v>
      </c>
      <c r="S47" t="str">
        <f t="shared" si="0"/>
        <v>510</v>
      </c>
      <c r="T47" t="str">
        <f t="shared" si="1"/>
        <v>CRC510</v>
      </c>
      <c r="U47" t="str">
        <f t="shared" si="2"/>
        <v>CRC5102015</v>
      </c>
      <c r="V47" t="str">
        <f t="shared" si="3"/>
        <v>PNTL</v>
      </c>
      <c r="W47" t="str">
        <f t="shared" si="4"/>
        <v>CRCPNTL2015</v>
      </c>
    </row>
    <row r="48" spans="1:23" x14ac:dyDescent="0.25">
      <c r="A48">
        <v>2015</v>
      </c>
      <c r="B48">
        <v>510100</v>
      </c>
      <c r="C48" t="s">
        <v>27</v>
      </c>
      <c r="D48" s="1" t="s">
        <v>23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510</v>
      </c>
      <c r="M48" s="11">
        <v>510</v>
      </c>
      <c r="N48" s="11">
        <v>6120</v>
      </c>
      <c r="O48" s="11">
        <v>4080</v>
      </c>
      <c r="P48" s="11">
        <v>1020</v>
      </c>
      <c r="Q48" s="11">
        <v>12240</v>
      </c>
      <c r="R48" t="str">
        <f>VLOOKUP(D48,Lookups!$A$4:$E$311,5,FALSE)</f>
        <v>TYC</v>
      </c>
      <c r="S48" t="str">
        <f t="shared" si="0"/>
        <v>510</v>
      </c>
      <c r="T48" t="str">
        <f t="shared" si="1"/>
        <v>TYC510</v>
      </c>
      <c r="U48" t="str">
        <f t="shared" si="2"/>
        <v>TYC5102015</v>
      </c>
      <c r="V48" t="str">
        <f t="shared" si="3"/>
        <v>PNTL</v>
      </c>
      <c r="W48" t="str">
        <f t="shared" si="4"/>
        <v>TYCPNTL2015</v>
      </c>
    </row>
    <row r="49" spans="1:23" x14ac:dyDescent="0.25">
      <c r="A49">
        <v>2015</v>
      </c>
      <c r="B49">
        <v>510100</v>
      </c>
      <c r="C49" t="s">
        <v>27</v>
      </c>
      <c r="D49" s="1" t="s">
        <v>26</v>
      </c>
      <c r="E49" s="11">
        <v>25833</v>
      </c>
      <c r="F49" s="11">
        <v>25833</v>
      </c>
      <c r="G49" s="11">
        <v>25833</v>
      </c>
      <c r="H49" s="11">
        <v>25833</v>
      </c>
      <c r="I49" s="11">
        <v>25833</v>
      </c>
      <c r="J49" s="11">
        <v>25833</v>
      </c>
      <c r="K49" s="11">
        <v>48600</v>
      </c>
      <c r="L49" s="11">
        <v>49365</v>
      </c>
      <c r="M49" s="11">
        <v>49365</v>
      </c>
      <c r="N49" s="11">
        <v>53700</v>
      </c>
      <c r="O49" s="11">
        <v>51660</v>
      </c>
      <c r="P49" s="11">
        <v>49110</v>
      </c>
      <c r="Q49" s="11">
        <v>456798</v>
      </c>
      <c r="R49" t="str">
        <f>VLOOKUP(D49,Lookups!$A$4:$E$311,5,FALSE)</f>
        <v>GRC</v>
      </c>
      <c r="S49" t="str">
        <f t="shared" si="0"/>
        <v>510</v>
      </c>
      <c r="T49" t="str">
        <f t="shared" si="1"/>
        <v>GRC510</v>
      </c>
      <c r="U49" t="str">
        <f t="shared" si="2"/>
        <v>GRC5102015</v>
      </c>
      <c r="V49" t="str">
        <f t="shared" si="3"/>
        <v>PNTL</v>
      </c>
      <c r="W49" t="str">
        <f t="shared" si="4"/>
        <v>GRCPNTL2015</v>
      </c>
    </row>
    <row r="50" spans="1:23" x14ac:dyDescent="0.25">
      <c r="A50">
        <v>2015</v>
      </c>
      <c r="B50">
        <v>511100</v>
      </c>
      <c r="C50" t="s">
        <v>17</v>
      </c>
      <c r="D50" s="1" t="s">
        <v>18</v>
      </c>
      <c r="E50" s="11">
        <v>5000</v>
      </c>
      <c r="F50" s="11">
        <v>5000</v>
      </c>
      <c r="G50" s="11">
        <v>5000</v>
      </c>
      <c r="H50" s="11">
        <v>10000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25000</v>
      </c>
      <c r="R50" t="str">
        <f>VLOOKUP(D50,Lookups!$A$4:$E$311,5,FALSE)</f>
        <v>CRC</v>
      </c>
      <c r="S50" t="str">
        <f t="shared" si="0"/>
        <v>511</v>
      </c>
      <c r="T50" t="str">
        <f t="shared" si="1"/>
        <v>CRC511</v>
      </c>
      <c r="U50" t="str">
        <f t="shared" si="2"/>
        <v>CRC5112015</v>
      </c>
      <c r="V50" t="str">
        <f t="shared" si="3"/>
        <v>PLTL</v>
      </c>
      <c r="W50" t="str">
        <f t="shared" si="4"/>
        <v>CRCPLTL2015</v>
      </c>
    </row>
    <row r="51" spans="1:23" x14ac:dyDescent="0.25">
      <c r="A51">
        <v>2015</v>
      </c>
      <c r="B51">
        <v>511100</v>
      </c>
      <c r="C51" t="s">
        <v>17</v>
      </c>
      <c r="D51" s="1" t="s">
        <v>26</v>
      </c>
      <c r="E51" s="11">
        <v>5819</v>
      </c>
      <c r="F51" s="11">
        <v>5819</v>
      </c>
      <c r="G51" s="11">
        <v>5819</v>
      </c>
      <c r="H51" s="11">
        <v>5819</v>
      </c>
      <c r="I51" s="11">
        <v>5819</v>
      </c>
      <c r="J51" s="11">
        <v>5819</v>
      </c>
      <c r="K51" s="11">
        <v>5819</v>
      </c>
      <c r="L51" s="11">
        <v>5819</v>
      </c>
      <c r="M51" s="11">
        <v>5819</v>
      </c>
      <c r="N51" s="11">
        <v>5819</v>
      </c>
      <c r="O51" s="11">
        <v>5819</v>
      </c>
      <c r="P51" s="11">
        <v>5819</v>
      </c>
      <c r="Q51" s="11">
        <v>69828</v>
      </c>
      <c r="R51" t="str">
        <f>VLOOKUP(D51,Lookups!$A$4:$E$311,5,FALSE)</f>
        <v>GRC</v>
      </c>
      <c r="S51" t="str">
        <f t="shared" si="0"/>
        <v>511</v>
      </c>
      <c r="T51" t="str">
        <f t="shared" si="1"/>
        <v>GRC511</v>
      </c>
      <c r="U51" t="str">
        <f t="shared" si="2"/>
        <v>GRC5112015</v>
      </c>
      <c r="V51" t="str">
        <f t="shared" si="3"/>
        <v>PLTL</v>
      </c>
      <c r="W51" t="str">
        <f t="shared" si="4"/>
        <v>GRCPLTL2015</v>
      </c>
    </row>
    <row r="52" spans="1:23" x14ac:dyDescent="0.25">
      <c r="A52">
        <v>2015</v>
      </c>
      <c r="B52">
        <v>511100</v>
      </c>
      <c r="C52" t="s">
        <v>27</v>
      </c>
      <c r="D52" s="1" t="s">
        <v>18</v>
      </c>
      <c r="E52" s="11">
        <v>66489</v>
      </c>
      <c r="F52" s="11">
        <v>79926</v>
      </c>
      <c r="G52" s="11">
        <v>67272</v>
      </c>
      <c r="H52" s="11">
        <v>61911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275598</v>
      </c>
      <c r="R52" t="str">
        <f>VLOOKUP(D52,Lookups!$A$4:$E$311,5,FALSE)</f>
        <v>CRC</v>
      </c>
      <c r="S52" t="str">
        <f t="shared" si="0"/>
        <v>511</v>
      </c>
      <c r="T52" t="str">
        <f t="shared" si="1"/>
        <v>CRC511</v>
      </c>
      <c r="U52" t="str">
        <f t="shared" si="2"/>
        <v>CRC5112015</v>
      </c>
      <c r="V52" t="str">
        <f t="shared" si="3"/>
        <v>PNTL</v>
      </c>
      <c r="W52" t="str">
        <f t="shared" si="4"/>
        <v>CRCPNTL2015</v>
      </c>
    </row>
    <row r="53" spans="1:23" x14ac:dyDescent="0.25">
      <c r="A53">
        <v>2015</v>
      </c>
      <c r="B53">
        <v>511100</v>
      </c>
      <c r="C53" t="s">
        <v>27</v>
      </c>
      <c r="D53" s="1" t="s">
        <v>19</v>
      </c>
      <c r="E53" s="11">
        <v>0</v>
      </c>
      <c r="F53" s="11">
        <v>0</v>
      </c>
      <c r="G53" s="11">
        <v>5573</v>
      </c>
      <c r="H53" s="11">
        <v>8657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14230</v>
      </c>
      <c r="R53" t="str">
        <f>VLOOKUP(D53,Lookups!$A$4:$E$311,5,FALSE)</f>
        <v>CR4</v>
      </c>
      <c r="S53" t="str">
        <f t="shared" si="0"/>
        <v>511</v>
      </c>
      <c r="T53" t="str">
        <f t="shared" si="1"/>
        <v>CR4511</v>
      </c>
      <c r="U53" t="str">
        <f t="shared" si="2"/>
        <v>CR45112015</v>
      </c>
      <c r="V53" t="str">
        <f t="shared" si="3"/>
        <v>PNTL</v>
      </c>
      <c r="W53" t="str">
        <f t="shared" si="4"/>
        <v>CR4PNTL2015</v>
      </c>
    </row>
    <row r="54" spans="1:23" x14ac:dyDescent="0.25">
      <c r="A54">
        <v>2015</v>
      </c>
      <c r="B54">
        <v>511100</v>
      </c>
      <c r="C54" t="s">
        <v>27</v>
      </c>
      <c r="D54" s="1" t="s">
        <v>26</v>
      </c>
      <c r="E54" s="11">
        <v>56553</v>
      </c>
      <c r="F54" s="11">
        <v>56553</v>
      </c>
      <c r="G54" s="11">
        <v>59312</v>
      </c>
      <c r="H54" s="11">
        <v>56553</v>
      </c>
      <c r="I54" s="11">
        <v>56553</v>
      </c>
      <c r="J54" s="11">
        <v>89912</v>
      </c>
      <c r="K54" s="11">
        <v>78753</v>
      </c>
      <c r="L54" s="11">
        <v>78753</v>
      </c>
      <c r="M54" s="11">
        <v>101712</v>
      </c>
      <c r="N54" s="11">
        <v>78753</v>
      </c>
      <c r="O54" s="11">
        <v>78753</v>
      </c>
      <c r="P54" s="11">
        <v>81512</v>
      </c>
      <c r="Q54" s="11">
        <v>873672</v>
      </c>
      <c r="R54" t="str">
        <f>VLOOKUP(D54,Lookups!$A$4:$E$311,5,FALSE)</f>
        <v>GRC</v>
      </c>
      <c r="S54" t="str">
        <f t="shared" si="0"/>
        <v>511</v>
      </c>
      <c r="T54" t="str">
        <f t="shared" si="1"/>
        <v>GRC511</v>
      </c>
      <c r="U54" t="str">
        <f t="shared" si="2"/>
        <v>GRC5112015</v>
      </c>
      <c r="V54" t="str">
        <f t="shared" si="3"/>
        <v>PNTL</v>
      </c>
      <c r="W54" t="str">
        <f t="shared" si="4"/>
        <v>GRCPNTL2015</v>
      </c>
    </row>
    <row r="55" spans="1:23" x14ac:dyDescent="0.25">
      <c r="A55">
        <v>2015</v>
      </c>
      <c r="B55">
        <v>512011</v>
      </c>
      <c r="C55" t="s">
        <v>27</v>
      </c>
      <c r="D55" s="1" t="s">
        <v>26</v>
      </c>
      <c r="E55" s="11">
        <v>1968</v>
      </c>
      <c r="F55" s="11">
        <v>1968</v>
      </c>
      <c r="G55" s="11">
        <v>22368</v>
      </c>
      <c r="H55" s="11">
        <v>1968</v>
      </c>
      <c r="I55" s="11">
        <v>1968</v>
      </c>
      <c r="J55" s="11">
        <v>29968</v>
      </c>
      <c r="K55" s="11">
        <v>1968</v>
      </c>
      <c r="L55" s="11">
        <v>1968</v>
      </c>
      <c r="M55" s="11">
        <v>1968</v>
      </c>
      <c r="N55" s="11">
        <v>1968</v>
      </c>
      <c r="O55" s="11">
        <v>1968</v>
      </c>
      <c r="P55" s="11">
        <v>1968</v>
      </c>
      <c r="Q55" s="11">
        <v>72016</v>
      </c>
      <c r="R55" t="str">
        <f>VLOOKUP(D55,Lookups!$A$4:$E$311,5,FALSE)</f>
        <v>GRC</v>
      </c>
      <c r="S55" t="str">
        <f t="shared" si="0"/>
        <v>512</v>
      </c>
      <c r="T55" t="str">
        <f t="shared" si="1"/>
        <v>GRC512</v>
      </c>
      <c r="U55" t="str">
        <f t="shared" si="2"/>
        <v>GRC5122015</v>
      </c>
      <c r="V55" t="str">
        <f t="shared" si="3"/>
        <v>PNTL</v>
      </c>
      <c r="W55" t="str">
        <f t="shared" si="4"/>
        <v>GRCPNTL2015</v>
      </c>
    </row>
    <row r="56" spans="1:23" x14ac:dyDescent="0.25">
      <c r="A56">
        <v>2015</v>
      </c>
      <c r="B56">
        <v>512017</v>
      </c>
      <c r="C56" t="s">
        <v>27</v>
      </c>
      <c r="D56" s="1" t="s">
        <v>26</v>
      </c>
      <c r="E56" s="11">
        <v>3147</v>
      </c>
      <c r="F56" s="11">
        <v>3147</v>
      </c>
      <c r="G56" s="11">
        <v>3147</v>
      </c>
      <c r="H56" s="11">
        <v>13347</v>
      </c>
      <c r="I56" s="11">
        <v>19977</v>
      </c>
      <c r="J56" s="11">
        <v>3147</v>
      </c>
      <c r="K56" s="11">
        <v>3147</v>
      </c>
      <c r="L56" s="11">
        <v>3147</v>
      </c>
      <c r="M56" s="11">
        <v>3147</v>
      </c>
      <c r="N56" s="11">
        <v>19977</v>
      </c>
      <c r="O56" s="11">
        <v>3147</v>
      </c>
      <c r="P56" s="11">
        <v>3147</v>
      </c>
      <c r="Q56" s="11">
        <v>81624</v>
      </c>
      <c r="R56" t="str">
        <f>VLOOKUP(D56,Lookups!$A$4:$E$311,5,FALSE)</f>
        <v>GRC</v>
      </c>
      <c r="S56" t="str">
        <f t="shared" si="0"/>
        <v>512</v>
      </c>
      <c r="T56" t="str">
        <f t="shared" si="1"/>
        <v>GRC512</v>
      </c>
      <c r="U56" t="str">
        <f t="shared" si="2"/>
        <v>GRC5122015</v>
      </c>
      <c r="V56" t="str">
        <f t="shared" si="3"/>
        <v>PNTL</v>
      </c>
      <c r="W56" t="str">
        <f t="shared" si="4"/>
        <v>GRCPNTL2015</v>
      </c>
    </row>
    <row r="57" spans="1:23" x14ac:dyDescent="0.25">
      <c r="A57">
        <v>2015</v>
      </c>
      <c r="B57">
        <v>512100</v>
      </c>
      <c r="C57" t="s">
        <v>17</v>
      </c>
      <c r="D57" s="1" t="s">
        <v>18</v>
      </c>
      <c r="E57" s="11">
        <v>108137.21</v>
      </c>
      <c r="F57" s="11">
        <v>102777.75</v>
      </c>
      <c r="G57" s="11">
        <v>126462.74</v>
      </c>
      <c r="H57" s="11">
        <v>147633.81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485011.51</v>
      </c>
      <c r="R57" t="str">
        <f>VLOOKUP(D57,Lookups!$A$4:$E$311,5,FALSE)</f>
        <v>CRC</v>
      </c>
      <c r="S57" t="str">
        <f t="shared" si="0"/>
        <v>512</v>
      </c>
      <c r="T57" t="str">
        <f t="shared" si="1"/>
        <v>CRC512</v>
      </c>
      <c r="U57" t="str">
        <f t="shared" si="2"/>
        <v>CRC5122015</v>
      </c>
      <c r="V57" t="str">
        <f t="shared" si="3"/>
        <v>PLTL</v>
      </c>
      <c r="W57" t="str">
        <f t="shared" si="4"/>
        <v>CRCPLTL2015</v>
      </c>
    </row>
    <row r="58" spans="1:23" x14ac:dyDescent="0.25">
      <c r="A58">
        <v>2015</v>
      </c>
      <c r="B58">
        <v>512100</v>
      </c>
      <c r="C58" t="s">
        <v>17</v>
      </c>
      <c r="D58" s="1" t="s">
        <v>26</v>
      </c>
      <c r="E58" s="11">
        <v>14065</v>
      </c>
      <c r="F58" s="11">
        <v>14065</v>
      </c>
      <c r="G58" s="11">
        <v>14065</v>
      </c>
      <c r="H58" s="11">
        <v>14065</v>
      </c>
      <c r="I58" s="11">
        <v>14065</v>
      </c>
      <c r="J58" s="11">
        <v>14065</v>
      </c>
      <c r="K58" s="11">
        <v>14065</v>
      </c>
      <c r="L58" s="11">
        <v>14065</v>
      </c>
      <c r="M58" s="11">
        <v>14065</v>
      </c>
      <c r="N58" s="11">
        <v>14065</v>
      </c>
      <c r="O58" s="11">
        <v>14065</v>
      </c>
      <c r="P58" s="11">
        <v>14065</v>
      </c>
      <c r="Q58" s="11">
        <v>168780</v>
      </c>
      <c r="R58" t="str">
        <f>VLOOKUP(D58,Lookups!$A$4:$E$311,5,FALSE)</f>
        <v>GRC</v>
      </c>
      <c r="S58" t="str">
        <f t="shared" si="0"/>
        <v>512</v>
      </c>
      <c r="T58" t="str">
        <f t="shared" si="1"/>
        <v>GRC512</v>
      </c>
      <c r="U58" t="str">
        <f t="shared" si="2"/>
        <v>GRC5122015</v>
      </c>
      <c r="V58" t="str">
        <f t="shared" si="3"/>
        <v>PLTL</v>
      </c>
      <c r="W58" t="str">
        <f t="shared" si="4"/>
        <v>GRCPLTL2015</v>
      </c>
    </row>
    <row r="59" spans="1:23" x14ac:dyDescent="0.25">
      <c r="A59">
        <v>2015</v>
      </c>
      <c r="B59">
        <v>512100</v>
      </c>
      <c r="C59" t="s">
        <v>27</v>
      </c>
      <c r="D59" s="1" t="s">
        <v>18</v>
      </c>
      <c r="E59" s="11">
        <v>297976</v>
      </c>
      <c r="F59" s="11">
        <v>277393</v>
      </c>
      <c r="G59" s="11">
        <v>383226</v>
      </c>
      <c r="H59" s="11">
        <v>343947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1302542</v>
      </c>
      <c r="R59" t="str">
        <f>VLOOKUP(D59,Lookups!$A$4:$E$311,5,FALSE)</f>
        <v>CRC</v>
      </c>
      <c r="S59" t="str">
        <f t="shared" si="0"/>
        <v>512</v>
      </c>
      <c r="T59" t="str">
        <f t="shared" si="1"/>
        <v>CRC512</v>
      </c>
      <c r="U59" t="str">
        <f t="shared" si="2"/>
        <v>CRC5122015</v>
      </c>
      <c r="V59" t="str">
        <f t="shared" si="3"/>
        <v>PNTL</v>
      </c>
      <c r="W59" t="str">
        <f t="shared" si="4"/>
        <v>CRCPNTL2015</v>
      </c>
    </row>
    <row r="60" spans="1:23" x14ac:dyDescent="0.25">
      <c r="A60">
        <v>2015</v>
      </c>
      <c r="B60">
        <v>512100</v>
      </c>
      <c r="C60" t="s">
        <v>27</v>
      </c>
      <c r="D60" s="1" t="s">
        <v>19</v>
      </c>
      <c r="E60" s="11">
        <v>7022</v>
      </c>
      <c r="F60" s="11">
        <v>12224</v>
      </c>
      <c r="G60" s="11">
        <v>12745</v>
      </c>
      <c r="H60" s="11">
        <v>23363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55354</v>
      </c>
      <c r="R60" t="str">
        <f>VLOOKUP(D60,Lookups!$A$4:$E$311,5,FALSE)</f>
        <v>CR4</v>
      </c>
      <c r="S60" t="str">
        <f t="shared" si="0"/>
        <v>512</v>
      </c>
      <c r="T60" t="str">
        <f t="shared" si="1"/>
        <v>CR4512</v>
      </c>
      <c r="U60" t="str">
        <f t="shared" si="2"/>
        <v>CR45122015</v>
      </c>
      <c r="V60" t="str">
        <f t="shared" si="3"/>
        <v>PNTL</v>
      </c>
      <c r="W60" t="str">
        <f t="shared" si="4"/>
        <v>CR4PNTL2015</v>
      </c>
    </row>
    <row r="61" spans="1:23" x14ac:dyDescent="0.25">
      <c r="A61">
        <v>2015</v>
      </c>
      <c r="B61">
        <v>512100</v>
      </c>
      <c r="C61" t="s">
        <v>27</v>
      </c>
      <c r="D61" s="1" t="s">
        <v>20</v>
      </c>
      <c r="E61" s="11">
        <v>17725</v>
      </c>
      <c r="F61" s="11">
        <v>9208</v>
      </c>
      <c r="G61" s="11">
        <v>13327</v>
      </c>
      <c r="H61" s="11">
        <v>8361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48621</v>
      </c>
      <c r="R61" t="str">
        <f>VLOOKUP(D61,Lookups!$A$4:$E$311,5,FALSE)</f>
        <v>CR5</v>
      </c>
      <c r="S61" t="str">
        <f t="shared" si="0"/>
        <v>512</v>
      </c>
      <c r="T61" t="str">
        <f t="shared" si="1"/>
        <v>CR5512</v>
      </c>
      <c r="U61" t="str">
        <f t="shared" si="2"/>
        <v>CR55122015</v>
      </c>
      <c r="V61" t="str">
        <f t="shared" si="3"/>
        <v>PNTL</v>
      </c>
      <c r="W61" t="str">
        <f t="shared" si="4"/>
        <v>CR5PNTL2015</v>
      </c>
    </row>
    <row r="62" spans="1:23" x14ac:dyDescent="0.25">
      <c r="A62">
        <v>2015</v>
      </c>
      <c r="B62">
        <v>512100</v>
      </c>
      <c r="C62" t="s">
        <v>27</v>
      </c>
      <c r="D62" s="1" t="s">
        <v>21</v>
      </c>
      <c r="E62" s="11">
        <v>988</v>
      </c>
      <c r="F62" s="11">
        <v>988</v>
      </c>
      <c r="G62" s="11">
        <v>13228</v>
      </c>
      <c r="H62" s="11">
        <v>16288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31492</v>
      </c>
      <c r="R62" t="str">
        <f>VLOOKUP(D62,Lookups!$A$4:$E$311,5,FALSE)</f>
        <v>CR6</v>
      </c>
      <c r="S62" t="str">
        <f t="shared" si="0"/>
        <v>512</v>
      </c>
      <c r="T62" t="str">
        <f t="shared" si="1"/>
        <v>CR6512</v>
      </c>
      <c r="U62" t="str">
        <f t="shared" si="2"/>
        <v>CR65122015</v>
      </c>
      <c r="V62" t="str">
        <f t="shared" si="3"/>
        <v>PNTL</v>
      </c>
      <c r="W62" t="str">
        <f t="shared" si="4"/>
        <v>CR6PNTL2015</v>
      </c>
    </row>
    <row r="63" spans="1:23" x14ac:dyDescent="0.25">
      <c r="A63">
        <v>2015</v>
      </c>
      <c r="B63">
        <v>512100</v>
      </c>
      <c r="C63" t="s">
        <v>27</v>
      </c>
      <c r="D63" s="1" t="s">
        <v>24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300000</v>
      </c>
      <c r="O63" s="11">
        <v>0</v>
      </c>
      <c r="P63" s="11">
        <v>0</v>
      </c>
      <c r="Q63" s="11">
        <v>300000</v>
      </c>
      <c r="R63" t="str">
        <f>VLOOKUP(D63,Lookups!$A$4:$E$311,5,FALSE)</f>
        <v>GR3</v>
      </c>
      <c r="S63" t="str">
        <f t="shared" si="0"/>
        <v>512</v>
      </c>
      <c r="T63" t="str">
        <f t="shared" si="1"/>
        <v>GR3512</v>
      </c>
      <c r="U63" t="str">
        <f t="shared" si="2"/>
        <v>GR35122015</v>
      </c>
      <c r="V63" t="str">
        <f t="shared" si="3"/>
        <v>PNTL</v>
      </c>
      <c r="W63" t="str">
        <f t="shared" si="4"/>
        <v>GR3PNTL2015</v>
      </c>
    </row>
    <row r="64" spans="1:23" x14ac:dyDescent="0.25">
      <c r="A64">
        <v>2015</v>
      </c>
      <c r="B64">
        <v>512100</v>
      </c>
      <c r="C64" t="s">
        <v>27</v>
      </c>
      <c r="D64" s="1" t="s">
        <v>25</v>
      </c>
      <c r="E64" s="11">
        <v>0</v>
      </c>
      <c r="F64" s="11">
        <v>0</v>
      </c>
      <c r="G64" s="11">
        <v>1000000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1000000</v>
      </c>
      <c r="R64" t="str">
        <f>VLOOKUP(D64,Lookups!$A$4:$E$311,5,FALSE)</f>
        <v>GR4</v>
      </c>
      <c r="S64" t="str">
        <f t="shared" si="0"/>
        <v>512</v>
      </c>
      <c r="T64" t="str">
        <f t="shared" si="1"/>
        <v>GR4512</v>
      </c>
      <c r="U64" t="str">
        <f t="shared" si="2"/>
        <v>GR45122015</v>
      </c>
      <c r="V64" t="str">
        <f t="shared" si="3"/>
        <v>PNTL</v>
      </c>
      <c r="W64" t="str">
        <f t="shared" si="4"/>
        <v>GR4PNTL2015</v>
      </c>
    </row>
    <row r="65" spans="1:23" x14ac:dyDescent="0.25">
      <c r="A65">
        <v>2015</v>
      </c>
      <c r="B65">
        <v>512100</v>
      </c>
      <c r="C65" t="s">
        <v>27</v>
      </c>
      <c r="D65" s="1" t="s">
        <v>26</v>
      </c>
      <c r="E65" s="11">
        <v>19812</v>
      </c>
      <c r="F65" s="11">
        <v>19812</v>
      </c>
      <c r="G65" s="11">
        <v>183012</v>
      </c>
      <c r="H65" s="11">
        <v>24912</v>
      </c>
      <c r="I65" s="11">
        <v>19812</v>
      </c>
      <c r="J65" s="11">
        <v>19812</v>
      </c>
      <c r="K65" s="11">
        <v>60012</v>
      </c>
      <c r="L65" s="11">
        <v>60012</v>
      </c>
      <c r="M65" s="11">
        <v>240552</v>
      </c>
      <c r="N65" s="11">
        <v>75312</v>
      </c>
      <c r="O65" s="11">
        <v>60012</v>
      </c>
      <c r="P65" s="11">
        <v>60012</v>
      </c>
      <c r="Q65" s="11">
        <v>843084</v>
      </c>
      <c r="R65" t="str">
        <f>VLOOKUP(D65,Lookups!$A$4:$E$311,5,FALSE)</f>
        <v>GRC</v>
      </c>
      <c r="S65" t="str">
        <f t="shared" si="0"/>
        <v>512</v>
      </c>
      <c r="T65" t="str">
        <f t="shared" si="1"/>
        <v>GRC512</v>
      </c>
      <c r="U65" t="str">
        <f t="shared" si="2"/>
        <v>GRC5122015</v>
      </c>
      <c r="V65" t="str">
        <f t="shared" si="3"/>
        <v>PNTL</v>
      </c>
      <c r="W65" t="str">
        <f t="shared" si="4"/>
        <v>GRCPNTL2015</v>
      </c>
    </row>
    <row r="66" spans="1:23" x14ac:dyDescent="0.25">
      <c r="A66">
        <v>2015</v>
      </c>
      <c r="B66">
        <v>513100</v>
      </c>
      <c r="C66" t="s">
        <v>17</v>
      </c>
      <c r="D66" s="1" t="s">
        <v>18</v>
      </c>
      <c r="E66" s="11">
        <v>28943.54</v>
      </c>
      <c r="F66" s="11">
        <v>28045.8</v>
      </c>
      <c r="G66" s="11">
        <v>28954.959999999999</v>
      </c>
      <c r="H66" s="11">
        <v>33794.81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119739.11</v>
      </c>
      <c r="R66" t="str">
        <f>VLOOKUP(D66,Lookups!$A$4:$E$311,5,FALSE)</f>
        <v>CRC</v>
      </c>
      <c r="S66" t="str">
        <f t="shared" si="0"/>
        <v>513</v>
      </c>
      <c r="T66" t="str">
        <f t="shared" si="1"/>
        <v>CRC513</v>
      </c>
      <c r="U66" t="str">
        <f t="shared" si="2"/>
        <v>CRC5132015</v>
      </c>
      <c r="V66" t="str">
        <f t="shared" si="3"/>
        <v>PLTL</v>
      </c>
      <c r="W66" t="str">
        <f t="shared" si="4"/>
        <v>CRCPLTL2015</v>
      </c>
    </row>
    <row r="67" spans="1:23" x14ac:dyDescent="0.25">
      <c r="A67">
        <v>2015</v>
      </c>
      <c r="B67">
        <v>513100</v>
      </c>
      <c r="C67" t="s">
        <v>17</v>
      </c>
      <c r="D67" s="1" t="s">
        <v>26</v>
      </c>
      <c r="E67" s="11">
        <v>4722</v>
      </c>
      <c r="F67" s="11">
        <v>4722</v>
      </c>
      <c r="G67" s="11">
        <v>4722</v>
      </c>
      <c r="H67" s="11">
        <v>4722</v>
      </c>
      <c r="I67" s="11">
        <v>4722</v>
      </c>
      <c r="J67" s="11">
        <v>4722</v>
      </c>
      <c r="K67" s="11">
        <v>4722</v>
      </c>
      <c r="L67" s="11">
        <v>4722</v>
      </c>
      <c r="M67" s="11">
        <v>4722</v>
      </c>
      <c r="N67" s="11">
        <v>4722</v>
      </c>
      <c r="O67" s="11">
        <v>4722</v>
      </c>
      <c r="P67" s="11">
        <v>4722</v>
      </c>
      <c r="Q67" s="11">
        <v>56664</v>
      </c>
      <c r="R67" t="str">
        <f>VLOOKUP(D67,Lookups!$A$4:$E$311,5,FALSE)</f>
        <v>GRC</v>
      </c>
      <c r="S67" t="str">
        <f t="shared" ref="S67:S130" si="5">LEFT(B67,3)</f>
        <v>513</v>
      </c>
      <c r="T67" t="str">
        <f t="shared" ref="T67:T130" si="6">R67&amp;S67</f>
        <v>GRC513</v>
      </c>
      <c r="U67" t="str">
        <f t="shared" ref="U67:U130" si="7">T67&amp;A67</f>
        <v>GRC5132015</v>
      </c>
      <c r="V67" t="str">
        <f t="shared" ref="V67:V130" si="8">LEFT(C67,4)</f>
        <v>PLTL</v>
      </c>
      <c r="W67" t="str">
        <f t="shared" ref="W67:W130" si="9">R67&amp;V67&amp;A67</f>
        <v>GRCPLTL2015</v>
      </c>
    </row>
    <row r="68" spans="1:23" x14ac:dyDescent="0.25">
      <c r="A68">
        <v>2015</v>
      </c>
      <c r="B68">
        <v>513100</v>
      </c>
      <c r="C68" t="s">
        <v>27</v>
      </c>
      <c r="D68" s="1" t="s">
        <v>18</v>
      </c>
      <c r="E68" s="11">
        <v>39746</v>
      </c>
      <c r="F68" s="11">
        <v>33248</v>
      </c>
      <c r="G68" s="11">
        <v>46022</v>
      </c>
      <c r="H68" s="11">
        <v>30637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149653</v>
      </c>
      <c r="R68" t="str">
        <f>VLOOKUP(D68,Lookups!$A$4:$E$311,5,FALSE)</f>
        <v>CRC</v>
      </c>
      <c r="S68" t="str">
        <f t="shared" si="5"/>
        <v>513</v>
      </c>
      <c r="T68" t="str">
        <f t="shared" si="6"/>
        <v>CRC513</v>
      </c>
      <c r="U68" t="str">
        <f t="shared" si="7"/>
        <v>CRC5132015</v>
      </c>
      <c r="V68" t="str">
        <f t="shared" si="8"/>
        <v>PNTL</v>
      </c>
      <c r="W68" t="str">
        <f t="shared" si="9"/>
        <v>CRCPNTL2015</v>
      </c>
    </row>
    <row r="69" spans="1:23" x14ac:dyDescent="0.25">
      <c r="A69">
        <v>2015</v>
      </c>
      <c r="B69">
        <v>513100</v>
      </c>
      <c r="C69" t="s">
        <v>27</v>
      </c>
      <c r="D69" s="1" t="s">
        <v>19</v>
      </c>
      <c r="E69" s="11">
        <v>574</v>
      </c>
      <c r="F69" s="11">
        <v>574</v>
      </c>
      <c r="G69" s="11">
        <v>5880</v>
      </c>
      <c r="H69" s="11">
        <v>574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7602</v>
      </c>
      <c r="R69" t="str">
        <f>VLOOKUP(D69,Lookups!$A$4:$E$311,5,FALSE)</f>
        <v>CR4</v>
      </c>
      <c r="S69" t="str">
        <f t="shared" si="5"/>
        <v>513</v>
      </c>
      <c r="T69" t="str">
        <f t="shared" si="6"/>
        <v>CR4513</v>
      </c>
      <c r="U69" t="str">
        <f t="shared" si="7"/>
        <v>CR45132015</v>
      </c>
      <c r="V69" t="str">
        <f t="shared" si="8"/>
        <v>PNTL</v>
      </c>
      <c r="W69" t="str">
        <f t="shared" si="9"/>
        <v>CR4PNTL2015</v>
      </c>
    </row>
    <row r="70" spans="1:23" x14ac:dyDescent="0.25">
      <c r="A70">
        <v>2015</v>
      </c>
      <c r="B70">
        <v>513100</v>
      </c>
      <c r="C70" t="s">
        <v>27</v>
      </c>
      <c r="D70" s="1" t="s">
        <v>20</v>
      </c>
      <c r="E70" s="11">
        <v>718</v>
      </c>
      <c r="F70" s="11">
        <v>718</v>
      </c>
      <c r="G70" s="11">
        <v>718</v>
      </c>
      <c r="H70" s="11">
        <v>718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2872</v>
      </c>
      <c r="R70" t="str">
        <f>VLOOKUP(D70,Lookups!$A$4:$E$311,5,FALSE)</f>
        <v>CR5</v>
      </c>
      <c r="S70" t="str">
        <f t="shared" si="5"/>
        <v>513</v>
      </c>
      <c r="T70" t="str">
        <f t="shared" si="6"/>
        <v>CR5513</v>
      </c>
      <c r="U70" t="str">
        <f t="shared" si="7"/>
        <v>CR55132015</v>
      </c>
      <c r="V70" t="str">
        <f t="shared" si="8"/>
        <v>PNTL</v>
      </c>
      <c r="W70" t="str">
        <f t="shared" si="9"/>
        <v>CR5PNTL2015</v>
      </c>
    </row>
    <row r="71" spans="1:23" x14ac:dyDescent="0.25">
      <c r="A71">
        <v>2015</v>
      </c>
      <c r="B71">
        <v>513100</v>
      </c>
      <c r="C71" t="s">
        <v>27</v>
      </c>
      <c r="D71" s="1" t="s">
        <v>26</v>
      </c>
      <c r="E71" s="11">
        <v>44899</v>
      </c>
      <c r="F71" s="11">
        <v>44900</v>
      </c>
      <c r="G71" s="11">
        <v>46939</v>
      </c>
      <c r="H71" s="11">
        <v>60200</v>
      </c>
      <c r="I71" s="11">
        <v>44899</v>
      </c>
      <c r="J71" s="11">
        <v>69087</v>
      </c>
      <c r="K71" s="11">
        <v>73198</v>
      </c>
      <c r="L71" s="11">
        <v>73198</v>
      </c>
      <c r="M71" s="11">
        <v>75239</v>
      </c>
      <c r="N71" s="11">
        <v>73198</v>
      </c>
      <c r="O71" s="11">
        <v>83398</v>
      </c>
      <c r="P71" s="11">
        <v>75240</v>
      </c>
      <c r="Q71" s="11">
        <v>764395</v>
      </c>
      <c r="R71" t="str">
        <f>VLOOKUP(D71,Lookups!$A$4:$E$311,5,FALSE)</f>
        <v>GRC</v>
      </c>
      <c r="S71" t="str">
        <f t="shared" si="5"/>
        <v>513</v>
      </c>
      <c r="T71" t="str">
        <f t="shared" si="6"/>
        <v>GRC513</v>
      </c>
      <c r="U71" t="str">
        <f t="shared" si="7"/>
        <v>GRC5132015</v>
      </c>
      <c r="V71" t="str">
        <f t="shared" si="8"/>
        <v>PNTL</v>
      </c>
      <c r="W71" t="str">
        <f t="shared" si="9"/>
        <v>GRCPNTL2015</v>
      </c>
    </row>
    <row r="72" spans="1:23" x14ac:dyDescent="0.25">
      <c r="A72">
        <v>2015</v>
      </c>
      <c r="B72">
        <v>514100</v>
      </c>
      <c r="C72" t="s">
        <v>17</v>
      </c>
      <c r="D72" s="1" t="s">
        <v>18</v>
      </c>
      <c r="E72" s="11">
        <v>2500</v>
      </c>
      <c r="F72" s="11">
        <v>2500</v>
      </c>
      <c r="G72" s="11">
        <v>2500</v>
      </c>
      <c r="H72" s="11">
        <v>5000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12500</v>
      </c>
      <c r="R72" t="str">
        <f>VLOOKUP(D72,Lookups!$A$4:$E$311,5,FALSE)</f>
        <v>CRC</v>
      </c>
      <c r="S72" t="str">
        <f t="shared" si="5"/>
        <v>514</v>
      </c>
      <c r="T72" t="str">
        <f t="shared" si="6"/>
        <v>CRC514</v>
      </c>
      <c r="U72" t="str">
        <f t="shared" si="7"/>
        <v>CRC5142015</v>
      </c>
      <c r="V72" t="str">
        <f t="shared" si="8"/>
        <v>PLTL</v>
      </c>
      <c r="W72" t="str">
        <f t="shared" si="9"/>
        <v>CRCPLTL2015</v>
      </c>
    </row>
    <row r="73" spans="1:23" x14ac:dyDescent="0.25">
      <c r="A73">
        <v>2015</v>
      </c>
      <c r="B73">
        <v>514100</v>
      </c>
      <c r="C73" t="s">
        <v>17</v>
      </c>
      <c r="D73" s="1" t="s">
        <v>26</v>
      </c>
      <c r="E73" s="11">
        <v>1496</v>
      </c>
      <c r="F73" s="11">
        <v>1496</v>
      </c>
      <c r="G73" s="11">
        <v>1496</v>
      </c>
      <c r="H73" s="11">
        <v>1496</v>
      </c>
      <c r="I73" s="11">
        <v>1496</v>
      </c>
      <c r="J73" s="11">
        <v>1496</v>
      </c>
      <c r="K73" s="11">
        <v>1496</v>
      </c>
      <c r="L73" s="11">
        <v>1496</v>
      </c>
      <c r="M73" s="11">
        <v>1496</v>
      </c>
      <c r="N73" s="11">
        <v>1496</v>
      </c>
      <c r="O73" s="11">
        <v>1496</v>
      </c>
      <c r="P73" s="11">
        <v>1496</v>
      </c>
      <c r="Q73" s="11">
        <v>17952</v>
      </c>
      <c r="R73" t="str">
        <f>VLOOKUP(D73,Lookups!$A$4:$E$311,5,FALSE)</f>
        <v>GRC</v>
      </c>
      <c r="S73" t="str">
        <f t="shared" si="5"/>
        <v>514</v>
      </c>
      <c r="T73" t="str">
        <f t="shared" si="6"/>
        <v>GRC514</v>
      </c>
      <c r="U73" t="str">
        <f t="shared" si="7"/>
        <v>GRC5142015</v>
      </c>
      <c r="V73" t="str">
        <f t="shared" si="8"/>
        <v>PLTL</v>
      </c>
      <c r="W73" t="str">
        <f t="shared" si="9"/>
        <v>GRCPLTL2015</v>
      </c>
    </row>
    <row r="74" spans="1:23" x14ac:dyDescent="0.25">
      <c r="A74">
        <v>2015</v>
      </c>
      <c r="B74">
        <v>514100</v>
      </c>
      <c r="C74" t="s">
        <v>27</v>
      </c>
      <c r="D74" s="1" t="s">
        <v>18</v>
      </c>
      <c r="E74" s="11">
        <v>18494</v>
      </c>
      <c r="F74" s="11">
        <v>18494</v>
      </c>
      <c r="G74" s="11">
        <v>18494</v>
      </c>
      <c r="H74" s="11">
        <v>8994395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9049877</v>
      </c>
      <c r="R74" t="str">
        <f>VLOOKUP(D74,Lookups!$A$4:$E$311,5,FALSE)</f>
        <v>CRC</v>
      </c>
      <c r="S74" t="str">
        <f t="shared" si="5"/>
        <v>514</v>
      </c>
      <c r="T74" t="str">
        <f t="shared" si="6"/>
        <v>CRC514</v>
      </c>
      <c r="U74" t="str">
        <f t="shared" si="7"/>
        <v>CRC5142015</v>
      </c>
      <c r="V74" t="str">
        <f t="shared" si="8"/>
        <v>PNTL</v>
      </c>
      <c r="W74" t="str">
        <f t="shared" si="9"/>
        <v>CRCPNTL2015</v>
      </c>
    </row>
    <row r="75" spans="1:23" x14ac:dyDescent="0.25">
      <c r="A75">
        <v>2015</v>
      </c>
      <c r="B75">
        <v>514100</v>
      </c>
      <c r="C75" t="s">
        <v>27</v>
      </c>
      <c r="D75" s="1" t="s">
        <v>26</v>
      </c>
      <c r="E75" s="11">
        <v>70395</v>
      </c>
      <c r="F75" s="11">
        <v>70395</v>
      </c>
      <c r="G75" s="11">
        <v>84350</v>
      </c>
      <c r="H75" s="11">
        <v>79692</v>
      </c>
      <c r="I75" s="11">
        <v>74410</v>
      </c>
      <c r="J75" s="11">
        <v>88365</v>
      </c>
      <c r="K75" s="11">
        <v>23244</v>
      </c>
      <c r="L75" s="11">
        <v>23244</v>
      </c>
      <c r="M75" s="11">
        <v>37199</v>
      </c>
      <c r="N75" s="11">
        <v>23244</v>
      </c>
      <c r="O75" s="11">
        <v>19229</v>
      </c>
      <c r="P75" s="11">
        <v>33184</v>
      </c>
      <c r="Q75" s="11">
        <v>626951</v>
      </c>
      <c r="R75" t="str">
        <f>VLOOKUP(D75,Lookups!$A$4:$E$311,5,FALSE)</f>
        <v>GRC</v>
      </c>
      <c r="S75" t="str">
        <f t="shared" si="5"/>
        <v>514</v>
      </c>
      <c r="T75" t="str">
        <f t="shared" si="6"/>
        <v>GRC514</v>
      </c>
      <c r="U75" t="str">
        <f t="shared" si="7"/>
        <v>GRC5142015</v>
      </c>
      <c r="V75" t="str">
        <f t="shared" si="8"/>
        <v>PNTL</v>
      </c>
      <c r="W75" t="str">
        <f t="shared" si="9"/>
        <v>GRCPNTL2015</v>
      </c>
    </row>
    <row r="76" spans="1:23" x14ac:dyDescent="0.25">
      <c r="A76">
        <v>2016</v>
      </c>
      <c r="B76">
        <v>426101</v>
      </c>
      <c r="C76" t="s">
        <v>27</v>
      </c>
      <c r="D76" s="1" t="s">
        <v>26</v>
      </c>
      <c r="E76" s="11">
        <v>0</v>
      </c>
      <c r="F76" s="11">
        <v>0</v>
      </c>
      <c r="G76" s="11">
        <v>0</v>
      </c>
      <c r="H76" s="11">
        <v>1200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1200</v>
      </c>
      <c r="R76" t="str">
        <f>VLOOKUP(D76,Lookups!$A$4:$E$311,5,FALSE)</f>
        <v>GRC</v>
      </c>
      <c r="S76" t="str">
        <f t="shared" si="5"/>
        <v>426</v>
      </c>
      <c r="T76" t="str">
        <f t="shared" si="6"/>
        <v>GRC426</v>
      </c>
      <c r="U76" t="str">
        <f t="shared" si="7"/>
        <v>GRC4262016</v>
      </c>
      <c r="V76" t="str">
        <f t="shared" si="8"/>
        <v>PNTL</v>
      </c>
      <c r="W76" t="str">
        <f t="shared" si="9"/>
        <v>GRCPNTL2016</v>
      </c>
    </row>
    <row r="77" spans="1:23" x14ac:dyDescent="0.25">
      <c r="A77">
        <v>2016</v>
      </c>
      <c r="B77">
        <v>426501</v>
      </c>
      <c r="C77" t="s">
        <v>27</v>
      </c>
      <c r="D77" s="1" t="s">
        <v>23</v>
      </c>
      <c r="E77" s="11">
        <v>0</v>
      </c>
      <c r="F77" s="11">
        <v>0</v>
      </c>
      <c r="G77" s="11">
        <v>0</v>
      </c>
      <c r="H77" s="11">
        <v>0</v>
      </c>
      <c r="I77" s="11">
        <v>3000</v>
      </c>
      <c r="J77" s="11">
        <v>3000</v>
      </c>
      <c r="K77" s="11">
        <v>3000</v>
      </c>
      <c r="L77" s="11">
        <v>3000</v>
      </c>
      <c r="M77" s="11">
        <v>3000</v>
      </c>
      <c r="N77" s="11">
        <v>0</v>
      </c>
      <c r="O77" s="11">
        <v>0</v>
      </c>
      <c r="P77" s="11">
        <v>0</v>
      </c>
      <c r="Q77" s="11">
        <v>15000</v>
      </c>
      <c r="R77" t="str">
        <f>VLOOKUP(D77,Lookups!$A$4:$E$311,5,FALSE)</f>
        <v>TYC</v>
      </c>
      <c r="S77" t="str">
        <f t="shared" si="5"/>
        <v>426</v>
      </c>
      <c r="T77" t="str">
        <f t="shared" si="6"/>
        <v>TYC426</v>
      </c>
      <c r="U77" t="str">
        <f t="shared" si="7"/>
        <v>TYC4262016</v>
      </c>
      <c r="V77" t="str">
        <f t="shared" si="8"/>
        <v>PNTL</v>
      </c>
      <c r="W77" t="str">
        <f t="shared" si="9"/>
        <v>TYCPNTL2016</v>
      </c>
    </row>
    <row r="78" spans="1:23" x14ac:dyDescent="0.25">
      <c r="A78">
        <v>2016</v>
      </c>
      <c r="B78">
        <v>500100</v>
      </c>
      <c r="C78" t="s">
        <v>17</v>
      </c>
      <c r="D78" s="1" t="s">
        <v>26</v>
      </c>
      <c r="E78" s="11">
        <v>12234.3</v>
      </c>
      <c r="F78" s="11">
        <v>12234.3</v>
      </c>
      <c r="G78" s="11">
        <v>13916.92</v>
      </c>
      <c r="H78" s="11">
        <v>11944.45</v>
      </c>
      <c r="I78" s="11">
        <v>1866662.52</v>
      </c>
      <c r="J78" s="11">
        <v>7925.52</v>
      </c>
      <c r="K78" s="11">
        <v>2139.66</v>
      </c>
      <c r="L78" s="11">
        <v>2421.27</v>
      </c>
      <c r="M78" s="11">
        <v>2233.36</v>
      </c>
      <c r="N78" s="11">
        <v>2233.36</v>
      </c>
      <c r="O78" s="11">
        <v>2139.66</v>
      </c>
      <c r="P78" s="11">
        <v>2139.66</v>
      </c>
      <c r="Q78" s="11">
        <v>1938224.98</v>
      </c>
      <c r="R78" t="str">
        <f>VLOOKUP(D78,Lookups!$A$4:$E$311,5,FALSE)</f>
        <v>GRC</v>
      </c>
      <c r="S78" t="str">
        <f t="shared" si="5"/>
        <v>500</v>
      </c>
      <c r="T78" t="str">
        <f t="shared" si="6"/>
        <v>GRC500</v>
      </c>
      <c r="U78" t="str">
        <f t="shared" si="7"/>
        <v>GRC5002016</v>
      </c>
      <c r="V78" t="str">
        <f t="shared" si="8"/>
        <v>PLTL</v>
      </c>
      <c r="W78" t="str">
        <f t="shared" si="9"/>
        <v>GRCPLTL2016</v>
      </c>
    </row>
    <row r="79" spans="1:23" x14ac:dyDescent="0.25">
      <c r="A79">
        <v>2016</v>
      </c>
      <c r="B79">
        <v>500100</v>
      </c>
      <c r="C79" t="s">
        <v>27</v>
      </c>
      <c r="D79" s="1" t="s">
        <v>26</v>
      </c>
      <c r="E79" s="11">
        <v>8115</v>
      </c>
      <c r="F79" s="11">
        <v>8115</v>
      </c>
      <c r="G79" s="11">
        <v>8115</v>
      </c>
      <c r="H79" s="11">
        <v>8115</v>
      </c>
      <c r="I79" s="11">
        <v>3068</v>
      </c>
      <c r="J79" s="11">
        <v>3068</v>
      </c>
      <c r="K79" s="11">
        <v>3068</v>
      </c>
      <c r="L79" s="11">
        <v>3068</v>
      </c>
      <c r="M79" s="11">
        <v>3068</v>
      </c>
      <c r="N79" s="11">
        <v>3068</v>
      </c>
      <c r="O79" s="11">
        <v>3068</v>
      </c>
      <c r="P79" s="11">
        <v>3068</v>
      </c>
      <c r="Q79" s="11">
        <v>57004</v>
      </c>
      <c r="R79" t="str">
        <f>VLOOKUP(D79,Lookups!$A$4:$E$311,5,FALSE)</f>
        <v>GRC</v>
      </c>
      <c r="S79" t="str">
        <f t="shared" si="5"/>
        <v>500</v>
      </c>
      <c r="T79" t="str">
        <f t="shared" si="6"/>
        <v>GRC500</v>
      </c>
      <c r="U79" t="str">
        <f t="shared" si="7"/>
        <v>GRC5002016</v>
      </c>
      <c r="V79" t="str">
        <f t="shared" si="8"/>
        <v>PNTL</v>
      </c>
      <c r="W79" t="str">
        <f t="shared" si="9"/>
        <v>GRCPNTL2016</v>
      </c>
    </row>
    <row r="80" spans="1:23" x14ac:dyDescent="0.25">
      <c r="A80">
        <v>2016</v>
      </c>
      <c r="B80">
        <v>501090</v>
      </c>
      <c r="C80" t="s">
        <v>17</v>
      </c>
      <c r="D80" s="1" t="s">
        <v>26</v>
      </c>
      <c r="E80" s="11">
        <v>30096.01</v>
      </c>
      <c r="F80" s="11">
        <v>29963.07</v>
      </c>
      <c r="G80" s="11">
        <v>32694.45</v>
      </c>
      <c r="H80" s="11">
        <v>24111.56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116865.09</v>
      </c>
      <c r="R80" t="str">
        <f>VLOOKUP(D80,Lookups!$A$4:$E$311,5,FALSE)</f>
        <v>GRC</v>
      </c>
      <c r="S80" t="str">
        <f t="shared" si="5"/>
        <v>501</v>
      </c>
      <c r="T80" t="str">
        <f t="shared" si="6"/>
        <v>GRC501</v>
      </c>
      <c r="U80" t="str">
        <f t="shared" si="7"/>
        <v>GRC5012016</v>
      </c>
      <c r="V80" t="str">
        <f t="shared" si="8"/>
        <v>PLTL</v>
      </c>
      <c r="W80" t="str">
        <f t="shared" si="9"/>
        <v>GRCPLTL2016</v>
      </c>
    </row>
    <row r="81" spans="1:23" x14ac:dyDescent="0.25">
      <c r="A81">
        <v>2016</v>
      </c>
      <c r="B81">
        <v>501090</v>
      </c>
      <c r="C81" t="s">
        <v>27</v>
      </c>
      <c r="D81" s="1" t="s">
        <v>26</v>
      </c>
      <c r="E81" s="11">
        <v>6080</v>
      </c>
      <c r="F81" s="11">
        <v>6080</v>
      </c>
      <c r="G81" s="11">
        <v>34201</v>
      </c>
      <c r="H81" s="11">
        <v>6080</v>
      </c>
      <c r="I81" s="11">
        <v>0</v>
      </c>
      <c r="J81" s="11">
        <v>10000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62441</v>
      </c>
      <c r="R81" t="str">
        <f>VLOOKUP(D81,Lookups!$A$4:$E$311,5,FALSE)</f>
        <v>GRC</v>
      </c>
      <c r="S81" t="str">
        <f t="shared" si="5"/>
        <v>501</v>
      </c>
      <c r="T81" t="str">
        <f t="shared" si="6"/>
        <v>GRC501</v>
      </c>
      <c r="U81" t="str">
        <f t="shared" si="7"/>
        <v>GRC5012016</v>
      </c>
      <c r="V81" t="str">
        <f t="shared" si="8"/>
        <v>PNTL</v>
      </c>
      <c r="W81" t="str">
        <f t="shared" si="9"/>
        <v>GRCPNTL2016</v>
      </c>
    </row>
    <row r="82" spans="1:23" x14ac:dyDescent="0.25">
      <c r="A82">
        <v>2016</v>
      </c>
      <c r="B82">
        <v>501091</v>
      </c>
      <c r="C82" t="s">
        <v>27</v>
      </c>
      <c r="D82" s="1" t="s">
        <v>26</v>
      </c>
      <c r="E82" s="11">
        <v>20199</v>
      </c>
      <c r="F82" s="11">
        <v>20199</v>
      </c>
      <c r="G82" s="11">
        <v>20199</v>
      </c>
      <c r="H82" s="11">
        <v>20199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80796</v>
      </c>
      <c r="R82" t="str">
        <f>VLOOKUP(D82,Lookups!$A$4:$E$311,5,FALSE)</f>
        <v>GRC</v>
      </c>
      <c r="S82" t="str">
        <f t="shared" si="5"/>
        <v>501</v>
      </c>
      <c r="T82" t="str">
        <f t="shared" si="6"/>
        <v>GRC501</v>
      </c>
      <c r="U82" t="str">
        <f t="shared" si="7"/>
        <v>GRC5012016</v>
      </c>
      <c r="V82" t="str">
        <f t="shared" si="8"/>
        <v>PNTL</v>
      </c>
      <c r="W82" t="str">
        <f t="shared" si="9"/>
        <v>GRCPNTL2016</v>
      </c>
    </row>
    <row r="83" spans="1:23" x14ac:dyDescent="0.25">
      <c r="A83">
        <v>2016</v>
      </c>
      <c r="B83">
        <v>501251</v>
      </c>
      <c r="C83" t="s">
        <v>27</v>
      </c>
      <c r="D83" s="1" t="s">
        <v>26</v>
      </c>
      <c r="E83" s="11">
        <v>79150</v>
      </c>
      <c r="F83" s="11">
        <v>79150</v>
      </c>
      <c r="G83" s="11">
        <v>79150</v>
      </c>
      <c r="H83" s="11">
        <v>79150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316600</v>
      </c>
      <c r="R83" t="str">
        <f>VLOOKUP(D83,Lookups!$A$4:$E$311,5,FALSE)</f>
        <v>GRC</v>
      </c>
      <c r="S83" t="str">
        <f t="shared" si="5"/>
        <v>501</v>
      </c>
      <c r="T83" t="str">
        <f t="shared" si="6"/>
        <v>GRC501</v>
      </c>
      <c r="U83" t="str">
        <f t="shared" si="7"/>
        <v>GRC5012016</v>
      </c>
      <c r="V83" t="str">
        <f t="shared" si="8"/>
        <v>PNTL</v>
      </c>
      <c r="W83" t="str">
        <f t="shared" si="9"/>
        <v>GRCPNTL2016</v>
      </c>
    </row>
    <row r="84" spans="1:23" x14ac:dyDescent="0.25">
      <c r="A84">
        <v>2016</v>
      </c>
      <c r="B84">
        <v>502002</v>
      </c>
      <c r="C84" t="s">
        <v>17</v>
      </c>
      <c r="D84" s="1" t="s">
        <v>26</v>
      </c>
      <c r="E84" s="11">
        <v>104862.77</v>
      </c>
      <c r="F84" s="11">
        <v>102036.77</v>
      </c>
      <c r="G84" s="11">
        <v>113490.26</v>
      </c>
      <c r="H84" s="11">
        <v>98102.54</v>
      </c>
      <c r="I84" s="11">
        <v>5398.78</v>
      </c>
      <c r="J84" s="11">
        <v>5546.71</v>
      </c>
      <c r="K84" s="11">
        <v>5226.58</v>
      </c>
      <c r="L84" s="11">
        <v>6068.59</v>
      </c>
      <c r="M84" s="11">
        <v>5517.13</v>
      </c>
      <c r="N84" s="11">
        <v>5517.13</v>
      </c>
      <c r="O84" s="11">
        <v>5226.58</v>
      </c>
      <c r="P84" s="11">
        <v>4995.2299999999996</v>
      </c>
      <c r="Q84" s="11">
        <v>461989.07</v>
      </c>
      <c r="R84" t="str">
        <f>VLOOKUP(D84,Lookups!$A$4:$E$311,5,FALSE)</f>
        <v>GRC</v>
      </c>
      <c r="S84" t="str">
        <f t="shared" si="5"/>
        <v>502</v>
      </c>
      <c r="T84" t="str">
        <f t="shared" si="6"/>
        <v>GRC502</v>
      </c>
      <c r="U84" t="str">
        <f t="shared" si="7"/>
        <v>GRC5022016</v>
      </c>
      <c r="V84" t="str">
        <f t="shared" si="8"/>
        <v>PLTL</v>
      </c>
      <c r="W84" t="str">
        <f t="shared" si="9"/>
        <v>GRCPLTL2016</v>
      </c>
    </row>
    <row r="85" spans="1:23" x14ac:dyDescent="0.25">
      <c r="A85">
        <v>2016</v>
      </c>
      <c r="B85">
        <v>502002</v>
      </c>
      <c r="C85" t="s">
        <v>27</v>
      </c>
      <c r="D85" s="1" t="s">
        <v>26</v>
      </c>
      <c r="E85" s="11">
        <v>29114</v>
      </c>
      <c r="F85" s="11">
        <v>29114</v>
      </c>
      <c r="G85" s="11">
        <v>29114</v>
      </c>
      <c r="H85" s="11">
        <v>29114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116456</v>
      </c>
      <c r="R85" t="str">
        <f>VLOOKUP(D85,Lookups!$A$4:$E$311,5,FALSE)</f>
        <v>GRC</v>
      </c>
      <c r="S85" t="str">
        <f t="shared" si="5"/>
        <v>502</v>
      </c>
      <c r="T85" t="str">
        <f t="shared" si="6"/>
        <v>GRC502</v>
      </c>
      <c r="U85" t="str">
        <f t="shared" si="7"/>
        <v>GRC5022016</v>
      </c>
      <c r="V85" t="str">
        <f t="shared" si="8"/>
        <v>PNTL</v>
      </c>
      <c r="W85" t="str">
        <f t="shared" si="9"/>
        <v>GRCPNTL2016</v>
      </c>
    </row>
    <row r="86" spans="1:23" x14ac:dyDescent="0.25">
      <c r="A86">
        <v>2016</v>
      </c>
      <c r="B86">
        <v>502004</v>
      </c>
      <c r="C86" t="s">
        <v>27</v>
      </c>
      <c r="D86" s="1" t="s">
        <v>26</v>
      </c>
      <c r="E86" s="11">
        <v>611</v>
      </c>
      <c r="F86" s="11">
        <v>611</v>
      </c>
      <c r="G86" s="11">
        <v>611</v>
      </c>
      <c r="H86" s="11">
        <v>611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2444</v>
      </c>
      <c r="R86" t="str">
        <f>VLOOKUP(D86,Lookups!$A$4:$E$311,5,FALSE)</f>
        <v>GRC</v>
      </c>
      <c r="S86" t="str">
        <f t="shared" si="5"/>
        <v>502</v>
      </c>
      <c r="T86" t="str">
        <f t="shared" si="6"/>
        <v>GRC502</v>
      </c>
      <c r="U86" t="str">
        <f t="shared" si="7"/>
        <v>GRC5022016</v>
      </c>
      <c r="V86" t="str">
        <f t="shared" si="8"/>
        <v>PNTL</v>
      </c>
      <c r="W86" t="str">
        <f t="shared" si="9"/>
        <v>GRCPNTL2016</v>
      </c>
    </row>
    <row r="87" spans="1:23" x14ac:dyDescent="0.25">
      <c r="A87">
        <v>2016</v>
      </c>
      <c r="B87">
        <v>505100</v>
      </c>
      <c r="C87" t="s">
        <v>17</v>
      </c>
      <c r="D87" s="1" t="s">
        <v>26</v>
      </c>
      <c r="E87" s="11">
        <v>135358.43</v>
      </c>
      <c r="F87" s="11">
        <v>129784.19</v>
      </c>
      <c r="G87" s="11">
        <v>150368.07</v>
      </c>
      <c r="H87" s="11">
        <v>121505.8</v>
      </c>
      <c r="I87" s="11">
        <v>5398.78</v>
      </c>
      <c r="J87" s="11">
        <v>5546.71</v>
      </c>
      <c r="K87" s="11">
        <v>5226.58</v>
      </c>
      <c r="L87" s="11">
        <v>6068.59</v>
      </c>
      <c r="M87" s="11">
        <v>5517.13</v>
      </c>
      <c r="N87" s="11">
        <v>5517.13</v>
      </c>
      <c r="O87" s="11">
        <v>5226.58</v>
      </c>
      <c r="P87" s="11">
        <v>4995.2299999999996</v>
      </c>
      <c r="Q87" s="11">
        <v>580513.22</v>
      </c>
      <c r="R87" t="str">
        <f>VLOOKUP(D87,Lookups!$A$4:$E$311,5,FALSE)</f>
        <v>GRC</v>
      </c>
      <c r="S87" t="str">
        <f t="shared" si="5"/>
        <v>505</v>
      </c>
      <c r="T87" t="str">
        <f t="shared" si="6"/>
        <v>GRC505</v>
      </c>
      <c r="U87" t="str">
        <f t="shared" si="7"/>
        <v>GRC5052016</v>
      </c>
      <c r="V87" t="str">
        <f t="shared" si="8"/>
        <v>PLTL</v>
      </c>
      <c r="W87" t="str">
        <f t="shared" si="9"/>
        <v>GRCPLTL2016</v>
      </c>
    </row>
    <row r="88" spans="1:23" x14ac:dyDescent="0.25">
      <c r="A88">
        <v>2016</v>
      </c>
      <c r="B88">
        <v>505100</v>
      </c>
      <c r="C88" t="s">
        <v>27</v>
      </c>
      <c r="D88" s="1" t="s">
        <v>26</v>
      </c>
      <c r="E88" s="11">
        <v>-47699</v>
      </c>
      <c r="F88" s="11">
        <v>-47699</v>
      </c>
      <c r="G88" s="11">
        <v>-47699</v>
      </c>
      <c r="H88" s="11">
        <v>-47699</v>
      </c>
      <c r="I88" s="11">
        <v>4849</v>
      </c>
      <c r="J88" s="11">
        <v>4849</v>
      </c>
      <c r="K88" s="11">
        <v>4849</v>
      </c>
      <c r="L88" s="11">
        <v>4849</v>
      </c>
      <c r="M88" s="11">
        <v>4849</v>
      </c>
      <c r="N88" s="11">
        <v>4849</v>
      </c>
      <c r="O88" s="11">
        <v>4849</v>
      </c>
      <c r="P88" s="11">
        <v>4849</v>
      </c>
      <c r="Q88" s="11">
        <v>-152004</v>
      </c>
      <c r="R88" t="str">
        <f>VLOOKUP(D88,Lookups!$A$4:$E$311,5,FALSE)</f>
        <v>GRC</v>
      </c>
      <c r="S88" t="str">
        <f t="shared" si="5"/>
        <v>505</v>
      </c>
      <c r="T88" t="str">
        <f t="shared" si="6"/>
        <v>GRC505</v>
      </c>
      <c r="U88" t="str">
        <f t="shared" si="7"/>
        <v>GRC5052016</v>
      </c>
      <c r="V88" t="str">
        <f t="shared" si="8"/>
        <v>PNTL</v>
      </c>
      <c r="W88" t="str">
        <f t="shared" si="9"/>
        <v>GRCPNTL2016</v>
      </c>
    </row>
    <row r="89" spans="1:23" x14ac:dyDescent="0.25">
      <c r="A89">
        <v>2016</v>
      </c>
      <c r="B89">
        <v>506100</v>
      </c>
      <c r="C89" t="s">
        <v>17</v>
      </c>
      <c r="D89" s="1" t="s">
        <v>23</v>
      </c>
      <c r="E89" s="11">
        <v>4355.5600000000004</v>
      </c>
      <c r="F89" s="11">
        <v>4307.2299999999996</v>
      </c>
      <c r="G89" s="11">
        <v>4759.53</v>
      </c>
      <c r="H89" s="11">
        <v>3950.38</v>
      </c>
      <c r="I89" s="11">
        <v>4332.07</v>
      </c>
      <c r="J89" s="11">
        <v>4216.97</v>
      </c>
      <c r="K89" s="11">
        <v>3918.09</v>
      </c>
      <c r="L89" s="11">
        <v>4897.79</v>
      </c>
      <c r="M89" s="11">
        <v>4514.8</v>
      </c>
      <c r="N89" s="11">
        <v>4388.93</v>
      </c>
      <c r="O89" s="11">
        <v>4166.7299999999996</v>
      </c>
      <c r="P89" s="11">
        <v>3784.25</v>
      </c>
      <c r="Q89" s="11">
        <v>51592.33</v>
      </c>
      <c r="R89" t="str">
        <f>VLOOKUP(D89,Lookups!$A$4:$E$311,5,FALSE)</f>
        <v>TYC</v>
      </c>
      <c r="S89" t="str">
        <f t="shared" si="5"/>
        <v>506</v>
      </c>
      <c r="T89" t="str">
        <f t="shared" si="6"/>
        <v>TYC506</v>
      </c>
      <c r="U89" t="str">
        <f t="shared" si="7"/>
        <v>TYC5062016</v>
      </c>
      <c r="V89" t="str">
        <f t="shared" si="8"/>
        <v>PLTL</v>
      </c>
      <c r="W89" t="str">
        <f t="shared" si="9"/>
        <v>TYCPLTL2016</v>
      </c>
    </row>
    <row r="90" spans="1:23" x14ac:dyDescent="0.25">
      <c r="A90">
        <v>2016</v>
      </c>
      <c r="B90">
        <v>506100</v>
      </c>
      <c r="C90" t="s">
        <v>17</v>
      </c>
      <c r="D90" s="1" t="s">
        <v>26</v>
      </c>
      <c r="E90" s="11">
        <v>7149</v>
      </c>
      <c r="F90" s="11">
        <v>7149</v>
      </c>
      <c r="G90" s="11">
        <v>7149</v>
      </c>
      <c r="H90" s="11">
        <v>7149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28596</v>
      </c>
      <c r="R90" t="str">
        <f>VLOOKUP(D90,Lookups!$A$4:$E$311,5,FALSE)</f>
        <v>GRC</v>
      </c>
      <c r="S90" t="str">
        <f t="shared" si="5"/>
        <v>506</v>
      </c>
      <c r="T90" t="str">
        <f t="shared" si="6"/>
        <v>GRC506</v>
      </c>
      <c r="U90" t="str">
        <f t="shared" si="7"/>
        <v>GRC5062016</v>
      </c>
      <c r="V90" t="str">
        <f t="shared" si="8"/>
        <v>PLTL</v>
      </c>
      <c r="W90" t="str">
        <f t="shared" si="9"/>
        <v>GRCPLTL2016</v>
      </c>
    </row>
    <row r="91" spans="1:23" x14ac:dyDescent="0.25">
      <c r="A91">
        <v>2016</v>
      </c>
      <c r="B91">
        <v>506100</v>
      </c>
      <c r="C91" t="s">
        <v>27</v>
      </c>
      <c r="D91" s="1" t="s">
        <v>18</v>
      </c>
      <c r="E91" s="11">
        <v>99903</v>
      </c>
      <c r="F91" s="11">
        <v>98494</v>
      </c>
      <c r="G91" s="11">
        <v>99903</v>
      </c>
      <c r="H91" s="11">
        <v>99198</v>
      </c>
      <c r="I91" s="11">
        <v>99903</v>
      </c>
      <c r="J91" s="11">
        <v>99198</v>
      </c>
      <c r="K91" s="11">
        <v>99903</v>
      </c>
      <c r="L91" s="11">
        <v>99903</v>
      </c>
      <c r="M91" s="11">
        <v>99198</v>
      </c>
      <c r="N91" s="11">
        <v>99903</v>
      </c>
      <c r="O91" s="11">
        <v>99197</v>
      </c>
      <c r="P91" s="11">
        <v>99902</v>
      </c>
      <c r="Q91" s="11">
        <v>1194605</v>
      </c>
      <c r="R91" t="str">
        <f>VLOOKUP(D91,Lookups!$A$4:$E$311,5,FALSE)</f>
        <v>CRC</v>
      </c>
      <c r="S91" t="str">
        <f t="shared" si="5"/>
        <v>506</v>
      </c>
      <c r="T91" t="str">
        <f t="shared" si="6"/>
        <v>CRC506</v>
      </c>
      <c r="U91" t="str">
        <f t="shared" si="7"/>
        <v>CRC5062016</v>
      </c>
      <c r="V91" t="str">
        <f t="shared" si="8"/>
        <v>PNTL</v>
      </c>
      <c r="W91" t="str">
        <f t="shared" si="9"/>
        <v>CRCPNTL2016</v>
      </c>
    </row>
    <row r="92" spans="1:23" x14ac:dyDescent="0.25">
      <c r="A92">
        <v>2016</v>
      </c>
      <c r="B92">
        <v>506100</v>
      </c>
      <c r="C92" t="s">
        <v>27</v>
      </c>
      <c r="D92" s="1" t="s">
        <v>23</v>
      </c>
      <c r="E92" s="11">
        <v>10780</v>
      </c>
      <c r="F92" s="11">
        <v>10382</v>
      </c>
      <c r="G92" s="11">
        <v>10780</v>
      </c>
      <c r="H92" s="11">
        <v>10579</v>
      </c>
      <c r="I92" s="11">
        <v>10780</v>
      </c>
      <c r="J92" s="11">
        <v>10579</v>
      </c>
      <c r="K92" s="11">
        <v>10780</v>
      </c>
      <c r="L92" s="11">
        <v>10780</v>
      </c>
      <c r="M92" s="11">
        <v>10579</v>
      </c>
      <c r="N92" s="11">
        <v>10780</v>
      </c>
      <c r="O92" s="11">
        <v>10579</v>
      </c>
      <c r="P92" s="11">
        <v>10780</v>
      </c>
      <c r="Q92" s="11">
        <v>128158</v>
      </c>
      <c r="R92" t="str">
        <f>VLOOKUP(D92,Lookups!$A$4:$E$311,5,FALSE)</f>
        <v>TYC</v>
      </c>
      <c r="S92" t="str">
        <f t="shared" si="5"/>
        <v>506</v>
      </c>
      <c r="T92" t="str">
        <f t="shared" si="6"/>
        <v>TYC506</v>
      </c>
      <c r="U92" t="str">
        <f t="shared" si="7"/>
        <v>TYC5062016</v>
      </c>
      <c r="V92" t="str">
        <f t="shared" si="8"/>
        <v>PNTL</v>
      </c>
      <c r="W92" t="str">
        <f t="shared" si="9"/>
        <v>TYCPNTL2016</v>
      </c>
    </row>
    <row r="93" spans="1:23" x14ac:dyDescent="0.25">
      <c r="A93">
        <v>2016</v>
      </c>
      <c r="B93">
        <v>506100</v>
      </c>
      <c r="C93" t="s">
        <v>27</v>
      </c>
      <c r="D93" s="1" t="s">
        <v>26</v>
      </c>
      <c r="E93" s="11">
        <v>35338</v>
      </c>
      <c r="F93" s="11">
        <v>48109</v>
      </c>
      <c r="G93" s="11">
        <v>35338</v>
      </c>
      <c r="H93" s="11">
        <v>34970</v>
      </c>
      <c r="I93" s="11">
        <v>55166</v>
      </c>
      <c r="J93" s="11">
        <v>29798</v>
      </c>
      <c r="K93" s="11">
        <v>30166</v>
      </c>
      <c r="L93" s="11">
        <v>30166</v>
      </c>
      <c r="M93" s="11">
        <v>29798</v>
      </c>
      <c r="N93" s="11">
        <v>30166</v>
      </c>
      <c r="O93" s="11">
        <v>29798</v>
      </c>
      <c r="P93" s="11">
        <v>30166</v>
      </c>
      <c r="Q93" s="11">
        <v>418979</v>
      </c>
      <c r="R93" t="str">
        <f>VLOOKUP(D93,Lookups!$A$4:$E$311,5,FALSE)</f>
        <v>GRC</v>
      </c>
      <c r="S93" t="str">
        <f t="shared" si="5"/>
        <v>506</v>
      </c>
      <c r="T93" t="str">
        <f t="shared" si="6"/>
        <v>GRC506</v>
      </c>
      <c r="U93" t="str">
        <f t="shared" si="7"/>
        <v>GRC5062016</v>
      </c>
      <c r="V93" t="str">
        <f t="shared" si="8"/>
        <v>PNTL</v>
      </c>
      <c r="W93" t="str">
        <f t="shared" si="9"/>
        <v>GRCPNTL2016</v>
      </c>
    </row>
    <row r="94" spans="1:23" x14ac:dyDescent="0.25">
      <c r="A94">
        <v>2016</v>
      </c>
      <c r="B94">
        <v>509001</v>
      </c>
      <c r="C94" t="s">
        <v>27</v>
      </c>
      <c r="D94" s="1" t="s">
        <v>26</v>
      </c>
      <c r="E94" s="11">
        <v>267</v>
      </c>
      <c r="F94" s="11">
        <v>267</v>
      </c>
      <c r="G94" s="11">
        <v>267</v>
      </c>
      <c r="H94" s="11">
        <v>267</v>
      </c>
      <c r="I94" s="11">
        <v>267</v>
      </c>
      <c r="J94" s="11">
        <v>267</v>
      </c>
      <c r="K94" s="11">
        <v>267</v>
      </c>
      <c r="L94" s="11">
        <v>267</v>
      </c>
      <c r="M94" s="11">
        <v>267</v>
      </c>
      <c r="N94" s="11">
        <v>267</v>
      </c>
      <c r="O94" s="11">
        <v>267</v>
      </c>
      <c r="P94" s="11">
        <v>267</v>
      </c>
      <c r="Q94" s="11">
        <v>3204</v>
      </c>
      <c r="R94" t="str">
        <f>VLOOKUP(D94,Lookups!$A$4:$E$311,5,FALSE)</f>
        <v>GRC</v>
      </c>
      <c r="S94" t="str">
        <f t="shared" si="5"/>
        <v>509</v>
      </c>
      <c r="T94" t="str">
        <f t="shared" si="6"/>
        <v>GRC509</v>
      </c>
      <c r="U94" t="str">
        <f t="shared" si="7"/>
        <v>GRC5092016</v>
      </c>
      <c r="V94" t="str">
        <f t="shared" si="8"/>
        <v>PNTL</v>
      </c>
      <c r="W94" t="str">
        <f t="shared" si="9"/>
        <v>GRCPNTL2016</v>
      </c>
    </row>
    <row r="95" spans="1:23" x14ac:dyDescent="0.25">
      <c r="A95">
        <v>2016</v>
      </c>
      <c r="B95">
        <v>509003</v>
      </c>
      <c r="C95" t="s">
        <v>27</v>
      </c>
      <c r="D95" s="1" t="s">
        <v>26</v>
      </c>
      <c r="E95" s="11">
        <v>6195</v>
      </c>
      <c r="F95" s="11">
        <v>6195</v>
      </c>
      <c r="G95" s="11">
        <v>6195</v>
      </c>
      <c r="H95" s="11">
        <v>6195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24780</v>
      </c>
      <c r="R95" t="str">
        <f>VLOOKUP(D95,Lookups!$A$4:$E$311,5,FALSE)</f>
        <v>GRC</v>
      </c>
      <c r="S95" t="str">
        <f t="shared" si="5"/>
        <v>509</v>
      </c>
      <c r="T95" t="str">
        <f t="shared" si="6"/>
        <v>GRC509</v>
      </c>
      <c r="U95" t="str">
        <f t="shared" si="7"/>
        <v>GRC5092016</v>
      </c>
      <c r="V95" t="str">
        <f t="shared" si="8"/>
        <v>PNTL</v>
      </c>
      <c r="W95" t="str">
        <f t="shared" si="9"/>
        <v>GRCPNTL2016</v>
      </c>
    </row>
    <row r="96" spans="1:23" x14ac:dyDescent="0.25">
      <c r="A96">
        <v>2016</v>
      </c>
      <c r="B96">
        <v>510100</v>
      </c>
      <c r="C96" t="s">
        <v>17</v>
      </c>
      <c r="D96" s="1" t="s">
        <v>26</v>
      </c>
      <c r="E96" s="11">
        <v>59569.91</v>
      </c>
      <c r="F96" s="11">
        <v>58916.19</v>
      </c>
      <c r="G96" s="11">
        <v>66535.73</v>
      </c>
      <c r="H96" s="11">
        <v>54462.15</v>
      </c>
      <c r="I96" s="11">
        <v>25868</v>
      </c>
      <c r="J96" s="11">
        <v>24582.29</v>
      </c>
      <c r="K96" s="11">
        <v>6910.59</v>
      </c>
      <c r="L96" s="11">
        <v>8169.6</v>
      </c>
      <c r="M96" s="11">
        <v>7462.69</v>
      </c>
      <c r="N96" s="11">
        <v>7263.26</v>
      </c>
      <c r="O96" s="11">
        <v>6910.59</v>
      </c>
      <c r="P96" s="11">
        <v>6589.49</v>
      </c>
      <c r="Q96" s="11">
        <v>333240.49</v>
      </c>
      <c r="R96" t="str">
        <f>VLOOKUP(D96,Lookups!$A$4:$E$311,5,FALSE)</f>
        <v>GRC</v>
      </c>
      <c r="S96" t="str">
        <f t="shared" si="5"/>
        <v>510</v>
      </c>
      <c r="T96" t="str">
        <f t="shared" si="6"/>
        <v>GRC510</v>
      </c>
      <c r="U96" t="str">
        <f t="shared" si="7"/>
        <v>GRC5102016</v>
      </c>
      <c r="V96" t="str">
        <f t="shared" si="8"/>
        <v>PLTL</v>
      </c>
      <c r="W96" t="str">
        <f t="shared" si="9"/>
        <v>GRCPLTL2016</v>
      </c>
    </row>
    <row r="97" spans="1:23" x14ac:dyDescent="0.25">
      <c r="A97">
        <v>2016</v>
      </c>
      <c r="B97">
        <v>510100</v>
      </c>
      <c r="C97" t="s">
        <v>27</v>
      </c>
      <c r="D97" s="1" t="s">
        <v>18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10200</v>
      </c>
      <c r="K97" s="11">
        <v>0</v>
      </c>
      <c r="L97" s="11">
        <v>1560.6</v>
      </c>
      <c r="M97" s="11">
        <v>1560.6</v>
      </c>
      <c r="N97" s="11">
        <v>8323.2000000000007</v>
      </c>
      <c r="O97" s="11">
        <v>6242.4</v>
      </c>
      <c r="P97" s="11">
        <v>1040.4000000000001</v>
      </c>
      <c r="Q97" s="11">
        <v>28927.200000000001</v>
      </c>
      <c r="R97" t="str">
        <f>VLOOKUP(D97,Lookups!$A$4:$E$311,5,FALSE)</f>
        <v>CRC</v>
      </c>
      <c r="S97" t="str">
        <f t="shared" si="5"/>
        <v>510</v>
      </c>
      <c r="T97" t="str">
        <f t="shared" si="6"/>
        <v>CRC510</v>
      </c>
      <c r="U97" t="str">
        <f t="shared" si="7"/>
        <v>CRC5102016</v>
      </c>
      <c r="V97" t="str">
        <f t="shared" si="8"/>
        <v>PNTL</v>
      </c>
      <c r="W97" t="str">
        <f t="shared" si="9"/>
        <v>CRCPNTL2016</v>
      </c>
    </row>
    <row r="98" spans="1:23" x14ac:dyDescent="0.25">
      <c r="A98">
        <v>2016</v>
      </c>
      <c r="B98">
        <v>510100</v>
      </c>
      <c r="C98" t="s">
        <v>27</v>
      </c>
      <c r="D98" s="1" t="s">
        <v>23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520.20000000000005</v>
      </c>
      <c r="M98" s="11">
        <v>520.20000000000005</v>
      </c>
      <c r="N98" s="11">
        <v>6242.4</v>
      </c>
      <c r="O98" s="11">
        <v>4161.6000000000004</v>
      </c>
      <c r="P98" s="11">
        <v>1040.4000000000001</v>
      </c>
      <c r="Q98" s="11">
        <v>12484.8</v>
      </c>
      <c r="R98" t="str">
        <f>VLOOKUP(D98,Lookups!$A$4:$E$311,5,FALSE)</f>
        <v>TYC</v>
      </c>
      <c r="S98" t="str">
        <f t="shared" si="5"/>
        <v>510</v>
      </c>
      <c r="T98" t="str">
        <f t="shared" si="6"/>
        <v>TYC510</v>
      </c>
      <c r="U98" t="str">
        <f t="shared" si="7"/>
        <v>TYC5102016</v>
      </c>
      <c r="V98" t="str">
        <f t="shared" si="8"/>
        <v>PNTL</v>
      </c>
      <c r="W98" t="str">
        <f t="shared" si="9"/>
        <v>TYCPNTL2016</v>
      </c>
    </row>
    <row r="99" spans="1:23" x14ac:dyDescent="0.25">
      <c r="A99">
        <v>2016</v>
      </c>
      <c r="B99">
        <v>510100</v>
      </c>
      <c r="C99" t="s">
        <v>27</v>
      </c>
      <c r="D99" s="1" t="s">
        <v>26</v>
      </c>
      <c r="E99" s="11">
        <v>48600</v>
      </c>
      <c r="F99" s="11">
        <v>48600</v>
      </c>
      <c r="G99" s="11">
        <v>48600</v>
      </c>
      <c r="H99" s="11">
        <v>48600</v>
      </c>
      <c r="I99" s="11">
        <v>0</v>
      </c>
      <c r="J99" s="11">
        <v>0</v>
      </c>
      <c r="K99" s="11">
        <v>0</v>
      </c>
      <c r="L99" s="11">
        <v>780.3</v>
      </c>
      <c r="M99" s="11">
        <v>780.3</v>
      </c>
      <c r="N99" s="11">
        <v>5202</v>
      </c>
      <c r="O99" s="11">
        <v>3121.2</v>
      </c>
      <c r="P99" s="11">
        <v>520.20000000000005</v>
      </c>
      <c r="Q99" s="11">
        <v>204804</v>
      </c>
      <c r="R99" t="str">
        <f>VLOOKUP(D99,Lookups!$A$4:$E$311,5,FALSE)</f>
        <v>GRC</v>
      </c>
      <c r="S99" t="str">
        <f t="shared" si="5"/>
        <v>510</v>
      </c>
      <c r="T99" t="str">
        <f t="shared" si="6"/>
        <v>GRC510</v>
      </c>
      <c r="U99" t="str">
        <f t="shared" si="7"/>
        <v>GRC5102016</v>
      </c>
      <c r="V99" t="str">
        <f t="shared" si="8"/>
        <v>PNTL</v>
      </c>
      <c r="W99" t="str">
        <f t="shared" si="9"/>
        <v>GRCPNTL2016</v>
      </c>
    </row>
    <row r="100" spans="1:23" x14ac:dyDescent="0.25">
      <c r="A100">
        <v>2016</v>
      </c>
      <c r="B100">
        <v>511100</v>
      </c>
      <c r="C100" t="s">
        <v>17</v>
      </c>
      <c r="D100" s="1" t="s">
        <v>26</v>
      </c>
      <c r="E100" s="11">
        <v>5819</v>
      </c>
      <c r="F100" s="11">
        <v>5819</v>
      </c>
      <c r="G100" s="11">
        <v>5819</v>
      </c>
      <c r="H100" s="11">
        <v>5819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23276</v>
      </c>
      <c r="R100" t="str">
        <f>VLOOKUP(D100,Lookups!$A$4:$E$311,5,FALSE)</f>
        <v>GRC</v>
      </c>
      <c r="S100" t="str">
        <f t="shared" si="5"/>
        <v>511</v>
      </c>
      <c r="T100" t="str">
        <f t="shared" si="6"/>
        <v>GRC511</v>
      </c>
      <c r="U100" t="str">
        <f t="shared" si="7"/>
        <v>GRC5112016</v>
      </c>
      <c r="V100" t="str">
        <f t="shared" si="8"/>
        <v>PLTL</v>
      </c>
      <c r="W100" t="str">
        <f t="shared" si="9"/>
        <v>GRCPLTL2016</v>
      </c>
    </row>
    <row r="101" spans="1:23" x14ac:dyDescent="0.25">
      <c r="A101">
        <v>2016</v>
      </c>
      <c r="B101">
        <v>511100</v>
      </c>
      <c r="C101" t="s">
        <v>27</v>
      </c>
      <c r="D101" s="1" t="s">
        <v>18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150000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150000</v>
      </c>
      <c r="Q101" s="11">
        <v>300000</v>
      </c>
      <c r="R101" t="str">
        <f>VLOOKUP(D101,Lookups!$A$4:$E$311,5,FALSE)</f>
        <v>CRC</v>
      </c>
      <c r="S101" t="str">
        <f t="shared" si="5"/>
        <v>511</v>
      </c>
      <c r="T101" t="str">
        <f t="shared" si="6"/>
        <v>CRC511</v>
      </c>
      <c r="U101" t="str">
        <f t="shared" si="7"/>
        <v>CRC5112016</v>
      </c>
      <c r="V101" t="str">
        <f t="shared" si="8"/>
        <v>PNTL</v>
      </c>
      <c r="W101" t="str">
        <f t="shared" si="9"/>
        <v>CRCPNTL2016</v>
      </c>
    </row>
    <row r="102" spans="1:23" x14ac:dyDescent="0.25">
      <c r="A102">
        <v>2016</v>
      </c>
      <c r="B102">
        <v>511100</v>
      </c>
      <c r="C102" t="s">
        <v>27</v>
      </c>
      <c r="D102" s="1" t="s">
        <v>26</v>
      </c>
      <c r="E102" s="11">
        <v>78804</v>
      </c>
      <c r="F102" s="11">
        <v>78804</v>
      </c>
      <c r="G102" s="11">
        <v>81618</v>
      </c>
      <c r="H102" s="11">
        <v>78804</v>
      </c>
      <c r="I102" s="11">
        <v>70000</v>
      </c>
      <c r="J102" s="11">
        <v>2814</v>
      </c>
      <c r="K102" s="11">
        <v>0</v>
      </c>
      <c r="L102" s="11">
        <v>0</v>
      </c>
      <c r="M102" s="11">
        <v>2814</v>
      </c>
      <c r="N102" s="11">
        <v>0</v>
      </c>
      <c r="O102" s="11">
        <v>0</v>
      </c>
      <c r="P102" s="11">
        <v>2814</v>
      </c>
      <c r="Q102" s="11">
        <v>396472</v>
      </c>
      <c r="R102" t="str">
        <f>VLOOKUP(D102,Lookups!$A$4:$E$311,5,FALSE)</f>
        <v>GRC</v>
      </c>
      <c r="S102" t="str">
        <f t="shared" si="5"/>
        <v>511</v>
      </c>
      <c r="T102" t="str">
        <f t="shared" si="6"/>
        <v>GRC511</v>
      </c>
      <c r="U102" t="str">
        <f t="shared" si="7"/>
        <v>GRC5112016</v>
      </c>
      <c r="V102" t="str">
        <f t="shared" si="8"/>
        <v>PNTL</v>
      </c>
      <c r="W102" t="str">
        <f t="shared" si="9"/>
        <v>GRCPNTL2016</v>
      </c>
    </row>
    <row r="103" spans="1:23" x14ac:dyDescent="0.25">
      <c r="A103">
        <v>2016</v>
      </c>
      <c r="B103">
        <v>512011</v>
      </c>
      <c r="C103" t="s">
        <v>27</v>
      </c>
      <c r="D103" s="1" t="s">
        <v>26</v>
      </c>
      <c r="E103" s="11">
        <v>2007</v>
      </c>
      <c r="F103" s="11">
        <v>2007</v>
      </c>
      <c r="G103" s="11">
        <v>22007</v>
      </c>
      <c r="H103" s="11">
        <v>2007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28028</v>
      </c>
      <c r="R103" t="str">
        <f>VLOOKUP(D103,Lookups!$A$4:$E$311,5,FALSE)</f>
        <v>GRC</v>
      </c>
      <c r="S103" t="str">
        <f t="shared" si="5"/>
        <v>512</v>
      </c>
      <c r="T103" t="str">
        <f t="shared" si="6"/>
        <v>GRC512</v>
      </c>
      <c r="U103" t="str">
        <f t="shared" si="7"/>
        <v>GRC5122016</v>
      </c>
      <c r="V103" t="str">
        <f t="shared" si="8"/>
        <v>PNTL</v>
      </c>
      <c r="W103" t="str">
        <f t="shared" si="9"/>
        <v>GRCPNTL2016</v>
      </c>
    </row>
    <row r="104" spans="1:23" x14ac:dyDescent="0.25">
      <c r="A104">
        <v>2016</v>
      </c>
      <c r="B104">
        <v>512017</v>
      </c>
      <c r="C104" t="s">
        <v>27</v>
      </c>
      <c r="D104" s="1" t="s">
        <v>26</v>
      </c>
      <c r="E104" s="11">
        <v>3210</v>
      </c>
      <c r="F104" s="11">
        <v>3210</v>
      </c>
      <c r="G104" s="11">
        <v>3210</v>
      </c>
      <c r="H104" s="11">
        <v>3210</v>
      </c>
      <c r="I104" s="11">
        <v>10000</v>
      </c>
      <c r="J104" s="11">
        <v>16500</v>
      </c>
      <c r="K104" s="11">
        <v>0</v>
      </c>
      <c r="L104" s="11">
        <v>0</v>
      </c>
      <c r="M104" s="11">
        <v>0</v>
      </c>
      <c r="N104" s="11">
        <v>16500</v>
      </c>
      <c r="O104" s="11">
        <v>0</v>
      </c>
      <c r="P104" s="11">
        <v>0</v>
      </c>
      <c r="Q104" s="11">
        <v>55840</v>
      </c>
      <c r="R104" t="str">
        <f>VLOOKUP(D104,Lookups!$A$4:$E$311,5,FALSE)</f>
        <v>GRC</v>
      </c>
      <c r="S104" t="str">
        <f t="shared" si="5"/>
        <v>512</v>
      </c>
      <c r="T104" t="str">
        <f t="shared" si="6"/>
        <v>GRC512</v>
      </c>
      <c r="U104" t="str">
        <f t="shared" si="7"/>
        <v>GRC5122016</v>
      </c>
      <c r="V104" t="str">
        <f t="shared" si="8"/>
        <v>PNTL</v>
      </c>
      <c r="W104" t="str">
        <f t="shared" si="9"/>
        <v>GRCPNTL2016</v>
      </c>
    </row>
    <row r="105" spans="1:23" x14ac:dyDescent="0.25">
      <c r="A105">
        <v>2016</v>
      </c>
      <c r="B105">
        <v>512100</v>
      </c>
      <c r="C105" t="s">
        <v>17</v>
      </c>
      <c r="D105" s="1" t="s">
        <v>26</v>
      </c>
      <c r="E105" s="11">
        <v>14065</v>
      </c>
      <c r="F105" s="11">
        <v>14065</v>
      </c>
      <c r="G105" s="11">
        <v>14065</v>
      </c>
      <c r="H105" s="11">
        <v>14065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56260</v>
      </c>
      <c r="R105" t="str">
        <f>VLOOKUP(D105,Lookups!$A$4:$E$311,5,FALSE)</f>
        <v>GRC</v>
      </c>
      <c r="S105" t="str">
        <f t="shared" si="5"/>
        <v>512</v>
      </c>
      <c r="T105" t="str">
        <f t="shared" si="6"/>
        <v>GRC512</v>
      </c>
      <c r="U105" t="str">
        <f t="shared" si="7"/>
        <v>GRC5122016</v>
      </c>
      <c r="V105" t="str">
        <f t="shared" si="8"/>
        <v>PLTL</v>
      </c>
      <c r="W105" t="str">
        <f t="shared" si="9"/>
        <v>GRCPLTL2016</v>
      </c>
    </row>
    <row r="106" spans="1:23" x14ac:dyDescent="0.25">
      <c r="A106">
        <v>2016</v>
      </c>
      <c r="B106">
        <v>512100</v>
      </c>
      <c r="C106" t="s">
        <v>27</v>
      </c>
      <c r="D106" s="1" t="s">
        <v>25</v>
      </c>
      <c r="E106" s="11">
        <v>0</v>
      </c>
      <c r="F106" s="11">
        <v>300000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300000</v>
      </c>
      <c r="R106" t="str">
        <f>VLOOKUP(D106,Lookups!$A$4:$E$311,5,FALSE)</f>
        <v>GR4</v>
      </c>
      <c r="S106" t="str">
        <f t="shared" si="5"/>
        <v>512</v>
      </c>
      <c r="T106" t="str">
        <f t="shared" si="6"/>
        <v>GR4512</v>
      </c>
      <c r="U106" t="str">
        <f t="shared" si="7"/>
        <v>GR45122016</v>
      </c>
      <c r="V106" t="str">
        <f t="shared" si="8"/>
        <v>PNTL</v>
      </c>
      <c r="W106" t="str">
        <f t="shared" si="9"/>
        <v>GR4PNTL2016</v>
      </c>
    </row>
    <row r="107" spans="1:23" x14ac:dyDescent="0.25">
      <c r="A107">
        <v>2016</v>
      </c>
      <c r="B107">
        <v>512100</v>
      </c>
      <c r="C107" t="s">
        <v>27</v>
      </c>
      <c r="D107" s="1" t="s">
        <v>26</v>
      </c>
      <c r="E107" s="11">
        <v>60409</v>
      </c>
      <c r="F107" s="11">
        <v>60409</v>
      </c>
      <c r="G107" s="11">
        <v>220409</v>
      </c>
      <c r="H107" s="11">
        <v>85611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426838</v>
      </c>
      <c r="R107" t="str">
        <f>VLOOKUP(D107,Lookups!$A$4:$E$311,5,FALSE)</f>
        <v>GRC</v>
      </c>
      <c r="S107" t="str">
        <f t="shared" si="5"/>
        <v>512</v>
      </c>
      <c r="T107" t="str">
        <f t="shared" si="6"/>
        <v>GRC512</v>
      </c>
      <c r="U107" t="str">
        <f t="shared" si="7"/>
        <v>GRC5122016</v>
      </c>
      <c r="V107" t="str">
        <f t="shared" si="8"/>
        <v>PNTL</v>
      </c>
      <c r="W107" t="str">
        <f t="shared" si="9"/>
        <v>GRCPNTL2016</v>
      </c>
    </row>
    <row r="108" spans="1:23" x14ac:dyDescent="0.25">
      <c r="A108">
        <v>2016</v>
      </c>
      <c r="B108">
        <v>513100</v>
      </c>
      <c r="C108" t="s">
        <v>17</v>
      </c>
      <c r="D108" s="1" t="s">
        <v>26</v>
      </c>
      <c r="E108" s="11">
        <v>4722</v>
      </c>
      <c r="F108" s="11">
        <v>4722</v>
      </c>
      <c r="G108" s="11">
        <v>4722</v>
      </c>
      <c r="H108" s="11">
        <v>4722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18888</v>
      </c>
      <c r="R108" t="str">
        <f>VLOOKUP(D108,Lookups!$A$4:$E$311,5,FALSE)</f>
        <v>GRC</v>
      </c>
      <c r="S108" t="str">
        <f t="shared" si="5"/>
        <v>513</v>
      </c>
      <c r="T108" t="str">
        <f t="shared" si="6"/>
        <v>GRC513</v>
      </c>
      <c r="U108" t="str">
        <f t="shared" si="7"/>
        <v>GRC5132016</v>
      </c>
      <c r="V108" t="str">
        <f t="shared" si="8"/>
        <v>PLTL</v>
      </c>
      <c r="W108" t="str">
        <f t="shared" si="9"/>
        <v>GRCPLTL2016</v>
      </c>
    </row>
    <row r="109" spans="1:23" x14ac:dyDescent="0.25">
      <c r="A109">
        <v>2016</v>
      </c>
      <c r="B109">
        <v>513100</v>
      </c>
      <c r="C109" t="s">
        <v>27</v>
      </c>
      <c r="D109" s="1" t="s">
        <v>26</v>
      </c>
      <c r="E109" s="11">
        <v>73348</v>
      </c>
      <c r="F109" s="11">
        <v>73349</v>
      </c>
      <c r="G109" s="11">
        <v>75429</v>
      </c>
      <c r="H109" s="11">
        <v>88954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311080</v>
      </c>
      <c r="R109" t="str">
        <f>VLOOKUP(D109,Lookups!$A$4:$E$311,5,FALSE)</f>
        <v>GRC</v>
      </c>
      <c r="S109" t="str">
        <f t="shared" si="5"/>
        <v>513</v>
      </c>
      <c r="T109" t="str">
        <f t="shared" si="6"/>
        <v>GRC513</v>
      </c>
      <c r="U109" t="str">
        <f t="shared" si="7"/>
        <v>GRC5132016</v>
      </c>
      <c r="V109" t="str">
        <f t="shared" si="8"/>
        <v>PNTL</v>
      </c>
      <c r="W109" t="str">
        <f t="shared" si="9"/>
        <v>GRCPNTL2016</v>
      </c>
    </row>
    <row r="110" spans="1:23" x14ac:dyDescent="0.25">
      <c r="A110">
        <v>2016</v>
      </c>
      <c r="B110">
        <v>514100</v>
      </c>
      <c r="C110" t="s">
        <v>17</v>
      </c>
      <c r="D110" s="1" t="s">
        <v>26</v>
      </c>
      <c r="E110" s="11">
        <v>1496</v>
      </c>
      <c r="F110" s="11">
        <v>1496</v>
      </c>
      <c r="G110" s="11">
        <v>1496</v>
      </c>
      <c r="H110" s="11">
        <v>1496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5984</v>
      </c>
      <c r="R110" t="str">
        <f>VLOOKUP(D110,Lookups!$A$4:$E$311,5,FALSE)</f>
        <v>GRC</v>
      </c>
      <c r="S110" t="str">
        <f t="shared" si="5"/>
        <v>514</v>
      </c>
      <c r="T110" t="str">
        <f t="shared" si="6"/>
        <v>GRC514</v>
      </c>
      <c r="U110" t="str">
        <f t="shared" si="7"/>
        <v>GRC5142016</v>
      </c>
      <c r="V110" t="str">
        <f t="shared" si="8"/>
        <v>PLTL</v>
      </c>
      <c r="W110" t="str">
        <f t="shared" si="9"/>
        <v>GRCPLTL2016</v>
      </c>
    </row>
    <row r="111" spans="1:23" x14ac:dyDescent="0.25">
      <c r="A111">
        <v>2016</v>
      </c>
      <c r="B111">
        <v>514100</v>
      </c>
      <c r="C111" t="s">
        <v>27</v>
      </c>
      <c r="D111" s="1" t="s">
        <v>26</v>
      </c>
      <c r="E111" s="11">
        <v>13340</v>
      </c>
      <c r="F111" s="11">
        <v>13340</v>
      </c>
      <c r="G111" s="11">
        <v>14569</v>
      </c>
      <c r="H111" s="11">
        <v>22823</v>
      </c>
      <c r="I111" s="11">
        <v>200000</v>
      </c>
      <c r="J111" s="11">
        <v>206000</v>
      </c>
      <c r="K111" s="11">
        <v>200000</v>
      </c>
      <c r="L111" s="11">
        <v>200000</v>
      </c>
      <c r="M111" s="11">
        <v>200000</v>
      </c>
      <c r="N111" s="11">
        <v>200000</v>
      </c>
      <c r="O111" s="11">
        <v>200000</v>
      </c>
      <c r="P111" s="11">
        <v>200000</v>
      </c>
      <c r="Q111" s="11">
        <v>1670072</v>
      </c>
      <c r="R111" t="str">
        <f>VLOOKUP(D111,Lookups!$A$4:$E$311,5,FALSE)</f>
        <v>GRC</v>
      </c>
      <c r="S111" t="str">
        <f t="shared" si="5"/>
        <v>514</v>
      </c>
      <c r="T111" t="str">
        <f t="shared" si="6"/>
        <v>GRC514</v>
      </c>
      <c r="U111" t="str">
        <f t="shared" si="7"/>
        <v>GRC5142016</v>
      </c>
      <c r="V111" t="str">
        <f t="shared" si="8"/>
        <v>PNTL</v>
      </c>
      <c r="W111" t="str">
        <f t="shared" si="9"/>
        <v>GRCPNTL2016</v>
      </c>
    </row>
    <row r="112" spans="1:23" x14ac:dyDescent="0.25">
      <c r="A112">
        <v>2017</v>
      </c>
      <c r="B112">
        <v>426501</v>
      </c>
      <c r="C112" t="s">
        <v>27</v>
      </c>
      <c r="D112" s="1" t="s">
        <v>23</v>
      </c>
      <c r="E112" s="11">
        <v>0</v>
      </c>
      <c r="F112" s="11">
        <v>0</v>
      </c>
      <c r="G112" s="11">
        <v>0</v>
      </c>
      <c r="H112" s="11">
        <v>0</v>
      </c>
      <c r="I112" s="11">
        <v>3000</v>
      </c>
      <c r="J112" s="11">
        <v>3000</v>
      </c>
      <c r="K112" s="11">
        <v>3000</v>
      </c>
      <c r="L112" s="11">
        <v>3000</v>
      </c>
      <c r="M112" s="11">
        <v>3000</v>
      </c>
      <c r="N112" s="11">
        <v>0</v>
      </c>
      <c r="O112" s="11">
        <v>0</v>
      </c>
      <c r="P112" s="11">
        <v>0</v>
      </c>
      <c r="Q112" s="11">
        <v>15000</v>
      </c>
      <c r="R112" t="str">
        <f>VLOOKUP(D112,Lookups!$A$4:$E$311,5,FALSE)</f>
        <v>TYC</v>
      </c>
      <c r="S112" t="str">
        <f t="shared" si="5"/>
        <v>426</v>
      </c>
      <c r="T112" t="str">
        <f t="shared" si="6"/>
        <v>TYC426</v>
      </c>
      <c r="U112" t="str">
        <f t="shared" si="7"/>
        <v>TYC4262017</v>
      </c>
      <c r="V112" t="str">
        <f t="shared" si="8"/>
        <v>PNTL</v>
      </c>
      <c r="W112" t="str">
        <f t="shared" si="9"/>
        <v>TYCPNTL2017</v>
      </c>
    </row>
    <row r="113" spans="1:23" x14ac:dyDescent="0.25">
      <c r="A113">
        <v>2017</v>
      </c>
      <c r="B113">
        <v>500100</v>
      </c>
      <c r="C113" t="s">
        <v>17</v>
      </c>
      <c r="D113" s="1" t="s">
        <v>26</v>
      </c>
      <c r="E113" s="11">
        <v>2124.52</v>
      </c>
      <c r="F113" s="11">
        <v>1901.7</v>
      </c>
      <c r="G113" s="11">
        <v>2235.9299999999998</v>
      </c>
      <c r="H113" s="11">
        <v>1790.77</v>
      </c>
      <c r="I113" s="11">
        <v>2235.4499999999998</v>
      </c>
      <c r="J113" s="11">
        <v>2124.52</v>
      </c>
      <c r="K113" s="11">
        <v>2013.11</v>
      </c>
      <c r="L113" s="11">
        <v>2346.86</v>
      </c>
      <c r="M113" s="11">
        <v>2013.11</v>
      </c>
      <c r="N113" s="11">
        <v>2235.4499999999998</v>
      </c>
      <c r="O113" s="11">
        <v>2013.11</v>
      </c>
      <c r="P113" s="11">
        <v>1901.7</v>
      </c>
      <c r="Q113" s="11">
        <v>24936.23</v>
      </c>
      <c r="R113" t="str">
        <f>VLOOKUP(D113,Lookups!$A$4:$E$311,5,FALSE)</f>
        <v>GRC</v>
      </c>
      <c r="S113" t="str">
        <f t="shared" si="5"/>
        <v>500</v>
      </c>
      <c r="T113" t="str">
        <f t="shared" si="6"/>
        <v>GRC500</v>
      </c>
      <c r="U113" t="str">
        <f t="shared" si="7"/>
        <v>GRC5002017</v>
      </c>
      <c r="V113" t="str">
        <f t="shared" si="8"/>
        <v>PLTL</v>
      </c>
      <c r="W113" t="str">
        <f t="shared" si="9"/>
        <v>GRCPLTL2017</v>
      </c>
    </row>
    <row r="114" spans="1:23" x14ac:dyDescent="0.25">
      <c r="A114">
        <v>2017</v>
      </c>
      <c r="B114">
        <v>500100</v>
      </c>
      <c r="C114" t="s">
        <v>27</v>
      </c>
      <c r="D114" s="1" t="s">
        <v>26</v>
      </c>
      <c r="E114" s="11">
        <v>3191</v>
      </c>
      <c r="F114" s="11">
        <v>3191</v>
      </c>
      <c r="G114" s="11">
        <v>3191</v>
      </c>
      <c r="H114" s="11">
        <v>3191</v>
      </c>
      <c r="I114" s="11">
        <v>3191</v>
      </c>
      <c r="J114" s="11">
        <v>3191</v>
      </c>
      <c r="K114" s="11">
        <v>3191</v>
      </c>
      <c r="L114" s="11">
        <v>3191</v>
      </c>
      <c r="M114" s="11">
        <v>3191</v>
      </c>
      <c r="N114" s="11">
        <v>3191</v>
      </c>
      <c r="O114" s="11">
        <v>3191</v>
      </c>
      <c r="P114" s="11">
        <v>3191</v>
      </c>
      <c r="Q114" s="11">
        <v>38292</v>
      </c>
      <c r="R114" t="str">
        <f>VLOOKUP(D114,Lookups!$A$4:$E$311,5,FALSE)</f>
        <v>GRC</v>
      </c>
      <c r="S114" t="str">
        <f t="shared" si="5"/>
        <v>500</v>
      </c>
      <c r="T114" t="str">
        <f t="shared" si="6"/>
        <v>GRC500</v>
      </c>
      <c r="U114" t="str">
        <f t="shared" si="7"/>
        <v>GRC5002017</v>
      </c>
      <c r="V114" t="str">
        <f t="shared" si="8"/>
        <v>PNTL</v>
      </c>
      <c r="W114" t="str">
        <f t="shared" si="9"/>
        <v>GRCPNTL2017</v>
      </c>
    </row>
    <row r="115" spans="1:23" x14ac:dyDescent="0.25">
      <c r="A115">
        <v>2017</v>
      </c>
      <c r="B115">
        <v>501090</v>
      </c>
      <c r="C115" t="s">
        <v>27</v>
      </c>
      <c r="D115" s="1" t="s">
        <v>26</v>
      </c>
      <c r="E115" s="11">
        <v>0</v>
      </c>
      <c r="F115" s="11">
        <v>0</v>
      </c>
      <c r="G115" s="11">
        <v>0</v>
      </c>
      <c r="H115" s="11">
        <v>2500</v>
      </c>
      <c r="I115" s="11">
        <v>2500</v>
      </c>
      <c r="J115" s="11">
        <v>2500</v>
      </c>
      <c r="K115" s="11">
        <v>2500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10000</v>
      </c>
      <c r="R115" t="str">
        <f>VLOOKUP(D115,Lookups!$A$4:$E$311,5,FALSE)</f>
        <v>GRC</v>
      </c>
      <c r="S115" t="str">
        <f t="shared" si="5"/>
        <v>501</v>
      </c>
      <c r="T115" t="str">
        <f t="shared" si="6"/>
        <v>GRC501</v>
      </c>
      <c r="U115" t="str">
        <f t="shared" si="7"/>
        <v>GRC5012017</v>
      </c>
      <c r="V115" t="str">
        <f t="shared" si="8"/>
        <v>PNTL</v>
      </c>
      <c r="W115" t="str">
        <f t="shared" si="9"/>
        <v>GRCPNTL2017</v>
      </c>
    </row>
    <row r="116" spans="1:23" x14ac:dyDescent="0.25">
      <c r="A116">
        <v>2017</v>
      </c>
      <c r="B116">
        <v>502002</v>
      </c>
      <c r="C116" t="s">
        <v>17</v>
      </c>
      <c r="D116" s="1" t="s">
        <v>26</v>
      </c>
      <c r="E116" s="11">
        <v>4282.1499999999996</v>
      </c>
      <c r="F116" s="11">
        <v>3819.44</v>
      </c>
      <c r="G116" s="11">
        <v>4649.1400000000003</v>
      </c>
      <c r="H116" s="11">
        <v>3695.89</v>
      </c>
      <c r="I116" s="11">
        <v>4649.1400000000003</v>
      </c>
      <c r="J116" s="11">
        <v>4410.83</v>
      </c>
      <c r="K116" s="11">
        <v>4172.5200000000004</v>
      </c>
      <c r="L116" s="11">
        <v>4887.45</v>
      </c>
      <c r="M116" s="11">
        <v>4172.5200000000004</v>
      </c>
      <c r="N116" s="11">
        <v>4649.1400000000003</v>
      </c>
      <c r="O116" s="11">
        <v>4172.5200000000004</v>
      </c>
      <c r="P116" s="11">
        <v>3934.21</v>
      </c>
      <c r="Q116" s="11">
        <v>51494.95</v>
      </c>
      <c r="R116" t="str">
        <f>VLOOKUP(D116,Lookups!$A$4:$E$311,5,FALSE)</f>
        <v>GRC</v>
      </c>
      <c r="S116" t="str">
        <f t="shared" si="5"/>
        <v>502</v>
      </c>
      <c r="T116" t="str">
        <f t="shared" si="6"/>
        <v>GRC502</v>
      </c>
      <c r="U116" t="str">
        <f t="shared" si="7"/>
        <v>GRC5022017</v>
      </c>
      <c r="V116" t="str">
        <f t="shared" si="8"/>
        <v>PLTL</v>
      </c>
      <c r="W116" t="str">
        <f t="shared" si="9"/>
        <v>GRCPLTL2017</v>
      </c>
    </row>
    <row r="117" spans="1:23" x14ac:dyDescent="0.25">
      <c r="A117">
        <v>2017</v>
      </c>
      <c r="B117">
        <v>502002</v>
      </c>
      <c r="C117" t="s">
        <v>27</v>
      </c>
      <c r="D117" s="1" t="s">
        <v>26</v>
      </c>
      <c r="E117" s="11">
        <v>0</v>
      </c>
      <c r="F117" s="11">
        <v>2500</v>
      </c>
      <c r="G117" s="11">
        <v>0</v>
      </c>
      <c r="H117" s="11">
        <v>0</v>
      </c>
      <c r="I117" s="11">
        <v>2500</v>
      </c>
      <c r="J117" s="11">
        <v>0</v>
      </c>
      <c r="K117" s="11">
        <v>0</v>
      </c>
      <c r="L117" s="11">
        <v>2500</v>
      </c>
      <c r="M117" s="11">
        <v>0</v>
      </c>
      <c r="N117" s="11">
        <v>0</v>
      </c>
      <c r="O117" s="11">
        <v>2500</v>
      </c>
      <c r="P117" s="11">
        <v>0</v>
      </c>
      <c r="Q117" s="11">
        <v>10000</v>
      </c>
      <c r="R117" t="str">
        <f>VLOOKUP(D117,Lookups!$A$4:$E$311,5,FALSE)</f>
        <v>GRC</v>
      </c>
      <c r="S117" t="str">
        <f t="shared" si="5"/>
        <v>502</v>
      </c>
      <c r="T117" t="str">
        <f t="shared" si="6"/>
        <v>GRC502</v>
      </c>
      <c r="U117" t="str">
        <f t="shared" si="7"/>
        <v>GRC5022017</v>
      </c>
      <c r="V117" t="str">
        <f t="shared" si="8"/>
        <v>PNTL</v>
      </c>
      <c r="W117" t="str">
        <f t="shared" si="9"/>
        <v>GRCPNTL2017</v>
      </c>
    </row>
    <row r="118" spans="1:23" x14ac:dyDescent="0.25">
      <c r="A118">
        <v>2017</v>
      </c>
      <c r="B118">
        <v>505100</v>
      </c>
      <c r="C118" t="s">
        <v>17</v>
      </c>
      <c r="D118" s="1" t="s">
        <v>26</v>
      </c>
      <c r="E118" s="11">
        <v>4282.1499999999996</v>
      </c>
      <c r="F118" s="11">
        <v>3819.44</v>
      </c>
      <c r="G118" s="11">
        <v>4649.1400000000003</v>
      </c>
      <c r="H118" s="11">
        <v>3695.89</v>
      </c>
      <c r="I118" s="11">
        <v>4649.1400000000003</v>
      </c>
      <c r="J118" s="11">
        <v>4410.83</v>
      </c>
      <c r="K118" s="11">
        <v>4172.5200000000004</v>
      </c>
      <c r="L118" s="11">
        <v>4887.45</v>
      </c>
      <c r="M118" s="11">
        <v>4172.5200000000004</v>
      </c>
      <c r="N118" s="11">
        <v>4649.1400000000003</v>
      </c>
      <c r="O118" s="11">
        <v>4172.5200000000004</v>
      </c>
      <c r="P118" s="11">
        <v>3934.21</v>
      </c>
      <c r="Q118" s="11">
        <v>51494.95</v>
      </c>
      <c r="R118" t="str">
        <f>VLOOKUP(D118,Lookups!$A$4:$E$311,5,FALSE)</f>
        <v>GRC</v>
      </c>
      <c r="S118" t="str">
        <f t="shared" si="5"/>
        <v>505</v>
      </c>
      <c r="T118" t="str">
        <f t="shared" si="6"/>
        <v>GRC505</v>
      </c>
      <c r="U118" t="str">
        <f t="shared" si="7"/>
        <v>GRC5052017</v>
      </c>
      <c r="V118" t="str">
        <f t="shared" si="8"/>
        <v>PLTL</v>
      </c>
      <c r="W118" t="str">
        <f t="shared" si="9"/>
        <v>GRCPLTL2017</v>
      </c>
    </row>
    <row r="119" spans="1:23" x14ac:dyDescent="0.25">
      <c r="A119">
        <v>2017</v>
      </c>
      <c r="B119">
        <v>505100</v>
      </c>
      <c r="C119" t="s">
        <v>27</v>
      </c>
      <c r="D119" s="1" t="s">
        <v>26</v>
      </c>
      <c r="E119" s="11">
        <v>4333</v>
      </c>
      <c r="F119" s="11">
        <v>4333</v>
      </c>
      <c r="G119" s="11">
        <v>4333</v>
      </c>
      <c r="H119" s="11">
        <v>4333</v>
      </c>
      <c r="I119" s="11">
        <v>4333</v>
      </c>
      <c r="J119" s="11">
        <v>4333</v>
      </c>
      <c r="K119" s="11">
        <v>4333</v>
      </c>
      <c r="L119" s="11">
        <v>4333</v>
      </c>
      <c r="M119" s="11">
        <v>4333</v>
      </c>
      <c r="N119" s="11">
        <v>4333</v>
      </c>
      <c r="O119" s="11">
        <v>4333</v>
      </c>
      <c r="P119" s="11">
        <v>4333</v>
      </c>
      <c r="Q119" s="11">
        <v>51996</v>
      </c>
      <c r="R119" t="str">
        <f>VLOOKUP(D119,Lookups!$A$4:$E$311,5,FALSE)</f>
        <v>GRC</v>
      </c>
      <c r="S119" t="str">
        <f t="shared" si="5"/>
        <v>505</v>
      </c>
      <c r="T119" t="str">
        <f t="shared" si="6"/>
        <v>GRC505</v>
      </c>
      <c r="U119" t="str">
        <f t="shared" si="7"/>
        <v>GRC5052017</v>
      </c>
      <c r="V119" t="str">
        <f t="shared" si="8"/>
        <v>PNTL</v>
      </c>
      <c r="W119" t="str">
        <f t="shared" si="9"/>
        <v>GRCPNTL2017</v>
      </c>
    </row>
    <row r="120" spans="1:23" x14ac:dyDescent="0.25">
      <c r="A120">
        <v>2017</v>
      </c>
      <c r="B120">
        <v>506100</v>
      </c>
      <c r="C120" t="s">
        <v>17</v>
      </c>
      <c r="D120" s="1" t="s">
        <v>23</v>
      </c>
      <c r="E120" s="11">
        <v>4723.8900000000003</v>
      </c>
      <c r="F120" s="11">
        <v>4196.53</v>
      </c>
      <c r="G120" s="11">
        <v>4899.24</v>
      </c>
      <c r="H120" s="11">
        <v>3824.47</v>
      </c>
      <c r="I120" s="11">
        <v>4690.34</v>
      </c>
      <c r="J120" s="11">
        <v>4333.13</v>
      </c>
      <c r="K120" s="11">
        <v>4023.23</v>
      </c>
      <c r="L120" s="11">
        <v>5034.4799999999996</v>
      </c>
      <c r="M120" s="11">
        <v>4399.34</v>
      </c>
      <c r="N120" s="11">
        <v>4752.79</v>
      </c>
      <c r="O120" s="11">
        <v>4280.2299999999996</v>
      </c>
      <c r="P120" s="11">
        <v>3637</v>
      </c>
      <c r="Q120" s="11">
        <v>52794.67</v>
      </c>
      <c r="R120" t="str">
        <f>VLOOKUP(D120,Lookups!$A$4:$E$311,5,FALSE)</f>
        <v>TYC</v>
      </c>
      <c r="S120" t="str">
        <f t="shared" si="5"/>
        <v>506</v>
      </c>
      <c r="T120" t="str">
        <f t="shared" si="6"/>
        <v>TYC506</v>
      </c>
      <c r="U120" t="str">
        <f t="shared" si="7"/>
        <v>TYC5062017</v>
      </c>
      <c r="V120" t="str">
        <f t="shared" si="8"/>
        <v>PLTL</v>
      </c>
      <c r="W120" t="str">
        <f t="shared" si="9"/>
        <v>TYCPLTL2017</v>
      </c>
    </row>
    <row r="121" spans="1:23" x14ac:dyDescent="0.25">
      <c r="A121">
        <v>2017</v>
      </c>
      <c r="B121">
        <v>506100</v>
      </c>
      <c r="C121" t="s">
        <v>27</v>
      </c>
      <c r="D121" s="1" t="s">
        <v>18</v>
      </c>
      <c r="E121" s="11">
        <v>92304</v>
      </c>
      <c r="F121" s="11">
        <v>90867</v>
      </c>
      <c r="G121" s="11">
        <v>92304</v>
      </c>
      <c r="H121" s="11">
        <v>91585</v>
      </c>
      <c r="I121" s="11">
        <v>92304</v>
      </c>
      <c r="J121" s="11">
        <v>91585</v>
      </c>
      <c r="K121" s="11">
        <v>92304</v>
      </c>
      <c r="L121" s="11">
        <v>92304</v>
      </c>
      <c r="M121" s="11">
        <v>91585</v>
      </c>
      <c r="N121" s="11">
        <v>92304</v>
      </c>
      <c r="O121" s="11">
        <v>91586</v>
      </c>
      <c r="P121" s="11">
        <v>92305</v>
      </c>
      <c r="Q121" s="11">
        <v>1103337</v>
      </c>
      <c r="R121" t="str">
        <f>VLOOKUP(D121,Lookups!$A$4:$E$311,5,FALSE)</f>
        <v>CRC</v>
      </c>
      <c r="S121" t="str">
        <f t="shared" si="5"/>
        <v>506</v>
      </c>
      <c r="T121" t="str">
        <f t="shared" si="6"/>
        <v>CRC506</v>
      </c>
      <c r="U121" t="str">
        <f t="shared" si="7"/>
        <v>CRC5062017</v>
      </c>
      <c r="V121" t="str">
        <f t="shared" si="8"/>
        <v>PNTL</v>
      </c>
      <c r="W121" t="str">
        <f t="shared" si="9"/>
        <v>CRCPNTL2017</v>
      </c>
    </row>
    <row r="122" spans="1:23" x14ac:dyDescent="0.25">
      <c r="A122">
        <v>2017</v>
      </c>
      <c r="B122">
        <v>506100</v>
      </c>
      <c r="C122" t="s">
        <v>27</v>
      </c>
      <c r="D122" s="1" t="s">
        <v>23</v>
      </c>
      <c r="E122" s="11">
        <v>10995</v>
      </c>
      <c r="F122" s="11">
        <v>10589</v>
      </c>
      <c r="G122" s="11">
        <v>10995</v>
      </c>
      <c r="H122" s="11">
        <v>10790</v>
      </c>
      <c r="I122" s="11">
        <v>10995</v>
      </c>
      <c r="J122" s="11">
        <v>10790</v>
      </c>
      <c r="K122" s="11">
        <v>10995</v>
      </c>
      <c r="L122" s="11">
        <v>10995</v>
      </c>
      <c r="M122" s="11">
        <v>10790</v>
      </c>
      <c r="N122" s="11">
        <v>10995</v>
      </c>
      <c r="O122" s="11">
        <v>10790</v>
      </c>
      <c r="P122" s="11">
        <v>10995</v>
      </c>
      <c r="Q122" s="11">
        <v>130714</v>
      </c>
      <c r="R122" t="str">
        <f>VLOOKUP(D122,Lookups!$A$4:$E$311,5,FALSE)</f>
        <v>TYC</v>
      </c>
      <c r="S122" t="str">
        <f t="shared" si="5"/>
        <v>506</v>
      </c>
      <c r="T122" t="str">
        <f t="shared" si="6"/>
        <v>TYC506</v>
      </c>
      <c r="U122" t="str">
        <f t="shared" si="7"/>
        <v>TYC5062017</v>
      </c>
      <c r="V122" t="str">
        <f t="shared" si="8"/>
        <v>PNTL</v>
      </c>
      <c r="W122" t="str">
        <f t="shared" si="9"/>
        <v>TYCPNTL2017</v>
      </c>
    </row>
    <row r="123" spans="1:23" x14ac:dyDescent="0.25">
      <c r="A123">
        <v>2017</v>
      </c>
      <c r="B123">
        <v>506100</v>
      </c>
      <c r="C123" t="s">
        <v>27</v>
      </c>
      <c r="D123" s="1" t="s">
        <v>26</v>
      </c>
      <c r="E123" s="11">
        <v>15810</v>
      </c>
      <c r="F123" s="11">
        <v>15058</v>
      </c>
      <c r="G123" s="11">
        <v>15810</v>
      </c>
      <c r="H123" s="11">
        <v>15436</v>
      </c>
      <c r="I123" s="11">
        <v>15810</v>
      </c>
      <c r="J123" s="11">
        <v>15436</v>
      </c>
      <c r="K123" s="11">
        <v>15810</v>
      </c>
      <c r="L123" s="11">
        <v>15811</v>
      </c>
      <c r="M123" s="11">
        <v>15436</v>
      </c>
      <c r="N123" s="11">
        <v>15811</v>
      </c>
      <c r="O123" s="11">
        <v>15436</v>
      </c>
      <c r="P123" s="11">
        <v>15811</v>
      </c>
      <c r="Q123" s="11">
        <v>187475</v>
      </c>
      <c r="R123" t="str">
        <f>VLOOKUP(D123,Lookups!$A$4:$E$311,5,FALSE)</f>
        <v>GRC</v>
      </c>
      <c r="S123" t="str">
        <f t="shared" si="5"/>
        <v>506</v>
      </c>
      <c r="T123" t="str">
        <f t="shared" si="6"/>
        <v>GRC506</v>
      </c>
      <c r="U123" t="str">
        <f t="shared" si="7"/>
        <v>GRC5062017</v>
      </c>
      <c r="V123" t="str">
        <f t="shared" si="8"/>
        <v>PNTL</v>
      </c>
      <c r="W123" t="str">
        <f t="shared" si="9"/>
        <v>GRCPNTL2017</v>
      </c>
    </row>
    <row r="124" spans="1:23" x14ac:dyDescent="0.25">
      <c r="A124">
        <v>2017</v>
      </c>
      <c r="B124">
        <v>509001</v>
      </c>
      <c r="C124" t="s">
        <v>27</v>
      </c>
      <c r="D124" s="1" t="s">
        <v>26</v>
      </c>
      <c r="E124" s="11">
        <v>278</v>
      </c>
      <c r="F124" s="11">
        <v>278</v>
      </c>
      <c r="G124" s="11">
        <v>278</v>
      </c>
      <c r="H124" s="11">
        <v>278</v>
      </c>
      <c r="I124" s="11">
        <v>278</v>
      </c>
      <c r="J124" s="11">
        <v>278</v>
      </c>
      <c r="K124" s="11">
        <v>278</v>
      </c>
      <c r="L124" s="11">
        <v>278</v>
      </c>
      <c r="M124" s="11">
        <v>278</v>
      </c>
      <c r="N124" s="11">
        <v>278</v>
      </c>
      <c r="O124" s="11">
        <v>278</v>
      </c>
      <c r="P124" s="11">
        <v>278</v>
      </c>
      <c r="Q124" s="11">
        <v>3336</v>
      </c>
      <c r="R124" t="str">
        <f>VLOOKUP(D124,Lookups!$A$4:$E$311,5,FALSE)</f>
        <v>GRC</v>
      </c>
      <c r="S124" t="str">
        <f t="shared" si="5"/>
        <v>509</v>
      </c>
      <c r="T124" t="str">
        <f t="shared" si="6"/>
        <v>GRC509</v>
      </c>
      <c r="U124" t="str">
        <f t="shared" si="7"/>
        <v>GRC5092017</v>
      </c>
      <c r="V124" t="str">
        <f t="shared" si="8"/>
        <v>PNTL</v>
      </c>
      <c r="W124" t="str">
        <f t="shared" si="9"/>
        <v>GRCPNTL2017</v>
      </c>
    </row>
    <row r="125" spans="1:23" x14ac:dyDescent="0.25">
      <c r="A125">
        <v>2017</v>
      </c>
      <c r="B125">
        <v>510100</v>
      </c>
      <c r="C125" t="s">
        <v>17</v>
      </c>
      <c r="D125" s="1" t="s">
        <v>26</v>
      </c>
      <c r="E125" s="11">
        <v>6517.79</v>
      </c>
      <c r="F125" s="11">
        <v>5852.96</v>
      </c>
      <c r="G125" s="11">
        <v>6849.83</v>
      </c>
      <c r="H125" s="11">
        <v>5516.52</v>
      </c>
      <c r="I125" s="11">
        <v>6849.04</v>
      </c>
      <c r="J125" s="11">
        <v>6517.79</v>
      </c>
      <c r="K125" s="11">
        <v>6185.01</v>
      </c>
      <c r="L125" s="11">
        <v>7181.8</v>
      </c>
      <c r="M125" s="11">
        <v>6185.01</v>
      </c>
      <c r="N125" s="11">
        <v>6849.04</v>
      </c>
      <c r="O125" s="11">
        <v>6185.01</v>
      </c>
      <c r="P125" s="11">
        <v>26151.25</v>
      </c>
      <c r="Q125" s="11">
        <v>96841.05</v>
      </c>
      <c r="R125" t="str">
        <f>VLOOKUP(D125,Lookups!$A$4:$E$311,5,FALSE)</f>
        <v>GRC</v>
      </c>
      <c r="S125" t="str">
        <f t="shared" si="5"/>
        <v>510</v>
      </c>
      <c r="T125" t="str">
        <f t="shared" si="6"/>
        <v>GRC510</v>
      </c>
      <c r="U125" t="str">
        <f t="shared" si="7"/>
        <v>GRC5102017</v>
      </c>
      <c r="V125" t="str">
        <f t="shared" si="8"/>
        <v>PLTL</v>
      </c>
      <c r="W125" t="str">
        <f t="shared" si="9"/>
        <v>GRCPLTL2017</v>
      </c>
    </row>
    <row r="126" spans="1:23" x14ac:dyDescent="0.25">
      <c r="A126">
        <v>2017</v>
      </c>
      <c r="B126">
        <v>510100</v>
      </c>
      <c r="C126" t="s">
        <v>27</v>
      </c>
      <c r="D126" s="1" t="s">
        <v>18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10404</v>
      </c>
      <c r="K126" s="11">
        <v>0</v>
      </c>
      <c r="L126" s="11">
        <v>1591.81</v>
      </c>
      <c r="M126" s="11">
        <v>1591.81</v>
      </c>
      <c r="N126" s="11">
        <v>8489.66</v>
      </c>
      <c r="O126" s="11">
        <v>6367.25</v>
      </c>
      <c r="P126" s="11">
        <v>1061.21</v>
      </c>
      <c r="Q126" s="11">
        <v>29505.74</v>
      </c>
      <c r="R126" t="str">
        <f>VLOOKUP(D126,Lookups!$A$4:$E$311,5,FALSE)</f>
        <v>CRC</v>
      </c>
      <c r="S126" t="str">
        <f t="shared" si="5"/>
        <v>510</v>
      </c>
      <c r="T126" t="str">
        <f t="shared" si="6"/>
        <v>CRC510</v>
      </c>
      <c r="U126" t="str">
        <f t="shared" si="7"/>
        <v>CRC5102017</v>
      </c>
      <c r="V126" t="str">
        <f t="shared" si="8"/>
        <v>PNTL</v>
      </c>
      <c r="W126" t="str">
        <f t="shared" si="9"/>
        <v>CRCPNTL2017</v>
      </c>
    </row>
    <row r="127" spans="1:23" x14ac:dyDescent="0.25">
      <c r="A127">
        <v>2017</v>
      </c>
      <c r="B127">
        <v>510100</v>
      </c>
      <c r="C127" t="s">
        <v>27</v>
      </c>
      <c r="D127" s="1" t="s">
        <v>23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530.6</v>
      </c>
      <c r="M127" s="11">
        <v>530.6</v>
      </c>
      <c r="N127" s="11">
        <v>6367.25</v>
      </c>
      <c r="O127" s="11">
        <v>4244.83</v>
      </c>
      <c r="P127" s="11">
        <v>1061.21</v>
      </c>
      <c r="Q127" s="11">
        <v>12734.49</v>
      </c>
      <c r="R127" t="str">
        <f>VLOOKUP(D127,Lookups!$A$4:$E$311,5,FALSE)</f>
        <v>TYC</v>
      </c>
      <c r="S127" t="str">
        <f t="shared" si="5"/>
        <v>510</v>
      </c>
      <c r="T127" t="str">
        <f t="shared" si="6"/>
        <v>TYC510</v>
      </c>
      <c r="U127" t="str">
        <f t="shared" si="7"/>
        <v>TYC5102017</v>
      </c>
      <c r="V127" t="str">
        <f t="shared" si="8"/>
        <v>PNTL</v>
      </c>
      <c r="W127" t="str">
        <f t="shared" si="9"/>
        <v>TYCPNTL2017</v>
      </c>
    </row>
    <row r="128" spans="1:23" x14ac:dyDescent="0.25">
      <c r="A128">
        <v>2017</v>
      </c>
      <c r="B128">
        <v>510100</v>
      </c>
      <c r="C128" t="s">
        <v>27</v>
      </c>
      <c r="D128" s="1" t="s">
        <v>26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795.91</v>
      </c>
      <c r="M128" s="11">
        <v>795.91</v>
      </c>
      <c r="N128" s="11">
        <v>5306.04</v>
      </c>
      <c r="O128" s="11">
        <v>3183.62</v>
      </c>
      <c r="P128" s="11">
        <v>530.6</v>
      </c>
      <c r="Q128" s="11">
        <v>10612.08</v>
      </c>
      <c r="R128" t="str">
        <f>VLOOKUP(D128,Lookups!$A$4:$E$311,5,FALSE)</f>
        <v>GRC</v>
      </c>
      <c r="S128" t="str">
        <f t="shared" si="5"/>
        <v>510</v>
      </c>
      <c r="T128" t="str">
        <f t="shared" si="6"/>
        <v>GRC510</v>
      </c>
      <c r="U128" t="str">
        <f t="shared" si="7"/>
        <v>GRC5102017</v>
      </c>
      <c r="V128" t="str">
        <f t="shared" si="8"/>
        <v>PNTL</v>
      </c>
      <c r="W128" t="str">
        <f t="shared" si="9"/>
        <v>GRCPNTL2017</v>
      </c>
    </row>
    <row r="129" spans="1:23" x14ac:dyDescent="0.25">
      <c r="A129">
        <v>2017</v>
      </c>
      <c r="B129">
        <v>511100</v>
      </c>
      <c r="C129" t="s">
        <v>27</v>
      </c>
      <c r="D129" s="1" t="s">
        <v>18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153000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153000</v>
      </c>
      <c r="Q129" s="11">
        <v>306000</v>
      </c>
      <c r="R129" t="str">
        <f>VLOOKUP(D129,Lookups!$A$4:$E$311,5,FALSE)</f>
        <v>CRC</v>
      </c>
      <c r="S129" t="str">
        <f t="shared" si="5"/>
        <v>511</v>
      </c>
      <c r="T129" t="str">
        <f t="shared" si="6"/>
        <v>CRC511</v>
      </c>
      <c r="U129" t="str">
        <f t="shared" si="7"/>
        <v>CRC5112017</v>
      </c>
      <c r="V129" t="str">
        <f t="shared" si="8"/>
        <v>PNTL</v>
      </c>
      <c r="W129" t="str">
        <f t="shared" si="9"/>
        <v>CRCPNTL2017</v>
      </c>
    </row>
    <row r="130" spans="1:23" x14ac:dyDescent="0.25">
      <c r="A130">
        <v>2017</v>
      </c>
      <c r="B130">
        <v>511100</v>
      </c>
      <c r="C130" t="s">
        <v>27</v>
      </c>
      <c r="D130" s="1" t="s">
        <v>26</v>
      </c>
      <c r="E130" s="11">
        <v>0</v>
      </c>
      <c r="F130" s="11">
        <v>0</v>
      </c>
      <c r="G130" s="11">
        <v>2927</v>
      </c>
      <c r="H130" s="11">
        <v>0</v>
      </c>
      <c r="I130" s="11">
        <v>0</v>
      </c>
      <c r="J130" s="11">
        <v>22927</v>
      </c>
      <c r="K130" s="11">
        <v>0</v>
      </c>
      <c r="L130" s="11">
        <v>0</v>
      </c>
      <c r="M130" s="11">
        <v>2927</v>
      </c>
      <c r="N130" s="11">
        <v>0</v>
      </c>
      <c r="O130" s="11">
        <v>0</v>
      </c>
      <c r="P130" s="11">
        <v>2927</v>
      </c>
      <c r="Q130" s="11">
        <v>31708</v>
      </c>
      <c r="R130" t="str">
        <f>VLOOKUP(D130,Lookups!$A$4:$E$311,5,FALSE)</f>
        <v>GRC</v>
      </c>
      <c r="S130" t="str">
        <f t="shared" si="5"/>
        <v>511</v>
      </c>
      <c r="T130" t="str">
        <f t="shared" si="6"/>
        <v>GRC511</v>
      </c>
      <c r="U130" t="str">
        <f t="shared" si="7"/>
        <v>GRC5112017</v>
      </c>
      <c r="V130" t="str">
        <f t="shared" si="8"/>
        <v>PNTL</v>
      </c>
      <c r="W130" t="str">
        <f t="shared" si="9"/>
        <v>GRCPNTL2017</v>
      </c>
    </row>
    <row r="131" spans="1:23" x14ac:dyDescent="0.25">
      <c r="A131">
        <v>2017</v>
      </c>
      <c r="B131">
        <v>512017</v>
      </c>
      <c r="C131" t="s">
        <v>27</v>
      </c>
      <c r="D131" s="1" t="s">
        <v>26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21500</v>
      </c>
      <c r="K131" s="11">
        <v>0</v>
      </c>
      <c r="L131" s="11">
        <v>0</v>
      </c>
      <c r="M131" s="11">
        <v>0</v>
      </c>
      <c r="N131" s="11">
        <v>21500</v>
      </c>
      <c r="O131" s="11">
        <v>0</v>
      </c>
      <c r="P131" s="11">
        <v>0</v>
      </c>
      <c r="Q131" s="11">
        <v>43000</v>
      </c>
      <c r="R131" t="str">
        <f>VLOOKUP(D131,Lookups!$A$4:$E$311,5,FALSE)</f>
        <v>GRC</v>
      </c>
      <c r="S131" t="str">
        <f t="shared" ref="S131:S134" si="10">LEFT(B131,3)</f>
        <v>512</v>
      </c>
      <c r="T131" t="str">
        <f t="shared" ref="T131:T134" si="11">R131&amp;S131</f>
        <v>GRC512</v>
      </c>
      <c r="U131" t="str">
        <f t="shared" ref="U131:U134" si="12">T131&amp;A131</f>
        <v>GRC5122017</v>
      </c>
      <c r="V131" t="str">
        <f t="shared" ref="V131:V134" si="13">LEFT(C131,4)</f>
        <v>PNTL</v>
      </c>
      <c r="W131" t="str">
        <f t="shared" ref="W131:W194" si="14">R131&amp;V131&amp;A131</f>
        <v>GRCPNTL2017</v>
      </c>
    </row>
    <row r="132" spans="1:23" x14ac:dyDescent="0.25">
      <c r="A132">
        <v>2017</v>
      </c>
      <c r="B132">
        <v>514100</v>
      </c>
      <c r="C132" t="s">
        <v>27</v>
      </c>
      <c r="D132" s="1" t="s">
        <v>26</v>
      </c>
      <c r="E132" s="11">
        <v>0</v>
      </c>
      <c r="F132" s="11">
        <v>0</v>
      </c>
      <c r="G132" s="11">
        <v>0</v>
      </c>
      <c r="H132" s="11">
        <v>6000</v>
      </c>
      <c r="I132" s="11">
        <v>0</v>
      </c>
      <c r="J132" s="11">
        <v>6000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12000</v>
      </c>
      <c r="R132" t="str">
        <f>VLOOKUP(D132,Lookups!$A$4:$E$311,5,FALSE)</f>
        <v>GRC</v>
      </c>
      <c r="S132" t="str">
        <f t="shared" si="10"/>
        <v>514</v>
      </c>
      <c r="T132" t="str">
        <f t="shared" si="11"/>
        <v>GRC514</v>
      </c>
      <c r="U132" t="str">
        <f t="shared" si="12"/>
        <v>GRC5142017</v>
      </c>
      <c r="V132" t="str">
        <f t="shared" si="13"/>
        <v>PNTL</v>
      </c>
      <c r="W132" t="str">
        <f t="shared" si="14"/>
        <v>GRCPNTL2017</v>
      </c>
    </row>
    <row r="133" spans="1:23" x14ac:dyDescent="0.25">
      <c r="A133">
        <v>2015</v>
      </c>
      <c r="B133">
        <v>408105</v>
      </c>
      <c r="C133" t="s">
        <v>17</v>
      </c>
      <c r="D133" s="1" t="s">
        <v>18</v>
      </c>
      <c r="E133" s="11">
        <v>1220.6508700481731</v>
      </c>
      <c r="F133" s="11">
        <v>1186.760265055754</v>
      </c>
      <c r="G133" s="11">
        <v>1297.6823902100484</v>
      </c>
      <c r="H133" s="11">
        <v>1225.6461967573734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4930.7397220713492</v>
      </c>
      <c r="R133" t="str">
        <f>VLOOKUP(D133,Lookups!$A$4:$E$311,5,FALSE)</f>
        <v>CRC</v>
      </c>
      <c r="S133" t="str">
        <f t="shared" si="10"/>
        <v>408</v>
      </c>
      <c r="T133" t="str">
        <f t="shared" si="11"/>
        <v>CRC408</v>
      </c>
      <c r="U133" t="str">
        <f t="shared" si="12"/>
        <v>CRC4082015</v>
      </c>
      <c r="V133" t="str">
        <f t="shared" si="13"/>
        <v>PLTL</v>
      </c>
      <c r="W133" t="str">
        <f t="shared" si="14"/>
        <v>CRCPLTL2015</v>
      </c>
    </row>
    <row r="134" spans="1:23" x14ac:dyDescent="0.25">
      <c r="A134">
        <v>2015</v>
      </c>
      <c r="B134">
        <v>408106</v>
      </c>
      <c r="C134" t="s">
        <v>17</v>
      </c>
      <c r="D134" s="1" t="s">
        <v>18</v>
      </c>
      <c r="E134" s="11">
        <v>58351.637518607422</v>
      </c>
      <c r="F134" s="11">
        <v>56731.540940356594</v>
      </c>
      <c r="G134" s="11">
        <v>62034.029799879179</v>
      </c>
      <c r="H134" s="11">
        <v>58590.432656983699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235707.64091582689</v>
      </c>
      <c r="R134" t="str">
        <f>VLOOKUP(D134,Lookups!$A$4:$E$311,5,FALSE)</f>
        <v>CRC</v>
      </c>
      <c r="S134" t="str">
        <f t="shared" si="10"/>
        <v>408</v>
      </c>
      <c r="T134" t="str">
        <f t="shared" si="11"/>
        <v>CRC408</v>
      </c>
      <c r="U134" t="str">
        <f t="shared" si="12"/>
        <v>CRC4082015</v>
      </c>
      <c r="V134" t="str">
        <f t="shared" si="13"/>
        <v>PLTL</v>
      </c>
      <c r="W134" t="str">
        <f t="shared" si="14"/>
        <v>CRCPLTL2015</v>
      </c>
    </row>
    <row r="135" spans="1:23" x14ac:dyDescent="0.25">
      <c r="A135">
        <v>2015</v>
      </c>
      <c r="B135">
        <v>408107</v>
      </c>
      <c r="C135" t="s">
        <v>17</v>
      </c>
      <c r="D135" s="1" t="s">
        <v>18</v>
      </c>
      <c r="E135" s="11">
        <v>957.33903950921001</v>
      </c>
      <c r="F135" s="11">
        <v>930.75912216515565</v>
      </c>
      <c r="G135" s="11">
        <v>1017.7537603218808</v>
      </c>
      <c r="H135" s="11">
        <v>961.25680288542571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3867.1087248816721</v>
      </c>
      <c r="R135" t="str">
        <f>VLOOKUP(D135,Lookups!$A$4:$E$311,5,FALSE)</f>
        <v>CRC</v>
      </c>
      <c r="S135" t="str">
        <f t="shared" ref="S135:S146" si="15">LEFT(B135,3)</f>
        <v>408</v>
      </c>
      <c r="T135" t="str">
        <f t="shared" ref="T135:T146" si="16">R135&amp;S135</f>
        <v>CRC408</v>
      </c>
      <c r="U135" t="str">
        <f t="shared" ref="U135:U146" si="17">T135&amp;A135</f>
        <v>CRC4082015</v>
      </c>
      <c r="V135" t="str">
        <f t="shared" ref="V135:V146" si="18">LEFT(C135,4)</f>
        <v>PLTL</v>
      </c>
      <c r="W135" t="str">
        <f t="shared" si="14"/>
        <v>CRCPLTL2015</v>
      </c>
    </row>
    <row r="136" spans="1:23" x14ac:dyDescent="0.25">
      <c r="A136">
        <v>2015</v>
      </c>
      <c r="B136">
        <v>925002</v>
      </c>
      <c r="C136" t="s">
        <v>17</v>
      </c>
      <c r="D136" s="1" t="s">
        <v>18</v>
      </c>
      <c r="E136" s="11">
        <v>10377.48669891339</v>
      </c>
      <c r="F136" s="11">
        <v>10089.362296468098</v>
      </c>
      <c r="G136" s="11">
        <v>11032.377950369584</v>
      </c>
      <c r="H136" s="11">
        <v>10419.954973629327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41919.181919380397</v>
      </c>
      <c r="R136" t="str">
        <f>VLOOKUP(D136,Lookups!$A$4:$E$311,5,FALSE)</f>
        <v>CRC</v>
      </c>
      <c r="S136" t="str">
        <f t="shared" si="15"/>
        <v>925</v>
      </c>
      <c r="T136" t="str">
        <f t="shared" si="16"/>
        <v>CRC925</v>
      </c>
      <c r="U136" t="str">
        <f t="shared" si="17"/>
        <v>CRC9252015</v>
      </c>
      <c r="V136" t="str">
        <f t="shared" si="18"/>
        <v>PLTL</v>
      </c>
      <c r="W136" t="str">
        <f t="shared" si="14"/>
        <v>CRCPLTL2015</v>
      </c>
    </row>
    <row r="137" spans="1:23" x14ac:dyDescent="0.25">
      <c r="A137">
        <v>2015</v>
      </c>
      <c r="B137">
        <v>926002</v>
      </c>
      <c r="C137" t="s">
        <v>17</v>
      </c>
      <c r="D137" s="1" t="s">
        <v>18</v>
      </c>
      <c r="E137" s="11">
        <v>3442.2499200224215</v>
      </c>
      <c r="F137" s="11">
        <v>3346.6780122908831</v>
      </c>
      <c r="G137" s="11">
        <v>3659.4797198143606</v>
      </c>
      <c r="H137" s="11">
        <v>3456.3368005442467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13904.744452671912</v>
      </c>
      <c r="R137" t="str">
        <f>VLOOKUP(D137,Lookups!$A$4:$E$311,5,FALSE)</f>
        <v>CRC</v>
      </c>
      <c r="S137" t="str">
        <f t="shared" si="15"/>
        <v>926</v>
      </c>
      <c r="T137" t="str">
        <f t="shared" si="16"/>
        <v>CRC926</v>
      </c>
      <c r="U137" t="str">
        <f t="shared" si="17"/>
        <v>CRC9262015</v>
      </c>
      <c r="V137" t="str">
        <f t="shared" si="18"/>
        <v>PLTL</v>
      </c>
      <c r="W137" t="str">
        <f t="shared" si="14"/>
        <v>CRCPLTL2015</v>
      </c>
    </row>
    <row r="138" spans="1:23" x14ac:dyDescent="0.25">
      <c r="A138">
        <v>2015</v>
      </c>
      <c r="B138">
        <v>926003</v>
      </c>
      <c r="C138" t="s">
        <v>17</v>
      </c>
      <c r="D138" s="1" t="s">
        <v>18</v>
      </c>
      <c r="E138" s="11">
        <v>92300.59954421407</v>
      </c>
      <c r="F138" s="11">
        <v>89737.931350979619</v>
      </c>
      <c r="G138" s="11">
        <v>98125.406349506971</v>
      </c>
      <c r="H138" s="11">
        <v>92678.325609456806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372842.26285415748</v>
      </c>
      <c r="R138" t="str">
        <f>VLOOKUP(D138,Lookups!$A$4:$E$311,5,FALSE)</f>
        <v>CRC</v>
      </c>
      <c r="S138" t="str">
        <f t="shared" si="15"/>
        <v>926</v>
      </c>
      <c r="T138" t="str">
        <f t="shared" si="16"/>
        <v>CRC926</v>
      </c>
      <c r="U138" t="str">
        <f t="shared" si="17"/>
        <v>CRC9262015</v>
      </c>
      <c r="V138" t="str">
        <f t="shared" si="18"/>
        <v>PLTL</v>
      </c>
      <c r="W138" t="str">
        <f t="shared" si="14"/>
        <v>CRCPLTL2015</v>
      </c>
    </row>
    <row r="139" spans="1:23" x14ac:dyDescent="0.25">
      <c r="A139">
        <v>2015</v>
      </c>
      <c r="B139">
        <v>926004</v>
      </c>
      <c r="C139" t="s">
        <v>17</v>
      </c>
      <c r="D139" s="1" t="s">
        <v>18</v>
      </c>
      <c r="E139" s="11">
        <v>4587.153134330546</v>
      </c>
      <c r="F139" s="11">
        <v>4459.7937077082561</v>
      </c>
      <c r="G139" s="11">
        <v>4876.6342528250152</v>
      </c>
      <c r="H139" s="11">
        <v>4605.9253558833052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18529.506450747122</v>
      </c>
      <c r="R139" t="str">
        <f>VLOOKUP(D139,Lookups!$A$4:$E$311,5,FALSE)</f>
        <v>CRC</v>
      </c>
      <c r="S139" t="str">
        <f t="shared" si="15"/>
        <v>926</v>
      </c>
      <c r="T139" t="str">
        <f t="shared" si="16"/>
        <v>CRC926</v>
      </c>
      <c r="U139" t="str">
        <f t="shared" si="17"/>
        <v>CRC9262015</v>
      </c>
      <c r="V139" t="str">
        <f t="shared" si="18"/>
        <v>PLTL</v>
      </c>
      <c r="W139" t="str">
        <f t="shared" si="14"/>
        <v>CRCPLTL2015</v>
      </c>
    </row>
    <row r="140" spans="1:23" x14ac:dyDescent="0.25">
      <c r="A140">
        <v>2015</v>
      </c>
      <c r="B140">
        <v>926005</v>
      </c>
      <c r="C140" t="s">
        <v>17</v>
      </c>
      <c r="D140" s="1" t="s">
        <v>18</v>
      </c>
      <c r="E140" s="11">
        <v>4017.3507976700207</v>
      </c>
      <c r="F140" s="11">
        <v>3905.8115751612609</v>
      </c>
      <c r="G140" s="11">
        <v>4270.8734441216066</v>
      </c>
      <c r="H140" s="11">
        <v>4033.7911904409989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16227.827007393887</v>
      </c>
      <c r="R140" t="str">
        <f>VLOOKUP(D140,Lookups!$A$4:$E$311,5,FALSE)</f>
        <v>CRC</v>
      </c>
      <c r="S140" t="str">
        <f t="shared" si="15"/>
        <v>926</v>
      </c>
      <c r="T140" t="str">
        <f t="shared" si="16"/>
        <v>CRC926</v>
      </c>
      <c r="U140" t="str">
        <f t="shared" si="17"/>
        <v>CRC9262015</v>
      </c>
      <c r="V140" t="str">
        <f t="shared" si="18"/>
        <v>PLTL</v>
      </c>
      <c r="W140" t="str">
        <f t="shared" si="14"/>
        <v>CRCPLTL2015</v>
      </c>
    </row>
    <row r="141" spans="1:23" x14ac:dyDescent="0.25">
      <c r="A141">
        <v>2015</v>
      </c>
      <c r="B141">
        <v>926019</v>
      </c>
      <c r="C141" t="s">
        <v>17</v>
      </c>
      <c r="D141" s="1" t="s">
        <v>18</v>
      </c>
      <c r="E141" s="11">
        <v>5719.9388505894785</v>
      </c>
      <c r="F141" s="11">
        <v>5561.1283398015175</v>
      </c>
      <c r="G141" s="11">
        <v>6080.9065897731552</v>
      </c>
      <c r="H141" s="11">
        <v>5743.3468241685368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23105.32060433269</v>
      </c>
      <c r="R141" t="str">
        <f>VLOOKUP(D141,Lookups!$A$4:$E$311,5,FALSE)</f>
        <v>CRC</v>
      </c>
      <c r="S141" t="str">
        <f t="shared" si="15"/>
        <v>926</v>
      </c>
      <c r="T141" t="str">
        <f t="shared" si="16"/>
        <v>CRC926</v>
      </c>
      <c r="U141" t="str">
        <f t="shared" si="17"/>
        <v>CRC9262015</v>
      </c>
      <c r="V141" t="str">
        <f t="shared" si="18"/>
        <v>PLTL</v>
      </c>
      <c r="W141" t="str">
        <f t="shared" si="14"/>
        <v>CRCPLTL2015</v>
      </c>
    </row>
    <row r="142" spans="1:23" x14ac:dyDescent="0.25">
      <c r="A142">
        <v>2015</v>
      </c>
      <c r="B142">
        <v>926101</v>
      </c>
      <c r="C142" t="s">
        <v>17</v>
      </c>
      <c r="D142" s="1" t="s">
        <v>18</v>
      </c>
      <c r="E142" s="11">
        <v>180719.8238713819</v>
      </c>
      <c r="F142" s="11">
        <v>175702.25143080123</v>
      </c>
      <c r="G142" s="11">
        <v>192124.49583597857</v>
      </c>
      <c r="H142" s="11">
        <v>181459.39206833168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730005.96320649341</v>
      </c>
      <c r="R142" t="str">
        <f>VLOOKUP(D142,Lookups!$A$4:$E$311,5,FALSE)</f>
        <v>CRC</v>
      </c>
      <c r="S142" t="str">
        <f t="shared" si="15"/>
        <v>926</v>
      </c>
      <c r="T142" t="str">
        <f t="shared" si="16"/>
        <v>CRC926</v>
      </c>
      <c r="U142" t="str">
        <f t="shared" si="17"/>
        <v>CRC9262015</v>
      </c>
      <c r="V142" t="str">
        <f t="shared" si="18"/>
        <v>PLTL</v>
      </c>
      <c r="W142" t="str">
        <f t="shared" si="14"/>
        <v>CRCPLTL2015</v>
      </c>
    </row>
    <row r="143" spans="1:23" x14ac:dyDescent="0.25">
      <c r="A143">
        <v>2015</v>
      </c>
      <c r="B143">
        <v>926102</v>
      </c>
      <c r="C143" t="s">
        <v>17</v>
      </c>
      <c r="D143" s="1" t="s">
        <v>18</v>
      </c>
      <c r="E143" s="11">
        <v>29242.414818395293</v>
      </c>
      <c r="F143" s="11">
        <v>28430.517531503108</v>
      </c>
      <c r="G143" s="11">
        <v>31087.813631387777</v>
      </c>
      <c r="H143" s="11">
        <v>29362.084921754235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118122.83090304042</v>
      </c>
      <c r="R143" t="str">
        <f>VLOOKUP(D143,Lookups!$A$4:$E$311,5,FALSE)</f>
        <v>CRC</v>
      </c>
      <c r="S143" t="str">
        <f t="shared" si="15"/>
        <v>926</v>
      </c>
      <c r="T143" t="str">
        <f t="shared" si="16"/>
        <v>CRC926</v>
      </c>
      <c r="U143" t="str">
        <f t="shared" si="17"/>
        <v>CRC9262015</v>
      </c>
      <c r="V143" t="str">
        <f t="shared" si="18"/>
        <v>PLTL</v>
      </c>
      <c r="W143" t="str">
        <f t="shared" si="14"/>
        <v>CRCPLTL2015</v>
      </c>
    </row>
    <row r="144" spans="1:23" x14ac:dyDescent="0.25">
      <c r="A144">
        <v>2015</v>
      </c>
      <c r="B144">
        <v>926105</v>
      </c>
      <c r="C144" t="s">
        <v>17</v>
      </c>
      <c r="D144" s="1" t="s">
        <v>18</v>
      </c>
      <c r="E144" s="11">
        <v>1864.2292795704229</v>
      </c>
      <c r="F144" s="11">
        <v>1812.470124123518</v>
      </c>
      <c r="G144" s="11">
        <v>1981.8750527061272</v>
      </c>
      <c r="H144" s="11">
        <v>1871.8583523387435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7530.4328087388112</v>
      </c>
      <c r="R144" t="str">
        <f>VLOOKUP(D144,Lookups!$A$4:$E$311,5,FALSE)</f>
        <v>CRC</v>
      </c>
      <c r="S144" t="str">
        <f t="shared" si="15"/>
        <v>926</v>
      </c>
      <c r="T144" t="str">
        <f t="shared" si="16"/>
        <v>CRC926</v>
      </c>
      <c r="U144" t="str">
        <f t="shared" si="17"/>
        <v>CRC9262015</v>
      </c>
      <c r="V144" t="str">
        <f t="shared" si="18"/>
        <v>PLTL</v>
      </c>
      <c r="W144" t="str">
        <f t="shared" si="14"/>
        <v>CRCPLTL2015</v>
      </c>
    </row>
    <row r="145" spans="1:23" x14ac:dyDescent="0.25">
      <c r="A145">
        <v>2015</v>
      </c>
      <c r="B145">
        <v>926106</v>
      </c>
      <c r="C145" t="s">
        <v>17</v>
      </c>
      <c r="D145" s="1" t="s">
        <v>18</v>
      </c>
      <c r="E145" s="11">
        <v>49317.249322646137</v>
      </c>
      <c r="F145" s="11">
        <v>47947.986860202232</v>
      </c>
      <c r="G145" s="11">
        <v>52429.509165934265</v>
      </c>
      <c r="H145" s="11">
        <v>49519.072611197087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199213.8179599797</v>
      </c>
      <c r="R145" t="str">
        <f>VLOOKUP(D145,Lookups!$A$4:$E$311,5,FALSE)</f>
        <v>CRC</v>
      </c>
      <c r="S145" t="str">
        <f t="shared" si="15"/>
        <v>926</v>
      </c>
      <c r="T145" t="str">
        <f t="shared" si="16"/>
        <v>CRC926</v>
      </c>
      <c r="U145" t="str">
        <f t="shared" si="17"/>
        <v>CRC9262015</v>
      </c>
      <c r="V145" t="str">
        <f t="shared" si="18"/>
        <v>PLTL</v>
      </c>
      <c r="W145" t="str">
        <f t="shared" si="14"/>
        <v>CRCPLTL2015</v>
      </c>
    </row>
    <row r="146" spans="1:23" x14ac:dyDescent="0.25">
      <c r="A146">
        <v>2015</v>
      </c>
      <c r="B146">
        <v>926116</v>
      </c>
      <c r="C146" t="s">
        <v>17</v>
      </c>
      <c r="D146" s="1" t="s">
        <v>18</v>
      </c>
      <c r="E146" s="11">
        <v>7389.2254702845703</v>
      </c>
      <c r="F146" s="11">
        <v>7184.0682646017904</v>
      </c>
      <c r="G146" s="11">
        <v>7855.5367512263556</v>
      </c>
      <c r="H146" s="11">
        <v>7419.4647436572741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29848.295229769989</v>
      </c>
      <c r="R146" t="str">
        <f>VLOOKUP(D146,Lookups!$A$4:$E$311,5,FALSE)</f>
        <v>CRC</v>
      </c>
      <c r="S146" t="str">
        <f t="shared" si="15"/>
        <v>926</v>
      </c>
      <c r="T146" t="str">
        <f t="shared" si="16"/>
        <v>CRC926</v>
      </c>
      <c r="U146" t="str">
        <f t="shared" si="17"/>
        <v>CRC9262015</v>
      </c>
      <c r="V146" t="str">
        <f t="shared" si="18"/>
        <v>PLTL</v>
      </c>
      <c r="W146" t="str">
        <f t="shared" si="14"/>
        <v>CRCPLTL2015</v>
      </c>
    </row>
    <row r="147" spans="1:23" x14ac:dyDescent="0.25">
      <c r="A147">
        <v>2015</v>
      </c>
      <c r="B147" s="20">
        <v>408105</v>
      </c>
      <c r="C147" t="s">
        <v>17</v>
      </c>
      <c r="D147" s="1" t="s">
        <v>23</v>
      </c>
      <c r="E147" s="11">
        <v>7.4603870778716486</v>
      </c>
      <c r="F147" s="11">
        <v>6.632163064102806</v>
      </c>
      <c r="G147" s="11">
        <v>7.3669464199079844</v>
      </c>
      <c r="H147" s="11">
        <v>6.808426123443355</v>
      </c>
      <c r="I147" s="11">
        <v>6.6725124391325705</v>
      </c>
      <c r="J147" s="11">
        <v>6.8700120116466792</v>
      </c>
      <c r="K147" s="11">
        <v>7.1375920776335358</v>
      </c>
      <c r="L147" s="11">
        <v>7.19917796583686</v>
      </c>
      <c r="M147" s="11">
        <v>7.3478335580517804</v>
      </c>
      <c r="N147" s="11">
        <v>7.5262202687096851</v>
      </c>
      <c r="O147" s="11">
        <v>6.3943141165589337</v>
      </c>
      <c r="P147" s="11">
        <v>6.5578352679953458</v>
      </c>
      <c r="Q147" s="11">
        <v>83.973420390891178</v>
      </c>
      <c r="R147" t="str">
        <f>VLOOKUP(D147,Lookups!$A$4:$E$311,5,FALSE)</f>
        <v>TYC</v>
      </c>
      <c r="S147" t="str">
        <f t="shared" ref="S147:S210" si="19">LEFT(B147,3)</f>
        <v>408</v>
      </c>
      <c r="T147" t="str">
        <f t="shared" ref="T147:T210" si="20">R147&amp;S147</f>
        <v>TYC408</v>
      </c>
      <c r="U147" t="str">
        <f t="shared" ref="U147:U210" si="21">T147&amp;A147</f>
        <v>TYC4082015</v>
      </c>
      <c r="V147" t="str">
        <f t="shared" ref="V147:V210" si="22">LEFT(C147,4)</f>
        <v>PLTL</v>
      </c>
      <c r="W147" t="str">
        <f t="shared" si="14"/>
        <v>TYCPLTL2015</v>
      </c>
    </row>
    <row r="148" spans="1:23" x14ac:dyDescent="0.25">
      <c r="A148">
        <v>2015</v>
      </c>
      <c r="B148" s="20">
        <v>408106</v>
      </c>
      <c r="C148" t="s">
        <v>17</v>
      </c>
      <c r="D148" s="1" t="s">
        <v>23</v>
      </c>
      <c r="E148" s="11">
        <v>337.68422383137636</v>
      </c>
      <c r="F148" s="11">
        <v>300.19579590816636</v>
      </c>
      <c r="G148" s="11">
        <v>333.45476016824495</v>
      </c>
      <c r="H148" s="11">
        <v>308.17410236361872</v>
      </c>
      <c r="I148" s="11">
        <v>302.02215521724577</v>
      </c>
      <c r="J148" s="11">
        <v>310.96170341431895</v>
      </c>
      <c r="K148" s="11">
        <v>323.07334935874064</v>
      </c>
      <c r="L148" s="11">
        <v>325.86095040944087</v>
      </c>
      <c r="M148" s="11">
        <v>332.58964260078625</v>
      </c>
      <c r="N148" s="11">
        <v>340.66407323040073</v>
      </c>
      <c r="O148" s="11">
        <v>289.42988840201372</v>
      </c>
      <c r="P148" s="11">
        <v>296.83144981249364</v>
      </c>
      <c r="Q148" s="11">
        <v>3800.9420947168474</v>
      </c>
      <c r="R148" t="str">
        <f>VLOOKUP(D148,Lookups!$A$4:$E$311,5,FALSE)</f>
        <v>TYC</v>
      </c>
      <c r="S148" t="str">
        <f t="shared" si="19"/>
        <v>408</v>
      </c>
      <c r="T148" t="str">
        <f t="shared" si="20"/>
        <v>TYC408</v>
      </c>
      <c r="U148" t="str">
        <f t="shared" si="21"/>
        <v>TYC4082015</v>
      </c>
      <c r="V148" t="str">
        <f t="shared" si="22"/>
        <v>PLTL</v>
      </c>
      <c r="W148" t="str">
        <f t="shared" si="14"/>
        <v>TYCPLTL2015</v>
      </c>
    </row>
    <row r="149" spans="1:23" x14ac:dyDescent="0.25">
      <c r="A149">
        <v>2015</v>
      </c>
      <c r="B149" s="20">
        <v>408107</v>
      </c>
      <c r="C149" t="s">
        <v>17</v>
      </c>
      <c r="D149" s="1" t="s">
        <v>23</v>
      </c>
      <c r="E149" s="11">
        <v>5.8053128244024945</v>
      </c>
      <c r="F149" s="11">
        <v>5.1608289070905178</v>
      </c>
      <c r="G149" s="11">
        <v>5.732601818346784</v>
      </c>
      <c r="H149" s="11">
        <v>5.2979883048774257</v>
      </c>
      <c r="I149" s="11">
        <v>5.1922268415236656</v>
      </c>
      <c r="J149" s="11">
        <v>5.3459114679595983</v>
      </c>
      <c r="K149" s="11">
        <v>5.5541293489373142</v>
      </c>
      <c r="L149" s="11">
        <v>5.6020525120194868</v>
      </c>
      <c r="M149" s="11">
        <v>5.7177291125626617</v>
      </c>
      <c r="N149" s="11">
        <v>5.8565410332144721</v>
      </c>
      <c r="O149" s="11">
        <v>4.9757463462214373</v>
      </c>
      <c r="P149" s="11">
        <v>5.1029906068189304</v>
      </c>
      <c r="Q149" s="11">
        <v>65.344059123974787</v>
      </c>
      <c r="R149" t="str">
        <f>VLOOKUP(D149,Lookups!$A$4:$E$311,5,FALSE)</f>
        <v>TYC</v>
      </c>
      <c r="S149" t="str">
        <f t="shared" si="19"/>
        <v>408</v>
      </c>
      <c r="T149" t="str">
        <f t="shared" si="20"/>
        <v>TYC408</v>
      </c>
      <c r="U149" t="str">
        <f t="shared" si="21"/>
        <v>TYC4082015</v>
      </c>
      <c r="V149" t="str">
        <f t="shared" si="22"/>
        <v>PLTL</v>
      </c>
      <c r="W149" t="str">
        <f t="shared" si="14"/>
        <v>TYCPLTL2015</v>
      </c>
    </row>
    <row r="150" spans="1:23" x14ac:dyDescent="0.25">
      <c r="A150">
        <v>2015</v>
      </c>
      <c r="B150" s="20">
        <v>925002</v>
      </c>
      <c r="C150" t="s">
        <v>17</v>
      </c>
      <c r="D150" s="1" t="s">
        <v>23</v>
      </c>
      <c r="E150" s="11">
        <v>48.000925284589805</v>
      </c>
      <c r="F150" s="11">
        <v>42.672043741467114</v>
      </c>
      <c r="G150" s="11">
        <v>47.399718136134936</v>
      </c>
      <c r="H150" s="11">
        <v>43.80613904423425</v>
      </c>
      <c r="I150" s="11">
        <v>42.931655919208985</v>
      </c>
      <c r="J150" s="11">
        <v>44.202389210261323</v>
      </c>
      <c r="K150" s="11">
        <v>45.924027862654803</v>
      </c>
      <c r="L150" s="11">
        <v>46.320278028681876</v>
      </c>
      <c r="M150" s="11">
        <v>47.276743946678259</v>
      </c>
      <c r="N150" s="11">
        <v>48.42450304827392</v>
      </c>
      <c r="O150" s="11">
        <v>41.141698272672905</v>
      </c>
      <c r="P150" s="11">
        <v>42.193810782468923</v>
      </c>
      <c r="Q150" s="11">
        <v>540.29393327732714</v>
      </c>
      <c r="R150" t="str">
        <f>VLOOKUP(D150,Lookups!$A$4:$E$311,5,FALSE)</f>
        <v>TYC</v>
      </c>
      <c r="S150" t="str">
        <f t="shared" si="19"/>
        <v>925</v>
      </c>
      <c r="T150" t="str">
        <f t="shared" si="20"/>
        <v>TYC925</v>
      </c>
      <c r="U150" t="str">
        <f t="shared" si="21"/>
        <v>TYC9252015</v>
      </c>
      <c r="V150" t="str">
        <f t="shared" si="22"/>
        <v>PLTL</v>
      </c>
      <c r="W150" t="str">
        <f t="shared" si="14"/>
        <v>TYCPLTL2015</v>
      </c>
    </row>
    <row r="151" spans="1:23" x14ac:dyDescent="0.25">
      <c r="A151">
        <v>2015</v>
      </c>
      <c r="B151" s="20">
        <v>926002</v>
      </c>
      <c r="C151" t="s">
        <v>17</v>
      </c>
      <c r="D151" s="1" t="s">
        <v>23</v>
      </c>
      <c r="E151" s="11">
        <v>20.322456270448445</v>
      </c>
      <c r="F151" s="11">
        <v>18.066333883464416</v>
      </c>
      <c r="G151" s="11">
        <v>20.067919385763069</v>
      </c>
      <c r="H151" s="11">
        <v>18.546483006848199</v>
      </c>
      <c r="I151" s="11">
        <v>18.17624753821492</v>
      </c>
      <c r="J151" s="11">
        <v>18.71424595357265</v>
      </c>
      <c r="K151" s="11">
        <v>19.443147032444415</v>
      </c>
      <c r="L151" s="11">
        <v>19.610909979168866</v>
      </c>
      <c r="M151" s="11">
        <v>20.015855022986514</v>
      </c>
      <c r="N151" s="11">
        <v>20.501789075567689</v>
      </c>
      <c r="O151" s="11">
        <v>17.418421813356183</v>
      </c>
      <c r="P151" s="11">
        <v>17.863861361555593</v>
      </c>
      <c r="Q151" s="11">
        <v>228.74767032339099</v>
      </c>
      <c r="R151" t="str">
        <f>VLOOKUP(D151,Lookups!$A$4:$E$311,5,FALSE)</f>
        <v>TYC</v>
      </c>
      <c r="S151" t="str">
        <f t="shared" si="19"/>
        <v>926</v>
      </c>
      <c r="T151" t="str">
        <f t="shared" si="20"/>
        <v>TYC926</v>
      </c>
      <c r="U151" t="str">
        <f t="shared" si="21"/>
        <v>TYC9262015</v>
      </c>
      <c r="V151" t="str">
        <f t="shared" si="22"/>
        <v>PLTL</v>
      </c>
      <c r="W151" t="str">
        <f t="shared" si="14"/>
        <v>TYCPLTL2015</v>
      </c>
    </row>
    <row r="152" spans="1:23" x14ac:dyDescent="0.25">
      <c r="A152">
        <v>2015</v>
      </c>
      <c r="B152" s="20">
        <v>926003</v>
      </c>
      <c r="C152" t="s">
        <v>17</v>
      </c>
      <c r="D152" s="1" t="s">
        <v>23</v>
      </c>
      <c r="E152" s="11">
        <v>580.86141313082214</v>
      </c>
      <c r="F152" s="11">
        <v>516.37637153645255</v>
      </c>
      <c r="G152" s="11">
        <v>573.58617766889336</v>
      </c>
      <c r="H152" s="11">
        <v>530.10011115781833</v>
      </c>
      <c r="I152" s="11">
        <v>519.5179504859218</v>
      </c>
      <c r="J152" s="11">
        <v>534.89515271227151</v>
      </c>
      <c r="K152" s="11">
        <v>555.72878153506781</v>
      </c>
      <c r="L152" s="11">
        <v>560.52382308952099</v>
      </c>
      <c r="M152" s="11">
        <v>572.09806132440781</v>
      </c>
      <c r="N152" s="11">
        <v>585.98714720627208</v>
      </c>
      <c r="O152" s="11">
        <v>497.85759036063354</v>
      </c>
      <c r="P152" s="11">
        <v>510.58925241900909</v>
      </c>
      <c r="Q152" s="11">
        <v>6538.1218326270919</v>
      </c>
      <c r="R152" t="str">
        <f>VLOOKUP(D152,Lookups!$A$4:$E$311,5,FALSE)</f>
        <v>TYC</v>
      </c>
      <c r="S152" t="str">
        <f t="shared" si="19"/>
        <v>926</v>
      </c>
      <c r="T152" t="str">
        <f t="shared" si="20"/>
        <v>TYC926</v>
      </c>
      <c r="U152" t="str">
        <f t="shared" si="21"/>
        <v>TYC9262015</v>
      </c>
      <c r="V152" t="str">
        <f t="shared" si="22"/>
        <v>PLTL</v>
      </c>
      <c r="W152" t="str">
        <f t="shared" si="14"/>
        <v>TYCPLTL2015</v>
      </c>
    </row>
    <row r="153" spans="1:23" x14ac:dyDescent="0.25">
      <c r="A153">
        <v>2015</v>
      </c>
      <c r="B153" s="20">
        <v>926004</v>
      </c>
      <c r="C153" t="s">
        <v>17</v>
      </c>
      <c r="D153" s="1" t="s">
        <v>23</v>
      </c>
      <c r="E153" s="11">
        <v>27.676034798705881</v>
      </c>
      <c r="F153" s="11">
        <v>24.603545879976789</v>
      </c>
      <c r="G153" s="11">
        <v>27.329395023259522</v>
      </c>
      <c r="H153" s="11">
        <v>25.257434547296057</v>
      </c>
      <c r="I153" s="11">
        <v>24.753231237555902</v>
      </c>
      <c r="J153" s="11">
        <v>25.485901672022067</v>
      </c>
      <c r="K153" s="11">
        <v>26.478551938073004</v>
      </c>
      <c r="L153" s="11">
        <v>26.707019062799013</v>
      </c>
      <c r="M153" s="11">
        <v>27.258491432827313</v>
      </c>
      <c r="N153" s="11">
        <v>27.920258276861269</v>
      </c>
      <c r="O153" s="11">
        <v>23.721190087931515</v>
      </c>
      <c r="P153" s="11">
        <v>24.327809694962642</v>
      </c>
      <c r="Q153" s="11">
        <v>311.51886365227097</v>
      </c>
      <c r="R153" t="str">
        <f>VLOOKUP(D153,Lookups!$A$4:$E$311,5,FALSE)</f>
        <v>TYC</v>
      </c>
      <c r="S153" t="str">
        <f t="shared" si="19"/>
        <v>926</v>
      </c>
      <c r="T153" t="str">
        <f t="shared" si="20"/>
        <v>TYC926</v>
      </c>
      <c r="U153" t="str">
        <f t="shared" si="21"/>
        <v>TYC9262015</v>
      </c>
      <c r="V153" t="str">
        <f t="shared" si="22"/>
        <v>PLTL</v>
      </c>
      <c r="W153" t="str">
        <f t="shared" si="14"/>
        <v>TYCPLTL2015</v>
      </c>
    </row>
    <row r="154" spans="1:23" x14ac:dyDescent="0.25">
      <c r="A154">
        <v>2015</v>
      </c>
      <c r="B154" s="20">
        <v>926005</v>
      </c>
      <c r="C154" t="s">
        <v>17</v>
      </c>
      <c r="D154" s="1" t="s">
        <v>23</v>
      </c>
      <c r="E154" s="11">
        <v>23.717753373885017</v>
      </c>
      <c r="F154" s="11">
        <v>21.084697918201794</v>
      </c>
      <c r="G154" s="11">
        <v>23.420690707089985</v>
      </c>
      <c r="H154" s="11">
        <v>21.645066130565148</v>
      </c>
      <c r="I154" s="11">
        <v>21.212974978863286</v>
      </c>
      <c r="J154" s="11">
        <v>21.840857433680053</v>
      </c>
      <c r="K154" s="11">
        <v>22.691536888593095</v>
      </c>
      <c r="L154" s="11">
        <v>22.887328191708001</v>
      </c>
      <c r="M154" s="11">
        <v>23.359927888881913</v>
      </c>
      <c r="N154" s="11">
        <v>23.927047525490607</v>
      </c>
      <c r="O154" s="11">
        <v>20.328538402723538</v>
      </c>
      <c r="P154" s="11">
        <v>20.848398069614841</v>
      </c>
      <c r="Q154" s="11">
        <v>266.96481750929735</v>
      </c>
      <c r="R154" t="str">
        <f>VLOOKUP(D154,Lookups!$A$4:$E$311,5,FALSE)</f>
        <v>TYC</v>
      </c>
      <c r="S154" t="str">
        <f t="shared" si="19"/>
        <v>926</v>
      </c>
      <c r="T154" t="str">
        <f t="shared" si="20"/>
        <v>TYC926</v>
      </c>
      <c r="U154" t="str">
        <f t="shared" si="21"/>
        <v>TYC9262015</v>
      </c>
      <c r="V154" t="str">
        <f t="shared" si="22"/>
        <v>PLTL</v>
      </c>
      <c r="W154" t="str">
        <f t="shared" si="14"/>
        <v>TYCPLTL2015</v>
      </c>
    </row>
    <row r="155" spans="1:23" x14ac:dyDescent="0.25">
      <c r="A155">
        <v>2015</v>
      </c>
      <c r="B155" s="20">
        <v>926019</v>
      </c>
      <c r="C155" t="s">
        <v>17</v>
      </c>
      <c r="D155" s="1" t="s">
        <v>23</v>
      </c>
      <c r="E155" s="11">
        <v>35.575120705625395</v>
      </c>
      <c r="F155" s="11">
        <v>31.625705085017962</v>
      </c>
      <c r="G155" s="11">
        <v>35.129545609967117</v>
      </c>
      <c r="H155" s="11">
        <v>32.466221742736977</v>
      </c>
      <c r="I155" s="11">
        <v>31.818112512688579</v>
      </c>
      <c r="J155" s="11">
        <v>32.759896237602661</v>
      </c>
      <c r="K155" s="11">
        <v>34.035861284260442</v>
      </c>
      <c r="L155" s="11">
        <v>34.329535779126125</v>
      </c>
      <c r="M155" s="11">
        <v>35.038405249491561</v>
      </c>
      <c r="N155" s="11">
        <v>35.889048613930086</v>
      </c>
      <c r="O155" s="11">
        <v>30.491513932433264</v>
      </c>
      <c r="P155" s="11">
        <v>31.271270349835245</v>
      </c>
      <c r="Q155" s="11">
        <v>400.43023710271547</v>
      </c>
      <c r="R155" t="str">
        <f>VLOOKUP(D155,Lookups!$A$4:$E$311,5,FALSE)</f>
        <v>TYC</v>
      </c>
      <c r="S155" t="str">
        <f t="shared" si="19"/>
        <v>926</v>
      </c>
      <c r="T155" t="str">
        <f t="shared" si="20"/>
        <v>TYC926</v>
      </c>
      <c r="U155" t="str">
        <f t="shared" si="21"/>
        <v>TYC9262015</v>
      </c>
      <c r="V155" t="str">
        <f t="shared" si="22"/>
        <v>PLTL</v>
      </c>
      <c r="W155" t="str">
        <f t="shared" si="14"/>
        <v>TYCPLTL2015</v>
      </c>
    </row>
    <row r="156" spans="1:23" x14ac:dyDescent="0.25">
      <c r="A156">
        <v>2015</v>
      </c>
      <c r="B156" s="20">
        <v>926101</v>
      </c>
      <c r="C156" t="s">
        <v>17</v>
      </c>
      <c r="D156" s="1" t="s">
        <v>23</v>
      </c>
      <c r="E156" s="11">
        <v>828.60610360907083</v>
      </c>
      <c r="F156" s="11">
        <v>736.61738160293999</v>
      </c>
      <c r="G156" s="11">
        <v>818.22788881863551</v>
      </c>
      <c r="H156" s="11">
        <v>756.19446859398829</v>
      </c>
      <c r="I156" s="11">
        <v>741.09888344426429</v>
      </c>
      <c r="J156" s="11">
        <v>763.03465561495705</v>
      </c>
      <c r="K156" s="11">
        <v>792.75408887847618</v>
      </c>
      <c r="L156" s="11">
        <v>799.59427589944494</v>
      </c>
      <c r="M156" s="11">
        <v>816.10507215695554</v>
      </c>
      <c r="N156" s="11">
        <v>835.91802766596834</v>
      </c>
      <c r="O156" s="11">
        <v>710.20010759092293</v>
      </c>
      <c r="P156" s="11">
        <v>728.36198347418463</v>
      </c>
      <c r="Q156" s="11">
        <v>9326.7129373498083</v>
      </c>
      <c r="R156" t="str">
        <f>VLOOKUP(D156,Lookups!$A$4:$E$311,5,FALSE)</f>
        <v>TYC</v>
      </c>
      <c r="S156" t="str">
        <f t="shared" si="19"/>
        <v>926</v>
      </c>
      <c r="T156" t="str">
        <f t="shared" si="20"/>
        <v>TYC926</v>
      </c>
      <c r="U156" t="str">
        <f t="shared" si="21"/>
        <v>TYC9262015</v>
      </c>
      <c r="V156" t="str">
        <f t="shared" si="22"/>
        <v>PLTL</v>
      </c>
      <c r="W156" t="str">
        <f t="shared" si="14"/>
        <v>TYCPLTL2015</v>
      </c>
    </row>
    <row r="157" spans="1:23" x14ac:dyDescent="0.25">
      <c r="A157">
        <v>2015</v>
      </c>
      <c r="B157" s="20">
        <v>926102</v>
      </c>
      <c r="C157" t="s">
        <v>17</v>
      </c>
      <c r="D157" s="1" t="s">
        <v>23</v>
      </c>
      <c r="E157" s="11">
        <v>172.64222559846979</v>
      </c>
      <c r="F157" s="11">
        <v>153.4761373595278</v>
      </c>
      <c r="G157" s="11">
        <v>170.47989769458917</v>
      </c>
      <c r="H157" s="11">
        <v>157.55507408730264</v>
      </c>
      <c r="I157" s="11">
        <v>154.40986986347627</v>
      </c>
      <c r="J157" s="11">
        <v>158.98024475122398</v>
      </c>
      <c r="K157" s="11">
        <v>165.17236556688215</v>
      </c>
      <c r="L157" s="11">
        <v>166.59753623080348</v>
      </c>
      <c r="M157" s="11">
        <v>170.03760335061358</v>
      </c>
      <c r="N157" s="11">
        <v>174.16568389438569</v>
      </c>
      <c r="O157" s="11">
        <v>147.97202996783165</v>
      </c>
      <c r="P157" s="11">
        <v>151.75610379962276</v>
      </c>
      <c r="Q157" s="11">
        <v>1943.2447721647288</v>
      </c>
      <c r="R157" t="str">
        <f>VLOOKUP(D157,Lookups!$A$4:$E$311,5,FALSE)</f>
        <v>TYC</v>
      </c>
      <c r="S157" t="str">
        <f t="shared" si="19"/>
        <v>926</v>
      </c>
      <c r="T157" t="str">
        <f t="shared" si="20"/>
        <v>TYC926</v>
      </c>
      <c r="U157" t="str">
        <f t="shared" si="21"/>
        <v>TYC9262015</v>
      </c>
      <c r="V157" t="str">
        <f t="shared" si="22"/>
        <v>PLTL</v>
      </c>
      <c r="W157" t="str">
        <f t="shared" si="14"/>
        <v>TYCPLTL2015</v>
      </c>
    </row>
    <row r="158" spans="1:23" x14ac:dyDescent="0.25">
      <c r="A158">
        <v>2015</v>
      </c>
      <c r="B158" s="20">
        <v>926106</v>
      </c>
      <c r="C158" t="s">
        <v>17</v>
      </c>
      <c r="D158" s="1" t="s">
        <v>23</v>
      </c>
      <c r="E158" s="11">
        <v>209.53232489091724</v>
      </c>
      <c r="F158" s="11">
        <v>186.27083707211344</v>
      </c>
      <c r="G158" s="11">
        <v>206.90795190623166</v>
      </c>
      <c r="H158" s="11">
        <v>191.22135883867938</v>
      </c>
      <c r="I158" s="11">
        <v>187.40408904277311</v>
      </c>
      <c r="J158" s="11">
        <v>192.9510592149494</v>
      </c>
      <c r="K158" s="11">
        <v>200.46630912563984</v>
      </c>
      <c r="L158" s="11">
        <v>202.19600950190988</v>
      </c>
      <c r="M158" s="11">
        <v>206.37114834118236</v>
      </c>
      <c r="N158" s="11">
        <v>211.38131494830932</v>
      </c>
      <c r="O158" s="11">
        <v>179.59061492927748</v>
      </c>
      <c r="P158" s="11">
        <v>184.18326765247718</v>
      </c>
      <c r="Q158" s="11">
        <v>2358.4762854644605</v>
      </c>
      <c r="R158" t="str">
        <f>VLOOKUP(D158,Lookups!$A$4:$E$311,5,FALSE)</f>
        <v>TYC</v>
      </c>
      <c r="S158" t="str">
        <f t="shared" si="19"/>
        <v>926</v>
      </c>
      <c r="T158" t="str">
        <f t="shared" si="20"/>
        <v>TYC926</v>
      </c>
      <c r="U158" t="str">
        <f t="shared" si="21"/>
        <v>TYC9262015</v>
      </c>
      <c r="V158" t="str">
        <f t="shared" si="22"/>
        <v>PLTL</v>
      </c>
      <c r="W158" t="str">
        <f t="shared" si="14"/>
        <v>TYCPLTL2015</v>
      </c>
    </row>
    <row r="159" spans="1:23" x14ac:dyDescent="0.25">
      <c r="A159">
        <v>2015</v>
      </c>
      <c r="B159" s="20">
        <v>926116</v>
      </c>
      <c r="C159" t="s">
        <v>17</v>
      </c>
      <c r="D159" s="1" t="s">
        <v>23</v>
      </c>
      <c r="E159" s="11">
        <v>36.847777187666985</v>
      </c>
      <c r="F159" s="11">
        <v>32.757076048130941</v>
      </c>
      <c r="G159" s="11">
        <v>36.386262187309072</v>
      </c>
      <c r="H159" s="11">
        <v>33.627661162442458</v>
      </c>
      <c r="I159" s="11">
        <v>32.956366616467307</v>
      </c>
      <c r="J159" s="11">
        <v>33.931841503587442</v>
      </c>
      <c r="K159" s="11">
        <v>35.253452640976015</v>
      </c>
      <c r="L159" s="11">
        <v>35.557632982121</v>
      </c>
      <c r="M159" s="11">
        <v>36.291861391781318</v>
      </c>
      <c r="N159" s="11">
        <v>37.172935483373692</v>
      </c>
      <c r="O159" s="11">
        <v>31.582310592674432</v>
      </c>
      <c r="P159" s="11">
        <v>32.389961843300782</v>
      </c>
      <c r="Q159" s="11">
        <v>414.75513963983144</v>
      </c>
      <c r="R159" t="str">
        <f>VLOOKUP(D159,Lookups!$A$4:$E$311,5,FALSE)</f>
        <v>TYC</v>
      </c>
      <c r="S159" t="str">
        <f t="shared" si="19"/>
        <v>926</v>
      </c>
      <c r="T159" t="str">
        <f t="shared" si="20"/>
        <v>TYC926</v>
      </c>
      <c r="U159" t="str">
        <f t="shared" si="21"/>
        <v>TYC9262015</v>
      </c>
      <c r="V159" t="str">
        <f t="shared" si="22"/>
        <v>PLTL</v>
      </c>
      <c r="W159" t="str">
        <f t="shared" si="14"/>
        <v>TYCPLTL2015</v>
      </c>
    </row>
    <row r="160" spans="1:23" x14ac:dyDescent="0.25">
      <c r="A160">
        <v>2015</v>
      </c>
      <c r="B160">
        <v>408105</v>
      </c>
      <c r="C160" t="s">
        <v>17</v>
      </c>
      <c r="D160" s="1" t="s">
        <v>26</v>
      </c>
      <c r="E160" s="11">
        <v>647.04682527993202</v>
      </c>
      <c r="F160" s="11">
        <v>571.06470479625148</v>
      </c>
      <c r="G160" s="11">
        <v>637.1973304700349</v>
      </c>
      <c r="H160" s="11">
        <v>603.67761807688771</v>
      </c>
      <c r="I160" s="11">
        <v>600.83617261426537</v>
      </c>
      <c r="J160" s="11">
        <v>619.73879299005114</v>
      </c>
      <c r="K160" s="11">
        <v>636.51563839716357</v>
      </c>
      <c r="L160" s="11">
        <v>635.32002270549219</v>
      </c>
      <c r="M160" s="11">
        <v>647.8899148529224</v>
      </c>
      <c r="N160" s="11">
        <v>668.48508532864093</v>
      </c>
      <c r="O160" s="11">
        <v>569.34029992655837</v>
      </c>
      <c r="P160" s="11">
        <v>598.31539850056379</v>
      </c>
      <c r="Q160" s="11">
        <v>7435.4278039387636</v>
      </c>
      <c r="R160" t="str">
        <f>VLOOKUP(D160,Lookups!$A$4:$E$311,5,FALSE)</f>
        <v>GRC</v>
      </c>
      <c r="S160" t="str">
        <f t="shared" si="19"/>
        <v>408</v>
      </c>
      <c r="T160" t="str">
        <f t="shared" si="20"/>
        <v>GRC408</v>
      </c>
      <c r="U160" t="str">
        <f t="shared" si="21"/>
        <v>GRC4082015</v>
      </c>
      <c r="V160" t="str">
        <f t="shared" si="22"/>
        <v>PLTL</v>
      </c>
      <c r="W160" t="str">
        <f t="shared" si="14"/>
        <v>GRCPLTL2015</v>
      </c>
    </row>
    <row r="161" spans="1:23" x14ac:dyDescent="0.25">
      <c r="A161">
        <v>2015</v>
      </c>
      <c r="B161">
        <v>408106</v>
      </c>
      <c r="C161" t="s">
        <v>17</v>
      </c>
      <c r="D161" s="1" t="s">
        <v>26</v>
      </c>
      <c r="E161" s="11">
        <v>29287.690128746581</v>
      </c>
      <c r="F161" s="11">
        <v>25848.463301401629</v>
      </c>
      <c r="G161" s="11">
        <v>28841.866208982865</v>
      </c>
      <c r="H161" s="11">
        <v>27324.642244008643</v>
      </c>
      <c r="I161" s="11">
        <v>27196.028098979787</v>
      </c>
      <c r="J161" s="11">
        <v>28051.629373196432</v>
      </c>
      <c r="K161" s="11">
        <v>28811.010349076842</v>
      </c>
      <c r="L161" s="11">
        <v>28756.892439023592</v>
      </c>
      <c r="M161" s="11">
        <v>29325.851425888923</v>
      </c>
      <c r="N161" s="11">
        <v>30258.063666912745</v>
      </c>
      <c r="O161" s="11">
        <v>25770.410471982021</v>
      </c>
      <c r="P161">
        <v>27081.9287042494</v>
      </c>
      <c r="Q161">
        <v>336554.47641244944</v>
      </c>
      <c r="R161" t="str">
        <f>VLOOKUP(D161,Lookups!$A$4:$E$311,5,FALSE)</f>
        <v>GRC</v>
      </c>
      <c r="S161" t="str">
        <f t="shared" si="19"/>
        <v>408</v>
      </c>
      <c r="T161" t="str">
        <f t="shared" si="20"/>
        <v>GRC408</v>
      </c>
      <c r="U161" t="str">
        <f t="shared" si="21"/>
        <v>GRC4082015</v>
      </c>
      <c r="V161" t="str">
        <f t="shared" si="22"/>
        <v>PLTL</v>
      </c>
      <c r="W161" t="str">
        <f t="shared" si="14"/>
        <v>GRCPLTL2015</v>
      </c>
    </row>
    <row r="162" spans="1:23" x14ac:dyDescent="0.25">
      <c r="A162">
        <v>2015</v>
      </c>
      <c r="B162">
        <v>408107</v>
      </c>
      <c r="C162" t="s">
        <v>17</v>
      </c>
      <c r="D162" s="1" t="s">
        <v>26</v>
      </c>
      <c r="E162" s="11">
        <v>503.50058161568415</v>
      </c>
      <c r="F162" s="11">
        <v>444.37496603233745</v>
      </c>
      <c r="G162" s="11">
        <v>495.83618056826634</v>
      </c>
      <c r="H162" s="11">
        <v>469.75275966864524</v>
      </c>
      <c r="I162" s="11">
        <v>467.54168407540567</v>
      </c>
      <c r="J162" s="11">
        <v>482.25079009590286</v>
      </c>
      <c r="K162" s="11">
        <v>495.30572072863265</v>
      </c>
      <c r="L162" s="11">
        <v>494.37535035569249</v>
      </c>
      <c r="M162" s="11">
        <v>504.15663319305042</v>
      </c>
      <c r="N162" s="11">
        <v>520.18279993687486</v>
      </c>
      <c r="O162" s="11">
        <v>443.03311746603663</v>
      </c>
      <c r="P162">
        <v>465.58013943476641</v>
      </c>
      <c r="Q162">
        <v>5785.8907231712965</v>
      </c>
      <c r="R162" t="str">
        <f>VLOOKUP(D162,Lookups!$A$4:$E$311,5,FALSE)</f>
        <v>GRC</v>
      </c>
      <c r="S162" t="str">
        <f t="shared" si="19"/>
        <v>408</v>
      </c>
      <c r="T162" t="str">
        <f t="shared" si="20"/>
        <v>GRC408</v>
      </c>
      <c r="U162" t="str">
        <f t="shared" si="21"/>
        <v>GRC4082015</v>
      </c>
      <c r="V162" t="str">
        <f t="shared" si="22"/>
        <v>PLTL</v>
      </c>
      <c r="W162" t="str">
        <f t="shared" si="14"/>
        <v>GRCPLTL2015</v>
      </c>
    </row>
    <row r="163" spans="1:23" x14ac:dyDescent="0.25">
      <c r="A163">
        <v>2015</v>
      </c>
      <c r="B163">
        <v>925002</v>
      </c>
      <c r="C163" t="s">
        <v>17</v>
      </c>
      <c r="D163" s="1" t="s">
        <v>26</v>
      </c>
      <c r="E163" s="11">
        <v>4163.1682098663623</v>
      </c>
      <c r="F163" s="11">
        <v>3674.2911515807546</v>
      </c>
      <c r="G163" s="11">
        <v>4099.7955108996875</v>
      </c>
      <c r="H163" s="11">
        <v>3884.1261101903319</v>
      </c>
      <c r="I163" s="11">
        <v>3865.8439473577728</v>
      </c>
      <c r="J163" s="11">
        <v>3987.4654207304266</v>
      </c>
      <c r="K163" s="11">
        <v>4095.4094314757326</v>
      </c>
      <c r="L163" s="11">
        <v>4087.7167127352759</v>
      </c>
      <c r="M163" s="11">
        <v>4168.5927380012845</v>
      </c>
      <c r="N163" s="11">
        <v>4301.1042590402685</v>
      </c>
      <c r="O163" s="11">
        <v>3663.1961469319963</v>
      </c>
      <c r="P163">
        <v>3849.6250181483197</v>
      </c>
      <c r="Q163">
        <v>47840.334656958206</v>
      </c>
      <c r="R163" t="str">
        <f>VLOOKUP(D163,Lookups!$A$4:$E$311,5,FALSE)</f>
        <v>GRC</v>
      </c>
      <c r="S163" t="str">
        <f t="shared" si="19"/>
        <v>925</v>
      </c>
      <c r="T163" t="str">
        <f t="shared" si="20"/>
        <v>GRC925</v>
      </c>
      <c r="U163" t="str">
        <f t="shared" si="21"/>
        <v>GRC9252015</v>
      </c>
      <c r="V163" t="str">
        <f t="shared" si="22"/>
        <v>PLTL</v>
      </c>
      <c r="W163" t="str">
        <f t="shared" si="14"/>
        <v>GRCPLTL2015</v>
      </c>
    </row>
    <row r="164" spans="1:23" x14ac:dyDescent="0.25">
      <c r="A164">
        <v>2015</v>
      </c>
      <c r="B164">
        <v>926002</v>
      </c>
      <c r="C164" t="s">
        <v>17</v>
      </c>
      <c r="D164" s="1" t="s">
        <v>26</v>
      </c>
      <c r="E164" s="11">
        <v>1762.5869374374765</v>
      </c>
      <c r="F164" s="11">
        <v>1555.6079556838829</v>
      </c>
      <c r="G164" s="11">
        <v>1735.7564358199588</v>
      </c>
      <c r="H164" s="11">
        <v>1644.4471133682771</v>
      </c>
      <c r="I164" s="11">
        <v>1636.7068781021626</v>
      </c>
      <c r="J164" s="11">
        <v>1688.1985328881749</v>
      </c>
      <c r="K164" s="11">
        <v>1733.8994735475951</v>
      </c>
      <c r="L164" s="11">
        <v>1730.6425584094616</v>
      </c>
      <c r="M164" s="11">
        <v>1764.8835543288424</v>
      </c>
      <c r="N164" s="11">
        <v>1820.9857976851786</v>
      </c>
      <c r="O164" s="11">
        <v>1550.910593175598</v>
      </c>
      <c r="P164">
        <v>1629.8401671448548</v>
      </c>
      <c r="Q164">
        <v>20254.465997591466</v>
      </c>
      <c r="R164" t="str">
        <f>VLOOKUP(D164,Lookups!$A$4:$E$311,5,FALSE)</f>
        <v>GRC</v>
      </c>
      <c r="S164" t="str">
        <f t="shared" si="19"/>
        <v>926</v>
      </c>
      <c r="T164" t="str">
        <f t="shared" si="20"/>
        <v>GRC926</v>
      </c>
      <c r="U164" t="str">
        <f t="shared" si="21"/>
        <v>GRC9262015</v>
      </c>
      <c r="V164" t="str">
        <f t="shared" si="22"/>
        <v>PLTL</v>
      </c>
      <c r="W164" t="str">
        <f t="shared" si="14"/>
        <v>GRCPLTL2015</v>
      </c>
    </row>
    <row r="165" spans="1:23" x14ac:dyDescent="0.25">
      <c r="A165">
        <v>2015</v>
      </c>
      <c r="B165" s="21">
        <v>926003</v>
      </c>
      <c r="C165" t="s">
        <v>17</v>
      </c>
      <c r="D165" s="1" t="s">
        <v>26</v>
      </c>
      <c r="E165" s="11">
        <v>50378.69072621056</v>
      </c>
      <c r="F165" s="11">
        <v>44462.766871838889</v>
      </c>
      <c r="G165" s="11">
        <v>49611.814770019053</v>
      </c>
      <c r="H165" s="11">
        <v>47001.989394312564</v>
      </c>
      <c r="I165" s="11">
        <v>46780.756097765727</v>
      </c>
      <c r="J165" s="11">
        <v>48252.503162461842</v>
      </c>
      <c r="K165" s="11">
        <v>49558.738620399075</v>
      </c>
      <c r="L165" s="11">
        <v>49465.648675738485</v>
      </c>
      <c r="M165" s="11">
        <v>50444.333191628415</v>
      </c>
      <c r="N165" s="11">
        <v>52047.861225941742</v>
      </c>
      <c r="O165" s="11">
        <v>44328.505708314195</v>
      </c>
      <c r="P165">
        <v>46584.490086554149</v>
      </c>
      <c r="Q165">
        <v>578918.09853118472</v>
      </c>
      <c r="R165" t="str">
        <f>VLOOKUP(D165,Lookups!$A$4:$E$311,5,FALSE)</f>
        <v>GRC</v>
      </c>
      <c r="S165" t="str">
        <f t="shared" si="19"/>
        <v>926</v>
      </c>
      <c r="T165" t="str">
        <f t="shared" si="20"/>
        <v>GRC926</v>
      </c>
      <c r="U165" t="str">
        <f t="shared" si="21"/>
        <v>GRC9262015</v>
      </c>
      <c r="V165" t="str">
        <f t="shared" si="22"/>
        <v>PLTL</v>
      </c>
      <c r="W165" t="str">
        <f t="shared" si="14"/>
        <v>GRCPLTL2015</v>
      </c>
    </row>
    <row r="166" spans="1:23" x14ac:dyDescent="0.25">
      <c r="A166">
        <v>2015</v>
      </c>
      <c r="B166">
        <v>926004</v>
      </c>
      <c r="C166" t="s">
        <v>17</v>
      </c>
      <c r="D166" s="1" t="s">
        <v>26</v>
      </c>
      <c r="E166" s="11">
        <v>2400.3701504920296</v>
      </c>
      <c r="F166" s="11">
        <v>2118.4968658171369</v>
      </c>
      <c r="G166" s="11">
        <v>2363.8311668892975</v>
      </c>
      <c r="H166" s="11">
        <v>2239.4820256246308</v>
      </c>
      <c r="I166" s="11">
        <v>2228.9410251803756</v>
      </c>
      <c r="J166" s="11">
        <v>2299.0646761178314</v>
      </c>
      <c r="K166" s="11">
        <v>2361.3022721638822</v>
      </c>
      <c r="L166" s="11">
        <v>2356.8668586735116</v>
      </c>
      <c r="M166" s="11">
        <v>2403.4977866477616</v>
      </c>
      <c r="N166" s="11">
        <v>2479.9003444268251</v>
      </c>
      <c r="O166" s="11">
        <v>2112.0997863248085</v>
      </c>
      <c r="P166">
        <v>2219.5896294200388</v>
      </c>
      <c r="Q166">
        <v>27583.442587778129</v>
      </c>
      <c r="R166" t="str">
        <f>VLOOKUP(D166,Lookups!$A$4:$E$311,5,FALSE)</f>
        <v>GRC</v>
      </c>
      <c r="S166" t="str">
        <f t="shared" si="19"/>
        <v>926</v>
      </c>
      <c r="T166" t="str">
        <f t="shared" si="20"/>
        <v>GRC926</v>
      </c>
      <c r="U166" t="str">
        <f t="shared" si="21"/>
        <v>GRC9262015</v>
      </c>
      <c r="V166" t="str">
        <f t="shared" si="22"/>
        <v>PLTL</v>
      </c>
      <c r="W166" t="str">
        <f t="shared" si="14"/>
        <v>GRCPLTL2015</v>
      </c>
    </row>
    <row r="167" spans="1:23" x14ac:dyDescent="0.25">
      <c r="A167">
        <v>2015</v>
      </c>
      <c r="B167">
        <v>926005</v>
      </c>
      <c r="C167" t="s">
        <v>17</v>
      </c>
      <c r="D167" s="1" t="s">
        <v>26</v>
      </c>
      <c r="E167" s="11">
        <v>2057.0644476161488</v>
      </c>
      <c r="F167" s="11">
        <v>1815.5052395420719</v>
      </c>
      <c r="G167" s="11">
        <v>2025.7513419662544</v>
      </c>
      <c r="H167" s="11">
        <v>1919.1868616777826</v>
      </c>
      <c r="I167" s="11">
        <v>1910.1534560375155</v>
      </c>
      <c r="J167" s="11">
        <v>1970.2478832453012</v>
      </c>
      <c r="K167" s="11">
        <v>2023.5841347834996</v>
      </c>
      <c r="L167" s="11">
        <v>2019.7830829333725</v>
      </c>
      <c r="M167" s="11">
        <v>2059.744763041549</v>
      </c>
      <c r="N167" s="11">
        <v>2125.2200753728721</v>
      </c>
      <c r="O167" s="11">
        <v>1810.0230830548544</v>
      </c>
      <c r="P167">
        <v>1902.1395154582951</v>
      </c>
      <c r="Q167">
        <v>23638.403884729516</v>
      </c>
      <c r="R167" t="str">
        <f>VLOOKUP(D167,Lookups!$A$4:$E$311,5,FALSE)</f>
        <v>GRC</v>
      </c>
      <c r="S167" t="str">
        <f t="shared" si="19"/>
        <v>926</v>
      </c>
      <c r="T167" t="str">
        <f t="shared" si="20"/>
        <v>GRC926</v>
      </c>
      <c r="U167" t="str">
        <f t="shared" si="21"/>
        <v>GRC9262015</v>
      </c>
      <c r="V167" t="str">
        <f t="shared" si="22"/>
        <v>PLTL</v>
      </c>
      <c r="W167" t="str">
        <f t="shared" si="14"/>
        <v>GRCPLTL2015</v>
      </c>
    </row>
    <row r="168" spans="1:23" x14ac:dyDescent="0.25">
      <c r="A168">
        <v>2015</v>
      </c>
      <c r="B168">
        <v>926019</v>
      </c>
      <c r="C168" t="s">
        <v>17</v>
      </c>
      <c r="D168" s="1" t="s">
        <v>26</v>
      </c>
      <c r="E168" s="11">
        <v>3085.4657635394756</v>
      </c>
      <c r="F168" s="11">
        <v>2723.1423238222624</v>
      </c>
      <c r="G168" s="11">
        <v>3038.4980977744058</v>
      </c>
      <c r="H168" s="11">
        <v>2878.6581589137195</v>
      </c>
      <c r="I168" s="11">
        <v>2865.1086253230201</v>
      </c>
      <c r="J168" s="11">
        <v>2955.2464418333452</v>
      </c>
      <c r="K168" s="11">
        <v>3035.2474249174443</v>
      </c>
      <c r="L168" s="11">
        <v>3029.5460890343625</v>
      </c>
      <c r="M168" s="11">
        <v>3089.4860661071198</v>
      </c>
      <c r="N168" s="11">
        <v>3187.6948678728909</v>
      </c>
      <c r="O168" s="11">
        <v>2714.919437966023</v>
      </c>
      <c r="P168">
        <v>2853.0882244469663</v>
      </c>
      <c r="Q168">
        <v>35456.101521551034</v>
      </c>
      <c r="R168" t="str">
        <f>VLOOKUP(D168,Lookups!$A$4:$E$311,5,FALSE)</f>
        <v>GRC</v>
      </c>
      <c r="S168" t="str">
        <f t="shared" si="19"/>
        <v>926</v>
      </c>
      <c r="T168" t="str">
        <f t="shared" si="20"/>
        <v>GRC926</v>
      </c>
      <c r="U168" t="str">
        <f t="shared" si="21"/>
        <v>GRC9262015</v>
      </c>
      <c r="V168" t="str">
        <f t="shared" si="22"/>
        <v>PLTL</v>
      </c>
      <c r="W168" t="str">
        <f t="shared" si="14"/>
        <v>GRCPLTL2015</v>
      </c>
    </row>
    <row r="169" spans="1:23" x14ac:dyDescent="0.25">
      <c r="A169">
        <v>2015</v>
      </c>
      <c r="B169">
        <v>926101</v>
      </c>
      <c r="C169" t="s">
        <v>17</v>
      </c>
      <c r="D169" s="1" t="s">
        <v>26</v>
      </c>
      <c r="E169" s="11">
        <v>71865.83526451276</v>
      </c>
      <c r="F169" s="11">
        <v>63426.695560263135</v>
      </c>
      <c r="G169" s="11">
        <v>70771.877078193706</v>
      </c>
      <c r="H169" s="11">
        <v>67048.928390643006</v>
      </c>
      <c r="I169" s="11">
        <v>66733.336313606589</v>
      </c>
      <c r="J169" s="11">
        <v>68832.801992008055</v>
      </c>
      <c r="K169" s="11">
        <v>70696.163283927119</v>
      </c>
      <c r="L169" s="11">
        <v>70563.369308313137</v>
      </c>
      <c r="M169" s="11">
        <v>71959.475066144645</v>
      </c>
      <c r="N169" s="11">
        <v>74246.92795336376</v>
      </c>
      <c r="O169" s="11">
        <v>63235.170323676015</v>
      </c>
      <c r="P169">
        <v>66453.360382782805</v>
      </c>
      <c r="Q169">
        <v>825833.94091743464</v>
      </c>
      <c r="R169" t="str">
        <f>VLOOKUP(D169,Lookups!$A$4:$E$311,5,FALSE)</f>
        <v>GRC</v>
      </c>
      <c r="S169" t="str">
        <f t="shared" si="19"/>
        <v>926</v>
      </c>
      <c r="T169" t="str">
        <f t="shared" si="20"/>
        <v>GRC926</v>
      </c>
      <c r="U169" t="str">
        <f t="shared" si="21"/>
        <v>GRC9262015</v>
      </c>
      <c r="V169" t="str">
        <f t="shared" si="22"/>
        <v>PLTL</v>
      </c>
      <c r="W169" t="str">
        <f t="shared" si="14"/>
        <v>GRCPLTL2015</v>
      </c>
    </row>
    <row r="170" spans="1:23" x14ac:dyDescent="0.25">
      <c r="A170">
        <v>2015</v>
      </c>
      <c r="B170">
        <v>926102</v>
      </c>
      <c r="C170" t="s">
        <v>17</v>
      </c>
      <c r="D170" s="1" t="s">
        <v>26</v>
      </c>
      <c r="E170" s="11">
        <v>14973.432720949437</v>
      </c>
      <c r="F170" s="11">
        <v>13215.116128382499</v>
      </c>
      <c r="G170" s="11">
        <v>14745.503702354019</v>
      </c>
      <c r="H170" s="11">
        <v>13969.817710652838</v>
      </c>
      <c r="I170" s="11">
        <v>13904.063284848467</v>
      </c>
      <c r="J170" s="11">
        <v>14341.492391040321</v>
      </c>
      <c r="K170" s="11">
        <v>14729.728537418889</v>
      </c>
      <c r="L170" s="11">
        <v>14702.060569012418</v>
      </c>
      <c r="M170" s="11">
        <v>14992.94281590036</v>
      </c>
      <c r="N170" s="11">
        <v>15469.53954344205</v>
      </c>
      <c r="O170" s="11">
        <v>13175.211349792702</v>
      </c>
      <c r="P170">
        <v>13845.729575259687</v>
      </c>
      <c r="Q170">
        <v>172064.63832905371</v>
      </c>
      <c r="R170" t="str">
        <f>VLOOKUP(D170,Lookups!$A$4:$E$311,5,FALSE)</f>
        <v>GRC</v>
      </c>
      <c r="S170" t="str">
        <f t="shared" si="19"/>
        <v>926</v>
      </c>
      <c r="T170" t="str">
        <f t="shared" si="20"/>
        <v>GRC926</v>
      </c>
      <c r="U170" t="str">
        <f t="shared" si="21"/>
        <v>GRC9262015</v>
      </c>
      <c r="V170" t="str">
        <f t="shared" si="22"/>
        <v>PLTL</v>
      </c>
      <c r="W170" t="str">
        <f t="shared" si="14"/>
        <v>GRCPLTL2015</v>
      </c>
    </row>
    <row r="171" spans="1:23" x14ac:dyDescent="0.25">
      <c r="A171">
        <v>2015</v>
      </c>
      <c r="B171">
        <v>926106</v>
      </c>
      <c r="C171" t="s">
        <v>17</v>
      </c>
      <c r="D171" s="1" t="s">
        <v>26</v>
      </c>
      <c r="E171" s="11">
        <v>18172.947891179621</v>
      </c>
      <c r="F171" s="11">
        <v>16038.915140746336</v>
      </c>
      <c r="G171" s="11">
        <v>17896.315120657539</v>
      </c>
      <c r="H171" s="11">
        <v>16954.880957242156</v>
      </c>
      <c r="I171" s="11">
        <v>16875.076160571491</v>
      </c>
      <c r="J171" s="11">
        <v>17405.974886405267</v>
      </c>
      <c r="K171" s="11">
        <v>17877.169126837445</v>
      </c>
      <c r="L171" s="11">
        <v>17843.589081601582</v>
      </c>
      <c r="M171" s="11">
        <v>18196.626892882352</v>
      </c>
      <c r="N171" s="11">
        <v>18775.062556643272</v>
      </c>
      <c r="O171" s="11">
        <v>15990.483530210775</v>
      </c>
      <c r="P171">
        <v>16804.27773482554</v>
      </c>
      <c r="Q171">
        <v>208831.31907980336</v>
      </c>
      <c r="R171" t="str">
        <f>VLOOKUP(D171,Lookups!$A$4:$E$311,5,FALSE)</f>
        <v>GRC</v>
      </c>
      <c r="S171" t="str">
        <f t="shared" si="19"/>
        <v>926</v>
      </c>
      <c r="T171" t="str">
        <f t="shared" si="20"/>
        <v>GRC926</v>
      </c>
      <c r="U171" t="str">
        <f t="shared" si="21"/>
        <v>GRC9262015</v>
      </c>
      <c r="V171" t="str">
        <f t="shared" si="22"/>
        <v>PLTL</v>
      </c>
      <c r="W171" t="str">
        <f t="shared" si="14"/>
        <v>GRCPLTL2015</v>
      </c>
    </row>
    <row r="172" spans="1:23" x14ac:dyDescent="0.25">
      <c r="A172">
        <v>2015</v>
      </c>
      <c r="B172">
        <v>926116</v>
      </c>
      <c r="C172" t="s">
        <v>17</v>
      </c>
      <c r="D172" s="1" t="s">
        <v>26</v>
      </c>
      <c r="E172" s="11">
        <v>3195.8445317966134</v>
      </c>
      <c r="F172" s="11">
        <v>2820.5594136646641</v>
      </c>
      <c r="G172" s="11">
        <v>3147.196655167977</v>
      </c>
      <c r="H172" s="11">
        <v>2981.6386377668564</v>
      </c>
      <c r="I172" s="11">
        <v>2967.6043861650637</v>
      </c>
      <c r="J172" s="11">
        <v>3060.966772942013</v>
      </c>
      <c r="K172" s="11">
        <v>3143.8296934608202</v>
      </c>
      <c r="L172" s="11">
        <v>3137.9243992516954</v>
      </c>
      <c r="M172" s="11">
        <v>3200.0086557771151</v>
      </c>
      <c r="N172" s="11">
        <v>3301.7307574469114</v>
      </c>
      <c r="O172" s="11">
        <v>2812.0423641126044</v>
      </c>
      <c r="P172">
        <v>2955.153970132681</v>
      </c>
      <c r="Q172">
        <v>36724.500237685017</v>
      </c>
      <c r="R172" t="str">
        <f>VLOOKUP(D172,Lookups!$A$4:$E$311,5,FALSE)</f>
        <v>GRC</v>
      </c>
      <c r="S172" t="str">
        <f t="shared" si="19"/>
        <v>926</v>
      </c>
      <c r="T172" t="str">
        <f t="shared" si="20"/>
        <v>GRC926</v>
      </c>
      <c r="U172" t="str">
        <f t="shared" si="21"/>
        <v>GRC9262015</v>
      </c>
      <c r="V172" t="str">
        <f t="shared" si="22"/>
        <v>PLTL</v>
      </c>
      <c r="W172" t="str">
        <f t="shared" si="14"/>
        <v>GRCPLTL2015</v>
      </c>
    </row>
    <row r="173" spans="1:23" x14ac:dyDescent="0.25">
      <c r="A173">
        <v>2016</v>
      </c>
      <c r="B173">
        <v>408105</v>
      </c>
      <c r="C173" t="s">
        <v>17</v>
      </c>
      <c r="D173" s="1" t="s">
        <v>23</v>
      </c>
      <c r="E173" s="11">
        <v>7.2904949724831685</v>
      </c>
      <c r="F173" s="11">
        <v>7.2097962224236403</v>
      </c>
      <c r="G173" s="11">
        <v>7.967939742719734</v>
      </c>
      <c r="H173" s="11">
        <v>6.613050202246602</v>
      </c>
      <c r="I173" s="11">
        <v>7.2522692487707605</v>
      </c>
      <c r="J173" s="11">
        <v>7.0590169788913633</v>
      </c>
      <c r="K173" s="11">
        <v>6.5578352679953458</v>
      </c>
      <c r="L173" s="11">
        <v>8.1994177363115384</v>
      </c>
      <c r="M173" s="11">
        <v>7.558075038470025</v>
      </c>
      <c r="N173" s="11">
        <v>7.3457099067344247</v>
      </c>
      <c r="O173" s="11">
        <v>6.9740709261971237</v>
      </c>
      <c r="P173" s="11">
        <v>6.3348518796729651</v>
      </c>
      <c r="Q173" s="11">
        <v>86.3625281229167</v>
      </c>
      <c r="R173" t="str">
        <f>VLOOKUP(D173,Lookups!$A$4:$E$311,5,FALSE)</f>
        <v>TYC</v>
      </c>
      <c r="S173" t="str">
        <f t="shared" si="19"/>
        <v>408</v>
      </c>
      <c r="T173" t="str">
        <f t="shared" si="20"/>
        <v>TYC408</v>
      </c>
      <c r="U173" t="str">
        <f t="shared" si="21"/>
        <v>TYC4082016</v>
      </c>
      <c r="V173" t="str">
        <f t="shared" si="22"/>
        <v>PLTL</v>
      </c>
      <c r="W173" t="str">
        <f t="shared" si="14"/>
        <v>TYCPLTL2016</v>
      </c>
    </row>
    <row r="174" spans="1:23" x14ac:dyDescent="0.25">
      <c r="A174">
        <v>2016</v>
      </c>
      <c r="B174">
        <v>408106</v>
      </c>
      <c r="C174" t="s">
        <v>17</v>
      </c>
      <c r="D174" s="1" t="s">
        <v>23</v>
      </c>
      <c r="E174" s="11">
        <v>329.99428989841022</v>
      </c>
      <c r="F174" s="11">
        <v>326.34157128025129</v>
      </c>
      <c r="G174" s="11">
        <v>360.65790145611271</v>
      </c>
      <c r="H174" s="11">
        <v>299.33067834070766</v>
      </c>
      <c r="I174" s="11">
        <v>328.26405476349282</v>
      </c>
      <c r="J174" s="11">
        <v>319.51675491474379</v>
      </c>
      <c r="K174" s="11">
        <v>296.83144981249364</v>
      </c>
      <c r="L174" s="11">
        <v>371.13543643977914</v>
      </c>
      <c r="M174" s="11">
        <v>342.10593584283191</v>
      </c>
      <c r="N174" s="11">
        <v>332.49351842662418</v>
      </c>
      <c r="O174" s="11">
        <v>315.67178794826071</v>
      </c>
      <c r="P174" s="11">
        <v>286.73841152547556</v>
      </c>
      <c r="Q174" s="11">
        <v>3909.0817906491834</v>
      </c>
      <c r="R174" t="str">
        <f>VLOOKUP(D174,Lookups!$A$4:$E$311,5,FALSE)</f>
        <v>TYC</v>
      </c>
      <c r="S174" t="str">
        <f t="shared" si="19"/>
        <v>408</v>
      </c>
      <c r="T174" t="str">
        <f t="shared" si="20"/>
        <v>TYC408</v>
      </c>
      <c r="U174" t="str">
        <f t="shared" si="21"/>
        <v>TYC4082016</v>
      </c>
      <c r="V174" t="str">
        <f t="shared" si="22"/>
        <v>PLTL</v>
      </c>
      <c r="W174" t="str">
        <f t="shared" si="14"/>
        <v>TYCPLTL2016</v>
      </c>
    </row>
    <row r="175" spans="1:23" x14ac:dyDescent="0.25">
      <c r="A175">
        <v>2016</v>
      </c>
      <c r="B175">
        <v>408107</v>
      </c>
      <c r="C175" t="s">
        <v>17</v>
      </c>
      <c r="D175" s="1" t="s">
        <v>23</v>
      </c>
      <c r="E175" s="11">
        <v>5.673110995210294</v>
      </c>
      <c r="F175" s="11">
        <v>5.6103151263439992</v>
      </c>
      <c r="G175" s="11">
        <v>6.2002657891141926</v>
      </c>
      <c r="H175" s="11">
        <v>5.1459562013063955</v>
      </c>
      <c r="I175" s="11">
        <v>5.6433655836420487</v>
      </c>
      <c r="J175" s="11">
        <v>5.492986002935921</v>
      </c>
      <c r="K175" s="11">
        <v>5.1029906068189304</v>
      </c>
      <c r="L175" s="11">
        <v>6.3803907813885656</v>
      </c>
      <c r="M175" s="11">
        <v>5.8813288761880091</v>
      </c>
      <c r="N175" s="11">
        <v>5.7160765896977592</v>
      </c>
      <c r="O175" s="11">
        <v>5.4268850883398212</v>
      </c>
      <c r="P175" s="11">
        <v>4.9294757060041672</v>
      </c>
      <c r="Q175" s="11">
        <v>67.203147346990093</v>
      </c>
      <c r="R175" t="str">
        <f>VLOOKUP(D175,Lookups!$A$4:$E$311,5,FALSE)</f>
        <v>TYC</v>
      </c>
      <c r="S175" t="str">
        <f t="shared" si="19"/>
        <v>408</v>
      </c>
      <c r="T175" t="str">
        <f t="shared" si="20"/>
        <v>TYC408</v>
      </c>
      <c r="U175" t="str">
        <f t="shared" si="21"/>
        <v>TYC4082016</v>
      </c>
      <c r="V175" t="str">
        <f t="shared" si="22"/>
        <v>PLTL</v>
      </c>
      <c r="W175" t="str">
        <f t="shared" si="14"/>
        <v>TYCPLTL2016</v>
      </c>
    </row>
    <row r="176" spans="1:23" x14ac:dyDescent="0.25">
      <c r="A176">
        <v>2016</v>
      </c>
      <c r="B176" s="16">
        <v>925002</v>
      </c>
      <c r="C176" t="s">
        <v>17</v>
      </c>
      <c r="D176" s="1" t="s">
        <v>23</v>
      </c>
      <c r="E176" s="11">
        <v>46.907821378308228</v>
      </c>
      <c r="F176" s="11">
        <v>46.388597022824477</v>
      </c>
      <c r="G176" s="11">
        <v>51.266573204606019</v>
      </c>
      <c r="H176" s="11">
        <v>42.549069552010437</v>
      </c>
      <c r="I176" s="11">
        <v>46.661872999394873</v>
      </c>
      <c r="J176" s="11">
        <v>45.418467305999577</v>
      </c>
      <c r="K176" s="11">
        <v>42.193810782468923</v>
      </c>
      <c r="L176" s="11">
        <v>52.755927276914669</v>
      </c>
      <c r="M176" s="11">
        <v>48.629460030701715</v>
      </c>
      <c r="N176" s="11">
        <v>47.263080147849742</v>
      </c>
      <c r="O176" s="11">
        <v>44.871915352858785</v>
      </c>
      <c r="P176" s="11">
        <v>40.759111905474349</v>
      </c>
      <c r="Q176" s="11">
        <v>555.66570695941175</v>
      </c>
      <c r="R176" t="str">
        <f>VLOOKUP(D176,Lookups!$A$4:$E$311,5,FALSE)</f>
        <v>TYC</v>
      </c>
      <c r="S176" t="str">
        <f t="shared" si="19"/>
        <v>925</v>
      </c>
      <c r="T176" t="str">
        <f t="shared" si="20"/>
        <v>TYC925</v>
      </c>
      <c r="U176" t="str">
        <f t="shared" si="21"/>
        <v>TYC9252016</v>
      </c>
      <c r="V176" t="str">
        <f t="shared" si="22"/>
        <v>PLTL</v>
      </c>
      <c r="W176" t="str">
        <f t="shared" si="14"/>
        <v>TYCPLTL2016</v>
      </c>
    </row>
    <row r="177" spans="1:23" x14ac:dyDescent="0.25">
      <c r="A177">
        <v>2016</v>
      </c>
      <c r="B177">
        <v>926002</v>
      </c>
      <c r="C177" t="s">
        <v>17</v>
      </c>
      <c r="D177" s="1" t="s">
        <v>23</v>
      </c>
      <c r="E177" s="11">
        <v>19.859661934656849</v>
      </c>
      <c r="F177" s="11">
        <v>19.639834625155842</v>
      </c>
      <c r="G177" s="11">
        <v>21.705054348625836</v>
      </c>
      <c r="H177" s="11">
        <v>18.014269520687861</v>
      </c>
      <c r="I177" s="11">
        <v>19.755533209103742</v>
      </c>
      <c r="J177" s="11">
        <v>19.229104652140801</v>
      </c>
      <c r="K177" s="11">
        <v>17.863861361555593</v>
      </c>
      <c r="L177" s="11">
        <v>22.335611631141887</v>
      </c>
      <c r="M177" s="11">
        <v>20.588563013528614</v>
      </c>
      <c r="N177" s="11">
        <v>20.010070093789118</v>
      </c>
      <c r="O177" s="11">
        <v>18.997707484245002</v>
      </c>
      <c r="P177" s="11">
        <v>17.256443795829124</v>
      </c>
      <c r="Q177" s="11">
        <v>235.25571567046029</v>
      </c>
      <c r="R177" t="str">
        <f>VLOOKUP(D177,Lookups!$A$4:$E$311,5,FALSE)</f>
        <v>TYC</v>
      </c>
      <c r="S177" t="str">
        <f t="shared" si="19"/>
        <v>926</v>
      </c>
      <c r="T177" t="str">
        <f t="shared" si="20"/>
        <v>TYC926</v>
      </c>
      <c r="U177" t="str">
        <f t="shared" si="21"/>
        <v>TYC9262016</v>
      </c>
      <c r="V177" t="str">
        <f t="shared" si="22"/>
        <v>PLTL</v>
      </c>
      <c r="W177" t="str">
        <f t="shared" si="14"/>
        <v>TYCPLTL2016</v>
      </c>
    </row>
    <row r="178" spans="1:23" x14ac:dyDescent="0.25">
      <c r="A178">
        <v>2016</v>
      </c>
      <c r="B178">
        <v>926003</v>
      </c>
      <c r="C178" t="s">
        <v>17</v>
      </c>
      <c r="D178" s="1" t="s">
        <v>23</v>
      </c>
      <c r="E178" s="11">
        <v>567.63371229095151</v>
      </c>
      <c r="F178" s="11">
        <v>561.3505543920129</v>
      </c>
      <c r="G178" s="11">
        <v>620.3791693899359</v>
      </c>
      <c r="H178" s="11">
        <v>514.88825519196712</v>
      </c>
      <c r="I178" s="11">
        <v>564.65747960198064</v>
      </c>
      <c r="J178" s="11">
        <v>549.61096989662769</v>
      </c>
      <c r="K178" s="11">
        <v>510.58925241900909</v>
      </c>
      <c r="L178" s="11">
        <v>638.40191178425971</v>
      </c>
      <c r="M178" s="11">
        <v>588.46734111374781</v>
      </c>
      <c r="N178" s="11">
        <v>571.93271506390943</v>
      </c>
      <c r="O178" s="11">
        <v>542.99711947669232</v>
      </c>
      <c r="P178" s="11">
        <v>493.2278950666788</v>
      </c>
      <c r="Q178" s="11">
        <v>6724.1363756877718</v>
      </c>
      <c r="R178" t="str">
        <f>VLOOKUP(D178,Lookups!$A$4:$E$311,5,FALSE)</f>
        <v>TYC</v>
      </c>
      <c r="S178" t="str">
        <f t="shared" si="19"/>
        <v>926</v>
      </c>
      <c r="T178" t="str">
        <f t="shared" si="20"/>
        <v>TYC926</v>
      </c>
      <c r="U178" t="str">
        <f t="shared" si="21"/>
        <v>TYC9262016</v>
      </c>
      <c r="V178" t="str">
        <f t="shared" si="22"/>
        <v>PLTL</v>
      </c>
      <c r="W178" t="str">
        <f t="shared" si="14"/>
        <v>TYCPLTL2016</v>
      </c>
    </row>
    <row r="179" spans="1:23" x14ac:dyDescent="0.25">
      <c r="A179">
        <v>2016</v>
      </c>
      <c r="B179">
        <v>926004</v>
      </c>
      <c r="C179" t="s">
        <v>17</v>
      </c>
      <c r="D179" s="1" t="s">
        <v>23</v>
      </c>
      <c r="E179" s="11">
        <v>27.045780661530681</v>
      </c>
      <c r="F179" s="11">
        <v>26.746409946372463</v>
      </c>
      <c r="G179" s="11">
        <v>29.558919033516784</v>
      </c>
      <c r="H179" s="11">
        <v>24.532642289544579</v>
      </c>
      <c r="I179" s="11">
        <v>26.903973480666263</v>
      </c>
      <c r="J179" s="11">
        <v>26.187059399629476</v>
      </c>
      <c r="K179" s="11">
        <v>24.327809694962642</v>
      </c>
      <c r="L179" s="11">
        <v>30.417640295417993</v>
      </c>
      <c r="M179" s="11">
        <v>28.038430927581619</v>
      </c>
      <c r="N179" s="11">
        <v>27.250613256112622</v>
      </c>
      <c r="O179" s="11">
        <v>25.871932331041876</v>
      </c>
      <c r="P179" s="11">
        <v>23.500601139920192</v>
      </c>
      <c r="Q179" s="11">
        <v>320.38181245629721</v>
      </c>
      <c r="R179" t="str">
        <f>VLOOKUP(D179,Lookups!$A$4:$E$311,5,FALSE)</f>
        <v>TYC</v>
      </c>
      <c r="S179" t="str">
        <f t="shared" si="19"/>
        <v>926</v>
      </c>
      <c r="T179" t="str">
        <f t="shared" si="20"/>
        <v>TYC926</v>
      </c>
      <c r="U179" t="str">
        <f t="shared" si="21"/>
        <v>TYC9262016</v>
      </c>
      <c r="V179" t="str">
        <f t="shared" si="22"/>
        <v>PLTL</v>
      </c>
      <c r="W179" t="str">
        <f t="shared" si="14"/>
        <v>TYCPLTL2016</v>
      </c>
    </row>
    <row r="180" spans="1:23" x14ac:dyDescent="0.25">
      <c r="A180">
        <v>2016</v>
      </c>
      <c r="B180">
        <v>926005</v>
      </c>
      <c r="C180" t="s">
        <v>17</v>
      </c>
      <c r="D180" s="1" t="s">
        <v>23</v>
      </c>
      <c r="E180" s="11">
        <v>23.177639434257689</v>
      </c>
      <c r="F180" s="11">
        <v>22.921085312934707</v>
      </c>
      <c r="G180" s="11">
        <v>25.331343768521659</v>
      </c>
      <c r="H180" s="11">
        <v>21.023935099993722</v>
      </c>
      <c r="I180" s="11">
        <v>23.05611379784154</v>
      </c>
      <c r="J180" s="11">
        <v>22.441734191515454</v>
      </c>
      <c r="K180" s="11">
        <v>20.848398069614841</v>
      </c>
      <c r="L180" s="11">
        <v>26.06724901126389</v>
      </c>
      <c r="M180" s="11">
        <v>24.02831888917073</v>
      </c>
      <c r="N180" s="11">
        <v>23.353176464636572</v>
      </c>
      <c r="O180" s="11">
        <v>22.171677221701792</v>
      </c>
      <c r="P180" s="11">
        <v>20.139498523853973</v>
      </c>
      <c r="Q180" s="11">
        <v>274.56016978530658</v>
      </c>
      <c r="R180" t="str">
        <f>VLOOKUP(D180,Lookups!$A$4:$E$311,5,FALSE)</f>
        <v>TYC</v>
      </c>
      <c r="S180" t="str">
        <f t="shared" si="19"/>
        <v>926</v>
      </c>
      <c r="T180" t="str">
        <f t="shared" si="20"/>
        <v>TYC926</v>
      </c>
      <c r="U180" t="str">
        <f t="shared" si="21"/>
        <v>TYC9262016</v>
      </c>
      <c r="V180" t="str">
        <f t="shared" si="22"/>
        <v>PLTL</v>
      </c>
      <c r="W180" t="str">
        <f t="shared" si="14"/>
        <v>TYCPLTL2016</v>
      </c>
    </row>
    <row r="181" spans="1:23" x14ac:dyDescent="0.25">
      <c r="A181">
        <v>2016</v>
      </c>
      <c r="B181">
        <v>926019</v>
      </c>
      <c r="C181" t="s">
        <v>17</v>
      </c>
      <c r="D181" s="1" t="s">
        <v>23</v>
      </c>
      <c r="E181" s="11">
        <v>34.764984168064892</v>
      </c>
      <c r="F181" s="11">
        <v>34.380169312723659</v>
      </c>
      <c r="G181" s="11">
        <v>37.995403611587378</v>
      </c>
      <c r="H181" s="11">
        <v>31.534564724542406</v>
      </c>
      <c r="I181" s="11">
        <v>34.582703447113779</v>
      </c>
      <c r="J181" s="11">
        <v>33.661173135638712</v>
      </c>
      <c r="K181" s="11">
        <v>31.271270349835245</v>
      </c>
      <c r="L181" s="11">
        <v>39.099214644013557</v>
      </c>
      <c r="M181" s="11">
        <v>36.04094921472268</v>
      </c>
      <c r="N181" s="11">
        <v>35.028278542772057</v>
      </c>
      <c r="O181" s="11">
        <v>33.256104866858465</v>
      </c>
      <c r="P181" s="11">
        <v>30.207966144287088</v>
      </c>
      <c r="Q181" s="11">
        <v>411.82278216215991</v>
      </c>
      <c r="R181" t="str">
        <f>VLOOKUP(D181,Lookups!$A$4:$E$311,5,FALSE)</f>
        <v>TYC</v>
      </c>
      <c r="S181" t="str">
        <f t="shared" si="19"/>
        <v>926</v>
      </c>
      <c r="T181" t="str">
        <f t="shared" si="20"/>
        <v>TYC926</v>
      </c>
      <c r="U181" t="str">
        <f t="shared" si="21"/>
        <v>TYC9262016</v>
      </c>
      <c r="V181" t="str">
        <f t="shared" si="22"/>
        <v>PLTL</v>
      </c>
      <c r="W181" t="str">
        <f t="shared" si="14"/>
        <v>TYCPLTL2016</v>
      </c>
    </row>
    <row r="182" spans="1:23" x14ac:dyDescent="0.25">
      <c r="A182">
        <v>2016</v>
      </c>
      <c r="B182">
        <v>926101</v>
      </c>
      <c r="C182" t="s">
        <v>17</v>
      </c>
      <c r="D182" s="1" t="s">
        <v>23</v>
      </c>
      <c r="E182" s="11">
        <v>809.73662217191577</v>
      </c>
      <c r="F182" s="11">
        <v>800.77361848926716</v>
      </c>
      <c r="G182" s="11">
        <v>884.97867940257152</v>
      </c>
      <c r="H182" s="11">
        <v>734.49456494126002</v>
      </c>
      <c r="I182" s="11">
        <v>805.49098884855584</v>
      </c>
      <c r="J182" s="11">
        <v>784.02695371379195</v>
      </c>
      <c r="K182" s="11">
        <v>728.36198347418463</v>
      </c>
      <c r="L182" s="11">
        <v>910.68834786069522</v>
      </c>
      <c r="M182" s="11">
        <v>839.45605543543491</v>
      </c>
      <c r="N182" s="11">
        <v>815.86920363899117</v>
      </c>
      <c r="O182" s="11">
        <v>774.59221299521448</v>
      </c>
      <c r="P182" s="11">
        <v>703.59578908791866</v>
      </c>
      <c r="Q182" s="11">
        <v>9592.0650200598011</v>
      </c>
      <c r="R182" t="str">
        <f>VLOOKUP(D182,Lookups!$A$4:$E$311,5,FALSE)</f>
        <v>TYC</v>
      </c>
      <c r="S182" t="str">
        <f t="shared" si="19"/>
        <v>926</v>
      </c>
      <c r="T182" t="str">
        <f t="shared" si="20"/>
        <v>TYC926</v>
      </c>
      <c r="U182" t="str">
        <f t="shared" si="21"/>
        <v>TYC9262016</v>
      </c>
      <c r="V182" t="str">
        <f t="shared" si="22"/>
        <v>PLTL</v>
      </c>
      <c r="W182" t="str">
        <f t="shared" si="14"/>
        <v>TYCPLTL2016</v>
      </c>
    </row>
    <row r="183" spans="1:23" x14ac:dyDescent="0.25">
      <c r="A183">
        <v>2016</v>
      </c>
      <c r="B183">
        <v>926102</v>
      </c>
      <c r="C183" t="s">
        <v>17</v>
      </c>
      <c r="D183" s="1" t="s">
        <v>23</v>
      </c>
      <c r="E183" s="11">
        <v>168.71072031868684</v>
      </c>
      <c r="F183" s="11">
        <v>166.84325531078991</v>
      </c>
      <c r="G183" s="11">
        <v>184.38759762182144</v>
      </c>
      <c r="H183" s="11">
        <v>153.03384301555224</v>
      </c>
      <c r="I183" s="11">
        <v>167.82613163073566</v>
      </c>
      <c r="J183" s="11">
        <v>163.35404437498252</v>
      </c>
      <c r="K183" s="11">
        <v>151.75610379962276</v>
      </c>
      <c r="L183" s="11">
        <v>189.74427356552573</v>
      </c>
      <c r="M183" s="11">
        <v>174.90284113434501</v>
      </c>
      <c r="N183" s="11">
        <v>169.98845953461631</v>
      </c>
      <c r="O183" s="11">
        <v>161.38829173509103</v>
      </c>
      <c r="P183" s="11">
        <v>146.59600311990761</v>
      </c>
      <c r="Q183" s="11">
        <v>1998.5315651616772</v>
      </c>
      <c r="R183" t="str">
        <f>VLOOKUP(D183,Lookups!$A$4:$E$311,5,FALSE)</f>
        <v>TYC</v>
      </c>
      <c r="S183" t="str">
        <f t="shared" si="19"/>
        <v>926</v>
      </c>
      <c r="T183" t="str">
        <f t="shared" si="20"/>
        <v>TYC926</v>
      </c>
      <c r="U183" t="str">
        <f t="shared" si="21"/>
        <v>TYC9262016</v>
      </c>
      <c r="V183" t="str">
        <f t="shared" si="22"/>
        <v>PLTL</v>
      </c>
      <c r="W183" t="str">
        <f t="shared" si="14"/>
        <v>TYCPLTL2016</v>
      </c>
    </row>
    <row r="184" spans="1:23" x14ac:dyDescent="0.25">
      <c r="A184">
        <v>2016</v>
      </c>
      <c r="B184">
        <v>926106</v>
      </c>
      <c r="C184" t="s">
        <v>17</v>
      </c>
      <c r="D184" s="1" t="s">
        <v>23</v>
      </c>
      <c r="E184" s="11">
        <v>204.76073764603439</v>
      </c>
      <c r="F184" s="11">
        <v>202.49423370471504</v>
      </c>
      <c r="G184" s="11">
        <v>223.78744178500469</v>
      </c>
      <c r="H184" s="11">
        <v>185.73403350706411</v>
      </c>
      <c r="I184" s="11">
        <v>203.68713051593576</v>
      </c>
      <c r="J184" s="11">
        <v>198.25945002488155</v>
      </c>
      <c r="K184" s="11">
        <v>184.18326765247718</v>
      </c>
      <c r="L184" s="11">
        <v>230.28872940615753</v>
      </c>
      <c r="M184" s="11">
        <v>212.27598755672486</v>
      </c>
      <c r="N184" s="11">
        <v>206.31150350062131</v>
      </c>
      <c r="O184" s="11">
        <v>195.87365640244013</v>
      </c>
      <c r="P184" s="11">
        <v>177.92055939356848</v>
      </c>
      <c r="Q184" s="11">
        <v>2425.5767310956253</v>
      </c>
      <c r="R184" t="str">
        <f>VLOOKUP(D184,Lookups!$A$4:$E$311,5,FALSE)</f>
        <v>TYC</v>
      </c>
      <c r="S184" t="str">
        <f t="shared" si="19"/>
        <v>926</v>
      </c>
      <c r="T184" t="str">
        <f t="shared" si="20"/>
        <v>TYC926</v>
      </c>
      <c r="U184" t="str">
        <f t="shared" si="21"/>
        <v>TYC9262016</v>
      </c>
      <c r="V184" t="str">
        <f t="shared" si="22"/>
        <v>PLTL</v>
      </c>
      <c r="W184" t="str">
        <f t="shared" si="14"/>
        <v>TYCPLTL2016</v>
      </c>
    </row>
    <row r="185" spans="1:23" x14ac:dyDescent="0.25">
      <c r="A185">
        <v>2016</v>
      </c>
      <c r="B185">
        <v>926116</v>
      </c>
      <c r="C185" t="s">
        <v>17</v>
      </c>
      <c r="D185" s="1" t="s">
        <v>23</v>
      </c>
      <c r="E185" s="11">
        <v>36.008659005198048</v>
      </c>
      <c r="F185" s="11">
        <v>35.610077868525309</v>
      </c>
      <c r="G185" s="11">
        <v>39.354642757792917</v>
      </c>
      <c r="H185" s="11">
        <v>32.662675252603186</v>
      </c>
      <c r="I185" s="11">
        <v>35.81985741414254</v>
      </c>
      <c r="J185" s="11">
        <v>34.865360481584133</v>
      </c>
      <c r="K185" s="11">
        <v>32.389961843300782</v>
      </c>
      <c r="L185" s="11">
        <v>40.497941281406838</v>
      </c>
      <c r="M185" s="11">
        <v>37.33027014258662</v>
      </c>
      <c r="N185" s="11">
        <v>36.281372414500453</v>
      </c>
      <c r="O185" s="11">
        <v>34.445801390349665</v>
      </c>
      <c r="P185" s="11">
        <v>31.288619228810308</v>
      </c>
      <c r="Q185" s="11">
        <v>426.5552390808009</v>
      </c>
      <c r="R185" t="str">
        <f>VLOOKUP(D185,Lookups!$A$4:$E$311,5,FALSE)</f>
        <v>TYC</v>
      </c>
      <c r="S185" t="str">
        <f t="shared" si="19"/>
        <v>926</v>
      </c>
      <c r="T185" t="str">
        <f t="shared" si="20"/>
        <v>TYC926</v>
      </c>
      <c r="U185" t="str">
        <f t="shared" si="21"/>
        <v>TYC9262016</v>
      </c>
      <c r="V185" t="str">
        <f t="shared" si="22"/>
        <v>PLTL</v>
      </c>
      <c r="W185" t="str">
        <f t="shared" si="14"/>
        <v>TYCPLTL2016</v>
      </c>
    </row>
    <row r="186" spans="1:23" x14ac:dyDescent="0.25">
      <c r="A186">
        <v>2016</v>
      </c>
      <c r="B186">
        <v>408105</v>
      </c>
      <c r="C186" t="s">
        <v>17</v>
      </c>
      <c r="D186" s="1" t="s">
        <v>26</v>
      </c>
      <c r="E186" s="11">
        <v>646.39911162813848</v>
      </c>
      <c r="F186" s="11">
        <v>630.14893174773022</v>
      </c>
      <c r="G186" s="11">
        <v>705.57040828362881</v>
      </c>
      <c r="H186" s="11">
        <v>592.45624451597848</v>
      </c>
      <c r="I186" s="11">
        <v>75.277068246318336</v>
      </c>
      <c r="J186" s="11">
        <v>73.705566271474893</v>
      </c>
      <c r="K186" s="11">
        <v>33.315841866681019</v>
      </c>
      <c r="L186" s="11">
        <v>38.796985916776869</v>
      </c>
      <c r="M186" s="11">
        <v>35.405514762959328</v>
      </c>
      <c r="N186" s="11">
        <v>35.072101506134437</v>
      </c>
      <c r="O186" s="11">
        <v>33.315841866681019</v>
      </c>
      <c r="P186" s="11">
        <v>32.005549003872368</v>
      </c>
      <c r="Q186" s="11">
        <v>2931.4691656163745</v>
      </c>
      <c r="R186" t="str">
        <f>VLOOKUP(D186,Lookups!$A$4:$E$311,5,FALSE)</f>
        <v>GRC</v>
      </c>
      <c r="S186" t="str">
        <f t="shared" si="19"/>
        <v>408</v>
      </c>
      <c r="T186" t="str">
        <f t="shared" si="20"/>
        <v>GRC408</v>
      </c>
      <c r="U186" t="str">
        <f t="shared" si="21"/>
        <v>GRC4082016</v>
      </c>
      <c r="V186" t="str">
        <f t="shared" si="22"/>
        <v>PLTL</v>
      </c>
      <c r="W186" t="str">
        <f t="shared" si="14"/>
        <v>GRCPLTL2016</v>
      </c>
    </row>
    <row r="187" spans="1:23" x14ac:dyDescent="0.25">
      <c r="A187">
        <v>2016</v>
      </c>
      <c r="B187">
        <v>408106</v>
      </c>
      <c r="C187" t="s">
        <v>17</v>
      </c>
      <c r="D187" s="1" t="s">
        <v>26</v>
      </c>
      <c r="E187" s="11">
        <v>29258.372255627146</v>
      </c>
      <c r="F187" s="11">
        <v>28522.830074938935</v>
      </c>
      <c r="G187" s="11">
        <v>31936.680120305096</v>
      </c>
      <c r="H187" s="11">
        <v>26816.72210773623</v>
      </c>
      <c r="I187" s="11">
        <v>3407.3136015231416</v>
      </c>
      <c r="J187" s="11">
        <v>3336.1817126432047</v>
      </c>
      <c r="K187" s="11">
        <v>1507.9960442546633</v>
      </c>
      <c r="L187" s="11">
        <v>1756.0925377669839</v>
      </c>
      <c r="M187" s="11">
        <v>1602.5822316301469</v>
      </c>
      <c r="N187" s="11">
        <v>1587.4907362867009</v>
      </c>
      <c r="O187" s="11">
        <v>1507.9960442546633</v>
      </c>
      <c r="P187" s="11">
        <v>1448.6874287966618</v>
      </c>
      <c r="Q187" s="11">
        <v>132688.94489576356</v>
      </c>
      <c r="R187" t="str">
        <f>VLOOKUP(D187,Lookups!$A$4:$E$311,5,FALSE)</f>
        <v>GRC</v>
      </c>
      <c r="S187" t="str">
        <f t="shared" si="19"/>
        <v>408</v>
      </c>
      <c r="T187" t="str">
        <f t="shared" si="20"/>
        <v>GRC408</v>
      </c>
      <c r="U187" t="str">
        <f t="shared" si="21"/>
        <v>GRC4082016</v>
      </c>
      <c r="V187" t="str">
        <f t="shared" si="22"/>
        <v>PLTL</v>
      </c>
      <c r="W187" t="str">
        <f t="shared" si="14"/>
        <v>GRCPLTL2016</v>
      </c>
    </row>
    <row r="188" spans="1:23" x14ac:dyDescent="0.25">
      <c r="A188">
        <v>2016</v>
      </c>
      <c r="B188">
        <v>408107</v>
      </c>
      <c r="C188" t="s">
        <v>17</v>
      </c>
      <c r="D188" s="1" t="s">
        <v>26</v>
      </c>
      <c r="E188" s="11">
        <v>502.99656214188889</v>
      </c>
      <c r="F188" s="11">
        <v>490.35145717965491</v>
      </c>
      <c r="G188" s="11">
        <v>549.04080672666737</v>
      </c>
      <c r="H188" s="11">
        <v>461.02082885050038</v>
      </c>
      <c r="I188" s="11">
        <v>58.576977992199033</v>
      </c>
      <c r="J188" s="11">
        <v>57.354111072171186</v>
      </c>
      <c r="K188" s="11">
        <v>25.924778704590473</v>
      </c>
      <c r="L188" s="11">
        <v>30.189940218903836</v>
      </c>
      <c r="M188" s="11">
        <v>27.550861203654534</v>
      </c>
      <c r="N188" s="11">
        <v>27.291415113864844</v>
      </c>
      <c r="O188" s="11">
        <v>25.924778704590473</v>
      </c>
      <c r="P188" s="11">
        <v>24.905172096945627</v>
      </c>
      <c r="Q188" s="11">
        <v>2281.1276900056318</v>
      </c>
      <c r="R188" t="str">
        <f>VLOOKUP(D188,Lookups!$A$4:$E$311,5,FALSE)</f>
        <v>GRC</v>
      </c>
      <c r="S188" t="str">
        <f t="shared" si="19"/>
        <v>408</v>
      </c>
      <c r="T188" t="str">
        <f t="shared" si="20"/>
        <v>GRC408</v>
      </c>
      <c r="U188" t="str">
        <f t="shared" si="21"/>
        <v>GRC4082016</v>
      </c>
      <c r="V188" t="str">
        <f t="shared" si="22"/>
        <v>PLTL</v>
      </c>
      <c r="W188" t="str">
        <f t="shared" si="14"/>
        <v>GRCPLTL2016</v>
      </c>
    </row>
    <row r="189" spans="1:23" x14ac:dyDescent="0.25">
      <c r="A189">
        <v>2016</v>
      </c>
      <c r="B189">
        <v>925002</v>
      </c>
      <c r="C189" t="s">
        <v>17</v>
      </c>
      <c r="D189" s="1" t="s">
        <v>26</v>
      </c>
      <c r="E189" s="11">
        <v>4159.0007512236634</v>
      </c>
      <c r="F189" s="11">
        <v>4054.4453625878305</v>
      </c>
      <c r="G189" s="11">
        <v>4539.7151779827082</v>
      </c>
      <c r="H189" s="11">
        <v>3811.9265971804339</v>
      </c>
      <c r="I189" s="11">
        <v>484.3406770745388</v>
      </c>
      <c r="J189" s="11">
        <v>474.22946594143423</v>
      </c>
      <c r="K189" s="11">
        <v>214.3576760218175</v>
      </c>
      <c r="L189" s="11">
        <v>249.62394079822693</v>
      </c>
      <c r="M189" s="11">
        <v>227.80285406908089</v>
      </c>
      <c r="N189" s="11">
        <v>225.65763765300332</v>
      </c>
      <c r="O189" s="11">
        <v>214.3576760218175</v>
      </c>
      <c r="P189" s="11">
        <v>205.92711214462082</v>
      </c>
      <c r="Q189" s="11">
        <v>18861.384928699172</v>
      </c>
      <c r="R189" t="str">
        <f>VLOOKUP(D189,Lookups!$A$4:$E$311,5,FALSE)</f>
        <v>GRC</v>
      </c>
      <c r="S189" t="str">
        <f t="shared" si="19"/>
        <v>925</v>
      </c>
      <c r="T189" t="str">
        <f t="shared" si="20"/>
        <v>GRC925</v>
      </c>
      <c r="U189" t="str">
        <f t="shared" si="21"/>
        <v>GRC9252016</v>
      </c>
      <c r="V189" t="str">
        <f t="shared" si="22"/>
        <v>PLTL</v>
      </c>
      <c r="W189" t="str">
        <f t="shared" si="14"/>
        <v>GRCPLTL2016</v>
      </c>
    </row>
    <row r="190" spans="1:23" x14ac:dyDescent="0.25">
      <c r="A190">
        <v>2016</v>
      </c>
      <c r="B190">
        <v>926002</v>
      </c>
      <c r="C190" t="s">
        <v>17</v>
      </c>
      <c r="D190" s="1" t="s">
        <v>26</v>
      </c>
      <c r="E190" s="11">
        <v>1760.8225340322711</v>
      </c>
      <c r="F190" s="11">
        <v>1716.5562558138049</v>
      </c>
      <c r="G190" s="11">
        <v>1922.0080162592865</v>
      </c>
      <c r="H190" s="11">
        <v>1613.879547489242</v>
      </c>
      <c r="I190" s="11">
        <v>205.05838526005866</v>
      </c>
      <c r="J190" s="11">
        <v>200.7775376539864</v>
      </c>
      <c r="K190" s="11">
        <v>90.75396924873192</v>
      </c>
      <c r="L190" s="11">
        <v>105.68487150720827</v>
      </c>
      <c r="M190" s="11">
        <v>96.446339578968548</v>
      </c>
      <c r="N190" s="11">
        <v>95.538105694977531</v>
      </c>
      <c r="O190" s="11">
        <v>90.75396924873192</v>
      </c>
      <c r="P190" s="11">
        <v>87.184667933939238</v>
      </c>
      <c r="Q190" s="11">
        <v>7985.4641997212075</v>
      </c>
      <c r="R190" t="str">
        <f>VLOOKUP(D190,Lookups!$A$4:$E$311,5,FALSE)</f>
        <v>GRC</v>
      </c>
      <c r="S190" t="str">
        <f t="shared" si="19"/>
        <v>926</v>
      </c>
      <c r="T190" t="str">
        <f t="shared" si="20"/>
        <v>GRC926</v>
      </c>
      <c r="U190" t="str">
        <f t="shared" si="21"/>
        <v>GRC9262016</v>
      </c>
      <c r="V190" t="str">
        <f t="shared" si="22"/>
        <v>PLTL</v>
      </c>
      <c r="W190" t="str">
        <f t="shared" si="14"/>
        <v>GRCPLTL2016</v>
      </c>
    </row>
    <row r="191" spans="1:23" x14ac:dyDescent="0.25">
      <c r="A191">
        <v>2016</v>
      </c>
      <c r="B191">
        <v>926003</v>
      </c>
      <c r="C191" t="s">
        <v>17</v>
      </c>
      <c r="D191" s="1" t="s">
        <v>26</v>
      </c>
      <c r="E191" s="11">
        <v>50328.260116758553</v>
      </c>
      <c r="F191" s="11">
        <v>49063.03053142492</v>
      </c>
      <c r="G191" s="11">
        <v>54935.30297302502</v>
      </c>
      <c r="H191" s="11">
        <v>46128.299753839106</v>
      </c>
      <c r="I191" s="11">
        <v>5861.0288958862093</v>
      </c>
      <c r="J191" s="11">
        <v>5738.672663117406</v>
      </c>
      <c r="K191" s="11">
        <v>2593.9521346986448</v>
      </c>
      <c r="L191" s="11">
        <v>3020.7108330449732</v>
      </c>
      <c r="M191" s="11">
        <v>2756.6528550290541</v>
      </c>
      <c r="N191" s="11">
        <v>2730.693492130808</v>
      </c>
      <c r="O191" s="11">
        <v>2593.9521346986448</v>
      </c>
      <c r="P191" s="11">
        <v>2491.9334919711418</v>
      </c>
      <c r="Q191" s="11">
        <v>228242.48987562454</v>
      </c>
      <c r="R191" t="str">
        <f>VLOOKUP(D191,Lookups!$A$4:$E$311,5,FALSE)</f>
        <v>GRC</v>
      </c>
      <c r="S191" t="str">
        <f t="shared" si="19"/>
        <v>926</v>
      </c>
      <c r="T191" t="str">
        <f t="shared" si="20"/>
        <v>GRC926</v>
      </c>
      <c r="U191" t="str">
        <f t="shared" si="21"/>
        <v>GRC9262016</v>
      </c>
      <c r="V191" t="str">
        <f t="shared" si="22"/>
        <v>PLTL</v>
      </c>
      <c r="W191" t="str">
        <f t="shared" si="14"/>
        <v>GRCPLTL2016</v>
      </c>
    </row>
    <row r="192" spans="1:23" x14ac:dyDescent="0.25">
      <c r="A192">
        <v>2016</v>
      </c>
      <c r="B192">
        <v>926004</v>
      </c>
      <c r="C192" t="s">
        <v>17</v>
      </c>
      <c r="D192" s="1" t="s">
        <v>26</v>
      </c>
      <c r="E192" s="11">
        <v>2397.9673065940492</v>
      </c>
      <c r="F192" s="11">
        <v>2337.6834983732415</v>
      </c>
      <c r="G192" s="11">
        <v>2617.476944395456</v>
      </c>
      <c r="H192" s="11">
        <v>2197.8537398642093</v>
      </c>
      <c r="I192" s="11">
        <v>279.25773000561554</v>
      </c>
      <c r="J192" s="11">
        <v>273.42787923674496</v>
      </c>
      <c r="K192" s="11">
        <v>123.59283630005632</v>
      </c>
      <c r="L192" s="11">
        <v>143.92641040067113</v>
      </c>
      <c r="M192" s="11">
        <v>131.34496218731127</v>
      </c>
      <c r="N192" s="11">
        <v>130.10808844310492</v>
      </c>
      <c r="O192" s="11">
        <v>123.59283630005632</v>
      </c>
      <c r="P192" s="11">
        <v>118.7320012670926</v>
      </c>
      <c r="Q192" s="11">
        <v>10874.964233367609</v>
      </c>
      <c r="R192" t="str">
        <f>VLOOKUP(D192,Lookups!$A$4:$E$311,5,FALSE)</f>
        <v>GRC</v>
      </c>
      <c r="S192" t="str">
        <f t="shared" si="19"/>
        <v>926</v>
      </c>
      <c r="T192" t="str">
        <f t="shared" si="20"/>
        <v>GRC926</v>
      </c>
      <c r="U192" t="str">
        <f t="shared" si="21"/>
        <v>GRC9262016</v>
      </c>
      <c r="V192" t="str">
        <f t="shared" si="22"/>
        <v>PLTL</v>
      </c>
      <c r="W192" t="str">
        <f t="shared" si="14"/>
        <v>GRCPLTL2016</v>
      </c>
    </row>
    <row r="193" spans="1:23" x14ac:dyDescent="0.25">
      <c r="A193">
        <v>2016</v>
      </c>
      <c r="B193">
        <v>926005</v>
      </c>
      <c r="C193" t="s">
        <v>17</v>
      </c>
      <c r="D193" s="1" t="s">
        <v>26</v>
      </c>
      <c r="E193" s="11">
        <v>2055.0052632213196</v>
      </c>
      <c r="F193" s="11">
        <v>2003.3433648959656</v>
      </c>
      <c r="G193" s="11">
        <v>2243.1201969692725</v>
      </c>
      <c r="H193" s="11">
        <v>1883.5123359653976</v>
      </c>
      <c r="I193" s="11">
        <v>239.31773522462345</v>
      </c>
      <c r="J193" s="11">
        <v>234.32168128307069</v>
      </c>
      <c r="K193" s="11">
        <v>105.91634356091892</v>
      </c>
      <c r="L193" s="11">
        <v>123.34176953814557</v>
      </c>
      <c r="M193" s="11">
        <v>112.55974501833504</v>
      </c>
      <c r="N193" s="11">
        <v>111.49977141181641</v>
      </c>
      <c r="O193" s="11">
        <v>105.91634356091892</v>
      </c>
      <c r="P193" s="11">
        <v>101.75071480154315</v>
      </c>
      <c r="Q193" s="11">
        <v>9319.6052654513278</v>
      </c>
      <c r="R193" t="str">
        <f>VLOOKUP(D193,Lookups!$A$4:$E$311,5,FALSE)</f>
        <v>GRC</v>
      </c>
      <c r="S193" t="str">
        <f t="shared" si="19"/>
        <v>926</v>
      </c>
      <c r="T193" t="str">
        <f t="shared" si="20"/>
        <v>GRC926</v>
      </c>
      <c r="U193" t="str">
        <f t="shared" si="21"/>
        <v>GRC9262016</v>
      </c>
      <c r="V193" t="str">
        <f t="shared" si="22"/>
        <v>PLTL</v>
      </c>
      <c r="W193" t="str">
        <f t="shared" si="14"/>
        <v>GRCPLTL2016</v>
      </c>
    </row>
    <row r="194" spans="1:23" x14ac:dyDescent="0.25">
      <c r="A194">
        <v>2016</v>
      </c>
      <c r="B194">
        <v>926019</v>
      </c>
      <c r="C194" t="s">
        <v>17</v>
      </c>
      <c r="D194" s="1" t="s">
        <v>26</v>
      </c>
      <c r="E194" s="11">
        <v>3082.3771179900264</v>
      </c>
      <c r="F194" s="11">
        <v>3004.8875581723646</v>
      </c>
      <c r="G194" s="11">
        <v>3364.5375473156282</v>
      </c>
      <c r="H194" s="11">
        <v>2825.1486406078484</v>
      </c>
      <c r="I194" s="11">
        <v>358.9613730863374</v>
      </c>
      <c r="J194" s="11">
        <v>351.46761011390277</v>
      </c>
      <c r="K194" s="11">
        <v>158.86777501561377</v>
      </c>
      <c r="L194" s="11">
        <v>185.00480505865934</v>
      </c>
      <c r="M194" s="11">
        <v>168.8324544276079</v>
      </c>
      <c r="N194" s="11">
        <v>167.24256147264541</v>
      </c>
      <c r="O194" s="11">
        <v>158.86777501561377</v>
      </c>
      <c r="P194" s="11">
        <v>152.61959696967841</v>
      </c>
      <c r="Q194" s="11">
        <v>13978.814815245922</v>
      </c>
      <c r="R194" t="str">
        <f>VLOOKUP(D194,Lookups!$A$4:$E$311,5,FALSE)</f>
        <v>GRC</v>
      </c>
      <c r="S194" t="str">
        <f t="shared" si="19"/>
        <v>926</v>
      </c>
      <c r="T194" t="str">
        <f t="shared" si="20"/>
        <v>GRC926</v>
      </c>
      <c r="U194" t="str">
        <f t="shared" si="21"/>
        <v>GRC9262016</v>
      </c>
      <c r="V194" t="str">
        <f t="shared" si="22"/>
        <v>PLTL</v>
      </c>
      <c r="W194" t="str">
        <f t="shared" si="14"/>
        <v>GRCPLTL2016</v>
      </c>
    </row>
    <row r="195" spans="1:23" x14ac:dyDescent="0.25">
      <c r="A195">
        <v>2016</v>
      </c>
      <c r="B195">
        <v>926101</v>
      </c>
      <c r="C195" t="s">
        <v>17</v>
      </c>
      <c r="D195" s="1" t="s">
        <v>26</v>
      </c>
      <c r="E195" s="11">
        <v>71793.895366533616</v>
      </c>
      <c r="F195" s="11">
        <v>69989.029467069733</v>
      </c>
      <c r="G195" s="11">
        <v>78365.899882576748</v>
      </c>
      <c r="H195" s="11">
        <v>65802.599141718922</v>
      </c>
      <c r="I195" s="11">
        <v>8360.8313562854346</v>
      </c>
      <c r="J195" s="11">
        <v>8186.2886529917505</v>
      </c>
      <c r="K195" s="11">
        <v>3700.3053098261039</v>
      </c>
      <c r="L195" s="11">
        <v>4309.0819546923185</v>
      </c>
      <c r="M195" s="11">
        <v>3932.399931503111</v>
      </c>
      <c r="N195" s="11">
        <v>3895.3685741826939</v>
      </c>
      <c r="O195" s="11">
        <v>3700.3053098261039</v>
      </c>
      <c r="P195" s="11">
        <v>3554.7744342420456</v>
      </c>
      <c r="Q195" s="11">
        <v>325590.77938144858</v>
      </c>
      <c r="R195" t="str">
        <f>VLOOKUP(D195,Lookups!$A$4:$E$311,5,FALSE)</f>
        <v>GRC</v>
      </c>
      <c r="S195" t="str">
        <f t="shared" si="19"/>
        <v>926</v>
      </c>
      <c r="T195" t="str">
        <f t="shared" si="20"/>
        <v>GRC926</v>
      </c>
      <c r="U195" t="str">
        <f t="shared" si="21"/>
        <v>GRC9262016</v>
      </c>
      <c r="V195" t="str">
        <f t="shared" si="22"/>
        <v>PLTL</v>
      </c>
      <c r="W195" t="str">
        <f t="shared" ref="W195:W224" si="23">R195&amp;V195&amp;A195</f>
        <v>GRCPLTL2016</v>
      </c>
    </row>
    <row r="196" spans="1:23" x14ac:dyDescent="0.25">
      <c r="A196">
        <v>2016</v>
      </c>
      <c r="B196">
        <v>926102</v>
      </c>
      <c r="C196" t="s">
        <v>17</v>
      </c>
      <c r="D196" s="1" t="s">
        <v>26</v>
      </c>
      <c r="E196" s="11">
        <v>14958.443857070264</v>
      </c>
      <c r="F196" s="11">
        <v>14582.395377059023</v>
      </c>
      <c r="G196" s="11">
        <v>16327.738002202675</v>
      </c>
      <c r="H196" s="11">
        <v>13710.141786923174</v>
      </c>
      <c r="I196" s="11">
        <v>1742.000845655838</v>
      </c>
      <c r="J196" s="11">
        <v>1705.6344218178456</v>
      </c>
      <c r="K196" s="11">
        <v>770.96818536544106</v>
      </c>
      <c r="L196" s="11">
        <v>897.80837445443922</v>
      </c>
      <c r="M196" s="11">
        <v>819.32570030677164</v>
      </c>
      <c r="N196" s="11">
        <v>811.61012119519751</v>
      </c>
      <c r="O196" s="11">
        <v>770.96818536544106</v>
      </c>
      <c r="P196" s="11">
        <v>740.64645089511487</v>
      </c>
      <c r="Q196" s="11">
        <v>67837.681308311236</v>
      </c>
      <c r="R196" t="str">
        <f>VLOOKUP(D196,Lookups!$A$4:$E$311,5,FALSE)</f>
        <v>GRC</v>
      </c>
      <c r="S196" t="str">
        <f t="shared" si="19"/>
        <v>926</v>
      </c>
      <c r="T196" t="str">
        <f t="shared" si="20"/>
        <v>GRC926</v>
      </c>
      <c r="U196" t="str">
        <f t="shared" si="21"/>
        <v>GRC9262016</v>
      </c>
      <c r="V196" t="str">
        <f t="shared" si="22"/>
        <v>PLTL</v>
      </c>
      <c r="W196" t="str">
        <f t="shared" si="23"/>
        <v>GRCPLTL2016</v>
      </c>
    </row>
    <row r="197" spans="1:23" x14ac:dyDescent="0.25">
      <c r="A197">
        <v>2016</v>
      </c>
      <c r="B197">
        <v>926106</v>
      </c>
      <c r="C197" t="s">
        <v>17</v>
      </c>
      <c r="D197" s="1" t="s">
        <v>26</v>
      </c>
      <c r="E197" s="11">
        <v>18154.756214808505</v>
      </c>
      <c r="F197" s="11">
        <v>17698.353894835462</v>
      </c>
      <c r="G197" s="11">
        <v>19816.640407360632</v>
      </c>
      <c r="H197" s="11">
        <v>16639.717619717645</v>
      </c>
      <c r="I197" s="11">
        <v>2114.2306633670205</v>
      </c>
      <c r="J197" s="11">
        <v>2070.0934813518543</v>
      </c>
      <c r="K197" s="11">
        <v>935.70825872152272</v>
      </c>
      <c r="L197" s="11">
        <v>1089.651592209555</v>
      </c>
      <c r="M197" s="11">
        <v>994.39878183358155</v>
      </c>
      <c r="N197" s="11">
        <v>985.03454186549902</v>
      </c>
      <c r="O197" s="11">
        <v>935.70825872152272</v>
      </c>
      <c r="P197" s="11">
        <v>898.90739209536389</v>
      </c>
      <c r="Q197" s="11">
        <v>82333.201106888198</v>
      </c>
      <c r="R197" t="str">
        <f>VLOOKUP(D197,Lookups!$A$4:$E$311,5,FALSE)</f>
        <v>GRC</v>
      </c>
      <c r="S197" t="str">
        <f t="shared" si="19"/>
        <v>926</v>
      </c>
      <c r="T197" t="str">
        <f t="shared" si="20"/>
        <v>GRC926</v>
      </c>
      <c r="U197" t="str">
        <f t="shared" si="21"/>
        <v>GRC9262016</v>
      </c>
      <c r="V197" t="str">
        <f t="shared" si="22"/>
        <v>PLTL</v>
      </c>
      <c r="W197" t="str">
        <f t="shared" si="23"/>
        <v>GRCPLTL2016</v>
      </c>
    </row>
    <row r="198" spans="1:23" x14ac:dyDescent="0.25">
      <c r="A198">
        <v>2016</v>
      </c>
      <c r="B198">
        <v>926116</v>
      </c>
      <c r="C198" t="s">
        <v>17</v>
      </c>
      <c r="D198" s="1" t="s">
        <v>26</v>
      </c>
      <c r="E198" s="11">
        <v>3192.6453937259503</v>
      </c>
      <c r="F198" s="11">
        <v>3112.3837395727969</v>
      </c>
      <c r="G198" s="11">
        <v>3484.8997677025986</v>
      </c>
      <c r="H198" s="11">
        <v>2926.2148818147834</v>
      </c>
      <c r="I198" s="11">
        <v>371.80277767470295</v>
      </c>
      <c r="J198" s="11">
        <v>364.04093448686535</v>
      </c>
      <c r="K198" s="11">
        <v>164.55107558215758</v>
      </c>
      <c r="L198" s="11">
        <v>191.62312594406151</v>
      </c>
      <c r="M198" s="11">
        <v>174.87222922652546</v>
      </c>
      <c r="N198" s="11">
        <v>173.22545979343019</v>
      </c>
      <c r="O198" s="11">
        <v>164.55107558215758</v>
      </c>
      <c r="P198" s="11">
        <v>158.07937659986595</v>
      </c>
      <c r="Q198" s="11">
        <v>14478.889837705894</v>
      </c>
      <c r="R198" t="str">
        <f>VLOOKUP(D198,Lookups!$A$4:$E$311,5,FALSE)</f>
        <v>GRC</v>
      </c>
      <c r="S198" t="str">
        <f t="shared" si="19"/>
        <v>926</v>
      </c>
      <c r="T198" t="str">
        <f t="shared" si="20"/>
        <v>GRC926</v>
      </c>
      <c r="U198" t="str">
        <f t="shared" si="21"/>
        <v>GRC9262016</v>
      </c>
      <c r="V198" t="str">
        <f t="shared" si="22"/>
        <v>PLTL</v>
      </c>
      <c r="W198" t="str">
        <f t="shared" si="23"/>
        <v>GRCPLTL2016</v>
      </c>
    </row>
    <row r="199" spans="1:23" x14ac:dyDescent="0.25">
      <c r="A199">
        <v>2017</v>
      </c>
      <c r="B199">
        <v>408105</v>
      </c>
      <c r="C199" t="s">
        <v>17</v>
      </c>
      <c r="D199" s="1" t="s">
        <v>23</v>
      </c>
      <c r="E199" s="11">
        <v>7.9063538545164098</v>
      </c>
      <c r="F199" s="11">
        <v>7.0250385578136676</v>
      </c>
      <c r="G199" s="11">
        <v>8.201541387628895</v>
      </c>
      <c r="H199" s="11">
        <v>6.4028087218283574</v>
      </c>
      <c r="I199" s="11">
        <v>7.8511389202651536</v>
      </c>
      <c r="J199" s="11">
        <v>7.2522692487707605</v>
      </c>
      <c r="K199" s="11">
        <v>6.7340983273358948</v>
      </c>
      <c r="L199" s="11">
        <v>8.4266484272686313</v>
      </c>
      <c r="M199" s="11">
        <v>7.3648227685906287</v>
      </c>
      <c r="N199" s="11">
        <v>7.9551978348155981</v>
      </c>
      <c r="O199" s="11">
        <v>7.1651995447591643</v>
      </c>
      <c r="P199" s="11">
        <v>6.0885083268596691</v>
      </c>
      <c r="Q199" s="11">
        <v>88.373625920452824</v>
      </c>
      <c r="R199" t="str">
        <f>VLOOKUP(D199,Lookups!$A$4:$E$311,5,FALSE)</f>
        <v>TYC</v>
      </c>
      <c r="S199" t="str">
        <f t="shared" si="19"/>
        <v>408</v>
      </c>
      <c r="T199" t="str">
        <f t="shared" si="20"/>
        <v>TYC408</v>
      </c>
      <c r="U199" t="str">
        <f t="shared" si="21"/>
        <v>TYC4082017</v>
      </c>
      <c r="V199" t="str">
        <f t="shared" si="22"/>
        <v>PLTL</v>
      </c>
      <c r="W199" t="str">
        <f t="shared" si="23"/>
        <v>TYCPLTL2017</v>
      </c>
    </row>
    <row r="200" spans="1:23" x14ac:dyDescent="0.25">
      <c r="A200">
        <v>2017</v>
      </c>
      <c r="B200">
        <v>408106</v>
      </c>
      <c r="C200" t="s">
        <v>17</v>
      </c>
      <c r="D200" s="1" t="s">
        <v>23</v>
      </c>
      <c r="E200" s="11">
        <v>357.87030040541248</v>
      </c>
      <c r="F200" s="11">
        <v>317.97876812815059</v>
      </c>
      <c r="G200" s="11">
        <v>371.23156061394121</v>
      </c>
      <c r="H200" s="11">
        <v>289.814385098662</v>
      </c>
      <c r="I200" s="11">
        <v>355.37107187719852</v>
      </c>
      <c r="J200" s="11">
        <v>328.26405476349282</v>
      </c>
      <c r="K200" s="11">
        <v>304.809756267946</v>
      </c>
      <c r="L200" s="11">
        <v>381.42072307512137</v>
      </c>
      <c r="M200" s="11">
        <v>333.35863599408287</v>
      </c>
      <c r="N200" s="11">
        <v>360.08115641114028</v>
      </c>
      <c r="O200" s="11">
        <v>324.32296362284762</v>
      </c>
      <c r="P200" s="11">
        <v>275.58800732267463</v>
      </c>
      <c r="Q200" s="11">
        <v>4000.11138358067</v>
      </c>
      <c r="R200" t="str">
        <f>VLOOKUP(D200,Lookups!$A$4:$E$311,5,FALSE)</f>
        <v>TYC</v>
      </c>
      <c r="S200" t="str">
        <f t="shared" si="19"/>
        <v>408</v>
      </c>
      <c r="T200" t="str">
        <f t="shared" si="20"/>
        <v>TYC408</v>
      </c>
      <c r="U200" t="str">
        <f t="shared" si="21"/>
        <v>TYC4082017</v>
      </c>
      <c r="V200" t="str">
        <f t="shared" si="22"/>
        <v>PLTL</v>
      </c>
      <c r="W200" t="str">
        <f t="shared" si="23"/>
        <v>TYCPLTL2017</v>
      </c>
    </row>
    <row r="201" spans="1:23" x14ac:dyDescent="0.25">
      <c r="A201">
        <v>2017</v>
      </c>
      <c r="B201">
        <v>408107</v>
      </c>
      <c r="C201" t="s">
        <v>17</v>
      </c>
      <c r="D201" s="1" t="s">
        <v>23</v>
      </c>
      <c r="E201" s="11">
        <v>6.15234262603202</v>
      </c>
      <c r="F201" s="11">
        <v>5.4665456370974814</v>
      </c>
      <c r="G201" s="11">
        <v>6.3820433042534681</v>
      </c>
      <c r="H201" s="11">
        <v>4.9823564376810481</v>
      </c>
      <c r="I201" s="11">
        <v>6.1093770315445548</v>
      </c>
      <c r="J201" s="11">
        <v>5.6433655836420487</v>
      </c>
      <c r="K201" s="11">
        <v>5.2401500046058382</v>
      </c>
      <c r="L201" s="11">
        <v>6.5572107279331338</v>
      </c>
      <c r="M201" s="11">
        <v>5.7309492954818815</v>
      </c>
      <c r="N201" s="11">
        <v>6.1903506519247777</v>
      </c>
      <c r="O201" s="11">
        <v>5.5756121461810464</v>
      </c>
      <c r="P201" s="11">
        <v>4.7377830536754768</v>
      </c>
      <c r="Q201" s="11">
        <v>68.76808650005276</v>
      </c>
      <c r="R201" t="str">
        <f>VLOOKUP(D201,Lookups!$A$4:$E$311,5,FALSE)</f>
        <v>TYC</v>
      </c>
      <c r="S201" t="str">
        <f t="shared" si="19"/>
        <v>408</v>
      </c>
      <c r="T201" t="str">
        <f t="shared" si="20"/>
        <v>TYC408</v>
      </c>
      <c r="U201" t="str">
        <f t="shared" si="21"/>
        <v>TYC4082017</v>
      </c>
      <c r="V201" t="str">
        <f t="shared" si="22"/>
        <v>PLTL</v>
      </c>
      <c r="W201" t="str">
        <f t="shared" si="23"/>
        <v>TYCPLTL2017</v>
      </c>
    </row>
    <row r="202" spans="1:23" x14ac:dyDescent="0.25">
      <c r="A202">
        <v>2017</v>
      </c>
      <c r="B202">
        <v>925002</v>
      </c>
      <c r="C202" t="s">
        <v>17</v>
      </c>
      <c r="D202" s="1" t="s">
        <v>23</v>
      </c>
      <c r="E202" s="11">
        <v>50.870323038578945</v>
      </c>
      <c r="F202" s="11">
        <v>45.199846524743258</v>
      </c>
      <c r="G202" s="11">
        <v>52.769591075743193</v>
      </c>
      <c r="H202" s="11">
        <v>41.196353467986981</v>
      </c>
      <c r="I202" s="11">
        <v>50.515064269037438</v>
      </c>
      <c r="J202" s="11">
        <v>46.661872999394873</v>
      </c>
      <c r="K202" s="11">
        <v>43.327906085236059</v>
      </c>
      <c r="L202" s="11">
        <v>54.217953751566284</v>
      </c>
      <c r="M202" s="11">
        <v>47.386054337306419</v>
      </c>
      <c r="N202" s="11">
        <v>51.1845904116349</v>
      </c>
      <c r="O202" s="11">
        <v>46.101657247425564</v>
      </c>
      <c r="P202" s="11">
        <v>39.174111241366063</v>
      </c>
      <c r="Q202" s="11">
        <v>568.60532445001991</v>
      </c>
      <c r="R202" t="str">
        <f>VLOOKUP(D202,Lookups!$A$4:$E$311,5,FALSE)</f>
        <v>TYC</v>
      </c>
      <c r="S202" t="str">
        <f t="shared" si="19"/>
        <v>925</v>
      </c>
      <c r="T202" t="str">
        <f t="shared" si="20"/>
        <v>TYC925</v>
      </c>
      <c r="U202" t="str">
        <f t="shared" si="21"/>
        <v>TYC9252017</v>
      </c>
      <c r="V202" t="str">
        <f t="shared" si="22"/>
        <v>PLTL</v>
      </c>
      <c r="W202" t="str">
        <f t="shared" si="23"/>
        <v>TYCPLTL2017</v>
      </c>
    </row>
    <row r="203" spans="1:23" x14ac:dyDescent="0.25">
      <c r="A203">
        <v>2017</v>
      </c>
      <c r="B203">
        <v>926002</v>
      </c>
      <c r="C203" t="s">
        <v>17</v>
      </c>
      <c r="D203" s="1" t="s">
        <v>23</v>
      </c>
      <c r="E203" s="11">
        <v>21.537291401901385</v>
      </c>
      <c r="F203" s="11">
        <v>19.136545784982481</v>
      </c>
      <c r="G203" s="11">
        <v>22.34139656033928</v>
      </c>
      <c r="H203" s="11">
        <v>17.441561530145762</v>
      </c>
      <c r="I203" s="11">
        <v>21.386883242769116</v>
      </c>
      <c r="J203" s="11">
        <v>19.755533209103742</v>
      </c>
      <c r="K203" s="11">
        <v>18.344010484939375</v>
      </c>
      <c r="L203" s="11">
        <v>22.954599055263145</v>
      </c>
      <c r="M203" s="11">
        <v>20.062134456565673</v>
      </c>
      <c r="N203" s="11">
        <v>21.670344773441467</v>
      </c>
      <c r="O203" s="11">
        <v>19.518351112010549</v>
      </c>
      <c r="P203" s="11">
        <v>16.585392008931311</v>
      </c>
      <c r="Q203" s="11">
        <v>240.73404362039329</v>
      </c>
      <c r="R203" t="str">
        <f>VLOOKUP(D203,Lookups!$A$4:$E$311,5,FALSE)</f>
        <v>TYC</v>
      </c>
      <c r="S203" t="str">
        <f t="shared" si="19"/>
        <v>926</v>
      </c>
      <c r="T203" t="str">
        <f t="shared" si="20"/>
        <v>TYC926</v>
      </c>
      <c r="U203" t="str">
        <f t="shared" si="21"/>
        <v>TYC9262017</v>
      </c>
      <c r="V203" t="str">
        <f t="shared" si="22"/>
        <v>PLTL</v>
      </c>
      <c r="W203" t="str">
        <f t="shared" si="23"/>
        <v>TYCPLTL2017</v>
      </c>
    </row>
    <row r="204" spans="1:23" x14ac:dyDescent="0.25">
      <c r="A204">
        <v>2017</v>
      </c>
      <c r="B204">
        <v>926003</v>
      </c>
      <c r="C204" t="s">
        <v>17</v>
      </c>
      <c r="D204" s="1" t="s">
        <v>23</v>
      </c>
      <c r="E204" s="11">
        <v>615.58412783548283</v>
      </c>
      <c r="F204" s="11">
        <v>546.96542972865348</v>
      </c>
      <c r="G204" s="11">
        <v>638.56725804475809</v>
      </c>
      <c r="H204" s="11">
        <v>498.51897540262706</v>
      </c>
      <c r="I204" s="11">
        <v>611.2851250625248</v>
      </c>
      <c r="J204" s="11">
        <v>564.65747960198064</v>
      </c>
      <c r="K204" s="11">
        <v>524.31299204037498</v>
      </c>
      <c r="L204" s="11">
        <v>656.09396165758676</v>
      </c>
      <c r="M204" s="11">
        <v>573.42083140839497</v>
      </c>
      <c r="N204" s="11">
        <v>619.38709182694561</v>
      </c>
      <c r="O204" s="11">
        <v>557.87828292154688</v>
      </c>
      <c r="P204" s="11">
        <v>474.04772884886626</v>
      </c>
      <c r="Q204" s="11">
        <v>6880.7192843797429</v>
      </c>
      <c r="R204" t="str">
        <f>VLOOKUP(D204,Lookups!$A$4:$E$311,5,FALSE)</f>
        <v>TYC</v>
      </c>
      <c r="S204" t="str">
        <f t="shared" si="19"/>
        <v>926</v>
      </c>
      <c r="T204" t="str">
        <f t="shared" si="20"/>
        <v>TYC926</v>
      </c>
      <c r="U204" t="str">
        <f t="shared" si="21"/>
        <v>TYC9262017</v>
      </c>
      <c r="V204" t="str">
        <f t="shared" si="22"/>
        <v>PLTL</v>
      </c>
      <c r="W204" t="str">
        <f t="shared" si="23"/>
        <v>TYCPLTL2017</v>
      </c>
    </row>
    <row r="205" spans="1:23" x14ac:dyDescent="0.25">
      <c r="A205">
        <v>2017</v>
      </c>
      <c r="B205">
        <v>926004</v>
      </c>
      <c r="C205" t="s">
        <v>17</v>
      </c>
      <c r="D205" s="1" t="s">
        <v>23</v>
      </c>
      <c r="E205" s="11">
        <v>29.330451908790774</v>
      </c>
      <c r="F205" s="11">
        <v>26.061008572194435</v>
      </c>
      <c r="G205" s="11">
        <v>30.42551847213268</v>
      </c>
      <c r="H205" s="11">
        <v>23.752702794790274</v>
      </c>
      <c r="I205" s="11">
        <v>29.125619314208837</v>
      </c>
      <c r="J205" s="11">
        <v>26.903973480666263</v>
      </c>
      <c r="K205" s="11">
        <v>24.981698362281911</v>
      </c>
      <c r="L205" s="11">
        <v>31.260605203889817</v>
      </c>
      <c r="M205" s="11">
        <v>27.321516846544831</v>
      </c>
      <c r="N205" s="11">
        <v>29.511649973228643</v>
      </c>
      <c r="O205" s="11">
        <v>26.580968235363972</v>
      </c>
      <c r="P205" s="11">
        <v>22.586732641016155</v>
      </c>
      <c r="Q205" s="11">
        <v>327.84244580510858</v>
      </c>
      <c r="R205" t="str">
        <f>VLOOKUP(D205,Lookups!$A$4:$E$311,5,FALSE)</f>
        <v>TYC</v>
      </c>
      <c r="S205" t="str">
        <f t="shared" si="19"/>
        <v>926</v>
      </c>
      <c r="T205" t="str">
        <f t="shared" si="20"/>
        <v>TYC926</v>
      </c>
      <c r="U205" t="str">
        <f t="shared" si="21"/>
        <v>TYC9262017</v>
      </c>
      <c r="V205" t="str">
        <f t="shared" si="22"/>
        <v>PLTL</v>
      </c>
      <c r="W205" t="str">
        <f t="shared" si="23"/>
        <v>TYCPLTL2017</v>
      </c>
    </row>
    <row r="206" spans="1:23" x14ac:dyDescent="0.25">
      <c r="A206">
        <v>2017</v>
      </c>
      <c r="B206">
        <v>926005</v>
      </c>
      <c r="C206" t="s">
        <v>17</v>
      </c>
      <c r="D206" s="1" t="s">
        <v>23</v>
      </c>
      <c r="E206" s="11">
        <v>25.13555246540675</v>
      </c>
      <c r="F206" s="11">
        <v>22.333711403589991</v>
      </c>
      <c r="G206" s="11">
        <v>26.074000435509234</v>
      </c>
      <c r="H206" s="11">
        <v>20.355544099704904</v>
      </c>
      <c r="I206" s="11">
        <v>24.96001543502787</v>
      </c>
      <c r="J206" s="11">
        <v>23.05611379784154</v>
      </c>
      <c r="K206" s="11">
        <v>21.408766281978192</v>
      </c>
      <c r="L206" s="11">
        <v>26.789651405515443</v>
      </c>
      <c r="M206" s="11">
        <v>23.413939282844645</v>
      </c>
      <c r="N206" s="11">
        <v>25.290835223049609</v>
      </c>
      <c r="O206" s="11">
        <v>22.779305403782537</v>
      </c>
      <c r="P206" s="11">
        <v>19.356333311394348</v>
      </c>
      <c r="Q206" s="11">
        <v>280.95376854564506</v>
      </c>
      <c r="R206" t="str">
        <f>VLOOKUP(D206,Lookups!$A$4:$E$311,5,FALSE)</f>
        <v>TYC</v>
      </c>
      <c r="S206" t="str">
        <f t="shared" si="19"/>
        <v>926</v>
      </c>
      <c r="T206" t="str">
        <f t="shared" si="20"/>
        <v>TYC926</v>
      </c>
      <c r="U206" t="str">
        <f t="shared" si="21"/>
        <v>TYC9262017</v>
      </c>
      <c r="V206" t="str">
        <f t="shared" si="22"/>
        <v>PLTL</v>
      </c>
      <c r="W206" t="str">
        <f t="shared" si="23"/>
        <v>TYCPLTL2017</v>
      </c>
    </row>
    <row r="207" spans="1:23" x14ac:dyDescent="0.25">
      <c r="A207">
        <v>2017</v>
      </c>
      <c r="B207">
        <v>926019</v>
      </c>
      <c r="C207" t="s">
        <v>17</v>
      </c>
      <c r="D207" s="1" t="s">
        <v>23</v>
      </c>
      <c r="E207" s="11">
        <v>37.701729116721701</v>
      </c>
      <c r="F207" s="11">
        <v>33.499145828126615</v>
      </c>
      <c r="G207" s="11">
        <v>39.109341350733068</v>
      </c>
      <c r="H207" s="11">
        <v>30.532020759311287</v>
      </c>
      <c r="I207" s="11">
        <v>37.438434742014536</v>
      </c>
      <c r="J207" s="11">
        <v>34.582703447113779</v>
      </c>
      <c r="K207" s="11">
        <v>32.111787007554263</v>
      </c>
      <c r="L207" s="11">
        <v>40.182772263000729</v>
      </c>
      <c r="M207" s="11">
        <v>35.119418903247613</v>
      </c>
      <c r="N207" s="11">
        <v>37.93464337127034</v>
      </c>
      <c r="O207" s="11">
        <v>34.167508471614028</v>
      </c>
      <c r="P207" s="11">
        <v>29.033268164824367</v>
      </c>
      <c r="Q207" s="11">
        <v>421.41277342553235</v>
      </c>
      <c r="R207" t="str">
        <f>VLOOKUP(D207,Lookups!$A$4:$E$311,5,FALSE)</f>
        <v>TYC</v>
      </c>
      <c r="S207" t="str">
        <f t="shared" si="19"/>
        <v>926</v>
      </c>
      <c r="T207" t="str">
        <f t="shared" si="20"/>
        <v>TYC926</v>
      </c>
      <c r="U207" t="str">
        <f t="shared" si="21"/>
        <v>TYC9262017</v>
      </c>
      <c r="V207" t="str">
        <f t="shared" si="22"/>
        <v>PLTL</v>
      </c>
      <c r="W207" t="str">
        <f t="shared" si="23"/>
        <v>TYCPLTL2017</v>
      </c>
    </row>
    <row r="208" spans="1:23" x14ac:dyDescent="0.25">
      <c r="A208">
        <v>2017</v>
      </c>
      <c r="B208">
        <v>926101</v>
      </c>
      <c r="C208" t="s">
        <v>17</v>
      </c>
      <c r="D208" s="1" t="s">
        <v>23</v>
      </c>
      <c r="E208" s="11">
        <v>878.13849238160276</v>
      </c>
      <c r="F208" s="11">
        <v>780.25305742636101</v>
      </c>
      <c r="G208" s="11">
        <v>910.92421637865971</v>
      </c>
      <c r="H208" s="11">
        <v>711.14358166278066</v>
      </c>
      <c r="I208" s="11">
        <v>872.00591091452736</v>
      </c>
      <c r="J208" s="11">
        <v>805.49098884855584</v>
      </c>
      <c r="K208" s="11">
        <v>747.93907046523304</v>
      </c>
      <c r="L208" s="11">
        <v>935.92627928289005</v>
      </c>
      <c r="M208" s="11">
        <v>817.99202030067113</v>
      </c>
      <c r="N208" s="11">
        <v>883.56346829478491</v>
      </c>
      <c r="O208" s="11">
        <v>795.82037961201388</v>
      </c>
      <c r="P208" s="11">
        <v>676.23504100404386</v>
      </c>
      <c r="Q208" s="11">
        <v>9815.4325065721259</v>
      </c>
      <c r="R208" t="str">
        <f>VLOOKUP(D208,Lookups!$A$4:$E$311,5,FALSE)</f>
        <v>TYC</v>
      </c>
      <c r="S208" t="str">
        <f t="shared" si="19"/>
        <v>926</v>
      </c>
      <c r="T208" t="str">
        <f t="shared" si="20"/>
        <v>TYC926</v>
      </c>
      <c r="U208" t="str">
        <f t="shared" si="21"/>
        <v>TYC9262017</v>
      </c>
      <c r="V208" t="str">
        <f t="shared" si="22"/>
        <v>PLTL</v>
      </c>
      <c r="W208" t="str">
        <f t="shared" si="23"/>
        <v>TYCPLTL2017</v>
      </c>
    </row>
    <row r="209" spans="1:23" x14ac:dyDescent="0.25">
      <c r="A209">
        <v>2017</v>
      </c>
      <c r="B209">
        <v>926102</v>
      </c>
      <c r="C209" t="s">
        <v>17</v>
      </c>
      <c r="D209" s="1" t="s">
        <v>23</v>
      </c>
      <c r="E209" s="11">
        <v>182.96242695790011</v>
      </c>
      <c r="F209" s="11">
        <v>162.56774331902594</v>
      </c>
      <c r="G209" s="11">
        <v>189.79341738152303</v>
      </c>
      <c r="H209" s="11">
        <v>148.16860523182081</v>
      </c>
      <c r="I209" s="11">
        <v>181.68468774197063</v>
      </c>
      <c r="J209" s="11">
        <v>167.82613163073566</v>
      </c>
      <c r="K209" s="11">
        <v>155.83504052739758</v>
      </c>
      <c r="L209" s="11">
        <v>195.00266187723545</v>
      </c>
      <c r="M209" s="11">
        <v>170.43075387859187</v>
      </c>
      <c r="N209" s="11">
        <v>184.09273472583772</v>
      </c>
      <c r="O209" s="11">
        <v>165.8112351748469</v>
      </c>
      <c r="P209" s="11">
        <v>140.89532046422229</v>
      </c>
      <c r="Q209" s="11">
        <v>2045.070758911108</v>
      </c>
      <c r="R209" t="str">
        <f>VLOOKUP(D209,Lookups!$A$4:$E$311,5,FALSE)</f>
        <v>TYC</v>
      </c>
      <c r="S209" t="str">
        <f t="shared" si="19"/>
        <v>926</v>
      </c>
      <c r="T209" t="str">
        <f t="shared" si="20"/>
        <v>TYC926</v>
      </c>
      <c r="U209" t="str">
        <f t="shared" si="21"/>
        <v>TYC9262017</v>
      </c>
      <c r="V209" t="str">
        <f t="shared" si="22"/>
        <v>PLTL</v>
      </c>
      <c r="W209" t="str">
        <f t="shared" si="23"/>
        <v>TYCPLTL2017</v>
      </c>
    </row>
    <row r="210" spans="1:23" x14ac:dyDescent="0.25">
      <c r="A210">
        <v>2017</v>
      </c>
      <c r="B210">
        <v>926106</v>
      </c>
      <c r="C210" t="s">
        <v>17</v>
      </c>
      <c r="D210" s="1" t="s">
        <v>23</v>
      </c>
      <c r="E210" s="11">
        <v>222.05774140873464</v>
      </c>
      <c r="F210" s="11">
        <v>197.30513257590496</v>
      </c>
      <c r="G210" s="11">
        <v>230.34837424671858</v>
      </c>
      <c r="H210" s="11">
        <v>179.82919429152162</v>
      </c>
      <c r="I210" s="11">
        <v>220.50697555414774</v>
      </c>
      <c r="J210" s="11">
        <v>203.68713051593576</v>
      </c>
      <c r="K210" s="11">
        <v>189.13378941904313</v>
      </c>
      <c r="L210" s="11">
        <v>236.6707273461883</v>
      </c>
      <c r="M210" s="11">
        <v>206.84830706567064</v>
      </c>
      <c r="N210" s="11">
        <v>223.42957274163845</v>
      </c>
      <c r="O210" s="11">
        <v>201.2416920529333</v>
      </c>
      <c r="P210" s="11">
        <v>171.00175788848838</v>
      </c>
      <c r="Q210" s="11">
        <v>2482.0603951069252</v>
      </c>
      <c r="R210" t="str">
        <f>VLOOKUP(D210,Lookups!$A$4:$E$311,5,FALSE)</f>
        <v>TYC</v>
      </c>
      <c r="S210" t="str">
        <f t="shared" si="19"/>
        <v>926</v>
      </c>
      <c r="T210" t="str">
        <f t="shared" si="20"/>
        <v>TYC926</v>
      </c>
      <c r="U210" t="str">
        <f t="shared" si="21"/>
        <v>TYC9262017</v>
      </c>
      <c r="V210" t="str">
        <f t="shared" si="22"/>
        <v>PLTL</v>
      </c>
      <c r="W210" t="str">
        <f t="shared" si="23"/>
        <v>TYCPLTL2017</v>
      </c>
    </row>
    <row r="211" spans="1:23" x14ac:dyDescent="0.25">
      <c r="A211">
        <v>2017</v>
      </c>
      <c r="B211">
        <v>926116</v>
      </c>
      <c r="C211" t="s">
        <v>17</v>
      </c>
      <c r="D211" s="1" t="s">
        <v>23</v>
      </c>
      <c r="E211" s="11">
        <v>39.050462416647932</v>
      </c>
      <c r="F211" s="11">
        <v>34.69753684509034</v>
      </c>
      <c r="G211" s="11">
        <v>40.508430258687696</v>
      </c>
      <c r="H211" s="11">
        <v>31.62426650179788</v>
      </c>
      <c r="I211" s="11">
        <v>38.777749007345527</v>
      </c>
      <c r="J211" s="11">
        <v>35.81985741414254</v>
      </c>
      <c r="K211" s="11">
        <v>33.260546957612299</v>
      </c>
      <c r="L211" s="11">
        <v>41.62026185045903</v>
      </c>
      <c r="M211" s="11">
        <v>36.375773210028207</v>
      </c>
      <c r="N211" s="11">
        <v>39.291708894107749</v>
      </c>
      <c r="O211" s="11">
        <v>35.389809345627214</v>
      </c>
      <c r="P211" s="11">
        <v>30.071897864230355</v>
      </c>
      <c r="Q211" s="11">
        <v>436.4883005657768</v>
      </c>
      <c r="R211" t="str">
        <f>VLOOKUP(D211,Lookups!$A$4:$E$311,5,FALSE)</f>
        <v>TYC</v>
      </c>
      <c r="S211" t="str">
        <f t="shared" ref="S211:S224" si="24">LEFT(B211,3)</f>
        <v>926</v>
      </c>
      <c r="T211" t="str">
        <f t="shared" ref="T211:T224" si="25">R211&amp;S211</f>
        <v>TYC926</v>
      </c>
      <c r="U211" t="str">
        <f t="shared" ref="U211:U224" si="26">T211&amp;A211</f>
        <v>TYC9262017</v>
      </c>
      <c r="V211" t="str">
        <f t="shared" ref="V211:V224" si="27">LEFT(C211,4)</f>
        <v>PLTL</v>
      </c>
      <c r="W211" t="str">
        <f t="shared" si="23"/>
        <v>TYCPLTL2017</v>
      </c>
    </row>
    <row r="212" spans="1:23" x14ac:dyDescent="0.25">
      <c r="A212">
        <v>2017</v>
      </c>
      <c r="B212">
        <v>408105</v>
      </c>
      <c r="C212" t="s">
        <v>17</v>
      </c>
      <c r="D212" s="1" t="s">
        <v>26</v>
      </c>
      <c r="E212" s="11">
        <v>28.800959165982153</v>
      </c>
      <c r="F212" s="11">
        <v>25.768385084797774</v>
      </c>
      <c r="G212" s="11">
        <v>30.773831239805883</v>
      </c>
      <c r="H212" s="11">
        <v>24.604624162886683</v>
      </c>
      <c r="I212" s="11">
        <v>30.773831239805883</v>
      </c>
      <c r="J212" s="11">
        <v>29.234184034722777</v>
      </c>
      <c r="K212" s="11">
        <v>27.692413178322315</v>
      </c>
      <c r="L212" s="11">
        <v>32.311354793571631</v>
      </c>
      <c r="M212" s="11">
        <v>27.692413178322315</v>
      </c>
      <c r="N212" s="11">
        <v>30.773831239805883</v>
      </c>
      <c r="O212" s="11">
        <v>27.692413178322315</v>
      </c>
      <c r="P212" s="11">
        <v>60.129063399617948</v>
      </c>
      <c r="Q212" s="11">
        <v>376.24730389596357</v>
      </c>
      <c r="R212" t="str">
        <f>VLOOKUP(D212,Lookups!$A$4:$E$311,5,FALSE)</f>
        <v>GRC</v>
      </c>
      <c r="S212" t="str">
        <f t="shared" si="24"/>
        <v>408</v>
      </c>
      <c r="T212" t="str">
        <f t="shared" si="25"/>
        <v>GRC408</v>
      </c>
      <c r="U212" t="str">
        <f t="shared" si="26"/>
        <v>GRC4082017</v>
      </c>
      <c r="V212" t="str">
        <f t="shared" si="27"/>
        <v>PLTL</v>
      </c>
      <c r="W212" t="str">
        <f t="shared" si="23"/>
        <v>GRCPLTL2017</v>
      </c>
    </row>
    <row r="213" spans="1:23" x14ac:dyDescent="0.25">
      <c r="A213">
        <v>2017</v>
      </c>
      <c r="B213">
        <v>408106</v>
      </c>
      <c r="C213" t="s">
        <v>17</v>
      </c>
      <c r="D213" s="1" t="s">
        <v>26</v>
      </c>
      <c r="E213" s="11">
        <v>1303.6360499860878</v>
      </c>
      <c r="F213" s="11">
        <v>1166.3707292826418</v>
      </c>
      <c r="G213" s="11">
        <v>1392.9354077826572</v>
      </c>
      <c r="H213" s="11">
        <v>1113.6946818418237</v>
      </c>
      <c r="I213" s="11">
        <v>1392.9354077826572</v>
      </c>
      <c r="J213" s="11">
        <v>1323.2453815151514</v>
      </c>
      <c r="K213" s="11">
        <v>1253.4592310734836</v>
      </c>
      <c r="L213" s="11">
        <v>1462.529309876001</v>
      </c>
      <c r="M213" s="11">
        <v>1253.4592310734836</v>
      </c>
      <c r="N213" s="11">
        <v>1392.9354077826572</v>
      </c>
      <c r="O213" s="11">
        <v>1253.4592310734836</v>
      </c>
      <c r="P213" s="11">
        <v>2721.659867225047</v>
      </c>
      <c r="Q213" s="11">
        <v>17030.319936295178</v>
      </c>
      <c r="R213" t="str">
        <f>VLOOKUP(D213,Lookups!$A$4:$E$311,5,FALSE)</f>
        <v>GRC</v>
      </c>
      <c r="S213" t="str">
        <f t="shared" si="24"/>
        <v>408</v>
      </c>
      <c r="T213" t="str">
        <f t="shared" si="25"/>
        <v>GRC408</v>
      </c>
      <c r="U213" t="str">
        <f t="shared" si="26"/>
        <v>GRC4082017</v>
      </c>
      <c r="V213" t="str">
        <f t="shared" si="27"/>
        <v>PLTL</v>
      </c>
      <c r="W213" t="str">
        <f t="shared" si="23"/>
        <v>GRCPLTL2017</v>
      </c>
    </row>
    <row r="214" spans="1:23" x14ac:dyDescent="0.25">
      <c r="A214">
        <v>2017</v>
      </c>
      <c r="B214">
        <v>408107</v>
      </c>
      <c r="C214" t="s">
        <v>17</v>
      </c>
      <c r="D214" s="1" t="s">
        <v>26</v>
      </c>
      <c r="E214" s="11">
        <v>22.411515093807751</v>
      </c>
      <c r="F214" s="11">
        <v>20.051712442726977</v>
      </c>
      <c r="G214" s="11">
        <v>23.946708835302175</v>
      </c>
      <c r="H214" s="11">
        <v>19.146129912760404</v>
      </c>
      <c r="I214" s="11">
        <v>23.946708835302175</v>
      </c>
      <c r="J214" s="11">
        <v>22.748629758247862</v>
      </c>
      <c r="K214" s="11">
        <v>21.548898158328644</v>
      </c>
      <c r="L214" s="11">
        <v>25.14313538949159</v>
      </c>
      <c r="M214" s="11">
        <v>21.548898158328644</v>
      </c>
      <c r="N214" s="11">
        <v>23.946708835302175</v>
      </c>
      <c r="O214" s="11">
        <v>21.548898158328644</v>
      </c>
      <c r="P214" s="11">
        <v>46.789532396849481</v>
      </c>
      <c r="Q214" s="11">
        <v>292.77747597477656</v>
      </c>
      <c r="R214" t="str">
        <f>VLOOKUP(D214,Lookups!$A$4:$E$311,5,FALSE)</f>
        <v>GRC</v>
      </c>
      <c r="S214" t="str">
        <f t="shared" si="24"/>
        <v>408</v>
      </c>
      <c r="T214" t="str">
        <f t="shared" si="25"/>
        <v>GRC408</v>
      </c>
      <c r="U214" t="str">
        <f t="shared" si="26"/>
        <v>GRC4082017</v>
      </c>
      <c r="V214" t="str">
        <f t="shared" si="27"/>
        <v>PLTL</v>
      </c>
      <c r="W214" t="str">
        <f t="shared" si="23"/>
        <v>GRCPLTL2017</v>
      </c>
    </row>
    <row r="215" spans="1:23" x14ac:dyDescent="0.25">
      <c r="A215">
        <v>2017</v>
      </c>
      <c r="B215">
        <v>925002</v>
      </c>
      <c r="C215" t="s">
        <v>17</v>
      </c>
      <c r="D215" s="1" t="s">
        <v>26</v>
      </c>
      <c r="E215" s="11">
        <v>185.30843971238454</v>
      </c>
      <c r="F215" s="11">
        <v>165.79653498525838</v>
      </c>
      <c r="G215" s="11">
        <v>198.00210882407939</v>
      </c>
      <c r="H215" s="11">
        <v>158.30877322722958</v>
      </c>
      <c r="I215" s="11">
        <v>198.00210882407939</v>
      </c>
      <c r="J215" s="11">
        <v>188.09585467340258</v>
      </c>
      <c r="K215" s="11">
        <v>178.17593672389725</v>
      </c>
      <c r="L215" s="11">
        <v>207.89469917592766</v>
      </c>
      <c r="M215" s="11">
        <v>178.17593672389725</v>
      </c>
      <c r="N215" s="11">
        <v>198.00210882407939</v>
      </c>
      <c r="O215" s="11">
        <v>178.17593672389725</v>
      </c>
      <c r="P215" s="11">
        <v>386.87680003070756</v>
      </c>
      <c r="Q215" s="11">
        <v>2420.8152384488399</v>
      </c>
      <c r="R215" t="str">
        <f>VLOOKUP(D215,Lookups!$A$4:$E$311,5,FALSE)</f>
        <v>GRC</v>
      </c>
      <c r="S215" t="str">
        <f t="shared" si="24"/>
        <v>925</v>
      </c>
      <c r="T215" t="str">
        <f t="shared" si="25"/>
        <v>GRC925</v>
      </c>
      <c r="U215" t="str">
        <f t="shared" si="26"/>
        <v>GRC9252017</v>
      </c>
      <c r="V215" t="str">
        <f t="shared" si="27"/>
        <v>PLTL</v>
      </c>
      <c r="W215" t="str">
        <f t="shared" si="23"/>
        <v>GRCPLTL2017</v>
      </c>
    </row>
    <row r="216" spans="1:23" x14ac:dyDescent="0.25">
      <c r="A216">
        <v>2017</v>
      </c>
      <c r="B216">
        <v>926002</v>
      </c>
      <c r="C216" t="s">
        <v>17</v>
      </c>
      <c r="D216" s="1" t="s">
        <v>26</v>
      </c>
      <c r="E216" s="11">
        <v>78.455209775070259</v>
      </c>
      <c r="F216" s="11">
        <v>70.194330881190282</v>
      </c>
      <c r="G216" s="11">
        <v>83.829408999450166</v>
      </c>
      <c r="H216" s="11">
        <v>67.024189681017845</v>
      </c>
      <c r="I216" s="11">
        <v>83.829408999450166</v>
      </c>
      <c r="J216" s="11">
        <v>79.635335331338823</v>
      </c>
      <c r="K216" s="11">
        <v>75.435476734030104</v>
      </c>
      <c r="L216" s="11">
        <v>88.017697738364106</v>
      </c>
      <c r="M216" s="11">
        <v>75.435476734030104</v>
      </c>
      <c r="N216" s="11">
        <v>83.829408999450166</v>
      </c>
      <c r="O216" s="11">
        <v>75.435476734030104</v>
      </c>
      <c r="P216" s="11">
        <v>163.79448529504052</v>
      </c>
      <c r="Q216" s="11">
        <v>1024.9159059024626</v>
      </c>
      <c r="R216" t="str">
        <f>VLOOKUP(D216,Lookups!$A$4:$E$311,5,FALSE)</f>
        <v>GRC</v>
      </c>
      <c r="S216" t="str">
        <f t="shared" si="24"/>
        <v>926</v>
      </c>
      <c r="T216" t="str">
        <f t="shared" si="25"/>
        <v>GRC926</v>
      </c>
      <c r="U216" t="str">
        <f t="shared" si="26"/>
        <v>GRC9262017</v>
      </c>
      <c r="V216" t="str">
        <f t="shared" si="27"/>
        <v>PLTL</v>
      </c>
      <c r="W216" t="str">
        <f t="shared" si="23"/>
        <v>GRCPLTL2017</v>
      </c>
    </row>
    <row r="217" spans="1:23" x14ac:dyDescent="0.25">
      <c r="A217">
        <v>2017</v>
      </c>
      <c r="B217">
        <v>926003</v>
      </c>
      <c r="C217" t="s">
        <v>17</v>
      </c>
      <c r="D217" s="1" t="s">
        <v>26</v>
      </c>
      <c r="E217" s="11">
        <v>2242.4259848790807</v>
      </c>
      <c r="F217" s="11">
        <v>2006.3115248873887</v>
      </c>
      <c r="G217" s="11">
        <v>2396.0326608820792</v>
      </c>
      <c r="H217" s="11">
        <v>1915.7017741342745</v>
      </c>
      <c r="I217" s="11">
        <v>2396.0326608820792</v>
      </c>
      <c r="J217" s="11">
        <v>2276.156622020751</v>
      </c>
      <c r="K217" s="11">
        <v>2156.1152368989242</v>
      </c>
      <c r="L217" s="11">
        <v>2515.7433534829092</v>
      </c>
      <c r="M217" s="11">
        <v>2156.1152368989242</v>
      </c>
      <c r="N217" s="11">
        <v>2396.0326608820792</v>
      </c>
      <c r="O217" s="11">
        <v>2156.1152368989242</v>
      </c>
      <c r="P217" s="11">
        <v>4681.6140197512377</v>
      </c>
      <c r="Q217" s="11">
        <v>29294.396972498653</v>
      </c>
      <c r="R217" t="str">
        <f>VLOOKUP(D217,Lookups!$A$4:$E$311,5,FALSE)</f>
        <v>GRC</v>
      </c>
      <c r="S217" t="str">
        <f t="shared" si="24"/>
        <v>926</v>
      </c>
      <c r="T217" t="str">
        <f t="shared" si="25"/>
        <v>GRC926</v>
      </c>
      <c r="U217" t="str">
        <f t="shared" si="26"/>
        <v>GRC9262017</v>
      </c>
      <c r="V217" t="str">
        <f t="shared" si="27"/>
        <v>PLTL</v>
      </c>
      <c r="W217" t="str">
        <f t="shared" si="23"/>
        <v>GRCPLTL2017</v>
      </c>
    </row>
    <row r="218" spans="1:23" x14ac:dyDescent="0.25">
      <c r="A218">
        <v>2017</v>
      </c>
      <c r="B218">
        <v>926004</v>
      </c>
      <c r="C218" t="s">
        <v>17</v>
      </c>
      <c r="D218" s="1" t="s">
        <v>26</v>
      </c>
      <c r="E218" s="11">
        <v>106.84383260462543</v>
      </c>
      <c r="F218" s="11">
        <v>95.593796256048151</v>
      </c>
      <c r="G218" s="11">
        <v>114.16265877257241</v>
      </c>
      <c r="H218" s="11">
        <v>91.27655541639804</v>
      </c>
      <c r="I218" s="11">
        <v>114.16265877257241</v>
      </c>
      <c r="J218" s="11">
        <v>108.4509806544222</v>
      </c>
      <c r="K218" s="11">
        <v>102.73142435955727</v>
      </c>
      <c r="L218" s="11">
        <v>119.86645871400796</v>
      </c>
      <c r="M218" s="11">
        <v>102.73142435955727</v>
      </c>
      <c r="N218" s="11">
        <v>114.16265877257241</v>
      </c>
      <c r="O218" s="11">
        <v>102.73142435955727</v>
      </c>
      <c r="P218" s="11">
        <v>223.06269549973194</v>
      </c>
      <c r="Q218" s="11">
        <v>1395.776568541623</v>
      </c>
      <c r="R218" t="str">
        <f>VLOOKUP(D218,Lookups!$A$4:$E$311,5,FALSE)</f>
        <v>GRC</v>
      </c>
      <c r="S218" t="str">
        <f t="shared" si="24"/>
        <v>926</v>
      </c>
      <c r="T218" t="str">
        <f t="shared" si="25"/>
        <v>GRC926</v>
      </c>
      <c r="U218" t="str">
        <f t="shared" si="26"/>
        <v>GRC9262017</v>
      </c>
      <c r="V218" t="str">
        <f t="shared" si="27"/>
        <v>PLTL</v>
      </c>
      <c r="W218" t="str">
        <f t="shared" si="23"/>
        <v>GRCPLTL2017</v>
      </c>
    </row>
    <row r="219" spans="1:23" x14ac:dyDescent="0.25">
      <c r="A219">
        <v>2017</v>
      </c>
      <c r="B219">
        <v>926005</v>
      </c>
      <c r="C219" t="s">
        <v>17</v>
      </c>
      <c r="D219" s="1" t="s">
        <v>26</v>
      </c>
      <c r="E219" s="11">
        <v>91.562815615322691</v>
      </c>
      <c r="F219" s="11">
        <v>81.921781792974897</v>
      </c>
      <c r="G219" s="11">
        <v>97.834888739245031</v>
      </c>
      <c r="H219" s="11">
        <v>78.222001306527702</v>
      </c>
      <c r="I219" s="11">
        <v>97.834888739245031</v>
      </c>
      <c r="J219" s="11">
        <v>92.94010616137237</v>
      </c>
      <c r="K219" s="11">
        <v>88.038572159254372</v>
      </c>
      <c r="L219" s="11">
        <v>102.72291989287234</v>
      </c>
      <c r="M219" s="11">
        <v>88.038572159254372</v>
      </c>
      <c r="N219" s="11">
        <v>97.834888739245031</v>
      </c>
      <c r="O219" s="11">
        <v>88.038572159254372</v>
      </c>
      <c r="P219" s="11">
        <v>191.15982608260188</v>
      </c>
      <c r="Q219" s="11">
        <v>1196.1498335471701</v>
      </c>
      <c r="R219" t="str">
        <f>VLOOKUP(D219,Lookups!$A$4:$E$311,5,FALSE)</f>
        <v>GRC</v>
      </c>
      <c r="S219" t="str">
        <f t="shared" si="24"/>
        <v>926</v>
      </c>
      <c r="T219" t="str">
        <f t="shared" si="25"/>
        <v>GRC926</v>
      </c>
      <c r="U219" t="str">
        <f t="shared" si="26"/>
        <v>GRC9262017</v>
      </c>
      <c r="V219" t="str">
        <f t="shared" si="27"/>
        <v>PLTL</v>
      </c>
      <c r="W219" t="str">
        <f t="shared" si="23"/>
        <v>GRCPLTL2017</v>
      </c>
    </row>
    <row r="220" spans="1:23" x14ac:dyDescent="0.25">
      <c r="A220">
        <v>2017</v>
      </c>
      <c r="B220">
        <v>926019</v>
      </c>
      <c r="C220" t="s">
        <v>17</v>
      </c>
      <c r="D220" s="1" t="s">
        <v>26</v>
      </c>
      <c r="E220" s="11">
        <v>137.33839652994351</v>
      </c>
      <c r="F220" s="11">
        <v>122.87745933448862</v>
      </c>
      <c r="G220" s="11">
        <v>146.74610707236479</v>
      </c>
      <c r="H220" s="11">
        <v>117.3280240521992</v>
      </c>
      <c r="I220" s="11">
        <v>146.74610707236479</v>
      </c>
      <c r="J220" s="11">
        <v>139.40424470072278</v>
      </c>
      <c r="K220" s="11">
        <v>132.05225562236126</v>
      </c>
      <c r="L220" s="11">
        <v>154.07784273728731</v>
      </c>
      <c r="M220" s="11">
        <v>132.05225562236126</v>
      </c>
      <c r="N220" s="11">
        <v>146.74610707236479</v>
      </c>
      <c r="O220" s="11">
        <v>132.05225562236126</v>
      </c>
      <c r="P220" s="11">
        <v>286.72757405609946</v>
      </c>
      <c r="Q220" s="11">
        <v>1794.1486294949191</v>
      </c>
      <c r="R220" t="str">
        <f>VLOOKUP(D220,Lookups!$A$4:$E$311,5,FALSE)</f>
        <v>GRC</v>
      </c>
      <c r="S220" t="str">
        <f t="shared" si="24"/>
        <v>926</v>
      </c>
      <c r="T220" t="str">
        <f t="shared" si="25"/>
        <v>GRC926</v>
      </c>
      <c r="U220" t="str">
        <f t="shared" si="26"/>
        <v>GRC9262017</v>
      </c>
      <c r="V220" t="str">
        <f t="shared" si="27"/>
        <v>PLTL</v>
      </c>
      <c r="W220" t="str">
        <f t="shared" si="23"/>
        <v>GRCPLTL2017</v>
      </c>
    </row>
    <row r="221" spans="1:23" x14ac:dyDescent="0.25">
      <c r="A221">
        <v>2017</v>
      </c>
      <c r="B221">
        <v>926101</v>
      </c>
      <c r="C221" t="s">
        <v>17</v>
      </c>
      <c r="D221" s="1" t="s">
        <v>26</v>
      </c>
      <c r="E221" s="11">
        <v>3198.8488406337087</v>
      </c>
      <c r="F221" s="11">
        <v>2862.0285969804909</v>
      </c>
      <c r="G221" s="11">
        <v>3417.9706938226714</v>
      </c>
      <c r="H221" s="11">
        <v>2732.772649135979</v>
      </c>
      <c r="I221" s="11">
        <v>3417.9706938226714</v>
      </c>
      <c r="J221" s="11">
        <v>3246.9660182984539</v>
      </c>
      <c r="K221" s="11">
        <v>3075.7254742562718</v>
      </c>
      <c r="L221" s="11">
        <v>3588.7395008289245</v>
      </c>
      <c r="M221" s="11">
        <v>3075.7254742562718</v>
      </c>
      <c r="N221" s="11">
        <v>3417.9706938226714</v>
      </c>
      <c r="O221" s="11">
        <v>3075.7254742562718</v>
      </c>
      <c r="P221" s="11">
        <v>6678.3812176450983</v>
      </c>
      <c r="Q221" s="11">
        <v>41788.825327759485</v>
      </c>
      <c r="R221" t="str">
        <f>VLOOKUP(D221,Lookups!$A$4:$E$311,5,FALSE)</f>
        <v>GRC</v>
      </c>
      <c r="S221" t="str">
        <f t="shared" si="24"/>
        <v>926</v>
      </c>
      <c r="T221" t="str">
        <f t="shared" si="25"/>
        <v>GRC926</v>
      </c>
      <c r="U221" t="str">
        <f t="shared" si="26"/>
        <v>GRC9262017</v>
      </c>
      <c r="V221" t="str">
        <f t="shared" si="27"/>
        <v>PLTL</v>
      </c>
      <c r="W221" t="str">
        <f t="shared" si="23"/>
        <v>GRCPLTL2017</v>
      </c>
    </row>
    <row r="222" spans="1:23" x14ac:dyDescent="0.25">
      <c r="A222">
        <v>2017</v>
      </c>
      <c r="B222">
        <v>926102</v>
      </c>
      <c r="C222" t="s">
        <v>17</v>
      </c>
      <c r="D222" s="1" t="s">
        <v>26</v>
      </c>
      <c r="E222" s="11">
        <v>666.48843255520853</v>
      </c>
      <c r="F222" s="11">
        <v>596.31106331108242</v>
      </c>
      <c r="G222" s="11">
        <v>712.14303761668828</v>
      </c>
      <c r="H222" s="11">
        <v>569.38025214456911</v>
      </c>
      <c r="I222" s="11">
        <v>712.14303761668828</v>
      </c>
      <c r="J222" s="11">
        <v>676.51377101865512</v>
      </c>
      <c r="K222" s="11">
        <v>640.83536060462461</v>
      </c>
      <c r="L222" s="11">
        <v>747.72316039872419</v>
      </c>
      <c r="M222" s="11">
        <v>640.83536060462461</v>
      </c>
      <c r="N222" s="11">
        <v>712.14303761668828</v>
      </c>
      <c r="O222" s="11">
        <v>640.83536060462461</v>
      </c>
      <c r="P222" s="11">
        <v>1391.4580061471888</v>
      </c>
      <c r="Q222" s="11">
        <v>8706.809880239367</v>
      </c>
      <c r="R222" t="str">
        <f>VLOOKUP(D222,Lookups!$A$4:$E$311,5,FALSE)</f>
        <v>GRC</v>
      </c>
      <c r="S222" t="str">
        <f t="shared" si="24"/>
        <v>926</v>
      </c>
      <c r="T222" t="str">
        <f t="shared" si="25"/>
        <v>GRC926</v>
      </c>
      <c r="U222" t="str">
        <f t="shared" si="26"/>
        <v>GRC9262017</v>
      </c>
      <c r="V222" t="str">
        <f t="shared" si="27"/>
        <v>PLTL</v>
      </c>
      <c r="W222" t="str">
        <f t="shared" si="23"/>
        <v>GRCPLTL2017</v>
      </c>
    </row>
    <row r="223" spans="1:23" x14ac:dyDescent="0.25">
      <c r="A223">
        <v>2017</v>
      </c>
      <c r="B223">
        <v>926106</v>
      </c>
      <c r="C223" t="s">
        <v>17</v>
      </c>
      <c r="D223" s="1" t="s">
        <v>26</v>
      </c>
      <c r="E223" s="11">
        <v>808.90332768876158</v>
      </c>
      <c r="F223" s="11">
        <v>723.73049536760311</v>
      </c>
      <c r="G223" s="11">
        <v>864.31338456996343</v>
      </c>
      <c r="H223" s="11">
        <v>691.04512274015565</v>
      </c>
      <c r="I223" s="11">
        <v>864.31338456996343</v>
      </c>
      <c r="J223" s="11">
        <v>821.0708751632128</v>
      </c>
      <c r="K223" s="11">
        <v>777.7687209159011</v>
      </c>
      <c r="L223" s="11">
        <v>907.49624913615298</v>
      </c>
      <c r="M223" s="11">
        <v>777.7687209159011</v>
      </c>
      <c r="N223" s="11">
        <v>864.31338456996343</v>
      </c>
      <c r="O223" s="11">
        <v>777.7687209159011</v>
      </c>
      <c r="P223" s="11">
        <v>1688.7840156451553</v>
      </c>
      <c r="Q223" s="11">
        <v>10567.276402198635</v>
      </c>
      <c r="R223" t="str">
        <f>VLOOKUP(D223,Lookups!$A$4:$E$311,5,FALSE)</f>
        <v>GRC</v>
      </c>
      <c r="S223" t="str">
        <f t="shared" si="24"/>
        <v>926</v>
      </c>
      <c r="T223" t="str">
        <f t="shared" si="25"/>
        <v>GRC926</v>
      </c>
      <c r="U223" t="str">
        <f t="shared" si="26"/>
        <v>GRC9262017</v>
      </c>
      <c r="V223" t="str">
        <f t="shared" si="27"/>
        <v>PLTL</v>
      </c>
      <c r="W223" t="str">
        <f t="shared" si="23"/>
        <v>GRCPLTL2017</v>
      </c>
    </row>
    <row r="224" spans="1:23" x14ac:dyDescent="0.25">
      <c r="A224">
        <v>2017</v>
      </c>
      <c r="B224">
        <v>926116</v>
      </c>
      <c r="C224" t="s">
        <v>17</v>
      </c>
      <c r="D224" s="1" t="s">
        <v>26</v>
      </c>
      <c r="E224" s="11">
        <v>142.25150988304571</v>
      </c>
      <c r="F224" s="11">
        <v>127.27325032597528</v>
      </c>
      <c r="G224" s="11">
        <v>151.9957697769662</v>
      </c>
      <c r="H224" s="11">
        <v>121.5252907760631</v>
      </c>
      <c r="I224" s="11">
        <v>151.9957697769662</v>
      </c>
      <c r="J224" s="11">
        <v>144.39126124834149</v>
      </c>
      <c r="K224" s="11">
        <v>136.77626374243593</v>
      </c>
      <c r="L224" s="11">
        <v>159.58978932831002</v>
      </c>
      <c r="M224" s="11">
        <v>136.77626374243593</v>
      </c>
      <c r="N224" s="11">
        <v>151.9957697769662</v>
      </c>
      <c r="O224" s="11">
        <v>136.77626374243593</v>
      </c>
      <c r="P224" s="11">
        <v>296.98490273031683</v>
      </c>
      <c r="Q224" s="11">
        <v>1858.3321048502589</v>
      </c>
      <c r="R224" t="str">
        <f>VLOOKUP(D224,Lookups!$A$4:$E$311,5,FALSE)</f>
        <v>GRC</v>
      </c>
      <c r="S224" t="str">
        <f t="shared" si="24"/>
        <v>926</v>
      </c>
      <c r="T224" t="str">
        <f t="shared" si="25"/>
        <v>GRC926</v>
      </c>
      <c r="U224" t="str">
        <f t="shared" si="26"/>
        <v>GRC9262017</v>
      </c>
      <c r="V224" t="str">
        <f t="shared" si="27"/>
        <v>PLTL</v>
      </c>
      <c r="W224" t="str">
        <f t="shared" si="23"/>
        <v>GRCPLTL2017</v>
      </c>
    </row>
  </sheetData>
  <pageMargins left="0.7" right="0.7" top="0.75" bottom="0.75" header="0.3" footer="0.3"/>
  <pageSetup scale="71" orientation="landscape" r:id="rId1"/>
  <headerFooter>
    <oddFooter>&amp;R&amp;"Times New Roman,Bold"&amp;12Attachment to Response to LGE KIUC Question No. 7 
Page &amp;P of &amp;N
Hudson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2"/>
  <sheetViews>
    <sheetView view="pageBreakPreview" zoomScale="60" zoomScaleNormal="100" workbookViewId="0">
      <selection activeCell="C10" sqref="C10"/>
    </sheetView>
  </sheetViews>
  <sheetFormatPr defaultRowHeight="15" x14ac:dyDescent="0.25"/>
  <cols>
    <col min="1" max="1" width="12" bestFit="1" customWidth="1"/>
    <col min="2" max="2" width="65.42578125" bestFit="1" customWidth="1"/>
    <col min="3" max="3" width="12" bestFit="1" customWidth="1"/>
    <col min="9" max="9" width="110.85546875" bestFit="1" customWidth="1"/>
  </cols>
  <sheetData>
    <row r="1" spans="1:9" x14ac:dyDescent="0.25">
      <c r="A1" s="2" t="s">
        <v>29</v>
      </c>
      <c r="B1" s="3" t="s">
        <v>29</v>
      </c>
      <c r="C1" s="3" t="s">
        <v>29</v>
      </c>
      <c r="D1" s="4" t="s">
        <v>30</v>
      </c>
      <c r="H1" s="10" t="s">
        <v>3060</v>
      </c>
      <c r="I1" s="10" t="s">
        <v>3060</v>
      </c>
    </row>
    <row r="2" spans="1:9" x14ac:dyDescent="0.25">
      <c r="A2" s="2" t="s">
        <v>31</v>
      </c>
      <c r="B2" s="3" t="s">
        <v>32</v>
      </c>
      <c r="C2" s="5" t="s">
        <v>33</v>
      </c>
      <c r="D2" s="4" t="s">
        <v>34</v>
      </c>
      <c r="H2" s="10" t="s">
        <v>31</v>
      </c>
      <c r="I2" s="10" t="s">
        <v>32</v>
      </c>
    </row>
    <row r="3" spans="1:9" x14ac:dyDescent="0.25">
      <c r="A3" s="6"/>
      <c r="B3" s="7"/>
      <c r="C3" s="8"/>
      <c r="D3" s="9"/>
      <c r="H3" s="3"/>
      <c r="I3" s="3"/>
    </row>
    <row r="4" spans="1:9" x14ac:dyDescent="0.25">
      <c r="A4" s="6" t="s">
        <v>35</v>
      </c>
      <c r="B4" s="7" t="s">
        <v>36</v>
      </c>
      <c r="C4" s="8" t="s">
        <v>37</v>
      </c>
      <c r="D4" s="9" t="s">
        <v>38</v>
      </c>
      <c r="H4" t="s">
        <v>659</v>
      </c>
      <c r="I4" t="s">
        <v>660</v>
      </c>
    </row>
    <row r="5" spans="1:9" x14ac:dyDescent="0.25">
      <c r="A5" s="6" t="s">
        <v>39</v>
      </c>
      <c r="B5" s="7" t="s">
        <v>40</v>
      </c>
      <c r="C5" s="8" t="s">
        <v>37</v>
      </c>
      <c r="D5" s="9" t="s">
        <v>38</v>
      </c>
      <c r="H5" t="s">
        <v>661</v>
      </c>
      <c r="I5" t="s">
        <v>662</v>
      </c>
    </row>
    <row r="6" spans="1:9" x14ac:dyDescent="0.25">
      <c r="A6" s="6" t="s">
        <v>41</v>
      </c>
      <c r="B6" s="7" t="s">
        <v>42</v>
      </c>
      <c r="C6" s="8" t="s">
        <v>37</v>
      </c>
      <c r="D6" s="9" t="s">
        <v>38</v>
      </c>
      <c r="H6" t="s">
        <v>663</v>
      </c>
      <c r="I6" t="s">
        <v>664</v>
      </c>
    </row>
    <row r="7" spans="1:9" x14ac:dyDescent="0.25">
      <c r="A7" s="6" t="s">
        <v>43</v>
      </c>
      <c r="B7" s="7" t="s">
        <v>44</v>
      </c>
      <c r="C7" s="8" t="s">
        <v>37</v>
      </c>
      <c r="D7" s="9" t="s">
        <v>38</v>
      </c>
      <c r="H7" t="s">
        <v>665</v>
      </c>
      <c r="I7" t="s">
        <v>666</v>
      </c>
    </row>
    <row r="8" spans="1:9" x14ac:dyDescent="0.25">
      <c r="A8" s="6" t="s">
        <v>45</v>
      </c>
      <c r="B8" s="7" t="s">
        <v>46</v>
      </c>
      <c r="C8" s="8" t="s">
        <v>37</v>
      </c>
      <c r="D8" s="9" t="s">
        <v>38</v>
      </c>
      <c r="H8" t="s">
        <v>667</v>
      </c>
      <c r="I8" t="s">
        <v>668</v>
      </c>
    </row>
    <row r="9" spans="1:9" x14ac:dyDescent="0.25">
      <c r="A9" s="6" t="s">
        <v>47</v>
      </c>
      <c r="B9" s="7" t="s">
        <v>48</v>
      </c>
      <c r="C9" s="8" t="s">
        <v>37</v>
      </c>
      <c r="D9" s="9" t="s">
        <v>38</v>
      </c>
      <c r="H9" t="s">
        <v>669</v>
      </c>
      <c r="I9" t="s">
        <v>670</v>
      </c>
    </row>
    <row r="10" spans="1:9" x14ac:dyDescent="0.25">
      <c r="A10" s="6" t="s">
        <v>49</v>
      </c>
      <c r="B10" s="7" t="s">
        <v>50</v>
      </c>
      <c r="C10" s="8" t="s">
        <v>37</v>
      </c>
      <c r="D10" s="9" t="s">
        <v>38</v>
      </c>
      <c r="H10" t="s">
        <v>671</v>
      </c>
      <c r="I10" t="s">
        <v>672</v>
      </c>
    </row>
    <row r="11" spans="1:9" x14ac:dyDescent="0.25">
      <c r="A11" s="6" t="s">
        <v>51</v>
      </c>
      <c r="B11" s="7" t="s">
        <v>52</v>
      </c>
      <c r="C11" s="8" t="s">
        <v>37</v>
      </c>
      <c r="D11" s="9" t="s">
        <v>38</v>
      </c>
      <c r="H11" t="s">
        <v>673</v>
      </c>
      <c r="I11" t="s">
        <v>674</v>
      </c>
    </row>
    <row r="12" spans="1:9" x14ac:dyDescent="0.25">
      <c r="A12" s="6" t="s">
        <v>53</v>
      </c>
      <c r="B12" s="7" t="s">
        <v>54</v>
      </c>
      <c r="C12" s="8" t="s">
        <v>37</v>
      </c>
      <c r="D12" s="9" t="s">
        <v>38</v>
      </c>
      <c r="H12" t="s">
        <v>675</v>
      </c>
      <c r="I12" t="s">
        <v>676</v>
      </c>
    </row>
    <row r="13" spans="1:9" x14ac:dyDescent="0.25">
      <c r="A13" s="6" t="s">
        <v>55</v>
      </c>
      <c r="B13" s="7" t="s">
        <v>56</v>
      </c>
      <c r="C13" s="8" t="s">
        <v>37</v>
      </c>
      <c r="D13" s="9" t="s">
        <v>38</v>
      </c>
      <c r="H13" t="s">
        <v>677</v>
      </c>
      <c r="I13" t="s">
        <v>678</v>
      </c>
    </row>
    <row r="14" spans="1:9" x14ac:dyDescent="0.25">
      <c r="A14" s="6" t="s">
        <v>57</v>
      </c>
      <c r="B14" s="7" t="s">
        <v>58</v>
      </c>
      <c r="C14" s="8" t="s">
        <v>37</v>
      </c>
      <c r="D14" s="9" t="s">
        <v>38</v>
      </c>
      <c r="H14" t="s">
        <v>679</v>
      </c>
      <c r="I14" t="s">
        <v>680</v>
      </c>
    </row>
    <row r="15" spans="1:9" x14ac:dyDescent="0.25">
      <c r="A15" s="6" t="s">
        <v>59</v>
      </c>
      <c r="B15" s="7" t="s">
        <v>60</v>
      </c>
      <c r="C15" s="8" t="s">
        <v>37</v>
      </c>
      <c r="D15" s="9" t="s">
        <v>38</v>
      </c>
      <c r="H15" t="s">
        <v>681</v>
      </c>
      <c r="I15" t="s">
        <v>682</v>
      </c>
    </row>
    <row r="16" spans="1:9" x14ac:dyDescent="0.25">
      <c r="A16" s="6" t="s">
        <v>61</v>
      </c>
      <c r="B16" s="7" t="s">
        <v>62</v>
      </c>
      <c r="C16" s="8" t="s">
        <v>37</v>
      </c>
      <c r="D16" s="9" t="s">
        <v>38</v>
      </c>
      <c r="H16" t="s">
        <v>683</v>
      </c>
      <c r="I16" t="s">
        <v>684</v>
      </c>
    </row>
    <row r="17" spans="1:9" x14ac:dyDescent="0.25">
      <c r="A17" s="6" t="s">
        <v>63</v>
      </c>
      <c r="B17" s="7" t="s">
        <v>64</v>
      </c>
      <c r="C17" s="8" t="s">
        <v>37</v>
      </c>
      <c r="D17" s="9" t="s">
        <v>38</v>
      </c>
      <c r="H17" t="s">
        <v>685</v>
      </c>
      <c r="I17" t="s">
        <v>686</v>
      </c>
    </row>
    <row r="18" spans="1:9" x14ac:dyDescent="0.25">
      <c r="A18" s="6" t="s">
        <v>65</v>
      </c>
      <c r="B18" s="7" t="s">
        <v>66</v>
      </c>
      <c r="C18" s="8" t="s">
        <v>37</v>
      </c>
      <c r="D18" s="9" t="s">
        <v>38</v>
      </c>
      <c r="H18" t="s">
        <v>687</v>
      </c>
      <c r="I18" t="s">
        <v>688</v>
      </c>
    </row>
    <row r="19" spans="1:9" x14ac:dyDescent="0.25">
      <c r="A19" s="6" t="s">
        <v>67</v>
      </c>
      <c r="B19" s="7" t="s">
        <v>68</v>
      </c>
      <c r="C19" s="8" t="s">
        <v>37</v>
      </c>
      <c r="D19" s="9" t="s">
        <v>38</v>
      </c>
      <c r="H19" t="s">
        <v>689</v>
      </c>
      <c r="I19" t="s">
        <v>690</v>
      </c>
    </row>
    <row r="20" spans="1:9" x14ac:dyDescent="0.25">
      <c r="A20" s="6" t="s">
        <v>69</v>
      </c>
      <c r="B20" s="7" t="s">
        <v>70</v>
      </c>
      <c r="C20" s="8" t="s">
        <v>37</v>
      </c>
      <c r="D20" s="9" t="s">
        <v>38</v>
      </c>
      <c r="H20" t="s">
        <v>691</v>
      </c>
      <c r="I20" t="s">
        <v>692</v>
      </c>
    </row>
    <row r="21" spans="1:9" x14ac:dyDescent="0.25">
      <c r="A21" s="6" t="s">
        <v>71</v>
      </c>
      <c r="B21" s="7" t="s">
        <v>72</v>
      </c>
      <c r="C21" s="8" t="s">
        <v>37</v>
      </c>
      <c r="D21" s="9" t="s">
        <v>38</v>
      </c>
      <c r="H21" t="s">
        <v>693</v>
      </c>
      <c r="I21" t="s">
        <v>694</v>
      </c>
    </row>
    <row r="22" spans="1:9" x14ac:dyDescent="0.25">
      <c r="A22" s="6" t="s">
        <v>73</v>
      </c>
      <c r="B22" s="7" t="s">
        <v>74</v>
      </c>
      <c r="C22" s="8" t="s">
        <v>37</v>
      </c>
      <c r="D22" s="9" t="s">
        <v>38</v>
      </c>
      <c r="H22" t="s">
        <v>695</v>
      </c>
      <c r="I22" t="s">
        <v>696</v>
      </c>
    </row>
    <row r="23" spans="1:9" x14ac:dyDescent="0.25">
      <c r="A23" s="6" t="s">
        <v>75</v>
      </c>
      <c r="B23" s="7" t="s">
        <v>76</v>
      </c>
      <c r="C23" s="8" t="s">
        <v>37</v>
      </c>
      <c r="D23" s="9" t="s">
        <v>38</v>
      </c>
      <c r="H23" t="s">
        <v>697</v>
      </c>
      <c r="I23" t="s">
        <v>698</v>
      </c>
    </row>
    <row r="24" spans="1:9" x14ac:dyDescent="0.25">
      <c r="A24" s="6" t="s">
        <v>77</v>
      </c>
      <c r="B24" s="7" t="s">
        <v>78</v>
      </c>
      <c r="C24" s="8" t="s">
        <v>37</v>
      </c>
      <c r="D24" s="9" t="s">
        <v>38</v>
      </c>
      <c r="H24" t="s">
        <v>699</v>
      </c>
      <c r="I24" t="s">
        <v>700</v>
      </c>
    </row>
    <row r="25" spans="1:9" x14ac:dyDescent="0.25">
      <c r="A25" s="6" t="s">
        <v>79</v>
      </c>
      <c r="B25" s="7" t="s">
        <v>80</v>
      </c>
      <c r="C25" s="8" t="s">
        <v>37</v>
      </c>
      <c r="D25" s="9" t="s">
        <v>38</v>
      </c>
      <c r="H25" t="s">
        <v>701</v>
      </c>
      <c r="I25" t="s">
        <v>702</v>
      </c>
    </row>
    <row r="26" spans="1:9" x14ac:dyDescent="0.25">
      <c r="A26" s="6" t="s">
        <v>81</v>
      </c>
      <c r="B26" s="7" t="s">
        <v>82</v>
      </c>
      <c r="C26" s="8" t="s">
        <v>37</v>
      </c>
      <c r="D26" s="9" t="s">
        <v>38</v>
      </c>
      <c r="H26" t="s">
        <v>703</v>
      </c>
      <c r="I26" t="s">
        <v>704</v>
      </c>
    </row>
    <row r="27" spans="1:9" x14ac:dyDescent="0.25">
      <c r="A27" s="6" t="s">
        <v>83</v>
      </c>
      <c r="B27" s="7" t="s">
        <v>84</v>
      </c>
      <c r="C27" s="8" t="s">
        <v>37</v>
      </c>
      <c r="D27" s="9" t="s">
        <v>38</v>
      </c>
      <c r="H27" t="s">
        <v>705</v>
      </c>
      <c r="I27" t="s">
        <v>706</v>
      </c>
    </row>
    <row r="28" spans="1:9" x14ac:dyDescent="0.25">
      <c r="A28" s="6" t="s">
        <v>85</v>
      </c>
      <c r="B28" s="7" t="s">
        <v>86</v>
      </c>
      <c r="C28" s="8" t="s">
        <v>37</v>
      </c>
      <c r="D28" s="9" t="s">
        <v>38</v>
      </c>
      <c r="H28" t="s">
        <v>707</v>
      </c>
      <c r="I28" t="s">
        <v>708</v>
      </c>
    </row>
    <row r="29" spans="1:9" x14ac:dyDescent="0.25">
      <c r="A29" s="6" t="s">
        <v>87</v>
      </c>
      <c r="B29" s="7" t="s">
        <v>88</v>
      </c>
      <c r="C29" s="8" t="s">
        <v>37</v>
      </c>
      <c r="D29" s="9" t="s">
        <v>38</v>
      </c>
      <c r="H29" t="s">
        <v>709</v>
      </c>
      <c r="I29" t="s">
        <v>710</v>
      </c>
    </row>
    <row r="30" spans="1:9" x14ac:dyDescent="0.25">
      <c r="A30" s="6" t="s">
        <v>89</v>
      </c>
      <c r="B30" s="7" t="s">
        <v>90</v>
      </c>
      <c r="C30" s="8" t="s">
        <v>37</v>
      </c>
      <c r="D30" s="9" t="s">
        <v>38</v>
      </c>
      <c r="H30" t="s">
        <v>711</v>
      </c>
      <c r="I30" t="s">
        <v>712</v>
      </c>
    </row>
    <row r="31" spans="1:9" x14ac:dyDescent="0.25">
      <c r="A31" s="6" t="s">
        <v>91</v>
      </c>
      <c r="B31" s="7" t="s">
        <v>92</v>
      </c>
      <c r="C31" s="8" t="s">
        <v>37</v>
      </c>
      <c r="D31" s="9" t="s">
        <v>38</v>
      </c>
      <c r="H31" t="s">
        <v>713</v>
      </c>
      <c r="I31" t="s">
        <v>714</v>
      </c>
    </row>
    <row r="32" spans="1:9" x14ac:dyDescent="0.25">
      <c r="A32" s="6" t="s">
        <v>93</v>
      </c>
      <c r="B32" s="7" t="s">
        <v>94</v>
      </c>
      <c r="C32" s="8" t="s">
        <v>37</v>
      </c>
      <c r="D32" s="9" t="s">
        <v>38</v>
      </c>
      <c r="H32" t="s">
        <v>715</v>
      </c>
      <c r="I32" t="s">
        <v>716</v>
      </c>
    </row>
    <row r="33" spans="1:9" x14ac:dyDescent="0.25">
      <c r="A33" s="6" t="s">
        <v>95</v>
      </c>
      <c r="B33" s="7" t="s">
        <v>96</v>
      </c>
      <c r="C33" s="8" t="s">
        <v>37</v>
      </c>
      <c r="D33" s="9" t="s">
        <v>38</v>
      </c>
      <c r="H33" t="s">
        <v>717</v>
      </c>
      <c r="I33" t="s">
        <v>718</v>
      </c>
    </row>
    <row r="34" spans="1:9" x14ac:dyDescent="0.25">
      <c r="A34" s="6" t="s">
        <v>97</v>
      </c>
      <c r="B34" s="7" t="s">
        <v>98</v>
      </c>
      <c r="C34" s="8" t="s">
        <v>37</v>
      </c>
      <c r="D34" s="9" t="s">
        <v>38</v>
      </c>
      <c r="H34" t="s">
        <v>719</v>
      </c>
      <c r="I34" t="s">
        <v>720</v>
      </c>
    </row>
    <row r="35" spans="1:9" x14ac:dyDescent="0.25">
      <c r="A35" s="6" t="s">
        <v>99</v>
      </c>
      <c r="B35" s="7" t="s">
        <v>100</v>
      </c>
      <c r="C35" s="8" t="s">
        <v>37</v>
      </c>
      <c r="D35" s="9" t="s">
        <v>38</v>
      </c>
      <c r="H35" t="s">
        <v>721</v>
      </c>
      <c r="I35" t="s">
        <v>722</v>
      </c>
    </row>
    <row r="36" spans="1:9" x14ac:dyDescent="0.25">
      <c r="A36" s="6" t="s">
        <v>101</v>
      </c>
      <c r="B36" s="7" t="s">
        <v>102</v>
      </c>
      <c r="C36" s="8" t="s">
        <v>37</v>
      </c>
      <c r="D36" s="9" t="s">
        <v>38</v>
      </c>
      <c r="H36" t="s">
        <v>723</v>
      </c>
      <c r="I36" t="s">
        <v>724</v>
      </c>
    </row>
    <row r="37" spans="1:9" x14ac:dyDescent="0.25">
      <c r="A37" s="6" t="s">
        <v>103</v>
      </c>
      <c r="B37" s="7" t="s">
        <v>104</v>
      </c>
      <c r="C37" s="8" t="s">
        <v>37</v>
      </c>
      <c r="D37" s="9" t="s">
        <v>38</v>
      </c>
      <c r="H37" t="s">
        <v>725</v>
      </c>
      <c r="I37" t="s">
        <v>726</v>
      </c>
    </row>
    <row r="38" spans="1:9" x14ac:dyDescent="0.25">
      <c r="A38" s="6" t="s">
        <v>105</v>
      </c>
      <c r="B38" s="7" t="s">
        <v>106</v>
      </c>
      <c r="C38" s="8" t="s">
        <v>37</v>
      </c>
      <c r="D38" s="9" t="s">
        <v>38</v>
      </c>
      <c r="H38" t="s">
        <v>727</v>
      </c>
      <c r="I38" t="s">
        <v>728</v>
      </c>
    </row>
    <row r="39" spans="1:9" x14ac:dyDescent="0.25">
      <c r="A39" s="6" t="s">
        <v>107</v>
      </c>
      <c r="B39" s="7" t="s">
        <v>108</v>
      </c>
      <c r="C39" s="8" t="s">
        <v>37</v>
      </c>
      <c r="D39" s="9" t="s">
        <v>38</v>
      </c>
      <c r="H39" t="s">
        <v>729</v>
      </c>
      <c r="I39" t="s">
        <v>730</v>
      </c>
    </row>
    <row r="40" spans="1:9" x14ac:dyDescent="0.25">
      <c r="A40" s="6" t="s">
        <v>109</v>
      </c>
      <c r="B40" s="7" t="s">
        <v>110</v>
      </c>
      <c r="C40" s="8" t="s">
        <v>37</v>
      </c>
      <c r="D40" s="9" t="s">
        <v>38</v>
      </c>
      <c r="H40" t="s">
        <v>731</v>
      </c>
      <c r="I40" t="s">
        <v>732</v>
      </c>
    </row>
    <row r="41" spans="1:9" x14ac:dyDescent="0.25">
      <c r="A41" s="6" t="s">
        <v>111</v>
      </c>
      <c r="B41" s="7" t="s">
        <v>112</v>
      </c>
      <c r="C41" s="8" t="s">
        <v>37</v>
      </c>
      <c r="D41" s="9" t="s">
        <v>38</v>
      </c>
      <c r="H41" t="s">
        <v>733</v>
      </c>
      <c r="I41" t="s">
        <v>734</v>
      </c>
    </row>
    <row r="42" spans="1:9" x14ac:dyDescent="0.25">
      <c r="A42" s="6" t="s">
        <v>18</v>
      </c>
      <c r="B42" s="7" t="s">
        <v>113</v>
      </c>
      <c r="C42" s="8" t="s">
        <v>37</v>
      </c>
      <c r="D42" s="9" t="s">
        <v>38</v>
      </c>
      <c r="E42" t="s">
        <v>3074</v>
      </c>
      <c r="F42" t="s">
        <v>3188</v>
      </c>
      <c r="H42" t="s">
        <v>735</v>
      </c>
      <c r="I42" t="s">
        <v>736</v>
      </c>
    </row>
    <row r="43" spans="1:9" x14ac:dyDescent="0.25">
      <c r="A43" s="6" t="s">
        <v>114</v>
      </c>
      <c r="B43" s="7" t="s">
        <v>115</v>
      </c>
      <c r="C43" s="8" t="s">
        <v>37</v>
      </c>
      <c r="D43" s="9" t="s">
        <v>38</v>
      </c>
      <c r="H43" t="s">
        <v>737</v>
      </c>
      <c r="I43" t="s">
        <v>738</v>
      </c>
    </row>
    <row r="44" spans="1:9" x14ac:dyDescent="0.25">
      <c r="A44" s="6" t="s">
        <v>116</v>
      </c>
      <c r="B44" s="7" t="s">
        <v>117</v>
      </c>
      <c r="C44" s="8" t="s">
        <v>37</v>
      </c>
      <c r="D44" s="9" t="s">
        <v>38</v>
      </c>
      <c r="H44" t="s">
        <v>739</v>
      </c>
      <c r="I44" t="s">
        <v>740</v>
      </c>
    </row>
    <row r="45" spans="1:9" x14ac:dyDescent="0.25">
      <c r="A45" s="6" t="s">
        <v>118</v>
      </c>
      <c r="B45" s="7" t="s">
        <v>119</v>
      </c>
      <c r="C45" s="8" t="s">
        <v>37</v>
      </c>
      <c r="D45" s="9" t="s">
        <v>38</v>
      </c>
      <c r="H45" t="s">
        <v>741</v>
      </c>
      <c r="I45" t="s">
        <v>742</v>
      </c>
    </row>
    <row r="46" spans="1:9" x14ac:dyDescent="0.25">
      <c r="A46" s="6" t="s">
        <v>120</v>
      </c>
      <c r="B46" s="7" t="s">
        <v>121</v>
      </c>
      <c r="C46" s="8" t="s">
        <v>37</v>
      </c>
      <c r="D46" s="9" t="s">
        <v>38</v>
      </c>
      <c r="E46" t="s">
        <v>647</v>
      </c>
      <c r="F46" t="s">
        <v>3188</v>
      </c>
      <c r="H46" t="s">
        <v>743</v>
      </c>
      <c r="I46" t="s">
        <v>744</v>
      </c>
    </row>
    <row r="47" spans="1:9" x14ac:dyDescent="0.25">
      <c r="A47" s="6" t="s">
        <v>19</v>
      </c>
      <c r="B47" s="7" t="s">
        <v>122</v>
      </c>
      <c r="C47" s="8" t="s">
        <v>37</v>
      </c>
      <c r="D47" s="9" t="s">
        <v>38</v>
      </c>
      <c r="E47" t="s">
        <v>648</v>
      </c>
      <c r="F47" t="s">
        <v>3188</v>
      </c>
      <c r="H47" t="s">
        <v>745</v>
      </c>
      <c r="I47" t="s">
        <v>746</v>
      </c>
    </row>
    <row r="48" spans="1:9" x14ac:dyDescent="0.25">
      <c r="A48" s="6" t="s">
        <v>123</v>
      </c>
      <c r="B48" s="7" t="s">
        <v>124</v>
      </c>
      <c r="C48" s="8" t="s">
        <v>37</v>
      </c>
      <c r="D48" s="9" t="s">
        <v>38</v>
      </c>
      <c r="E48" t="s">
        <v>648</v>
      </c>
      <c r="F48" t="s">
        <v>3188</v>
      </c>
      <c r="H48" t="s">
        <v>747</v>
      </c>
      <c r="I48" t="s">
        <v>748</v>
      </c>
    </row>
    <row r="49" spans="1:9" x14ac:dyDescent="0.25">
      <c r="A49" s="6" t="s">
        <v>20</v>
      </c>
      <c r="B49" s="7" t="s">
        <v>125</v>
      </c>
      <c r="C49" s="8" t="s">
        <v>37</v>
      </c>
      <c r="D49" s="9" t="s">
        <v>38</v>
      </c>
      <c r="E49" t="s">
        <v>649</v>
      </c>
      <c r="F49" t="s">
        <v>3188</v>
      </c>
      <c r="H49" t="s">
        <v>749</v>
      </c>
      <c r="I49" t="s">
        <v>750</v>
      </c>
    </row>
    <row r="50" spans="1:9" x14ac:dyDescent="0.25">
      <c r="A50" s="6" t="s">
        <v>126</v>
      </c>
      <c r="B50" s="7" t="s">
        <v>127</v>
      </c>
      <c r="C50" s="8" t="s">
        <v>37</v>
      </c>
      <c r="D50" s="9" t="s">
        <v>38</v>
      </c>
      <c r="E50" t="s">
        <v>649</v>
      </c>
      <c r="F50" t="s">
        <v>3188</v>
      </c>
      <c r="H50" t="s">
        <v>751</v>
      </c>
      <c r="I50" t="s">
        <v>752</v>
      </c>
    </row>
    <row r="51" spans="1:9" x14ac:dyDescent="0.25">
      <c r="A51" s="6" t="s">
        <v>21</v>
      </c>
      <c r="B51" s="7" t="s">
        <v>128</v>
      </c>
      <c r="C51" s="8" t="s">
        <v>37</v>
      </c>
      <c r="D51" s="9" t="s">
        <v>38</v>
      </c>
      <c r="E51" t="s">
        <v>650</v>
      </c>
      <c r="F51" t="s">
        <v>3188</v>
      </c>
      <c r="H51" t="s">
        <v>753</v>
      </c>
      <c r="I51" t="s">
        <v>754</v>
      </c>
    </row>
    <row r="52" spans="1:9" x14ac:dyDescent="0.25">
      <c r="A52" s="6" t="s">
        <v>129</v>
      </c>
      <c r="B52" s="7" t="s">
        <v>130</v>
      </c>
      <c r="C52" s="8" t="s">
        <v>37</v>
      </c>
      <c r="D52" s="9" t="s">
        <v>38</v>
      </c>
      <c r="E52" t="s">
        <v>650</v>
      </c>
      <c r="F52" t="s">
        <v>3188</v>
      </c>
      <c r="H52" t="s">
        <v>755</v>
      </c>
      <c r="I52" t="s">
        <v>756</v>
      </c>
    </row>
    <row r="53" spans="1:9" x14ac:dyDescent="0.25">
      <c r="A53" s="6" t="s">
        <v>131</v>
      </c>
      <c r="B53" s="7" t="s">
        <v>132</v>
      </c>
      <c r="C53" s="8" t="s">
        <v>37</v>
      </c>
      <c r="D53" s="9" t="s">
        <v>38</v>
      </c>
      <c r="H53" t="s">
        <v>757</v>
      </c>
      <c r="I53" t="s">
        <v>758</v>
      </c>
    </row>
    <row r="54" spans="1:9" x14ac:dyDescent="0.25">
      <c r="A54" s="6" t="s">
        <v>133</v>
      </c>
      <c r="B54" s="7" t="s">
        <v>134</v>
      </c>
      <c r="C54" s="8" t="s">
        <v>37</v>
      </c>
      <c r="D54" s="9" t="s">
        <v>38</v>
      </c>
      <c r="H54" t="s">
        <v>759</v>
      </c>
      <c r="I54" t="s">
        <v>760</v>
      </c>
    </row>
    <row r="55" spans="1:9" x14ac:dyDescent="0.25">
      <c r="A55" s="6" t="s">
        <v>135</v>
      </c>
      <c r="B55" s="7" t="s">
        <v>136</v>
      </c>
      <c r="C55" s="8" t="s">
        <v>37</v>
      </c>
      <c r="D55" s="9" t="s">
        <v>137</v>
      </c>
      <c r="H55" t="s">
        <v>761</v>
      </c>
      <c r="I55" t="s">
        <v>762</v>
      </c>
    </row>
    <row r="56" spans="1:9" x14ac:dyDescent="0.25">
      <c r="A56" s="6" t="s">
        <v>138</v>
      </c>
      <c r="B56" s="7" t="s">
        <v>139</v>
      </c>
      <c r="C56" s="8" t="s">
        <v>37</v>
      </c>
      <c r="D56" s="9" t="s">
        <v>38</v>
      </c>
      <c r="H56" t="s">
        <v>763</v>
      </c>
      <c r="I56" t="s">
        <v>764</v>
      </c>
    </row>
    <row r="57" spans="1:9" x14ac:dyDescent="0.25">
      <c r="A57" s="6" t="s">
        <v>140</v>
      </c>
      <c r="B57" s="7" t="s">
        <v>141</v>
      </c>
      <c r="C57" s="8" t="s">
        <v>37</v>
      </c>
      <c r="D57" s="9" t="s">
        <v>38</v>
      </c>
      <c r="H57" t="s">
        <v>765</v>
      </c>
      <c r="I57" t="s">
        <v>766</v>
      </c>
    </row>
    <row r="58" spans="1:9" x14ac:dyDescent="0.25">
      <c r="A58" s="6" t="s">
        <v>142</v>
      </c>
      <c r="B58" s="7" t="s">
        <v>143</v>
      </c>
      <c r="C58" s="8" t="s">
        <v>37</v>
      </c>
      <c r="D58" s="9" t="s">
        <v>38</v>
      </c>
      <c r="H58" t="s">
        <v>767</v>
      </c>
      <c r="I58" t="s">
        <v>768</v>
      </c>
    </row>
    <row r="59" spans="1:9" x14ac:dyDescent="0.25">
      <c r="A59" s="6" t="s">
        <v>144</v>
      </c>
      <c r="B59" s="7" t="s">
        <v>145</v>
      </c>
      <c r="C59" s="8" t="s">
        <v>37</v>
      </c>
      <c r="D59" s="9" t="s">
        <v>38</v>
      </c>
      <c r="H59" t="s">
        <v>769</v>
      </c>
      <c r="I59" t="s">
        <v>770</v>
      </c>
    </row>
    <row r="60" spans="1:9" x14ac:dyDescent="0.25">
      <c r="A60" s="6" t="s">
        <v>146</v>
      </c>
      <c r="B60" s="7" t="s">
        <v>147</v>
      </c>
      <c r="C60" s="8" t="s">
        <v>37</v>
      </c>
      <c r="D60" s="9" t="s">
        <v>38</v>
      </c>
      <c r="H60" t="s">
        <v>771</v>
      </c>
      <c r="I60" t="s">
        <v>772</v>
      </c>
    </row>
    <row r="61" spans="1:9" x14ac:dyDescent="0.25">
      <c r="A61" s="6" t="s">
        <v>148</v>
      </c>
      <c r="B61" s="7" t="s">
        <v>149</v>
      </c>
      <c r="C61" s="8" t="s">
        <v>37</v>
      </c>
      <c r="D61" s="9" t="s">
        <v>38</v>
      </c>
      <c r="H61" t="s">
        <v>773</v>
      </c>
      <c r="I61" t="s">
        <v>774</v>
      </c>
    </row>
    <row r="62" spans="1:9" x14ac:dyDescent="0.25">
      <c r="A62" s="6" t="s">
        <v>150</v>
      </c>
      <c r="B62" s="7" t="s">
        <v>151</v>
      </c>
      <c r="C62" s="8" t="s">
        <v>37</v>
      </c>
      <c r="D62" s="9" t="s">
        <v>38</v>
      </c>
      <c r="H62" t="s">
        <v>775</v>
      </c>
      <c r="I62" t="s">
        <v>776</v>
      </c>
    </row>
    <row r="63" spans="1:9" x14ac:dyDescent="0.25">
      <c r="A63" s="6" t="s">
        <v>152</v>
      </c>
      <c r="B63" s="7" t="s">
        <v>153</v>
      </c>
      <c r="C63" s="8" t="s">
        <v>37</v>
      </c>
      <c r="D63" s="9" t="s">
        <v>38</v>
      </c>
      <c r="H63" t="s">
        <v>777</v>
      </c>
      <c r="I63" t="s">
        <v>778</v>
      </c>
    </row>
    <row r="64" spans="1:9" x14ac:dyDescent="0.25">
      <c r="A64" s="6" t="s">
        <v>154</v>
      </c>
      <c r="B64" s="7" t="s">
        <v>155</v>
      </c>
      <c r="C64" s="8" t="s">
        <v>37</v>
      </c>
      <c r="D64" s="9" t="s">
        <v>38</v>
      </c>
      <c r="H64" t="s">
        <v>779</v>
      </c>
      <c r="I64" t="s">
        <v>780</v>
      </c>
    </row>
    <row r="65" spans="1:9" x14ac:dyDescent="0.25">
      <c r="A65" s="6" t="s">
        <v>156</v>
      </c>
      <c r="B65" s="7" t="s">
        <v>157</v>
      </c>
      <c r="C65" s="8" t="s">
        <v>37</v>
      </c>
      <c r="D65" s="9" t="s">
        <v>38</v>
      </c>
      <c r="H65" t="s">
        <v>781</v>
      </c>
      <c r="I65" t="s">
        <v>782</v>
      </c>
    </row>
    <row r="66" spans="1:9" x14ac:dyDescent="0.25">
      <c r="A66" s="6" t="s">
        <v>158</v>
      </c>
      <c r="B66" s="7" t="s">
        <v>159</v>
      </c>
      <c r="C66" s="8" t="s">
        <v>37</v>
      </c>
      <c r="D66" s="9" t="s">
        <v>38</v>
      </c>
      <c r="H66" t="s">
        <v>783</v>
      </c>
      <c r="I66" t="s">
        <v>784</v>
      </c>
    </row>
    <row r="67" spans="1:9" x14ac:dyDescent="0.25">
      <c r="A67" s="6" t="s">
        <v>160</v>
      </c>
      <c r="B67" s="7" t="s">
        <v>161</v>
      </c>
      <c r="C67" s="8" t="s">
        <v>37</v>
      </c>
      <c r="D67" s="9" t="s">
        <v>38</v>
      </c>
      <c r="H67" t="s">
        <v>785</v>
      </c>
      <c r="I67" t="s">
        <v>786</v>
      </c>
    </row>
    <row r="68" spans="1:9" x14ac:dyDescent="0.25">
      <c r="A68" s="6" t="s">
        <v>162</v>
      </c>
      <c r="B68" s="7" t="s">
        <v>163</v>
      </c>
      <c r="C68" s="8" t="s">
        <v>37</v>
      </c>
      <c r="D68" s="9" t="s">
        <v>38</v>
      </c>
      <c r="H68" t="s">
        <v>787</v>
      </c>
      <c r="I68" t="s">
        <v>788</v>
      </c>
    </row>
    <row r="69" spans="1:9" x14ac:dyDescent="0.25">
      <c r="A69" s="6" t="s">
        <v>164</v>
      </c>
      <c r="B69" s="7" t="s">
        <v>165</v>
      </c>
      <c r="C69" s="8" t="s">
        <v>37</v>
      </c>
      <c r="D69" s="9" t="s">
        <v>38</v>
      </c>
      <c r="H69" t="s">
        <v>789</v>
      </c>
      <c r="I69" t="s">
        <v>790</v>
      </c>
    </row>
    <row r="70" spans="1:9" x14ac:dyDescent="0.25">
      <c r="A70" s="6" t="s">
        <v>166</v>
      </c>
      <c r="B70" s="7" t="s">
        <v>167</v>
      </c>
      <c r="C70" s="8" t="s">
        <v>37</v>
      </c>
      <c r="D70" s="9" t="s">
        <v>38</v>
      </c>
      <c r="H70" t="s">
        <v>791</v>
      </c>
      <c r="I70" t="s">
        <v>792</v>
      </c>
    </row>
    <row r="71" spans="1:9" x14ac:dyDescent="0.25">
      <c r="A71" s="6" t="s">
        <v>168</v>
      </c>
      <c r="B71" s="7" t="s">
        <v>169</v>
      </c>
      <c r="C71" s="8" t="s">
        <v>37</v>
      </c>
      <c r="D71" s="9" t="s">
        <v>38</v>
      </c>
      <c r="H71" t="s">
        <v>793</v>
      </c>
      <c r="I71" t="s">
        <v>794</v>
      </c>
    </row>
    <row r="72" spans="1:9" x14ac:dyDescent="0.25">
      <c r="A72" s="6" t="s">
        <v>170</v>
      </c>
      <c r="B72" s="7" t="s">
        <v>171</v>
      </c>
      <c r="C72" s="8" t="s">
        <v>37</v>
      </c>
      <c r="D72" s="9" t="s">
        <v>38</v>
      </c>
      <c r="H72" t="s">
        <v>795</v>
      </c>
      <c r="I72" t="s">
        <v>796</v>
      </c>
    </row>
    <row r="73" spans="1:9" x14ac:dyDescent="0.25">
      <c r="A73" s="6" t="s">
        <v>172</v>
      </c>
      <c r="B73" s="7" t="s">
        <v>173</v>
      </c>
      <c r="C73" s="8" t="s">
        <v>37</v>
      </c>
      <c r="D73" s="9" t="s">
        <v>38</v>
      </c>
      <c r="H73" t="s">
        <v>797</v>
      </c>
      <c r="I73" t="s">
        <v>798</v>
      </c>
    </row>
    <row r="74" spans="1:9" x14ac:dyDescent="0.25">
      <c r="A74" s="6" t="s">
        <v>174</v>
      </c>
      <c r="B74" s="7" t="s">
        <v>175</v>
      </c>
      <c r="C74" s="8" t="s">
        <v>37</v>
      </c>
      <c r="D74" s="9" t="s">
        <v>38</v>
      </c>
      <c r="H74" t="s">
        <v>799</v>
      </c>
      <c r="I74" t="s">
        <v>800</v>
      </c>
    </row>
    <row r="75" spans="1:9" x14ac:dyDescent="0.25">
      <c r="A75" s="6" t="s">
        <v>176</v>
      </c>
      <c r="B75" s="7" t="s">
        <v>177</v>
      </c>
      <c r="C75" s="8" t="s">
        <v>37</v>
      </c>
      <c r="D75" s="9" t="s">
        <v>38</v>
      </c>
      <c r="H75" t="s">
        <v>801</v>
      </c>
      <c r="I75" t="s">
        <v>802</v>
      </c>
    </row>
    <row r="76" spans="1:9" x14ac:dyDescent="0.25">
      <c r="A76" s="6" t="s">
        <v>178</v>
      </c>
      <c r="B76" s="7" t="s">
        <v>179</v>
      </c>
      <c r="C76" s="8" t="s">
        <v>37</v>
      </c>
      <c r="D76" s="9" t="s">
        <v>38</v>
      </c>
      <c r="H76" t="s">
        <v>803</v>
      </c>
      <c r="I76" t="s">
        <v>804</v>
      </c>
    </row>
    <row r="77" spans="1:9" x14ac:dyDescent="0.25">
      <c r="A77" s="6" t="s">
        <v>180</v>
      </c>
      <c r="B77" s="7" t="s">
        <v>181</v>
      </c>
      <c r="C77" s="8" t="s">
        <v>37</v>
      </c>
      <c r="D77" s="9" t="s">
        <v>38</v>
      </c>
      <c r="H77" t="s">
        <v>805</v>
      </c>
      <c r="I77" t="s">
        <v>806</v>
      </c>
    </row>
    <row r="78" spans="1:9" x14ac:dyDescent="0.25">
      <c r="A78" s="6" t="s">
        <v>182</v>
      </c>
      <c r="B78" s="7" t="s">
        <v>183</v>
      </c>
      <c r="C78" s="8" t="s">
        <v>37</v>
      </c>
      <c r="D78" s="9" t="s">
        <v>38</v>
      </c>
      <c r="H78" t="s">
        <v>807</v>
      </c>
      <c r="I78" t="s">
        <v>808</v>
      </c>
    </row>
    <row r="79" spans="1:9" x14ac:dyDescent="0.25">
      <c r="A79" s="6" t="s">
        <v>184</v>
      </c>
      <c r="B79" s="7" t="s">
        <v>185</v>
      </c>
      <c r="C79" s="8" t="s">
        <v>37</v>
      </c>
      <c r="D79" s="9" t="s">
        <v>38</v>
      </c>
      <c r="H79" t="s">
        <v>809</v>
      </c>
      <c r="I79" t="s">
        <v>810</v>
      </c>
    </row>
    <row r="80" spans="1:9" x14ac:dyDescent="0.25">
      <c r="A80" s="6" t="s">
        <v>186</v>
      </c>
      <c r="B80" s="7" t="s">
        <v>187</v>
      </c>
      <c r="C80" s="8" t="s">
        <v>37</v>
      </c>
      <c r="D80" s="9" t="s">
        <v>38</v>
      </c>
      <c r="H80" t="s">
        <v>811</v>
      </c>
      <c r="I80" t="s">
        <v>812</v>
      </c>
    </row>
    <row r="81" spans="1:9" x14ac:dyDescent="0.25">
      <c r="A81" s="6" t="s">
        <v>188</v>
      </c>
      <c r="B81" s="7" t="s">
        <v>189</v>
      </c>
      <c r="C81" s="8" t="s">
        <v>37</v>
      </c>
      <c r="D81" s="9" t="s">
        <v>38</v>
      </c>
      <c r="H81" t="s">
        <v>813</v>
      </c>
      <c r="I81" t="s">
        <v>814</v>
      </c>
    </row>
    <row r="82" spans="1:9" x14ac:dyDescent="0.25">
      <c r="A82" s="6" t="s">
        <v>190</v>
      </c>
      <c r="B82" s="7" t="s">
        <v>191</v>
      </c>
      <c r="C82" s="8" t="s">
        <v>37</v>
      </c>
      <c r="D82" s="9" t="s">
        <v>38</v>
      </c>
      <c r="H82" t="s">
        <v>815</v>
      </c>
      <c r="I82" t="s">
        <v>816</v>
      </c>
    </row>
    <row r="83" spans="1:9" x14ac:dyDescent="0.25">
      <c r="A83" s="6" t="s">
        <v>192</v>
      </c>
      <c r="B83" s="7" t="s">
        <v>193</v>
      </c>
      <c r="C83" s="8" t="s">
        <v>37</v>
      </c>
      <c r="D83" s="9" t="s">
        <v>38</v>
      </c>
      <c r="H83" t="s">
        <v>817</v>
      </c>
      <c r="I83" t="s">
        <v>818</v>
      </c>
    </row>
    <row r="84" spans="1:9" x14ac:dyDescent="0.25">
      <c r="A84" s="6" t="s">
        <v>194</v>
      </c>
      <c r="B84" s="7" t="s">
        <v>195</v>
      </c>
      <c r="C84" s="8" t="s">
        <v>37</v>
      </c>
      <c r="D84" s="9" t="s">
        <v>38</v>
      </c>
      <c r="H84" t="s">
        <v>819</v>
      </c>
      <c r="I84" t="s">
        <v>820</v>
      </c>
    </row>
    <row r="85" spans="1:9" x14ac:dyDescent="0.25">
      <c r="A85" s="6" t="s">
        <v>196</v>
      </c>
      <c r="B85" s="7" t="s">
        <v>197</v>
      </c>
      <c r="C85" s="8" t="s">
        <v>37</v>
      </c>
      <c r="D85" s="9" t="s">
        <v>38</v>
      </c>
      <c r="H85" t="s">
        <v>821</v>
      </c>
      <c r="I85" t="s">
        <v>822</v>
      </c>
    </row>
    <row r="86" spans="1:9" x14ac:dyDescent="0.25">
      <c r="A86" s="6" t="s">
        <v>198</v>
      </c>
      <c r="B86" s="7" t="s">
        <v>199</v>
      </c>
      <c r="C86" s="8" t="s">
        <v>37</v>
      </c>
      <c r="D86" s="9" t="s">
        <v>38</v>
      </c>
      <c r="H86" t="s">
        <v>823</v>
      </c>
      <c r="I86" t="s">
        <v>824</v>
      </c>
    </row>
    <row r="87" spans="1:9" x14ac:dyDescent="0.25">
      <c r="A87" s="6" t="s">
        <v>200</v>
      </c>
      <c r="B87" s="7" t="s">
        <v>201</v>
      </c>
      <c r="C87" s="8" t="s">
        <v>37</v>
      </c>
      <c r="D87" s="9" t="s">
        <v>38</v>
      </c>
      <c r="H87" t="s">
        <v>825</v>
      </c>
      <c r="I87" t="s">
        <v>826</v>
      </c>
    </row>
    <row r="88" spans="1:9" x14ac:dyDescent="0.25">
      <c r="A88" s="6" t="s">
        <v>202</v>
      </c>
      <c r="B88" s="7" t="s">
        <v>203</v>
      </c>
      <c r="C88" s="8" t="s">
        <v>37</v>
      </c>
      <c r="D88" s="9" t="s">
        <v>204</v>
      </c>
      <c r="H88" t="s">
        <v>827</v>
      </c>
      <c r="I88" t="s">
        <v>828</v>
      </c>
    </row>
    <row r="89" spans="1:9" x14ac:dyDescent="0.25">
      <c r="A89" s="6" t="s">
        <v>205</v>
      </c>
      <c r="B89" s="7" t="s">
        <v>206</v>
      </c>
      <c r="C89" s="8" t="s">
        <v>37</v>
      </c>
      <c r="D89" s="9" t="s">
        <v>204</v>
      </c>
      <c r="H89" t="s">
        <v>829</v>
      </c>
      <c r="I89" t="s">
        <v>830</v>
      </c>
    </row>
    <row r="90" spans="1:9" x14ac:dyDescent="0.25">
      <c r="A90" s="6" t="s">
        <v>207</v>
      </c>
      <c r="B90" s="7" t="s">
        <v>208</v>
      </c>
      <c r="C90" s="8" t="s">
        <v>37</v>
      </c>
      <c r="D90" s="9" t="s">
        <v>204</v>
      </c>
      <c r="H90" t="s">
        <v>831</v>
      </c>
      <c r="I90" t="s">
        <v>832</v>
      </c>
    </row>
    <row r="91" spans="1:9" x14ac:dyDescent="0.25">
      <c r="A91" s="6" t="s">
        <v>209</v>
      </c>
      <c r="B91" s="7" t="s">
        <v>210</v>
      </c>
      <c r="C91" s="8" t="s">
        <v>37</v>
      </c>
      <c r="D91" s="9" t="s">
        <v>204</v>
      </c>
      <c r="H91" t="s">
        <v>833</v>
      </c>
      <c r="I91" t="s">
        <v>834</v>
      </c>
    </row>
    <row r="92" spans="1:9" x14ac:dyDescent="0.25">
      <c r="A92" s="6" t="s">
        <v>211</v>
      </c>
      <c r="B92" s="7" t="s">
        <v>212</v>
      </c>
      <c r="C92" s="8" t="s">
        <v>37</v>
      </c>
      <c r="D92" s="9" t="s">
        <v>38</v>
      </c>
      <c r="H92" t="s">
        <v>835</v>
      </c>
      <c r="I92" t="s">
        <v>836</v>
      </c>
    </row>
    <row r="93" spans="1:9" x14ac:dyDescent="0.25">
      <c r="A93" s="6" t="s">
        <v>213</v>
      </c>
      <c r="B93" s="7" t="s">
        <v>214</v>
      </c>
      <c r="C93" s="8" t="s">
        <v>37</v>
      </c>
      <c r="D93" s="9" t="s">
        <v>204</v>
      </c>
      <c r="H93" t="s">
        <v>837</v>
      </c>
      <c r="I93" t="s">
        <v>838</v>
      </c>
    </row>
    <row r="94" spans="1:9" x14ac:dyDescent="0.25">
      <c r="A94" s="6" t="s">
        <v>215</v>
      </c>
      <c r="B94" s="7" t="s">
        <v>216</v>
      </c>
      <c r="C94" s="8" t="s">
        <v>37</v>
      </c>
      <c r="D94" s="9" t="s">
        <v>38</v>
      </c>
      <c r="H94" t="s">
        <v>839</v>
      </c>
      <c r="I94" t="s">
        <v>840</v>
      </c>
    </row>
    <row r="95" spans="1:9" x14ac:dyDescent="0.25">
      <c r="A95" s="6" t="s">
        <v>217</v>
      </c>
      <c r="B95" s="7" t="s">
        <v>218</v>
      </c>
      <c r="C95" s="8" t="s">
        <v>37</v>
      </c>
      <c r="D95" s="9" t="s">
        <v>38</v>
      </c>
      <c r="H95" t="s">
        <v>841</v>
      </c>
      <c r="I95" t="s">
        <v>842</v>
      </c>
    </row>
    <row r="96" spans="1:9" x14ac:dyDescent="0.25">
      <c r="A96" s="6" t="s">
        <v>219</v>
      </c>
      <c r="B96" s="7" t="s">
        <v>220</v>
      </c>
      <c r="C96" s="8" t="s">
        <v>37</v>
      </c>
      <c r="D96" s="9" t="s">
        <v>221</v>
      </c>
      <c r="H96" t="s">
        <v>843</v>
      </c>
      <c r="I96" t="s">
        <v>844</v>
      </c>
    </row>
    <row r="97" spans="1:9" x14ac:dyDescent="0.25">
      <c r="A97" s="6" t="s">
        <v>222</v>
      </c>
      <c r="B97" s="7" t="s">
        <v>223</v>
      </c>
      <c r="C97" s="8" t="s">
        <v>37</v>
      </c>
      <c r="D97" s="9" t="s">
        <v>38</v>
      </c>
      <c r="H97" t="s">
        <v>845</v>
      </c>
      <c r="I97" t="s">
        <v>846</v>
      </c>
    </row>
    <row r="98" spans="1:9" x14ac:dyDescent="0.25">
      <c r="A98" s="6" t="s">
        <v>224</v>
      </c>
      <c r="B98" s="7" t="s">
        <v>225</v>
      </c>
      <c r="C98" s="8" t="s">
        <v>37</v>
      </c>
      <c r="D98" s="9" t="s">
        <v>38</v>
      </c>
      <c r="H98" t="s">
        <v>847</v>
      </c>
      <c r="I98" t="s">
        <v>848</v>
      </c>
    </row>
    <row r="99" spans="1:9" x14ac:dyDescent="0.25">
      <c r="A99" s="6" t="s">
        <v>226</v>
      </c>
      <c r="B99" s="7" t="s">
        <v>227</v>
      </c>
      <c r="C99" s="8" t="s">
        <v>37</v>
      </c>
      <c r="D99" s="9" t="s">
        <v>38</v>
      </c>
      <c r="H99" t="s">
        <v>849</v>
      </c>
      <c r="I99" t="s">
        <v>850</v>
      </c>
    </row>
    <row r="100" spans="1:9" x14ac:dyDescent="0.25">
      <c r="A100" s="6" t="s">
        <v>228</v>
      </c>
      <c r="B100" s="7" t="s">
        <v>229</v>
      </c>
      <c r="C100" s="8" t="s">
        <v>37</v>
      </c>
      <c r="D100" s="9" t="s">
        <v>38</v>
      </c>
      <c r="H100" t="s">
        <v>851</v>
      </c>
      <c r="I100" t="s">
        <v>852</v>
      </c>
    </row>
    <row r="101" spans="1:9" x14ac:dyDescent="0.25">
      <c r="A101" s="6" t="s">
        <v>230</v>
      </c>
      <c r="B101" s="7" t="s">
        <v>231</v>
      </c>
      <c r="C101" s="8" t="s">
        <v>37</v>
      </c>
      <c r="D101" s="9" t="s">
        <v>38</v>
      </c>
      <c r="H101" t="s">
        <v>853</v>
      </c>
      <c r="I101" t="s">
        <v>854</v>
      </c>
    </row>
    <row r="102" spans="1:9" x14ac:dyDescent="0.25">
      <c r="A102" s="6" t="s">
        <v>232</v>
      </c>
      <c r="B102" s="7" t="s">
        <v>233</v>
      </c>
      <c r="C102" s="8" t="s">
        <v>37</v>
      </c>
      <c r="D102" s="9" t="s">
        <v>38</v>
      </c>
      <c r="H102" t="s">
        <v>855</v>
      </c>
      <c r="I102" t="s">
        <v>856</v>
      </c>
    </row>
    <row r="103" spans="1:9" x14ac:dyDescent="0.25">
      <c r="A103" s="6" t="s">
        <v>234</v>
      </c>
      <c r="B103" s="7" t="s">
        <v>235</v>
      </c>
      <c r="C103" s="8" t="s">
        <v>37</v>
      </c>
      <c r="D103" s="9" t="s">
        <v>38</v>
      </c>
      <c r="H103" t="s">
        <v>857</v>
      </c>
      <c r="I103" t="s">
        <v>858</v>
      </c>
    </row>
    <row r="104" spans="1:9" x14ac:dyDescent="0.25">
      <c r="A104" s="6" t="s">
        <v>236</v>
      </c>
      <c r="B104" s="7" t="s">
        <v>237</v>
      </c>
      <c r="C104" s="8" t="s">
        <v>37</v>
      </c>
      <c r="D104" s="9" t="s">
        <v>38</v>
      </c>
      <c r="H104" t="s">
        <v>859</v>
      </c>
      <c r="I104" t="s">
        <v>860</v>
      </c>
    </row>
    <row r="105" spans="1:9" x14ac:dyDescent="0.25">
      <c r="A105" s="6" t="s">
        <v>238</v>
      </c>
      <c r="B105" s="7" t="s">
        <v>239</v>
      </c>
      <c r="C105" s="8" t="s">
        <v>37</v>
      </c>
      <c r="D105" s="9" t="s">
        <v>38</v>
      </c>
      <c r="H105" t="s">
        <v>861</v>
      </c>
      <c r="I105" t="s">
        <v>862</v>
      </c>
    </row>
    <row r="106" spans="1:9" x14ac:dyDescent="0.25">
      <c r="A106" s="6" t="s">
        <v>240</v>
      </c>
      <c r="B106" s="7" t="s">
        <v>241</v>
      </c>
      <c r="C106" s="8" t="s">
        <v>37</v>
      </c>
      <c r="D106" s="9" t="s">
        <v>38</v>
      </c>
      <c r="H106" t="s">
        <v>863</v>
      </c>
      <c r="I106" t="s">
        <v>864</v>
      </c>
    </row>
    <row r="107" spans="1:9" x14ac:dyDescent="0.25">
      <c r="A107" s="6" t="s">
        <v>242</v>
      </c>
      <c r="B107" s="7" t="s">
        <v>243</v>
      </c>
      <c r="C107" s="8" t="s">
        <v>37</v>
      </c>
      <c r="D107" s="9" t="s">
        <v>38</v>
      </c>
      <c r="H107" t="s">
        <v>865</v>
      </c>
      <c r="I107" t="s">
        <v>866</v>
      </c>
    </row>
    <row r="108" spans="1:9" x14ac:dyDescent="0.25">
      <c r="A108" s="6" t="s">
        <v>244</v>
      </c>
      <c r="B108" s="7" t="s">
        <v>245</v>
      </c>
      <c r="C108" s="8" t="s">
        <v>37</v>
      </c>
      <c r="D108" s="9" t="s">
        <v>38</v>
      </c>
      <c r="H108" t="s">
        <v>867</v>
      </c>
      <c r="I108" t="s">
        <v>868</v>
      </c>
    </row>
    <row r="109" spans="1:9" x14ac:dyDescent="0.25">
      <c r="A109" s="6" t="s">
        <v>246</v>
      </c>
      <c r="B109" s="7" t="s">
        <v>247</v>
      </c>
      <c r="C109" s="8" t="s">
        <v>37</v>
      </c>
      <c r="D109" s="9" t="s">
        <v>38</v>
      </c>
      <c r="H109" t="s">
        <v>869</v>
      </c>
      <c r="I109" t="s">
        <v>870</v>
      </c>
    </row>
    <row r="110" spans="1:9" x14ac:dyDescent="0.25">
      <c r="A110" s="6" t="s">
        <v>248</v>
      </c>
      <c r="B110" s="7" t="s">
        <v>249</v>
      </c>
      <c r="C110" s="8" t="s">
        <v>37</v>
      </c>
      <c r="D110" s="9" t="s">
        <v>38</v>
      </c>
      <c r="H110" t="s">
        <v>871</v>
      </c>
      <c r="I110" t="s">
        <v>872</v>
      </c>
    </row>
    <row r="111" spans="1:9" x14ac:dyDescent="0.25">
      <c r="A111" s="6" t="s">
        <v>250</v>
      </c>
      <c r="B111" s="7" t="s">
        <v>251</v>
      </c>
      <c r="C111" s="8" t="s">
        <v>37</v>
      </c>
      <c r="D111" s="9" t="s">
        <v>38</v>
      </c>
      <c r="H111" t="s">
        <v>873</v>
      </c>
      <c r="I111" t="s">
        <v>874</v>
      </c>
    </row>
    <row r="112" spans="1:9" x14ac:dyDescent="0.25">
      <c r="A112" s="6" t="s">
        <v>252</v>
      </c>
      <c r="B112" s="7" t="s">
        <v>253</v>
      </c>
      <c r="C112" s="8" t="s">
        <v>37</v>
      </c>
      <c r="D112" s="9" t="s">
        <v>38</v>
      </c>
      <c r="H112" t="s">
        <v>875</v>
      </c>
      <c r="I112" t="s">
        <v>876</v>
      </c>
    </row>
    <row r="113" spans="1:9" x14ac:dyDescent="0.25">
      <c r="A113" s="6" t="s">
        <v>254</v>
      </c>
      <c r="B113" s="7" t="s">
        <v>212</v>
      </c>
      <c r="C113" s="8" t="s">
        <v>37</v>
      </c>
      <c r="D113" s="9" t="s">
        <v>38</v>
      </c>
      <c r="H113" t="s">
        <v>877</v>
      </c>
      <c r="I113" t="s">
        <v>878</v>
      </c>
    </row>
    <row r="114" spans="1:9" x14ac:dyDescent="0.25">
      <c r="A114" s="6" t="s">
        <v>255</v>
      </c>
      <c r="B114" s="7" t="s">
        <v>256</v>
      </c>
      <c r="C114" s="8" t="s">
        <v>37</v>
      </c>
      <c r="D114" s="9" t="s">
        <v>38</v>
      </c>
      <c r="H114" t="s">
        <v>879</v>
      </c>
      <c r="I114" t="s">
        <v>880</v>
      </c>
    </row>
    <row r="115" spans="1:9" x14ac:dyDescent="0.25">
      <c r="A115" s="6" t="s">
        <v>257</v>
      </c>
      <c r="B115" s="7" t="s">
        <v>258</v>
      </c>
      <c r="C115" s="8" t="s">
        <v>37</v>
      </c>
      <c r="D115" s="9" t="s">
        <v>38</v>
      </c>
      <c r="H115" t="s">
        <v>881</v>
      </c>
      <c r="I115" t="s">
        <v>882</v>
      </c>
    </row>
    <row r="116" spans="1:9" x14ac:dyDescent="0.25">
      <c r="A116" s="6" t="s">
        <v>259</v>
      </c>
      <c r="B116" s="7" t="s">
        <v>260</v>
      </c>
      <c r="C116" s="8" t="s">
        <v>37</v>
      </c>
      <c r="D116" s="9" t="s">
        <v>204</v>
      </c>
      <c r="H116" t="s">
        <v>883</v>
      </c>
      <c r="I116" t="s">
        <v>884</v>
      </c>
    </row>
    <row r="117" spans="1:9" x14ac:dyDescent="0.25">
      <c r="A117" s="6" t="s">
        <v>261</v>
      </c>
      <c r="B117" s="7" t="s">
        <v>262</v>
      </c>
      <c r="C117" s="8" t="s">
        <v>37</v>
      </c>
      <c r="D117" s="9" t="s">
        <v>38</v>
      </c>
      <c r="H117" t="s">
        <v>885</v>
      </c>
      <c r="I117" t="s">
        <v>886</v>
      </c>
    </row>
    <row r="118" spans="1:9" x14ac:dyDescent="0.25">
      <c r="A118" s="6" t="s">
        <v>263</v>
      </c>
      <c r="B118" s="7" t="s">
        <v>264</v>
      </c>
      <c r="C118" s="8" t="s">
        <v>37</v>
      </c>
      <c r="D118" s="9" t="s">
        <v>38</v>
      </c>
      <c r="H118" t="s">
        <v>887</v>
      </c>
      <c r="I118" t="s">
        <v>888</v>
      </c>
    </row>
    <row r="119" spans="1:9" x14ac:dyDescent="0.25">
      <c r="A119" s="6" t="s">
        <v>265</v>
      </c>
      <c r="B119" s="7" t="s">
        <v>266</v>
      </c>
      <c r="C119" s="8" t="s">
        <v>37</v>
      </c>
      <c r="D119" s="9" t="s">
        <v>38</v>
      </c>
      <c r="H119" t="s">
        <v>889</v>
      </c>
      <c r="I119" t="s">
        <v>890</v>
      </c>
    </row>
    <row r="120" spans="1:9" x14ac:dyDescent="0.25">
      <c r="A120" s="6" t="s">
        <v>267</v>
      </c>
      <c r="B120" s="7" t="s">
        <v>268</v>
      </c>
      <c r="C120" s="8" t="s">
        <v>37</v>
      </c>
      <c r="D120" s="9" t="s">
        <v>38</v>
      </c>
      <c r="H120" t="s">
        <v>891</v>
      </c>
      <c r="I120" t="s">
        <v>892</v>
      </c>
    </row>
    <row r="121" spans="1:9" x14ac:dyDescent="0.25">
      <c r="A121" s="6" t="s">
        <v>269</v>
      </c>
      <c r="B121" s="7" t="s">
        <v>270</v>
      </c>
      <c r="C121" s="8" t="s">
        <v>37</v>
      </c>
      <c r="D121" s="9" t="s">
        <v>38</v>
      </c>
      <c r="H121" t="s">
        <v>893</v>
      </c>
      <c r="I121" t="s">
        <v>894</v>
      </c>
    </row>
    <row r="122" spans="1:9" x14ac:dyDescent="0.25">
      <c r="A122" s="6" t="s">
        <v>271</v>
      </c>
      <c r="B122" s="7" t="s">
        <v>272</v>
      </c>
      <c r="C122" s="8" t="s">
        <v>37</v>
      </c>
      <c r="D122" s="9" t="s">
        <v>38</v>
      </c>
      <c r="H122" t="s">
        <v>895</v>
      </c>
      <c r="I122" t="s">
        <v>896</v>
      </c>
    </row>
    <row r="123" spans="1:9" x14ac:dyDescent="0.25">
      <c r="A123" s="6" t="s">
        <v>273</v>
      </c>
      <c r="B123" s="7" t="s">
        <v>274</v>
      </c>
      <c r="C123" s="8" t="s">
        <v>37</v>
      </c>
      <c r="D123" s="9" t="s">
        <v>38</v>
      </c>
      <c r="H123" t="s">
        <v>897</v>
      </c>
      <c r="I123" t="s">
        <v>898</v>
      </c>
    </row>
    <row r="124" spans="1:9" x14ac:dyDescent="0.25">
      <c r="A124" s="6" t="s">
        <v>275</v>
      </c>
      <c r="B124" s="7" t="s">
        <v>276</v>
      </c>
      <c r="C124" s="8" t="s">
        <v>37</v>
      </c>
      <c r="D124" s="9" t="s">
        <v>38</v>
      </c>
      <c r="H124" t="s">
        <v>899</v>
      </c>
      <c r="I124" t="s">
        <v>900</v>
      </c>
    </row>
    <row r="125" spans="1:9" x14ac:dyDescent="0.25">
      <c r="A125" s="6" t="s">
        <v>277</v>
      </c>
      <c r="B125" s="7" t="s">
        <v>278</v>
      </c>
      <c r="C125" s="8" t="s">
        <v>37</v>
      </c>
      <c r="D125" s="9" t="s">
        <v>38</v>
      </c>
      <c r="H125" t="s">
        <v>901</v>
      </c>
      <c r="I125" t="s">
        <v>902</v>
      </c>
    </row>
    <row r="126" spans="1:9" x14ac:dyDescent="0.25">
      <c r="A126" s="6" t="s">
        <v>279</v>
      </c>
      <c r="B126" s="7" t="s">
        <v>280</v>
      </c>
      <c r="C126" s="8" t="s">
        <v>37</v>
      </c>
      <c r="D126" s="9" t="s">
        <v>38</v>
      </c>
      <c r="H126" t="s">
        <v>903</v>
      </c>
      <c r="I126" t="s">
        <v>904</v>
      </c>
    </row>
    <row r="127" spans="1:9" x14ac:dyDescent="0.25">
      <c r="A127" s="6" t="s">
        <v>281</v>
      </c>
      <c r="B127" s="7" t="s">
        <v>282</v>
      </c>
      <c r="C127" s="8" t="s">
        <v>37</v>
      </c>
      <c r="D127" s="9" t="s">
        <v>38</v>
      </c>
      <c r="H127" t="s">
        <v>905</v>
      </c>
      <c r="I127" t="s">
        <v>906</v>
      </c>
    </row>
    <row r="128" spans="1:9" x14ac:dyDescent="0.25">
      <c r="A128" s="6" t="s">
        <v>283</v>
      </c>
      <c r="B128" s="7" t="s">
        <v>284</v>
      </c>
      <c r="C128" s="8" t="s">
        <v>37</v>
      </c>
      <c r="D128" s="9" t="s">
        <v>38</v>
      </c>
      <c r="H128" t="s">
        <v>907</v>
      </c>
      <c r="I128" t="s">
        <v>908</v>
      </c>
    </row>
    <row r="129" spans="1:9" x14ac:dyDescent="0.25">
      <c r="A129" s="6" t="s">
        <v>285</v>
      </c>
      <c r="B129" s="7" t="s">
        <v>286</v>
      </c>
      <c r="C129" s="8" t="s">
        <v>37</v>
      </c>
      <c r="D129" s="9" t="s">
        <v>38</v>
      </c>
      <c r="H129" t="s">
        <v>909</v>
      </c>
      <c r="I129" t="s">
        <v>910</v>
      </c>
    </row>
    <row r="130" spans="1:9" x14ac:dyDescent="0.25">
      <c r="A130" s="6" t="s">
        <v>287</v>
      </c>
      <c r="B130" s="7" t="s">
        <v>288</v>
      </c>
      <c r="C130" s="8" t="s">
        <v>37</v>
      </c>
      <c r="D130" s="9" t="s">
        <v>38</v>
      </c>
      <c r="H130" t="s">
        <v>911</v>
      </c>
      <c r="I130" t="s">
        <v>912</v>
      </c>
    </row>
    <row r="131" spans="1:9" x14ac:dyDescent="0.25">
      <c r="A131" s="6" t="s">
        <v>289</v>
      </c>
      <c r="B131" s="7" t="s">
        <v>290</v>
      </c>
      <c r="C131" s="8" t="s">
        <v>37</v>
      </c>
      <c r="D131" s="9" t="s">
        <v>38</v>
      </c>
      <c r="H131" t="s">
        <v>913</v>
      </c>
      <c r="I131" t="s">
        <v>914</v>
      </c>
    </row>
    <row r="132" spans="1:9" x14ac:dyDescent="0.25">
      <c r="A132" s="6" t="s">
        <v>291</v>
      </c>
      <c r="B132" s="7" t="s">
        <v>292</v>
      </c>
      <c r="C132" s="8" t="s">
        <v>37</v>
      </c>
      <c r="D132" s="9" t="s">
        <v>38</v>
      </c>
      <c r="H132" t="s">
        <v>915</v>
      </c>
      <c r="I132" t="s">
        <v>916</v>
      </c>
    </row>
    <row r="133" spans="1:9" x14ac:dyDescent="0.25">
      <c r="A133" s="6" t="s">
        <v>293</v>
      </c>
      <c r="B133" s="7" t="s">
        <v>294</v>
      </c>
      <c r="C133" s="8" t="s">
        <v>37</v>
      </c>
      <c r="D133" s="9" t="s">
        <v>38</v>
      </c>
      <c r="H133" t="s">
        <v>917</v>
      </c>
      <c r="I133" t="s">
        <v>918</v>
      </c>
    </row>
    <row r="134" spans="1:9" x14ac:dyDescent="0.25">
      <c r="A134" s="6" t="s">
        <v>295</v>
      </c>
      <c r="B134" s="7" t="s">
        <v>296</v>
      </c>
      <c r="C134" s="8" t="s">
        <v>37</v>
      </c>
      <c r="D134" s="9" t="s">
        <v>38</v>
      </c>
      <c r="H134" t="s">
        <v>919</v>
      </c>
      <c r="I134" t="s">
        <v>920</v>
      </c>
    </row>
    <row r="135" spans="1:9" x14ac:dyDescent="0.25">
      <c r="A135" s="6" t="s">
        <v>297</v>
      </c>
      <c r="B135" s="7" t="s">
        <v>298</v>
      </c>
      <c r="C135" s="8" t="s">
        <v>37</v>
      </c>
      <c r="D135" s="9" t="s">
        <v>38</v>
      </c>
      <c r="H135" t="s">
        <v>921</v>
      </c>
      <c r="I135" t="s">
        <v>922</v>
      </c>
    </row>
    <row r="136" spans="1:9" x14ac:dyDescent="0.25">
      <c r="A136" s="6" t="s">
        <v>299</v>
      </c>
      <c r="B136" s="7" t="s">
        <v>300</v>
      </c>
      <c r="C136" s="8" t="s">
        <v>37</v>
      </c>
      <c r="D136" s="9" t="s">
        <v>38</v>
      </c>
      <c r="H136" t="s">
        <v>923</v>
      </c>
      <c r="I136" t="s">
        <v>924</v>
      </c>
    </row>
    <row r="137" spans="1:9" x14ac:dyDescent="0.25">
      <c r="A137" s="6" t="s">
        <v>301</v>
      </c>
      <c r="B137" s="7" t="s">
        <v>302</v>
      </c>
      <c r="C137" s="8" t="s">
        <v>37</v>
      </c>
      <c r="D137" s="9" t="s">
        <v>38</v>
      </c>
      <c r="H137" t="s">
        <v>925</v>
      </c>
      <c r="I137" t="s">
        <v>926</v>
      </c>
    </row>
    <row r="138" spans="1:9" x14ac:dyDescent="0.25">
      <c r="A138" s="6" t="s">
        <v>303</v>
      </c>
      <c r="B138" s="7" t="s">
        <v>40</v>
      </c>
      <c r="C138" s="8" t="s">
        <v>37</v>
      </c>
      <c r="D138" s="9" t="s">
        <v>38</v>
      </c>
      <c r="H138" t="s">
        <v>927</v>
      </c>
      <c r="I138" t="s">
        <v>928</v>
      </c>
    </row>
    <row r="139" spans="1:9" x14ac:dyDescent="0.25">
      <c r="A139" s="6" t="s">
        <v>304</v>
      </c>
      <c r="B139" s="7" t="s">
        <v>305</v>
      </c>
      <c r="C139" s="8" t="s">
        <v>37</v>
      </c>
      <c r="D139" s="9" t="s">
        <v>38</v>
      </c>
      <c r="H139" t="s">
        <v>929</v>
      </c>
      <c r="I139" t="s">
        <v>930</v>
      </c>
    </row>
    <row r="140" spans="1:9" x14ac:dyDescent="0.25">
      <c r="A140" s="6" t="s">
        <v>306</v>
      </c>
      <c r="B140" s="7" t="s">
        <v>307</v>
      </c>
      <c r="C140" s="8" t="s">
        <v>37</v>
      </c>
      <c r="D140" s="9" t="s">
        <v>38</v>
      </c>
      <c r="H140" t="s">
        <v>931</v>
      </c>
      <c r="I140" t="s">
        <v>932</v>
      </c>
    </row>
    <row r="141" spans="1:9" x14ac:dyDescent="0.25">
      <c r="A141" s="6" t="s">
        <v>308</v>
      </c>
      <c r="B141" s="7" t="s">
        <v>309</v>
      </c>
      <c r="C141" s="8" t="s">
        <v>37</v>
      </c>
      <c r="D141" s="9" t="s">
        <v>38</v>
      </c>
      <c r="H141" t="s">
        <v>933</v>
      </c>
      <c r="I141" t="s">
        <v>934</v>
      </c>
    </row>
    <row r="142" spans="1:9" x14ac:dyDescent="0.25">
      <c r="A142" s="6" t="s">
        <v>310</v>
      </c>
      <c r="B142" s="7" t="s">
        <v>311</v>
      </c>
      <c r="C142" s="8" t="s">
        <v>37</v>
      </c>
      <c r="D142" s="9" t="s">
        <v>38</v>
      </c>
      <c r="H142" t="s">
        <v>935</v>
      </c>
      <c r="I142" t="s">
        <v>936</v>
      </c>
    </row>
    <row r="143" spans="1:9" x14ac:dyDescent="0.25">
      <c r="A143" s="6" t="s">
        <v>312</v>
      </c>
      <c r="B143" s="7" t="s">
        <v>313</v>
      </c>
      <c r="C143" s="8" t="s">
        <v>37</v>
      </c>
      <c r="D143" s="9" t="s">
        <v>38</v>
      </c>
      <c r="H143" t="s">
        <v>937</v>
      </c>
      <c r="I143" t="s">
        <v>938</v>
      </c>
    </row>
    <row r="144" spans="1:9" x14ac:dyDescent="0.25">
      <c r="A144" s="6" t="s">
        <v>314</v>
      </c>
      <c r="B144" s="7" t="s">
        <v>315</v>
      </c>
      <c r="C144" s="8" t="s">
        <v>37</v>
      </c>
      <c r="D144" s="9" t="s">
        <v>38</v>
      </c>
      <c r="H144" t="s">
        <v>939</v>
      </c>
      <c r="I144" t="s">
        <v>940</v>
      </c>
    </row>
    <row r="145" spans="1:9" x14ac:dyDescent="0.25">
      <c r="A145" s="6" t="s">
        <v>316</v>
      </c>
      <c r="B145" s="7" t="s">
        <v>317</v>
      </c>
      <c r="C145" s="8" t="s">
        <v>37</v>
      </c>
      <c r="D145" s="9" t="s">
        <v>38</v>
      </c>
      <c r="H145" t="s">
        <v>941</v>
      </c>
      <c r="I145" t="s">
        <v>942</v>
      </c>
    </row>
    <row r="146" spans="1:9" x14ac:dyDescent="0.25">
      <c r="A146" s="6" t="s">
        <v>318</v>
      </c>
      <c r="B146" s="7" t="s">
        <v>319</v>
      </c>
      <c r="C146" s="8" t="s">
        <v>37</v>
      </c>
      <c r="D146" s="9" t="s">
        <v>38</v>
      </c>
      <c r="H146" t="s">
        <v>943</v>
      </c>
      <c r="I146" t="s">
        <v>944</v>
      </c>
    </row>
    <row r="147" spans="1:9" x14ac:dyDescent="0.25">
      <c r="A147" s="6" t="s">
        <v>320</v>
      </c>
      <c r="B147" s="7" t="s">
        <v>321</v>
      </c>
      <c r="C147" s="8" t="s">
        <v>37</v>
      </c>
      <c r="D147" s="9" t="s">
        <v>38</v>
      </c>
      <c r="H147" t="s">
        <v>945</v>
      </c>
      <c r="I147" t="s">
        <v>946</v>
      </c>
    </row>
    <row r="148" spans="1:9" x14ac:dyDescent="0.25">
      <c r="A148" s="6" t="s">
        <v>322</v>
      </c>
      <c r="B148" s="7" t="s">
        <v>323</v>
      </c>
      <c r="C148" s="8" t="s">
        <v>37</v>
      </c>
      <c r="D148" s="9" t="s">
        <v>38</v>
      </c>
      <c r="H148" t="s">
        <v>947</v>
      </c>
      <c r="I148" t="s">
        <v>948</v>
      </c>
    </row>
    <row r="149" spans="1:9" x14ac:dyDescent="0.25">
      <c r="A149" s="6" t="s">
        <v>324</v>
      </c>
      <c r="B149" s="7" t="s">
        <v>325</v>
      </c>
      <c r="C149" s="8" t="s">
        <v>37</v>
      </c>
      <c r="D149" s="9" t="s">
        <v>38</v>
      </c>
      <c r="H149" t="s">
        <v>949</v>
      </c>
      <c r="I149" t="s">
        <v>950</v>
      </c>
    </row>
    <row r="150" spans="1:9" x14ac:dyDescent="0.25">
      <c r="A150" s="6" t="s">
        <v>326</v>
      </c>
      <c r="B150" s="7" t="s">
        <v>327</v>
      </c>
      <c r="C150" s="8" t="s">
        <v>37</v>
      </c>
      <c r="D150" s="9" t="s">
        <v>38</v>
      </c>
      <c r="H150" t="s">
        <v>951</v>
      </c>
      <c r="I150" t="s">
        <v>952</v>
      </c>
    </row>
    <row r="151" spans="1:9" x14ac:dyDescent="0.25">
      <c r="A151" s="6" t="s">
        <v>328</v>
      </c>
      <c r="B151" s="7" t="s">
        <v>329</v>
      </c>
      <c r="C151" s="8" t="s">
        <v>37</v>
      </c>
      <c r="D151" s="9" t="s">
        <v>38</v>
      </c>
      <c r="H151" t="s">
        <v>953</v>
      </c>
      <c r="I151" t="s">
        <v>954</v>
      </c>
    </row>
    <row r="152" spans="1:9" x14ac:dyDescent="0.25">
      <c r="A152" s="6" t="s">
        <v>330</v>
      </c>
      <c r="B152" s="7" t="s">
        <v>331</v>
      </c>
      <c r="C152" s="8" t="s">
        <v>37</v>
      </c>
      <c r="D152" s="9" t="s">
        <v>38</v>
      </c>
      <c r="H152" t="s">
        <v>955</v>
      </c>
      <c r="I152" t="s">
        <v>956</v>
      </c>
    </row>
    <row r="153" spans="1:9" x14ac:dyDescent="0.25">
      <c r="A153" s="6" t="s">
        <v>332</v>
      </c>
      <c r="B153" s="7" t="s">
        <v>333</v>
      </c>
      <c r="C153" s="8" t="s">
        <v>37</v>
      </c>
      <c r="D153" s="9" t="s">
        <v>38</v>
      </c>
      <c r="H153" t="s">
        <v>957</v>
      </c>
      <c r="I153" t="s">
        <v>958</v>
      </c>
    </row>
    <row r="154" spans="1:9" x14ac:dyDescent="0.25">
      <c r="A154" s="6" t="s">
        <v>334</v>
      </c>
      <c r="B154" s="7" t="s">
        <v>335</v>
      </c>
      <c r="C154" s="8" t="s">
        <v>37</v>
      </c>
      <c r="D154" s="9" t="s">
        <v>38</v>
      </c>
      <c r="H154" t="s">
        <v>959</v>
      </c>
      <c r="I154" t="s">
        <v>960</v>
      </c>
    </row>
    <row r="155" spans="1:9" x14ac:dyDescent="0.25">
      <c r="A155" s="6" t="s">
        <v>336</v>
      </c>
      <c r="B155" s="7" t="s">
        <v>337</v>
      </c>
      <c r="C155" s="8" t="s">
        <v>37</v>
      </c>
      <c r="D155" s="9" t="s">
        <v>38</v>
      </c>
      <c r="H155" t="s">
        <v>961</v>
      </c>
      <c r="I155" t="s">
        <v>962</v>
      </c>
    </row>
    <row r="156" spans="1:9" x14ac:dyDescent="0.25">
      <c r="A156" s="6" t="s">
        <v>338</v>
      </c>
      <c r="B156" s="7" t="s">
        <v>339</v>
      </c>
      <c r="C156" s="8" t="s">
        <v>37</v>
      </c>
      <c r="D156" s="9" t="s">
        <v>38</v>
      </c>
      <c r="H156" t="s">
        <v>963</v>
      </c>
      <c r="I156" t="s">
        <v>964</v>
      </c>
    </row>
    <row r="157" spans="1:9" x14ac:dyDescent="0.25">
      <c r="A157" s="6" t="s">
        <v>340</v>
      </c>
      <c r="B157" s="7" t="s">
        <v>341</v>
      </c>
      <c r="C157" s="8" t="s">
        <v>37</v>
      </c>
      <c r="D157" s="9" t="s">
        <v>38</v>
      </c>
      <c r="H157" t="s">
        <v>965</v>
      </c>
      <c r="I157" t="s">
        <v>966</v>
      </c>
    </row>
    <row r="158" spans="1:9" x14ac:dyDescent="0.25">
      <c r="A158" s="6" t="s">
        <v>342</v>
      </c>
      <c r="B158" s="7" t="s">
        <v>343</v>
      </c>
      <c r="C158" s="8" t="s">
        <v>37</v>
      </c>
      <c r="D158" s="9" t="s">
        <v>38</v>
      </c>
      <c r="H158" t="s">
        <v>967</v>
      </c>
      <c r="I158" t="s">
        <v>968</v>
      </c>
    </row>
    <row r="159" spans="1:9" x14ac:dyDescent="0.25">
      <c r="A159" s="6" t="s">
        <v>344</v>
      </c>
      <c r="B159" s="7" t="s">
        <v>345</v>
      </c>
      <c r="C159" s="8" t="s">
        <v>37</v>
      </c>
      <c r="D159" s="9" t="s">
        <v>38</v>
      </c>
      <c r="H159" t="s">
        <v>969</v>
      </c>
      <c r="I159" t="s">
        <v>970</v>
      </c>
    </row>
    <row r="160" spans="1:9" x14ac:dyDescent="0.25">
      <c r="A160" s="6" t="s">
        <v>346</v>
      </c>
      <c r="B160" s="7" t="s">
        <v>347</v>
      </c>
      <c r="C160" s="8" t="s">
        <v>37</v>
      </c>
      <c r="D160" s="9" t="s">
        <v>38</v>
      </c>
      <c r="H160" t="s">
        <v>971</v>
      </c>
      <c r="I160" t="s">
        <v>972</v>
      </c>
    </row>
    <row r="161" spans="1:9" x14ac:dyDescent="0.25">
      <c r="A161" s="6" t="s">
        <v>348</v>
      </c>
      <c r="B161" s="7" t="s">
        <v>349</v>
      </c>
      <c r="C161" s="8" t="s">
        <v>37</v>
      </c>
      <c r="D161" s="9" t="s">
        <v>38</v>
      </c>
      <c r="H161" t="s">
        <v>973</v>
      </c>
      <c r="I161" t="s">
        <v>974</v>
      </c>
    </row>
    <row r="162" spans="1:9" x14ac:dyDescent="0.25">
      <c r="A162" s="6" t="s">
        <v>350</v>
      </c>
      <c r="B162" s="7" t="s">
        <v>351</v>
      </c>
      <c r="C162" s="8" t="s">
        <v>37</v>
      </c>
      <c r="D162" s="9" t="s">
        <v>38</v>
      </c>
      <c r="H162" t="s">
        <v>975</v>
      </c>
      <c r="I162" t="s">
        <v>976</v>
      </c>
    </row>
    <row r="163" spans="1:9" x14ac:dyDescent="0.25">
      <c r="A163" s="6" t="s">
        <v>352</v>
      </c>
      <c r="B163" s="7" t="s">
        <v>353</v>
      </c>
      <c r="C163" s="8" t="s">
        <v>37</v>
      </c>
      <c r="D163" s="9" t="s">
        <v>38</v>
      </c>
      <c r="H163" t="s">
        <v>977</v>
      </c>
      <c r="I163" t="s">
        <v>978</v>
      </c>
    </row>
    <row r="164" spans="1:9" x14ac:dyDescent="0.25">
      <c r="A164" s="6" t="s">
        <v>354</v>
      </c>
      <c r="B164" s="7" t="s">
        <v>355</v>
      </c>
      <c r="C164" s="8" t="s">
        <v>37</v>
      </c>
      <c r="D164" s="9" t="s">
        <v>38</v>
      </c>
      <c r="H164" t="s">
        <v>979</v>
      </c>
      <c r="I164" t="s">
        <v>980</v>
      </c>
    </row>
    <row r="165" spans="1:9" x14ac:dyDescent="0.25">
      <c r="A165" s="6" t="s">
        <v>356</v>
      </c>
      <c r="B165" s="7" t="s">
        <v>357</v>
      </c>
      <c r="C165" s="8" t="s">
        <v>37</v>
      </c>
      <c r="D165" s="9" t="s">
        <v>38</v>
      </c>
      <c r="H165" t="s">
        <v>981</v>
      </c>
      <c r="I165" t="s">
        <v>982</v>
      </c>
    </row>
    <row r="166" spans="1:9" x14ac:dyDescent="0.25">
      <c r="A166" s="6" t="s">
        <v>358</v>
      </c>
      <c r="B166" s="7" t="s">
        <v>359</v>
      </c>
      <c r="C166" s="8" t="s">
        <v>37</v>
      </c>
      <c r="D166" s="9" t="s">
        <v>38</v>
      </c>
      <c r="H166" t="s">
        <v>983</v>
      </c>
      <c r="I166" t="s">
        <v>984</v>
      </c>
    </row>
    <row r="167" spans="1:9" x14ac:dyDescent="0.25">
      <c r="A167" s="6" t="s">
        <v>360</v>
      </c>
      <c r="B167" s="7" t="s">
        <v>361</v>
      </c>
      <c r="C167" s="8" t="s">
        <v>37</v>
      </c>
      <c r="D167" s="9" t="s">
        <v>38</v>
      </c>
      <c r="H167" t="s">
        <v>985</v>
      </c>
      <c r="I167" t="s">
        <v>986</v>
      </c>
    </row>
    <row r="168" spans="1:9" x14ac:dyDescent="0.25">
      <c r="A168" s="6" t="s">
        <v>362</v>
      </c>
      <c r="B168" s="7" t="s">
        <v>363</v>
      </c>
      <c r="C168" s="8" t="s">
        <v>37</v>
      </c>
      <c r="D168" s="9" t="s">
        <v>38</v>
      </c>
      <c r="H168" t="s">
        <v>987</v>
      </c>
      <c r="I168" t="s">
        <v>988</v>
      </c>
    </row>
    <row r="169" spans="1:9" x14ac:dyDescent="0.25">
      <c r="A169" s="6" t="s">
        <v>364</v>
      </c>
      <c r="B169" s="7" t="s">
        <v>365</v>
      </c>
      <c r="C169" s="8" t="s">
        <v>37</v>
      </c>
      <c r="D169" s="9" t="s">
        <v>38</v>
      </c>
      <c r="H169" t="s">
        <v>989</v>
      </c>
      <c r="I169" t="s">
        <v>990</v>
      </c>
    </row>
    <row r="170" spans="1:9" x14ac:dyDescent="0.25">
      <c r="A170" s="6" t="s">
        <v>366</v>
      </c>
      <c r="B170" s="7" t="s">
        <v>367</v>
      </c>
      <c r="C170" s="8" t="s">
        <v>37</v>
      </c>
      <c r="D170" s="9" t="s">
        <v>38</v>
      </c>
      <c r="H170" t="s">
        <v>991</v>
      </c>
      <c r="I170" t="s">
        <v>992</v>
      </c>
    </row>
    <row r="171" spans="1:9" x14ac:dyDescent="0.25">
      <c r="A171" s="6" t="s">
        <v>368</v>
      </c>
      <c r="B171" s="7" t="s">
        <v>369</v>
      </c>
      <c r="C171" s="8" t="s">
        <v>37</v>
      </c>
      <c r="D171" s="9" t="s">
        <v>38</v>
      </c>
      <c r="H171" t="s">
        <v>993</v>
      </c>
      <c r="I171" t="s">
        <v>994</v>
      </c>
    </row>
    <row r="172" spans="1:9" x14ac:dyDescent="0.25">
      <c r="A172" s="6" t="s">
        <v>370</v>
      </c>
      <c r="B172" s="7" t="s">
        <v>371</v>
      </c>
      <c r="C172" s="8" t="s">
        <v>37</v>
      </c>
      <c r="D172" s="9" t="s">
        <v>38</v>
      </c>
      <c r="H172" t="s">
        <v>995</v>
      </c>
      <c r="I172" t="s">
        <v>996</v>
      </c>
    </row>
    <row r="173" spans="1:9" x14ac:dyDescent="0.25">
      <c r="A173" s="6" t="s">
        <v>372</v>
      </c>
      <c r="B173" s="7" t="s">
        <v>373</v>
      </c>
      <c r="C173" s="8" t="s">
        <v>37</v>
      </c>
      <c r="D173" s="9" t="s">
        <v>38</v>
      </c>
      <c r="H173" t="s">
        <v>997</v>
      </c>
      <c r="I173" t="s">
        <v>998</v>
      </c>
    </row>
    <row r="174" spans="1:9" x14ac:dyDescent="0.25">
      <c r="A174" s="6" t="s">
        <v>374</v>
      </c>
      <c r="B174" s="7" t="s">
        <v>375</v>
      </c>
      <c r="C174" s="8" t="s">
        <v>37</v>
      </c>
      <c r="D174" s="9" t="s">
        <v>38</v>
      </c>
      <c r="H174" t="s">
        <v>999</v>
      </c>
      <c r="I174" t="s">
        <v>1000</v>
      </c>
    </row>
    <row r="175" spans="1:9" x14ac:dyDescent="0.25">
      <c r="A175" s="6" t="s">
        <v>376</v>
      </c>
      <c r="B175" s="7" t="s">
        <v>377</v>
      </c>
      <c r="C175" s="8" t="s">
        <v>37</v>
      </c>
      <c r="D175" s="9" t="s">
        <v>38</v>
      </c>
      <c r="H175" t="s">
        <v>1001</v>
      </c>
      <c r="I175" t="s">
        <v>1002</v>
      </c>
    </row>
    <row r="176" spans="1:9" x14ac:dyDescent="0.25">
      <c r="A176" s="6" t="s">
        <v>378</v>
      </c>
      <c r="B176" s="7" t="s">
        <v>379</v>
      </c>
      <c r="C176" s="8" t="s">
        <v>37</v>
      </c>
      <c r="D176" s="9" t="s">
        <v>38</v>
      </c>
      <c r="H176" t="s">
        <v>1003</v>
      </c>
      <c r="I176" t="s">
        <v>1004</v>
      </c>
    </row>
    <row r="177" spans="1:9" x14ac:dyDescent="0.25">
      <c r="A177" s="6" t="s">
        <v>380</v>
      </c>
      <c r="B177" s="7" t="s">
        <v>381</v>
      </c>
      <c r="C177" s="8" t="s">
        <v>37</v>
      </c>
      <c r="D177" s="9" t="s">
        <v>38</v>
      </c>
      <c r="H177" t="s">
        <v>1005</v>
      </c>
      <c r="I177" t="s">
        <v>1006</v>
      </c>
    </row>
    <row r="178" spans="1:9" x14ac:dyDescent="0.25">
      <c r="A178" s="6" t="s">
        <v>382</v>
      </c>
      <c r="B178" s="7" t="s">
        <v>383</v>
      </c>
      <c r="C178" s="8" t="s">
        <v>37</v>
      </c>
      <c r="D178" s="9" t="s">
        <v>38</v>
      </c>
      <c r="H178" t="s">
        <v>1007</v>
      </c>
      <c r="I178" t="s">
        <v>1008</v>
      </c>
    </row>
    <row r="179" spans="1:9" x14ac:dyDescent="0.25">
      <c r="A179" s="6" t="s">
        <v>384</v>
      </c>
      <c r="B179" s="7" t="s">
        <v>385</v>
      </c>
      <c r="C179" s="8" t="s">
        <v>37</v>
      </c>
      <c r="D179" s="9" t="s">
        <v>38</v>
      </c>
      <c r="H179" t="s">
        <v>1009</v>
      </c>
      <c r="I179" t="s">
        <v>1010</v>
      </c>
    </row>
    <row r="180" spans="1:9" x14ac:dyDescent="0.25">
      <c r="A180" s="6" t="s">
        <v>386</v>
      </c>
      <c r="B180" s="7" t="s">
        <v>387</v>
      </c>
      <c r="C180" s="8" t="s">
        <v>37</v>
      </c>
      <c r="D180" s="9" t="s">
        <v>38</v>
      </c>
      <c r="H180" t="s">
        <v>1011</v>
      </c>
      <c r="I180" t="s">
        <v>1012</v>
      </c>
    </row>
    <row r="181" spans="1:9" x14ac:dyDescent="0.25">
      <c r="A181" s="6" t="s">
        <v>388</v>
      </c>
      <c r="B181" s="7" t="s">
        <v>389</v>
      </c>
      <c r="C181" s="8" t="s">
        <v>37</v>
      </c>
      <c r="D181" s="9" t="s">
        <v>38</v>
      </c>
      <c r="H181" t="s">
        <v>1013</v>
      </c>
      <c r="I181" t="s">
        <v>1014</v>
      </c>
    </row>
    <row r="182" spans="1:9" x14ac:dyDescent="0.25">
      <c r="A182" s="6" t="s">
        <v>390</v>
      </c>
      <c r="B182" s="7" t="s">
        <v>391</v>
      </c>
      <c r="C182" s="8" t="s">
        <v>37</v>
      </c>
      <c r="D182" s="9" t="s">
        <v>38</v>
      </c>
      <c r="H182" t="s">
        <v>1015</v>
      </c>
      <c r="I182" t="s">
        <v>1016</v>
      </c>
    </row>
    <row r="183" spans="1:9" x14ac:dyDescent="0.25">
      <c r="A183" s="6" t="s">
        <v>392</v>
      </c>
      <c r="B183" s="7" t="s">
        <v>393</v>
      </c>
      <c r="C183" s="8" t="s">
        <v>37</v>
      </c>
      <c r="D183" s="9" t="s">
        <v>38</v>
      </c>
      <c r="H183" t="s">
        <v>1017</v>
      </c>
      <c r="I183" t="s">
        <v>1018</v>
      </c>
    </row>
    <row r="184" spans="1:9" x14ac:dyDescent="0.25">
      <c r="A184" s="6" t="s">
        <v>394</v>
      </c>
      <c r="B184" s="7" t="s">
        <v>395</v>
      </c>
      <c r="C184" s="8" t="s">
        <v>37</v>
      </c>
      <c r="D184" s="9" t="s">
        <v>38</v>
      </c>
      <c r="H184" t="s">
        <v>1019</v>
      </c>
      <c r="I184" t="s">
        <v>1020</v>
      </c>
    </row>
    <row r="185" spans="1:9" x14ac:dyDescent="0.25">
      <c r="A185" s="6" t="s">
        <v>396</v>
      </c>
      <c r="B185" s="7" t="s">
        <v>397</v>
      </c>
      <c r="C185" s="8" t="s">
        <v>37</v>
      </c>
      <c r="D185" s="9" t="s">
        <v>38</v>
      </c>
      <c r="H185" t="s">
        <v>1021</v>
      </c>
      <c r="I185" t="s">
        <v>1022</v>
      </c>
    </row>
    <row r="186" spans="1:9" x14ac:dyDescent="0.25">
      <c r="A186" s="6" t="s">
        <v>398</v>
      </c>
      <c r="B186" s="7" t="s">
        <v>399</v>
      </c>
      <c r="C186" s="8" t="s">
        <v>37</v>
      </c>
      <c r="D186" s="9" t="s">
        <v>38</v>
      </c>
      <c r="H186" t="s">
        <v>1023</v>
      </c>
      <c r="I186" t="s">
        <v>1024</v>
      </c>
    </row>
    <row r="187" spans="1:9" x14ac:dyDescent="0.25">
      <c r="A187" s="6" t="s">
        <v>400</v>
      </c>
      <c r="B187" s="7" t="s">
        <v>401</v>
      </c>
      <c r="C187" s="8" t="s">
        <v>37</v>
      </c>
      <c r="D187" s="9" t="s">
        <v>38</v>
      </c>
      <c r="H187" t="s">
        <v>1025</v>
      </c>
      <c r="I187" t="s">
        <v>1026</v>
      </c>
    </row>
    <row r="188" spans="1:9" x14ac:dyDescent="0.25">
      <c r="A188" s="6" t="s">
        <v>402</v>
      </c>
      <c r="B188" s="7" t="s">
        <v>403</v>
      </c>
      <c r="C188" s="8" t="s">
        <v>37</v>
      </c>
      <c r="D188" s="9" t="s">
        <v>38</v>
      </c>
      <c r="H188" t="s">
        <v>1027</v>
      </c>
      <c r="I188" t="s">
        <v>1028</v>
      </c>
    </row>
    <row r="189" spans="1:9" x14ac:dyDescent="0.25">
      <c r="A189" s="6" t="s">
        <v>404</v>
      </c>
      <c r="B189" s="7" t="s">
        <v>405</v>
      </c>
      <c r="C189" s="8" t="s">
        <v>37</v>
      </c>
      <c r="D189" s="9" t="s">
        <v>38</v>
      </c>
      <c r="H189" t="s">
        <v>1029</v>
      </c>
      <c r="I189" t="s">
        <v>1030</v>
      </c>
    </row>
    <row r="190" spans="1:9" x14ac:dyDescent="0.25">
      <c r="A190" s="6" t="s">
        <v>406</v>
      </c>
      <c r="B190" s="7" t="s">
        <v>407</v>
      </c>
      <c r="C190" s="8" t="s">
        <v>37</v>
      </c>
      <c r="D190" s="9" t="s">
        <v>38</v>
      </c>
      <c r="H190" t="s">
        <v>1031</v>
      </c>
      <c r="I190" t="s">
        <v>1032</v>
      </c>
    </row>
    <row r="191" spans="1:9" x14ac:dyDescent="0.25">
      <c r="A191" s="6" t="s">
        <v>408</v>
      </c>
      <c r="B191" s="7" t="s">
        <v>409</v>
      </c>
      <c r="C191" s="8" t="s">
        <v>37</v>
      </c>
      <c r="D191" s="9" t="s">
        <v>38</v>
      </c>
      <c r="H191" t="s">
        <v>1033</v>
      </c>
      <c r="I191" t="s">
        <v>1034</v>
      </c>
    </row>
    <row r="192" spans="1:9" x14ac:dyDescent="0.25">
      <c r="A192" s="6" t="s">
        <v>410</v>
      </c>
      <c r="B192" s="7" t="s">
        <v>411</v>
      </c>
      <c r="C192" s="8" t="s">
        <v>37</v>
      </c>
      <c r="D192" s="9" t="s">
        <v>38</v>
      </c>
      <c r="H192" t="s">
        <v>1035</v>
      </c>
      <c r="I192" t="s">
        <v>1036</v>
      </c>
    </row>
    <row r="193" spans="1:9" x14ac:dyDescent="0.25">
      <c r="A193" s="6" t="s">
        <v>412</v>
      </c>
      <c r="B193" s="7" t="s">
        <v>413</v>
      </c>
      <c r="C193" s="8" t="s">
        <v>37</v>
      </c>
      <c r="D193" s="9" t="s">
        <v>38</v>
      </c>
      <c r="H193" t="s">
        <v>1037</v>
      </c>
      <c r="I193" t="s">
        <v>1038</v>
      </c>
    </row>
    <row r="194" spans="1:9" x14ac:dyDescent="0.25">
      <c r="A194" s="6" t="s">
        <v>414</v>
      </c>
      <c r="B194" s="7" t="s">
        <v>415</v>
      </c>
      <c r="C194" s="8" t="s">
        <v>37</v>
      </c>
      <c r="D194" s="9" t="s">
        <v>38</v>
      </c>
      <c r="H194" t="s">
        <v>1039</v>
      </c>
      <c r="I194" t="s">
        <v>1040</v>
      </c>
    </row>
    <row r="195" spans="1:9" x14ac:dyDescent="0.25">
      <c r="A195" s="6" t="s">
        <v>416</v>
      </c>
      <c r="B195" s="7" t="s">
        <v>417</v>
      </c>
      <c r="C195" s="8" t="s">
        <v>37</v>
      </c>
      <c r="D195" s="9" t="s">
        <v>38</v>
      </c>
      <c r="H195" t="s">
        <v>1041</v>
      </c>
      <c r="I195" t="s">
        <v>1042</v>
      </c>
    </row>
    <row r="196" spans="1:9" x14ac:dyDescent="0.25">
      <c r="A196" s="6" t="s">
        <v>418</v>
      </c>
      <c r="B196" s="7" t="s">
        <v>419</v>
      </c>
      <c r="C196" s="8" t="s">
        <v>37</v>
      </c>
      <c r="D196" s="9" t="s">
        <v>38</v>
      </c>
      <c r="H196" t="s">
        <v>1043</v>
      </c>
      <c r="I196" t="s">
        <v>1044</v>
      </c>
    </row>
    <row r="197" spans="1:9" x14ac:dyDescent="0.25">
      <c r="A197" s="6" t="s">
        <v>420</v>
      </c>
      <c r="B197" s="7" t="s">
        <v>421</v>
      </c>
      <c r="C197" s="8" t="s">
        <v>37</v>
      </c>
      <c r="D197" s="9" t="s">
        <v>38</v>
      </c>
      <c r="H197" t="s">
        <v>1045</v>
      </c>
      <c r="I197" t="s">
        <v>1046</v>
      </c>
    </row>
    <row r="198" spans="1:9" x14ac:dyDescent="0.25">
      <c r="A198" s="6" t="s">
        <v>422</v>
      </c>
      <c r="B198" s="7" t="s">
        <v>423</v>
      </c>
      <c r="C198" s="8" t="s">
        <v>37</v>
      </c>
      <c r="D198" s="9" t="s">
        <v>38</v>
      </c>
      <c r="H198" t="s">
        <v>1047</v>
      </c>
      <c r="I198" t="s">
        <v>1048</v>
      </c>
    </row>
    <row r="199" spans="1:9" x14ac:dyDescent="0.25">
      <c r="A199" s="6" t="s">
        <v>424</v>
      </c>
      <c r="B199" s="7" t="s">
        <v>425</v>
      </c>
      <c r="C199" s="8" t="s">
        <v>37</v>
      </c>
      <c r="D199" s="9" t="s">
        <v>38</v>
      </c>
      <c r="H199" t="s">
        <v>1049</v>
      </c>
      <c r="I199" t="s">
        <v>1050</v>
      </c>
    </row>
    <row r="200" spans="1:9" x14ac:dyDescent="0.25">
      <c r="A200" s="6" t="s">
        <v>426</v>
      </c>
      <c r="B200" s="7" t="s">
        <v>427</v>
      </c>
      <c r="C200" s="8" t="s">
        <v>37</v>
      </c>
      <c r="D200" s="9" t="s">
        <v>38</v>
      </c>
      <c r="H200" t="s">
        <v>1051</v>
      </c>
      <c r="I200" t="s">
        <v>1052</v>
      </c>
    </row>
    <row r="201" spans="1:9" x14ac:dyDescent="0.25">
      <c r="A201" s="6" t="s">
        <v>428</v>
      </c>
      <c r="B201" s="7" t="s">
        <v>429</v>
      </c>
      <c r="C201" s="8" t="s">
        <v>37</v>
      </c>
      <c r="D201" s="9" t="s">
        <v>38</v>
      </c>
      <c r="H201" t="s">
        <v>1053</v>
      </c>
      <c r="I201" t="s">
        <v>1054</v>
      </c>
    </row>
    <row r="202" spans="1:9" x14ac:dyDescent="0.25">
      <c r="A202" s="6" t="s">
        <v>430</v>
      </c>
      <c r="B202" s="7" t="s">
        <v>431</v>
      </c>
      <c r="C202" s="8" t="s">
        <v>37</v>
      </c>
      <c r="D202" s="9" t="s">
        <v>38</v>
      </c>
      <c r="H202" t="s">
        <v>1055</v>
      </c>
      <c r="I202" t="s">
        <v>1056</v>
      </c>
    </row>
    <row r="203" spans="1:9" x14ac:dyDescent="0.25">
      <c r="A203" s="6" t="s">
        <v>432</v>
      </c>
      <c r="B203" s="7" t="s">
        <v>433</v>
      </c>
      <c r="C203" s="8" t="s">
        <v>37</v>
      </c>
      <c r="D203" s="9" t="s">
        <v>38</v>
      </c>
      <c r="H203" t="s">
        <v>1057</v>
      </c>
      <c r="I203" t="s">
        <v>1056</v>
      </c>
    </row>
    <row r="204" spans="1:9" x14ac:dyDescent="0.25">
      <c r="A204" s="6" t="s">
        <v>434</v>
      </c>
      <c r="B204" s="7" t="s">
        <v>435</v>
      </c>
      <c r="C204" s="8" t="s">
        <v>37</v>
      </c>
      <c r="D204" s="9" t="s">
        <v>38</v>
      </c>
      <c r="H204" t="s">
        <v>1058</v>
      </c>
      <c r="I204" t="s">
        <v>1056</v>
      </c>
    </row>
    <row r="205" spans="1:9" x14ac:dyDescent="0.25">
      <c r="A205" s="6" t="s">
        <v>436</v>
      </c>
      <c r="B205" s="7" t="s">
        <v>437</v>
      </c>
      <c r="C205" s="8" t="s">
        <v>37</v>
      </c>
      <c r="D205" s="9" t="s">
        <v>38</v>
      </c>
      <c r="H205" t="s">
        <v>1059</v>
      </c>
      <c r="I205" t="s">
        <v>1056</v>
      </c>
    </row>
    <row r="206" spans="1:9" x14ac:dyDescent="0.25">
      <c r="A206" s="6" t="s">
        <v>438</v>
      </c>
      <c r="B206" s="7" t="s">
        <v>439</v>
      </c>
      <c r="C206" s="8" t="s">
        <v>37</v>
      </c>
      <c r="D206" s="9" t="s">
        <v>38</v>
      </c>
      <c r="H206" t="s">
        <v>1060</v>
      </c>
      <c r="I206" t="s">
        <v>1061</v>
      </c>
    </row>
    <row r="207" spans="1:9" x14ac:dyDescent="0.25">
      <c r="A207" s="6" t="s">
        <v>440</v>
      </c>
      <c r="B207" s="7" t="s">
        <v>441</v>
      </c>
      <c r="C207" s="8" t="s">
        <v>37</v>
      </c>
      <c r="D207" s="9" t="s">
        <v>38</v>
      </c>
      <c r="H207" t="s">
        <v>1062</v>
      </c>
      <c r="I207" t="s">
        <v>1063</v>
      </c>
    </row>
    <row r="208" spans="1:9" x14ac:dyDescent="0.25">
      <c r="A208" s="6" t="s">
        <v>442</v>
      </c>
      <c r="B208" s="7" t="s">
        <v>443</v>
      </c>
      <c r="C208" s="8" t="s">
        <v>37</v>
      </c>
      <c r="D208" s="9" t="s">
        <v>38</v>
      </c>
      <c r="H208" t="s">
        <v>1064</v>
      </c>
      <c r="I208" t="s">
        <v>1065</v>
      </c>
    </row>
    <row r="209" spans="1:9" x14ac:dyDescent="0.25">
      <c r="A209" s="6" t="s">
        <v>444</v>
      </c>
      <c r="B209" s="7" t="s">
        <v>445</v>
      </c>
      <c r="C209" s="8" t="s">
        <v>37</v>
      </c>
      <c r="D209" s="9" t="s">
        <v>38</v>
      </c>
      <c r="H209" t="s">
        <v>1066</v>
      </c>
      <c r="I209" t="s">
        <v>1067</v>
      </c>
    </row>
    <row r="210" spans="1:9" x14ac:dyDescent="0.25">
      <c r="A210" s="6" t="s">
        <v>446</v>
      </c>
      <c r="B210" s="7" t="s">
        <v>447</v>
      </c>
      <c r="C210" s="8" t="s">
        <v>37</v>
      </c>
      <c r="D210" s="9" t="s">
        <v>38</v>
      </c>
      <c r="H210" t="s">
        <v>1068</v>
      </c>
      <c r="I210" t="s">
        <v>1069</v>
      </c>
    </row>
    <row r="211" spans="1:9" x14ac:dyDescent="0.25">
      <c r="A211" s="6" t="s">
        <v>448</v>
      </c>
      <c r="B211" s="7" t="s">
        <v>449</v>
      </c>
      <c r="C211" s="8" t="s">
        <v>37</v>
      </c>
      <c r="D211" s="9" t="s">
        <v>38</v>
      </c>
      <c r="H211" t="s">
        <v>1070</v>
      </c>
      <c r="I211" t="s">
        <v>1056</v>
      </c>
    </row>
    <row r="212" spans="1:9" x14ac:dyDescent="0.25">
      <c r="A212" s="6" t="s">
        <v>450</v>
      </c>
      <c r="B212" s="7" t="s">
        <v>451</v>
      </c>
      <c r="C212" s="8" t="s">
        <v>37</v>
      </c>
      <c r="D212" s="9" t="s">
        <v>38</v>
      </c>
      <c r="H212" t="s">
        <v>1071</v>
      </c>
      <c r="I212" t="s">
        <v>1056</v>
      </c>
    </row>
    <row r="213" spans="1:9" x14ac:dyDescent="0.25">
      <c r="A213" s="6" t="s">
        <v>452</v>
      </c>
      <c r="B213" s="7" t="s">
        <v>453</v>
      </c>
      <c r="C213" s="8" t="s">
        <v>37</v>
      </c>
      <c r="D213" s="9" t="s">
        <v>38</v>
      </c>
      <c r="H213" t="s">
        <v>1072</v>
      </c>
      <c r="I213" t="s">
        <v>1073</v>
      </c>
    </row>
    <row r="214" spans="1:9" x14ac:dyDescent="0.25">
      <c r="A214" s="6" t="s">
        <v>454</v>
      </c>
      <c r="B214" s="7" t="s">
        <v>455</v>
      </c>
      <c r="C214" s="8" t="s">
        <v>37</v>
      </c>
      <c r="D214" s="9" t="s">
        <v>38</v>
      </c>
      <c r="H214" t="s">
        <v>1074</v>
      </c>
      <c r="I214" t="s">
        <v>1075</v>
      </c>
    </row>
    <row r="215" spans="1:9" x14ac:dyDescent="0.25">
      <c r="A215" s="6" t="s">
        <v>456</v>
      </c>
      <c r="B215" s="7" t="s">
        <v>457</v>
      </c>
      <c r="C215" s="8" t="s">
        <v>37</v>
      </c>
      <c r="D215" s="9" t="s">
        <v>38</v>
      </c>
      <c r="H215" t="s">
        <v>1076</v>
      </c>
      <c r="I215" t="s">
        <v>1077</v>
      </c>
    </row>
    <row r="216" spans="1:9" x14ac:dyDescent="0.25">
      <c r="A216" s="6" t="s">
        <v>458</v>
      </c>
      <c r="B216" s="7" t="s">
        <v>459</v>
      </c>
      <c r="C216" s="8" t="s">
        <v>37</v>
      </c>
      <c r="D216" s="9" t="s">
        <v>38</v>
      </c>
      <c r="H216" t="s">
        <v>1078</v>
      </c>
      <c r="I216" t="s">
        <v>1079</v>
      </c>
    </row>
    <row r="217" spans="1:9" x14ac:dyDescent="0.25">
      <c r="A217" s="6" t="s">
        <v>460</v>
      </c>
      <c r="B217" s="7" t="s">
        <v>461</v>
      </c>
      <c r="C217" s="8" t="s">
        <v>37</v>
      </c>
      <c r="D217" s="9" t="s">
        <v>38</v>
      </c>
      <c r="H217" t="s">
        <v>1080</v>
      </c>
      <c r="I217" t="s">
        <v>1081</v>
      </c>
    </row>
    <row r="218" spans="1:9" x14ac:dyDescent="0.25">
      <c r="A218" s="6" t="s">
        <v>462</v>
      </c>
      <c r="B218" s="7" t="s">
        <v>463</v>
      </c>
      <c r="C218" s="8" t="s">
        <v>37</v>
      </c>
      <c r="D218" s="9" t="s">
        <v>38</v>
      </c>
      <c r="H218" t="s">
        <v>1082</v>
      </c>
      <c r="I218" t="s">
        <v>1083</v>
      </c>
    </row>
    <row r="219" spans="1:9" x14ac:dyDescent="0.25">
      <c r="A219" s="6" t="s">
        <v>464</v>
      </c>
      <c r="B219" s="7" t="s">
        <v>465</v>
      </c>
      <c r="C219" s="8" t="s">
        <v>37</v>
      </c>
      <c r="D219" s="9" t="s">
        <v>38</v>
      </c>
      <c r="H219" t="s">
        <v>1084</v>
      </c>
      <c r="I219" t="s">
        <v>1085</v>
      </c>
    </row>
    <row r="220" spans="1:9" x14ac:dyDescent="0.25">
      <c r="A220" s="6" t="s">
        <v>466</v>
      </c>
      <c r="B220" s="7" t="s">
        <v>467</v>
      </c>
      <c r="C220" s="8" t="s">
        <v>37</v>
      </c>
      <c r="D220" s="9" t="s">
        <v>38</v>
      </c>
      <c r="H220" t="s">
        <v>1086</v>
      </c>
      <c r="I220" t="s">
        <v>1087</v>
      </c>
    </row>
    <row r="221" spans="1:9" x14ac:dyDescent="0.25">
      <c r="A221" s="6" t="s">
        <v>468</v>
      </c>
      <c r="B221" s="7" t="s">
        <v>469</v>
      </c>
      <c r="C221" s="8" t="s">
        <v>37</v>
      </c>
      <c r="D221" s="9" t="s">
        <v>38</v>
      </c>
      <c r="H221" t="s">
        <v>1088</v>
      </c>
      <c r="I221" t="s">
        <v>1089</v>
      </c>
    </row>
    <row r="222" spans="1:9" x14ac:dyDescent="0.25">
      <c r="A222" s="6" t="s">
        <v>470</v>
      </c>
      <c r="B222" s="7" t="s">
        <v>471</v>
      </c>
      <c r="C222" s="8" t="s">
        <v>37</v>
      </c>
      <c r="D222" s="9" t="s">
        <v>38</v>
      </c>
      <c r="H222" t="s">
        <v>1090</v>
      </c>
      <c r="I222" t="s">
        <v>1091</v>
      </c>
    </row>
    <row r="223" spans="1:9" x14ac:dyDescent="0.25">
      <c r="A223" s="6" t="s">
        <v>472</v>
      </c>
      <c r="B223" s="7" t="s">
        <v>473</v>
      </c>
      <c r="C223" s="8" t="s">
        <v>37</v>
      </c>
      <c r="D223" s="9" t="s">
        <v>38</v>
      </c>
      <c r="H223" t="s">
        <v>1092</v>
      </c>
      <c r="I223" t="s">
        <v>1093</v>
      </c>
    </row>
    <row r="224" spans="1:9" x14ac:dyDescent="0.25">
      <c r="A224" s="6" t="s">
        <v>474</v>
      </c>
      <c r="B224" s="7" t="s">
        <v>475</v>
      </c>
      <c r="C224" s="8" t="s">
        <v>37</v>
      </c>
      <c r="D224" s="9" t="s">
        <v>38</v>
      </c>
      <c r="H224" t="s">
        <v>1094</v>
      </c>
      <c r="I224" t="s">
        <v>1095</v>
      </c>
    </row>
    <row r="225" spans="1:9" x14ac:dyDescent="0.25">
      <c r="A225" s="6" t="s">
        <v>476</v>
      </c>
      <c r="B225" s="7" t="s">
        <v>477</v>
      </c>
      <c r="C225" s="8" t="s">
        <v>37</v>
      </c>
      <c r="D225" s="9" t="s">
        <v>38</v>
      </c>
      <c r="H225" t="s">
        <v>1096</v>
      </c>
      <c r="I225" t="s">
        <v>1097</v>
      </c>
    </row>
    <row r="226" spans="1:9" x14ac:dyDescent="0.25">
      <c r="A226" s="6" t="s">
        <v>478</v>
      </c>
      <c r="B226" s="7" t="s">
        <v>479</v>
      </c>
      <c r="C226" s="8" t="s">
        <v>37</v>
      </c>
      <c r="D226" s="9" t="s">
        <v>38</v>
      </c>
      <c r="H226" t="s">
        <v>1098</v>
      </c>
      <c r="I226" t="s">
        <v>1099</v>
      </c>
    </row>
    <row r="227" spans="1:9" x14ac:dyDescent="0.25">
      <c r="A227" s="6" t="s">
        <v>480</v>
      </c>
      <c r="B227" s="7" t="s">
        <v>481</v>
      </c>
      <c r="C227" s="8" t="s">
        <v>37</v>
      </c>
      <c r="D227" s="9" t="s">
        <v>38</v>
      </c>
      <c r="H227" t="s">
        <v>1100</v>
      </c>
      <c r="I227" t="s">
        <v>1101</v>
      </c>
    </row>
    <row r="228" spans="1:9" x14ac:dyDescent="0.25">
      <c r="A228" s="6" t="s">
        <v>482</v>
      </c>
      <c r="B228" s="7" t="s">
        <v>483</v>
      </c>
      <c r="C228" s="8" t="s">
        <v>37</v>
      </c>
      <c r="D228" s="9" t="s">
        <v>38</v>
      </c>
      <c r="H228" t="s">
        <v>1102</v>
      </c>
      <c r="I228" t="s">
        <v>918</v>
      </c>
    </row>
    <row r="229" spans="1:9" x14ac:dyDescent="0.25">
      <c r="A229" s="6" t="s">
        <v>484</v>
      </c>
      <c r="B229" s="7" t="s">
        <v>485</v>
      </c>
      <c r="C229" s="8" t="s">
        <v>37</v>
      </c>
      <c r="D229" s="9" t="s">
        <v>38</v>
      </c>
      <c r="H229" t="s">
        <v>1103</v>
      </c>
      <c r="I229" t="s">
        <v>1104</v>
      </c>
    </row>
    <row r="230" spans="1:9" x14ac:dyDescent="0.25">
      <c r="A230" s="6" t="s">
        <v>486</v>
      </c>
      <c r="B230" s="7" t="s">
        <v>487</v>
      </c>
      <c r="C230" s="8" t="s">
        <v>37</v>
      </c>
      <c r="D230" s="9" t="s">
        <v>38</v>
      </c>
      <c r="H230" t="s">
        <v>1105</v>
      </c>
      <c r="I230" t="s">
        <v>1106</v>
      </c>
    </row>
    <row r="231" spans="1:9" x14ac:dyDescent="0.25">
      <c r="A231" s="6" t="s">
        <v>488</v>
      </c>
      <c r="B231" s="7" t="s">
        <v>489</v>
      </c>
      <c r="C231" s="8" t="s">
        <v>37</v>
      </c>
      <c r="D231" s="9" t="s">
        <v>38</v>
      </c>
      <c r="H231" t="s">
        <v>1107</v>
      </c>
      <c r="I231" t="s">
        <v>1108</v>
      </c>
    </row>
    <row r="232" spans="1:9" x14ac:dyDescent="0.25">
      <c r="A232" s="6" t="s">
        <v>490</v>
      </c>
      <c r="B232" s="7" t="s">
        <v>491</v>
      </c>
      <c r="C232" s="8" t="s">
        <v>37</v>
      </c>
      <c r="D232" s="9" t="s">
        <v>38</v>
      </c>
      <c r="H232" t="s">
        <v>1109</v>
      </c>
      <c r="I232" t="s">
        <v>1110</v>
      </c>
    </row>
    <row r="233" spans="1:9" x14ac:dyDescent="0.25">
      <c r="A233" s="6" t="s">
        <v>492</v>
      </c>
      <c r="B233" s="7" t="s">
        <v>493</v>
      </c>
      <c r="C233" s="8" t="s">
        <v>37</v>
      </c>
      <c r="D233" s="9" t="s">
        <v>38</v>
      </c>
      <c r="H233" t="s">
        <v>1111</v>
      </c>
      <c r="I233" t="s">
        <v>1112</v>
      </c>
    </row>
    <row r="234" spans="1:9" x14ac:dyDescent="0.25">
      <c r="A234" s="6" t="s">
        <v>494</v>
      </c>
      <c r="B234" s="7" t="s">
        <v>495</v>
      </c>
      <c r="C234" s="8" t="s">
        <v>37</v>
      </c>
      <c r="D234" s="9" t="s">
        <v>38</v>
      </c>
      <c r="H234" t="s">
        <v>1113</v>
      </c>
      <c r="I234" t="s">
        <v>1114</v>
      </c>
    </row>
    <row r="235" spans="1:9" x14ac:dyDescent="0.25">
      <c r="A235" s="6" t="s">
        <v>496</v>
      </c>
      <c r="B235" s="7" t="s">
        <v>497</v>
      </c>
      <c r="C235" s="8" t="s">
        <v>37</v>
      </c>
      <c r="D235" s="9" t="s">
        <v>38</v>
      </c>
      <c r="H235" t="s">
        <v>1115</v>
      </c>
      <c r="I235" t="s">
        <v>1116</v>
      </c>
    </row>
    <row r="236" spans="1:9" x14ac:dyDescent="0.25">
      <c r="A236" s="6" t="s">
        <v>498</v>
      </c>
      <c r="B236" s="7" t="s">
        <v>499</v>
      </c>
      <c r="C236" s="8" t="s">
        <v>37</v>
      </c>
      <c r="D236" s="9" t="s">
        <v>38</v>
      </c>
      <c r="H236" t="s">
        <v>1117</v>
      </c>
      <c r="I236" t="s">
        <v>1118</v>
      </c>
    </row>
    <row r="237" spans="1:9" x14ac:dyDescent="0.25">
      <c r="A237" s="6" t="s">
        <v>500</v>
      </c>
      <c r="B237" s="7" t="s">
        <v>501</v>
      </c>
      <c r="C237" s="8" t="s">
        <v>37</v>
      </c>
      <c r="D237" s="9" t="s">
        <v>38</v>
      </c>
      <c r="H237" t="s">
        <v>1119</v>
      </c>
      <c r="I237" t="s">
        <v>1120</v>
      </c>
    </row>
    <row r="238" spans="1:9" x14ac:dyDescent="0.25">
      <c r="A238" s="6" t="s">
        <v>502</v>
      </c>
      <c r="B238" s="7" t="s">
        <v>503</v>
      </c>
      <c r="C238" s="8" t="s">
        <v>37</v>
      </c>
      <c r="D238" s="9" t="s">
        <v>38</v>
      </c>
      <c r="H238" t="s">
        <v>1121</v>
      </c>
      <c r="I238" t="s">
        <v>1122</v>
      </c>
    </row>
    <row r="239" spans="1:9" x14ac:dyDescent="0.25">
      <c r="A239" s="6" t="s">
        <v>504</v>
      </c>
      <c r="B239" s="7" t="s">
        <v>505</v>
      </c>
      <c r="C239" s="8" t="s">
        <v>37</v>
      </c>
      <c r="D239" s="9" t="s">
        <v>38</v>
      </c>
      <c r="H239" t="s">
        <v>1123</v>
      </c>
      <c r="I239" t="s">
        <v>1124</v>
      </c>
    </row>
    <row r="240" spans="1:9" x14ac:dyDescent="0.25">
      <c r="A240" s="6" t="s">
        <v>506</v>
      </c>
      <c r="B240" s="7" t="s">
        <v>507</v>
      </c>
      <c r="C240" s="8" t="s">
        <v>37</v>
      </c>
      <c r="D240" s="9" t="s">
        <v>38</v>
      </c>
      <c r="H240" t="s">
        <v>1125</v>
      </c>
      <c r="I240" t="s">
        <v>1126</v>
      </c>
    </row>
    <row r="241" spans="1:9" x14ac:dyDescent="0.25">
      <c r="A241" s="6" t="s">
        <v>508</v>
      </c>
      <c r="B241" s="7" t="s">
        <v>509</v>
      </c>
      <c r="C241" s="8" t="s">
        <v>37</v>
      </c>
      <c r="D241" s="9" t="s">
        <v>38</v>
      </c>
      <c r="H241" t="s">
        <v>1127</v>
      </c>
      <c r="I241" t="s">
        <v>1128</v>
      </c>
    </row>
    <row r="242" spans="1:9" x14ac:dyDescent="0.25">
      <c r="A242" s="6" t="s">
        <v>510</v>
      </c>
      <c r="B242" s="7" t="s">
        <v>511</v>
      </c>
      <c r="C242" s="8" t="s">
        <v>37</v>
      </c>
      <c r="D242" s="9" t="s">
        <v>38</v>
      </c>
      <c r="H242" t="s">
        <v>1129</v>
      </c>
      <c r="I242" t="s">
        <v>1130</v>
      </c>
    </row>
    <row r="243" spans="1:9" x14ac:dyDescent="0.25">
      <c r="A243" s="6" t="s">
        <v>512</v>
      </c>
      <c r="B243" s="7" t="s">
        <v>513</v>
      </c>
      <c r="C243" s="8" t="s">
        <v>37</v>
      </c>
      <c r="D243" s="9" t="s">
        <v>38</v>
      </c>
      <c r="H243" t="s">
        <v>1131</v>
      </c>
      <c r="I243" t="s">
        <v>1132</v>
      </c>
    </row>
    <row r="244" spans="1:9" x14ac:dyDescent="0.25">
      <c r="A244" s="6" t="s">
        <v>514</v>
      </c>
      <c r="B244" s="7" t="s">
        <v>515</v>
      </c>
      <c r="C244" s="8" t="s">
        <v>37</v>
      </c>
      <c r="D244" s="9" t="s">
        <v>38</v>
      </c>
      <c r="H244" t="s">
        <v>1133</v>
      </c>
      <c r="I244" t="s">
        <v>1134</v>
      </c>
    </row>
    <row r="245" spans="1:9" x14ac:dyDescent="0.25">
      <c r="A245" s="6" t="s">
        <v>516</v>
      </c>
      <c r="B245" s="7" t="s">
        <v>517</v>
      </c>
      <c r="C245" s="8" t="s">
        <v>37</v>
      </c>
      <c r="D245" s="9" t="s">
        <v>38</v>
      </c>
      <c r="H245" t="s">
        <v>1135</v>
      </c>
      <c r="I245" t="s">
        <v>1136</v>
      </c>
    </row>
    <row r="246" spans="1:9" x14ac:dyDescent="0.25">
      <c r="A246" s="6" t="s">
        <v>518</v>
      </c>
      <c r="B246" s="7" t="s">
        <v>519</v>
      </c>
      <c r="C246" s="8" t="s">
        <v>37</v>
      </c>
      <c r="D246" s="9" t="s">
        <v>38</v>
      </c>
      <c r="H246" t="s">
        <v>1137</v>
      </c>
      <c r="I246" t="s">
        <v>1138</v>
      </c>
    </row>
    <row r="247" spans="1:9" x14ac:dyDescent="0.25">
      <c r="A247" s="6" t="s">
        <v>520</v>
      </c>
      <c r="B247" s="7" t="s">
        <v>521</v>
      </c>
      <c r="C247" s="8" t="s">
        <v>37</v>
      </c>
      <c r="D247" s="9" t="s">
        <v>38</v>
      </c>
      <c r="H247" t="s">
        <v>1139</v>
      </c>
      <c r="I247" t="s">
        <v>1140</v>
      </c>
    </row>
    <row r="248" spans="1:9" x14ac:dyDescent="0.25">
      <c r="A248" s="6" t="s">
        <v>522</v>
      </c>
      <c r="B248" s="7" t="s">
        <v>523</v>
      </c>
      <c r="C248" s="8" t="s">
        <v>37</v>
      </c>
      <c r="D248" s="9" t="s">
        <v>38</v>
      </c>
      <c r="H248" t="s">
        <v>1141</v>
      </c>
      <c r="I248" t="s">
        <v>1142</v>
      </c>
    </row>
    <row r="249" spans="1:9" x14ac:dyDescent="0.25">
      <c r="A249" s="6" t="s">
        <v>524</v>
      </c>
      <c r="B249" s="7" t="s">
        <v>525</v>
      </c>
      <c r="C249" s="8" t="s">
        <v>37</v>
      </c>
      <c r="D249" s="9" t="s">
        <v>38</v>
      </c>
      <c r="H249" t="s">
        <v>1143</v>
      </c>
      <c r="I249" t="s">
        <v>1144</v>
      </c>
    </row>
    <row r="250" spans="1:9" x14ac:dyDescent="0.25">
      <c r="A250" s="6" t="s">
        <v>526</v>
      </c>
      <c r="B250" s="7" t="s">
        <v>527</v>
      </c>
      <c r="C250" s="8" t="s">
        <v>37</v>
      </c>
      <c r="D250" s="9" t="s">
        <v>38</v>
      </c>
      <c r="H250" t="s">
        <v>1145</v>
      </c>
      <c r="I250" t="s">
        <v>1146</v>
      </c>
    </row>
    <row r="251" spans="1:9" x14ac:dyDescent="0.25">
      <c r="A251" s="6" t="s">
        <v>528</v>
      </c>
      <c r="B251" s="7" t="s">
        <v>529</v>
      </c>
      <c r="C251" s="8" t="s">
        <v>37</v>
      </c>
      <c r="D251" s="9" t="s">
        <v>38</v>
      </c>
      <c r="H251" t="s">
        <v>1147</v>
      </c>
      <c r="I251" t="s">
        <v>1148</v>
      </c>
    </row>
    <row r="252" spans="1:9" x14ac:dyDescent="0.25">
      <c r="A252" s="6" t="s">
        <v>530</v>
      </c>
      <c r="B252" s="7" t="s">
        <v>531</v>
      </c>
      <c r="C252" s="8" t="s">
        <v>37</v>
      </c>
      <c r="D252" s="9" t="s">
        <v>38</v>
      </c>
      <c r="H252" t="s">
        <v>1149</v>
      </c>
      <c r="I252" t="s">
        <v>1150</v>
      </c>
    </row>
    <row r="253" spans="1:9" x14ac:dyDescent="0.25">
      <c r="A253" s="6" t="s">
        <v>532</v>
      </c>
      <c r="B253" s="7" t="s">
        <v>533</v>
      </c>
      <c r="C253" s="8" t="s">
        <v>37</v>
      </c>
      <c r="D253" s="9" t="s">
        <v>38</v>
      </c>
      <c r="H253" t="s">
        <v>1151</v>
      </c>
      <c r="I253" t="s">
        <v>1152</v>
      </c>
    </row>
    <row r="254" spans="1:9" x14ac:dyDescent="0.25">
      <c r="A254" s="6" t="s">
        <v>534</v>
      </c>
      <c r="B254" s="7" t="s">
        <v>535</v>
      </c>
      <c r="C254" s="8" t="s">
        <v>37</v>
      </c>
      <c r="D254" s="9" t="s">
        <v>38</v>
      </c>
      <c r="H254" t="s">
        <v>1153</v>
      </c>
      <c r="I254" t="s">
        <v>1154</v>
      </c>
    </row>
    <row r="255" spans="1:9" x14ac:dyDescent="0.25">
      <c r="A255" s="6" t="s">
        <v>536</v>
      </c>
      <c r="B255" s="7" t="s">
        <v>537</v>
      </c>
      <c r="C255" s="8" t="s">
        <v>37</v>
      </c>
      <c r="D255" s="9" t="s">
        <v>38</v>
      </c>
      <c r="H255" t="s">
        <v>1155</v>
      </c>
      <c r="I255" t="s">
        <v>1156</v>
      </c>
    </row>
    <row r="256" spans="1:9" x14ac:dyDescent="0.25">
      <c r="A256" s="6" t="s">
        <v>538</v>
      </c>
      <c r="B256" s="7" t="s">
        <v>539</v>
      </c>
      <c r="C256" s="8" t="s">
        <v>37</v>
      </c>
      <c r="D256" s="9" t="s">
        <v>38</v>
      </c>
      <c r="H256" t="s">
        <v>1157</v>
      </c>
      <c r="I256" t="s">
        <v>1158</v>
      </c>
    </row>
    <row r="257" spans="1:9" x14ac:dyDescent="0.25">
      <c r="A257" s="6" t="s">
        <v>540</v>
      </c>
      <c r="B257" s="7" t="s">
        <v>541</v>
      </c>
      <c r="C257" s="8" t="s">
        <v>37</v>
      </c>
      <c r="D257" s="9" t="s">
        <v>38</v>
      </c>
      <c r="H257" t="s">
        <v>1159</v>
      </c>
      <c r="I257" t="s">
        <v>1160</v>
      </c>
    </row>
    <row r="258" spans="1:9" x14ac:dyDescent="0.25">
      <c r="A258" s="6" t="s">
        <v>542</v>
      </c>
      <c r="B258" s="7" t="s">
        <v>543</v>
      </c>
      <c r="C258" s="8" t="s">
        <v>37</v>
      </c>
      <c r="D258" s="9" t="s">
        <v>38</v>
      </c>
      <c r="H258" t="s">
        <v>1161</v>
      </c>
      <c r="I258" t="s">
        <v>1162</v>
      </c>
    </row>
    <row r="259" spans="1:9" x14ac:dyDescent="0.25">
      <c r="A259" s="6" t="s">
        <v>544</v>
      </c>
      <c r="B259" s="7" t="s">
        <v>545</v>
      </c>
      <c r="C259" s="8" t="s">
        <v>37</v>
      </c>
      <c r="D259" s="9" t="s">
        <v>38</v>
      </c>
      <c r="H259" t="s">
        <v>1163</v>
      </c>
      <c r="I259" t="s">
        <v>1164</v>
      </c>
    </row>
    <row r="260" spans="1:9" x14ac:dyDescent="0.25">
      <c r="A260" s="6" t="s">
        <v>546</v>
      </c>
      <c r="B260" s="7" t="s">
        <v>547</v>
      </c>
      <c r="C260" s="8" t="s">
        <v>37</v>
      </c>
      <c r="D260" s="9" t="s">
        <v>38</v>
      </c>
      <c r="H260" t="s">
        <v>1165</v>
      </c>
      <c r="I260" t="s">
        <v>1166</v>
      </c>
    </row>
    <row r="261" spans="1:9" x14ac:dyDescent="0.25">
      <c r="A261" s="6" t="s">
        <v>548</v>
      </c>
      <c r="B261" s="7" t="s">
        <v>549</v>
      </c>
      <c r="C261" s="8" t="s">
        <v>37</v>
      </c>
      <c r="D261" s="9" t="s">
        <v>38</v>
      </c>
      <c r="E261" t="s">
        <v>655</v>
      </c>
      <c r="F261" t="s">
        <v>3187</v>
      </c>
      <c r="H261" t="s">
        <v>1167</v>
      </c>
      <c r="I261" t="s">
        <v>1168</v>
      </c>
    </row>
    <row r="262" spans="1:9" x14ac:dyDescent="0.25">
      <c r="A262" s="6" t="s">
        <v>550</v>
      </c>
      <c r="B262" s="7" t="s">
        <v>551</v>
      </c>
      <c r="C262" s="8" t="s">
        <v>37</v>
      </c>
      <c r="D262" s="9" t="s">
        <v>38</v>
      </c>
      <c r="E262" t="s">
        <v>656</v>
      </c>
      <c r="F262" t="s">
        <v>3187</v>
      </c>
      <c r="H262" t="s">
        <v>1169</v>
      </c>
      <c r="I262" t="s">
        <v>1170</v>
      </c>
    </row>
    <row r="263" spans="1:9" x14ac:dyDescent="0.25">
      <c r="A263" s="6" t="s">
        <v>22</v>
      </c>
      <c r="B263" s="7" t="s">
        <v>552</v>
      </c>
      <c r="C263" s="8" t="s">
        <v>37</v>
      </c>
      <c r="D263" s="9" t="s">
        <v>38</v>
      </c>
      <c r="E263" t="s">
        <v>657</v>
      </c>
      <c r="F263" t="s">
        <v>3187</v>
      </c>
      <c r="H263" t="s">
        <v>1171</v>
      </c>
      <c r="I263" t="s">
        <v>1172</v>
      </c>
    </row>
    <row r="264" spans="1:9" x14ac:dyDescent="0.25">
      <c r="A264" s="6" t="s">
        <v>23</v>
      </c>
      <c r="B264" s="7" t="s">
        <v>553</v>
      </c>
      <c r="C264" s="8" t="s">
        <v>37</v>
      </c>
      <c r="D264" s="9" t="s">
        <v>38</v>
      </c>
      <c r="E264" t="s">
        <v>658</v>
      </c>
      <c r="F264" t="s">
        <v>3187</v>
      </c>
      <c r="H264" t="s">
        <v>1173</v>
      </c>
      <c r="I264" t="s">
        <v>1174</v>
      </c>
    </row>
    <row r="265" spans="1:9" x14ac:dyDescent="0.25">
      <c r="A265" s="6" t="s">
        <v>554</v>
      </c>
      <c r="B265" s="7" t="s">
        <v>555</v>
      </c>
      <c r="C265" s="8" t="s">
        <v>37</v>
      </c>
      <c r="D265" s="9" t="s">
        <v>38</v>
      </c>
      <c r="H265" t="s">
        <v>1175</v>
      </c>
      <c r="I265" t="s">
        <v>1176</v>
      </c>
    </row>
    <row r="266" spans="1:9" x14ac:dyDescent="0.25">
      <c r="A266" s="6" t="s">
        <v>24</v>
      </c>
      <c r="B266" s="7" t="s">
        <v>556</v>
      </c>
      <c r="C266" s="8" t="s">
        <v>37</v>
      </c>
      <c r="D266" s="9" t="s">
        <v>38</v>
      </c>
      <c r="E266" t="s">
        <v>651</v>
      </c>
      <c r="F266" t="s">
        <v>3186</v>
      </c>
      <c r="H266" t="s">
        <v>1177</v>
      </c>
      <c r="I266" t="s">
        <v>1178</v>
      </c>
    </row>
    <row r="267" spans="1:9" x14ac:dyDescent="0.25">
      <c r="A267" s="6" t="s">
        <v>25</v>
      </c>
      <c r="B267" s="7" t="s">
        <v>557</v>
      </c>
      <c r="C267" s="8" t="s">
        <v>37</v>
      </c>
      <c r="D267" s="9" t="s">
        <v>38</v>
      </c>
      <c r="E267" t="s">
        <v>652</v>
      </c>
      <c r="F267" t="s">
        <v>3186</v>
      </c>
      <c r="H267" t="s">
        <v>1179</v>
      </c>
      <c r="I267" t="s">
        <v>1180</v>
      </c>
    </row>
    <row r="268" spans="1:9" x14ac:dyDescent="0.25">
      <c r="A268" s="6" t="s">
        <v>558</v>
      </c>
      <c r="B268" s="7" t="s">
        <v>559</v>
      </c>
      <c r="C268" s="8" t="s">
        <v>37</v>
      </c>
      <c r="D268" s="9" t="s">
        <v>38</v>
      </c>
      <c r="E268" t="s">
        <v>653</v>
      </c>
      <c r="F268" t="s">
        <v>3186</v>
      </c>
      <c r="H268" t="s">
        <v>1181</v>
      </c>
      <c r="I268" t="s">
        <v>1182</v>
      </c>
    </row>
    <row r="269" spans="1:9" x14ac:dyDescent="0.25">
      <c r="A269" s="6" t="s">
        <v>26</v>
      </c>
      <c r="B269" s="7" t="s">
        <v>560</v>
      </c>
      <c r="C269" s="8" t="s">
        <v>37</v>
      </c>
      <c r="D269" s="9" t="s">
        <v>38</v>
      </c>
      <c r="E269" t="s">
        <v>654</v>
      </c>
      <c r="F269" t="s">
        <v>3186</v>
      </c>
      <c r="H269" t="s">
        <v>1183</v>
      </c>
      <c r="I269" t="s">
        <v>1184</v>
      </c>
    </row>
    <row r="270" spans="1:9" x14ac:dyDescent="0.25">
      <c r="A270" s="6" t="s">
        <v>561</v>
      </c>
      <c r="B270" s="7" t="s">
        <v>562</v>
      </c>
      <c r="C270" s="8" t="s">
        <v>37</v>
      </c>
      <c r="D270" s="9" t="s">
        <v>38</v>
      </c>
      <c r="H270" t="s">
        <v>1185</v>
      </c>
      <c r="I270" t="s">
        <v>1186</v>
      </c>
    </row>
    <row r="271" spans="1:9" x14ac:dyDescent="0.25">
      <c r="A271" s="6" t="s">
        <v>563</v>
      </c>
      <c r="B271" s="7" t="s">
        <v>564</v>
      </c>
      <c r="C271" s="8" t="s">
        <v>37</v>
      </c>
      <c r="D271" s="9" t="s">
        <v>38</v>
      </c>
      <c r="H271" t="s">
        <v>1187</v>
      </c>
      <c r="I271" t="s">
        <v>1188</v>
      </c>
    </row>
    <row r="272" spans="1:9" x14ac:dyDescent="0.25">
      <c r="A272" s="6" t="s">
        <v>565</v>
      </c>
      <c r="B272" s="7" t="s">
        <v>566</v>
      </c>
      <c r="C272" s="8" t="s">
        <v>37</v>
      </c>
      <c r="D272" s="9" t="s">
        <v>38</v>
      </c>
      <c r="H272" t="s">
        <v>1189</v>
      </c>
      <c r="I272" t="s">
        <v>1190</v>
      </c>
    </row>
    <row r="273" spans="1:9" x14ac:dyDescent="0.25">
      <c r="A273" s="6" t="s">
        <v>567</v>
      </c>
      <c r="B273" s="7" t="s">
        <v>568</v>
      </c>
      <c r="C273" s="8" t="s">
        <v>37</v>
      </c>
      <c r="D273" s="9" t="s">
        <v>38</v>
      </c>
      <c r="H273" t="s">
        <v>1191</v>
      </c>
      <c r="I273" t="s">
        <v>1192</v>
      </c>
    </row>
    <row r="274" spans="1:9" x14ac:dyDescent="0.25">
      <c r="A274" s="6" t="s">
        <v>569</v>
      </c>
      <c r="B274" s="7" t="s">
        <v>570</v>
      </c>
      <c r="C274" s="8" t="s">
        <v>37</v>
      </c>
      <c r="D274" s="9" t="s">
        <v>38</v>
      </c>
      <c r="H274" t="s">
        <v>1193</v>
      </c>
      <c r="I274" t="s">
        <v>1194</v>
      </c>
    </row>
    <row r="275" spans="1:9" x14ac:dyDescent="0.25">
      <c r="A275" s="6" t="s">
        <v>571</v>
      </c>
      <c r="B275" s="7" t="s">
        <v>572</v>
      </c>
      <c r="C275" s="8" t="s">
        <v>37</v>
      </c>
      <c r="D275" s="9" t="s">
        <v>38</v>
      </c>
      <c r="H275" t="s">
        <v>1195</v>
      </c>
      <c r="I275" t="s">
        <v>1196</v>
      </c>
    </row>
    <row r="276" spans="1:9" x14ac:dyDescent="0.25">
      <c r="A276" s="6" t="s">
        <v>573</v>
      </c>
      <c r="B276" s="7" t="s">
        <v>574</v>
      </c>
      <c r="C276" s="8" t="s">
        <v>37</v>
      </c>
      <c r="D276" s="9" t="s">
        <v>38</v>
      </c>
      <c r="H276" t="s">
        <v>1197</v>
      </c>
      <c r="I276" t="s">
        <v>1198</v>
      </c>
    </row>
    <row r="277" spans="1:9" x14ac:dyDescent="0.25">
      <c r="A277" s="6" t="s">
        <v>575</v>
      </c>
      <c r="B277" s="7" t="s">
        <v>576</v>
      </c>
      <c r="C277" s="8" t="s">
        <v>37</v>
      </c>
      <c r="D277" s="9" t="s">
        <v>38</v>
      </c>
      <c r="H277" t="s">
        <v>1199</v>
      </c>
      <c r="I277" t="s">
        <v>1200</v>
      </c>
    </row>
    <row r="278" spans="1:9" x14ac:dyDescent="0.25">
      <c r="A278" s="6" t="s">
        <v>577</v>
      </c>
      <c r="B278" s="7" t="s">
        <v>578</v>
      </c>
      <c r="C278" s="8" t="s">
        <v>37</v>
      </c>
      <c r="D278" s="9" t="s">
        <v>38</v>
      </c>
      <c r="H278" t="s">
        <v>1201</v>
      </c>
      <c r="I278" t="s">
        <v>1114</v>
      </c>
    </row>
    <row r="279" spans="1:9" x14ac:dyDescent="0.25">
      <c r="A279" s="6" t="s">
        <v>579</v>
      </c>
      <c r="B279" s="7" t="s">
        <v>580</v>
      </c>
      <c r="C279" s="8" t="s">
        <v>37</v>
      </c>
      <c r="D279" s="9" t="s">
        <v>38</v>
      </c>
      <c r="H279" t="s">
        <v>1202</v>
      </c>
      <c r="I279" t="s">
        <v>1203</v>
      </c>
    </row>
    <row r="280" spans="1:9" x14ac:dyDescent="0.25">
      <c r="A280" s="6" t="s">
        <v>581</v>
      </c>
      <c r="B280" s="7" t="s">
        <v>582</v>
      </c>
      <c r="C280" s="8" t="s">
        <v>37</v>
      </c>
      <c r="D280" s="9" t="s">
        <v>38</v>
      </c>
      <c r="H280" t="s">
        <v>1204</v>
      </c>
      <c r="I280" t="s">
        <v>1205</v>
      </c>
    </row>
    <row r="281" spans="1:9" x14ac:dyDescent="0.25">
      <c r="A281" s="6" t="s">
        <v>583</v>
      </c>
      <c r="B281" s="7" t="s">
        <v>584</v>
      </c>
      <c r="C281" s="8" t="s">
        <v>37</v>
      </c>
      <c r="D281" s="9" t="s">
        <v>38</v>
      </c>
      <c r="H281" t="s">
        <v>1206</v>
      </c>
      <c r="I281" t="s">
        <v>1207</v>
      </c>
    </row>
    <row r="282" spans="1:9" x14ac:dyDescent="0.25">
      <c r="A282" s="6" t="s">
        <v>585</v>
      </c>
      <c r="B282" s="7" t="s">
        <v>586</v>
      </c>
      <c r="C282" s="8" t="s">
        <v>37</v>
      </c>
      <c r="D282" s="9" t="s">
        <v>38</v>
      </c>
      <c r="H282" t="s">
        <v>1208</v>
      </c>
      <c r="I282" t="s">
        <v>1209</v>
      </c>
    </row>
    <row r="283" spans="1:9" x14ac:dyDescent="0.25">
      <c r="A283" s="6" t="s">
        <v>587</v>
      </c>
      <c r="B283" s="7" t="s">
        <v>588</v>
      </c>
      <c r="C283" s="8" t="s">
        <v>37</v>
      </c>
      <c r="D283" s="9" t="s">
        <v>38</v>
      </c>
      <c r="H283" t="s">
        <v>1210</v>
      </c>
      <c r="I283" t="s">
        <v>1211</v>
      </c>
    </row>
    <row r="284" spans="1:9" x14ac:dyDescent="0.25">
      <c r="A284" s="6" t="s">
        <v>589</v>
      </c>
      <c r="B284" s="7" t="s">
        <v>590</v>
      </c>
      <c r="C284" s="8" t="s">
        <v>37</v>
      </c>
      <c r="D284" s="9" t="s">
        <v>38</v>
      </c>
      <c r="H284" t="s">
        <v>1212</v>
      </c>
      <c r="I284" t="s">
        <v>1213</v>
      </c>
    </row>
    <row r="285" spans="1:9" x14ac:dyDescent="0.25">
      <c r="A285" s="6" t="s">
        <v>591</v>
      </c>
      <c r="B285" s="7" t="s">
        <v>592</v>
      </c>
      <c r="C285" s="8" t="s">
        <v>37</v>
      </c>
      <c r="D285" s="9" t="s">
        <v>38</v>
      </c>
      <c r="H285" t="s">
        <v>1214</v>
      </c>
      <c r="I285" t="s">
        <v>1215</v>
      </c>
    </row>
    <row r="286" spans="1:9" x14ac:dyDescent="0.25">
      <c r="A286" s="6" t="s">
        <v>593</v>
      </c>
      <c r="B286" s="7" t="s">
        <v>594</v>
      </c>
      <c r="C286" s="8" t="s">
        <v>37</v>
      </c>
      <c r="D286" s="9" t="s">
        <v>38</v>
      </c>
      <c r="H286" t="s">
        <v>1216</v>
      </c>
      <c r="I286" t="s">
        <v>1217</v>
      </c>
    </row>
    <row r="287" spans="1:9" x14ac:dyDescent="0.25">
      <c r="A287" s="6" t="s">
        <v>595</v>
      </c>
      <c r="B287" s="7" t="s">
        <v>596</v>
      </c>
      <c r="C287" s="8" t="s">
        <v>37</v>
      </c>
      <c r="D287" s="9" t="s">
        <v>38</v>
      </c>
      <c r="H287" t="s">
        <v>1218</v>
      </c>
      <c r="I287" t="s">
        <v>1219</v>
      </c>
    </row>
    <row r="288" spans="1:9" x14ac:dyDescent="0.25">
      <c r="A288" s="6" t="s">
        <v>597</v>
      </c>
      <c r="B288" s="7" t="s">
        <v>598</v>
      </c>
      <c r="C288" s="8" t="s">
        <v>37</v>
      </c>
      <c r="D288" s="9" t="s">
        <v>38</v>
      </c>
      <c r="H288" t="s">
        <v>1220</v>
      </c>
      <c r="I288" t="s">
        <v>1221</v>
      </c>
    </row>
    <row r="289" spans="1:9" x14ac:dyDescent="0.25">
      <c r="A289" s="6" t="s">
        <v>599</v>
      </c>
      <c r="B289" s="7" t="s">
        <v>600</v>
      </c>
      <c r="C289" s="8" t="s">
        <v>37</v>
      </c>
      <c r="D289" s="9" t="s">
        <v>38</v>
      </c>
      <c r="H289" t="s">
        <v>1222</v>
      </c>
      <c r="I289" t="s">
        <v>1223</v>
      </c>
    </row>
    <row r="290" spans="1:9" x14ac:dyDescent="0.25">
      <c r="A290" s="6" t="s">
        <v>601</v>
      </c>
      <c r="B290" s="7" t="s">
        <v>602</v>
      </c>
      <c r="C290" s="8" t="s">
        <v>37</v>
      </c>
      <c r="D290" s="9" t="s">
        <v>38</v>
      </c>
      <c r="H290" t="s">
        <v>1224</v>
      </c>
      <c r="I290" t="s">
        <v>1225</v>
      </c>
    </row>
    <row r="291" spans="1:9" x14ac:dyDescent="0.25">
      <c r="A291" s="6" t="s">
        <v>603</v>
      </c>
      <c r="B291" s="7" t="s">
        <v>604</v>
      </c>
      <c r="C291" s="8" t="s">
        <v>37</v>
      </c>
      <c r="D291" s="9" t="s">
        <v>38</v>
      </c>
      <c r="H291" t="s">
        <v>1226</v>
      </c>
      <c r="I291" t="s">
        <v>1227</v>
      </c>
    </row>
    <row r="292" spans="1:9" x14ac:dyDescent="0.25">
      <c r="A292" s="6" t="s">
        <v>605</v>
      </c>
      <c r="B292" s="7" t="s">
        <v>606</v>
      </c>
      <c r="C292" s="8" t="s">
        <v>37</v>
      </c>
      <c r="D292" s="9" t="s">
        <v>38</v>
      </c>
      <c r="H292" t="s">
        <v>1228</v>
      </c>
      <c r="I292" t="s">
        <v>1229</v>
      </c>
    </row>
    <row r="293" spans="1:9" x14ac:dyDescent="0.25">
      <c r="A293" s="6" t="s">
        <v>607</v>
      </c>
      <c r="B293" s="7" t="s">
        <v>608</v>
      </c>
      <c r="C293" s="8" t="s">
        <v>37</v>
      </c>
      <c r="D293" s="9" t="s">
        <v>609</v>
      </c>
      <c r="H293" t="s">
        <v>1230</v>
      </c>
      <c r="I293" t="s">
        <v>1231</v>
      </c>
    </row>
    <row r="294" spans="1:9" x14ac:dyDescent="0.25">
      <c r="A294" s="6" t="s">
        <v>610</v>
      </c>
      <c r="B294" s="7" t="s">
        <v>611</v>
      </c>
      <c r="C294" s="8" t="s">
        <v>37</v>
      </c>
      <c r="D294" s="9" t="s">
        <v>612</v>
      </c>
      <c r="H294" t="s">
        <v>1232</v>
      </c>
      <c r="I294" t="s">
        <v>1233</v>
      </c>
    </row>
    <row r="295" spans="1:9" x14ac:dyDescent="0.25">
      <c r="A295" s="6" t="s">
        <v>613</v>
      </c>
      <c r="B295" s="7" t="s">
        <v>614</v>
      </c>
      <c r="C295" s="8" t="s">
        <v>37</v>
      </c>
      <c r="D295" s="9" t="s">
        <v>38</v>
      </c>
      <c r="H295" t="s">
        <v>1234</v>
      </c>
      <c r="I295" t="s">
        <v>1235</v>
      </c>
    </row>
    <row r="296" spans="1:9" x14ac:dyDescent="0.25">
      <c r="A296" s="6" t="s">
        <v>615</v>
      </c>
      <c r="B296" s="7" t="s">
        <v>616</v>
      </c>
      <c r="C296" s="8" t="s">
        <v>37</v>
      </c>
      <c r="D296" s="9" t="s">
        <v>38</v>
      </c>
      <c r="H296" t="s">
        <v>1236</v>
      </c>
      <c r="I296" t="s">
        <v>1237</v>
      </c>
    </row>
    <row r="297" spans="1:9" x14ac:dyDescent="0.25">
      <c r="A297" s="6" t="s">
        <v>617</v>
      </c>
      <c r="B297" s="7" t="s">
        <v>618</v>
      </c>
      <c r="C297" s="8" t="s">
        <v>37</v>
      </c>
      <c r="D297" s="9" t="s">
        <v>38</v>
      </c>
      <c r="H297" t="s">
        <v>1238</v>
      </c>
      <c r="I297" t="s">
        <v>1239</v>
      </c>
    </row>
    <row r="298" spans="1:9" x14ac:dyDescent="0.25">
      <c r="A298" s="6" t="s">
        <v>619</v>
      </c>
      <c r="B298" s="7" t="s">
        <v>620</v>
      </c>
      <c r="C298" s="8" t="s">
        <v>37</v>
      </c>
      <c r="D298" s="9" t="s">
        <v>38</v>
      </c>
      <c r="H298" t="s">
        <v>1240</v>
      </c>
      <c r="I298" t="s">
        <v>1241</v>
      </c>
    </row>
    <row r="299" spans="1:9" x14ac:dyDescent="0.25">
      <c r="A299" s="6" t="s">
        <v>621</v>
      </c>
      <c r="B299" s="7" t="s">
        <v>622</v>
      </c>
      <c r="C299" s="8" t="s">
        <v>37</v>
      </c>
      <c r="D299" s="9" t="s">
        <v>38</v>
      </c>
      <c r="H299" t="s">
        <v>1242</v>
      </c>
      <c r="I299" t="s">
        <v>1056</v>
      </c>
    </row>
    <row r="300" spans="1:9" x14ac:dyDescent="0.25">
      <c r="A300" s="6" t="s">
        <v>623</v>
      </c>
      <c r="B300" s="7" t="s">
        <v>624</v>
      </c>
      <c r="C300" s="8" t="s">
        <v>37</v>
      </c>
      <c r="D300" s="9" t="s">
        <v>38</v>
      </c>
      <c r="H300" t="s">
        <v>1243</v>
      </c>
      <c r="I300" t="s">
        <v>1244</v>
      </c>
    </row>
    <row r="301" spans="1:9" x14ac:dyDescent="0.25">
      <c r="A301" s="6" t="s">
        <v>625</v>
      </c>
      <c r="B301" s="7" t="s">
        <v>626</v>
      </c>
      <c r="C301" s="8" t="s">
        <v>37</v>
      </c>
      <c r="D301" s="9" t="s">
        <v>38</v>
      </c>
      <c r="H301" t="s">
        <v>1245</v>
      </c>
      <c r="I301" t="s">
        <v>1246</v>
      </c>
    </row>
    <row r="302" spans="1:9" x14ac:dyDescent="0.25">
      <c r="A302" s="6" t="s">
        <v>627</v>
      </c>
      <c r="B302" s="7" t="s">
        <v>628</v>
      </c>
      <c r="C302" s="8" t="s">
        <v>37</v>
      </c>
      <c r="D302" s="9" t="s">
        <v>38</v>
      </c>
      <c r="H302" t="s">
        <v>1247</v>
      </c>
      <c r="I302" t="s">
        <v>1248</v>
      </c>
    </row>
    <row r="303" spans="1:9" x14ac:dyDescent="0.25">
      <c r="A303" s="6" t="s">
        <v>629</v>
      </c>
      <c r="B303" s="7" t="s">
        <v>630</v>
      </c>
      <c r="C303" s="8" t="s">
        <v>37</v>
      </c>
      <c r="D303" s="9" t="s">
        <v>38</v>
      </c>
      <c r="H303" t="s">
        <v>1249</v>
      </c>
      <c r="I303" t="s">
        <v>1250</v>
      </c>
    </row>
    <row r="304" spans="1:9" x14ac:dyDescent="0.25">
      <c r="A304" s="6" t="s">
        <v>631</v>
      </c>
      <c r="B304" s="7" t="s">
        <v>632</v>
      </c>
      <c r="C304" s="8" t="s">
        <v>37</v>
      </c>
      <c r="D304" s="9" t="s">
        <v>38</v>
      </c>
      <c r="H304" t="s">
        <v>1251</v>
      </c>
      <c r="I304" t="s">
        <v>1252</v>
      </c>
    </row>
    <row r="305" spans="1:9" x14ac:dyDescent="0.25">
      <c r="A305" s="6" t="s">
        <v>633</v>
      </c>
      <c r="B305" s="7" t="s">
        <v>634</v>
      </c>
      <c r="C305" s="8" t="s">
        <v>37</v>
      </c>
      <c r="D305" s="9" t="s">
        <v>38</v>
      </c>
      <c r="H305" t="s">
        <v>1253</v>
      </c>
      <c r="I305" t="s">
        <v>1254</v>
      </c>
    </row>
    <row r="306" spans="1:9" x14ac:dyDescent="0.25">
      <c r="A306" s="6" t="s">
        <v>635</v>
      </c>
      <c r="B306" s="7" t="s">
        <v>636</v>
      </c>
      <c r="C306" s="8" t="s">
        <v>37</v>
      </c>
      <c r="D306" s="9" t="s">
        <v>38</v>
      </c>
      <c r="H306" t="s">
        <v>1255</v>
      </c>
      <c r="I306" t="s">
        <v>1256</v>
      </c>
    </row>
    <row r="307" spans="1:9" x14ac:dyDescent="0.25">
      <c r="A307" s="6" t="s">
        <v>637</v>
      </c>
      <c r="B307" s="7" t="s">
        <v>638</v>
      </c>
      <c r="C307" s="8" t="s">
        <v>37</v>
      </c>
      <c r="D307" s="9" t="s">
        <v>38</v>
      </c>
      <c r="H307" t="s">
        <v>1257</v>
      </c>
      <c r="I307" t="s">
        <v>1258</v>
      </c>
    </row>
    <row r="308" spans="1:9" x14ac:dyDescent="0.25">
      <c r="A308" s="6" t="s">
        <v>639</v>
      </c>
      <c r="B308" s="7" t="s">
        <v>640</v>
      </c>
      <c r="C308" s="8" t="s">
        <v>37</v>
      </c>
      <c r="D308" s="9" t="s">
        <v>38</v>
      </c>
      <c r="H308" t="s">
        <v>1259</v>
      </c>
      <c r="I308" t="s">
        <v>1260</v>
      </c>
    </row>
    <row r="309" spans="1:9" x14ac:dyDescent="0.25">
      <c r="A309" s="6" t="s">
        <v>641</v>
      </c>
      <c r="B309" s="7" t="s">
        <v>642</v>
      </c>
      <c r="C309" s="8" t="s">
        <v>37</v>
      </c>
      <c r="D309" s="9" t="s">
        <v>38</v>
      </c>
      <c r="H309" t="s">
        <v>1261</v>
      </c>
      <c r="I309" t="s">
        <v>1262</v>
      </c>
    </row>
    <row r="310" spans="1:9" x14ac:dyDescent="0.25">
      <c r="A310" s="6" t="s">
        <v>643</v>
      </c>
      <c r="B310" s="7" t="s">
        <v>644</v>
      </c>
      <c r="C310" s="8" t="s">
        <v>37</v>
      </c>
      <c r="D310" s="9" t="s">
        <v>38</v>
      </c>
      <c r="H310" t="s">
        <v>1263</v>
      </c>
      <c r="I310" t="s">
        <v>1264</v>
      </c>
    </row>
    <row r="311" spans="1:9" x14ac:dyDescent="0.25">
      <c r="A311" s="6" t="s">
        <v>645</v>
      </c>
      <c r="B311" s="7" t="s">
        <v>646</v>
      </c>
      <c r="C311" s="8" t="s">
        <v>37</v>
      </c>
      <c r="D311" s="9" t="s">
        <v>204</v>
      </c>
      <c r="H311" t="s">
        <v>1265</v>
      </c>
      <c r="I311" t="s">
        <v>1266</v>
      </c>
    </row>
    <row r="312" spans="1:9" x14ac:dyDescent="0.25">
      <c r="H312" t="s">
        <v>1267</v>
      </c>
      <c r="I312" t="s">
        <v>1268</v>
      </c>
    </row>
    <row r="313" spans="1:9" x14ac:dyDescent="0.25">
      <c r="H313" t="s">
        <v>1269</v>
      </c>
      <c r="I313" t="s">
        <v>1270</v>
      </c>
    </row>
    <row r="314" spans="1:9" x14ac:dyDescent="0.25">
      <c r="H314" t="s">
        <v>1271</v>
      </c>
      <c r="I314" t="s">
        <v>1272</v>
      </c>
    </row>
    <row r="315" spans="1:9" x14ac:dyDescent="0.25">
      <c r="H315" t="s">
        <v>1273</v>
      </c>
      <c r="I315" t="s">
        <v>1274</v>
      </c>
    </row>
    <row r="316" spans="1:9" x14ac:dyDescent="0.25">
      <c r="H316" t="s">
        <v>1275</v>
      </c>
      <c r="I316" t="s">
        <v>1276</v>
      </c>
    </row>
    <row r="317" spans="1:9" x14ac:dyDescent="0.25">
      <c r="H317" t="s">
        <v>1277</v>
      </c>
      <c r="I317" t="s">
        <v>1278</v>
      </c>
    </row>
    <row r="318" spans="1:9" x14ac:dyDescent="0.25">
      <c r="H318" t="s">
        <v>1279</v>
      </c>
      <c r="I318" t="s">
        <v>1280</v>
      </c>
    </row>
    <row r="319" spans="1:9" x14ac:dyDescent="0.25">
      <c r="H319" t="s">
        <v>1281</v>
      </c>
      <c r="I319" t="s">
        <v>1282</v>
      </c>
    </row>
    <row r="320" spans="1:9" x14ac:dyDescent="0.25">
      <c r="H320" t="s">
        <v>1283</v>
      </c>
      <c r="I320" t="s">
        <v>1284</v>
      </c>
    </row>
    <row r="321" spans="8:9" x14ac:dyDescent="0.25">
      <c r="H321" t="s">
        <v>1285</v>
      </c>
      <c r="I321" t="s">
        <v>1286</v>
      </c>
    </row>
    <row r="322" spans="8:9" x14ac:dyDescent="0.25">
      <c r="H322" t="s">
        <v>1287</v>
      </c>
      <c r="I322" t="s">
        <v>1288</v>
      </c>
    </row>
    <row r="323" spans="8:9" x14ac:dyDescent="0.25">
      <c r="H323" t="s">
        <v>1289</v>
      </c>
      <c r="I323" t="s">
        <v>1290</v>
      </c>
    </row>
    <row r="324" spans="8:9" x14ac:dyDescent="0.25">
      <c r="H324" t="s">
        <v>1291</v>
      </c>
      <c r="I324" t="s">
        <v>1292</v>
      </c>
    </row>
    <row r="325" spans="8:9" x14ac:dyDescent="0.25">
      <c r="H325" t="s">
        <v>1293</v>
      </c>
      <c r="I325" t="s">
        <v>1294</v>
      </c>
    </row>
    <row r="326" spans="8:9" x14ac:dyDescent="0.25">
      <c r="H326" t="s">
        <v>1295</v>
      </c>
      <c r="I326" t="s">
        <v>1296</v>
      </c>
    </row>
    <row r="327" spans="8:9" x14ac:dyDescent="0.25">
      <c r="H327" t="s">
        <v>1297</v>
      </c>
      <c r="I327" t="s">
        <v>1298</v>
      </c>
    </row>
    <row r="328" spans="8:9" x14ac:dyDescent="0.25">
      <c r="H328" t="s">
        <v>1299</v>
      </c>
      <c r="I328" t="s">
        <v>1300</v>
      </c>
    </row>
    <row r="329" spans="8:9" x14ac:dyDescent="0.25">
      <c r="H329" t="s">
        <v>1301</v>
      </c>
      <c r="I329" t="s">
        <v>1302</v>
      </c>
    </row>
    <row r="330" spans="8:9" x14ac:dyDescent="0.25">
      <c r="H330" t="s">
        <v>1303</v>
      </c>
      <c r="I330" t="s">
        <v>1304</v>
      </c>
    </row>
    <row r="331" spans="8:9" x14ac:dyDescent="0.25">
      <c r="H331" t="s">
        <v>1305</v>
      </c>
      <c r="I331" t="s">
        <v>1306</v>
      </c>
    </row>
    <row r="332" spans="8:9" x14ac:dyDescent="0.25">
      <c r="H332" t="s">
        <v>1307</v>
      </c>
      <c r="I332" t="s">
        <v>1308</v>
      </c>
    </row>
    <row r="333" spans="8:9" x14ac:dyDescent="0.25">
      <c r="H333" t="s">
        <v>1309</v>
      </c>
      <c r="I333" t="s">
        <v>1310</v>
      </c>
    </row>
    <row r="334" spans="8:9" x14ac:dyDescent="0.25">
      <c r="H334" t="s">
        <v>1311</v>
      </c>
      <c r="I334" t="s">
        <v>1312</v>
      </c>
    </row>
    <row r="335" spans="8:9" x14ac:dyDescent="0.25">
      <c r="H335" t="s">
        <v>1313</v>
      </c>
      <c r="I335" t="s">
        <v>1314</v>
      </c>
    </row>
    <row r="336" spans="8:9" x14ac:dyDescent="0.25">
      <c r="H336" t="s">
        <v>1315</v>
      </c>
      <c r="I336" t="s">
        <v>1316</v>
      </c>
    </row>
    <row r="337" spans="8:9" x14ac:dyDescent="0.25">
      <c r="H337" t="s">
        <v>1317</v>
      </c>
      <c r="I337" t="s">
        <v>1318</v>
      </c>
    </row>
    <row r="338" spans="8:9" x14ac:dyDescent="0.25">
      <c r="H338" t="s">
        <v>1319</v>
      </c>
      <c r="I338" t="s">
        <v>1320</v>
      </c>
    </row>
    <row r="339" spans="8:9" x14ac:dyDescent="0.25">
      <c r="H339" t="s">
        <v>1321</v>
      </c>
      <c r="I339" t="s">
        <v>1322</v>
      </c>
    </row>
    <row r="340" spans="8:9" x14ac:dyDescent="0.25">
      <c r="H340" t="s">
        <v>1323</v>
      </c>
      <c r="I340" t="s">
        <v>1324</v>
      </c>
    </row>
    <row r="341" spans="8:9" x14ac:dyDescent="0.25">
      <c r="H341" t="s">
        <v>1325</v>
      </c>
      <c r="I341" t="s">
        <v>1326</v>
      </c>
    </row>
    <row r="342" spans="8:9" x14ac:dyDescent="0.25">
      <c r="H342" t="s">
        <v>1327</v>
      </c>
      <c r="I342" t="s">
        <v>1328</v>
      </c>
    </row>
    <row r="343" spans="8:9" x14ac:dyDescent="0.25">
      <c r="H343" t="s">
        <v>1329</v>
      </c>
      <c r="I343" t="s">
        <v>1330</v>
      </c>
    </row>
    <row r="344" spans="8:9" x14ac:dyDescent="0.25">
      <c r="H344" t="s">
        <v>1331</v>
      </c>
      <c r="I344" t="s">
        <v>1332</v>
      </c>
    </row>
    <row r="345" spans="8:9" x14ac:dyDescent="0.25">
      <c r="H345" t="s">
        <v>1333</v>
      </c>
      <c r="I345" t="s">
        <v>1334</v>
      </c>
    </row>
    <row r="346" spans="8:9" x14ac:dyDescent="0.25">
      <c r="H346" t="s">
        <v>1335</v>
      </c>
      <c r="I346" t="s">
        <v>1336</v>
      </c>
    </row>
    <row r="347" spans="8:9" x14ac:dyDescent="0.25">
      <c r="H347" t="s">
        <v>1337</v>
      </c>
      <c r="I347" t="s">
        <v>1338</v>
      </c>
    </row>
    <row r="348" spans="8:9" x14ac:dyDescent="0.25">
      <c r="H348" t="s">
        <v>1339</v>
      </c>
      <c r="I348" t="s">
        <v>1340</v>
      </c>
    </row>
    <row r="349" spans="8:9" x14ac:dyDescent="0.25">
      <c r="H349" t="s">
        <v>1341</v>
      </c>
      <c r="I349" t="s">
        <v>1342</v>
      </c>
    </row>
    <row r="350" spans="8:9" x14ac:dyDescent="0.25">
      <c r="H350" t="s">
        <v>1343</v>
      </c>
      <c r="I350" t="s">
        <v>1344</v>
      </c>
    </row>
    <row r="351" spans="8:9" x14ac:dyDescent="0.25">
      <c r="H351" t="s">
        <v>1345</v>
      </c>
      <c r="I351" t="s">
        <v>1346</v>
      </c>
    </row>
    <row r="352" spans="8:9" x14ac:dyDescent="0.25">
      <c r="H352" t="s">
        <v>1347</v>
      </c>
      <c r="I352" t="s">
        <v>1348</v>
      </c>
    </row>
    <row r="353" spans="8:9" x14ac:dyDescent="0.25">
      <c r="H353" t="s">
        <v>1349</v>
      </c>
      <c r="I353" t="s">
        <v>1350</v>
      </c>
    </row>
    <row r="354" spans="8:9" x14ac:dyDescent="0.25">
      <c r="H354" t="s">
        <v>1351</v>
      </c>
      <c r="I354" t="s">
        <v>1352</v>
      </c>
    </row>
    <row r="355" spans="8:9" x14ac:dyDescent="0.25">
      <c r="H355" t="s">
        <v>1353</v>
      </c>
      <c r="I355" t="s">
        <v>1354</v>
      </c>
    </row>
    <row r="356" spans="8:9" x14ac:dyDescent="0.25">
      <c r="H356" t="s">
        <v>1355</v>
      </c>
      <c r="I356" t="s">
        <v>1356</v>
      </c>
    </row>
    <row r="357" spans="8:9" x14ac:dyDescent="0.25">
      <c r="H357" t="s">
        <v>1357</v>
      </c>
      <c r="I357" t="s">
        <v>1358</v>
      </c>
    </row>
    <row r="358" spans="8:9" x14ac:dyDescent="0.25">
      <c r="H358" t="s">
        <v>1359</v>
      </c>
      <c r="I358" t="s">
        <v>1360</v>
      </c>
    </row>
    <row r="359" spans="8:9" x14ac:dyDescent="0.25">
      <c r="H359" t="s">
        <v>1361</v>
      </c>
      <c r="I359" t="s">
        <v>1362</v>
      </c>
    </row>
    <row r="360" spans="8:9" x14ac:dyDescent="0.25">
      <c r="H360" t="s">
        <v>1363</v>
      </c>
      <c r="I360" t="s">
        <v>1364</v>
      </c>
    </row>
    <row r="361" spans="8:9" x14ac:dyDescent="0.25">
      <c r="H361" t="s">
        <v>1365</v>
      </c>
      <c r="I361" t="s">
        <v>1366</v>
      </c>
    </row>
    <row r="362" spans="8:9" x14ac:dyDescent="0.25">
      <c r="H362" t="s">
        <v>1367</v>
      </c>
      <c r="I362" t="s">
        <v>1368</v>
      </c>
    </row>
    <row r="363" spans="8:9" x14ac:dyDescent="0.25">
      <c r="H363" t="s">
        <v>1369</v>
      </c>
      <c r="I363" t="s">
        <v>1370</v>
      </c>
    </row>
    <row r="364" spans="8:9" x14ac:dyDescent="0.25">
      <c r="H364" t="s">
        <v>1371</v>
      </c>
      <c r="I364" t="s">
        <v>1372</v>
      </c>
    </row>
    <row r="365" spans="8:9" x14ac:dyDescent="0.25">
      <c r="H365" t="s">
        <v>1373</v>
      </c>
      <c r="I365" t="s">
        <v>1372</v>
      </c>
    </row>
    <row r="366" spans="8:9" x14ac:dyDescent="0.25">
      <c r="H366" t="s">
        <v>1374</v>
      </c>
      <c r="I366" t="s">
        <v>1375</v>
      </c>
    </row>
    <row r="367" spans="8:9" x14ac:dyDescent="0.25">
      <c r="H367" t="s">
        <v>1376</v>
      </c>
      <c r="I367" t="s">
        <v>1377</v>
      </c>
    </row>
    <row r="368" spans="8:9" x14ac:dyDescent="0.25">
      <c r="H368" t="s">
        <v>1378</v>
      </c>
      <c r="I368" t="s">
        <v>1379</v>
      </c>
    </row>
    <row r="369" spans="8:9" x14ac:dyDescent="0.25">
      <c r="H369" t="s">
        <v>1380</v>
      </c>
      <c r="I369" t="s">
        <v>1381</v>
      </c>
    </row>
    <row r="370" spans="8:9" x14ac:dyDescent="0.25">
      <c r="H370" t="s">
        <v>1382</v>
      </c>
      <c r="I370" t="s">
        <v>1383</v>
      </c>
    </row>
    <row r="371" spans="8:9" x14ac:dyDescent="0.25">
      <c r="H371" t="s">
        <v>1384</v>
      </c>
      <c r="I371" t="s">
        <v>1385</v>
      </c>
    </row>
    <row r="372" spans="8:9" x14ac:dyDescent="0.25">
      <c r="H372" t="s">
        <v>1386</v>
      </c>
      <c r="I372" t="s">
        <v>1387</v>
      </c>
    </row>
    <row r="373" spans="8:9" x14ac:dyDescent="0.25">
      <c r="H373" t="s">
        <v>1388</v>
      </c>
      <c r="I373" t="s">
        <v>1389</v>
      </c>
    </row>
    <row r="374" spans="8:9" x14ac:dyDescent="0.25">
      <c r="H374" t="s">
        <v>1390</v>
      </c>
      <c r="I374" t="s">
        <v>1391</v>
      </c>
    </row>
    <row r="375" spans="8:9" x14ac:dyDescent="0.25">
      <c r="H375" t="s">
        <v>1392</v>
      </c>
      <c r="I375" t="s">
        <v>1393</v>
      </c>
    </row>
    <row r="376" spans="8:9" x14ac:dyDescent="0.25">
      <c r="H376" t="s">
        <v>1394</v>
      </c>
      <c r="I376" t="s">
        <v>1395</v>
      </c>
    </row>
    <row r="377" spans="8:9" x14ac:dyDescent="0.25">
      <c r="H377" t="s">
        <v>1396</v>
      </c>
      <c r="I377" t="s">
        <v>1397</v>
      </c>
    </row>
    <row r="378" spans="8:9" x14ac:dyDescent="0.25">
      <c r="H378" t="s">
        <v>1398</v>
      </c>
      <c r="I378" t="s">
        <v>1399</v>
      </c>
    </row>
    <row r="379" spans="8:9" x14ac:dyDescent="0.25">
      <c r="H379" t="s">
        <v>1400</v>
      </c>
      <c r="I379" t="s">
        <v>1401</v>
      </c>
    </row>
    <row r="380" spans="8:9" x14ac:dyDescent="0.25">
      <c r="H380" t="s">
        <v>1402</v>
      </c>
      <c r="I380" t="s">
        <v>1403</v>
      </c>
    </row>
    <row r="381" spans="8:9" x14ac:dyDescent="0.25">
      <c r="H381" t="s">
        <v>1404</v>
      </c>
      <c r="I381" t="s">
        <v>1405</v>
      </c>
    </row>
    <row r="382" spans="8:9" x14ac:dyDescent="0.25">
      <c r="H382" t="s">
        <v>1406</v>
      </c>
      <c r="I382" t="s">
        <v>1407</v>
      </c>
    </row>
    <row r="383" spans="8:9" x14ac:dyDescent="0.25">
      <c r="H383" t="s">
        <v>1408</v>
      </c>
      <c r="I383" t="s">
        <v>1409</v>
      </c>
    </row>
    <row r="384" spans="8:9" x14ac:dyDescent="0.25">
      <c r="H384" t="s">
        <v>1410</v>
      </c>
      <c r="I384" t="s">
        <v>1411</v>
      </c>
    </row>
    <row r="385" spans="8:9" x14ac:dyDescent="0.25">
      <c r="H385" t="s">
        <v>1412</v>
      </c>
      <c r="I385" t="s">
        <v>1413</v>
      </c>
    </row>
    <row r="386" spans="8:9" x14ac:dyDescent="0.25">
      <c r="H386" t="s">
        <v>1414</v>
      </c>
      <c r="I386" t="s">
        <v>1415</v>
      </c>
    </row>
    <row r="387" spans="8:9" x14ac:dyDescent="0.25">
      <c r="H387" t="s">
        <v>1416</v>
      </c>
      <c r="I387" t="s">
        <v>1417</v>
      </c>
    </row>
    <row r="388" spans="8:9" x14ac:dyDescent="0.25">
      <c r="H388" t="s">
        <v>1418</v>
      </c>
      <c r="I388" t="s">
        <v>1419</v>
      </c>
    </row>
    <row r="389" spans="8:9" x14ac:dyDescent="0.25">
      <c r="H389" t="s">
        <v>1420</v>
      </c>
      <c r="I389" t="s">
        <v>1421</v>
      </c>
    </row>
    <row r="390" spans="8:9" x14ac:dyDescent="0.25">
      <c r="H390" t="s">
        <v>1422</v>
      </c>
      <c r="I390" t="s">
        <v>1423</v>
      </c>
    </row>
    <row r="391" spans="8:9" x14ac:dyDescent="0.25">
      <c r="H391" t="s">
        <v>1424</v>
      </c>
      <c r="I391" t="s">
        <v>1425</v>
      </c>
    </row>
    <row r="392" spans="8:9" x14ac:dyDescent="0.25">
      <c r="H392" t="s">
        <v>1426</v>
      </c>
      <c r="I392" t="s">
        <v>1427</v>
      </c>
    </row>
    <row r="393" spans="8:9" x14ac:dyDescent="0.25">
      <c r="H393" t="s">
        <v>1428</v>
      </c>
      <c r="I393" t="s">
        <v>1429</v>
      </c>
    </row>
    <row r="394" spans="8:9" x14ac:dyDescent="0.25">
      <c r="H394" t="s">
        <v>1430</v>
      </c>
      <c r="I394" t="s">
        <v>1431</v>
      </c>
    </row>
    <row r="395" spans="8:9" x14ac:dyDescent="0.25">
      <c r="H395" t="s">
        <v>1432</v>
      </c>
      <c r="I395" t="s">
        <v>1433</v>
      </c>
    </row>
    <row r="396" spans="8:9" x14ac:dyDescent="0.25">
      <c r="H396" t="s">
        <v>1434</v>
      </c>
      <c r="I396" t="s">
        <v>1435</v>
      </c>
    </row>
    <row r="397" spans="8:9" x14ac:dyDescent="0.25">
      <c r="H397" t="s">
        <v>1436</v>
      </c>
      <c r="I397" t="s">
        <v>1437</v>
      </c>
    </row>
    <row r="398" spans="8:9" x14ac:dyDescent="0.25">
      <c r="H398" t="s">
        <v>1438</v>
      </c>
      <c r="I398" t="s">
        <v>1439</v>
      </c>
    </row>
    <row r="399" spans="8:9" x14ac:dyDescent="0.25">
      <c r="H399" t="s">
        <v>1440</v>
      </c>
      <c r="I399" t="s">
        <v>1441</v>
      </c>
    </row>
    <row r="400" spans="8:9" x14ac:dyDescent="0.25">
      <c r="H400" t="s">
        <v>1442</v>
      </c>
      <c r="I400" t="s">
        <v>1443</v>
      </c>
    </row>
    <row r="401" spans="8:9" x14ac:dyDescent="0.25">
      <c r="H401" t="s">
        <v>1444</v>
      </c>
      <c r="I401" t="s">
        <v>1445</v>
      </c>
    </row>
    <row r="402" spans="8:9" x14ac:dyDescent="0.25">
      <c r="H402" t="s">
        <v>1446</v>
      </c>
      <c r="I402" t="s">
        <v>1447</v>
      </c>
    </row>
    <row r="403" spans="8:9" x14ac:dyDescent="0.25">
      <c r="H403" t="s">
        <v>1448</v>
      </c>
      <c r="I403" t="s">
        <v>1449</v>
      </c>
    </row>
    <row r="404" spans="8:9" x14ac:dyDescent="0.25">
      <c r="H404" t="s">
        <v>1450</v>
      </c>
      <c r="I404" t="s">
        <v>1451</v>
      </c>
    </row>
    <row r="405" spans="8:9" x14ac:dyDescent="0.25">
      <c r="H405" t="s">
        <v>1452</v>
      </c>
      <c r="I405" t="s">
        <v>1453</v>
      </c>
    </row>
    <row r="406" spans="8:9" x14ac:dyDescent="0.25">
      <c r="H406" t="s">
        <v>1454</v>
      </c>
      <c r="I406" t="s">
        <v>1455</v>
      </c>
    </row>
    <row r="407" spans="8:9" x14ac:dyDescent="0.25">
      <c r="H407" t="s">
        <v>1456</v>
      </c>
      <c r="I407" t="s">
        <v>1457</v>
      </c>
    </row>
    <row r="408" spans="8:9" x14ac:dyDescent="0.25">
      <c r="H408" t="s">
        <v>1458</v>
      </c>
      <c r="I408" t="s">
        <v>1459</v>
      </c>
    </row>
    <row r="409" spans="8:9" x14ac:dyDescent="0.25">
      <c r="H409" t="s">
        <v>1460</v>
      </c>
      <c r="I409" t="s">
        <v>1461</v>
      </c>
    </row>
    <row r="410" spans="8:9" x14ac:dyDescent="0.25">
      <c r="H410" t="s">
        <v>1462</v>
      </c>
      <c r="I410" t="s">
        <v>1463</v>
      </c>
    </row>
    <row r="411" spans="8:9" x14ac:dyDescent="0.25">
      <c r="H411" t="s">
        <v>1464</v>
      </c>
      <c r="I411" t="s">
        <v>1465</v>
      </c>
    </row>
    <row r="412" spans="8:9" x14ac:dyDescent="0.25">
      <c r="H412" t="s">
        <v>1466</v>
      </c>
      <c r="I412" t="s">
        <v>1467</v>
      </c>
    </row>
    <row r="413" spans="8:9" x14ac:dyDescent="0.25">
      <c r="H413" t="s">
        <v>1468</v>
      </c>
      <c r="I413" t="s">
        <v>1469</v>
      </c>
    </row>
    <row r="414" spans="8:9" x14ac:dyDescent="0.25">
      <c r="H414" t="s">
        <v>1470</v>
      </c>
      <c r="I414" t="s">
        <v>1471</v>
      </c>
    </row>
    <row r="415" spans="8:9" x14ac:dyDescent="0.25">
      <c r="H415" t="s">
        <v>1472</v>
      </c>
      <c r="I415" t="s">
        <v>1473</v>
      </c>
    </row>
    <row r="416" spans="8:9" x14ac:dyDescent="0.25">
      <c r="H416" t="s">
        <v>1474</v>
      </c>
      <c r="I416" t="s">
        <v>1475</v>
      </c>
    </row>
    <row r="417" spans="8:9" x14ac:dyDescent="0.25">
      <c r="H417" t="s">
        <v>1476</v>
      </c>
      <c r="I417" t="s">
        <v>1477</v>
      </c>
    </row>
    <row r="418" spans="8:9" x14ac:dyDescent="0.25">
      <c r="H418" t="s">
        <v>1478</v>
      </c>
      <c r="I418" t="s">
        <v>1479</v>
      </c>
    </row>
    <row r="419" spans="8:9" x14ac:dyDescent="0.25">
      <c r="H419" t="s">
        <v>1480</v>
      </c>
      <c r="I419" t="s">
        <v>1481</v>
      </c>
    </row>
    <row r="420" spans="8:9" x14ac:dyDescent="0.25">
      <c r="H420" t="s">
        <v>1482</v>
      </c>
      <c r="I420" t="s">
        <v>1483</v>
      </c>
    </row>
    <row r="421" spans="8:9" x14ac:dyDescent="0.25">
      <c r="H421" t="s">
        <v>1484</v>
      </c>
      <c r="I421" t="s">
        <v>1485</v>
      </c>
    </row>
    <row r="422" spans="8:9" x14ac:dyDescent="0.25">
      <c r="H422" t="s">
        <v>1486</v>
      </c>
      <c r="I422" t="s">
        <v>1487</v>
      </c>
    </row>
    <row r="423" spans="8:9" x14ac:dyDescent="0.25">
      <c r="H423" t="s">
        <v>1488</v>
      </c>
      <c r="I423" t="s">
        <v>1489</v>
      </c>
    </row>
    <row r="424" spans="8:9" x14ac:dyDescent="0.25">
      <c r="H424" t="s">
        <v>1490</v>
      </c>
      <c r="I424" t="s">
        <v>1491</v>
      </c>
    </row>
    <row r="425" spans="8:9" x14ac:dyDescent="0.25">
      <c r="H425" t="s">
        <v>1492</v>
      </c>
      <c r="I425" t="s">
        <v>1493</v>
      </c>
    </row>
    <row r="426" spans="8:9" x14ac:dyDescent="0.25">
      <c r="H426" t="s">
        <v>1494</v>
      </c>
      <c r="I426" t="s">
        <v>1495</v>
      </c>
    </row>
    <row r="427" spans="8:9" x14ac:dyDescent="0.25">
      <c r="H427" t="s">
        <v>1496</v>
      </c>
      <c r="I427" t="s">
        <v>1497</v>
      </c>
    </row>
    <row r="428" spans="8:9" x14ac:dyDescent="0.25">
      <c r="H428" t="s">
        <v>1498</v>
      </c>
      <c r="I428" t="s">
        <v>1499</v>
      </c>
    </row>
    <row r="429" spans="8:9" x14ac:dyDescent="0.25">
      <c r="H429" t="s">
        <v>1500</v>
      </c>
      <c r="I429" t="s">
        <v>1501</v>
      </c>
    </row>
    <row r="430" spans="8:9" x14ac:dyDescent="0.25">
      <c r="H430" t="s">
        <v>1502</v>
      </c>
      <c r="I430" t="s">
        <v>1503</v>
      </c>
    </row>
    <row r="431" spans="8:9" x14ac:dyDescent="0.25">
      <c r="H431" t="s">
        <v>1504</v>
      </c>
      <c r="I431" t="s">
        <v>1505</v>
      </c>
    </row>
    <row r="432" spans="8:9" x14ac:dyDescent="0.25">
      <c r="H432" t="s">
        <v>1506</v>
      </c>
      <c r="I432" t="s">
        <v>1507</v>
      </c>
    </row>
    <row r="433" spans="8:9" x14ac:dyDescent="0.25">
      <c r="H433" t="s">
        <v>1508</v>
      </c>
      <c r="I433" t="s">
        <v>1509</v>
      </c>
    </row>
    <row r="434" spans="8:9" x14ac:dyDescent="0.25">
      <c r="H434" t="s">
        <v>1510</v>
      </c>
      <c r="I434" t="s">
        <v>1511</v>
      </c>
    </row>
    <row r="435" spans="8:9" x14ac:dyDescent="0.25">
      <c r="H435" t="s">
        <v>1512</v>
      </c>
      <c r="I435" t="s">
        <v>1513</v>
      </c>
    </row>
    <row r="436" spans="8:9" x14ac:dyDescent="0.25">
      <c r="H436" t="s">
        <v>1514</v>
      </c>
      <c r="I436" t="s">
        <v>1515</v>
      </c>
    </row>
    <row r="437" spans="8:9" x14ac:dyDescent="0.25">
      <c r="H437" t="s">
        <v>1516</v>
      </c>
      <c r="I437" t="s">
        <v>1517</v>
      </c>
    </row>
    <row r="438" spans="8:9" x14ac:dyDescent="0.25">
      <c r="H438" t="s">
        <v>1518</v>
      </c>
      <c r="I438" t="s">
        <v>1519</v>
      </c>
    </row>
    <row r="439" spans="8:9" x14ac:dyDescent="0.25">
      <c r="H439" t="s">
        <v>1520</v>
      </c>
      <c r="I439" t="s">
        <v>1521</v>
      </c>
    </row>
    <row r="440" spans="8:9" x14ac:dyDescent="0.25">
      <c r="H440" t="s">
        <v>1522</v>
      </c>
      <c r="I440" t="s">
        <v>1523</v>
      </c>
    </row>
    <row r="441" spans="8:9" x14ac:dyDescent="0.25">
      <c r="H441" t="s">
        <v>1524</v>
      </c>
      <c r="I441" t="s">
        <v>1525</v>
      </c>
    </row>
    <row r="442" spans="8:9" x14ac:dyDescent="0.25">
      <c r="H442" t="s">
        <v>1526</v>
      </c>
      <c r="I442" t="s">
        <v>1527</v>
      </c>
    </row>
    <row r="443" spans="8:9" x14ac:dyDescent="0.25">
      <c r="H443" t="s">
        <v>1528</v>
      </c>
      <c r="I443" t="s">
        <v>1529</v>
      </c>
    </row>
    <row r="444" spans="8:9" x14ac:dyDescent="0.25">
      <c r="H444" t="s">
        <v>1530</v>
      </c>
      <c r="I444" t="s">
        <v>1531</v>
      </c>
    </row>
    <row r="445" spans="8:9" x14ac:dyDescent="0.25">
      <c r="H445" t="s">
        <v>1532</v>
      </c>
      <c r="I445" t="s">
        <v>1533</v>
      </c>
    </row>
    <row r="446" spans="8:9" x14ac:dyDescent="0.25">
      <c r="H446" t="s">
        <v>1534</v>
      </c>
      <c r="I446" t="s">
        <v>1535</v>
      </c>
    </row>
    <row r="447" spans="8:9" x14ac:dyDescent="0.25">
      <c r="H447" t="s">
        <v>1536</v>
      </c>
      <c r="I447" t="s">
        <v>1537</v>
      </c>
    </row>
    <row r="448" spans="8:9" x14ac:dyDescent="0.25">
      <c r="H448" t="s">
        <v>1538</v>
      </c>
      <c r="I448" t="s">
        <v>1539</v>
      </c>
    </row>
    <row r="449" spans="8:9" x14ac:dyDescent="0.25">
      <c r="H449" t="s">
        <v>1540</v>
      </c>
      <c r="I449" t="s">
        <v>1541</v>
      </c>
    </row>
    <row r="450" spans="8:9" x14ac:dyDescent="0.25">
      <c r="H450" t="s">
        <v>1542</v>
      </c>
      <c r="I450" t="s">
        <v>1543</v>
      </c>
    </row>
    <row r="451" spans="8:9" x14ac:dyDescent="0.25">
      <c r="H451" t="s">
        <v>1544</v>
      </c>
      <c r="I451" t="s">
        <v>1545</v>
      </c>
    </row>
    <row r="452" spans="8:9" x14ac:dyDescent="0.25">
      <c r="H452" t="s">
        <v>1546</v>
      </c>
      <c r="I452" t="s">
        <v>1547</v>
      </c>
    </row>
    <row r="453" spans="8:9" x14ac:dyDescent="0.25">
      <c r="H453" t="s">
        <v>1548</v>
      </c>
      <c r="I453" t="s">
        <v>1549</v>
      </c>
    </row>
    <row r="454" spans="8:9" x14ac:dyDescent="0.25">
      <c r="H454" t="s">
        <v>1550</v>
      </c>
      <c r="I454" t="s">
        <v>1551</v>
      </c>
    </row>
    <row r="455" spans="8:9" x14ac:dyDescent="0.25">
      <c r="H455" t="s">
        <v>1552</v>
      </c>
      <c r="I455" t="s">
        <v>1553</v>
      </c>
    </row>
    <row r="456" spans="8:9" x14ac:dyDescent="0.25">
      <c r="H456" t="s">
        <v>1554</v>
      </c>
      <c r="I456" t="s">
        <v>1555</v>
      </c>
    </row>
    <row r="457" spans="8:9" x14ac:dyDescent="0.25">
      <c r="H457" t="s">
        <v>1556</v>
      </c>
      <c r="I457" t="s">
        <v>1557</v>
      </c>
    </row>
    <row r="458" spans="8:9" x14ac:dyDescent="0.25">
      <c r="H458" t="s">
        <v>1558</v>
      </c>
      <c r="I458" t="s">
        <v>1559</v>
      </c>
    </row>
    <row r="459" spans="8:9" x14ac:dyDescent="0.25">
      <c r="H459" t="s">
        <v>1560</v>
      </c>
      <c r="I459" t="s">
        <v>1561</v>
      </c>
    </row>
    <row r="460" spans="8:9" x14ac:dyDescent="0.25">
      <c r="H460" t="s">
        <v>1562</v>
      </c>
      <c r="I460" t="s">
        <v>1563</v>
      </c>
    </row>
    <row r="461" spans="8:9" x14ac:dyDescent="0.25">
      <c r="H461" t="s">
        <v>1564</v>
      </c>
      <c r="I461" t="s">
        <v>1565</v>
      </c>
    </row>
    <row r="462" spans="8:9" x14ac:dyDescent="0.25">
      <c r="H462" t="s">
        <v>1566</v>
      </c>
      <c r="I462" t="s">
        <v>1567</v>
      </c>
    </row>
    <row r="463" spans="8:9" x14ac:dyDescent="0.25">
      <c r="H463" t="s">
        <v>1568</v>
      </c>
      <c r="I463" t="s">
        <v>1569</v>
      </c>
    </row>
    <row r="464" spans="8:9" x14ac:dyDescent="0.25">
      <c r="H464" t="s">
        <v>1570</v>
      </c>
      <c r="I464" t="s">
        <v>1571</v>
      </c>
    </row>
    <row r="465" spans="8:9" x14ac:dyDescent="0.25">
      <c r="H465" t="s">
        <v>1572</v>
      </c>
      <c r="I465" t="s">
        <v>1573</v>
      </c>
    </row>
    <row r="466" spans="8:9" x14ac:dyDescent="0.25">
      <c r="H466" t="s">
        <v>1574</v>
      </c>
      <c r="I466" t="s">
        <v>1575</v>
      </c>
    </row>
    <row r="467" spans="8:9" x14ac:dyDescent="0.25">
      <c r="H467" t="s">
        <v>1576</v>
      </c>
      <c r="I467" t="s">
        <v>1577</v>
      </c>
    </row>
    <row r="468" spans="8:9" x14ac:dyDescent="0.25">
      <c r="H468" t="s">
        <v>1578</v>
      </c>
      <c r="I468" t="s">
        <v>1579</v>
      </c>
    </row>
    <row r="469" spans="8:9" x14ac:dyDescent="0.25">
      <c r="H469" t="s">
        <v>1580</v>
      </c>
      <c r="I469" t="s">
        <v>1581</v>
      </c>
    </row>
    <row r="470" spans="8:9" x14ac:dyDescent="0.25">
      <c r="H470" t="s">
        <v>1582</v>
      </c>
      <c r="I470" t="s">
        <v>1583</v>
      </c>
    </row>
    <row r="471" spans="8:9" x14ac:dyDescent="0.25">
      <c r="H471" t="s">
        <v>1584</v>
      </c>
      <c r="I471" t="s">
        <v>1585</v>
      </c>
    </row>
    <row r="472" spans="8:9" x14ac:dyDescent="0.25">
      <c r="H472" t="s">
        <v>1586</v>
      </c>
      <c r="I472" t="s">
        <v>1587</v>
      </c>
    </row>
    <row r="473" spans="8:9" x14ac:dyDescent="0.25">
      <c r="H473" t="s">
        <v>1588</v>
      </c>
      <c r="I473" t="s">
        <v>1589</v>
      </c>
    </row>
    <row r="474" spans="8:9" x14ac:dyDescent="0.25">
      <c r="H474" t="s">
        <v>1590</v>
      </c>
      <c r="I474" t="s">
        <v>1591</v>
      </c>
    </row>
    <row r="475" spans="8:9" x14ac:dyDescent="0.25">
      <c r="H475" t="s">
        <v>1592</v>
      </c>
      <c r="I475" t="s">
        <v>1593</v>
      </c>
    </row>
    <row r="476" spans="8:9" x14ac:dyDescent="0.25">
      <c r="H476" t="s">
        <v>1594</v>
      </c>
      <c r="I476" t="s">
        <v>1595</v>
      </c>
    </row>
    <row r="477" spans="8:9" x14ac:dyDescent="0.25">
      <c r="H477" t="s">
        <v>1596</v>
      </c>
      <c r="I477" t="s">
        <v>1597</v>
      </c>
    </row>
    <row r="478" spans="8:9" x14ac:dyDescent="0.25">
      <c r="H478" t="s">
        <v>1598</v>
      </c>
      <c r="I478" t="s">
        <v>1599</v>
      </c>
    </row>
    <row r="479" spans="8:9" x14ac:dyDescent="0.25">
      <c r="H479" t="s">
        <v>1600</v>
      </c>
      <c r="I479" t="s">
        <v>1601</v>
      </c>
    </row>
    <row r="480" spans="8:9" x14ac:dyDescent="0.25">
      <c r="H480" t="s">
        <v>1602</v>
      </c>
      <c r="I480" t="s">
        <v>1603</v>
      </c>
    </row>
    <row r="481" spans="8:9" x14ac:dyDescent="0.25">
      <c r="H481" t="s">
        <v>1604</v>
      </c>
      <c r="I481" t="s">
        <v>1605</v>
      </c>
    </row>
    <row r="482" spans="8:9" x14ac:dyDescent="0.25">
      <c r="H482" t="s">
        <v>1606</v>
      </c>
      <c r="I482" t="s">
        <v>1607</v>
      </c>
    </row>
    <row r="483" spans="8:9" x14ac:dyDescent="0.25">
      <c r="H483" t="s">
        <v>1608</v>
      </c>
      <c r="I483" t="s">
        <v>1609</v>
      </c>
    </row>
    <row r="484" spans="8:9" x14ac:dyDescent="0.25">
      <c r="H484" t="s">
        <v>1610</v>
      </c>
      <c r="I484" t="s">
        <v>1611</v>
      </c>
    </row>
    <row r="485" spans="8:9" x14ac:dyDescent="0.25">
      <c r="H485" t="s">
        <v>1612</v>
      </c>
      <c r="I485" t="s">
        <v>1613</v>
      </c>
    </row>
    <row r="486" spans="8:9" x14ac:dyDescent="0.25">
      <c r="H486" t="s">
        <v>1614</v>
      </c>
      <c r="I486" t="s">
        <v>1615</v>
      </c>
    </row>
    <row r="487" spans="8:9" x14ac:dyDescent="0.25">
      <c r="H487" t="s">
        <v>1616</v>
      </c>
      <c r="I487" t="s">
        <v>1617</v>
      </c>
    </row>
    <row r="488" spans="8:9" x14ac:dyDescent="0.25">
      <c r="H488" t="s">
        <v>1618</v>
      </c>
      <c r="I488" t="s">
        <v>1619</v>
      </c>
    </row>
    <row r="489" spans="8:9" x14ac:dyDescent="0.25">
      <c r="H489" t="s">
        <v>1620</v>
      </c>
      <c r="I489" t="s">
        <v>1621</v>
      </c>
    </row>
    <row r="490" spans="8:9" x14ac:dyDescent="0.25">
      <c r="H490" t="s">
        <v>1622</v>
      </c>
      <c r="I490" t="s">
        <v>1623</v>
      </c>
    </row>
    <row r="491" spans="8:9" x14ac:dyDescent="0.25">
      <c r="H491" t="s">
        <v>1624</v>
      </c>
      <c r="I491" t="s">
        <v>1625</v>
      </c>
    </row>
    <row r="492" spans="8:9" x14ac:dyDescent="0.25">
      <c r="H492" t="s">
        <v>1626</v>
      </c>
      <c r="I492" t="s">
        <v>1627</v>
      </c>
    </row>
    <row r="493" spans="8:9" x14ac:dyDescent="0.25">
      <c r="H493" t="s">
        <v>1628</v>
      </c>
      <c r="I493" t="s">
        <v>1629</v>
      </c>
    </row>
    <row r="494" spans="8:9" x14ac:dyDescent="0.25">
      <c r="H494" t="s">
        <v>1630</v>
      </c>
      <c r="I494" t="s">
        <v>1631</v>
      </c>
    </row>
    <row r="495" spans="8:9" x14ac:dyDescent="0.25">
      <c r="H495" t="s">
        <v>1632</v>
      </c>
      <c r="I495" t="s">
        <v>1633</v>
      </c>
    </row>
    <row r="496" spans="8:9" x14ac:dyDescent="0.25">
      <c r="H496" t="s">
        <v>1634</v>
      </c>
      <c r="I496" t="s">
        <v>1635</v>
      </c>
    </row>
    <row r="497" spans="8:9" x14ac:dyDescent="0.25">
      <c r="H497" t="s">
        <v>1636</v>
      </c>
      <c r="I497" t="s">
        <v>1637</v>
      </c>
    </row>
    <row r="498" spans="8:9" x14ac:dyDescent="0.25">
      <c r="H498" t="s">
        <v>1638</v>
      </c>
      <c r="I498" t="s">
        <v>1639</v>
      </c>
    </row>
    <row r="499" spans="8:9" x14ac:dyDescent="0.25">
      <c r="H499" t="s">
        <v>1640</v>
      </c>
      <c r="I499" t="s">
        <v>1641</v>
      </c>
    </row>
    <row r="500" spans="8:9" x14ac:dyDescent="0.25">
      <c r="H500" t="s">
        <v>1642</v>
      </c>
      <c r="I500" t="s">
        <v>1643</v>
      </c>
    </row>
    <row r="501" spans="8:9" x14ac:dyDescent="0.25">
      <c r="H501" t="s">
        <v>1644</v>
      </c>
      <c r="I501" t="s">
        <v>1645</v>
      </c>
    </row>
    <row r="502" spans="8:9" x14ac:dyDescent="0.25">
      <c r="H502" t="s">
        <v>1646</v>
      </c>
      <c r="I502" t="s">
        <v>1647</v>
      </c>
    </row>
    <row r="503" spans="8:9" x14ac:dyDescent="0.25">
      <c r="H503" t="s">
        <v>1648</v>
      </c>
      <c r="I503" t="s">
        <v>1649</v>
      </c>
    </row>
    <row r="504" spans="8:9" x14ac:dyDescent="0.25">
      <c r="H504" t="s">
        <v>1650</v>
      </c>
      <c r="I504" t="s">
        <v>1651</v>
      </c>
    </row>
    <row r="505" spans="8:9" x14ac:dyDescent="0.25">
      <c r="H505" t="s">
        <v>1652</v>
      </c>
      <c r="I505" t="s">
        <v>1653</v>
      </c>
    </row>
    <row r="506" spans="8:9" x14ac:dyDescent="0.25">
      <c r="H506" t="s">
        <v>1654</v>
      </c>
      <c r="I506" t="s">
        <v>1655</v>
      </c>
    </row>
    <row r="507" spans="8:9" x14ac:dyDescent="0.25">
      <c r="H507" t="s">
        <v>1656</v>
      </c>
      <c r="I507" t="s">
        <v>1657</v>
      </c>
    </row>
    <row r="508" spans="8:9" x14ac:dyDescent="0.25">
      <c r="H508" t="s">
        <v>1658</v>
      </c>
      <c r="I508" t="s">
        <v>1659</v>
      </c>
    </row>
    <row r="509" spans="8:9" x14ac:dyDescent="0.25">
      <c r="H509" t="s">
        <v>1660</v>
      </c>
      <c r="I509" t="s">
        <v>1661</v>
      </c>
    </row>
    <row r="510" spans="8:9" x14ac:dyDescent="0.25">
      <c r="H510" t="s">
        <v>1662</v>
      </c>
      <c r="I510" t="s">
        <v>1663</v>
      </c>
    </row>
    <row r="511" spans="8:9" x14ac:dyDescent="0.25">
      <c r="H511" t="s">
        <v>1664</v>
      </c>
      <c r="I511" t="s">
        <v>1665</v>
      </c>
    </row>
    <row r="512" spans="8:9" x14ac:dyDescent="0.25">
      <c r="H512" t="s">
        <v>1666</v>
      </c>
      <c r="I512" t="s">
        <v>1667</v>
      </c>
    </row>
    <row r="513" spans="8:9" x14ac:dyDescent="0.25">
      <c r="H513" t="s">
        <v>1668</v>
      </c>
      <c r="I513" t="s">
        <v>1669</v>
      </c>
    </row>
    <row r="514" spans="8:9" x14ac:dyDescent="0.25">
      <c r="H514" t="s">
        <v>1670</v>
      </c>
      <c r="I514" t="s">
        <v>1671</v>
      </c>
    </row>
    <row r="515" spans="8:9" x14ac:dyDescent="0.25">
      <c r="H515" t="s">
        <v>1672</v>
      </c>
      <c r="I515" t="s">
        <v>1673</v>
      </c>
    </row>
    <row r="516" spans="8:9" x14ac:dyDescent="0.25">
      <c r="H516" t="s">
        <v>1674</v>
      </c>
      <c r="I516" t="s">
        <v>1675</v>
      </c>
    </row>
    <row r="517" spans="8:9" x14ac:dyDescent="0.25">
      <c r="H517" t="s">
        <v>1676</v>
      </c>
      <c r="I517" t="s">
        <v>1677</v>
      </c>
    </row>
    <row r="518" spans="8:9" x14ac:dyDescent="0.25">
      <c r="H518" t="s">
        <v>1678</v>
      </c>
      <c r="I518" t="s">
        <v>1679</v>
      </c>
    </row>
    <row r="519" spans="8:9" x14ac:dyDescent="0.25">
      <c r="H519" t="s">
        <v>1680</v>
      </c>
      <c r="I519" t="s">
        <v>1681</v>
      </c>
    </row>
    <row r="520" spans="8:9" x14ac:dyDescent="0.25">
      <c r="H520" t="s">
        <v>1682</v>
      </c>
      <c r="I520" t="s">
        <v>1683</v>
      </c>
    </row>
    <row r="521" spans="8:9" x14ac:dyDescent="0.25">
      <c r="H521" t="s">
        <v>1684</v>
      </c>
      <c r="I521" t="s">
        <v>1685</v>
      </c>
    </row>
    <row r="522" spans="8:9" x14ac:dyDescent="0.25">
      <c r="H522" t="s">
        <v>1686</v>
      </c>
      <c r="I522" t="s">
        <v>1687</v>
      </c>
    </row>
    <row r="523" spans="8:9" x14ac:dyDescent="0.25">
      <c r="H523" t="s">
        <v>1688</v>
      </c>
      <c r="I523" t="s">
        <v>1689</v>
      </c>
    </row>
    <row r="524" spans="8:9" x14ac:dyDescent="0.25">
      <c r="H524" t="s">
        <v>1690</v>
      </c>
      <c r="I524" t="s">
        <v>1691</v>
      </c>
    </row>
    <row r="525" spans="8:9" x14ac:dyDescent="0.25">
      <c r="H525" t="s">
        <v>1692</v>
      </c>
      <c r="I525" t="s">
        <v>1693</v>
      </c>
    </row>
    <row r="526" spans="8:9" x14ac:dyDescent="0.25">
      <c r="H526" t="s">
        <v>1694</v>
      </c>
      <c r="I526" t="s">
        <v>1695</v>
      </c>
    </row>
    <row r="527" spans="8:9" x14ac:dyDescent="0.25">
      <c r="H527" t="s">
        <v>1696</v>
      </c>
      <c r="I527" t="s">
        <v>1697</v>
      </c>
    </row>
    <row r="528" spans="8:9" x14ac:dyDescent="0.25">
      <c r="H528" t="s">
        <v>1698</v>
      </c>
      <c r="I528" t="s">
        <v>1699</v>
      </c>
    </row>
    <row r="529" spans="8:9" x14ac:dyDescent="0.25">
      <c r="H529" t="s">
        <v>1700</v>
      </c>
      <c r="I529" t="s">
        <v>1701</v>
      </c>
    </row>
    <row r="530" spans="8:9" x14ac:dyDescent="0.25">
      <c r="H530" t="s">
        <v>1702</v>
      </c>
      <c r="I530" t="s">
        <v>1703</v>
      </c>
    </row>
    <row r="531" spans="8:9" x14ac:dyDescent="0.25">
      <c r="H531" t="s">
        <v>1704</v>
      </c>
      <c r="I531" t="s">
        <v>1705</v>
      </c>
    </row>
    <row r="532" spans="8:9" x14ac:dyDescent="0.25">
      <c r="H532" t="s">
        <v>1706</v>
      </c>
      <c r="I532" t="s">
        <v>1707</v>
      </c>
    </row>
    <row r="533" spans="8:9" x14ac:dyDescent="0.25">
      <c r="H533" t="s">
        <v>1708</v>
      </c>
      <c r="I533" t="s">
        <v>1709</v>
      </c>
    </row>
    <row r="534" spans="8:9" x14ac:dyDescent="0.25">
      <c r="H534" t="s">
        <v>1710</v>
      </c>
      <c r="I534" t="s">
        <v>1711</v>
      </c>
    </row>
    <row r="535" spans="8:9" x14ac:dyDescent="0.25">
      <c r="H535" t="s">
        <v>1712</v>
      </c>
      <c r="I535" t="s">
        <v>1713</v>
      </c>
    </row>
    <row r="536" spans="8:9" x14ac:dyDescent="0.25">
      <c r="H536" t="s">
        <v>1714</v>
      </c>
      <c r="I536" t="s">
        <v>1715</v>
      </c>
    </row>
    <row r="537" spans="8:9" x14ac:dyDescent="0.25">
      <c r="H537" t="s">
        <v>1716</v>
      </c>
      <c r="I537" t="s">
        <v>1717</v>
      </c>
    </row>
    <row r="538" spans="8:9" x14ac:dyDescent="0.25">
      <c r="H538" t="s">
        <v>1718</v>
      </c>
      <c r="I538" t="s">
        <v>1719</v>
      </c>
    </row>
    <row r="539" spans="8:9" x14ac:dyDescent="0.25">
      <c r="H539" t="s">
        <v>1720</v>
      </c>
      <c r="I539" t="s">
        <v>1721</v>
      </c>
    </row>
    <row r="540" spans="8:9" x14ac:dyDescent="0.25">
      <c r="H540" t="s">
        <v>1722</v>
      </c>
      <c r="I540" t="s">
        <v>1723</v>
      </c>
    </row>
    <row r="541" spans="8:9" x14ac:dyDescent="0.25">
      <c r="H541" t="s">
        <v>1724</v>
      </c>
      <c r="I541" t="s">
        <v>1725</v>
      </c>
    </row>
    <row r="542" spans="8:9" x14ac:dyDescent="0.25">
      <c r="H542" t="s">
        <v>1726</v>
      </c>
      <c r="I542" t="s">
        <v>1727</v>
      </c>
    </row>
    <row r="543" spans="8:9" x14ac:dyDescent="0.25">
      <c r="H543" t="s">
        <v>1728</v>
      </c>
      <c r="I543" t="s">
        <v>1729</v>
      </c>
    </row>
    <row r="544" spans="8:9" x14ac:dyDescent="0.25">
      <c r="H544" t="s">
        <v>1730</v>
      </c>
      <c r="I544" t="s">
        <v>1731</v>
      </c>
    </row>
    <row r="545" spans="8:9" x14ac:dyDescent="0.25">
      <c r="H545" t="s">
        <v>1732</v>
      </c>
      <c r="I545" t="s">
        <v>1733</v>
      </c>
    </row>
    <row r="546" spans="8:9" x14ac:dyDescent="0.25">
      <c r="H546" t="s">
        <v>1734</v>
      </c>
      <c r="I546" t="s">
        <v>1735</v>
      </c>
    </row>
    <row r="547" spans="8:9" x14ac:dyDescent="0.25">
      <c r="H547" t="s">
        <v>1736</v>
      </c>
      <c r="I547" t="s">
        <v>1737</v>
      </c>
    </row>
    <row r="548" spans="8:9" x14ac:dyDescent="0.25">
      <c r="H548" t="s">
        <v>1738</v>
      </c>
      <c r="I548" t="s">
        <v>1739</v>
      </c>
    </row>
    <row r="549" spans="8:9" x14ac:dyDescent="0.25">
      <c r="H549" t="s">
        <v>1740</v>
      </c>
      <c r="I549" t="s">
        <v>1741</v>
      </c>
    </row>
    <row r="550" spans="8:9" x14ac:dyDescent="0.25">
      <c r="H550" t="s">
        <v>1742</v>
      </c>
      <c r="I550" t="s">
        <v>1743</v>
      </c>
    </row>
    <row r="551" spans="8:9" x14ac:dyDescent="0.25">
      <c r="H551" t="s">
        <v>1744</v>
      </c>
      <c r="I551" t="s">
        <v>1745</v>
      </c>
    </row>
    <row r="552" spans="8:9" x14ac:dyDescent="0.25">
      <c r="H552" t="s">
        <v>1746</v>
      </c>
      <c r="I552" t="s">
        <v>1747</v>
      </c>
    </row>
    <row r="553" spans="8:9" x14ac:dyDescent="0.25">
      <c r="H553" t="s">
        <v>1748</v>
      </c>
      <c r="I553" t="s">
        <v>1749</v>
      </c>
    </row>
    <row r="554" spans="8:9" x14ac:dyDescent="0.25">
      <c r="H554" t="s">
        <v>1750</v>
      </c>
      <c r="I554" t="s">
        <v>1751</v>
      </c>
    </row>
    <row r="555" spans="8:9" x14ac:dyDescent="0.25">
      <c r="H555" t="s">
        <v>1752</v>
      </c>
      <c r="I555" t="s">
        <v>1753</v>
      </c>
    </row>
    <row r="556" spans="8:9" x14ac:dyDescent="0.25">
      <c r="H556" t="s">
        <v>1754</v>
      </c>
      <c r="I556" t="s">
        <v>1755</v>
      </c>
    </row>
    <row r="557" spans="8:9" x14ac:dyDescent="0.25">
      <c r="H557" t="s">
        <v>1756</v>
      </c>
      <c r="I557" t="s">
        <v>1757</v>
      </c>
    </row>
    <row r="558" spans="8:9" x14ac:dyDescent="0.25">
      <c r="H558" t="s">
        <v>1758</v>
      </c>
      <c r="I558" t="s">
        <v>1759</v>
      </c>
    </row>
    <row r="559" spans="8:9" x14ac:dyDescent="0.25">
      <c r="H559" t="s">
        <v>1760</v>
      </c>
      <c r="I559" t="s">
        <v>1761</v>
      </c>
    </row>
    <row r="560" spans="8:9" x14ac:dyDescent="0.25">
      <c r="H560" t="s">
        <v>1762</v>
      </c>
      <c r="I560" t="s">
        <v>1763</v>
      </c>
    </row>
    <row r="561" spans="8:9" x14ac:dyDescent="0.25">
      <c r="H561" t="s">
        <v>1764</v>
      </c>
      <c r="I561" t="s">
        <v>1765</v>
      </c>
    </row>
    <row r="562" spans="8:9" x14ac:dyDescent="0.25">
      <c r="H562" t="s">
        <v>1766</v>
      </c>
      <c r="I562" t="s">
        <v>1767</v>
      </c>
    </row>
    <row r="563" spans="8:9" x14ac:dyDescent="0.25">
      <c r="H563" t="s">
        <v>1768</v>
      </c>
      <c r="I563" t="s">
        <v>1769</v>
      </c>
    </row>
    <row r="564" spans="8:9" x14ac:dyDescent="0.25">
      <c r="H564" t="s">
        <v>1770</v>
      </c>
      <c r="I564" t="s">
        <v>1771</v>
      </c>
    </row>
    <row r="565" spans="8:9" x14ac:dyDescent="0.25">
      <c r="H565" t="s">
        <v>1772</v>
      </c>
      <c r="I565" t="s">
        <v>1773</v>
      </c>
    </row>
    <row r="566" spans="8:9" x14ac:dyDescent="0.25">
      <c r="H566" t="s">
        <v>1774</v>
      </c>
      <c r="I566" t="s">
        <v>1775</v>
      </c>
    </row>
    <row r="567" spans="8:9" x14ac:dyDescent="0.25">
      <c r="H567" t="s">
        <v>1776</v>
      </c>
      <c r="I567" t="s">
        <v>1777</v>
      </c>
    </row>
    <row r="568" spans="8:9" x14ac:dyDescent="0.25">
      <c r="H568" t="s">
        <v>1778</v>
      </c>
      <c r="I568" t="s">
        <v>1779</v>
      </c>
    </row>
    <row r="569" spans="8:9" x14ac:dyDescent="0.25">
      <c r="H569" t="s">
        <v>1780</v>
      </c>
      <c r="I569" t="s">
        <v>1781</v>
      </c>
    </row>
    <row r="570" spans="8:9" x14ac:dyDescent="0.25">
      <c r="H570" t="s">
        <v>1782</v>
      </c>
      <c r="I570" t="s">
        <v>1783</v>
      </c>
    </row>
    <row r="571" spans="8:9" x14ac:dyDescent="0.25">
      <c r="H571" t="s">
        <v>1784</v>
      </c>
      <c r="I571" t="s">
        <v>1785</v>
      </c>
    </row>
    <row r="572" spans="8:9" x14ac:dyDescent="0.25">
      <c r="H572" t="s">
        <v>1786</v>
      </c>
      <c r="I572" t="s">
        <v>1787</v>
      </c>
    </row>
    <row r="573" spans="8:9" x14ac:dyDescent="0.25">
      <c r="H573" t="s">
        <v>1788</v>
      </c>
      <c r="I573" t="s">
        <v>1789</v>
      </c>
    </row>
    <row r="574" spans="8:9" x14ac:dyDescent="0.25">
      <c r="H574" t="s">
        <v>1790</v>
      </c>
      <c r="I574" t="s">
        <v>1791</v>
      </c>
    </row>
    <row r="575" spans="8:9" x14ac:dyDescent="0.25">
      <c r="H575" t="s">
        <v>1792</v>
      </c>
      <c r="I575" t="s">
        <v>1793</v>
      </c>
    </row>
    <row r="576" spans="8:9" x14ac:dyDescent="0.25">
      <c r="H576" t="s">
        <v>1794</v>
      </c>
      <c r="I576" t="s">
        <v>1795</v>
      </c>
    </row>
    <row r="577" spans="8:9" x14ac:dyDescent="0.25">
      <c r="H577" t="s">
        <v>1796</v>
      </c>
      <c r="I577" t="s">
        <v>1797</v>
      </c>
    </row>
    <row r="578" spans="8:9" x14ac:dyDescent="0.25">
      <c r="H578" t="s">
        <v>1798</v>
      </c>
      <c r="I578" t="s">
        <v>1799</v>
      </c>
    </row>
    <row r="579" spans="8:9" x14ac:dyDescent="0.25">
      <c r="H579" t="s">
        <v>1800</v>
      </c>
      <c r="I579" t="s">
        <v>1801</v>
      </c>
    </row>
    <row r="580" spans="8:9" x14ac:dyDescent="0.25">
      <c r="H580" t="s">
        <v>1802</v>
      </c>
      <c r="I580" t="s">
        <v>1803</v>
      </c>
    </row>
    <row r="581" spans="8:9" x14ac:dyDescent="0.25">
      <c r="H581" t="s">
        <v>1804</v>
      </c>
      <c r="I581" t="s">
        <v>1805</v>
      </c>
    </row>
    <row r="582" spans="8:9" x14ac:dyDescent="0.25">
      <c r="H582" t="s">
        <v>1806</v>
      </c>
      <c r="I582" t="s">
        <v>1807</v>
      </c>
    </row>
    <row r="583" spans="8:9" x14ac:dyDescent="0.25">
      <c r="H583" t="s">
        <v>1808</v>
      </c>
      <c r="I583" t="s">
        <v>1809</v>
      </c>
    </row>
    <row r="584" spans="8:9" x14ac:dyDescent="0.25">
      <c r="H584" t="s">
        <v>1810</v>
      </c>
      <c r="I584" t="s">
        <v>1811</v>
      </c>
    </row>
    <row r="585" spans="8:9" x14ac:dyDescent="0.25">
      <c r="H585" t="s">
        <v>1812</v>
      </c>
      <c r="I585" t="s">
        <v>1813</v>
      </c>
    </row>
    <row r="586" spans="8:9" x14ac:dyDescent="0.25">
      <c r="H586" t="s">
        <v>1814</v>
      </c>
      <c r="I586" t="s">
        <v>1815</v>
      </c>
    </row>
    <row r="587" spans="8:9" x14ac:dyDescent="0.25">
      <c r="H587" t="s">
        <v>1816</v>
      </c>
      <c r="I587" t="s">
        <v>1817</v>
      </c>
    </row>
    <row r="588" spans="8:9" x14ac:dyDescent="0.25">
      <c r="H588" t="s">
        <v>1818</v>
      </c>
      <c r="I588" t="s">
        <v>1819</v>
      </c>
    </row>
    <row r="589" spans="8:9" x14ac:dyDescent="0.25">
      <c r="H589" t="s">
        <v>1820</v>
      </c>
      <c r="I589" t="s">
        <v>1821</v>
      </c>
    </row>
    <row r="590" spans="8:9" x14ac:dyDescent="0.25">
      <c r="H590" t="s">
        <v>1822</v>
      </c>
      <c r="I590" t="s">
        <v>1823</v>
      </c>
    </row>
    <row r="591" spans="8:9" x14ac:dyDescent="0.25">
      <c r="H591" t="s">
        <v>1824</v>
      </c>
      <c r="I591" t="s">
        <v>1825</v>
      </c>
    </row>
    <row r="592" spans="8:9" x14ac:dyDescent="0.25">
      <c r="H592" t="s">
        <v>1826</v>
      </c>
      <c r="I592" t="s">
        <v>1827</v>
      </c>
    </row>
    <row r="593" spans="8:9" x14ac:dyDescent="0.25">
      <c r="H593" t="s">
        <v>1828</v>
      </c>
      <c r="I593" t="s">
        <v>1829</v>
      </c>
    </row>
    <row r="594" spans="8:9" x14ac:dyDescent="0.25">
      <c r="H594" t="s">
        <v>1830</v>
      </c>
      <c r="I594" t="s">
        <v>1831</v>
      </c>
    </row>
    <row r="595" spans="8:9" x14ac:dyDescent="0.25">
      <c r="H595" t="s">
        <v>1832</v>
      </c>
      <c r="I595" t="s">
        <v>1833</v>
      </c>
    </row>
    <row r="596" spans="8:9" x14ac:dyDescent="0.25">
      <c r="H596" t="s">
        <v>1834</v>
      </c>
      <c r="I596" t="s">
        <v>1835</v>
      </c>
    </row>
    <row r="597" spans="8:9" x14ac:dyDescent="0.25">
      <c r="H597" t="s">
        <v>1836</v>
      </c>
      <c r="I597" t="s">
        <v>1837</v>
      </c>
    </row>
    <row r="598" spans="8:9" x14ac:dyDescent="0.25">
      <c r="H598" t="s">
        <v>1838</v>
      </c>
      <c r="I598" t="s">
        <v>1839</v>
      </c>
    </row>
    <row r="599" spans="8:9" x14ac:dyDescent="0.25">
      <c r="H599" t="s">
        <v>1840</v>
      </c>
      <c r="I599" t="s">
        <v>1841</v>
      </c>
    </row>
    <row r="600" spans="8:9" x14ac:dyDescent="0.25">
      <c r="H600" t="s">
        <v>1842</v>
      </c>
      <c r="I600" t="s">
        <v>1843</v>
      </c>
    </row>
    <row r="601" spans="8:9" x14ac:dyDescent="0.25">
      <c r="H601" t="s">
        <v>1844</v>
      </c>
      <c r="I601" t="s">
        <v>1845</v>
      </c>
    </row>
    <row r="602" spans="8:9" x14ac:dyDescent="0.25">
      <c r="H602" t="s">
        <v>1846</v>
      </c>
      <c r="I602" t="s">
        <v>1847</v>
      </c>
    </row>
    <row r="603" spans="8:9" x14ac:dyDescent="0.25">
      <c r="H603" t="s">
        <v>1848</v>
      </c>
      <c r="I603" t="s">
        <v>1849</v>
      </c>
    </row>
    <row r="604" spans="8:9" x14ac:dyDescent="0.25">
      <c r="H604" t="s">
        <v>1850</v>
      </c>
      <c r="I604" t="s">
        <v>1851</v>
      </c>
    </row>
    <row r="605" spans="8:9" x14ac:dyDescent="0.25">
      <c r="H605" t="s">
        <v>1852</v>
      </c>
      <c r="I605" t="s">
        <v>1853</v>
      </c>
    </row>
    <row r="606" spans="8:9" x14ac:dyDescent="0.25">
      <c r="H606" t="s">
        <v>1854</v>
      </c>
      <c r="I606" t="s">
        <v>1855</v>
      </c>
    </row>
    <row r="607" spans="8:9" x14ac:dyDescent="0.25">
      <c r="H607" t="s">
        <v>1856</v>
      </c>
      <c r="I607" t="s">
        <v>1857</v>
      </c>
    </row>
    <row r="608" spans="8:9" x14ac:dyDescent="0.25">
      <c r="H608" t="s">
        <v>1858</v>
      </c>
      <c r="I608" t="s">
        <v>1859</v>
      </c>
    </row>
    <row r="609" spans="8:9" x14ac:dyDescent="0.25">
      <c r="H609" t="s">
        <v>1860</v>
      </c>
      <c r="I609" t="s">
        <v>1861</v>
      </c>
    </row>
    <row r="610" spans="8:9" x14ac:dyDescent="0.25">
      <c r="H610" t="s">
        <v>1862</v>
      </c>
      <c r="I610" t="s">
        <v>1863</v>
      </c>
    </row>
    <row r="611" spans="8:9" x14ac:dyDescent="0.25">
      <c r="H611" t="s">
        <v>1864</v>
      </c>
      <c r="I611" t="s">
        <v>1865</v>
      </c>
    </row>
    <row r="612" spans="8:9" x14ac:dyDescent="0.25">
      <c r="H612" t="s">
        <v>1866</v>
      </c>
      <c r="I612" t="s">
        <v>1867</v>
      </c>
    </row>
    <row r="613" spans="8:9" x14ac:dyDescent="0.25">
      <c r="H613" t="s">
        <v>1868</v>
      </c>
      <c r="I613" t="s">
        <v>1869</v>
      </c>
    </row>
    <row r="614" spans="8:9" x14ac:dyDescent="0.25">
      <c r="H614" t="s">
        <v>1870</v>
      </c>
      <c r="I614" t="s">
        <v>1871</v>
      </c>
    </row>
    <row r="615" spans="8:9" x14ac:dyDescent="0.25">
      <c r="H615" t="s">
        <v>1872</v>
      </c>
      <c r="I615" t="s">
        <v>1873</v>
      </c>
    </row>
    <row r="616" spans="8:9" x14ac:dyDescent="0.25">
      <c r="H616" t="s">
        <v>1874</v>
      </c>
      <c r="I616" t="s">
        <v>1875</v>
      </c>
    </row>
    <row r="617" spans="8:9" x14ac:dyDescent="0.25">
      <c r="H617" t="s">
        <v>1876</v>
      </c>
      <c r="I617" t="s">
        <v>1877</v>
      </c>
    </row>
    <row r="618" spans="8:9" x14ac:dyDescent="0.25">
      <c r="H618" t="s">
        <v>1878</v>
      </c>
      <c r="I618" t="s">
        <v>1879</v>
      </c>
    </row>
    <row r="619" spans="8:9" x14ac:dyDescent="0.25">
      <c r="H619" t="s">
        <v>1880</v>
      </c>
      <c r="I619" t="s">
        <v>1881</v>
      </c>
    </row>
    <row r="620" spans="8:9" x14ac:dyDescent="0.25">
      <c r="H620" t="s">
        <v>1882</v>
      </c>
      <c r="I620" t="s">
        <v>1883</v>
      </c>
    </row>
    <row r="621" spans="8:9" x14ac:dyDescent="0.25">
      <c r="H621" t="s">
        <v>1884</v>
      </c>
      <c r="I621" t="s">
        <v>1885</v>
      </c>
    </row>
    <row r="622" spans="8:9" x14ac:dyDescent="0.25">
      <c r="H622" t="s">
        <v>1886</v>
      </c>
      <c r="I622" t="s">
        <v>1887</v>
      </c>
    </row>
    <row r="623" spans="8:9" x14ac:dyDescent="0.25">
      <c r="H623" t="s">
        <v>1888</v>
      </c>
      <c r="I623" t="s">
        <v>1889</v>
      </c>
    </row>
    <row r="624" spans="8:9" x14ac:dyDescent="0.25">
      <c r="H624" t="s">
        <v>1890</v>
      </c>
      <c r="I624" t="s">
        <v>1891</v>
      </c>
    </row>
    <row r="625" spans="8:9" x14ac:dyDescent="0.25">
      <c r="H625" t="s">
        <v>1892</v>
      </c>
      <c r="I625" t="s">
        <v>1893</v>
      </c>
    </row>
    <row r="626" spans="8:9" x14ac:dyDescent="0.25">
      <c r="H626" t="s">
        <v>1894</v>
      </c>
      <c r="I626" t="s">
        <v>1895</v>
      </c>
    </row>
    <row r="627" spans="8:9" x14ac:dyDescent="0.25">
      <c r="H627" t="s">
        <v>1896</v>
      </c>
      <c r="I627" t="s">
        <v>1897</v>
      </c>
    </row>
    <row r="628" spans="8:9" x14ac:dyDescent="0.25">
      <c r="H628" t="s">
        <v>1898</v>
      </c>
      <c r="I628" t="s">
        <v>1899</v>
      </c>
    </row>
    <row r="629" spans="8:9" x14ac:dyDescent="0.25">
      <c r="H629" t="s">
        <v>1900</v>
      </c>
      <c r="I629" t="s">
        <v>1901</v>
      </c>
    </row>
    <row r="630" spans="8:9" x14ac:dyDescent="0.25">
      <c r="H630" t="s">
        <v>1902</v>
      </c>
      <c r="I630" t="s">
        <v>1903</v>
      </c>
    </row>
    <row r="631" spans="8:9" x14ac:dyDescent="0.25">
      <c r="H631" t="s">
        <v>1904</v>
      </c>
      <c r="I631" t="s">
        <v>1905</v>
      </c>
    </row>
    <row r="632" spans="8:9" x14ac:dyDescent="0.25">
      <c r="H632" t="s">
        <v>1906</v>
      </c>
      <c r="I632" t="s">
        <v>1907</v>
      </c>
    </row>
    <row r="633" spans="8:9" x14ac:dyDescent="0.25">
      <c r="H633" t="s">
        <v>1908</v>
      </c>
      <c r="I633" t="s">
        <v>1909</v>
      </c>
    </row>
    <row r="634" spans="8:9" x14ac:dyDescent="0.25">
      <c r="H634" t="s">
        <v>1910</v>
      </c>
      <c r="I634" t="s">
        <v>1911</v>
      </c>
    </row>
    <row r="635" spans="8:9" x14ac:dyDescent="0.25">
      <c r="H635" t="s">
        <v>1912</v>
      </c>
      <c r="I635" t="s">
        <v>1913</v>
      </c>
    </row>
    <row r="636" spans="8:9" x14ac:dyDescent="0.25">
      <c r="H636" t="s">
        <v>1914</v>
      </c>
      <c r="I636" t="s">
        <v>1915</v>
      </c>
    </row>
    <row r="637" spans="8:9" x14ac:dyDescent="0.25">
      <c r="H637" t="s">
        <v>1916</v>
      </c>
      <c r="I637" t="s">
        <v>1917</v>
      </c>
    </row>
    <row r="638" spans="8:9" x14ac:dyDescent="0.25">
      <c r="H638" t="s">
        <v>1918</v>
      </c>
      <c r="I638" t="s">
        <v>1919</v>
      </c>
    </row>
    <row r="639" spans="8:9" x14ac:dyDescent="0.25">
      <c r="H639" t="s">
        <v>1920</v>
      </c>
      <c r="I639" t="s">
        <v>1921</v>
      </c>
    </row>
    <row r="640" spans="8:9" x14ac:dyDescent="0.25">
      <c r="H640" t="s">
        <v>1922</v>
      </c>
      <c r="I640" t="s">
        <v>1923</v>
      </c>
    </row>
    <row r="641" spans="8:9" x14ac:dyDescent="0.25">
      <c r="H641" t="s">
        <v>1924</v>
      </c>
      <c r="I641" t="s">
        <v>1925</v>
      </c>
    </row>
    <row r="642" spans="8:9" x14ac:dyDescent="0.25">
      <c r="H642" t="s">
        <v>1926</v>
      </c>
      <c r="I642" t="s">
        <v>1927</v>
      </c>
    </row>
    <row r="643" spans="8:9" x14ac:dyDescent="0.25">
      <c r="H643" t="s">
        <v>1928</v>
      </c>
      <c r="I643" t="s">
        <v>1929</v>
      </c>
    </row>
    <row r="644" spans="8:9" x14ac:dyDescent="0.25">
      <c r="H644" t="s">
        <v>1930</v>
      </c>
      <c r="I644" t="s">
        <v>1931</v>
      </c>
    </row>
    <row r="645" spans="8:9" x14ac:dyDescent="0.25">
      <c r="H645" t="s">
        <v>1932</v>
      </c>
      <c r="I645" t="s">
        <v>1933</v>
      </c>
    </row>
    <row r="646" spans="8:9" x14ac:dyDescent="0.25">
      <c r="H646" t="s">
        <v>1934</v>
      </c>
      <c r="I646" t="s">
        <v>1935</v>
      </c>
    </row>
    <row r="647" spans="8:9" x14ac:dyDescent="0.25">
      <c r="H647" t="s">
        <v>1936</v>
      </c>
      <c r="I647" t="s">
        <v>1937</v>
      </c>
    </row>
    <row r="648" spans="8:9" x14ac:dyDescent="0.25">
      <c r="H648" t="s">
        <v>1938</v>
      </c>
      <c r="I648" t="s">
        <v>1939</v>
      </c>
    </row>
    <row r="649" spans="8:9" x14ac:dyDescent="0.25">
      <c r="H649" t="s">
        <v>1940</v>
      </c>
      <c r="I649" t="s">
        <v>1941</v>
      </c>
    </row>
    <row r="650" spans="8:9" x14ac:dyDescent="0.25">
      <c r="H650" t="s">
        <v>1942</v>
      </c>
      <c r="I650" t="s">
        <v>1943</v>
      </c>
    </row>
    <row r="651" spans="8:9" x14ac:dyDescent="0.25">
      <c r="H651" t="s">
        <v>1944</v>
      </c>
      <c r="I651" t="s">
        <v>1945</v>
      </c>
    </row>
    <row r="652" spans="8:9" x14ac:dyDescent="0.25">
      <c r="H652" t="s">
        <v>1946</v>
      </c>
      <c r="I652" t="s">
        <v>1947</v>
      </c>
    </row>
    <row r="653" spans="8:9" x14ac:dyDescent="0.25">
      <c r="H653" t="s">
        <v>1948</v>
      </c>
      <c r="I653" t="s">
        <v>1949</v>
      </c>
    </row>
    <row r="654" spans="8:9" x14ac:dyDescent="0.25">
      <c r="H654" t="s">
        <v>1950</v>
      </c>
      <c r="I654" t="s">
        <v>1951</v>
      </c>
    </row>
    <row r="655" spans="8:9" x14ac:dyDescent="0.25">
      <c r="H655" t="s">
        <v>1952</v>
      </c>
      <c r="I655" t="s">
        <v>1953</v>
      </c>
    </row>
    <row r="656" spans="8:9" x14ac:dyDescent="0.25">
      <c r="H656" t="s">
        <v>1954</v>
      </c>
      <c r="I656" t="s">
        <v>1955</v>
      </c>
    </row>
    <row r="657" spans="8:9" x14ac:dyDescent="0.25">
      <c r="H657" t="s">
        <v>1956</v>
      </c>
      <c r="I657" t="s">
        <v>1957</v>
      </c>
    </row>
    <row r="658" spans="8:9" x14ac:dyDescent="0.25">
      <c r="H658" t="s">
        <v>1958</v>
      </c>
      <c r="I658" t="s">
        <v>1959</v>
      </c>
    </row>
    <row r="659" spans="8:9" x14ac:dyDescent="0.25">
      <c r="H659" t="s">
        <v>1960</v>
      </c>
      <c r="I659" t="s">
        <v>1961</v>
      </c>
    </row>
    <row r="660" spans="8:9" x14ac:dyDescent="0.25">
      <c r="H660" t="s">
        <v>1962</v>
      </c>
      <c r="I660" t="s">
        <v>1963</v>
      </c>
    </row>
    <row r="661" spans="8:9" x14ac:dyDescent="0.25">
      <c r="H661" t="s">
        <v>1964</v>
      </c>
      <c r="I661" t="s">
        <v>1965</v>
      </c>
    </row>
    <row r="662" spans="8:9" x14ac:dyDescent="0.25">
      <c r="H662" t="s">
        <v>1966</v>
      </c>
      <c r="I662" t="s">
        <v>1967</v>
      </c>
    </row>
    <row r="663" spans="8:9" x14ac:dyDescent="0.25">
      <c r="H663" t="s">
        <v>1968</v>
      </c>
      <c r="I663" t="s">
        <v>1969</v>
      </c>
    </row>
    <row r="664" spans="8:9" x14ac:dyDescent="0.25">
      <c r="H664" t="s">
        <v>1970</v>
      </c>
      <c r="I664" t="s">
        <v>1971</v>
      </c>
    </row>
    <row r="665" spans="8:9" x14ac:dyDescent="0.25">
      <c r="H665" t="s">
        <v>1972</v>
      </c>
      <c r="I665" t="s">
        <v>1973</v>
      </c>
    </row>
    <row r="666" spans="8:9" x14ac:dyDescent="0.25">
      <c r="H666" t="s">
        <v>1974</v>
      </c>
      <c r="I666" t="s">
        <v>1975</v>
      </c>
    </row>
    <row r="667" spans="8:9" x14ac:dyDescent="0.25">
      <c r="H667" t="s">
        <v>1976</v>
      </c>
      <c r="I667" t="s">
        <v>1977</v>
      </c>
    </row>
    <row r="668" spans="8:9" x14ac:dyDescent="0.25">
      <c r="H668" t="s">
        <v>1978</v>
      </c>
      <c r="I668" t="s">
        <v>1979</v>
      </c>
    </row>
    <row r="669" spans="8:9" x14ac:dyDescent="0.25">
      <c r="H669" t="s">
        <v>1980</v>
      </c>
      <c r="I669" t="s">
        <v>1981</v>
      </c>
    </row>
    <row r="670" spans="8:9" x14ac:dyDescent="0.25">
      <c r="H670" t="s">
        <v>1982</v>
      </c>
      <c r="I670" t="s">
        <v>1983</v>
      </c>
    </row>
    <row r="671" spans="8:9" x14ac:dyDescent="0.25">
      <c r="H671" t="s">
        <v>1984</v>
      </c>
      <c r="I671" t="s">
        <v>1985</v>
      </c>
    </row>
    <row r="672" spans="8:9" x14ac:dyDescent="0.25">
      <c r="H672" t="s">
        <v>1986</v>
      </c>
      <c r="I672" t="s">
        <v>1987</v>
      </c>
    </row>
    <row r="673" spans="8:9" x14ac:dyDescent="0.25">
      <c r="H673" t="s">
        <v>1988</v>
      </c>
      <c r="I673" t="s">
        <v>1989</v>
      </c>
    </row>
    <row r="674" spans="8:9" x14ac:dyDescent="0.25">
      <c r="H674" t="s">
        <v>1990</v>
      </c>
      <c r="I674" t="s">
        <v>1991</v>
      </c>
    </row>
    <row r="675" spans="8:9" x14ac:dyDescent="0.25">
      <c r="H675" t="s">
        <v>1992</v>
      </c>
      <c r="I675" t="s">
        <v>1993</v>
      </c>
    </row>
    <row r="676" spans="8:9" x14ac:dyDescent="0.25">
      <c r="H676" t="s">
        <v>1994</v>
      </c>
      <c r="I676" t="s">
        <v>1995</v>
      </c>
    </row>
    <row r="677" spans="8:9" x14ac:dyDescent="0.25">
      <c r="H677" t="s">
        <v>1996</v>
      </c>
      <c r="I677" t="s">
        <v>1997</v>
      </c>
    </row>
    <row r="678" spans="8:9" x14ac:dyDescent="0.25">
      <c r="H678" t="s">
        <v>1998</v>
      </c>
      <c r="I678" t="s">
        <v>1999</v>
      </c>
    </row>
    <row r="679" spans="8:9" x14ac:dyDescent="0.25">
      <c r="H679" t="s">
        <v>2000</v>
      </c>
      <c r="I679" t="s">
        <v>2001</v>
      </c>
    </row>
    <row r="680" spans="8:9" x14ac:dyDescent="0.25">
      <c r="H680" t="s">
        <v>2002</v>
      </c>
      <c r="I680" t="s">
        <v>2003</v>
      </c>
    </row>
    <row r="681" spans="8:9" x14ac:dyDescent="0.25">
      <c r="H681" t="s">
        <v>2004</v>
      </c>
      <c r="I681" t="s">
        <v>2005</v>
      </c>
    </row>
    <row r="682" spans="8:9" x14ac:dyDescent="0.25">
      <c r="H682" t="s">
        <v>2006</v>
      </c>
      <c r="I682" t="s">
        <v>2007</v>
      </c>
    </row>
    <row r="683" spans="8:9" x14ac:dyDescent="0.25">
      <c r="H683" t="s">
        <v>2008</v>
      </c>
      <c r="I683" t="s">
        <v>2009</v>
      </c>
    </row>
    <row r="684" spans="8:9" x14ac:dyDescent="0.25">
      <c r="H684" t="s">
        <v>2010</v>
      </c>
      <c r="I684" t="s">
        <v>2011</v>
      </c>
    </row>
    <row r="685" spans="8:9" x14ac:dyDescent="0.25">
      <c r="H685" t="s">
        <v>2012</v>
      </c>
      <c r="I685" t="s">
        <v>2013</v>
      </c>
    </row>
    <row r="686" spans="8:9" x14ac:dyDescent="0.25">
      <c r="H686" t="s">
        <v>2014</v>
      </c>
      <c r="I686" t="s">
        <v>2015</v>
      </c>
    </row>
    <row r="687" spans="8:9" x14ac:dyDescent="0.25">
      <c r="H687" t="s">
        <v>2016</v>
      </c>
      <c r="I687" t="s">
        <v>2017</v>
      </c>
    </row>
    <row r="688" spans="8:9" x14ac:dyDescent="0.25">
      <c r="H688" t="s">
        <v>2018</v>
      </c>
      <c r="I688" t="s">
        <v>2019</v>
      </c>
    </row>
    <row r="689" spans="8:9" x14ac:dyDescent="0.25">
      <c r="H689" t="s">
        <v>2020</v>
      </c>
      <c r="I689" t="s">
        <v>2021</v>
      </c>
    </row>
    <row r="690" spans="8:9" x14ac:dyDescent="0.25">
      <c r="H690" t="s">
        <v>2022</v>
      </c>
      <c r="I690" t="s">
        <v>2023</v>
      </c>
    </row>
    <row r="691" spans="8:9" x14ac:dyDescent="0.25">
      <c r="H691" t="s">
        <v>2024</v>
      </c>
      <c r="I691" t="s">
        <v>2025</v>
      </c>
    </row>
    <row r="692" spans="8:9" x14ac:dyDescent="0.25">
      <c r="H692" t="s">
        <v>2026</v>
      </c>
      <c r="I692" t="s">
        <v>2027</v>
      </c>
    </row>
    <row r="693" spans="8:9" x14ac:dyDescent="0.25">
      <c r="H693" t="s">
        <v>2028</v>
      </c>
      <c r="I693" t="s">
        <v>2029</v>
      </c>
    </row>
    <row r="694" spans="8:9" x14ac:dyDescent="0.25">
      <c r="H694" t="s">
        <v>2030</v>
      </c>
      <c r="I694" t="s">
        <v>2031</v>
      </c>
    </row>
    <row r="695" spans="8:9" x14ac:dyDescent="0.25">
      <c r="H695" t="s">
        <v>2032</v>
      </c>
      <c r="I695" t="s">
        <v>2033</v>
      </c>
    </row>
    <row r="696" spans="8:9" x14ac:dyDescent="0.25">
      <c r="H696" t="s">
        <v>2034</v>
      </c>
      <c r="I696" t="s">
        <v>2035</v>
      </c>
    </row>
    <row r="697" spans="8:9" x14ac:dyDescent="0.25">
      <c r="H697" t="s">
        <v>2036</v>
      </c>
      <c r="I697" t="s">
        <v>2037</v>
      </c>
    </row>
    <row r="698" spans="8:9" x14ac:dyDescent="0.25">
      <c r="H698" t="s">
        <v>2038</v>
      </c>
      <c r="I698" t="s">
        <v>2039</v>
      </c>
    </row>
    <row r="699" spans="8:9" x14ac:dyDescent="0.25">
      <c r="H699" t="s">
        <v>2040</v>
      </c>
      <c r="I699" t="s">
        <v>2041</v>
      </c>
    </row>
    <row r="700" spans="8:9" x14ac:dyDescent="0.25">
      <c r="H700" t="s">
        <v>2042</v>
      </c>
      <c r="I700" t="s">
        <v>2043</v>
      </c>
    </row>
    <row r="701" spans="8:9" x14ac:dyDescent="0.25">
      <c r="H701" t="s">
        <v>2044</v>
      </c>
      <c r="I701" t="s">
        <v>2045</v>
      </c>
    </row>
    <row r="702" spans="8:9" x14ac:dyDescent="0.25">
      <c r="H702" t="s">
        <v>2046</v>
      </c>
      <c r="I702" t="s">
        <v>2047</v>
      </c>
    </row>
    <row r="703" spans="8:9" x14ac:dyDescent="0.25">
      <c r="H703" t="s">
        <v>2048</v>
      </c>
      <c r="I703" t="s">
        <v>2049</v>
      </c>
    </row>
    <row r="704" spans="8:9" x14ac:dyDescent="0.25">
      <c r="H704" t="s">
        <v>2050</v>
      </c>
      <c r="I704" t="s">
        <v>2051</v>
      </c>
    </row>
    <row r="705" spans="8:9" x14ac:dyDescent="0.25">
      <c r="H705" t="s">
        <v>2052</v>
      </c>
      <c r="I705" t="s">
        <v>2053</v>
      </c>
    </row>
    <row r="706" spans="8:9" x14ac:dyDescent="0.25">
      <c r="H706" t="s">
        <v>2054</v>
      </c>
      <c r="I706" t="s">
        <v>2055</v>
      </c>
    </row>
    <row r="707" spans="8:9" x14ac:dyDescent="0.25">
      <c r="H707" t="s">
        <v>2056</v>
      </c>
      <c r="I707" t="s">
        <v>2057</v>
      </c>
    </row>
    <row r="708" spans="8:9" x14ac:dyDescent="0.25">
      <c r="H708" t="s">
        <v>2058</v>
      </c>
      <c r="I708" t="s">
        <v>2059</v>
      </c>
    </row>
    <row r="709" spans="8:9" x14ac:dyDescent="0.25">
      <c r="H709" t="s">
        <v>2060</v>
      </c>
      <c r="I709" t="s">
        <v>2061</v>
      </c>
    </row>
    <row r="710" spans="8:9" x14ac:dyDescent="0.25">
      <c r="H710" t="s">
        <v>2062</v>
      </c>
      <c r="I710" t="s">
        <v>2063</v>
      </c>
    </row>
    <row r="711" spans="8:9" x14ac:dyDescent="0.25">
      <c r="H711" t="s">
        <v>2064</v>
      </c>
      <c r="I711" t="s">
        <v>2065</v>
      </c>
    </row>
    <row r="712" spans="8:9" x14ac:dyDescent="0.25">
      <c r="H712" t="s">
        <v>2066</v>
      </c>
      <c r="I712" t="s">
        <v>2067</v>
      </c>
    </row>
    <row r="713" spans="8:9" x14ac:dyDescent="0.25">
      <c r="H713" t="s">
        <v>2068</v>
      </c>
      <c r="I713" t="s">
        <v>2069</v>
      </c>
    </row>
    <row r="714" spans="8:9" x14ac:dyDescent="0.25">
      <c r="H714" t="s">
        <v>2070</v>
      </c>
      <c r="I714" t="s">
        <v>2071</v>
      </c>
    </row>
    <row r="715" spans="8:9" x14ac:dyDescent="0.25">
      <c r="H715" t="s">
        <v>2072</v>
      </c>
      <c r="I715" t="s">
        <v>2073</v>
      </c>
    </row>
    <row r="716" spans="8:9" x14ac:dyDescent="0.25">
      <c r="H716" t="s">
        <v>2074</v>
      </c>
      <c r="I716" t="s">
        <v>2075</v>
      </c>
    </row>
    <row r="717" spans="8:9" x14ac:dyDescent="0.25">
      <c r="H717" t="s">
        <v>2076</v>
      </c>
      <c r="I717" t="s">
        <v>2077</v>
      </c>
    </row>
    <row r="718" spans="8:9" x14ac:dyDescent="0.25">
      <c r="H718" t="s">
        <v>2078</v>
      </c>
      <c r="I718" t="s">
        <v>2079</v>
      </c>
    </row>
    <row r="719" spans="8:9" x14ac:dyDescent="0.25">
      <c r="H719" t="s">
        <v>2080</v>
      </c>
      <c r="I719" t="s">
        <v>2081</v>
      </c>
    </row>
    <row r="720" spans="8:9" x14ac:dyDescent="0.25">
      <c r="H720" t="s">
        <v>2082</v>
      </c>
      <c r="I720" t="s">
        <v>2083</v>
      </c>
    </row>
    <row r="721" spans="8:9" x14ac:dyDescent="0.25">
      <c r="H721" t="s">
        <v>2084</v>
      </c>
      <c r="I721" t="s">
        <v>2085</v>
      </c>
    </row>
    <row r="722" spans="8:9" x14ac:dyDescent="0.25">
      <c r="H722" t="s">
        <v>2086</v>
      </c>
      <c r="I722" t="s">
        <v>2087</v>
      </c>
    </row>
    <row r="723" spans="8:9" x14ac:dyDescent="0.25">
      <c r="H723" t="s">
        <v>2088</v>
      </c>
      <c r="I723" t="s">
        <v>2089</v>
      </c>
    </row>
    <row r="724" spans="8:9" x14ac:dyDescent="0.25">
      <c r="H724" t="s">
        <v>2090</v>
      </c>
      <c r="I724" t="s">
        <v>2091</v>
      </c>
    </row>
    <row r="725" spans="8:9" x14ac:dyDescent="0.25">
      <c r="H725" t="s">
        <v>2092</v>
      </c>
      <c r="I725" t="s">
        <v>2093</v>
      </c>
    </row>
    <row r="726" spans="8:9" x14ac:dyDescent="0.25">
      <c r="H726" t="s">
        <v>2094</v>
      </c>
      <c r="I726" t="s">
        <v>2095</v>
      </c>
    </row>
    <row r="727" spans="8:9" x14ac:dyDescent="0.25">
      <c r="H727" t="s">
        <v>2096</v>
      </c>
      <c r="I727" t="s">
        <v>2097</v>
      </c>
    </row>
    <row r="728" spans="8:9" x14ac:dyDescent="0.25">
      <c r="H728" t="s">
        <v>2098</v>
      </c>
      <c r="I728" t="s">
        <v>2099</v>
      </c>
    </row>
    <row r="729" spans="8:9" x14ac:dyDescent="0.25">
      <c r="H729" t="s">
        <v>2100</v>
      </c>
      <c r="I729" t="s">
        <v>2101</v>
      </c>
    </row>
    <row r="730" spans="8:9" x14ac:dyDescent="0.25">
      <c r="H730" t="s">
        <v>2102</v>
      </c>
      <c r="I730" t="s">
        <v>2103</v>
      </c>
    </row>
    <row r="731" spans="8:9" x14ac:dyDescent="0.25">
      <c r="H731" t="s">
        <v>2104</v>
      </c>
      <c r="I731" t="s">
        <v>2105</v>
      </c>
    </row>
    <row r="732" spans="8:9" x14ac:dyDescent="0.25">
      <c r="H732" t="s">
        <v>2106</v>
      </c>
      <c r="I732" t="s">
        <v>2107</v>
      </c>
    </row>
    <row r="733" spans="8:9" x14ac:dyDescent="0.25">
      <c r="H733" t="s">
        <v>2108</v>
      </c>
      <c r="I733" t="s">
        <v>2109</v>
      </c>
    </row>
    <row r="734" spans="8:9" x14ac:dyDescent="0.25">
      <c r="H734" t="s">
        <v>2110</v>
      </c>
      <c r="I734" t="s">
        <v>2111</v>
      </c>
    </row>
    <row r="735" spans="8:9" x14ac:dyDescent="0.25">
      <c r="H735" t="s">
        <v>2112</v>
      </c>
      <c r="I735" t="s">
        <v>2113</v>
      </c>
    </row>
    <row r="736" spans="8:9" x14ac:dyDescent="0.25">
      <c r="H736" t="s">
        <v>2114</v>
      </c>
      <c r="I736" t="s">
        <v>2115</v>
      </c>
    </row>
    <row r="737" spans="8:9" x14ac:dyDescent="0.25">
      <c r="H737" t="s">
        <v>2116</v>
      </c>
      <c r="I737" t="s">
        <v>2117</v>
      </c>
    </row>
    <row r="738" spans="8:9" x14ac:dyDescent="0.25">
      <c r="H738" t="s">
        <v>2118</v>
      </c>
      <c r="I738" t="s">
        <v>2119</v>
      </c>
    </row>
    <row r="739" spans="8:9" x14ac:dyDescent="0.25">
      <c r="H739" t="s">
        <v>2120</v>
      </c>
      <c r="I739" t="s">
        <v>2121</v>
      </c>
    </row>
    <row r="740" spans="8:9" x14ac:dyDescent="0.25">
      <c r="H740" t="s">
        <v>2122</v>
      </c>
      <c r="I740" t="s">
        <v>2123</v>
      </c>
    </row>
    <row r="741" spans="8:9" x14ac:dyDescent="0.25">
      <c r="H741" t="s">
        <v>2124</v>
      </c>
      <c r="I741" t="s">
        <v>2125</v>
      </c>
    </row>
    <row r="742" spans="8:9" x14ac:dyDescent="0.25">
      <c r="H742" t="s">
        <v>2126</v>
      </c>
      <c r="I742" t="s">
        <v>2127</v>
      </c>
    </row>
    <row r="743" spans="8:9" x14ac:dyDescent="0.25">
      <c r="H743" t="s">
        <v>2128</v>
      </c>
      <c r="I743" t="s">
        <v>2129</v>
      </c>
    </row>
    <row r="744" spans="8:9" x14ac:dyDescent="0.25">
      <c r="H744" t="s">
        <v>2130</v>
      </c>
      <c r="I744" t="s">
        <v>2131</v>
      </c>
    </row>
    <row r="745" spans="8:9" x14ac:dyDescent="0.25">
      <c r="H745" t="s">
        <v>2132</v>
      </c>
      <c r="I745" t="s">
        <v>2133</v>
      </c>
    </row>
    <row r="746" spans="8:9" x14ac:dyDescent="0.25">
      <c r="H746" t="s">
        <v>2134</v>
      </c>
      <c r="I746" t="s">
        <v>2135</v>
      </c>
    </row>
    <row r="747" spans="8:9" x14ac:dyDescent="0.25">
      <c r="H747" t="s">
        <v>2136</v>
      </c>
      <c r="I747" t="s">
        <v>2137</v>
      </c>
    </row>
    <row r="748" spans="8:9" x14ac:dyDescent="0.25">
      <c r="H748" t="s">
        <v>2138</v>
      </c>
      <c r="I748" t="s">
        <v>2139</v>
      </c>
    </row>
    <row r="749" spans="8:9" x14ac:dyDescent="0.25">
      <c r="H749" t="s">
        <v>2140</v>
      </c>
      <c r="I749" t="s">
        <v>2141</v>
      </c>
    </row>
    <row r="750" spans="8:9" x14ac:dyDescent="0.25">
      <c r="H750" t="s">
        <v>2142</v>
      </c>
      <c r="I750" t="s">
        <v>2143</v>
      </c>
    </row>
    <row r="751" spans="8:9" x14ac:dyDescent="0.25">
      <c r="H751" t="s">
        <v>2144</v>
      </c>
      <c r="I751" t="s">
        <v>2145</v>
      </c>
    </row>
    <row r="752" spans="8:9" x14ac:dyDescent="0.25">
      <c r="H752" t="s">
        <v>2146</v>
      </c>
      <c r="I752" t="s">
        <v>2147</v>
      </c>
    </row>
    <row r="753" spans="8:9" x14ac:dyDescent="0.25">
      <c r="H753" t="s">
        <v>2148</v>
      </c>
      <c r="I753" t="s">
        <v>2149</v>
      </c>
    </row>
    <row r="754" spans="8:9" x14ac:dyDescent="0.25">
      <c r="H754" t="s">
        <v>2150</v>
      </c>
      <c r="I754" t="s">
        <v>2151</v>
      </c>
    </row>
    <row r="755" spans="8:9" x14ac:dyDescent="0.25">
      <c r="H755" t="s">
        <v>2152</v>
      </c>
      <c r="I755" t="s">
        <v>2153</v>
      </c>
    </row>
    <row r="756" spans="8:9" x14ac:dyDescent="0.25">
      <c r="H756" t="s">
        <v>2154</v>
      </c>
      <c r="I756" t="s">
        <v>2155</v>
      </c>
    </row>
    <row r="757" spans="8:9" x14ac:dyDescent="0.25">
      <c r="H757" t="s">
        <v>2156</v>
      </c>
      <c r="I757" t="s">
        <v>2157</v>
      </c>
    </row>
    <row r="758" spans="8:9" x14ac:dyDescent="0.25">
      <c r="H758" t="s">
        <v>2158</v>
      </c>
      <c r="I758" t="s">
        <v>2159</v>
      </c>
    </row>
    <row r="759" spans="8:9" x14ac:dyDescent="0.25">
      <c r="H759" t="s">
        <v>2160</v>
      </c>
      <c r="I759" t="s">
        <v>2161</v>
      </c>
    </row>
    <row r="760" spans="8:9" x14ac:dyDescent="0.25">
      <c r="H760" t="s">
        <v>2162</v>
      </c>
      <c r="I760" t="s">
        <v>2163</v>
      </c>
    </row>
    <row r="761" spans="8:9" x14ac:dyDescent="0.25">
      <c r="H761" t="s">
        <v>2164</v>
      </c>
      <c r="I761" t="s">
        <v>2165</v>
      </c>
    </row>
    <row r="762" spans="8:9" x14ac:dyDescent="0.25">
      <c r="H762" t="s">
        <v>2166</v>
      </c>
      <c r="I762" t="s">
        <v>2167</v>
      </c>
    </row>
    <row r="763" spans="8:9" x14ac:dyDescent="0.25">
      <c r="H763" t="s">
        <v>2168</v>
      </c>
      <c r="I763" t="s">
        <v>2169</v>
      </c>
    </row>
    <row r="764" spans="8:9" x14ac:dyDescent="0.25">
      <c r="H764" t="s">
        <v>2170</v>
      </c>
      <c r="I764" t="s">
        <v>2171</v>
      </c>
    </row>
    <row r="765" spans="8:9" x14ac:dyDescent="0.25">
      <c r="H765" t="s">
        <v>2172</v>
      </c>
      <c r="I765" t="s">
        <v>2173</v>
      </c>
    </row>
    <row r="766" spans="8:9" x14ac:dyDescent="0.25">
      <c r="H766" t="s">
        <v>2174</v>
      </c>
      <c r="I766" t="s">
        <v>2175</v>
      </c>
    </row>
    <row r="767" spans="8:9" x14ac:dyDescent="0.25">
      <c r="H767" t="s">
        <v>2176</v>
      </c>
      <c r="I767" t="s">
        <v>2177</v>
      </c>
    </row>
    <row r="768" spans="8:9" x14ac:dyDescent="0.25">
      <c r="H768" t="s">
        <v>2178</v>
      </c>
      <c r="I768" t="s">
        <v>2179</v>
      </c>
    </row>
    <row r="769" spans="8:9" x14ac:dyDescent="0.25">
      <c r="H769" t="s">
        <v>2180</v>
      </c>
      <c r="I769" t="s">
        <v>2181</v>
      </c>
    </row>
    <row r="770" spans="8:9" x14ac:dyDescent="0.25">
      <c r="H770" t="s">
        <v>2182</v>
      </c>
      <c r="I770" t="s">
        <v>2183</v>
      </c>
    </row>
    <row r="771" spans="8:9" x14ac:dyDescent="0.25">
      <c r="H771" t="s">
        <v>2184</v>
      </c>
      <c r="I771" t="s">
        <v>2185</v>
      </c>
    </row>
    <row r="772" spans="8:9" x14ac:dyDescent="0.25">
      <c r="H772" t="s">
        <v>2186</v>
      </c>
      <c r="I772" t="s">
        <v>2187</v>
      </c>
    </row>
    <row r="773" spans="8:9" x14ac:dyDescent="0.25">
      <c r="H773" t="s">
        <v>2188</v>
      </c>
      <c r="I773" t="s">
        <v>2189</v>
      </c>
    </row>
    <row r="774" spans="8:9" x14ac:dyDescent="0.25">
      <c r="H774" t="s">
        <v>2190</v>
      </c>
      <c r="I774" t="s">
        <v>2191</v>
      </c>
    </row>
    <row r="775" spans="8:9" x14ac:dyDescent="0.25">
      <c r="H775" t="s">
        <v>2192</v>
      </c>
      <c r="I775" t="s">
        <v>2193</v>
      </c>
    </row>
    <row r="776" spans="8:9" x14ac:dyDescent="0.25">
      <c r="H776" t="s">
        <v>2194</v>
      </c>
      <c r="I776" t="s">
        <v>2195</v>
      </c>
    </row>
    <row r="777" spans="8:9" x14ac:dyDescent="0.25">
      <c r="H777" t="s">
        <v>2196</v>
      </c>
      <c r="I777" t="s">
        <v>2197</v>
      </c>
    </row>
    <row r="778" spans="8:9" x14ac:dyDescent="0.25">
      <c r="H778" t="s">
        <v>2198</v>
      </c>
      <c r="I778" t="s">
        <v>2199</v>
      </c>
    </row>
    <row r="779" spans="8:9" x14ac:dyDescent="0.25">
      <c r="H779" t="s">
        <v>2200</v>
      </c>
      <c r="I779" t="s">
        <v>2201</v>
      </c>
    </row>
    <row r="780" spans="8:9" x14ac:dyDescent="0.25">
      <c r="H780" t="s">
        <v>2202</v>
      </c>
      <c r="I780" t="s">
        <v>2203</v>
      </c>
    </row>
    <row r="781" spans="8:9" x14ac:dyDescent="0.25">
      <c r="H781" t="s">
        <v>2204</v>
      </c>
      <c r="I781" t="s">
        <v>2205</v>
      </c>
    </row>
    <row r="782" spans="8:9" x14ac:dyDescent="0.25">
      <c r="H782" t="s">
        <v>2206</v>
      </c>
      <c r="I782" t="s">
        <v>2207</v>
      </c>
    </row>
    <row r="783" spans="8:9" x14ac:dyDescent="0.25">
      <c r="H783" t="s">
        <v>2208</v>
      </c>
      <c r="I783" t="s">
        <v>2209</v>
      </c>
    </row>
    <row r="784" spans="8:9" x14ac:dyDescent="0.25">
      <c r="H784" t="s">
        <v>2210</v>
      </c>
      <c r="I784" t="s">
        <v>2211</v>
      </c>
    </row>
    <row r="785" spans="8:9" x14ac:dyDescent="0.25">
      <c r="H785" t="s">
        <v>2212</v>
      </c>
      <c r="I785" t="s">
        <v>2213</v>
      </c>
    </row>
    <row r="786" spans="8:9" x14ac:dyDescent="0.25">
      <c r="H786" t="s">
        <v>2214</v>
      </c>
      <c r="I786" t="s">
        <v>2215</v>
      </c>
    </row>
    <row r="787" spans="8:9" x14ac:dyDescent="0.25">
      <c r="H787" t="s">
        <v>2216</v>
      </c>
      <c r="I787" t="s">
        <v>2217</v>
      </c>
    </row>
    <row r="788" spans="8:9" x14ac:dyDescent="0.25">
      <c r="H788" t="s">
        <v>2218</v>
      </c>
      <c r="I788" t="s">
        <v>2219</v>
      </c>
    </row>
    <row r="789" spans="8:9" x14ac:dyDescent="0.25">
      <c r="H789" t="s">
        <v>2220</v>
      </c>
      <c r="I789" t="s">
        <v>2221</v>
      </c>
    </row>
    <row r="790" spans="8:9" x14ac:dyDescent="0.25">
      <c r="H790" t="s">
        <v>2222</v>
      </c>
      <c r="I790" t="s">
        <v>2223</v>
      </c>
    </row>
    <row r="791" spans="8:9" x14ac:dyDescent="0.25">
      <c r="H791" t="s">
        <v>2224</v>
      </c>
      <c r="I791" t="s">
        <v>2225</v>
      </c>
    </row>
    <row r="792" spans="8:9" x14ac:dyDescent="0.25">
      <c r="H792" t="s">
        <v>2226</v>
      </c>
      <c r="I792" t="s">
        <v>2227</v>
      </c>
    </row>
    <row r="793" spans="8:9" x14ac:dyDescent="0.25">
      <c r="H793" t="s">
        <v>2228</v>
      </c>
      <c r="I793" t="s">
        <v>2229</v>
      </c>
    </row>
    <row r="794" spans="8:9" x14ac:dyDescent="0.25">
      <c r="H794" t="s">
        <v>2230</v>
      </c>
      <c r="I794" t="s">
        <v>2231</v>
      </c>
    </row>
    <row r="795" spans="8:9" x14ac:dyDescent="0.25">
      <c r="H795" t="s">
        <v>2232</v>
      </c>
      <c r="I795" t="s">
        <v>2233</v>
      </c>
    </row>
    <row r="796" spans="8:9" x14ac:dyDescent="0.25">
      <c r="H796" t="s">
        <v>2234</v>
      </c>
      <c r="I796" t="s">
        <v>2235</v>
      </c>
    </row>
    <row r="797" spans="8:9" x14ac:dyDescent="0.25">
      <c r="H797" t="s">
        <v>2236</v>
      </c>
      <c r="I797" t="s">
        <v>2237</v>
      </c>
    </row>
    <row r="798" spans="8:9" x14ac:dyDescent="0.25">
      <c r="H798" t="s">
        <v>2238</v>
      </c>
      <c r="I798" t="s">
        <v>2239</v>
      </c>
    </row>
    <row r="799" spans="8:9" x14ac:dyDescent="0.25">
      <c r="H799" t="s">
        <v>2240</v>
      </c>
      <c r="I799" t="s">
        <v>2241</v>
      </c>
    </row>
    <row r="800" spans="8:9" x14ac:dyDescent="0.25">
      <c r="H800" t="s">
        <v>2242</v>
      </c>
      <c r="I800" t="s">
        <v>2243</v>
      </c>
    </row>
    <row r="801" spans="8:9" x14ac:dyDescent="0.25">
      <c r="H801" t="s">
        <v>2244</v>
      </c>
      <c r="I801" t="s">
        <v>2245</v>
      </c>
    </row>
    <row r="802" spans="8:9" x14ac:dyDescent="0.25">
      <c r="H802" t="s">
        <v>2246</v>
      </c>
      <c r="I802" t="s">
        <v>2247</v>
      </c>
    </row>
    <row r="803" spans="8:9" x14ac:dyDescent="0.25">
      <c r="H803" t="s">
        <v>2248</v>
      </c>
      <c r="I803" t="s">
        <v>2249</v>
      </c>
    </row>
    <row r="804" spans="8:9" x14ac:dyDescent="0.25">
      <c r="H804" t="s">
        <v>2250</v>
      </c>
      <c r="I804" t="s">
        <v>2251</v>
      </c>
    </row>
    <row r="805" spans="8:9" x14ac:dyDescent="0.25">
      <c r="H805" t="s">
        <v>2252</v>
      </c>
      <c r="I805" t="s">
        <v>2253</v>
      </c>
    </row>
    <row r="806" spans="8:9" x14ac:dyDescent="0.25">
      <c r="H806" t="s">
        <v>2254</v>
      </c>
      <c r="I806" t="s">
        <v>2255</v>
      </c>
    </row>
    <row r="807" spans="8:9" x14ac:dyDescent="0.25">
      <c r="H807" t="s">
        <v>2256</v>
      </c>
      <c r="I807" t="s">
        <v>2257</v>
      </c>
    </row>
    <row r="808" spans="8:9" x14ac:dyDescent="0.25">
      <c r="H808" t="s">
        <v>2258</v>
      </c>
      <c r="I808" t="s">
        <v>2259</v>
      </c>
    </row>
    <row r="809" spans="8:9" x14ac:dyDescent="0.25">
      <c r="H809" t="s">
        <v>2260</v>
      </c>
      <c r="I809" t="s">
        <v>2261</v>
      </c>
    </row>
    <row r="810" spans="8:9" x14ac:dyDescent="0.25">
      <c r="H810" t="s">
        <v>2262</v>
      </c>
      <c r="I810" t="s">
        <v>2263</v>
      </c>
    </row>
    <row r="811" spans="8:9" x14ac:dyDescent="0.25">
      <c r="H811" t="s">
        <v>2264</v>
      </c>
      <c r="I811" t="s">
        <v>2265</v>
      </c>
    </row>
    <row r="812" spans="8:9" x14ac:dyDescent="0.25">
      <c r="H812" t="s">
        <v>2266</v>
      </c>
      <c r="I812" t="s">
        <v>2267</v>
      </c>
    </row>
    <row r="813" spans="8:9" x14ac:dyDescent="0.25">
      <c r="H813" t="s">
        <v>2268</v>
      </c>
      <c r="I813" t="s">
        <v>2269</v>
      </c>
    </row>
    <row r="814" spans="8:9" x14ac:dyDescent="0.25">
      <c r="H814" t="s">
        <v>2270</v>
      </c>
      <c r="I814" t="s">
        <v>2271</v>
      </c>
    </row>
    <row r="815" spans="8:9" x14ac:dyDescent="0.25">
      <c r="H815" t="s">
        <v>2272</v>
      </c>
      <c r="I815" t="s">
        <v>2273</v>
      </c>
    </row>
    <row r="816" spans="8:9" x14ac:dyDescent="0.25">
      <c r="H816" t="s">
        <v>2274</v>
      </c>
      <c r="I816" t="s">
        <v>2275</v>
      </c>
    </row>
    <row r="817" spans="8:9" x14ac:dyDescent="0.25">
      <c r="H817" t="s">
        <v>2276</v>
      </c>
      <c r="I817" t="s">
        <v>2277</v>
      </c>
    </row>
    <row r="818" spans="8:9" x14ac:dyDescent="0.25">
      <c r="H818" t="s">
        <v>2278</v>
      </c>
      <c r="I818" t="s">
        <v>2279</v>
      </c>
    </row>
    <row r="819" spans="8:9" x14ac:dyDescent="0.25">
      <c r="H819" t="s">
        <v>2280</v>
      </c>
      <c r="I819" t="s">
        <v>2281</v>
      </c>
    </row>
    <row r="820" spans="8:9" x14ac:dyDescent="0.25">
      <c r="H820" t="s">
        <v>2282</v>
      </c>
      <c r="I820" t="s">
        <v>2283</v>
      </c>
    </row>
    <row r="821" spans="8:9" x14ac:dyDescent="0.25">
      <c r="H821" t="s">
        <v>2284</v>
      </c>
      <c r="I821" t="s">
        <v>2285</v>
      </c>
    </row>
    <row r="822" spans="8:9" x14ac:dyDescent="0.25">
      <c r="H822" t="s">
        <v>2286</v>
      </c>
      <c r="I822" t="s">
        <v>2287</v>
      </c>
    </row>
    <row r="823" spans="8:9" x14ac:dyDescent="0.25">
      <c r="H823" t="s">
        <v>2288</v>
      </c>
      <c r="I823" t="s">
        <v>2289</v>
      </c>
    </row>
    <row r="824" spans="8:9" x14ac:dyDescent="0.25">
      <c r="H824" t="s">
        <v>2290</v>
      </c>
      <c r="I824" t="s">
        <v>2291</v>
      </c>
    </row>
    <row r="825" spans="8:9" x14ac:dyDescent="0.25">
      <c r="H825" t="s">
        <v>2292</v>
      </c>
      <c r="I825" t="s">
        <v>2293</v>
      </c>
    </row>
    <row r="826" spans="8:9" x14ac:dyDescent="0.25">
      <c r="H826" t="s">
        <v>2294</v>
      </c>
      <c r="I826" t="s">
        <v>2295</v>
      </c>
    </row>
    <row r="827" spans="8:9" x14ac:dyDescent="0.25">
      <c r="H827" t="s">
        <v>2296</v>
      </c>
      <c r="I827" t="s">
        <v>2297</v>
      </c>
    </row>
    <row r="828" spans="8:9" x14ac:dyDescent="0.25">
      <c r="H828" t="s">
        <v>2298</v>
      </c>
      <c r="I828" t="s">
        <v>2299</v>
      </c>
    </row>
    <row r="829" spans="8:9" x14ac:dyDescent="0.25">
      <c r="H829" t="s">
        <v>2300</v>
      </c>
      <c r="I829" t="s">
        <v>2301</v>
      </c>
    </row>
    <row r="830" spans="8:9" x14ac:dyDescent="0.25">
      <c r="H830" t="s">
        <v>2302</v>
      </c>
      <c r="I830" t="s">
        <v>2303</v>
      </c>
    </row>
    <row r="831" spans="8:9" x14ac:dyDescent="0.25">
      <c r="H831" t="s">
        <v>2304</v>
      </c>
      <c r="I831" t="s">
        <v>2305</v>
      </c>
    </row>
    <row r="832" spans="8:9" x14ac:dyDescent="0.25">
      <c r="H832" t="s">
        <v>2306</v>
      </c>
      <c r="I832" t="s">
        <v>2307</v>
      </c>
    </row>
    <row r="833" spans="8:9" x14ac:dyDescent="0.25">
      <c r="H833" t="s">
        <v>2308</v>
      </c>
      <c r="I833" t="s">
        <v>2309</v>
      </c>
    </row>
    <row r="834" spans="8:9" x14ac:dyDescent="0.25">
      <c r="H834" t="s">
        <v>2310</v>
      </c>
      <c r="I834" t="s">
        <v>2311</v>
      </c>
    </row>
    <row r="835" spans="8:9" x14ac:dyDescent="0.25">
      <c r="H835" t="s">
        <v>2312</v>
      </c>
      <c r="I835" t="s">
        <v>2313</v>
      </c>
    </row>
    <row r="836" spans="8:9" x14ac:dyDescent="0.25">
      <c r="H836" t="s">
        <v>2314</v>
      </c>
      <c r="I836" t="s">
        <v>2315</v>
      </c>
    </row>
    <row r="837" spans="8:9" x14ac:dyDescent="0.25">
      <c r="H837" t="s">
        <v>2316</v>
      </c>
      <c r="I837" t="s">
        <v>2317</v>
      </c>
    </row>
    <row r="838" spans="8:9" x14ac:dyDescent="0.25">
      <c r="H838" t="s">
        <v>2318</v>
      </c>
      <c r="I838" t="s">
        <v>2319</v>
      </c>
    </row>
    <row r="839" spans="8:9" x14ac:dyDescent="0.25">
      <c r="H839" t="s">
        <v>2320</v>
      </c>
      <c r="I839" t="s">
        <v>2321</v>
      </c>
    </row>
    <row r="840" spans="8:9" x14ac:dyDescent="0.25">
      <c r="H840" t="s">
        <v>2322</v>
      </c>
      <c r="I840" t="s">
        <v>2323</v>
      </c>
    </row>
    <row r="841" spans="8:9" x14ac:dyDescent="0.25">
      <c r="H841" t="s">
        <v>2324</v>
      </c>
      <c r="I841" t="s">
        <v>2325</v>
      </c>
    </row>
    <row r="842" spans="8:9" x14ac:dyDescent="0.25">
      <c r="H842" t="s">
        <v>2326</v>
      </c>
      <c r="I842" t="s">
        <v>2327</v>
      </c>
    </row>
    <row r="843" spans="8:9" x14ac:dyDescent="0.25">
      <c r="H843" t="s">
        <v>2328</v>
      </c>
      <c r="I843" t="s">
        <v>2329</v>
      </c>
    </row>
    <row r="844" spans="8:9" x14ac:dyDescent="0.25">
      <c r="H844" t="s">
        <v>2330</v>
      </c>
      <c r="I844" t="s">
        <v>1056</v>
      </c>
    </row>
    <row r="845" spans="8:9" x14ac:dyDescent="0.25">
      <c r="H845" t="s">
        <v>2331</v>
      </c>
      <c r="I845" t="s">
        <v>2332</v>
      </c>
    </row>
    <row r="846" spans="8:9" x14ac:dyDescent="0.25">
      <c r="H846" t="s">
        <v>2333</v>
      </c>
      <c r="I846" t="s">
        <v>2334</v>
      </c>
    </row>
    <row r="847" spans="8:9" x14ac:dyDescent="0.25">
      <c r="H847" t="s">
        <v>2335</v>
      </c>
      <c r="I847" t="s">
        <v>2336</v>
      </c>
    </row>
    <row r="848" spans="8:9" x14ac:dyDescent="0.25">
      <c r="H848" t="s">
        <v>2337</v>
      </c>
      <c r="I848" t="s">
        <v>2338</v>
      </c>
    </row>
    <row r="849" spans="8:9" x14ac:dyDescent="0.25">
      <c r="H849" t="s">
        <v>2339</v>
      </c>
      <c r="I849" t="s">
        <v>2340</v>
      </c>
    </row>
    <row r="850" spans="8:9" x14ac:dyDescent="0.25">
      <c r="H850" t="s">
        <v>2341</v>
      </c>
      <c r="I850" t="s">
        <v>2342</v>
      </c>
    </row>
    <row r="851" spans="8:9" x14ac:dyDescent="0.25">
      <c r="H851" t="s">
        <v>2343</v>
      </c>
      <c r="I851" t="s">
        <v>2344</v>
      </c>
    </row>
    <row r="852" spans="8:9" x14ac:dyDescent="0.25">
      <c r="H852" t="s">
        <v>2345</v>
      </c>
      <c r="I852" t="s">
        <v>2346</v>
      </c>
    </row>
    <row r="853" spans="8:9" x14ac:dyDescent="0.25">
      <c r="H853" t="s">
        <v>2347</v>
      </c>
      <c r="I853" t="s">
        <v>2348</v>
      </c>
    </row>
    <row r="854" spans="8:9" x14ac:dyDescent="0.25">
      <c r="H854" t="s">
        <v>2349</v>
      </c>
      <c r="I854" t="s">
        <v>2350</v>
      </c>
    </row>
    <row r="855" spans="8:9" x14ac:dyDescent="0.25">
      <c r="H855" t="s">
        <v>2351</v>
      </c>
      <c r="I855" t="s">
        <v>2352</v>
      </c>
    </row>
    <row r="856" spans="8:9" x14ac:dyDescent="0.25">
      <c r="H856" t="s">
        <v>2353</v>
      </c>
      <c r="I856" t="s">
        <v>2354</v>
      </c>
    </row>
    <row r="857" spans="8:9" x14ac:dyDescent="0.25">
      <c r="H857" t="s">
        <v>2355</v>
      </c>
      <c r="I857" t="s">
        <v>2356</v>
      </c>
    </row>
    <row r="858" spans="8:9" x14ac:dyDescent="0.25">
      <c r="H858" t="s">
        <v>2357</v>
      </c>
      <c r="I858" t="s">
        <v>2358</v>
      </c>
    </row>
    <row r="859" spans="8:9" x14ac:dyDescent="0.25">
      <c r="H859" t="s">
        <v>2359</v>
      </c>
      <c r="I859" t="s">
        <v>2360</v>
      </c>
    </row>
    <row r="860" spans="8:9" x14ac:dyDescent="0.25">
      <c r="H860" t="s">
        <v>2361</v>
      </c>
      <c r="I860" t="s">
        <v>2362</v>
      </c>
    </row>
    <row r="861" spans="8:9" x14ac:dyDescent="0.25">
      <c r="H861" t="s">
        <v>2363</v>
      </c>
      <c r="I861" t="s">
        <v>2364</v>
      </c>
    </row>
    <row r="862" spans="8:9" x14ac:dyDescent="0.25">
      <c r="H862" t="s">
        <v>2365</v>
      </c>
      <c r="I862" t="s">
        <v>2366</v>
      </c>
    </row>
    <row r="863" spans="8:9" x14ac:dyDescent="0.25">
      <c r="H863" t="s">
        <v>2367</v>
      </c>
      <c r="I863" t="s">
        <v>2368</v>
      </c>
    </row>
    <row r="864" spans="8:9" x14ac:dyDescent="0.25">
      <c r="H864" t="s">
        <v>2369</v>
      </c>
      <c r="I864" t="s">
        <v>2370</v>
      </c>
    </row>
    <row r="865" spans="8:9" x14ac:dyDescent="0.25">
      <c r="H865" t="s">
        <v>2371</v>
      </c>
      <c r="I865" t="s">
        <v>2372</v>
      </c>
    </row>
    <row r="866" spans="8:9" x14ac:dyDescent="0.25">
      <c r="H866" t="s">
        <v>2373</v>
      </c>
      <c r="I866" t="s">
        <v>2374</v>
      </c>
    </row>
    <row r="867" spans="8:9" x14ac:dyDescent="0.25">
      <c r="H867" t="s">
        <v>2375</v>
      </c>
      <c r="I867" t="s">
        <v>2376</v>
      </c>
    </row>
    <row r="868" spans="8:9" x14ac:dyDescent="0.25">
      <c r="H868" t="s">
        <v>2377</v>
      </c>
      <c r="I868" t="s">
        <v>2378</v>
      </c>
    </row>
    <row r="869" spans="8:9" x14ac:dyDescent="0.25">
      <c r="H869" t="s">
        <v>2379</v>
      </c>
      <c r="I869" t="s">
        <v>2380</v>
      </c>
    </row>
    <row r="870" spans="8:9" x14ac:dyDescent="0.25">
      <c r="H870" t="s">
        <v>2381</v>
      </c>
      <c r="I870" t="s">
        <v>2382</v>
      </c>
    </row>
    <row r="871" spans="8:9" x14ac:dyDescent="0.25">
      <c r="H871" t="s">
        <v>2383</v>
      </c>
      <c r="I871" t="s">
        <v>2384</v>
      </c>
    </row>
    <row r="872" spans="8:9" x14ac:dyDescent="0.25">
      <c r="H872" t="s">
        <v>2385</v>
      </c>
      <c r="I872" t="s">
        <v>2386</v>
      </c>
    </row>
    <row r="873" spans="8:9" x14ac:dyDescent="0.25">
      <c r="H873" t="s">
        <v>2387</v>
      </c>
      <c r="I873" t="s">
        <v>2388</v>
      </c>
    </row>
    <row r="874" spans="8:9" x14ac:dyDescent="0.25">
      <c r="H874" t="s">
        <v>2389</v>
      </c>
      <c r="I874" t="s">
        <v>2390</v>
      </c>
    </row>
    <row r="875" spans="8:9" x14ac:dyDescent="0.25">
      <c r="H875" t="s">
        <v>2391</v>
      </c>
      <c r="I875" t="s">
        <v>2392</v>
      </c>
    </row>
    <row r="876" spans="8:9" x14ac:dyDescent="0.25">
      <c r="H876" t="s">
        <v>2393</v>
      </c>
      <c r="I876" t="s">
        <v>2394</v>
      </c>
    </row>
    <row r="877" spans="8:9" x14ac:dyDescent="0.25">
      <c r="H877" t="s">
        <v>2395</v>
      </c>
      <c r="I877" t="s">
        <v>2396</v>
      </c>
    </row>
    <row r="878" spans="8:9" x14ac:dyDescent="0.25">
      <c r="H878" t="s">
        <v>2397</v>
      </c>
      <c r="I878" t="s">
        <v>2398</v>
      </c>
    </row>
    <row r="879" spans="8:9" x14ac:dyDescent="0.25">
      <c r="H879" t="s">
        <v>2399</v>
      </c>
      <c r="I879" t="s">
        <v>2400</v>
      </c>
    </row>
    <row r="880" spans="8:9" x14ac:dyDescent="0.25">
      <c r="H880" t="s">
        <v>2401</v>
      </c>
      <c r="I880" t="s">
        <v>2402</v>
      </c>
    </row>
    <row r="881" spans="8:9" x14ac:dyDescent="0.25">
      <c r="H881" t="s">
        <v>2403</v>
      </c>
      <c r="I881" t="s">
        <v>2404</v>
      </c>
    </row>
    <row r="882" spans="8:9" x14ac:dyDescent="0.25">
      <c r="H882" t="s">
        <v>2405</v>
      </c>
      <c r="I882" t="s">
        <v>2406</v>
      </c>
    </row>
    <row r="883" spans="8:9" x14ac:dyDescent="0.25">
      <c r="H883" t="s">
        <v>2407</v>
      </c>
      <c r="I883" t="s">
        <v>2408</v>
      </c>
    </row>
    <row r="884" spans="8:9" x14ac:dyDescent="0.25">
      <c r="H884" t="s">
        <v>2409</v>
      </c>
      <c r="I884" t="s">
        <v>2410</v>
      </c>
    </row>
    <row r="885" spans="8:9" x14ac:dyDescent="0.25">
      <c r="H885" t="s">
        <v>2411</v>
      </c>
      <c r="I885" t="s">
        <v>2412</v>
      </c>
    </row>
    <row r="886" spans="8:9" x14ac:dyDescent="0.25">
      <c r="H886" t="s">
        <v>2413</v>
      </c>
      <c r="I886" t="s">
        <v>2414</v>
      </c>
    </row>
    <row r="887" spans="8:9" x14ac:dyDescent="0.25">
      <c r="H887" t="s">
        <v>2415</v>
      </c>
      <c r="I887" t="s">
        <v>2416</v>
      </c>
    </row>
    <row r="888" spans="8:9" x14ac:dyDescent="0.25">
      <c r="H888" t="s">
        <v>2417</v>
      </c>
      <c r="I888" t="s">
        <v>2418</v>
      </c>
    </row>
    <row r="889" spans="8:9" x14ac:dyDescent="0.25">
      <c r="H889" t="s">
        <v>2419</v>
      </c>
      <c r="I889" t="s">
        <v>2420</v>
      </c>
    </row>
    <row r="890" spans="8:9" x14ac:dyDescent="0.25">
      <c r="H890" t="s">
        <v>2421</v>
      </c>
      <c r="I890" t="s">
        <v>2422</v>
      </c>
    </row>
    <row r="891" spans="8:9" x14ac:dyDescent="0.25">
      <c r="H891" t="s">
        <v>2423</v>
      </c>
      <c r="I891" t="s">
        <v>2424</v>
      </c>
    </row>
    <row r="892" spans="8:9" x14ac:dyDescent="0.25">
      <c r="H892" t="s">
        <v>2425</v>
      </c>
      <c r="I892" t="s">
        <v>2426</v>
      </c>
    </row>
    <row r="893" spans="8:9" x14ac:dyDescent="0.25">
      <c r="H893" t="s">
        <v>2427</v>
      </c>
      <c r="I893" t="s">
        <v>2428</v>
      </c>
    </row>
    <row r="894" spans="8:9" x14ac:dyDescent="0.25">
      <c r="H894" t="s">
        <v>2429</v>
      </c>
      <c r="I894" t="s">
        <v>2430</v>
      </c>
    </row>
    <row r="895" spans="8:9" x14ac:dyDescent="0.25">
      <c r="H895" t="s">
        <v>2431</v>
      </c>
      <c r="I895" t="s">
        <v>2432</v>
      </c>
    </row>
    <row r="896" spans="8:9" x14ac:dyDescent="0.25">
      <c r="H896" t="s">
        <v>2433</v>
      </c>
      <c r="I896" t="s">
        <v>2434</v>
      </c>
    </row>
    <row r="897" spans="8:9" x14ac:dyDescent="0.25">
      <c r="H897" t="s">
        <v>2435</v>
      </c>
      <c r="I897" t="s">
        <v>2436</v>
      </c>
    </row>
    <row r="898" spans="8:9" x14ac:dyDescent="0.25">
      <c r="H898" t="s">
        <v>2437</v>
      </c>
      <c r="I898" t="s">
        <v>2438</v>
      </c>
    </row>
    <row r="899" spans="8:9" x14ac:dyDescent="0.25">
      <c r="H899" t="s">
        <v>2439</v>
      </c>
      <c r="I899" t="s">
        <v>2440</v>
      </c>
    </row>
    <row r="900" spans="8:9" x14ac:dyDescent="0.25">
      <c r="H900" t="s">
        <v>2441</v>
      </c>
      <c r="I900" t="s">
        <v>2442</v>
      </c>
    </row>
    <row r="901" spans="8:9" x14ac:dyDescent="0.25">
      <c r="H901" t="s">
        <v>2443</v>
      </c>
      <c r="I901" t="s">
        <v>2444</v>
      </c>
    </row>
    <row r="902" spans="8:9" x14ac:dyDescent="0.25">
      <c r="H902" t="s">
        <v>2445</v>
      </c>
      <c r="I902" t="s">
        <v>2446</v>
      </c>
    </row>
    <row r="903" spans="8:9" x14ac:dyDescent="0.25">
      <c r="H903" t="s">
        <v>2447</v>
      </c>
      <c r="I903" t="s">
        <v>2448</v>
      </c>
    </row>
    <row r="904" spans="8:9" x14ac:dyDescent="0.25">
      <c r="H904" t="s">
        <v>2449</v>
      </c>
      <c r="I904" t="s">
        <v>2450</v>
      </c>
    </row>
    <row r="905" spans="8:9" x14ac:dyDescent="0.25">
      <c r="H905" t="s">
        <v>2451</v>
      </c>
      <c r="I905" t="s">
        <v>2452</v>
      </c>
    </row>
    <row r="906" spans="8:9" x14ac:dyDescent="0.25">
      <c r="H906" t="s">
        <v>2453</v>
      </c>
      <c r="I906" t="s">
        <v>2454</v>
      </c>
    </row>
    <row r="907" spans="8:9" x14ac:dyDescent="0.25">
      <c r="H907" t="s">
        <v>2455</v>
      </c>
      <c r="I907" t="s">
        <v>2456</v>
      </c>
    </row>
    <row r="908" spans="8:9" x14ac:dyDescent="0.25">
      <c r="H908" t="s">
        <v>2457</v>
      </c>
      <c r="I908" t="s">
        <v>2458</v>
      </c>
    </row>
    <row r="909" spans="8:9" x14ac:dyDescent="0.25">
      <c r="H909" t="s">
        <v>2459</v>
      </c>
      <c r="I909" t="s">
        <v>2460</v>
      </c>
    </row>
    <row r="910" spans="8:9" x14ac:dyDescent="0.25">
      <c r="H910" t="s">
        <v>2461</v>
      </c>
      <c r="I910" t="s">
        <v>2462</v>
      </c>
    </row>
    <row r="911" spans="8:9" x14ac:dyDescent="0.25">
      <c r="H911" t="s">
        <v>2463</v>
      </c>
      <c r="I911" t="s">
        <v>2464</v>
      </c>
    </row>
    <row r="912" spans="8:9" x14ac:dyDescent="0.25">
      <c r="H912" t="s">
        <v>2465</v>
      </c>
      <c r="I912" t="s">
        <v>2466</v>
      </c>
    </row>
    <row r="913" spans="8:9" x14ac:dyDescent="0.25">
      <c r="H913" t="s">
        <v>2467</v>
      </c>
      <c r="I913" t="s">
        <v>2468</v>
      </c>
    </row>
    <row r="914" spans="8:9" x14ac:dyDescent="0.25">
      <c r="H914" t="s">
        <v>2469</v>
      </c>
      <c r="I914" t="s">
        <v>2470</v>
      </c>
    </row>
    <row r="915" spans="8:9" x14ac:dyDescent="0.25">
      <c r="H915" t="s">
        <v>2471</v>
      </c>
      <c r="I915" t="s">
        <v>2472</v>
      </c>
    </row>
    <row r="916" spans="8:9" x14ac:dyDescent="0.25">
      <c r="H916" t="s">
        <v>2473</v>
      </c>
      <c r="I916" t="s">
        <v>2474</v>
      </c>
    </row>
    <row r="917" spans="8:9" x14ac:dyDescent="0.25">
      <c r="H917" t="s">
        <v>2475</v>
      </c>
      <c r="I917" t="s">
        <v>2476</v>
      </c>
    </row>
    <row r="918" spans="8:9" x14ac:dyDescent="0.25">
      <c r="H918" t="s">
        <v>2477</v>
      </c>
      <c r="I918" t="s">
        <v>2478</v>
      </c>
    </row>
    <row r="919" spans="8:9" x14ac:dyDescent="0.25">
      <c r="H919" t="s">
        <v>2479</v>
      </c>
      <c r="I919" t="s">
        <v>2480</v>
      </c>
    </row>
    <row r="920" spans="8:9" x14ac:dyDescent="0.25">
      <c r="H920" t="s">
        <v>2481</v>
      </c>
      <c r="I920" t="s">
        <v>2482</v>
      </c>
    </row>
    <row r="921" spans="8:9" x14ac:dyDescent="0.25">
      <c r="H921" t="s">
        <v>2483</v>
      </c>
      <c r="I921" t="s">
        <v>2484</v>
      </c>
    </row>
    <row r="922" spans="8:9" x14ac:dyDescent="0.25">
      <c r="H922" t="s">
        <v>2485</v>
      </c>
      <c r="I922" t="s">
        <v>2486</v>
      </c>
    </row>
    <row r="923" spans="8:9" x14ac:dyDescent="0.25">
      <c r="H923" t="s">
        <v>2487</v>
      </c>
      <c r="I923" t="s">
        <v>2488</v>
      </c>
    </row>
    <row r="924" spans="8:9" x14ac:dyDescent="0.25">
      <c r="H924" t="s">
        <v>2489</v>
      </c>
      <c r="I924" t="s">
        <v>2490</v>
      </c>
    </row>
    <row r="925" spans="8:9" x14ac:dyDescent="0.25">
      <c r="H925" t="s">
        <v>2491</v>
      </c>
      <c r="I925" t="s">
        <v>2492</v>
      </c>
    </row>
    <row r="926" spans="8:9" x14ac:dyDescent="0.25">
      <c r="H926" t="s">
        <v>2493</v>
      </c>
      <c r="I926" t="s">
        <v>2494</v>
      </c>
    </row>
    <row r="927" spans="8:9" x14ac:dyDescent="0.25">
      <c r="H927" t="s">
        <v>2495</v>
      </c>
      <c r="I927" t="s">
        <v>2496</v>
      </c>
    </row>
    <row r="928" spans="8:9" x14ac:dyDescent="0.25">
      <c r="H928" t="s">
        <v>2497</v>
      </c>
      <c r="I928" t="s">
        <v>2498</v>
      </c>
    </row>
    <row r="929" spans="8:9" x14ac:dyDescent="0.25">
      <c r="H929" t="s">
        <v>2499</v>
      </c>
      <c r="I929" t="s">
        <v>2500</v>
      </c>
    </row>
    <row r="930" spans="8:9" x14ac:dyDescent="0.25">
      <c r="H930" t="s">
        <v>2501</v>
      </c>
      <c r="I930" t="s">
        <v>2502</v>
      </c>
    </row>
    <row r="931" spans="8:9" x14ac:dyDescent="0.25">
      <c r="H931" t="s">
        <v>2503</v>
      </c>
      <c r="I931" t="s">
        <v>2504</v>
      </c>
    </row>
    <row r="932" spans="8:9" x14ac:dyDescent="0.25">
      <c r="H932" t="s">
        <v>2505</v>
      </c>
      <c r="I932" t="s">
        <v>2506</v>
      </c>
    </row>
    <row r="933" spans="8:9" x14ac:dyDescent="0.25">
      <c r="H933" t="s">
        <v>2507</v>
      </c>
      <c r="I933" t="s">
        <v>2508</v>
      </c>
    </row>
    <row r="934" spans="8:9" x14ac:dyDescent="0.25">
      <c r="H934" t="s">
        <v>2509</v>
      </c>
      <c r="I934" t="s">
        <v>2510</v>
      </c>
    </row>
    <row r="935" spans="8:9" x14ac:dyDescent="0.25">
      <c r="H935" t="s">
        <v>2511</v>
      </c>
      <c r="I935" t="s">
        <v>2512</v>
      </c>
    </row>
    <row r="936" spans="8:9" x14ac:dyDescent="0.25">
      <c r="H936" t="s">
        <v>2513</v>
      </c>
      <c r="I936" t="s">
        <v>2514</v>
      </c>
    </row>
    <row r="937" spans="8:9" x14ac:dyDescent="0.25">
      <c r="H937" t="s">
        <v>2515</v>
      </c>
      <c r="I937" t="s">
        <v>2516</v>
      </c>
    </row>
    <row r="938" spans="8:9" x14ac:dyDescent="0.25">
      <c r="H938" t="s">
        <v>2517</v>
      </c>
      <c r="I938" t="s">
        <v>2518</v>
      </c>
    </row>
    <row r="939" spans="8:9" x14ac:dyDescent="0.25">
      <c r="H939" t="s">
        <v>2519</v>
      </c>
      <c r="I939" t="s">
        <v>2520</v>
      </c>
    </row>
    <row r="940" spans="8:9" x14ac:dyDescent="0.25">
      <c r="H940" t="s">
        <v>2521</v>
      </c>
      <c r="I940" t="s">
        <v>2522</v>
      </c>
    </row>
    <row r="941" spans="8:9" x14ac:dyDescent="0.25">
      <c r="H941" t="s">
        <v>2523</v>
      </c>
      <c r="I941" t="s">
        <v>2524</v>
      </c>
    </row>
    <row r="942" spans="8:9" x14ac:dyDescent="0.25">
      <c r="H942" t="s">
        <v>2525</v>
      </c>
      <c r="I942" t="s">
        <v>2526</v>
      </c>
    </row>
    <row r="943" spans="8:9" x14ac:dyDescent="0.25">
      <c r="H943" t="s">
        <v>2527</v>
      </c>
      <c r="I943" t="s">
        <v>2528</v>
      </c>
    </row>
    <row r="944" spans="8:9" x14ac:dyDescent="0.25">
      <c r="H944" t="s">
        <v>2529</v>
      </c>
      <c r="I944" t="s">
        <v>2530</v>
      </c>
    </row>
    <row r="945" spans="8:9" x14ac:dyDescent="0.25">
      <c r="H945" t="s">
        <v>2531</v>
      </c>
      <c r="I945" t="s">
        <v>2532</v>
      </c>
    </row>
    <row r="946" spans="8:9" x14ac:dyDescent="0.25">
      <c r="H946" t="s">
        <v>2533</v>
      </c>
      <c r="I946" t="s">
        <v>2534</v>
      </c>
    </row>
    <row r="947" spans="8:9" x14ac:dyDescent="0.25">
      <c r="H947" t="s">
        <v>2535</v>
      </c>
      <c r="I947" t="s">
        <v>2536</v>
      </c>
    </row>
    <row r="948" spans="8:9" x14ac:dyDescent="0.25">
      <c r="H948" t="s">
        <v>2537</v>
      </c>
      <c r="I948" t="s">
        <v>2538</v>
      </c>
    </row>
    <row r="949" spans="8:9" x14ac:dyDescent="0.25">
      <c r="H949" t="s">
        <v>2539</v>
      </c>
      <c r="I949" t="s">
        <v>2540</v>
      </c>
    </row>
    <row r="950" spans="8:9" x14ac:dyDescent="0.25">
      <c r="H950" t="s">
        <v>2541</v>
      </c>
      <c r="I950" t="s">
        <v>2542</v>
      </c>
    </row>
    <row r="951" spans="8:9" x14ac:dyDescent="0.25">
      <c r="H951" t="s">
        <v>2543</v>
      </c>
      <c r="I951" t="s">
        <v>2544</v>
      </c>
    </row>
    <row r="952" spans="8:9" x14ac:dyDescent="0.25">
      <c r="H952" t="s">
        <v>2545</v>
      </c>
      <c r="I952" t="s">
        <v>2546</v>
      </c>
    </row>
    <row r="953" spans="8:9" x14ac:dyDescent="0.25">
      <c r="H953" t="s">
        <v>2547</v>
      </c>
      <c r="I953" t="s">
        <v>2548</v>
      </c>
    </row>
    <row r="954" spans="8:9" x14ac:dyDescent="0.25">
      <c r="H954" t="s">
        <v>2549</v>
      </c>
      <c r="I954" t="s">
        <v>2550</v>
      </c>
    </row>
    <row r="955" spans="8:9" x14ac:dyDescent="0.25">
      <c r="H955" t="s">
        <v>2551</v>
      </c>
      <c r="I955" t="s">
        <v>2552</v>
      </c>
    </row>
    <row r="956" spans="8:9" x14ac:dyDescent="0.25">
      <c r="H956" t="s">
        <v>2553</v>
      </c>
      <c r="I956" t="s">
        <v>1056</v>
      </c>
    </row>
    <row r="957" spans="8:9" x14ac:dyDescent="0.25">
      <c r="H957" t="s">
        <v>2554</v>
      </c>
      <c r="I957" t="s">
        <v>2555</v>
      </c>
    </row>
    <row r="958" spans="8:9" x14ac:dyDescent="0.25">
      <c r="H958" t="s">
        <v>2556</v>
      </c>
      <c r="I958" t="s">
        <v>2557</v>
      </c>
    </row>
    <row r="959" spans="8:9" x14ac:dyDescent="0.25">
      <c r="H959" t="s">
        <v>2558</v>
      </c>
      <c r="I959" t="s">
        <v>2559</v>
      </c>
    </row>
    <row r="960" spans="8:9" x14ac:dyDescent="0.25">
      <c r="H960" t="s">
        <v>2560</v>
      </c>
      <c r="I960" t="s">
        <v>2561</v>
      </c>
    </row>
    <row r="961" spans="8:9" x14ac:dyDescent="0.25">
      <c r="H961" t="s">
        <v>2562</v>
      </c>
      <c r="I961" t="s">
        <v>2563</v>
      </c>
    </row>
    <row r="962" spans="8:9" x14ac:dyDescent="0.25">
      <c r="H962" t="s">
        <v>2564</v>
      </c>
      <c r="I962" t="s">
        <v>2565</v>
      </c>
    </row>
    <row r="963" spans="8:9" x14ac:dyDescent="0.25">
      <c r="H963" t="s">
        <v>2566</v>
      </c>
      <c r="I963" t="s">
        <v>2567</v>
      </c>
    </row>
    <row r="964" spans="8:9" x14ac:dyDescent="0.25">
      <c r="H964" t="s">
        <v>2568</v>
      </c>
      <c r="I964" t="s">
        <v>2569</v>
      </c>
    </row>
    <row r="965" spans="8:9" x14ac:dyDescent="0.25">
      <c r="H965" t="s">
        <v>2570</v>
      </c>
      <c r="I965" t="s">
        <v>2571</v>
      </c>
    </row>
    <row r="966" spans="8:9" x14ac:dyDescent="0.25">
      <c r="H966" t="s">
        <v>2572</v>
      </c>
      <c r="I966" t="s">
        <v>2573</v>
      </c>
    </row>
    <row r="967" spans="8:9" x14ac:dyDescent="0.25">
      <c r="H967" t="s">
        <v>2574</v>
      </c>
      <c r="I967" t="s">
        <v>2575</v>
      </c>
    </row>
    <row r="968" spans="8:9" x14ac:dyDescent="0.25">
      <c r="H968" t="s">
        <v>2576</v>
      </c>
      <c r="I968" t="s">
        <v>2577</v>
      </c>
    </row>
    <row r="969" spans="8:9" x14ac:dyDescent="0.25">
      <c r="H969" t="s">
        <v>2578</v>
      </c>
      <c r="I969" t="s">
        <v>2579</v>
      </c>
    </row>
    <row r="970" spans="8:9" x14ac:dyDescent="0.25">
      <c r="H970" t="s">
        <v>2580</v>
      </c>
      <c r="I970" t="s">
        <v>2581</v>
      </c>
    </row>
    <row r="971" spans="8:9" x14ac:dyDescent="0.25">
      <c r="H971" t="s">
        <v>2582</v>
      </c>
      <c r="I971" t="s">
        <v>2583</v>
      </c>
    </row>
    <row r="972" spans="8:9" x14ac:dyDescent="0.25">
      <c r="H972" t="s">
        <v>2584</v>
      </c>
      <c r="I972" t="s">
        <v>2585</v>
      </c>
    </row>
    <row r="973" spans="8:9" x14ac:dyDescent="0.25">
      <c r="H973" t="s">
        <v>2586</v>
      </c>
      <c r="I973" t="s">
        <v>2587</v>
      </c>
    </row>
    <row r="974" spans="8:9" x14ac:dyDescent="0.25">
      <c r="H974" t="s">
        <v>2588</v>
      </c>
      <c r="I974" t="s">
        <v>2589</v>
      </c>
    </row>
    <row r="975" spans="8:9" x14ac:dyDescent="0.25">
      <c r="H975" t="s">
        <v>2590</v>
      </c>
      <c r="I975" t="s">
        <v>2591</v>
      </c>
    </row>
    <row r="976" spans="8:9" x14ac:dyDescent="0.25">
      <c r="H976" t="s">
        <v>2592</v>
      </c>
      <c r="I976" t="s">
        <v>2593</v>
      </c>
    </row>
    <row r="977" spans="8:9" x14ac:dyDescent="0.25">
      <c r="H977" t="s">
        <v>2594</v>
      </c>
      <c r="I977" t="s">
        <v>2595</v>
      </c>
    </row>
    <row r="978" spans="8:9" x14ac:dyDescent="0.25">
      <c r="H978" t="s">
        <v>2596</v>
      </c>
      <c r="I978" t="s">
        <v>2597</v>
      </c>
    </row>
    <row r="979" spans="8:9" x14ac:dyDescent="0.25">
      <c r="H979" t="s">
        <v>2598</v>
      </c>
      <c r="I979" t="s">
        <v>2599</v>
      </c>
    </row>
    <row r="980" spans="8:9" x14ac:dyDescent="0.25">
      <c r="H980" t="s">
        <v>2600</v>
      </c>
      <c r="I980" t="s">
        <v>2601</v>
      </c>
    </row>
    <row r="981" spans="8:9" x14ac:dyDescent="0.25">
      <c r="H981" t="s">
        <v>2602</v>
      </c>
      <c r="I981" t="s">
        <v>2603</v>
      </c>
    </row>
    <row r="982" spans="8:9" x14ac:dyDescent="0.25">
      <c r="H982" t="s">
        <v>2604</v>
      </c>
      <c r="I982" t="s">
        <v>2605</v>
      </c>
    </row>
    <row r="983" spans="8:9" x14ac:dyDescent="0.25">
      <c r="H983" t="s">
        <v>2606</v>
      </c>
      <c r="I983" t="s">
        <v>2607</v>
      </c>
    </row>
    <row r="984" spans="8:9" x14ac:dyDescent="0.25">
      <c r="H984" t="s">
        <v>2608</v>
      </c>
      <c r="I984" t="s">
        <v>2609</v>
      </c>
    </row>
    <row r="985" spans="8:9" x14ac:dyDescent="0.25">
      <c r="H985" t="s">
        <v>2610</v>
      </c>
      <c r="I985" t="s">
        <v>2611</v>
      </c>
    </row>
    <row r="986" spans="8:9" x14ac:dyDescent="0.25">
      <c r="H986" t="s">
        <v>2612</v>
      </c>
      <c r="I986" t="s">
        <v>2613</v>
      </c>
    </row>
    <row r="987" spans="8:9" x14ac:dyDescent="0.25">
      <c r="H987" t="s">
        <v>2614</v>
      </c>
      <c r="I987" t="s">
        <v>2615</v>
      </c>
    </row>
    <row r="988" spans="8:9" x14ac:dyDescent="0.25">
      <c r="H988" t="s">
        <v>2616</v>
      </c>
      <c r="I988" t="s">
        <v>1056</v>
      </c>
    </row>
    <row r="989" spans="8:9" x14ac:dyDescent="0.25">
      <c r="H989" t="s">
        <v>2617</v>
      </c>
      <c r="I989" t="s">
        <v>2618</v>
      </c>
    </row>
    <row r="990" spans="8:9" x14ac:dyDescent="0.25">
      <c r="H990" t="s">
        <v>2619</v>
      </c>
      <c r="I990" t="s">
        <v>2620</v>
      </c>
    </row>
    <row r="991" spans="8:9" x14ac:dyDescent="0.25">
      <c r="H991" t="s">
        <v>2621</v>
      </c>
      <c r="I991" t="s">
        <v>2622</v>
      </c>
    </row>
    <row r="992" spans="8:9" x14ac:dyDescent="0.25">
      <c r="H992" t="s">
        <v>2623</v>
      </c>
      <c r="I992" t="s">
        <v>2624</v>
      </c>
    </row>
    <row r="993" spans="8:9" x14ac:dyDescent="0.25">
      <c r="H993" t="s">
        <v>2625</v>
      </c>
      <c r="I993" t="s">
        <v>2626</v>
      </c>
    </row>
    <row r="994" spans="8:9" x14ac:dyDescent="0.25">
      <c r="H994" t="s">
        <v>2627</v>
      </c>
      <c r="I994" t="s">
        <v>2628</v>
      </c>
    </row>
    <row r="995" spans="8:9" x14ac:dyDescent="0.25">
      <c r="H995" t="s">
        <v>2629</v>
      </c>
      <c r="I995" t="s">
        <v>2630</v>
      </c>
    </row>
    <row r="996" spans="8:9" x14ac:dyDescent="0.25">
      <c r="H996" t="s">
        <v>2631</v>
      </c>
      <c r="I996" t="s">
        <v>2632</v>
      </c>
    </row>
    <row r="997" spans="8:9" x14ac:dyDescent="0.25">
      <c r="H997" t="s">
        <v>2633</v>
      </c>
      <c r="I997" t="s">
        <v>2634</v>
      </c>
    </row>
    <row r="998" spans="8:9" x14ac:dyDescent="0.25">
      <c r="H998" t="s">
        <v>2635</v>
      </c>
      <c r="I998" t="s">
        <v>2636</v>
      </c>
    </row>
    <row r="999" spans="8:9" x14ac:dyDescent="0.25">
      <c r="H999" t="s">
        <v>2637</v>
      </c>
      <c r="I999" t="s">
        <v>2638</v>
      </c>
    </row>
    <row r="1000" spans="8:9" x14ac:dyDescent="0.25">
      <c r="H1000" t="s">
        <v>2639</v>
      </c>
      <c r="I1000" t="s">
        <v>2640</v>
      </c>
    </row>
    <row r="1001" spans="8:9" x14ac:dyDescent="0.25">
      <c r="H1001" t="s">
        <v>2641</v>
      </c>
      <c r="I1001" t="s">
        <v>2642</v>
      </c>
    </row>
    <row r="1002" spans="8:9" x14ac:dyDescent="0.25">
      <c r="H1002" t="s">
        <v>2643</v>
      </c>
      <c r="I1002" t="s">
        <v>2644</v>
      </c>
    </row>
    <row r="1003" spans="8:9" x14ac:dyDescent="0.25">
      <c r="H1003" t="s">
        <v>2645</v>
      </c>
      <c r="I1003" t="s">
        <v>2646</v>
      </c>
    </row>
    <row r="1004" spans="8:9" x14ac:dyDescent="0.25">
      <c r="H1004" t="s">
        <v>2647</v>
      </c>
      <c r="I1004" t="s">
        <v>2648</v>
      </c>
    </row>
    <row r="1005" spans="8:9" x14ac:dyDescent="0.25">
      <c r="H1005" t="s">
        <v>2649</v>
      </c>
      <c r="I1005" t="s">
        <v>2650</v>
      </c>
    </row>
    <row r="1006" spans="8:9" x14ac:dyDescent="0.25">
      <c r="H1006" t="s">
        <v>2651</v>
      </c>
      <c r="I1006" t="s">
        <v>2652</v>
      </c>
    </row>
    <row r="1007" spans="8:9" x14ac:dyDescent="0.25">
      <c r="H1007" t="s">
        <v>2653</v>
      </c>
      <c r="I1007" t="s">
        <v>2654</v>
      </c>
    </row>
    <row r="1008" spans="8:9" x14ac:dyDescent="0.25">
      <c r="H1008" t="s">
        <v>2655</v>
      </c>
      <c r="I1008" t="s">
        <v>2656</v>
      </c>
    </row>
    <row r="1009" spans="8:9" x14ac:dyDescent="0.25">
      <c r="H1009" t="s">
        <v>2657</v>
      </c>
      <c r="I1009" t="s">
        <v>2658</v>
      </c>
    </row>
    <row r="1010" spans="8:9" x14ac:dyDescent="0.25">
      <c r="H1010" t="s">
        <v>2659</v>
      </c>
      <c r="I1010" t="s">
        <v>2660</v>
      </c>
    </row>
    <row r="1011" spans="8:9" x14ac:dyDescent="0.25">
      <c r="H1011" t="s">
        <v>2661</v>
      </c>
      <c r="I1011" t="s">
        <v>2334</v>
      </c>
    </row>
    <row r="1012" spans="8:9" x14ac:dyDescent="0.25">
      <c r="H1012" t="s">
        <v>2662</v>
      </c>
      <c r="I1012" t="s">
        <v>2663</v>
      </c>
    </row>
    <row r="1013" spans="8:9" x14ac:dyDescent="0.25">
      <c r="H1013" t="s">
        <v>2664</v>
      </c>
      <c r="I1013" t="s">
        <v>2665</v>
      </c>
    </row>
    <row r="1014" spans="8:9" x14ac:dyDescent="0.25">
      <c r="H1014" t="s">
        <v>2666</v>
      </c>
      <c r="I1014" t="s">
        <v>2667</v>
      </c>
    </row>
    <row r="1015" spans="8:9" x14ac:dyDescent="0.25">
      <c r="H1015" t="s">
        <v>2668</v>
      </c>
      <c r="I1015" t="s">
        <v>2669</v>
      </c>
    </row>
    <row r="1016" spans="8:9" x14ac:dyDescent="0.25">
      <c r="H1016" t="s">
        <v>2670</v>
      </c>
      <c r="I1016" t="s">
        <v>2671</v>
      </c>
    </row>
    <row r="1017" spans="8:9" x14ac:dyDescent="0.25">
      <c r="H1017" t="s">
        <v>2672</v>
      </c>
      <c r="I1017" t="s">
        <v>2673</v>
      </c>
    </row>
    <row r="1018" spans="8:9" x14ac:dyDescent="0.25">
      <c r="H1018" t="s">
        <v>2674</v>
      </c>
      <c r="I1018" t="s">
        <v>2675</v>
      </c>
    </row>
    <row r="1019" spans="8:9" x14ac:dyDescent="0.25">
      <c r="H1019" t="s">
        <v>2676</v>
      </c>
      <c r="I1019" t="s">
        <v>2677</v>
      </c>
    </row>
    <row r="1020" spans="8:9" x14ac:dyDescent="0.25">
      <c r="H1020" t="s">
        <v>2678</v>
      </c>
      <c r="I1020" t="s">
        <v>2679</v>
      </c>
    </row>
    <row r="1021" spans="8:9" x14ac:dyDescent="0.25">
      <c r="H1021" t="s">
        <v>2680</v>
      </c>
      <c r="I1021" t="s">
        <v>2681</v>
      </c>
    </row>
    <row r="1022" spans="8:9" x14ac:dyDescent="0.25">
      <c r="H1022" t="s">
        <v>2682</v>
      </c>
      <c r="I1022" t="s">
        <v>2683</v>
      </c>
    </row>
    <row r="1023" spans="8:9" x14ac:dyDescent="0.25">
      <c r="H1023" t="s">
        <v>2684</v>
      </c>
      <c r="I1023" t="s">
        <v>2685</v>
      </c>
    </row>
    <row r="1024" spans="8:9" x14ac:dyDescent="0.25">
      <c r="H1024" t="s">
        <v>2686</v>
      </c>
      <c r="I1024" t="s">
        <v>2687</v>
      </c>
    </row>
    <row r="1025" spans="8:9" x14ac:dyDescent="0.25">
      <c r="H1025" t="s">
        <v>2688</v>
      </c>
      <c r="I1025" t="s">
        <v>2689</v>
      </c>
    </row>
    <row r="1026" spans="8:9" x14ac:dyDescent="0.25">
      <c r="H1026" t="s">
        <v>2690</v>
      </c>
      <c r="I1026" t="s">
        <v>2691</v>
      </c>
    </row>
    <row r="1027" spans="8:9" x14ac:dyDescent="0.25">
      <c r="H1027" t="s">
        <v>2692</v>
      </c>
      <c r="I1027" t="s">
        <v>2693</v>
      </c>
    </row>
    <row r="1028" spans="8:9" x14ac:dyDescent="0.25">
      <c r="H1028" t="s">
        <v>2694</v>
      </c>
      <c r="I1028" t="s">
        <v>2695</v>
      </c>
    </row>
    <row r="1029" spans="8:9" x14ac:dyDescent="0.25">
      <c r="H1029" t="s">
        <v>2696</v>
      </c>
      <c r="I1029" t="s">
        <v>2697</v>
      </c>
    </row>
    <row r="1030" spans="8:9" x14ac:dyDescent="0.25">
      <c r="H1030" t="s">
        <v>2698</v>
      </c>
      <c r="I1030" t="s">
        <v>2699</v>
      </c>
    </row>
    <row r="1031" spans="8:9" x14ac:dyDescent="0.25">
      <c r="H1031" t="s">
        <v>2700</v>
      </c>
      <c r="I1031" t="s">
        <v>2701</v>
      </c>
    </row>
    <row r="1032" spans="8:9" x14ac:dyDescent="0.25">
      <c r="H1032" t="s">
        <v>2702</v>
      </c>
      <c r="I1032" t="s">
        <v>2703</v>
      </c>
    </row>
    <row r="1033" spans="8:9" x14ac:dyDescent="0.25">
      <c r="H1033" t="s">
        <v>2704</v>
      </c>
      <c r="I1033" t="s">
        <v>2705</v>
      </c>
    </row>
    <row r="1034" spans="8:9" x14ac:dyDescent="0.25">
      <c r="H1034" t="s">
        <v>2706</v>
      </c>
      <c r="I1034" t="s">
        <v>2707</v>
      </c>
    </row>
    <row r="1035" spans="8:9" x14ac:dyDescent="0.25">
      <c r="H1035" t="s">
        <v>2708</v>
      </c>
      <c r="I1035" t="s">
        <v>2709</v>
      </c>
    </row>
    <row r="1036" spans="8:9" x14ac:dyDescent="0.25">
      <c r="H1036" t="s">
        <v>2710</v>
      </c>
      <c r="I1036" t="s">
        <v>2711</v>
      </c>
    </row>
    <row r="1037" spans="8:9" x14ac:dyDescent="0.25">
      <c r="H1037" t="s">
        <v>2712</v>
      </c>
      <c r="I1037" t="s">
        <v>2713</v>
      </c>
    </row>
    <row r="1038" spans="8:9" x14ac:dyDescent="0.25">
      <c r="H1038" t="s">
        <v>2714</v>
      </c>
      <c r="I1038" t="s">
        <v>2715</v>
      </c>
    </row>
    <row r="1039" spans="8:9" x14ac:dyDescent="0.25">
      <c r="H1039" t="s">
        <v>2716</v>
      </c>
      <c r="I1039" t="s">
        <v>2717</v>
      </c>
    </row>
    <row r="1040" spans="8:9" x14ac:dyDescent="0.25">
      <c r="H1040" t="s">
        <v>2718</v>
      </c>
      <c r="I1040" t="s">
        <v>2719</v>
      </c>
    </row>
    <row r="1041" spans="8:9" x14ac:dyDescent="0.25">
      <c r="H1041" t="s">
        <v>2720</v>
      </c>
      <c r="I1041" t="s">
        <v>2721</v>
      </c>
    </row>
    <row r="1042" spans="8:9" x14ac:dyDescent="0.25">
      <c r="H1042" t="s">
        <v>2722</v>
      </c>
      <c r="I1042" t="s">
        <v>2723</v>
      </c>
    </row>
    <row r="1043" spans="8:9" x14ac:dyDescent="0.25">
      <c r="H1043" t="s">
        <v>2724</v>
      </c>
      <c r="I1043" t="s">
        <v>2725</v>
      </c>
    </row>
    <row r="1044" spans="8:9" x14ac:dyDescent="0.25">
      <c r="H1044" t="s">
        <v>2726</v>
      </c>
      <c r="I1044" t="s">
        <v>2727</v>
      </c>
    </row>
    <row r="1045" spans="8:9" x14ac:dyDescent="0.25">
      <c r="H1045" t="s">
        <v>2728</v>
      </c>
      <c r="I1045" t="s">
        <v>2729</v>
      </c>
    </row>
    <row r="1046" spans="8:9" x14ac:dyDescent="0.25">
      <c r="H1046" t="s">
        <v>2730</v>
      </c>
      <c r="I1046" t="s">
        <v>2731</v>
      </c>
    </row>
    <row r="1047" spans="8:9" x14ac:dyDescent="0.25">
      <c r="H1047" t="s">
        <v>2732</v>
      </c>
      <c r="I1047" t="s">
        <v>2733</v>
      </c>
    </row>
    <row r="1048" spans="8:9" x14ac:dyDescent="0.25">
      <c r="H1048" t="s">
        <v>2734</v>
      </c>
      <c r="I1048" t="s">
        <v>2735</v>
      </c>
    </row>
    <row r="1049" spans="8:9" x14ac:dyDescent="0.25">
      <c r="H1049" t="s">
        <v>2736</v>
      </c>
      <c r="I1049" t="s">
        <v>2737</v>
      </c>
    </row>
    <row r="1050" spans="8:9" x14ac:dyDescent="0.25">
      <c r="H1050" t="s">
        <v>2738</v>
      </c>
      <c r="I1050" t="s">
        <v>2739</v>
      </c>
    </row>
    <row r="1051" spans="8:9" x14ac:dyDescent="0.25">
      <c r="H1051" t="s">
        <v>2740</v>
      </c>
      <c r="I1051" t="s">
        <v>2741</v>
      </c>
    </row>
    <row r="1052" spans="8:9" x14ac:dyDescent="0.25">
      <c r="H1052" t="s">
        <v>2742</v>
      </c>
      <c r="I1052" t="s">
        <v>2743</v>
      </c>
    </row>
    <row r="1053" spans="8:9" x14ac:dyDescent="0.25">
      <c r="H1053" t="s">
        <v>2744</v>
      </c>
      <c r="I1053" t="s">
        <v>2745</v>
      </c>
    </row>
    <row r="1054" spans="8:9" x14ac:dyDescent="0.25">
      <c r="H1054" t="s">
        <v>2746</v>
      </c>
      <c r="I1054" t="s">
        <v>2747</v>
      </c>
    </row>
    <row r="1055" spans="8:9" x14ac:dyDescent="0.25">
      <c r="H1055" t="s">
        <v>2748</v>
      </c>
      <c r="I1055" t="s">
        <v>2749</v>
      </c>
    </row>
    <row r="1056" spans="8:9" x14ac:dyDescent="0.25">
      <c r="H1056" t="s">
        <v>2750</v>
      </c>
      <c r="I1056" t="s">
        <v>2751</v>
      </c>
    </row>
    <row r="1057" spans="8:9" x14ac:dyDescent="0.25">
      <c r="H1057" t="s">
        <v>2752</v>
      </c>
      <c r="I1057" t="s">
        <v>2753</v>
      </c>
    </row>
    <row r="1058" spans="8:9" x14ac:dyDescent="0.25">
      <c r="H1058" t="s">
        <v>2754</v>
      </c>
      <c r="I1058" t="s">
        <v>2755</v>
      </c>
    </row>
    <row r="1059" spans="8:9" x14ac:dyDescent="0.25">
      <c r="H1059" t="s">
        <v>2756</v>
      </c>
      <c r="I1059" t="s">
        <v>2757</v>
      </c>
    </row>
    <row r="1060" spans="8:9" x14ac:dyDescent="0.25">
      <c r="H1060" t="s">
        <v>2758</v>
      </c>
      <c r="I1060" t="s">
        <v>2759</v>
      </c>
    </row>
    <row r="1061" spans="8:9" x14ac:dyDescent="0.25">
      <c r="H1061" t="s">
        <v>2760</v>
      </c>
      <c r="I1061" t="s">
        <v>2761</v>
      </c>
    </row>
    <row r="1062" spans="8:9" x14ac:dyDescent="0.25">
      <c r="H1062" t="s">
        <v>2762</v>
      </c>
      <c r="I1062" t="s">
        <v>2763</v>
      </c>
    </row>
    <row r="1063" spans="8:9" x14ac:dyDescent="0.25">
      <c r="H1063" t="s">
        <v>2764</v>
      </c>
      <c r="I1063" t="s">
        <v>2765</v>
      </c>
    </row>
    <row r="1064" spans="8:9" x14ac:dyDescent="0.25">
      <c r="H1064" t="s">
        <v>2766</v>
      </c>
      <c r="I1064" t="s">
        <v>2767</v>
      </c>
    </row>
    <row r="1065" spans="8:9" x14ac:dyDescent="0.25">
      <c r="H1065" t="s">
        <v>2768</v>
      </c>
      <c r="I1065" t="s">
        <v>1056</v>
      </c>
    </row>
    <row r="1066" spans="8:9" x14ac:dyDescent="0.25">
      <c r="H1066" t="s">
        <v>2769</v>
      </c>
      <c r="I1066" t="s">
        <v>2770</v>
      </c>
    </row>
    <row r="1067" spans="8:9" x14ac:dyDescent="0.25">
      <c r="H1067" t="s">
        <v>2771</v>
      </c>
      <c r="I1067" t="s">
        <v>2772</v>
      </c>
    </row>
    <row r="1068" spans="8:9" x14ac:dyDescent="0.25">
      <c r="H1068" t="s">
        <v>2773</v>
      </c>
      <c r="I1068" t="s">
        <v>2774</v>
      </c>
    </row>
    <row r="1069" spans="8:9" x14ac:dyDescent="0.25">
      <c r="H1069" t="s">
        <v>2775</v>
      </c>
      <c r="I1069" t="s">
        <v>2776</v>
      </c>
    </row>
    <row r="1070" spans="8:9" x14ac:dyDescent="0.25">
      <c r="H1070" t="s">
        <v>2777</v>
      </c>
      <c r="I1070" t="s">
        <v>2778</v>
      </c>
    </row>
    <row r="1071" spans="8:9" x14ac:dyDescent="0.25">
      <c r="H1071" t="s">
        <v>2779</v>
      </c>
      <c r="I1071" t="s">
        <v>2780</v>
      </c>
    </row>
    <row r="1072" spans="8:9" x14ac:dyDescent="0.25">
      <c r="H1072" t="s">
        <v>2781</v>
      </c>
      <c r="I1072" t="s">
        <v>2782</v>
      </c>
    </row>
    <row r="1073" spans="8:9" x14ac:dyDescent="0.25">
      <c r="H1073" t="s">
        <v>2783</v>
      </c>
      <c r="I1073" t="s">
        <v>2784</v>
      </c>
    </row>
    <row r="1074" spans="8:9" x14ac:dyDescent="0.25">
      <c r="H1074" t="s">
        <v>2785</v>
      </c>
      <c r="I1074" t="s">
        <v>2786</v>
      </c>
    </row>
    <row r="1075" spans="8:9" x14ac:dyDescent="0.25">
      <c r="H1075" t="s">
        <v>2787</v>
      </c>
      <c r="I1075" t="s">
        <v>2788</v>
      </c>
    </row>
    <row r="1076" spans="8:9" x14ac:dyDescent="0.25">
      <c r="H1076" t="s">
        <v>2789</v>
      </c>
      <c r="I1076" t="s">
        <v>2790</v>
      </c>
    </row>
    <row r="1077" spans="8:9" x14ac:dyDescent="0.25">
      <c r="H1077" t="s">
        <v>2791</v>
      </c>
      <c r="I1077" t="s">
        <v>2792</v>
      </c>
    </row>
    <row r="1078" spans="8:9" x14ac:dyDescent="0.25">
      <c r="H1078" t="s">
        <v>2793</v>
      </c>
      <c r="I1078" t="s">
        <v>2794</v>
      </c>
    </row>
    <row r="1079" spans="8:9" x14ac:dyDescent="0.25">
      <c r="H1079" t="s">
        <v>2795</v>
      </c>
      <c r="I1079" t="s">
        <v>2796</v>
      </c>
    </row>
    <row r="1080" spans="8:9" x14ac:dyDescent="0.25">
      <c r="H1080" t="s">
        <v>2797</v>
      </c>
      <c r="I1080" t="s">
        <v>2798</v>
      </c>
    </row>
    <row r="1081" spans="8:9" x14ac:dyDescent="0.25">
      <c r="H1081" t="s">
        <v>2799</v>
      </c>
      <c r="I1081" t="s">
        <v>2800</v>
      </c>
    </row>
    <row r="1082" spans="8:9" x14ac:dyDescent="0.25">
      <c r="H1082" t="s">
        <v>2801</v>
      </c>
      <c r="I1082" t="s">
        <v>2802</v>
      </c>
    </row>
    <row r="1083" spans="8:9" x14ac:dyDescent="0.25">
      <c r="H1083" t="s">
        <v>2803</v>
      </c>
      <c r="I1083" t="s">
        <v>2804</v>
      </c>
    </row>
    <row r="1084" spans="8:9" x14ac:dyDescent="0.25">
      <c r="H1084" t="s">
        <v>2805</v>
      </c>
      <c r="I1084" t="s">
        <v>2806</v>
      </c>
    </row>
    <row r="1085" spans="8:9" x14ac:dyDescent="0.25">
      <c r="H1085" t="s">
        <v>2807</v>
      </c>
      <c r="I1085" t="s">
        <v>2808</v>
      </c>
    </row>
    <row r="1086" spans="8:9" x14ac:dyDescent="0.25">
      <c r="H1086" t="s">
        <v>2809</v>
      </c>
      <c r="I1086" t="s">
        <v>2810</v>
      </c>
    </row>
    <row r="1087" spans="8:9" x14ac:dyDescent="0.25">
      <c r="H1087" t="s">
        <v>2811</v>
      </c>
      <c r="I1087" t="s">
        <v>2812</v>
      </c>
    </row>
    <row r="1088" spans="8:9" x14ac:dyDescent="0.25">
      <c r="H1088" t="s">
        <v>2813</v>
      </c>
      <c r="I1088" t="s">
        <v>2814</v>
      </c>
    </row>
    <row r="1089" spans="8:9" x14ac:dyDescent="0.25">
      <c r="H1089" t="s">
        <v>2815</v>
      </c>
      <c r="I1089" t="s">
        <v>2816</v>
      </c>
    </row>
    <row r="1090" spans="8:9" x14ac:dyDescent="0.25">
      <c r="H1090" t="s">
        <v>2817</v>
      </c>
      <c r="I1090" t="s">
        <v>2818</v>
      </c>
    </row>
    <row r="1091" spans="8:9" x14ac:dyDescent="0.25">
      <c r="H1091" t="s">
        <v>2819</v>
      </c>
      <c r="I1091" t="s">
        <v>2820</v>
      </c>
    </row>
    <row r="1092" spans="8:9" x14ac:dyDescent="0.25">
      <c r="H1092" t="s">
        <v>2821</v>
      </c>
      <c r="I1092" t="s">
        <v>2822</v>
      </c>
    </row>
    <row r="1093" spans="8:9" x14ac:dyDescent="0.25">
      <c r="H1093" t="s">
        <v>2823</v>
      </c>
      <c r="I1093" t="s">
        <v>2824</v>
      </c>
    </row>
    <row r="1094" spans="8:9" x14ac:dyDescent="0.25">
      <c r="H1094" t="s">
        <v>2825</v>
      </c>
      <c r="I1094" t="s">
        <v>2826</v>
      </c>
    </row>
    <row r="1095" spans="8:9" x14ac:dyDescent="0.25">
      <c r="H1095" t="s">
        <v>2827</v>
      </c>
      <c r="I1095" t="s">
        <v>2828</v>
      </c>
    </row>
    <row r="1096" spans="8:9" x14ac:dyDescent="0.25">
      <c r="H1096" t="s">
        <v>2829</v>
      </c>
      <c r="I1096" t="s">
        <v>2830</v>
      </c>
    </row>
    <row r="1097" spans="8:9" x14ac:dyDescent="0.25">
      <c r="H1097" t="s">
        <v>2831</v>
      </c>
      <c r="I1097" t="s">
        <v>2832</v>
      </c>
    </row>
    <row r="1098" spans="8:9" x14ac:dyDescent="0.25">
      <c r="H1098" t="s">
        <v>2833</v>
      </c>
      <c r="I1098" t="s">
        <v>2834</v>
      </c>
    </row>
    <row r="1099" spans="8:9" x14ac:dyDescent="0.25">
      <c r="H1099" t="s">
        <v>2835</v>
      </c>
      <c r="I1099" t="s">
        <v>2836</v>
      </c>
    </row>
    <row r="1100" spans="8:9" x14ac:dyDescent="0.25">
      <c r="H1100" t="s">
        <v>2837</v>
      </c>
      <c r="I1100" t="s">
        <v>2838</v>
      </c>
    </row>
    <row r="1101" spans="8:9" x14ac:dyDescent="0.25">
      <c r="H1101" t="s">
        <v>2839</v>
      </c>
      <c r="I1101" t="s">
        <v>2840</v>
      </c>
    </row>
    <row r="1102" spans="8:9" x14ac:dyDescent="0.25">
      <c r="H1102" t="s">
        <v>2841</v>
      </c>
      <c r="I1102" t="s">
        <v>2842</v>
      </c>
    </row>
    <row r="1103" spans="8:9" x14ac:dyDescent="0.25">
      <c r="H1103" t="s">
        <v>2843</v>
      </c>
      <c r="I1103" t="s">
        <v>2844</v>
      </c>
    </row>
    <row r="1104" spans="8:9" x14ac:dyDescent="0.25">
      <c r="H1104" t="s">
        <v>2845</v>
      </c>
      <c r="I1104" t="s">
        <v>2846</v>
      </c>
    </row>
    <row r="1105" spans="8:9" x14ac:dyDescent="0.25">
      <c r="H1105" t="s">
        <v>2847</v>
      </c>
      <c r="I1105" t="s">
        <v>2848</v>
      </c>
    </row>
    <row r="1106" spans="8:9" x14ac:dyDescent="0.25">
      <c r="H1106" t="s">
        <v>2849</v>
      </c>
      <c r="I1106" t="s">
        <v>2850</v>
      </c>
    </row>
    <row r="1107" spans="8:9" x14ac:dyDescent="0.25">
      <c r="H1107" t="s">
        <v>2851</v>
      </c>
      <c r="I1107" t="s">
        <v>2852</v>
      </c>
    </row>
    <row r="1108" spans="8:9" x14ac:dyDescent="0.25">
      <c r="H1108" t="s">
        <v>2853</v>
      </c>
      <c r="I1108" t="s">
        <v>2854</v>
      </c>
    </row>
    <row r="1109" spans="8:9" x14ac:dyDescent="0.25">
      <c r="H1109" t="s">
        <v>2855</v>
      </c>
      <c r="I1109" t="s">
        <v>2856</v>
      </c>
    </row>
    <row r="1110" spans="8:9" x14ac:dyDescent="0.25">
      <c r="H1110" t="s">
        <v>2857</v>
      </c>
      <c r="I1110" t="s">
        <v>2858</v>
      </c>
    </row>
    <row r="1111" spans="8:9" x14ac:dyDescent="0.25">
      <c r="H1111" t="s">
        <v>2859</v>
      </c>
      <c r="I1111" t="s">
        <v>2860</v>
      </c>
    </row>
    <row r="1112" spans="8:9" x14ac:dyDescent="0.25">
      <c r="H1112" t="s">
        <v>2861</v>
      </c>
      <c r="I1112" t="s">
        <v>2862</v>
      </c>
    </row>
    <row r="1113" spans="8:9" x14ac:dyDescent="0.25">
      <c r="H1113" t="s">
        <v>2863</v>
      </c>
      <c r="I1113" t="s">
        <v>2864</v>
      </c>
    </row>
    <row r="1114" spans="8:9" x14ac:dyDescent="0.25">
      <c r="H1114" t="s">
        <v>2865</v>
      </c>
      <c r="I1114" t="s">
        <v>2866</v>
      </c>
    </row>
    <row r="1115" spans="8:9" x14ac:dyDescent="0.25">
      <c r="H1115" t="s">
        <v>2867</v>
      </c>
      <c r="I1115" t="s">
        <v>2868</v>
      </c>
    </row>
    <row r="1116" spans="8:9" x14ac:dyDescent="0.25">
      <c r="H1116" t="s">
        <v>2869</v>
      </c>
      <c r="I1116" t="s">
        <v>2870</v>
      </c>
    </row>
    <row r="1117" spans="8:9" x14ac:dyDescent="0.25">
      <c r="H1117" t="s">
        <v>2871</v>
      </c>
      <c r="I1117" t="s">
        <v>2872</v>
      </c>
    </row>
    <row r="1118" spans="8:9" x14ac:dyDescent="0.25">
      <c r="H1118" t="s">
        <v>2873</v>
      </c>
      <c r="I1118" t="s">
        <v>2874</v>
      </c>
    </row>
    <row r="1119" spans="8:9" x14ac:dyDescent="0.25">
      <c r="H1119" t="s">
        <v>2875</v>
      </c>
      <c r="I1119" t="s">
        <v>2876</v>
      </c>
    </row>
    <row r="1120" spans="8:9" x14ac:dyDescent="0.25">
      <c r="H1120" t="s">
        <v>2877</v>
      </c>
      <c r="I1120" t="s">
        <v>2878</v>
      </c>
    </row>
    <row r="1121" spans="8:9" x14ac:dyDescent="0.25">
      <c r="H1121" t="s">
        <v>2879</v>
      </c>
      <c r="I1121" t="s">
        <v>2880</v>
      </c>
    </row>
    <row r="1122" spans="8:9" x14ac:dyDescent="0.25">
      <c r="H1122" t="s">
        <v>2881</v>
      </c>
      <c r="I1122" t="s">
        <v>2882</v>
      </c>
    </row>
    <row r="1123" spans="8:9" x14ac:dyDescent="0.25">
      <c r="H1123" t="s">
        <v>2883</v>
      </c>
      <c r="I1123" t="s">
        <v>2884</v>
      </c>
    </row>
    <row r="1124" spans="8:9" x14ac:dyDescent="0.25">
      <c r="H1124" t="s">
        <v>2885</v>
      </c>
      <c r="I1124" t="s">
        <v>2886</v>
      </c>
    </row>
    <row r="1125" spans="8:9" x14ac:dyDescent="0.25">
      <c r="H1125" t="s">
        <v>2887</v>
      </c>
      <c r="I1125" t="s">
        <v>2888</v>
      </c>
    </row>
    <row r="1126" spans="8:9" x14ac:dyDescent="0.25">
      <c r="H1126" t="s">
        <v>2889</v>
      </c>
      <c r="I1126" t="s">
        <v>2890</v>
      </c>
    </row>
    <row r="1127" spans="8:9" x14ac:dyDescent="0.25">
      <c r="H1127" t="s">
        <v>2891</v>
      </c>
      <c r="I1127" t="s">
        <v>2892</v>
      </c>
    </row>
    <row r="1128" spans="8:9" x14ac:dyDescent="0.25">
      <c r="H1128" t="s">
        <v>2893</v>
      </c>
      <c r="I1128" t="s">
        <v>2894</v>
      </c>
    </row>
    <row r="1129" spans="8:9" x14ac:dyDescent="0.25">
      <c r="H1129" t="s">
        <v>2895</v>
      </c>
      <c r="I1129" t="s">
        <v>2896</v>
      </c>
    </row>
    <row r="1130" spans="8:9" x14ac:dyDescent="0.25">
      <c r="H1130" t="s">
        <v>2897</v>
      </c>
      <c r="I1130" t="s">
        <v>2898</v>
      </c>
    </row>
    <row r="1131" spans="8:9" x14ac:dyDescent="0.25">
      <c r="H1131" t="s">
        <v>2899</v>
      </c>
      <c r="I1131" t="s">
        <v>2900</v>
      </c>
    </row>
    <row r="1132" spans="8:9" x14ac:dyDescent="0.25">
      <c r="H1132" t="s">
        <v>2901</v>
      </c>
      <c r="I1132" t="s">
        <v>2902</v>
      </c>
    </row>
    <row r="1133" spans="8:9" x14ac:dyDescent="0.25">
      <c r="H1133" t="s">
        <v>2903</v>
      </c>
      <c r="I1133" t="s">
        <v>2904</v>
      </c>
    </row>
    <row r="1134" spans="8:9" x14ac:dyDescent="0.25">
      <c r="H1134" t="s">
        <v>2905</v>
      </c>
      <c r="I1134" t="s">
        <v>2906</v>
      </c>
    </row>
    <row r="1135" spans="8:9" x14ac:dyDescent="0.25">
      <c r="H1135" t="s">
        <v>2907</v>
      </c>
      <c r="I1135" t="s">
        <v>2908</v>
      </c>
    </row>
    <row r="1136" spans="8:9" x14ac:dyDescent="0.25">
      <c r="H1136" t="s">
        <v>2909</v>
      </c>
      <c r="I1136" t="s">
        <v>2910</v>
      </c>
    </row>
    <row r="1137" spans="8:9" x14ac:dyDescent="0.25">
      <c r="H1137" t="s">
        <v>2911</v>
      </c>
      <c r="I1137" t="s">
        <v>2912</v>
      </c>
    </row>
    <row r="1138" spans="8:9" x14ac:dyDescent="0.25">
      <c r="H1138" t="s">
        <v>2913</v>
      </c>
      <c r="I1138" t="s">
        <v>2914</v>
      </c>
    </row>
    <row r="1139" spans="8:9" x14ac:dyDescent="0.25">
      <c r="H1139" t="s">
        <v>2915</v>
      </c>
      <c r="I1139" t="s">
        <v>2916</v>
      </c>
    </row>
    <row r="1140" spans="8:9" x14ac:dyDescent="0.25">
      <c r="H1140" t="s">
        <v>2917</v>
      </c>
      <c r="I1140" t="s">
        <v>2918</v>
      </c>
    </row>
    <row r="1141" spans="8:9" x14ac:dyDescent="0.25">
      <c r="H1141" t="s">
        <v>2919</v>
      </c>
      <c r="I1141" t="s">
        <v>2920</v>
      </c>
    </row>
    <row r="1142" spans="8:9" x14ac:dyDescent="0.25">
      <c r="H1142" t="s">
        <v>2921</v>
      </c>
      <c r="I1142" t="s">
        <v>2922</v>
      </c>
    </row>
    <row r="1143" spans="8:9" x14ac:dyDescent="0.25">
      <c r="H1143" t="s">
        <v>2923</v>
      </c>
      <c r="I1143" t="s">
        <v>2924</v>
      </c>
    </row>
    <row r="1144" spans="8:9" x14ac:dyDescent="0.25">
      <c r="H1144" t="s">
        <v>2925</v>
      </c>
      <c r="I1144" t="s">
        <v>2926</v>
      </c>
    </row>
    <row r="1145" spans="8:9" x14ac:dyDescent="0.25">
      <c r="H1145" t="s">
        <v>2927</v>
      </c>
      <c r="I1145" t="s">
        <v>2928</v>
      </c>
    </row>
    <row r="1146" spans="8:9" x14ac:dyDescent="0.25">
      <c r="H1146" t="s">
        <v>2929</v>
      </c>
      <c r="I1146" t="s">
        <v>2930</v>
      </c>
    </row>
    <row r="1147" spans="8:9" x14ac:dyDescent="0.25">
      <c r="H1147" t="s">
        <v>2931</v>
      </c>
      <c r="I1147" t="s">
        <v>2932</v>
      </c>
    </row>
    <row r="1148" spans="8:9" x14ac:dyDescent="0.25">
      <c r="H1148" t="s">
        <v>2933</v>
      </c>
      <c r="I1148" t="s">
        <v>2934</v>
      </c>
    </row>
    <row r="1149" spans="8:9" x14ac:dyDescent="0.25">
      <c r="H1149" t="s">
        <v>2935</v>
      </c>
      <c r="I1149" t="s">
        <v>2936</v>
      </c>
    </row>
    <row r="1150" spans="8:9" x14ac:dyDescent="0.25">
      <c r="H1150" t="s">
        <v>2937</v>
      </c>
      <c r="I1150" t="s">
        <v>2938</v>
      </c>
    </row>
    <row r="1151" spans="8:9" x14ac:dyDescent="0.25">
      <c r="H1151" t="s">
        <v>2939</v>
      </c>
      <c r="I1151" t="s">
        <v>2940</v>
      </c>
    </row>
    <row r="1152" spans="8:9" x14ac:dyDescent="0.25">
      <c r="H1152" t="s">
        <v>2941</v>
      </c>
      <c r="I1152" t="s">
        <v>2942</v>
      </c>
    </row>
    <row r="1153" spans="8:9" x14ac:dyDescent="0.25">
      <c r="H1153" t="s">
        <v>2943</v>
      </c>
      <c r="I1153" t="s">
        <v>2944</v>
      </c>
    </row>
    <row r="1154" spans="8:9" x14ac:dyDescent="0.25">
      <c r="H1154" t="s">
        <v>2945</v>
      </c>
      <c r="I1154" t="s">
        <v>2946</v>
      </c>
    </row>
    <row r="1155" spans="8:9" x14ac:dyDescent="0.25">
      <c r="H1155" t="s">
        <v>2947</v>
      </c>
      <c r="I1155" t="s">
        <v>2948</v>
      </c>
    </row>
    <row r="1156" spans="8:9" x14ac:dyDescent="0.25">
      <c r="H1156" t="s">
        <v>2949</v>
      </c>
      <c r="I1156" t="s">
        <v>2950</v>
      </c>
    </row>
    <row r="1157" spans="8:9" x14ac:dyDescent="0.25">
      <c r="H1157" t="s">
        <v>2951</v>
      </c>
      <c r="I1157" t="s">
        <v>2952</v>
      </c>
    </row>
    <row r="1158" spans="8:9" x14ac:dyDescent="0.25">
      <c r="H1158" t="s">
        <v>2953</v>
      </c>
      <c r="I1158" t="s">
        <v>2954</v>
      </c>
    </row>
    <row r="1159" spans="8:9" x14ac:dyDescent="0.25">
      <c r="H1159" t="s">
        <v>2955</v>
      </c>
      <c r="I1159" t="s">
        <v>2956</v>
      </c>
    </row>
    <row r="1160" spans="8:9" x14ac:dyDescent="0.25">
      <c r="H1160" t="s">
        <v>2957</v>
      </c>
      <c r="I1160" t="s">
        <v>2958</v>
      </c>
    </row>
    <row r="1161" spans="8:9" x14ac:dyDescent="0.25">
      <c r="H1161" t="s">
        <v>2959</v>
      </c>
      <c r="I1161" t="s">
        <v>2960</v>
      </c>
    </row>
    <row r="1162" spans="8:9" x14ac:dyDescent="0.25">
      <c r="H1162" t="s">
        <v>2961</v>
      </c>
      <c r="I1162" t="s">
        <v>2962</v>
      </c>
    </row>
    <row r="1163" spans="8:9" x14ac:dyDescent="0.25">
      <c r="H1163" t="s">
        <v>2963</v>
      </c>
      <c r="I1163" t="s">
        <v>2964</v>
      </c>
    </row>
    <row r="1164" spans="8:9" x14ac:dyDescent="0.25">
      <c r="H1164" t="s">
        <v>2965</v>
      </c>
      <c r="I1164" t="s">
        <v>2966</v>
      </c>
    </row>
    <row r="1165" spans="8:9" x14ac:dyDescent="0.25">
      <c r="H1165" t="s">
        <v>2967</v>
      </c>
      <c r="I1165" t="s">
        <v>1056</v>
      </c>
    </row>
    <row r="1166" spans="8:9" x14ac:dyDescent="0.25">
      <c r="H1166" t="s">
        <v>2968</v>
      </c>
      <c r="I1166" t="s">
        <v>2969</v>
      </c>
    </row>
    <row r="1167" spans="8:9" x14ac:dyDescent="0.25">
      <c r="H1167" t="s">
        <v>2970</v>
      </c>
      <c r="I1167" t="s">
        <v>2971</v>
      </c>
    </row>
    <row r="1168" spans="8:9" x14ac:dyDescent="0.25">
      <c r="H1168" t="s">
        <v>2972</v>
      </c>
      <c r="I1168" t="s">
        <v>2973</v>
      </c>
    </row>
    <row r="1169" spans="8:9" x14ac:dyDescent="0.25">
      <c r="H1169" t="s">
        <v>2974</v>
      </c>
      <c r="I1169" t="s">
        <v>2975</v>
      </c>
    </row>
    <row r="1170" spans="8:9" x14ac:dyDescent="0.25">
      <c r="H1170" t="s">
        <v>2976</v>
      </c>
      <c r="I1170" t="s">
        <v>2977</v>
      </c>
    </row>
    <row r="1171" spans="8:9" x14ac:dyDescent="0.25">
      <c r="H1171" t="s">
        <v>2978</v>
      </c>
      <c r="I1171" t="s">
        <v>2952</v>
      </c>
    </row>
    <row r="1172" spans="8:9" x14ac:dyDescent="0.25">
      <c r="H1172" t="s">
        <v>2979</v>
      </c>
      <c r="I1172" t="s">
        <v>2980</v>
      </c>
    </row>
    <row r="1173" spans="8:9" x14ac:dyDescent="0.25">
      <c r="H1173" t="s">
        <v>2981</v>
      </c>
      <c r="I1173" t="s">
        <v>2982</v>
      </c>
    </row>
    <row r="1174" spans="8:9" x14ac:dyDescent="0.25">
      <c r="H1174" t="s">
        <v>2983</v>
      </c>
      <c r="I1174" t="s">
        <v>2984</v>
      </c>
    </row>
    <row r="1175" spans="8:9" x14ac:dyDescent="0.25">
      <c r="H1175" t="s">
        <v>2985</v>
      </c>
      <c r="I1175" t="s">
        <v>2986</v>
      </c>
    </row>
    <row r="1176" spans="8:9" x14ac:dyDescent="0.25">
      <c r="H1176" t="s">
        <v>2987</v>
      </c>
      <c r="I1176" t="s">
        <v>2988</v>
      </c>
    </row>
    <row r="1177" spans="8:9" x14ac:dyDescent="0.25">
      <c r="H1177" t="s">
        <v>2989</v>
      </c>
      <c r="I1177" t="s">
        <v>2990</v>
      </c>
    </row>
    <row r="1178" spans="8:9" x14ac:dyDescent="0.25">
      <c r="H1178" t="s">
        <v>2991</v>
      </c>
      <c r="I1178" t="s">
        <v>2992</v>
      </c>
    </row>
    <row r="1179" spans="8:9" x14ac:dyDescent="0.25">
      <c r="H1179" t="s">
        <v>2993</v>
      </c>
      <c r="I1179" t="s">
        <v>2994</v>
      </c>
    </row>
    <row r="1180" spans="8:9" x14ac:dyDescent="0.25">
      <c r="H1180" t="s">
        <v>2995</v>
      </c>
      <c r="I1180" t="s">
        <v>2996</v>
      </c>
    </row>
    <row r="1181" spans="8:9" x14ac:dyDescent="0.25">
      <c r="H1181" t="s">
        <v>2997</v>
      </c>
      <c r="I1181" t="s">
        <v>2998</v>
      </c>
    </row>
    <row r="1182" spans="8:9" x14ac:dyDescent="0.25">
      <c r="H1182" t="s">
        <v>2999</v>
      </c>
      <c r="I1182" t="s">
        <v>3000</v>
      </c>
    </row>
    <row r="1183" spans="8:9" x14ac:dyDescent="0.25">
      <c r="H1183" t="s">
        <v>3001</v>
      </c>
      <c r="I1183" t="s">
        <v>3002</v>
      </c>
    </row>
    <row r="1184" spans="8:9" x14ac:dyDescent="0.25">
      <c r="H1184" t="s">
        <v>3003</v>
      </c>
      <c r="I1184" t="s">
        <v>3004</v>
      </c>
    </row>
    <row r="1185" spans="8:9" x14ac:dyDescent="0.25">
      <c r="H1185" t="s">
        <v>3005</v>
      </c>
      <c r="I1185" t="s">
        <v>3006</v>
      </c>
    </row>
    <row r="1186" spans="8:9" x14ac:dyDescent="0.25">
      <c r="H1186" t="s">
        <v>3007</v>
      </c>
      <c r="I1186" t="s">
        <v>3008</v>
      </c>
    </row>
    <row r="1187" spans="8:9" x14ac:dyDescent="0.25">
      <c r="H1187" t="s">
        <v>3009</v>
      </c>
      <c r="I1187" t="s">
        <v>3010</v>
      </c>
    </row>
    <row r="1188" spans="8:9" x14ac:dyDescent="0.25">
      <c r="H1188" t="s">
        <v>3011</v>
      </c>
      <c r="I1188" t="s">
        <v>3012</v>
      </c>
    </row>
    <row r="1189" spans="8:9" x14ac:dyDescent="0.25">
      <c r="H1189" t="s">
        <v>3013</v>
      </c>
      <c r="I1189" t="s">
        <v>3014</v>
      </c>
    </row>
    <row r="1190" spans="8:9" x14ac:dyDescent="0.25">
      <c r="H1190" t="s">
        <v>3015</v>
      </c>
      <c r="I1190" t="s">
        <v>3016</v>
      </c>
    </row>
    <row r="1191" spans="8:9" x14ac:dyDescent="0.25">
      <c r="H1191" t="s">
        <v>3017</v>
      </c>
      <c r="I1191" t="s">
        <v>3018</v>
      </c>
    </row>
    <row r="1192" spans="8:9" x14ac:dyDescent="0.25">
      <c r="H1192" t="s">
        <v>3019</v>
      </c>
      <c r="I1192" t="s">
        <v>3020</v>
      </c>
    </row>
    <row r="1193" spans="8:9" x14ac:dyDescent="0.25">
      <c r="H1193" t="s">
        <v>3021</v>
      </c>
      <c r="I1193" t="s">
        <v>2886</v>
      </c>
    </row>
    <row r="1194" spans="8:9" x14ac:dyDescent="0.25">
      <c r="H1194" t="s">
        <v>3022</v>
      </c>
      <c r="I1194" t="s">
        <v>3023</v>
      </c>
    </row>
    <row r="1195" spans="8:9" x14ac:dyDescent="0.25">
      <c r="H1195" t="s">
        <v>3024</v>
      </c>
      <c r="I1195" t="s">
        <v>3025</v>
      </c>
    </row>
    <row r="1196" spans="8:9" x14ac:dyDescent="0.25">
      <c r="H1196" t="s">
        <v>3026</v>
      </c>
      <c r="I1196" t="s">
        <v>3027</v>
      </c>
    </row>
    <row r="1197" spans="8:9" x14ac:dyDescent="0.25">
      <c r="H1197" t="s">
        <v>3028</v>
      </c>
      <c r="I1197" t="s">
        <v>3029</v>
      </c>
    </row>
    <row r="1198" spans="8:9" x14ac:dyDescent="0.25">
      <c r="H1198" t="s">
        <v>3030</v>
      </c>
      <c r="I1198" t="s">
        <v>3031</v>
      </c>
    </row>
    <row r="1199" spans="8:9" x14ac:dyDescent="0.25">
      <c r="H1199" t="s">
        <v>3032</v>
      </c>
      <c r="I1199" t="s">
        <v>3033</v>
      </c>
    </row>
    <row r="1200" spans="8:9" x14ac:dyDescent="0.25">
      <c r="H1200" t="s">
        <v>3034</v>
      </c>
      <c r="I1200" t="s">
        <v>3035</v>
      </c>
    </row>
    <row r="1201" spans="8:9" x14ac:dyDescent="0.25">
      <c r="H1201" t="s">
        <v>3036</v>
      </c>
      <c r="I1201" t="s">
        <v>3037</v>
      </c>
    </row>
    <row r="1202" spans="8:9" x14ac:dyDescent="0.25">
      <c r="H1202" t="s">
        <v>3038</v>
      </c>
      <c r="I1202" t="s">
        <v>3039</v>
      </c>
    </row>
    <row r="1203" spans="8:9" x14ac:dyDescent="0.25">
      <c r="H1203" t="s">
        <v>3040</v>
      </c>
      <c r="I1203" t="s">
        <v>3041</v>
      </c>
    </row>
    <row r="1204" spans="8:9" x14ac:dyDescent="0.25">
      <c r="H1204" t="s">
        <v>3042</v>
      </c>
      <c r="I1204" t="s">
        <v>3043</v>
      </c>
    </row>
    <row r="1205" spans="8:9" x14ac:dyDescent="0.25">
      <c r="H1205" t="s">
        <v>3044</v>
      </c>
      <c r="I1205" t="s">
        <v>3045</v>
      </c>
    </row>
    <row r="1206" spans="8:9" x14ac:dyDescent="0.25">
      <c r="H1206" t="s">
        <v>3046</v>
      </c>
      <c r="I1206" t="s">
        <v>3047</v>
      </c>
    </row>
    <row r="1207" spans="8:9" x14ac:dyDescent="0.25">
      <c r="H1207" t="s">
        <v>3048</v>
      </c>
      <c r="I1207" t="s">
        <v>3049</v>
      </c>
    </row>
    <row r="1208" spans="8:9" x14ac:dyDescent="0.25">
      <c r="H1208" t="s">
        <v>3050</v>
      </c>
      <c r="I1208" t="s">
        <v>3051</v>
      </c>
    </row>
    <row r="1209" spans="8:9" x14ac:dyDescent="0.25">
      <c r="H1209" t="s">
        <v>3052</v>
      </c>
      <c r="I1209" t="s">
        <v>3053</v>
      </c>
    </row>
    <row r="1210" spans="8:9" x14ac:dyDescent="0.25">
      <c r="H1210" t="s">
        <v>3054</v>
      </c>
      <c r="I1210" t="s">
        <v>3055</v>
      </c>
    </row>
    <row r="1211" spans="8:9" x14ac:dyDescent="0.25">
      <c r="H1211" t="s">
        <v>3056</v>
      </c>
      <c r="I1211" t="s">
        <v>3057</v>
      </c>
    </row>
    <row r="1212" spans="8:9" x14ac:dyDescent="0.25">
      <c r="H1212" t="s">
        <v>3058</v>
      </c>
      <c r="I1212" t="s">
        <v>3059</v>
      </c>
    </row>
  </sheetData>
  <autoFilter ref="A3:I311"/>
  <pageMargins left="0.7" right="0.7" top="0.75" bottom="0.75" header="0.3" footer="0.3"/>
  <pageSetup scale="71" orientation="landscape" r:id="rId1"/>
  <headerFooter>
    <oddFooter>&amp;R&amp;"Times New Roman,Bold"&amp;12Attachment to Response to LGE KIUC Question No. 7 
Page &amp;P of &amp;N
Hudson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LGE Summary by Ferc by Month</vt:lpstr>
      <vt:lpstr>Q.8 LGE Labor</vt:lpstr>
      <vt:lpstr>Plan Headcount</vt:lpstr>
      <vt:lpstr>Act 2013-2014</vt:lpstr>
      <vt:lpstr>2015-2017</vt:lpstr>
      <vt:lpstr>Lookups</vt:lpstr>
      <vt:lpstr>'LGE Summary by Ferc by Month'!Print_Area</vt:lpstr>
      <vt:lpstr>'Q.8 LGE Labor'!Print_Area</vt:lpstr>
      <vt:lpstr>'LGE Summary by Ferc by Month'!Print_Titles</vt:lpstr>
      <vt:lpstr>'Q.8 LGE Labor'!Print_Titles</vt:lpstr>
      <vt:lpstr>'Act 2013-2014'!Retired_2013_2014</vt:lpstr>
      <vt:lpstr>'2015-2017'!Retired_units_in_Plan_less_CO_1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2015-01-21T18:24:11Z</dcterms:created>
  <dcterms:modified xsi:type="dcterms:W3CDTF">2015-01-21T18:24:28Z</dcterms:modified>
</cp:coreProperties>
</file>