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75" windowWidth="20730" windowHeight="10545"/>
  </bookViews>
  <sheets>
    <sheet name="Gas" sheetId="1" r:id="rId1"/>
  </sheets>
  <definedNames>
    <definedName name="_xlnm._FilterDatabase" localSheetId="0" hidden="1">Gas!$A$4:$DI$333</definedName>
    <definedName name="_xlnm.Print_Area" localSheetId="0">Gas!$A$1:$BK$333</definedName>
    <definedName name="_xlnm.Print_Titles" localSheetId="0">Gas!$A:$B,Gas!$1:$4</definedName>
  </definedNames>
  <calcPr calcId="145621"/>
</workbook>
</file>

<file path=xl/calcChain.xml><?xml version="1.0" encoding="utf-8"?>
<calcChain xmlns="http://schemas.openxmlformats.org/spreadsheetml/2006/main">
  <c r="AF332" i="1" l="1"/>
  <c r="AF331" i="1"/>
  <c r="AF330" i="1"/>
  <c r="BK330" i="1" s="1"/>
  <c r="AF329" i="1"/>
  <c r="AF328" i="1"/>
  <c r="AF327" i="1"/>
  <c r="AF326" i="1"/>
  <c r="BK326" i="1" s="1"/>
  <c r="AF325" i="1"/>
  <c r="AF324" i="1"/>
  <c r="AF323" i="1"/>
  <c r="AF322" i="1"/>
  <c r="BK322" i="1" s="1"/>
  <c r="AF321" i="1"/>
  <c r="AF320" i="1"/>
  <c r="AF319" i="1"/>
  <c r="BK319" i="1" s="1"/>
  <c r="AF318" i="1"/>
  <c r="BK318" i="1" s="1"/>
  <c r="AF317" i="1"/>
  <c r="AF316" i="1"/>
  <c r="AF315" i="1"/>
  <c r="AF314" i="1"/>
  <c r="BK314" i="1" s="1"/>
  <c r="AF313" i="1"/>
  <c r="AF312" i="1"/>
  <c r="AF311" i="1"/>
  <c r="AF310" i="1"/>
  <c r="AF309" i="1"/>
  <c r="AF308" i="1"/>
  <c r="AF307" i="1"/>
  <c r="BK307" i="1" s="1"/>
  <c r="AF306" i="1"/>
  <c r="BK306" i="1" s="1"/>
  <c r="AF305" i="1"/>
  <c r="AF304" i="1"/>
  <c r="AF303" i="1"/>
  <c r="BK303" i="1" s="1"/>
  <c r="AF302" i="1"/>
  <c r="BK302" i="1" s="1"/>
  <c r="AF301" i="1"/>
  <c r="AF300" i="1"/>
  <c r="AF299" i="1"/>
  <c r="AF298" i="1"/>
  <c r="BK298" i="1" s="1"/>
  <c r="AF297" i="1"/>
  <c r="AF296" i="1"/>
  <c r="AF295" i="1"/>
  <c r="AF294" i="1"/>
  <c r="AF293" i="1"/>
  <c r="AF292" i="1"/>
  <c r="AF291" i="1"/>
  <c r="BK291" i="1" s="1"/>
  <c r="AF290" i="1"/>
  <c r="BK290" i="1" s="1"/>
  <c r="AF289" i="1"/>
  <c r="AF288" i="1"/>
  <c r="AF287" i="1"/>
  <c r="BK287" i="1" s="1"/>
  <c r="AF286" i="1"/>
  <c r="BK286" i="1" s="1"/>
  <c r="AF285" i="1"/>
  <c r="AF284" i="1"/>
  <c r="AF283" i="1"/>
  <c r="BK283" i="1" s="1"/>
  <c r="AF282" i="1"/>
  <c r="BK282" i="1" s="1"/>
  <c r="AF281" i="1"/>
  <c r="AF280" i="1"/>
  <c r="AF279" i="1"/>
  <c r="AF278" i="1"/>
  <c r="BK278" i="1" s="1"/>
  <c r="AF277" i="1"/>
  <c r="AF276" i="1"/>
  <c r="AF275" i="1"/>
  <c r="AF274" i="1"/>
  <c r="AF273" i="1"/>
  <c r="AF272" i="1"/>
  <c r="AF271" i="1"/>
  <c r="BK271" i="1" s="1"/>
  <c r="AF270" i="1"/>
  <c r="BK270" i="1" s="1"/>
  <c r="AF269" i="1"/>
  <c r="AF268" i="1"/>
  <c r="AF267" i="1"/>
  <c r="BK267" i="1" s="1"/>
  <c r="AF266" i="1"/>
  <c r="BK266" i="1" s="1"/>
  <c r="AF265" i="1"/>
  <c r="AF264" i="1"/>
  <c r="AF263" i="1"/>
  <c r="AF262" i="1"/>
  <c r="BK262" i="1" s="1"/>
  <c r="AF261" i="1"/>
  <c r="AF260" i="1"/>
  <c r="AF259" i="1"/>
  <c r="AF258" i="1"/>
  <c r="AF257" i="1"/>
  <c r="AF256" i="1"/>
  <c r="AF255" i="1"/>
  <c r="BK255" i="1" s="1"/>
  <c r="AF254" i="1"/>
  <c r="BK254" i="1" s="1"/>
  <c r="AF253" i="1"/>
  <c r="BK253" i="1" s="1"/>
  <c r="AF252" i="1"/>
  <c r="AF251" i="1"/>
  <c r="BK251" i="1" s="1"/>
  <c r="AF250" i="1"/>
  <c r="BK250" i="1" s="1"/>
  <c r="AF249" i="1"/>
  <c r="BK249" i="1" s="1"/>
  <c r="AF248" i="1"/>
  <c r="AF247" i="1"/>
  <c r="AF246" i="1"/>
  <c r="BK246" i="1" s="1"/>
  <c r="AF245" i="1"/>
  <c r="BK245" i="1" s="1"/>
  <c r="AF244" i="1"/>
  <c r="AF243" i="1"/>
  <c r="BK243" i="1" s="1"/>
  <c r="AF242" i="1"/>
  <c r="BK242" i="1" s="1"/>
  <c r="AF241" i="1"/>
  <c r="BK241" i="1" s="1"/>
  <c r="AF240" i="1"/>
  <c r="AF239" i="1"/>
  <c r="BK239" i="1" s="1"/>
  <c r="AF238" i="1"/>
  <c r="BK238" i="1" s="1"/>
  <c r="AF237" i="1"/>
  <c r="BK237" i="1" s="1"/>
  <c r="AF236" i="1"/>
  <c r="AF235" i="1"/>
  <c r="BK235" i="1" s="1"/>
  <c r="AF234" i="1"/>
  <c r="BK234" i="1" s="1"/>
  <c r="AF233" i="1"/>
  <c r="BK233" i="1" s="1"/>
  <c r="AF232" i="1"/>
  <c r="AF231" i="1"/>
  <c r="AF230" i="1"/>
  <c r="BK230" i="1" s="1"/>
  <c r="AF229" i="1"/>
  <c r="BK229" i="1" s="1"/>
  <c r="AF228" i="1"/>
  <c r="AF227" i="1"/>
  <c r="AF226" i="1"/>
  <c r="BK226" i="1" s="1"/>
  <c r="AF225" i="1"/>
  <c r="AF224" i="1"/>
  <c r="AF223" i="1"/>
  <c r="BK223" i="1" s="1"/>
  <c r="AF222" i="1"/>
  <c r="BK222" i="1" s="1"/>
  <c r="AF221" i="1"/>
  <c r="BK221" i="1" s="1"/>
  <c r="AF220" i="1"/>
  <c r="AF219" i="1"/>
  <c r="BK219" i="1" s="1"/>
  <c r="AF218" i="1"/>
  <c r="BK218" i="1" s="1"/>
  <c r="AF217" i="1"/>
  <c r="BK217" i="1" s="1"/>
  <c r="AF216" i="1"/>
  <c r="AF215" i="1"/>
  <c r="BK215" i="1" s="1"/>
  <c r="AF214" i="1"/>
  <c r="BK214" i="1" s="1"/>
  <c r="AF213" i="1"/>
  <c r="BK213" i="1" s="1"/>
  <c r="AF212" i="1"/>
  <c r="AF211" i="1"/>
  <c r="AF210" i="1"/>
  <c r="AF209" i="1"/>
  <c r="BK209" i="1" s="1"/>
  <c r="AF208" i="1"/>
  <c r="AF207" i="1"/>
  <c r="BK207" i="1" s="1"/>
  <c r="AF206" i="1"/>
  <c r="BK206" i="1" s="1"/>
  <c r="AF205" i="1"/>
  <c r="BK205" i="1" s="1"/>
  <c r="AF204" i="1"/>
  <c r="AF203" i="1"/>
  <c r="BK203" i="1" s="1"/>
  <c r="AF202" i="1"/>
  <c r="BK202" i="1" s="1"/>
  <c r="AF201" i="1"/>
  <c r="AF200" i="1"/>
  <c r="AF199" i="1"/>
  <c r="AF198" i="1"/>
  <c r="BK198" i="1" s="1"/>
  <c r="AF197" i="1"/>
  <c r="BK197" i="1" s="1"/>
  <c r="AF196" i="1"/>
  <c r="AF195" i="1"/>
  <c r="AF194" i="1"/>
  <c r="AF193" i="1"/>
  <c r="BK193" i="1" s="1"/>
  <c r="AF192" i="1"/>
  <c r="AF191" i="1"/>
  <c r="BK191" i="1" s="1"/>
  <c r="AF190" i="1"/>
  <c r="BK190" i="1" s="1"/>
  <c r="AF189" i="1"/>
  <c r="BK189" i="1" s="1"/>
  <c r="AF188" i="1"/>
  <c r="AF187" i="1"/>
  <c r="BK187" i="1" s="1"/>
  <c r="AF186" i="1"/>
  <c r="BK186" i="1" s="1"/>
  <c r="AF185" i="1"/>
  <c r="BK185" i="1" s="1"/>
  <c r="AF184" i="1"/>
  <c r="AF183" i="1"/>
  <c r="AF182" i="1"/>
  <c r="BK182" i="1" s="1"/>
  <c r="AF181" i="1"/>
  <c r="BK181" i="1" s="1"/>
  <c r="AF180" i="1"/>
  <c r="AF179" i="1"/>
  <c r="BK179" i="1" s="1"/>
  <c r="AF178" i="1"/>
  <c r="BK178" i="1" s="1"/>
  <c r="AF177" i="1"/>
  <c r="BK177" i="1" s="1"/>
  <c r="AF176" i="1"/>
  <c r="AF175" i="1"/>
  <c r="BK175" i="1" s="1"/>
  <c r="AF174" i="1"/>
  <c r="BK174" i="1" s="1"/>
  <c r="AF173" i="1"/>
  <c r="BK173" i="1" s="1"/>
  <c r="AF172" i="1"/>
  <c r="AF171" i="1"/>
  <c r="BK171" i="1" s="1"/>
  <c r="AF170" i="1"/>
  <c r="BK170" i="1" s="1"/>
  <c r="AF169" i="1"/>
  <c r="BK169" i="1" s="1"/>
  <c r="AF168" i="1"/>
  <c r="AF167" i="1"/>
  <c r="AF166" i="1"/>
  <c r="BK166" i="1" s="1"/>
  <c r="AF165" i="1"/>
  <c r="BK165" i="1" s="1"/>
  <c r="AF164" i="1"/>
  <c r="AF163" i="1"/>
  <c r="AF162" i="1"/>
  <c r="BK162" i="1" s="1"/>
  <c r="AF161" i="1"/>
  <c r="BK161" i="1" s="1"/>
  <c r="AF160" i="1"/>
  <c r="AF159" i="1"/>
  <c r="BK159" i="1" s="1"/>
  <c r="AF158" i="1"/>
  <c r="BK158" i="1" s="1"/>
  <c r="AF157" i="1"/>
  <c r="BK157" i="1" s="1"/>
  <c r="AF156" i="1"/>
  <c r="AF155" i="1"/>
  <c r="BK155" i="1" s="1"/>
  <c r="AF154" i="1"/>
  <c r="BK154" i="1" s="1"/>
  <c r="AF153" i="1"/>
  <c r="BK153" i="1" s="1"/>
  <c r="AF152" i="1"/>
  <c r="AF151" i="1"/>
  <c r="BK151" i="1" s="1"/>
  <c r="AF150" i="1"/>
  <c r="BK150" i="1" s="1"/>
  <c r="AF149" i="1"/>
  <c r="BK149" i="1" s="1"/>
  <c r="AF148" i="1"/>
  <c r="AF147" i="1"/>
  <c r="AF146" i="1"/>
  <c r="AF145" i="1"/>
  <c r="BK145" i="1" s="1"/>
  <c r="AF144" i="1"/>
  <c r="AF143" i="1"/>
  <c r="BK143" i="1" s="1"/>
  <c r="AF142" i="1"/>
  <c r="BK142" i="1" s="1"/>
  <c r="AF141" i="1"/>
  <c r="BK141" i="1" s="1"/>
  <c r="AF140" i="1"/>
  <c r="AF139" i="1"/>
  <c r="BK139" i="1" s="1"/>
  <c r="AF138" i="1"/>
  <c r="BK138" i="1" s="1"/>
  <c r="AF137" i="1"/>
  <c r="BK137" i="1" s="1"/>
  <c r="AF136" i="1"/>
  <c r="AF135" i="1"/>
  <c r="AF134" i="1"/>
  <c r="BK134" i="1" s="1"/>
  <c r="AF133" i="1"/>
  <c r="BK133" i="1" s="1"/>
  <c r="AF132" i="1"/>
  <c r="AF131" i="1"/>
  <c r="AF130" i="1"/>
  <c r="AF129" i="1"/>
  <c r="BK129" i="1" s="1"/>
  <c r="AF128" i="1"/>
  <c r="AF127" i="1"/>
  <c r="BK127" i="1" s="1"/>
  <c r="AF126" i="1"/>
  <c r="BK126" i="1" s="1"/>
  <c r="AF125" i="1"/>
  <c r="BK125" i="1" s="1"/>
  <c r="AF124" i="1"/>
  <c r="AF123" i="1"/>
  <c r="BK123" i="1" s="1"/>
  <c r="AF122" i="1"/>
  <c r="BK122" i="1" s="1"/>
  <c r="AF121" i="1"/>
  <c r="BK121" i="1" s="1"/>
  <c r="AF120" i="1"/>
  <c r="AF119" i="1"/>
  <c r="AF118" i="1"/>
  <c r="BK118" i="1" s="1"/>
  <c r="AF117" i="1"/>
  <c r="BK117" i="1" s="1"/>
  <c r="AF116" i="1"/>
  <c r="AF115" i="1"/>
  <c r="BK115" i="1" s="1"/>
  <c r="AF114" i="1"/>
  <c r="AF113" i="1"/>
  <c r="BK113" i="1" s="1"/>
  <c r="AF112" i="1"/>
  <c r="AF111" i="1"/>
  <c r="BK111" i="1" s="1"/>
  <c r="AF110" i="1"/>
  <c r="BK110" i="1" s="1"/>
  <c r="AF109" i="1"/>
  <c r="BK109" i="1" s="1"/>
  <c r="AF108" i="1"/>
  <c r="AF107" i="1"/>
  <c r="BK107" i="1" s="1"/>
  <c r="AF106" i="1"/>
  <c r="BK106" i="1" s="1"/>
  <c r="AF105" i="1"/>
  <c r="BK105" i="1" s="1"/>
  <c r="AF104" i="1"/>
  <c r="AF103" i="1"/>
  <c r="AF102" i="1"/>
  <c r="BK102" i="1" s="1"/>
  <c r="AF101" i="1"/>
  <c r="BK101" i="1" s="1"/>
  <c r="AF100" i="1"/>
  <c r="AF99" i="1"/>
  <c r="AF98" i="1"/>
  <c r="BK98" i="1" s="1"/>
  <c r="AF97" i="1"/>
  <c r="BK97" i="1" s="1"/>
  <c r="AF96" i="1"/>
  <c r="AF95" i="1"/>
  <c r="BK95" i="1" s="1"/>
  <c r="AF94" i="1"/>
  <c r="BK94" i="1" s="1"/>
  <c r="AF93" i="1"/>
  <c r="BK93" i="1" s="1"/>
  <c r="AF92" i="1"/>
  <c r="AF91" i="1"/>
  <c r="BK91" i="1" s="1"/>
  <c r="AF90" i="1"/>
  <c r="BK90" i="1" s="1"/>
  <c r="AF89" i="1"/>
  <c r="BK89" i="1" s="1"/>
  <c r="AF88" i="1"/>
  <c r="AF87" i="1"/>
  <c r="BK87" i="1" s="1"/>
  <c r="AF86" i="1"/>
  <c r="BK86" i="1" s="1"/>
  <c r="AF85" i="1"/>
  <c r="BK85" i="1" s="1"/>
  <c r="AF84" i="1"/>
  <c r="AF83" i="1"/>
  <c r="AF82" i="1"/>
  <c r="AF81" i="1"/>
  <c r="BK81" i="1" s="1"/>
  <c r="AF80" i="1"/>
  <c r="AF79" i="1"/>
  <c r="BK79" i="1" s="1"/>
  <c r="AF78" i="1"/>
  <c r="BK78" i="1" s="1"/>
  <c r="AF77" i="1"/>
  <c r="BK77" i="1" s="1"/>
  <c r="AF76" i="1"/>
  <c r="AF75" i="1"/>
  <c r="BK75" i="1" s="1"/>
  <c r="AF74" i="1"/>
  <c r="BK74" i="1" s="1"/>
  <c r="AF73" i="1"/>
  <c r="AF72" i="1"/>
  <c r="AF71" i="1"/>
  <c r="AF70" i="1"/>
  <c r="BK70" i="1" s="1"/>
  <c r="AF69" i="1"/>
  <c r="BK69" i="1" s="1"/>
  <c r="AF68" i="1"/>
  <c r="AF67" i="1"/>
  <c r="AF66" i="1"/>
  <c r="AF65" i="1"/>
  <c r="BK65" i="1" s="1"/>
  <c r="AF64" i="1"/>
  <c r="AF63" i="1"/>
  <c r="BK63" i="1" s="1"/>
  <c r="AF62" i="1"/>
  <c r="BK62" i="1" s="1"/>
  <c r="AF61" i="1"/>
  <c r="BK61" i="1" s="1"/>
  <c r="AF60" i="1"/>
  <c r="AF59" i="1"/>
  <c r="BK59" i="1" s="1"/>
  <c r="AF58" i="1"/>
  <c r="BK58" i="1" s="1"/>
  <c r="AF57" i="1"/>
  <c r="BK57" i="1" s="1"/>
  <c r="AF56" i="1"/>
  <c r="AF55" i="1"/>
  <c r="AF54" i="1"/>
  <c r="BK54" i="1" s="1"/>
  <c r="AF53" i="1"/>
  <c r="BK53" i="1" s="1"/>
  <c r="AF52" i="1"/>
  <c r="AF51" i="1"/>
  <c r="BK51" i="1" s="1"/>
  <c r="AF50" i="1"/>
  <c r="AF49" i="1"/>
  <c r="AF48" i="1"/>
  <c r="AF47" i="1"/>
  <c r="BK47" i="1" s="1"/>
  <c r="AF46" i="1"/>
  <c r="BK46" i="1" s="1"/>
  <c r="AF45" i="1"/>
  <c r="BK45" i="1" s="1"/>
  <c r="AF44" i="1"/>
  <c r="AF43" i="1"/>
  <c r="BK43" i="1" s="1"/>
  <c r="AF42" i="1"/>
  <c r="BK42" i="1" s="1"/>
  <c r="AF41" i="1"/>
  <c r="AF40" i="1"/>
  <c r="AF39" i="1"/>
  <c r="AF38" i="1"/>
  <c r="BK38" i="1" s="1"/>
  <c r="AF37" i="1"/>
  <c r="BK37" i="1" s="1"/>
  <c r="AF36" i="1"/>
  <c r="AF35" i="1"/>
  <c r="AF34" i="1"/>
  <c r="BK34" i="1" s="1"/>
  <c r="AF33" i="1"/>
  <c r="AF32" i="1"/>
  <c r="AF31" i="1"/>
  <c r="BK31" i="1" s="1"/>
  <c r="AF30" i="1"/>
  <c r="BK30" i="1" s="1"/>
  <c r="AF29" i="1"/>
  <c r="BK29" i="1" s="1"/>
  <c r="AF28" i="1"/>
  <c r="AF27" i="1"/>
  <c r="BK27" i="1" s="1"/>
  <c r="AF26" i="1"/>
  <c r="BK26" i="1" s="1"/>
  <c r="AF25" i="1"/>
  <c r="BK25" i="1" s="1"/>
  <c r="AF24" i="1"/>
  <c r="AF23" i="1"/>
  <c r="BK23" i="1" s="1"/>
  <c r="AF22" i="1"/>
  <c r="BK22" i="1" s="1"/>
  <c r="AF21" i="1"/>
  <c r="BK21" i="1" s="1"/>
  <c r="AF20" i="1"/>
  <c r="AF19" i="1"/>
  <c r="AF18" i="1"/>
  <c r="AF17" i="1"/>
  <c r="BK17" i="1" s="1"/>
  <c r="AF16" i="1"/>
  <c r="AF15" i="1"/>
  <c r="BK15" i="1" s="1"/>
  <c r="AF14" i="1"/>
  <c r="BK14" i="1" s="1"/>
  <c r="AF13" i="1"/>
  <c r="BK13" i="1" s="1"/>
  <c r="AF12" i="1"/>
  <c r="AF11" i="1"/>
  <c r="BK11" i="1" s="1"/>
  <c r="AF10" i="1"/>
  <c r="BK10" i="1" s="1"/>
  <c r="AF9" i="1"/>
  <c r="AF8" i="1"/>
  <c r="AF7" i="1"/>
  <c r="AF6" i="1"/>
  <c r="BK6" i="1" s="1"/>
  <c r="AF5" i="1"/>
  <c r="BK5" i="1" s="1"/>
  <c r="O332" i="1"/>
  <c r="O331" i="1"/>
  <c r="AT331" i="1" s="1"/>
  <c r="O330" i="1"/>
  <c r="AT330" i="1" s="1"/>
  <c r="O329" i="1"/>
  <c r="O328" i="1"/>
  <c r="O327" i="1"/>
  <c r="O326" i="1"/>
  <c r="AT326" i="1" s="1"/>
  <c r="O325" i="1"/>
  <c r="O324" i="1"/>
  <c r="O323" i="1"/>
  <c r="O322" i="1"/>
  <c r="AT322" i="1" s="1"/>
  <c r="O321" i="1"/>
  <c r="O320" i="1"/>
  <c r="O319" i="1"/>
  <c r="AT319" i="1" s="1"/>
  <c r="O318" i="1"/>
  <c r="O317" i="1"/>
  <c r="O316" i="1"/>
  <c r="O315" i="1"/>
  <c r="AT315" i="1" s="1"/>
  <c r="O314" i="1"/>
  <c r="O313" i="1"/>
  <c r="O312" i="1"/>
  <c r="O311" i="1"/>
  <c r="AT311" i="1" s="1"/>
  <c r="O310" i="1"/>
  <c r="O309" i="1"/>
  <c r="O308" i="1"/>
  <c r="O307" i="1"/>
  <c r="AT307" i="1" s="1"/>
  <c r="O306" i="1"/>
  <c r="O305" i="1"/>
  <c r="O304" i="1"/>
  <c r="O303" i="1"/>
  <c r="AT303" i="1" s="1"/>
  <c r="O302" i="1"/>
  <c r="O301" i="1"/>
  <c r="O300" i="1"/>
  <c r="O299" i="1"/>
  <c r="AT299" i="1" s="1"/>
  <c r="O298" i="1"/>
  <c r="O297" i="1"/>
  <c r="O296" i="1"/>
  <c r="O295" i="1"/>
  <c r="AT295" i="1" s="1"/>
  <c r="O294" i="1"/>
  <c r="O293" i="1"/>
  <c r="O292" i="1"/>
  <c r="O291" i="1"/>
  <c r="AT291" i="1" s="1"/>
  <c r="O290" i="1"/>
  <c r="O289" i="1"/>
  <c r="O288" i="1"/>
  <c r="O287" i="1"/>
  <c r="O286" i="1"/>
  <c r="O285" i="1"/>
  <c r="O284" i="1"/>
  <c r="O283" i="1"/>
  <c r="AT283" i="1" s="1"/>
  <c r="O282" i="1"/>
  <c r="O281" i="1"/>
  <c r="O280" i="1"/>
  <c r="O279" i="1"/>
  <c r="AT279" i="1" s="1"/>
  <c r="O278" i="1"/>
  <c r="O277" i="1"/>
  <c r="O276" i="1"/>
  <c r="O275" i="1"/>
  <c r="AT275" i="1" s="1"/>
  <c r="O274" i="1"/>
  <c r="O273" i="1"/>
  <c r="O272" i="1"/>
  <c r="O271" i="1"/>
  <c r="AT271" i="1" s="1"/>
  <c r="O270" i="1"/>
  <c r="O269" i="1"/>
  <c r="O268" i="1"/>
  <c r="O267" i="1"/>
  <c r="AT267" i="1" s="1"/>
  <c r="O266" i="1"/>
  <c r="O265" i="1"/>
  <c r="O264" i="1"/>
  <c r="O263" i="1"/>
  <c r="AT263" i="1" s="1"/>
  <c r="O262" i="1"/>
  <c r="O261" i="1"/>
  <c r="O260" i="1"/>
  <c r="O259" i="1"/>
  <c r="AT259" i="1" s="1"/>
  <c r="O258" i="1"/>
  <c r="O257" i="1"/>
  <c r="O256" i="1"/>
  <c r="O255" i="1"/>
  <c r="AT255" i="1" s="1"/>
  <c r="O254" i="1"/>
  <c r="AT254" i="1" s="1"/>
  <c r="O253" i="1"/>
  <c r="AT253" i="1" s="1"/>
  <c r="O252" i="1"/>
  <c r="AT252" i="1" s="1"/>
  <c r="O251" i="1"/>
  <c r="AT251" i="1" s="1"/>
  <c r="O250" i="1"/>
  <c r="AT250" i="1" s="1"/>
  <c r="O249" i="1"/>
  <c r="O248" i="1"/>
  <c r="O247" i="1"/>
  <c r="AT247" i="1" s="1"/>
  <c r="O246" i="1"/>
  <c r="O245" i="1"/>
  <c r="AT245" i="1" s="1"/>
  <c r="O244" i="1"/>
  <c r="O243" i="1"/>
  <c r="AT243" i="1" s="1"/>
  <c r="O242" i="1"/>
  <c r="O241" i="1"/>
  <c r="O240" i="1"/>
  <c r="O239" i="1"/>
  <c r="AT239" i="1" s="1"/>
  <c r="O238" i="1"/>
  <c r="O237" i="1"/>
  <c r="O236" i="1"/>
  <c r="O235" i="1"/>
  <c r="AT235" i="1" s="1"/>
  <c r="O234" i="1"/>
  <c r="AT234" i="1" s="1"/>
  <c r="O233" i="1"/>
  <c r="AT233" i="1" s="1"/>
  <c r="O232" i="1"/>
  <c r="AT232" i="1" s="1"/>
  <c r="O231" i="1"/>
  <c r="AT231" i="1" s="1"/>
  <c r="O230" i="1"/>
  <c r="O229" i="1"/>
  <c r="O228" i="1"/>
  <c r="O227" i="1"/>
  <c r="AT227" i="1" s="1"/>
  <c r="O226" i="1"/>
  <c r="AT226" i="1" s="1"/>
  <c r="O225" i="1"/>
  <c r="AT225" i="1" s="1"/>
  <c r="O224" i="1"/>
  <c r="O223" i="1"/>
  <c r="AT223" i="1" s="1"/>
  <c r="O222" i="1"/>
  <c r="O221" i="1"/>
  <c r="O220" i="1"/>
  <c r="O219" i="1"/>
  <c r="AT219" i="1" s="1"/>
  <c r="O218" i="1"/>
  <c r="O217" i="1"/>
  <c r="O216" i="1"/>
  <c r="O215" i="1"/>
  <c r="AT215" i="1" s="1"/>
  <c r="O214" i="1"/>
  <c r="AT214" i="1" s="1"/>
  <c r="O213" i="1"/>
  <c r="O212" i="1"/>
  <c r="O211" i="1"/>
  <c r="AT211" i="1" s="1"/>
  <c r="O210" i="1"/>
  <c r="AT210" i="1" s="1"/>
  <c r="O209" i="1"/>
  <c r="AT209" i="1" s="1"/>
  <c r="O208" i="1"/>
  <c r="AT208" i="1" s="1"/>
  <c r="O207" i="1"/>
  <c r="AT207" i="1" s="1"/>
  <c r="O206" i="1"/>
  <c r="AT206" i="1" s="1"/>
  <c r="O205" i="1"/>
  <c r="O204" i="1"/>
  <c r="O203" i="1"/>
  <c r="AT203" i="1" s="1"/>
  <c r="O202" i="1"/>
  <c r="O201" i="1"/>
  <c r="AT201" i="1" s="1"/>
  <c r="O200" i="1"/>
  <c r="O199" i="1"/>
  <c r="AT199" i="1" s="1"/>
  <c r="O198" i="1"/>
  <c r="AT198" i="1" s="1"/>
  <c r="O197" i="1"/>
  <c r="AT197" i="1" s="1"/>
  <c r="O196" i="1"/>
  <c r="AT196" i="1" s="1"/>
  <c r="O195" i="1"/>
  <c r="AT195" i="1" s="1"/>
  <c r="O194" i="1"/>
  <c r="O193" i="1"/>
  <c r="O192" i="1"/>
  <c r="O191" i="1"/>
  <c r="AT191" i="1" s="1"/>
  <c r="O190" i="1"/>
  <c r="AT190" i="1" s="1"/>
  <c r="O189" i="1"/>
  <c r="AT189" i="1" s="1"/>
  <c r="O188" i="1"/>
  <c r="AT188" i="1" s="1"/>
  <c r="O187" i="1"/>
  <c r="AT187" i="1" s="1"/>
  <c r="O186" i="1"/>
  <c r="AT186" i="1" s="1"/>
  <c r="O185" i="1"/>
  <c r="AT185" i="1" s="1"/>
  <c r="O184" i="1"/>
  <c r="O183" i="1"/>
  <c r="AT183" i="1" s="1"/>
  <c r="O182" i="1"/>
  <c r="O181" i="1"/>
  <c r="O180" i="1"/>
  <c r="O179" i="1"/>
  <c r="AT179" i="1" s="1"/>
  <c r="O178" i="1"/>
  <c r="O177" i="1"/>
  <c r="O176" i="1"/>
  <c r="O175" i="1"/>
  <c r="AT175" i="1" s="1"/>
  <c r="O174" i="1"/>
  <c r="O173" i="1"/>
  <c r="O172" i="1"/>
  <c r="O171" i="1"/>
  <c r="AT171" i="1" s="1"/>
  <c r="O170" i="1"/>
  <c r="AT170" i="1" s="1"/>
  <c r="O169" i="1"/>
  <c r="AT169" i="1" s="1"/>
  <c r="O168" i="1"/>
  <c r="AT168" i="1" s="1"/>
  <c r="O167" i="1"/>
  <c r="AT167" i="1" s="1"/>
  <c r="O166" i="1"/>
  <c r="O165" i="1"/>
  <c r="AT165" i="1" s="1"/>
  <c r="O164" i="1"/>
  <c r="O163" i="1"/>
  <c r="AT163" i="1" s="1"/>
  <c r="O162" i="1"/>
  <c r="AT162" i="1" s="1"/>
  <c r="O161" i="1"/>
  <c r="AT161" i="1" s="1"/>
  <c r="O160" i="1"/>
  <c r="O159" i="1"/>
  <c r="AT159" i="1" s="1"/>
  <c r="O158" i="1"/>
  <c r="O157" i="1"/>
  <c r="AT157" i="1" s="1"/>
  <c r="O156" i="1"/>
  <c r="O155" i="1"/>
  <c r="AT155" i="1" s="1"/>
  <c r="O154" i="1"/>
  <c r="O153" i="1"/>
  <c r="AT153" i="1" s="1"/>
  <c r="O152" i="1"/>
  <c r="O151" i="1"/>
  <c r="AT151" i="1" s="1"/>
  <c r="O150" i="1"/>
  <c r="AT150" i="1" s="1"/>
  <c r="O149" i="1"/>
  <c r="O148" i="1"/>
  <c r="O147" i="1"/>
  <c r="AT147" i="1" s="1"/>
  <c r="O146" i="1"/>
  <c r="AT146" i="1" s="1"/>
  <c r="O145" i="1"/>
  <c r="AT145" i="1" s="1"/>
  <c r="O144" i="1"/>
  <c r="AT144" i="1" s="1"/>
  <c r="O143" i="1"/>
  <c r="AT143" i="1" s="1"/>
  <c r="O142" i="1"/>
  <c r="AT142" i="1" s="1"/>
  <c r="O141" i="1"/>
  <c r="AT141" i="1" s="1"/>
  <c r="O140" i="1"/>
  <c r="O139" i="1"/>
  <c r="AT139" i="1" s="1"/>
  <c r="O138" i="1"/>
  <c r="O137" i="1"/>
  <c r="O136" i="1"/>
  <c r="O135" i="1"/>
  <c r="AT135" i="1" s="1"/>
  <c r="O134" i="1"/>
  <c r="AT134" i="1" s="1"/>
  <c r="O133" i="1"/>
  <c r="O132" i="1"/>
  <c r="AT132" i="1" s="1"/>
  <c r="O131" i="1"/>
  <c r="AT131" i="1" s="1"/>
  <c r="O130" i="1"/>
  <c r="O129" i="1"/>
  <c r="AT129" i="1" s="1"/>
  <c r="O128" i="1"/>
  <c r="O127" i="1"/>
  <c r="AT127" i="1" s="1"/>
  <c r="O126" i="1"/>
  <c r="AT126" i="1" s="1"/>
  <c r="O125" i="1"/>
  <c r="O124" i="1"/>
  <c r="AT124" i="1" s="1"/>
  <c r="O123" i="1"/>
  <c r="AT123" i="1" s="1"/>
  <c r="O122" i="1"/>
  <c r="O121" i="1"/>
  <c r="AT121" i="1" s="1"/>
  <c r="O120" i="1"/>
  <c r="O119" i="1"/>
  <c r="AT119" i="1" s="1"/>
  <c r="O118" i="1"/>
  <c r="O117" i="1"/>
  <c r="O116" i="1"/>
  <c r="O115" i="1"/>
  <c r="AT115" i="1" s="1"/>
  <c r="O114" i="1"/>
  <c r="O113" i="1"/>
  <c r="O112" i="1"/>
  <c r="O111" i="1"/>
  <c r="AT111" i="1" s="1"/>
  <c r="O110" i="1"/>
  <c r="O109" i="1"/>
  <c r="O108" i="1"/>
  <c r="O107" i="1"/>
  <c r="AT107" i="1" s="1"/>
  <c r="O106" i="1"/>
  <c r="AT106" i="1" s="1"/>
  <c r="O105" i="1"/>
  <c r="O104" i="1"/>
  <c r="AT104" i="1" s="1"/>
  <c r="O103" i="1"/>
  <c r="AT103" i="1" s="1"/>
  <c r="O102" i="1"/>
  <c r="O101" i="1"/>
  <c r="O100" i="1"/>
  <c r="O99" i="1"/>
  <c r="AT99" i="1" s="1"/>
  <c r="O98" i="1"/>
  <c r="O97" i="1"/>
  <c r="AT97" i="1" s="1"/>
  <c r="O96" i="1"/>
  <c r="O95" i="1"/>
  <c r="AT95" i="1" s="1"/>
  <c r="O94" i="1"/>
  <c r="O93" i="1"/>
  <c r="O92" i="1"/>
  <c r="O91" i="1"/>
  <c r="AT91" i="1" s="1"/>
  <c r="O90" i="1"/>
  <c r="O89" i="1"/>
  <c r="O88" i="1"/>
  <c r="O87" i="1"/>
  <c r="AT87" i="1" s="1"/>
  <c r="O86" i="1"/>
  <c r="O85" i="1"/>
  <c r="O84" i="1"/>
  <c r="O83" i="1"/>
  <c r="AT83" i="1" s="1"/>
  <c r="O82" i="1"/>
  <c r="AT82" i="1" s="1"/>
  <c r="O81" i="1"/>
  <c r="AT81" i="1" s="1"/>
  <c r="O80" i="1"/>
  <c r="AT80" i="1" s="1"/>
  <c r="O79" i="1"/>
  <c r="AT79" i="1" s="1"/>
  <c r="O78" i="1"/>
  <c r="O77" i="1"/>
  <c r="O76" i="1"/>
  <c r="O75" i="1"/>
  <c r="AT75" i="1" s="1"/>
  <c r="O74" i="1"/>
  <c r="O73" i="1"/>
  <c r="AT73" i="1" s="1"/>
  <c r="O72" i="1"/>
  <c r="O71" i="1"/>
  <c r="AT71" i="1" s="1"/>
  <c r="O70" i="1"/>
  <c r="AT70" i="1" s="1"/>
  <c r="O69" i="1"/>
  <c r="AT69" i="1" s="1"/>
  <c r="O68" i="1"/>
  <c r="AT68" i="1" s="1"/>
  <c r="O67" i="1"/>
  <c r="AT67" i="1" s="1"/>
  <c r="O66" i="1"/>
  <c r="O65" i="1"/>
  <c r="O64" i="1"/>
  <c r="O63" i="1"/>
  <c r="AT63" i="1" s="1"/>
  <c r="O62" i="1"/>
  <c r="AT62" i="1" s="1"/>
  <c r="O61" i="1"/>
  <c r="AT61" i="1" s="1"/>
  <c r="O60" i="1"/>
  <c r="AT60" i="1" s="1"/>
  <c r="O59" i="1"/>
  <c r="AT59" i="1" s="1"/>
  <c r="O58" i="1"/>
  <c r="O57" i="1"/>
  <c r="O56" i="1"/>
  <c r="O55" i="1"/>
  <c r="AT55" i="1" s="1"/>
  <c r="O54" i="1"/>
  <c r="O53" i="1"/>
  <c r="AT53" i="1" s="1"/>
  <c r="O52" i="1"/>
  <c r="O51" i="1"/>
  <c r="AT51" i="1" s="1"/>
  <c r="O50" i="1"/>
  <c r="O49" i="1"/>
  <c r="AT49" i="1" s="1"/>
  <c r="O48" i="1"/>
  <c r="O47" i="1"/>
  <c r="AT47" i="1" s="1"/>
  <c r="O46" i="1"/>
  <c r="O45" i="1"/>
  <c r="AT45" i="1" s="1"/>
  <c r="O44" i="1"/>
  <c r="O43" i="1"/>
  <c r="AT43" i="1" s="1"/>
  <c r="O42" i="1"/>
  <c r="AT42" i="1" s="1"/>
  <c r="O41" i="1"/>
  <c r="AT41" i="1" s="1"/>
  <c r="O40" i="1"/>
  <c r="AT40" i="1" s="1"/>
  <c r="O39" i="1"/>
  <c r="AT39" i="1" s="1"/>
  <c r="O38" i="1"/>
  <c r="O37" i="1"/>
  <c r="AT37" i="1" s="1"/>
  <c r="O36" i="1"/>
  <c r="O35" i="1"/>
  <c r="AT35" i="1" s="1"/>
  <c r="O34" i="1"/>
  <c r="O33" i="1"/>
  <c r="AT33" i="1" s="1"/>
  <c r="O32" i="1"/>
  <c r="O31" i="1"/>
  <c r="AT31" i="1" s="1"/>
  <c r="O30" i="1"/>
  <c r="O29" i="1"/>
  <c r="O28" i="1"/>
  <c r="O27" i="1"/>
  <c r="AT27" i="1" s="1"/>
  <c r="O26" i="1"/>
  <c r="O25" i="1"/>
  <c r="O24" i="1"/>
  <c r="O23" i="1"/>
  <c r="AT23" i="1" s="1"/>
  <c r="O22" i="1"/>
  <c r="O21" i="1"/>
  <c r="O20" i="1"/>
  <c r="O19" i="1"/>
  <c r="AT19" i="1" s="1"/>
  <c r="O18" i="1"/>
  <c r="AT18" i="1" s="1"/>
  <c r="O17" i="1"/>
  <c r="O16" i="1"/>
  <c r="AT16" i="1" s="1"/>
  <c r="O15" i="1"/>
  <c r="AT15" i="1" s="1"/>
  <c r="O14" i="1"/>
  <c r="O13" i="1"/>
  <c r="O12" i="1"/>
  <c r="O11" i="1"/>
  <c r="AT11" i="1" s="1"/>
  <c r="O10" i="1"/>
  <c r="O9" i="1"/>
  <c r="AT9" i="1" s="1"/>
  <c r="O8" i="1"/>
  <c r="O7" i="1"/>
  <c r="AT7" i="1" s="1"/>
  <c r="O6" i="1"/>
  <c r="AT6" i="1" s="1"/>
  <c r="O5" i="1"/>
  <c r="AT5" i="1" s="1"/>
  <c r="BJ330" i="1"/>
  <c r="BI330" i="1"/>
  <c r="BH330" i="1"/>
  <c r="BG330" i="1"/>
  <c r="BF330" i="1"/>
  <c r="BE330" i="1"/>
  <c r="BD330" i="1"/>
  <c r="BC330" i="1"/>
  <c r="BB330" i="1"/>
  <c r="BA330" i="1"/>
  <c r="AZ330" i="1"/>
  <c r="AY330" i="1"/>
  <c r="AX330" i="1"/>
  <c r="AW330" i="1"/>
  <c r="AV330" i="1"/>
  <c r="AU330" i="1"/>
  <c r="AS330" i="1"/>
  <c r="AR330" i="1"/>
  <c r="AQ330" i="1"/>
  <c r="AP330" i="1"/>
  <c r="AO330" i="1"/>
  <c r="AN330" i="1"/>
  <c r="AM330" i="1"/>
  <c r="AL330" i="1"/>
  <c r="AK330" i="1"/>
  <c r="AJ330" i="1"/>
  <c r="AI330" i="1"/>
  <c r="AH330" i="1"/>
  <c r="BJ322" i="1"/>
  <c r="BI322" i="1"/>
  <c r="BH322" i="1"/>
  <c r="BG322" i="1"/>
  <c r="BF322" i="1"/>
  <c r="BE322" i="1"/>
  <c r="BD322" i="1"/>
  <c r="BC322" i="1"/>
  <c r="BB322" i="1"/>
  <c r="BA322" i="1"/>
  <c r="AZ322" i="1"/>
  <c r="AY322" i="1"/>
  <c r="AX322" i="1"/>
  <c r="AW322" i="1"/>
  <c r="AV322" i="1"/>
  <c r="AU322" i="1"/>
  <c r="AS322" i="1"/>
  <c r="AR322" i="1"/>
  <c r="AQ322" i="1"/>
  <c r="AP322" i="1"/>
  <c r="AO322" i="1"/>
  <c r="AN322" i="1"/>
  <c r="AM322" i="1"/>
  <c r="AL322" i="1"/>
  <c r="AK322" i="1"/>
  <c r="AJ322" i="1"/>
  <c r="AI322" i="1"/>
  <c r="AH322" i="1"/>
  <c r="BK288" i="1"/>
  <c r="BJ288" i="1"/>
  <c r="BI288" i="1"/>
  <c r="BH288" i="1"/>
  <c r="BG288" i="1"/>
  <c r="BF288" i="1"/>
  <c r="BE288" i="1"/>
  <c r="BD288" i="1"/>
  <c r="BC288" i="1"/>
  <c r="BB288" i="1"/>
  <c r="BA288" i="1"/>
  <c r="AZ288" i="1"/>
  <c r="AY288" i="1"/>
  <c r="AX288" i="1"/>
  <c r="AW288" i="1"/>
  <c r="AV288" i="1"/>
  <c r="AU288" i="1"/>
  <c r="AT288" i="1"/>
  <c r="AS288" i="1"/>
  <c r="AR288" i="1"/>
  <c r="AQ288" i="1"/>
  <c r="AP288" i="1"/>
  <c r="AO288" i="1"/>
  <c r="AN288" i="1"/>
  <c r="AM288" i="1"/>
  <c r="AL288" i="1"/>
  <c r="AK288" i="1"/>
  <c r="AJ288" i="1"/>
  <c r="AI288" i="1"/>
  <c r="AH288" i="1"/>
  <c r="BJ287" i="1"/>
  <c r="BI287" i="1"/>
  <c r="BH287" i="1"/>
  <c r="BG287" i="1"/>
  <c r="BF287" i="1"/>
  <c r="BE287" i="1"/>
  <c r="BD287" i="1"/>
  <c r="BC287" i="1"/>
  <c r="BB287" i="1"/>
  <c r="BA287" i="1"/>
  <c r="AZ287" i="1"/>
  <c r="AY287" i="1"/>
  <c r="AX287" i="1"/>
  <c r="AW287" i="1"/>
  <c r="AV287" i="1"/>
  <c r="AU287" i="1"/>
  <c r="AT287" i="1"/>
  <c r="AS287" i="1"/>
  <c r="AR287" i="1"/>
  <c r="AQ287" i="1"/>
  <c r="AP287" i="1"/>
  <c r="AO287" i="1"/>
  <c r="AN287" i="1"/>
  <c r="AM287" i="1"/>
  <c r="AL287" i="1"/>
  <c r="AK287" i="1"/>
  <c r="AJ287" i="1"/>
  <c r="AI287" i="1"/>
  <c r="AH287" i="1"/>
  <c r="AE333" i="1"/>
  <c r="AD333" i="1"/>
  <c r="AC333" i="1"/>
  <c r="AB333" i="1"/>
  <c r="AA333" i="1"/>
  <c r="Z333" i="1"/>
  <c r="Y333" i="1"/>
  <c r="X333" i="1"/>
  <c r="W333" i="1"/>
  <c r="V333" i="1"/>
  <c r="U333" i="1"/>
  <c r="T333" i="1"/>
  <c r="S333" i="1"/>
  <c r="R333" i="1"/>
  <c r="Q333" i="1"/>
  <c r="P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BK332" i="1"/>
  <c r="BJ332" i="1"/>
  <c r="BI332" i="1"/>
  <c r="BH332" i="1"/>
  <c r="BG332" i="1"/>
  <c r="BF332" i="1"/>
  <c r="BE332" i="1"/>
  <c r="BD332" i="1"/>
  <c r="BC332" i="1"/>
  <c r="BB332" i="1"/>
  <c r="BA332" i="1"/>
  <c r="AZ332" i="1"/>
  <c r="AY332" i="1"/>
  <c r="AX332" i="1"/>
  <c r="AW332" i="1"/>
  <c r="AV332" i="1"/>
  <c r="AU332" i="1"/>
  <c r="AT332" i="1"/>
  <c r="AS332" i="1"/>
  <c r="AR332" i="1"/>
  <c r="AQ332" i="1"/>
  <c r="AP332" i="1"/>
  <c r="AO332" i="1"/>
  <c r="AN332" i="1"/>
  <c r="AM332" i="1"/>
  <c r="AL332" i="1"/>
  <c r="AK332" i="1"/>
  <c r="AJ332" i="1"/>
  <c r="AI332" i="1"/>
  <c r="AH332" i="1"/>
  <c r="BK331" i="1"/>
  <c r="BJ331" i="1"/>
  <c r="BI331" i="1"/>
  <c r="BH331" i="1"/>
  <c r="BG331" i="1"/>
  <c r="BF331" i="1"/>
  <c r="BE331" i="1"/>
  <c r="BD331" i="1"/>
  <c r="BC331" i="1"/>
  <c r="BB331" i="1"/>
  <c r="BA331" i="1"/>
  <c r="AZ331" i="1"/>
  <c r="AY331" i="1"/>
  <c r="AX331" i="1"/>
  <c r="AW331" i="1"/>
  <c r="AV331" i="1"/>
  <c r="AU331" i="1"/>
  <c r="AS331" i="1"/>
  <c r="AR331" i="1"/>
  <c r="AQ331" i="1"/>
  <c r="AP331" i="1"/>
  <c r="AO331" i="1"/>
  <c r="AN331" i="1"/>
  <c r="AM331" i="1"/>
  <c r="AL331" i="1"/>
  <c r="AK331" i="1"/>
  <c r="AJ331" i="1"/>
  <c r="AI331" i="1"/>
  <c r="AH331" i="1"/>
  <c r="BK329" i="1"/>
  <c r="BJ329" i="1"/>
  <c r="BI329" i="1"/>
  <c r="BH329" i="1"/>
  <c r="BG329" i="1"/>
  <c r="BF329" i="1"/>
  <c r="BE329" i="1"/>
  <c r="BD329" i="1"/>
  <c r="BC329" i="1"/>
  <c r="BB329" i="1"/>
  <c r="BA329" i="1"/>
  <c r="AZ329" i="1"/>
  <c r="AY329" i="1"/>
  <c r="AX329" i="1"/>
  <c r="AW329" i="1"/>
  <c r="AV329" i="1"/>
  <c r="AU329" i="1"/>
  <c r="AT329" i="1"/>
  <c r="AS329" i="1"/>
  <c r="AR329" i="1"/>
  <c r="AQ329" i="1"/>
  <c r="AP329" i="1"/>
  <c r="AO329" i="1"/>
  <c r="AN329" i="1"/>
  <c r="AM329" i="1"/>
  <c r="AL329" i="1"/>
  <c r="AK329" i="1"/>
  <c r="AJ329" i="1"/>
  <c r="AI329" i="1"/>
  <c r="AH329" i="1"/>
  <c r="BK328" i="1"/>
  <c r="BJ328" i="1"/>
  <c r="BI328" i="1"/>
  <c r="BH328" i="1"/>
  <c r="BG328" i="1"/>
  <c r="BF328" i="1"/>
  <c r="BE328" i="1"/>
  <c r="BD328" i="1"/>
  <c r="BC328" i="1"/>
  <c r="BB328" i="1"/>
  <c r="BA328" i="1"/>
  <c r="AZ328" i="1"/>
  <c r="AY328" i="1"/>
  <c r="AX328" i="1"/>
  <c r="AW328" i="1"/>
  <c r="AV328" i="1"/>
  <c r="AU328" i="1"/>
  <c r="AT328" i="1"/>
  <c r="AS328" i="1"/>
  <c r="AR328" i="1"/>
  <c r="AQ328" i="1"/>
  <c r="AP328" i="1"/>
  <c r="AO328" i="1"/>
  <c r="AN328" i="1"/>
  <c r="AM328" i="1"/>
  <c r="AL328" i="1"/>
  <c r="AK328" i="1"/>
  <c r="AJ328" i="1"/>
  <c r="AI328" i="1"/>
  <c r="AH328" i="1"/>
  <c r="BK327" i="1"/>
  <c r="BJ327" i="1"/>
  <c r="BI327" i="1"/>
  <c r="BH327" i="1"/>
  <c r="BG327" i="1"/>
  <c r="BF327" i="1"/>
  <c r="BE327" i="1"/>
  <c r="BD327" i="1"/>
  <c r="BC327" i="1"/>
  <c r="BB327" i="1"/>
  <c r="BA327" i="1"/>
  <c r="AZ327" i="1"/>
  <c r="AY327" i="1"/>
  <c r="AX327" i="1"/>
  <c r="AW327" i="1"/>
  <c r="AV327" i="1"/>
  <c r="AU327" i="1"/>
  <c r="AT327" i="1"/>
  <c r="AS327" i="1"/>
  <c r="AR327" i="1"/>
  <c r="AQ327" i="1"/>
  <c r="AP327" i="1"/>
  <c r="AO327" i="1"/>
  <c r="AN327" i="1"/>
  <c r="AM327" i="1"/>
  <c r="AL327" i="1"/>
  <c r="AK327" i="1"/>
  <c r="AJ327" i="1"/>
  <c r="AI327" i="1"/>
  <c r="AH327" i="1"/>
  <c r="BJ326" i="1"/>
  <c r="BI326" i="1"/>
  <c r="BH326" i="1"/>
  <c r="BG326" i="1"/>
  <c r="BF326" i="1"/>
  <c r="BE326" i="1"/>
  <c r="BD326" i="1"/>
  <c r="BC326" i="1"/>
  <c r="BB326" i="1"/>
  <c r="BA326" i="1"/>
  <c r="AZ326" i="1"/>
  <c r="AY326" i="1"/>
  <c r="AX326" i="1"/>
  <c r="AW326" i="1"/>
  <c r="AV326" i="1"/>
  <c r="AU326" i="1"/>
  <c r="AS326" i="1"/>
  <c r="AR326" i="1"/>
  <c r="AQ326" i="1"/>
  <c r="AP326" i="1"/>
  <c r="AO326" i="1"/>
  <c r="AN326" i="1"/>
  <c r="AM326" i="1"/>
  <c r="AL326" i="1"/>
  <c r="AK326" i="1"/>
  <c r="AJ326" i="1"/>
  <c r="AI326" i="1"/>
  <c r="AH326" i="1"/>
  <c r="BK325" i="1"/>
  <c r="BJ325" i="1"/>
  <c r="BI325" i="1"/>
  <c r="BH325" i="1"/>
  <c r="BG325" i="1"/>
  <c r="BF325" i="1"/>
  <c r="BE325" i="1"/>
  <c r="BD325" i="1"/>
  <c r="BC325" i="1"/>
  <c r="BB325" i="1"/>
  <c r="BA325" i="1"/>
  <c r="AZ325" i="1"/>
  <c r="AY325" i="1"/>
  <c r="AX325" i="1"/>
  <c r="AW325" i="1"/>
  <c r="AV325" i="1"/>
  <c r="AU325" i="1"/>
  <c r="AT325" i="1"/>
  <c r="AS325" i="1"/>
  <c r="AR325" i="1"/>
  <c r="AQ325" i="1"/>
  <c r="AP325" i="1"/>
  <c r="AO325" i="1"/>
  <c r="AN325" i="1"/>
  <c r="AM325" i="1"/>
  <c r="AL325" i="1"/>
  <c r="AK325" i="1"/>
  <c r="AJ325" i="1"/>
  <c r="AI325" i="1"/>
  <c r="AH325" i="1"/>
  <c r="BK324" i="1"/>
  <c r="BJ324" i="1"/>
  <c r="BI324" i="1"/>
  <c r="BH324" i="1"/>
  <c r="BG324" i="1"/>
  <c r="BF324" i="1"/>
  <c r="BE324" i="1"/>
  <c r="BD324" i="1"/>
  <c r="BC324" i="1"/>
  <c r="BB324" i="1"/>
  <c r="BA324" i="1"/>
  <c r="AZ324" i="1"/>
  <c r="AY324" i="1"/>
  <c r="AX324" i="1"/>
  <c r="AW324" i="1"/>
  <c r="AV324" i="1"/>
  <c r="AU324" i="1"/>
  <c r="AT324" i="1"/>
  <c r="AS324" i="1"/>
  <c r="AR324" i="1"/>
  <c r="AQ324" i="1"/>
  <c r="AP324" i="1"/>
  <c r="AO324" i="1"/>
  <c r="AN324" i="1"/>
  <c r="AM324" i="1"/>
  <c r="AL324" i="1"/>
  <c r="AK324" i="1"/>
  <c r="AJ324" i="1"/>
  <c r="AI324" i="1"/>
  <c r="AH324" i="1"/>
  <c r="BK323" i="1"/>
  <c r="BJ323" i="1"/>
  <c r="BI323" i="1"/>
  <c r="BH323" i="1"/>
  <c r="BG323" i="1"/>
  <c r="BF323" i="1"/>
  <c r="BE323" i="1"/>
  <c r="BD323" i="1"/>
  <c r="BC323" i="1"/>
  <c r="BB323" i="1"/>
  <c r="BA323" i="1"/>
  <c r="AZ323" i="1"/>
  <c r="AY323" i="1"/>
  <c r="AX323" i="1"/>
  <c r="AW323" i="1"/>
  <c r="AV323" i="1"/>
  <c r="AU323" i="1"/>
  <c r="AT323" i="1"/>
  <c r="AS323" i="1"/>
  <c r="AR323" i="1"/>
  <c r="AQ323" i="1"/>
  <c r="AP323" i="1"/>
  <c r="AO323" i="1"/>
  <c r="AN323" i="1"/>
  <c r="AM323" i="1"/>
  <c r="AL323" i="1"/>
  <c r="AK323" i="1"/>
  <c r="AJ323" i="1"/>
  <c r="AI323" i="1"/>
  <c r="AH323" i="1"/>
  <c r="BK321" i="1"/>
  <c r="BJ321" i="1"/>
  <c r="BI321" i="1"/>
  <c r="BH321" i="1"/>
  <c r="BG321" i="1"/>
  <c r="BF321" i="1"/>
  <c r="BE321" i="1"/>
  <c r="BD321" i="1"/>
  <c r="BC321" i="1"/>
  <c r="BB321" i="1"/>
  <c r="BA321" i="1"/>
  <c r="AZ321" i="1"/>
  <c r="AY321" i="1"/>
  <c r="AX321" i="1"/>
  <c r="AW321" i="1"/>
  <c r="AV321" i="1"/>
  <c r="AU321" i="1"/>
  <c r="AT321" i="1"/>
  <c r="AS321" i="1"/>
  <c r="AR321" i="1"/>
  <c r="AQ321" i="1"/>
  <c r="AP321" i="1"/>
  <c r="AO321" i="1"/>
  <c r="AN321" i="1"/>
  <c r="AM321" i="1"/>
  <c r="AL321" i="1"/>
  <c r="AK321" i="1"/>
  <c r="AJ321" i="1"/>
  <c r="AI321" i="1"/>
  <c r="AH321" i="1"/>
  <c r="BK320" i="1"/>
  <c r="BJ320" i="1"/>
  <c r="BI320" i="1"/>
  <c r="BH320" i="1"/>
  <c r="BG320" i="1"/>
  <c r="BF320" i="1"/>
  <c r="BE320" i="1"/>
  <c r="BD320" i="1"/>
  <c r="BC320" i="1"/>
  <c r="BB320" i="1"/>
  <c r="BA320" i="1"/>
  <c r="AZ320" i="1"/>
  <c r="AY320" i="1"/>
  <c r="AX320" i="1"/>
  <c r="AW320" i="1"/>
  <c r="AV320" i="1"/>
  <c r="AU320" i="1"/>
  <c r="AT320" i="1"/>
  <c r="AS320" i="1"/>
  <c r="AR320" i="1"/>
  <c r="AQ320" i="1"/>
  <c r="AP320" i="1"/>
  <c r="AO320" i="1"/>
  <c r="AN320" i="1"/>
  <c r="AM320" i="1"/>
  <c r="AL320" i="1"/>
  <c r="AK320" i="1"/>
  <c r="AJ320" i="1"/>
  <c r="AI320" i="1"/>
  <c r="AH320" i="1"/>
  <c r="BJ319" i="1"/>
  <c r="BI319" i="1"/>
  <c r="BH319" i="1"/>
  <c r="BG319" i="1"/>
  <c r="BF319" i="1"/>
  <c r="BE319" i="1"/>
  <c r="BD319" i="1"/>
  <c r="BC319" i="1"/>
  <c r="BB319" i="1"/>
  <c r="BA319" i="1"/>
  <c r="AZ319" i="1"/>
  <c r="AY319" i="1"/>
  <c r="AX319" i="1"/>
  <c r="AW319" i="1"/>
  <c r="AV319" i="1"/>
  <c r="AU319" i="1"/>
  <c r="AS319" i="1"/>
  <c r="AR319" i="1"/>
  <c r="AQ319" i="1"/>
  <c r="AP319" i="1"/>
  <c r="AO319" i="1"/>
  <c r="AN319" i="1"/>
  <c r="AM319" i="1"/>
  <c r="AL319" i="1"/>
  <c r="AK319" i="1"/>
  <c r="AJ319" i="1"/>
  <c r="AI319" i="1"/>
  <c r="AH319" i="1"/>
  <c r="BJ318" i="1"/>
  <c r="BI318" i="1"/>
  <c r="BH318" i="1"/>
  <c r="BG318" i="1"/>
  <c r="BF318" i="1"/>
  <c r="BE318" i="1"/>
  <c r="BD318" i="1"/>
  <c r="BC318" i="1"/>
  <c r="BB318" i="1"/>
  <c r="BA318" i="1"/>
  <c r="AZ318" i="1"/>
  <c r="AY318" i="1"/>
  <c r="AX318" i="1"/>
  <c r="AW318" i="1"/>
  <c r="AV318" i="1"/>
  <c r="AU318" i="1"/>
  <c r="AT318" i="1"/>
  <c r="AS318" i="1"/>
  <c r="AR318" i="1"/>
  <c r="AQ318" i="1"/>
  <c r="AP318" i="1"/>
  <c r="AO318" i="1"/>
  <c r="AN318" i="1"/>
  <c r="AM318" i="1"/>
  <c r="AL318" i="1"/>
  <c r="AK318" i="1"/>
  <c r="AJ318" i="1"/>
  <c r="AI318" i="1"/>
  <c r="AH318" i="1"/>
  <c r="BK317" i="1"/>
  <c r="BJ317" i="1"/>
  <c r="BI317" i="1"/>
  <c r="BH317" i="1"/>
  <c r="BG317" i="1"/>
  <c r="BF317" i="1"/>
  <c r="BE317" i="1"/>
  <c r="BD317" i="1"/>
  <c r="BC317" i="1"/>
  <c r="BB317" i="1"/>
  <c r="BA317" i="1"/>
  <c r="AZ317" i="1"/>
  <c r="AY317" i="1"/>
  <c r="AX317" i="1"/>
  <c r="AW317" i="1"/>
  <c r="AV317" i="1"/>
  <c r="AU317" i="1"/>
  <c r="AT317" i="1"/>
  <c r="AS317" i="1"/>
  <c r="AR317" i="1"/>
  <c r="AQ317" i="1"/>
  <c r="AP317" i="1"/>
  <c r="AO317" i="1"/>
  <c r="AN317" i="1"/>
  <c r="AM317" i="1"/>
  <c r="AL317" i="1"/>
  <c r="AK317" i="1"/>
  <c r="AJ317" i="1"/>
  <c r="AI317" i="1"/>
  <c r="AH317" i="1"/>
  <c r="BK316" i="1"/>
  <c r="BJ316" i="1"/>
  <c r="BI316" i="1"/>
  <c r="BH316" i="1"/>
  <c r="BG316" i="1"/>
  <c r="BF316" i="1"/>
  <c r="BE316" i="1"/>
  <c r="BD316" i="1"/>
  <c r="BC316" i="1"/>
  <c r="BB316" i="1"/>
  <c r="BA316" i="1"/>
  <c r="AZ316" i="1"/>
  <c r="AY316" i="1"/>
  <c r="AX316" i="1"/>
  <c r="AW316" i="1"/>
  <c r="AV316" i="1"/>
  <c r="AU316" i="1"/>
  <c r="AT316" i="1"/>
  <c r="AS316" i="1"/>
  <c r="AR316" i="1"/>
  <c r="AQ316" i="1"/>
  <c r="AP316" i="1"/>
  <c r="AO316" i="1"/>
  <c r="AN316" i="1"/>
  <c r="AM316" i="1"/>
  <c r="AL316" i="1"/>
  <c r="AK316" i="1"/>
  <c r="AJ316" i="1"/>
  <c r="AI316" i="1"/>
  <c r="AH316" i="1"/>
  <c r="BK315" i="1"/>
  <c r="BJ315" i="1"/>
  <c r="BI315" i="1"/>
  <c r="BH315" i="1"/>
  <c r="BG315" i="1"/>
  <c r="BF315" i="1"/>
  <c r="BE315" i="1"/>
  <c r="BD315" i="1"/>
  <c r="BC315" i="1"/>
  <c r="BB315" i="1"/>
  <c r="BA315" i="1"/>
  <c r="AZ315" i="1"/>
  <c r="AY315" i="1"/>
  <c r="AX315" i="1"/>
  <c r="AW315" i="1"/>
  <c r="AV315" i="1"/>
  <c r="AU315" i="1"/>
  <c r="AS315" i="1"/>
  <c r="AR315" i="1"/>
  <c r="AQ315" i="1"/>
  <c r="AP315" i="1"/>
  <c r="AO315" i="1"/>
  <c r="AN315" i="1"/>
  <c r="AM315" i="1"/>
  <c r="AL315" i="1"/>
  <c r="AK315" i="1"/>
  <c r="AJ315" i="1"/>
  <c r="AI315" i="1"/>
  <c r="AH315" i="1"/>
  <c r="BJ314" i="1"/>
  <c r="BI314" i="1"/>
  <c r="BH314" i="1"/>
  <c r="BG314" i="1"/>
  <c r="BF314" i="1"/>
  <c r="BE314" i="1"/>
  <c r="BD314" i="1"/>
  <c r="BC314" i="1"/>
  <c r="BB314" i="1"/>
  <c r="BA314" i="1"/>
  <c r="AZ314" i="1"/>
  <c r="AY314" i="1"/>
  <c r="AX314" i="1"/>
  <c r="AW314" i="1"/>
  <c r="AV314" i="1"/>
  <c r="AU314" i="1"/>
  <c r="AT314" i="1"/>
  <c r="AS314" i="1"/>
  <c r="AR314" i="1"/>
  <c r="AQ314" i="1"/>
  <c r="AP314" i="1"/>
  <c r="AO314" i="1"/>
  <c r="AN314" i="1"/>
  <c r="AM314" i="1"/>
  <c r="AL314" i="1"/>
  <c r="AK314" i="1"/>
  <c r="AJ314" i="1"/>
  <c r="AI314" i="1"/>
  <c r="AH314" i="1"/>
  <c r="BK313" i="1"/>
  <c r="BJ313" i="1"/>
  <c r="BI313" i="1"/>
  <c r="BH313" i="1"/>
  <c r="BG313" i="1"/>
  <c r="BF313" i="1"/>
  <c r="BE313" i="1"/>
  <c r="BD313" i="1"/>
  <c r="BC313" i="1"/>
  <c r="BB313" i="1"/>
  <c r="BA313" i="1"/>
  <c r="AZ313" i="1"/>
  <c r="AY313" i="1"/>
  <c r="AX313" i="1"/>
  <c r="AW313" i="1"/>
  <c r="AV313" i="1"/>
  <c r="AU313" i="1"/>
  <c r="AT313" i="1"/>
  <c r="AS313" i="1"/>
  <c r="AR313" i="1"/>
  <c r="AQ313" i="1"/>
  <c r="AP313" i="1"/>
  <c r="AO313" i="1"/>
  <c r="AN313" i="1"/>
  <c r="AM313" i="1"/>
  <c r="AL313" i="1"/>
  <c r="AK313" i="1"/>
  <c r="AJ313" i="1"/>
  <c r="AI313" i="1"/>
  <c r="AH313" i="1"/>
  <c r="BK312" i="1"/>
  <c r="BJ312" i="1"/>
  <c r="BI312" i="1"/>
  <c r="BH312" i="1"/>
  <c r="BG312" i="1"/>
  <c r="BF312" i="1"/>
  <c r="BE312" i="1"/>
  <c r="BD312" i="1"/>
  <c r="BC312" i="1"/>
  <c r="BB312" i="1"/>
  <c r="BA312" i="1"/>
  <c r="AZ312" i="1"/>
  <c r="AY312" i="1"/>
  <c r="AX312" i="1"/>
  <c r="AW312" i="1"/>
  <c r="AV312" i="1"/>
  <c r="AU312" i="1"/>
  <c r="AT312" i="1"/>
  <c r="AS312" i="1"/>
  <c r="AR312" i="1"/>
  <c r="AQ312" i="1"/>
  <c r="AP312" i="1"/>
  <c r="AO312" i="1"/>
  <c r="AN312" i="1"/>
  <c r="AM312" i="1"/>
  <c r="AL312" i="1"/>
  <c r="AK312" i="1"/>
  <c r="AJ312" i="1"/>
  <c r="AI312" i="1"/>
  <c r="AH312" i="1"/>
  <c r="BK311" i="1"/>
  <c r="BJ311" i="1"/>
  <c r="BI311" i="1"/>
  <c r="BH311" i="1"/>
  <c r="BG311" i="1"/>
  <c r="BF311" i="1"/>
  <c r="BE311" i="1"/>
  <c r="BD311" i="1"/>
  <c r="BC311" i="1"/>
  <c r="BB311" i="1"/>
  <c r="BA311" i="1"/>
  <c r="AZ311" i="1"/>
  <c r="AY311" i="1"/>
  <c r="AX311" i="1"/>
  <c r="AW311" i="1"/>
  <c r="AV311" i="1"/>
  <c r="AU311" i="1"/>
  <c r="AS311" i="1"/>
  <c r="AR311" i="1"/>
  <c r="AQ311" i="1"/>
  <c r="AP311" i="1"/>
  <c r="AO311" i="1"/>
  <c r="AN311" i="1"/>
  <c r="AM311" i="1"/>
  <c r="AL311" i="1"/>
  <c r="AK311" i="1"/>
  <c r="AJ311" i="1"/>
  <c r="AI311" i="1"/>
  <c r="AH311" i="1"/>
  <c r="BK310" i="1"/>
  <c r="BJ310" i="1"/>
  <c r="BI310" i="1"/>
  <c r="BH310" i="1"/>
  <c r="BG310" i="1"/>
  <c r="BF310" i="1"/>
  <c r="BE310" i="1"/>
  <c r="BD310" i="1"/>
  <c r="BC310" i="1"/>
  <c r="BB310" i="1"/>
  <c r="BA310" i="1"/>
  <c r="AZ310" i="1"/>
  <c r="AY310" i="1"/>
  <c r="AX310" i="1"/>
  <c r="AW310" i="1"/>
  <c r="AV310" i="1"/>
  <c r="AU310" i="1"/>
  <c r="AT310" i="1"/>
  <c r="AS310" i="1"/>
  <c r="AR310" i="1"/>
  <c r="AQ310" i="1"/>
  <c r="AP310" i="1"/>
  <c r="AO310" i="1"/>
  <c r="AN310" i="1"/>
  <c r="AM310" i="1"/>
  <c r="AL310" i="1"/>
  <c r="AK310" i="1"/>
  <c r="AJ310" i="1"/>
  <c r="AI310" i="1"/>
  <c r="AH310" i="1"/>
  <c r="BK309" i="1"/>
  <c r="BJ309" i="1"/>
  <c r="BI309" i="1"/>
  <c r="BH309" i="1"/>
  <c r="BG309" i="1"/>
  <c r="BF309" i="1"/>
  <c r="BE309" i="1"/>
  <c r="BD309" i="1"/>
  <c r="BC309" i="1"/>
  <c r="BB309" i="1"/>
  <c r="BA309" i="1"/>
  <c r="AZ309" i="1"/>
  <c r="AY309" i="1"/>
  <c r="AX309" i="1"/>
  <c r="AW309" i="1"/>
  <c r="AV309" i="1"/>
  <c r="AU309" i="1"/>
  <c r="AT309" i="1"/>
  <c r="AS309" i="1"/>
  <c r="AR309" i="1"/>
  <c r="AQ309" i="1"/>
  <c r="AP309" i="1"/>
  <c r="AO309" i="1"/>
  <c r="AN309" i="1"/>
  <c r="AM309" i="1"/>
  <c r="AL309" i="1"/>
  <c r="AK309" i="1"/>
  <c r="AJ309" i="1"/>
  <c r="AI309" i="1"/>
  <c r="AH309" i="1"/>
  <c r="BK308" i="1"/>
  <c r="BJ308" i="1"/>
  <c r="BI308" i="1"/>
  <c r="BH308" i="1"/>
  <c r="BG308" i="1"/>
  <c r="BF308" i="1"/>
  <c r="BE308" i="1"/>
  <c r="BD308" i="1"/>
  <c r="BC308" i="1"/>
  <c r="BB308" i="1"/>
  <c r="BA308" i="1"/>
  <c r="AZ308" i="1"/>
  <c r="AY308" i="1"/>
  <c r="AX308" i="1"/>
  <c r="AW308" i="1"/>
  <c r="AV308" i="1"/>
  <c r="AU308" i="1"/>
  <c r="AT308" i="1"/>
  <c r="AS308" i="1"/>
  <c r="AR308" i="1"/>
  <c r="AQ308" i="1"/>
  <c r="AP308" i="1"/>
  <c r="AO308" i="1"/>
  <c r="AN308" i="1"/>
  <c r="AM308" i="1"/>
  <c r="AL308" i="1"/>
  <c r="AK308" i="1"/>
  <c r="AJ308" i="1"/>
  <c r="AI308" i="1"/>
  <c r="AH308" i="1"/>
  <c r="BJ307" i="1"/>
  <c r="BI307" i="1"/>
  <c r="BH307" i="1"/>
  <c r="BG307" i="1"/>
  <c r="BF307" i="1"/>
  <c r="BE307" i="1"/>
  <c r="BD307" i="1"/>
  <c r="BC307" i="1"/>
  <c r="BB307" i="1"/>
  <c r="BA307" i="1"/>
  <c r="AZ307" i="1"/>
  <c r="AY307" i="1"/>
  <c r="AX307" i="1"/>
  <c r="AW307" i="1"/>
  <c r="AV307" i="1"/>
  <c r="AU307" i="1"/>
  <c r="AS307" i="1"/>
  <c r="AR307" i="1"/>
  <c r="AQ307" i="1"/>
  <c r="AP307" i="1"/>
  <c r="AO307" i="1"/>
  <c r="AN307" i="1"/>
  <c r="AM307" i="1"/>
  <c r="AL307" i="1"/>
  <c r="AK307" i="1"/>
  <c r="AJ307" i="1"/>
  <c r="AI307" i="1"/>
  <c r="AH307" i="1"/>
  <c r="BJ306" i="1"/>
  <c r="BI306" i="1"/>
  <c r="BH306" i="1"/>
  <c r="BG306" i="1"/>
  <c r="BF306" i="1"/>
  <c r="BE306" i="1"/>
  <c r="BD306" i="1"/>
  <c r="BC306" i="1"/>
  <c r="BB306" i="1"/>
  <c r="BA306" i="1"/>
  <c r="AZ306" i="1"/>
  <c r="AY306" i="1"/>
  <c r="AX306" i="1"/>
  <c r="AW306" i="1"/>
  <c r="AV306" i="1"/>
  <c r="AU306" i="1"/>
  <c r="AT306" i="1"/>
  <c r="AS306" i="1"/>
  <c r="AR306" i="1"/>
  <c r="AQ306" i="1"/>
  <c r="AP306" i="1"/>
  <c r="AO306" i="1"/>
  <c r="AN306" i="1"/>
  <c r="AM306" i="1"/>
  <c r="AL306" i="1"/>
  <c r="AK306" i="1"/>
  <c r="AJ306" i="1"/>
  <c r="AI306" i="1"/>
  <c r="AH306" i="1"/>
  <c r="BK305" i="1"/>
  <c r="BJ305" i="1"/>
  <c r="BI305" i="1"/>
  <c r="BH305" i="1"/>
  <c r="BG305" i="1"/>
  <c r="BF305" i="1"/>
  <c r="BE305" i="1"/>
  <c r="BD305" i="1"/>
  <c r="BC305" i="1"/>
  <c r="BB305" i="1"/>
  <c r="BA305" i="1"/>
  <c r="AZ305" i="1"/>
  <c r="AY305" i="1"/>
  <c r="AX305" i="1"/>
  <c r="AW305" i="1"/>
  <c r="AV305" i="1"/>
  <c r="AU305" i="1"/>
  <c r="AT305" i="1"/>
  <c r="AS305" i="1"/>
  <c r="AR305" i="1"/>
  <c r="AQ305" i="1"/>
  <c r="AP305" i="1"/>
  <c r="AO305" i="1"/>
  <c r="AN305" i="1"/>
  <c r="AM305" i="1"/>
  <c r="AL305" i="1"/>
  <c r="AK305" i="1"/>
  <c r="AJ305" i="1"/>
  <c r="AI305" i="1"/>
  <c r="AH305" i="1"/>
  <c r="BK304" i="1"/>
  <c r="BJ304" i="1"/>
  <c r="BI304" i="1"/>
  <c r="BH304" i="1"/>
  <c r="BG304" i="1"/>
  <c r="BF304" i="1"/>
  <c r="BE304" i="1"/>
  <c r="BD304" i="1"/>
  <c r="BC304" i="1"/>
  <c r="BB304" i="1"/>
  <c r="BA304" i="1"/>
  <c r="AZ304" i="1"/>
  <c r="AY304" i="1"/>
  <c r="AX304" i="1"/>
  <c r="AW304" i="1"/>
  <c r="AV304" i="1"/>
  <c r="AU304" i="1"/>
  <c r="AT304" i="1"/>
  <c r="AS304" i="1"/>
  <c r="AR304" i="1"/>
  <c r="AQ304" i="1"/>
  <c r="AP304" i="1"/>
  <c r="AO304" i="1"/>
  <c r="AN304" i="1"/>
  <c r="AM304" i="1"/>
  <c r="AL304" i="1"/>
  <c r="AK304" i="1"/>
  <c r="AJ304" i="1"/>
  <c r="AI304" i="1"/>
  <c r="AH304" i="1"/>
  <c r="BJ303" i="1"/>
  <c r="BI303" i="1"/>
  <c r="BH303" i="1"/>
  <c r="BG303" i="1"/>
  <c r="BF303" i="1"/>
  <c r="BE303" i="1"/>
  <c r="BD303" i="1"/>
  <c r="BC303" i="1"/>
  <c r="BB303" i="1"/>
  <c r="BA303" i="1"/>
  <c r="AZ303" i="1"/>
  <c r="AY303" i="1"/>
  <c r="AX303" i="1"/>
  <c r="AW303" i="1"/>
  <c r="AV303" i="1"/>
  <c r="AU303" i="1"/>
  <c r="AS303" i="1"/>
  <c r="AR303" i="1"/>
  <c r="AQ303" i="1"/>
  <c r="AP303" i="1"/>
  <c r="AO303" i="1"/>
  <c r="AN303" i="1"/>
  <c r="AM303" i="1"/>
  <c r="AL303" i="1"/>
  <c r="AK303" i="1"/>
  <c r="AJ303" i="1"/>
  <c r="AI303" i="1"/>
  <c r="AH303" i="1"/>
  <c r="BJ302" i="1"/>
  <c r="BI302" i="1"/>
  <c r="BH302" i="1"/>
  <c r="BG302" i="1"/>
  <c r="BF302" i="1"/>
  <c r="BE302" i="1"/>
  <c r="BD302" i="1"/>
  <c r="BC302" i="1"/>
  <c r="BB302" i="1"/>
  <c r="BA302" i="1"/>
  <c r="AZ302" i="1"/>
  <c r="AY302" i="1"/>
  <c r="AX302" i="1"/>
  <c r="AW302" i="1"/>
  <c r="AV302" i="1"/>
  <c r="AU302" i="1"/>
  <c r="AT302" i="1"/>
  <c r="AS302" i="1"/>
  <c r="AR302" i="1"/>
  <c r="AQ302" i="1"/>
  <c r="AP302" i="1"/>
  <c r="AO302" i="1"/>
  <c r="AN302" i="1"/>
  <c r="AM302" i="1"/>
  <c r="AL302" i="1"/>
  <c r="AK302" i="1"/>
  <c r="AJ302" i="1"/>
  <c r="AI302" i="1"/>
  <c r="AH302" i="1"/>
  <c r="BK301" i="1"/>
  <c r="BJ301" i="1"/>
  <c r="BI301" i="1"/>
  <c r="BH301" i="1"/>
  <c r="BG301" i="1"/>
  <c r="BF301" i="1"/>
  <c r="BE301" i="1"/>
  <c r="BD301" i="1"/>
  <c r="BC301" i="1"/>
  <c r="BB301" i="1"/>
  <c r="BA301" i="1"/>
  <c r="AZ301" i="1"/>
  <c r="AY301" i="1"/>
  <c r="AX301" i="1"/>
  <c r="AW301" i="1"/>
  <c r="AV301" i="1"/>
  <c r="AU301" i="1"/>
  <c r="AT301" i="1"/>
  <c r="AS301" i="1"/>
  <c r="AR301" i="1"/>
  <c r="AQ301" i="1"/>
  <c r="AP301" i="1"/>
  <c r="AO301" i="1"/>
  <c r="AN301" i="1"/>
  <c r="AM301" i="1"/>
  <c r="AL301" i="1"/>
  <c r="AK301" i="1"/>
  <c r="AJ301" i="1"/>
  <c r="AI301" i="1"/>
  <c r="AH301" i="1"/>
  <c r="BK300" i="1"/>
  <c r="BJ300" i="1"/>
  <c r="BI300" i="1"/>
  <c r="BH300" i="1"/>
  <c r="BG300" i="1"/>
  <c r="BF300" i="1"/>
  <c r="BE300" i="1"/>
  <c r="BD300" i="1"/>
  <c r="BC300" i="1"/>
  <c r="BB300" i="1"/>
  <c r="BA300" i="1"/>
  <c r="AZ300" i="1"/>
  <c r="AY300" i="1"/>
  <c r="AX300" i="1"/>
  <c r="AW300" i="1"/>
  <c r="AV300" i="1"/>
  <c r="AU300" i="1"/>
  <c r="AT300" i="1"/>
  <c r="AS300" i="1"/>
  <c r="AR300" i="1"/>
  <c r="AQ300" i="1"/>
  <c r="AP300" i="1"/>
  <c r="AO300" i="1"/>
  <c r="AN300" i="1"/>
  <c r="AM300" i="1"/>
  <c r="AL300" i="1"/>
  <c r="AK300" i="1"/>
  <c r="AJ300" i="1"/>
  <c r="AI300" i="1"/>
  <c r="AH300" i="1"/>
  <c r="BK299" i="1"/>
  <c r="BJ299" i="1"/>
  <c r="BI299" i="1"/>
  <c r="BH299" i="1"/>
  <c r="BG299" i="1"/>
  <c r="BF299" i="1"/>
  <c r="BE299" i="1"/>
  <c r="BD299" i="1"/>
  <c r="BC299" i="1"/>
  <c r="BB299" i="1"/>
  <c r="BA299" i="1"/>
  <c r="AZ299" i="1"/>
  <c r="AY299" i="1"/>
  <c r="AX299" i="1"/>
  <c r="AW299" i="1"/>
  <c r="AV299" i="1"/>
  <c r="AU299" i="1"/>
  <c r="AS299" i="1"/>
  <c r="AR299" i="1"/>
  <c r="AQ299" i="1"/>
  <c r="AP299" i="1"/>
  <c r="AO299" i="1"/>
  <c r="AN299" i="1"/>
  <c r="AM299" i="1"/>
  <c r="AL299" i="1"/>
  <c r="AK299" i="1"/>
  <c r="AJ299" i="1"/>
  <c r="AI299" i="1"/>
  <c r="AH299" i="1"/>
  <c r="BJ298" i="1"/>
  <c r="BI298" i="1"/>
  <c r="BH298" i="1"/>
  <c r="BG298" i="1"/>
  <c r="BF298" i="1"/>
  <c r="BE298" i="1"/>
  <c r="BD298" i="1"/>
  <c r="BC298" i="1"/>
  <c r="BB298" i="1"/>
  <c r="BA298" i="1"/>
  <c r="AZ298" i="1"/>
  <c r="AY298" i="1"/>
  <c r="AX298" i="1"/>
  <c r="AW298" i="1"/>
  <c r="AV298" i="1"/>
  <c r="AU298" i="1"/>
  <c r="AT298" i="1"/>
  <c r="AS298" i="1"/>
  <c r="AR298" i="1"/>
  <c r="AQ298" i="1"/>
  <c r="AP298" i="1"/>
  <c r="AO298" i="1"/>
  <c r="AN298" i="1"/>
  <c r="AM298" i="1"/>
  <c r="AL298" i="1"/>
  <c r="AK298" i="1"/>
  <c r="AJ298" i="1"/>
  <c r="AI298" i="1"/>
  <c r="AH298" i="1"/>
  <c r="BK297" i="1"/>
  <c r="BJ297" i="1"/>
  <c r="BI297" i="1"/>
  <c r="BH297" i="1"/>
  <c r="BG297" i="1"/>
  <c r="BF297" i="1"/>
  <c r="BE297" i="1"/>
  <c r="BD297" i="1"/>
  <c r="BC297" i="1"/>
  <c r="BB297" i="1"/>
  <c r="BA297" i="1"/>
  <c r="AZ297" i="1"/>
  <c r="AY297" i="1"/>
  <c r="AX297" i="1"/>
  <c r="AW297" i="1"/>
  <c r="AV297" i="1"/>
  <c r="AU297" i="1"/>
  <c r="AT297" i="1"/>
  <c r="AS297" i="1"/>
  <c r="AR297" i="1"/>
  <c r="AQ297" i="1"/>
  <c r="AP297" i="1"/>
  <c r="AO297" i="1"/>
  <c r="AN297" i="1"/>
  <c r="AM297" i="1"/>
  <c r="AL297" i="1"/>
  <c r="AK297" i="1"/>
  <c r="AJ297" i="1"/>
  <c r="AI297" i="1"/>
  <c r="AH297" i="1"/>
  <c r="BK296" i="1"/>
  <c r="BJ296" i="1"/>
  <c r="BI296" i="1"/>
  <c r="BH296" i="1"/>
  <c r="BG296" i="1"/>
  <c r="BF296" i="1"/>
  <c r="BE296" i="1"/>
  <c r="BD296" i="1"/>
  <c r="BC296" i="1"/>
  <c r="BB296" i="1"/>
  <c r="BA296" i="1"/>
  <c r="AZ296" i="1"/>
  <c r="AY296" i="1"/>
  <c r="AX296" i="1"/>
  <c r="AW296" i="1"/>
  <c r="AV296" i="1"/>
  <c r="AU296" i="1"/>
  <c r="AT296" i="1"/>
  <c r="AS296" i="1"/>
  <c r="AR296" i="1"/>
  <c r="AQ296" i="1"/>
  <c r="AP296" i="1"/>
  <c r="AO296" i="1"/>
  <c r="AN296" i="1"/>
  <c r="AM296" i="1"/>
  <c r="AL296" i="1"/>
  <c r="AK296" i="1"/>
  <c r="AJ296" i="1"/>
  <c r="AI296" i="1"/>
  <c r="AH296" i="1"/>
  <c r="BK295" i="1"/>
  <c r="BJ295" i="1"/>
  <c r="BI295" i="1"/>
  <c r="BH295" i="1"/>
  <c r="BG295" i="1"/>
  <c r="BF295" i="1"/>
  <c r="BE295" i="1"/>
  <c r="BD295" i="1"/>
  <c r="BC295" i="1"/>
  <c r="BB295" i="1"/>
  <c r="BA295" i="1"/>
  <c r="AZ295" i="1"/>
  <c r="AY295" i="1"/>
  <c r="AX295" i="1"/>
  <c r="AW295" i="1"/>
  <c r="AV295" i="1"/>
  <c r="AU295" i="1"/>
  <c r="AS295" i="1"/>
  <c r="AR295" i="1"/>
  <c r="AQ295" i="1"/>
  <c r="AP295" i="1"/>
  <c r="AO295" i="1"/>
  <c r="AN295" i="1"/>
  <c r="AM295" i="1"/>
  <c r="AL295" i="1"/>
  <c r="AK295" i="1"/>
  <c r="AJ295" i="1"/>
  <c r="AI295" i="1"/>
  <c r="AH295" i="1"/>
  <c r="BK294" i="1"/>
  <c r="BJ294" i="1"/>
  <c r="BI294" i="1"/>
  <c r="BH294" i="1"/>
  <c r="BG294" i="1"/>
  <c r="BF294" i="1"/>
  <c r="BE294" i="1"/>
  <c r="BD294" i="1"/>
  <c r="BC294" i="1"/>
  <c r="BB294" i="1"/>
  <c r="BA294" i="1"/>
  <c r="AZ294" i="1"/>
  <c r="AY294" i="1"/>
  <c r="AX294" i="1"/>
  <c r="AW294" i="1"/>
  <c r="AV294" i="1"/>
  <c r="AU294" i="1"/>
  <c r="AT294" i="1"/>
  <c r="AS294" i="1"/>
  <c r="AR294" i="1"/>
  <c r="AQ294" i="1"/>
  <c r="AP294" i="1"/>
  <c r="AO294" i="1"/>
  <c r="AN294" i="1"/>
  <c r="AM294" i="1"/>
  <c r="AL294" i="1"/>
  <c r="AK294" i="1"/>
  <c r="AJ294" i="1"/>
  <c r="AI294" i="1"/>
  <c r="AH294" i="1"/>
  <c r="BK293" i="1"/>
  <c r="BJ293" i="1"/>
  <c r="BI293" i="1"/>
  <c r="BH293" i="1"/>
  <c r="BG293" i="1"/>
  <c r="BF293" i="1"/>
  <c r="BE293" i="1"/>
  <c r="BD293" i="1"/>
  <c r="BC293" i="1"/>
  <c r="BB293" i="1"/>
  <c r="BA293" i="1"/>
  <c r="AZ293" i="1"/>
  <c r="AY293" i="1"/>
  <c r="AX293" i="1"/>
  <c r="AW293" i="1"/>
  <c r="AV293" i="1"/>
  <c r="AU293" i="1"/>
  <c r="AT293" i="1"/>
  <c r="AS293" i="1"/>
  <c r="AR293" i="1"/>
  <c r="AQ293" i="1"/>
  <c r="AP293" i="1"/>
  <c r="AO293" i="1"/>
  <c r="AN293" i="1"/>
  <c r="AM293" i="1"/>
  <c r="AL293" i="1"/>
  <c r="AK293" i="1"/>
  <c r="AJ293" i="1"/>
  <c r="AI293" i="1"/>
  <c r="AH293" i="1"/>
  <c r="BK292" i="1"/>
  <c r="BJ292" i="1"/>
  <c r="BI292" i="1"/>
  <c r="BH292" i="1"/>
  <c r="BG292" i="1"/>
  <c r="BF292" i="1"/>
  <c r="BE292" i="1"/>
  <c r="BD292" i="1"/>
  <c r="BC292" i="1"/>
  <c r="BB292" i="1"/>
  <c r="BA292" i="1"/>
  <c r="AZ292" i="1"/>
  <c r="AY292" i="1"/>
  <c r="AX292" i="1"/>
  <c r="AW292" i="1"/>
  <c r="AV292" i="1"/>
  <c r="AU292" i="1"/>
  <c r="AT292" i="1"/>
  <c r="AS292" i="1"/>
  <c r="AR292" i="1"/>
  <c r="AQ292" i="1"/>
  <c r="AP292" i="1"/>
  <c r="AO292" i="1"/>
  <c r="AN292" i="1"/>
  <c r="AM292" i="1"/>
  <c r="AL292" i="1"/>
  <c r="AK292" i="1"/>
  <c r="AJ292" i="1"/>
  <c r="AI292" i="1"/>
  <c r="AH292" i="1"/>
  <c r="BJ291" i="1"/>
  <c r="BI291" i="1"/>
  <c r="BH291" i="1"/>
  <c r="BG291" i="1"/>
  <c r="BF291" i="1"/>
  <c r="BE291" i="1"/>
  <c r="BD291" i="1"/>
  <c r="BC291" i="1"/>
  <c r="BB291" i="1"/>
  <c r="BA291" i="1"/>
  <c r="AZ291" i="1"/>
  <c r="AY291" i="1"/>
  <c r="AX291" i="1"/>
  <c r="AW291" i="1"/>
  <c r="AV291" i="1"/>
  <c r="AU291" i="1"/>
  <c r="AS291" i="1"/>
  <c r="AR291" i="1"/>
  <c r="AQ291" i="1"/>
  <c r="AP291" i="1"/>
  <c r="AO291" i="1"/>
  <c r="AN291" i="1"/>
  <c r="AM291" i="1"/>
  <c r="AL291" i="1"/>
  <c r="AK291" i="1"/>
  <c r="AJ291" i="1"/>
  <c r="AI291" i="1"/>
  <c r="AH291" i="1"/>
  <c r="BJ290" i="1"/>
  <c r="BI290" i="1"/>
  <c r="BH290" i="1"/>
  <c r="BG290" i="1"/>
  <c r="BF290" i="1"/>
  <c r="BE290" i="1"/>
  <c r="BD290" i="1"/>
  <c r="BC290" i="1"/>
  <c r="BB290" i="1"/>
  <c r="BA290" i="1"/>
  <c r="AZ290" i="1"/>
  <c r="AY290" i="1"/>
  <c r="AX290" i="1"/>
  <c r="AW290" i="1"/>
  <c r="AV290" i="1"/>
  <c r="AU290" i="1"/>
  <c r="AT290" i="1"/>
  <c r="AS290" i="1"/>
  <c r="AR290" i="1"/>
  <c r="AQ290" i="1"/>
  <c r="AP290" i="1"/>
  <c r="AO290" i="1"/>
  <c r="AN290" i="1"/>
  <c r="AM290" i="1"/>
  <c r="AL290" i="1"/>
  <c r="AK290" i="1"/>
  <c r="AJ290" i="1"/>
  <c r="AI290" i="1"/>
  <c r="AH290" i="1"/>
  <c r="BK289" i="1"/>
  <c r="BJ289" i="1"/>
  <c r="BI289" i="1"/>
  <c r="BH289" i="1"/>
  <c r="BG289" i="1"/>
  <c r="BF289" i="1"/>
  <c r="BE289" i="1"/>
  <c r="BD289" i="1"/>
  <c r="BC289" i="1"/>
  <c r="BB289" i="1"/>
  <c r="BA289" i="1"/>
  <c r="AZ289" i="1"/>
  <c r="AY289" i="1"/>
  <c r="AX289" i="1"/>
  <c r="AW289" i="1"/>
  <c r="AV289" i="1"/>
  <c r="AU289" i="1"/>
  <c r="AT289" i="1"/>
  <c r="AS289" i="1"/>
  <c r="AR289" i="1"/>
  <c r="AQ289" i="1"/>
  <c r="AP289" i="1"/>
  <c r="AO289" i="1"/>
  <c r="AN289" i="1"/>
  <c r="AM289" i="1"/>
  <c r="AL289" i="1"/>
  <c r="AK289" i="1"/>
  <c r="AJ289" i="1"/>
  <c r="AI289" i="1"/>
  <c r="AH289" i="1"/>
  <c r="BJ286" i="1"/>
  <c r="BI286" i="1"/>
  <c r="BH286" i="1"/>
  <c r="BG286" i="1"/>
  <c r="BF286" i="1"/>
  <c r="BE286" i="1"/>
  <c r="BD286" i="1"/>
  <c r="BC286" i="1"/>
  <c r="BB286" i="1"/>
  <c r="BA286" i="1"/>
  <c r="AZ286" i="1"/>
  <c r="AY286" i="1"/>
  <c r="AX286" i="1"/>
  <c r="AW286" i="1"/>
  <c r="AV286" i="1"/>
  <c r="AU286" i="1"/>
  <c r="AT286" i="1"/>
  <c r="AS286" i="1"/>
  <c r="AR286" i="1"/>
  <c r="AQ286" i="1"/>
  <c r="AP286" i="1"/>
  <c r="AO286" i="1"/>
  <c r="AN286" i="1"/>
  <c r="AM286" i="1"/>
  <c r="AL286" i="1"/>
  <c r="AK286" i="1"/>
  <c r="AJ286" i="1"/>
  <c r="AI286" i="1"/>
  <c r="AH286" i="1"/>
  <c r="BK285" i="1"/>
  <c r="BJ285" i="1"/>
  <c r="BI285" i="1"/>
  <c r="BH285" i="1"/>
  <c r="BG285" i="1"/>
  <c r="BF285" i="1"/>
  <c r="BE285" i="1"/>
  <c r="BD285" i="1"/>
  <c r="BC285" i="1"/>
  <c r="BB285" i="1"/>
  <c r="BA285" i="1"/>
  <c r="AZ285" i="1"/>
  <c r="AY285" i="1"/>
  <c r="AX285" i="1"/>
  <c r="AW285" i="1"/>
  <c r="AV285" i="1"/>
  <c r="AU285" i="1"/>
  <c r="AT285" i="1"/>
  <c r="AS285" i="1"/>
  <c r="AR285" i="1"/>
  <c r="AQ285" i="1"/>
  <c r="AP285" i="1"/>
  <c r="AO285" i="1"/>
  <c r="AN285" i="1"/>
  <c r="AM285" i="1"/>
  <c r="AL285" i="1"/>
  <c r="AK285" i="1"/>
  <c r="AJ285" i="1"/>
  <c r="AI285" i="1"/>
  <c r="AH285" i="1"/>
  <c r="BK284" i="1"/>
  <c r="BJ284" i="1"/>
  <c r="BI284" i="1"/>
  <c r="BH284" i="1"/>
  <c r="BG284" i="1"/>
  <c r="BF284" i="1"/>
  <c r="BE284" i="1"/>
  <c r="BD284" i="1"/>
  <c r="BC284" i="1"/>
  <c r="BB284" i="1"/>
  <c r="BA284" i="1"/>
  <c r="AZ284" i="1"/>
  <c r="AY284" i="1"/>
  <c r="AX284" i="1"/>
  <c r="AW284" i="1"/>
  <c r="AV284" i="1"/>
  <c r="AU284" i="1"/>
  <c r="AT284" i="1"/>
  <c r="AS284" i="1"/>
  <c r="AR284" i="1"/>
  <c r="AQ284" i="1"/>
  <c r="AP284" i="1"/>
  <c r="AO284" i="1"/>
  <c r="AN284" i="1"/>
  <c r="AM284" i="1"/>
  <c r="AL284" i="1"/>
  <c r="AK284" i="1"/>
  <c r="AJ284" i="1"/>
  <c r="AI284" i="1"/>
  <c r="AH284" i="1"/>
  <c r="BJ283" i="1"/>
  <c r="BI283" i="1"/>
  <c r="BH283" i="1"/>
  <c r="BG283" i="1"/>
  <c r="BF283" i="1"/>
  <c r="BE283" i="1"/>
  <c r="BD283" i="1"/>
  <c r="BC283" i="1"/>
  <c r="BB283" i="1"/>
  <c r="BA283" i="1"/>
  <c r="AZ283" i="1"/>
  <c r="AY283" i="1"/>
  <c r="AX283" i="1"/>
  <c r="AW283" i="1"/>
  <c r="AV283" i="1"/>
  <c r="AU283" i="1"/>
  <c r="AS283" i="1"/>
  <c r="AR283" i="1"/>
  <c r="AQ283" i="1"/>
  <c r="AP283" i="1"/>
  <c r="AO283" i="1"/>
  <c r="AN283" i="1"/>
  <c r="AM283" i="1"/>
  <c r="AL283" i="1"/>
  <c r="AK283" i="1"/>
  <c r="AJ283" i="1"/>
  <c r="AI283" i="1"/>
  <c r="AH283" i="1"/>
  <c r="BJ282" i="1"/>
  <c r="BI282" i="1"/>
  <c r="BH282" i="1"/>
  <c r="BG282" i="1"/>
  <c r="BF282" i="1"/>
  <c r="BE282" i="1"/>
  <c r="BD282" i="1"/>
  <c r="BC282" i="1"/>
  <c r="BB282" i="1"/>
  <c r="BA282" i="1"/>
  <c r="AZ282" i="1"/>
  <c r="AY282" i="1"/>
  <c r="AX282" i="1"/>
  <c r="AW282" i="1"/>
  <c r="AV282" i="1"/>
  <c r="AU282" i="1"/>
  <c r="AT282" i="1"/>
  <c r="AS282" i="1"/>
  <c r="AR282" i="1"/>
  <c r="AQ282" i="1"/>
  <c r="AP282" i="1"/>
  <c r="AO282" i="1"/>
  <c r="AN282" i="1"/>
  <c r="AM282" i="1"/>
  <c r="AL282" i="1"/>
  <c r="AK282" i="1"/>
  <c r="AJ282" i="1"/>
  <c r="AI282" i="1"/>
  <c r="AH282" i="1"/>
  <c r="BK281" i="1"/>
  <c r="BJ281" i="1"/>
  <c r="BI281" i="1"/>
  <c r="BH281" i="1"/>
  <c r="BG281" i="1"/>
  <c r="BF281" i="1"/>
  <c r="BE281" i="1"/>
  <c r="BD281" i="1"/>
  <c r="BC281" i="1"/>
  <c r="BB281" i="1"/>
  <c r="BA281" i="1"/>
  <c r="AZ281" i="1"/>
  <c r="AY281" i="1"/>
  <c r="AX281" i="1"/>
  <c r="AW281" i="1"/>
  <c r="AV281" i="1"/>
  <c r="AU281" i="1"/>
  <c r="AT281" i="1"/>
  <c r="AS281" i="1"/>
  <c r="AR281" i="1"/>
  <c r="AQ281" i="1"/>
  <c r="AP281" i="1"/>
  <c r="AO281" i="1"/>
  <c r="AN281" i="1"/>
  <c r="AM281" i="1"/>
  <c r="AL281" i="1"/>
  <c r="AK281" i="1"/>
  <c r="AJ281" i="1"/>
  <c r="AI281" i="1"/>
  <c r="AH281" i="1"/>
  <c r="BK280" i="1"/>
  <c r="BJ280" i="1"/>
  <c r="BI280" i="1"/>
  <c r="BH280" i="1"/>
  <c r="BG280" i="1"/>
  <c r="BF280" i="1"/>
  <c r="BE280" i="1"/>
  <c r="BD280" i="1"/>
  <c r="BC280" i="1"/>
  <c r="BB280" i="1"/>
  <c r="BA280" i="1"/>
  <c r="AZ280" i="1"/>
  <c r="AY280" i="1"/>
  <c r="AX280" i="1"/>
  <c r="AW280" i="1"/>
  <c r="AV280" i="1"/>
  <c r="AU280" i="1"/>
  <c r="AT280" i="1"/>
  <c r="AS280" i="1"/>
  <c r="AR280" i="1"/>
  <c r="AQ280" i="1"/>
  <c r="AP280" i="1"/>
  <c r="AO280" i="1"/>
  <c r="AN280" i="1"/>
  <c r="AM280" i="1"/>
  <c r="AL280" i="1"/>
  <c r="AK280" i="1"/>
  <c r="AJ280" i="1"/>
  <c r="AI280" i="1"/>
  <c r="AH280" i="1"/>
  <c r="BK279" i="1"/>
  <c r="BJ279" i="1"/>
  <c r="BI279" i="1"/>
  <c r="BH279" i="1"/>
  <c r="BG279" i="1"/>
  <c r="BF279" i="1"/>
  <c r="BE279" i="1"/>
  <c r="BD279" i="1"/>
  <c r="BC279" i="1"/>
  <c r="BB279" i="1"/>
  <c r="BA279" i="1"/>
  <c r="AZ279" i="1"/>
  <c r="AY279" i="1"/>
  <c r="AX279" i="1"/>
  <c r="AW279" i="1"/>
  <c r="AV279" i="1"/>
  <c r="AU279" i="1"/>
  <c r="AS279" i="1"/>
  <c r="AR279" i="1"/>
  <c r="AQ279" i="1"/>
  <c r="AP279" i="1"/>
  <c r="AO279" i="1"/>
  <c r="AN279" i="1"/>
  <c r="AM279" i="1"/>
  <c r="AL279" i="1"/>
  <c r="AK279" i="1"/>
  <c r="AJ279" i="1"/>
  <c r="AI279" i="1"/>
  <c r="AH279" i="1"/>
  <c r="BJ278" i="1"/>
  <c r="BI278" i="1"/>
  <c r="BH278" i="1"/>
  <c r="BG278" i="1"/>
  <c r="BF278" i="1"/>
  <c r="BE278" i="1"/>
  <c r="BD278" i="1"/>
  <c r="BC278" i="1"/>
  <c r="BB278" i="1"/>
  <c r="BA278" i="1"/>
  <c r="AZ278" i="1"/>
  <c r="AY278" i="1"/>
  <c r="AX278" i="1"/>
  <c r="AW278" i="1"/>
  <c r="AV278" i="1"/>
  <c r="AU278" i="1"/>
  <c r="AT278" i="1"/>
  <c r="AS278" i="1"/>
  <c r="AR278" i="1"/>
  <c r="AQ278" i="1"/>
  <c r="AP278" i="1"/>
  <c r="AO278" i="1"/>
  <c r="AN278" i="1"/>
  <c r="AM278" i="1"/>
  <c r="AL278" i="1"/>
  <c r="AK278" i="1"/>
  <c r="AJ278" i="1"/>
  <c r="AI278" i="1"/>
  <c r="AH278" i="1"/>
  <c r="BK277" i="1"/>
  <c r="BJ277" i="1"/>
  <c r="BI277" i="1"/>
  <c r="BH277" i="1"/>
  <c r="BG277" i="1"/>
  <c r="BF277" i="1"/>
  <c r="BE277" i="1"/>
  <c r="BD277" i="1"/>
  <c r="BC277" i="1"/>
  <c r="BB277" i="1"/>
  <c r="BA277" i="1"/>
  <c r="AZ277" i="1"/>
  <c r="AY277" i="1"/>
  <c r="AX277" i="1"/>
  <c r="AW277" i="1"/>
  <c r="AV277" i="1"/>
  <c r="AU277" i="1"/>
  <c r="AT277" i="1"/>
  <c r="AS277" i="1"/>
  <c r="AR277" i="1"/>
  <c r="AQ277" i="1"/>
  <c r="AP277" i="1"/>
  <c r="AO277" i="1"/>
  <c r="AN277" i="1"/>
  <c r="AM277" i="1"/>
  <c r="AL277" i="1"/>
  <c r="AK277" i="1"/>
  <c r="AJ277" i="1"/>
  <c r="AI277" i="1"/>
  <c r="AH277" i="1"/>
  <c r="BK276" i="1"/>
  <c r="BJ276" i="1"/>
  <c r="BI276" i="1"/>
  <c r="BH276" i="1"/>
  <c r="BG276" i="1"/>
  <c r="BF276" i="1"/>
  <c r="BE276" i="1"/>
  <c r="BD276" i="1"/>
  <c r="BC276" i="1"/>
  <c r="BB276" i="1"/>
  <c r="BA276" i="1"/>
  <c r="AZ276" i="1"/>
  <c r="AY276" i="1"/>
  <c r="AX276" i="1"/>
  <c r="AW276" i="1"/>
  <c r="AV276" i="1"/>
  <c r="AU276" i="1"/>
  <c r="AT276" i="1"/>
  <c r="AS276" i="1"/>
  <c r="AR276" i="1"/>
  <c r="AQ276" i="1"/>
  <c r="AP276" i="1"/>
  <c r="AO276" i="1"/>
  <c r="AN276" i="1"/>
  <c r="AM276" i="1"/>
  <c r="AL276" i="1"/>
  <c r="AK276" i="1"/>
  <c r="AJ276" i="1"/>
  <c r="AI276" i="1"/>
  <c r="AH276" i="1"/>
  <c r="BK275" i="1"/>
  <c r="BJ275" i="1"/>
  <c r="BI275" i="1"/>
  <c r="BH275" i="1"/>
  <c r="BG275" i="1"/>
  <c r="BF275" i="1"/>
  <c r="BE275" i="1"/>
  <c r="BD275" i="1"/>
  <c r="BC275" i="1"/>
  <c r="BB275" i="1"/>
  <c r="BA275" i="1"/>
  <c r="AZ275" i="1"/>
  <c r="AY275" i="1"/>
  <c r="AX275" i="1"/>
  <c r="AW275" i="1"/>
  <c r="AV275" i="1"/>
  <c r="AU275" i="1"/>
  <c r="AS275" i="1"/>
  <c r="AR275" i="1"/>
  <c r="AQ275" i="1"/>
  <c r="AP275" i="1"/>
  <c r="AO275" i="1"/>
  <c r="AN275" i="1"/>
  <c r="AM275" i="1"/>
  <c r="AL275" i="1"/>
  <c r="AK275" i="1"/>
  <c r="AJ275" i="1"/>
  <c r="AI275" i="1"/>
  <c r="AH275" i="1"/>
  <c r="BK274" i="1"/>
  <c r="BJ274" i="1"/>
  <c r="BI274" i="1"/>
  <c r="BH274" i="1"/>
  <c r="BG274" i="1"/>
  <c r="BF274" i="1"/>
  <c r="BE274" i="1"/>
  <c r="BD274" i="1"/>
  <c r="BC274" i="1"/>
  <c r="BB274" i="1"/>
  <c r="BA274" i="1"/>
  <c r="AZ274" i="1"/>
  <c r="AY274" i="1"/>
  <c r="AX274" i="1"/>
  <c r="AW274" i="1"/>
  <c r="AV274" i="1"/>
  <c r="AU274" i="1"/>
  <c r="AT274" i="1"/>
  <c r="AS274" i="1"/>
  <c r="AR274" i="1"/>
  <c r="AQ274" i="1"/>
  <c r="AP274" i="1"/>
  <c r="AO274" i="1"/>
  <c r="AN274" i="1"/>
  <c r="AM274" i="1"/>
  <c r="AL274" i="1"/>
  <c r="AK274" i="1"/>
  <c r="AJ274" i="1"/>
  <c r="AI274" i="1"/>
  <c r="AH274" i="1"/>
  <c r="BK273" i="1"/>
  <c r="BJ273" i="1"/>
  <c r="BI273" i="1"/>
  <c r="BH273" i="1"/>
  <c r="BG273" i="1"/>
  <c r="BF273" i="1"/>
  <c r="BE273" i="1"/>
  <c r="BD273" i="1"/>
  <c r="BC273" i="1"/>
  <c r="BB273" i="1"/>
  <c r="BA273" i="1"/>
  <c r="AZ273" i="1"/>
  <c r="AY273" i="1"/>
  <c r="AX273" i="1"/>
  <c r="AW273" i="1"/>
  <c r="AV273" i="1"/>
  <c r="AU273" i="1"/>
  <c r="AT273" i="1"/>
  <c r="AS273" i="1"/>
  <c r="AR273" i="1"/>
  <c r="AQ273" i="1"/>
  <c r="AP273" i="1"/>
  <c r="AO273" i="1"/>
  <c r="AN273" i="1"/>
  <c r="AM273" i="1"/>
  <c r="AL273" i="1"/>
  <c r="AK273" i="1"/>
  <c r="AJ273" i="1"/>
  <c r="AI273" i="1"/>
  <c r="AH273" i="1"/>
  <c r="BK272" i="1"/>
  <c r="BJ272" i="1"/>
  <c r="BI272" i="1"/>
  <c r="BH272" i="1"/>
  <c r="BG272" i="1"/>
  <c r="BF272" i="1"/>
  <c r="BE272" i="1"/>
  <c r="BD272" i="1"/>
  <c r="BC272" i="1"/>
  <c r="BB272" i="1"/>
  <c r="BA272" i="1"/>
  <c r="AZ272" i="1"/>
  <c r="AY272" i="1"/>
  <c r="AX272" i="1"/>
  <c r="AW272" i="1"/>
  <c r="AV272" i="1"/>
  <c r="AU272" i="1"/>
  <c r="AT272" i="1"/>
  <c r="AS272" i="1"/>
  <c r="AR272" i="1"/>
  <c r="AQ272" i="1"/>
  <c r="AP272" i="1"/>
  <c r="AO272" i="1"/>
  <c r="AN272" i="1"/>
  <c r="AM272" i="1"/>
  <c r="AL272" i="1"/>
  <c r="AK272" i="1"/>
  <c r="AJ272" i="1"/>
  <c r="AI272" i="1"/>
  <c r="AH272" i="1"/>
  <c r="BJ271" i="1"/>
  <c r="BI271" i="1"/>
  <c r="BH271" i="1"/>
  <c r="BG271" i="1"/>
  <c r="BF271" i="1"/>
  <c r="BE271" i="1"/>
  <c r="BD271" i="1"/>
  <c r="BC271" i="1"/>
  <c r="BB271" i="1"/>
  <c r="BA271" i="1"/>
  <c r="AZ271" i="1"/>
  <c r="AY271" i="1"/>
  <c r="AX271" i="1"/>
  <c r="AW271" i="1"/>
  <c r="AV271" i="1"/>
  <c r="AU271" i="1"/>
  <c r="AS271" i="1"/>
  <c r="AR271" i="1"/>
  <c r="AQ271" i="1"/>
  <c r="AP271" i="1"/>
  <c r="AO271" i="1"/>
  <c r="AN271" i="1"/>
  <c r="AM271" i="1"/>
  <c r="AL271" i="1"/>
  <c r="AK271" i="1"/>
  <c r="AJ271" i="1"/>
  <c r="AI271" i="1"/>
  <c r="AH271" i="1"/>
  <c r="BJ270" i="1"/>
  <c r="BI270" i="1"/>
  <c r="BH270" i="1"/>
  <c r="BG270" i="1"/>
  <c r="BF270" i="1"/>
  <c r="BE270" i="1"/>
  <c r="BD270" i="1"/>
  <c r="BC270" i="1"/>
  <c r="BB270" i="1"/>
  <c r="BA270" i="1"/>
  <c r="AZ270" i="1"/>
  <c r="AY270" i="1"/>
  <c r="AX270" i="1"/>
  <c r="AW270" i="1"/>
  <c r="AV270" i="1"/>
  <c r="AU270" i="1"/>
  <c r="AT270" i="1"/>
  <c r="AS270" i="1"/>
  <c r="AR270" i="1"/>
  <c r="AQ270" i="1"/>
  <c r="AP270" i="1"/>
  <c r="AO270" i="1"/>
  <c r="AN270" i="1"/>
  <c r="AM270" i="1"/>
  <c r="AL270" i="1"/>
  <c r="AK270" i="1"/>
  <c r="AJ270" i="1"/>
  <c r="AI270" i="1"/>
  <c r="AH270" i="1"/>
  <c r="BK269" i="1"/>
  <c r="BJ269" i="1"/>
  <c r="BI269" i="1"/>
  <c r="BH269" i="1"/>
  <c r="BG269" i="1"/>
  <c r="BF269" i="1"/>
  <c r="BE269" i="1"/>
  <c r="BD269" i="1"/>
  <c r="BC269" i="1"/>
  <c r="BB269" i="1"/>
  <c r="BA269" i="1"/>
  <c r="AZ269" i="1"/>
  <c r="AY269" i="1"/>
  <c r="AX269" i="1"/>
  <c r="AW269" i="1"/>
  <c r="AV269" i="1"/>
  <c r="AU269" i="1"/>
  <c r="AT269" i="1"/>
  <c r="AS269" i="1"/>
  <c r="AR269" i="1"/>
  <c r="AQ269" i="1"/>
  <c r="AP269" i="1"/>
  <c r="AO269" i="1"/>
  <c r="AN269" i="1"/>
  <c r="AM269" i="1"/>
  <c r="AL269" i="1"/>
  <c r="AK269" i="1"/>
  <c r="AJ269" i="1"/>
  <c r="AI269" i="1"/>
  <c r="AH269" i="1"/>
  <c r="BK268" i="1"/>
  <c r="BJ268" i="1"/>
  <c r="BI268" i="1"/>
  <c r="BH268" i="1"/>
  <c r="BG268" i="1"/>
  <c r="BF268" i="1"/>
  <c r="BE268" i="1"/>
  <c r="BD268" i="1"/>
  <c r="BC268" i="1"/>
  <c r="BB268" i="1"/>
  <c r="BA268" i="1"/>
  <c r="AZ268" i="1"/>
  <c r="AY268" i="1"/>
  <c r="AX268" i="1"/>
  <c r="AW268" i="1"/>
  <c r="AV268" i="1"/>
  <c r="AU268" i="1"/>
  <c r="AT268" i="1"/>
  <c r="AS268" i="1"/>
  <c r="AR268" i="1"/>
  <c r="AQ268" i="1"/>
  <c r="AP268" i="1"/>
  <c r="AO268" i="1"/>
  <c r="AN268" i="1"/>
  <c r="AM268" i="1"/>
  <c r="AL268" i="1"/>
  <c r="AK268" i="1"/>
  <c r="AJ268" i="1"/>
  <c r="AI268" i="1"/>
  <c r="AH268" i="1"/>
  <c r="BJ267" i="1"/>
  <c r="BI267" i="1"/>
  <c r="BH267" i="1"/>
  <c r="BG267" i="1"/>
  <c r="BF267" i="1"/>
  <c r="BE267" i="1"/>
  <c r="BD267" i="1"/>
  <c r="BC267" i="1"/>
  <c r="BB267" i="1"/>
  <c r="BA267" i="1"/>
  <c r="AZ267" i="1"/>
  <c r="AY267" i="1"/>
  <c r="AX267" i="1"/>
  <c r="AW267" i="1"/>
  <c r="AV267" i="1"/>
  <c r="AU267" i="1"/>
  <c r="AS267" i="1"/>
  <c r="AR267" i="1"/>
  <c r="AQ267" i="1"/>
  <c r="AP267" i="1"/>
  <c r="AO267" i="1"/>
  <c r="AN267" i="1"/>
  <c r="AM267" i="1"/>
  <c r="AL267" i="1"/>
  <c r="AK267" i="1"/>
  <c r="AJ267" i="1"/>
  <c r="AI267" i="1"/>
  <c r="AH267" i="1"/>
  <c r="BJ266" i="1"/>
  <c r="BI266" i="1"/>
  <c r="BH266" i="1"/>
  <c r="BG266" i="1"/>
  <c r="BF266" i="1"/>
  <c r="BE266" i="1"/>
  <c r="BD266" i="1"/>
  <c r="BC266" i="1"/>
  <c r="BB266" i="1"/>
  <c r="BA266" i="1"/>
  <c r="AZ266" i="1"/>
  <c r="AY266" i="1"/>
  <c r="AX266" i="1"/>
  <c r="AW266" i="1"/>
  <c r="AV266" i="1"/>
  <c r="AU266" i="1"/>
  <c r="AT266" i="1"/>
  <c r="AS266" i="1"/>
  <c r="AR266" i="1"/>
  <c r="AQ266" i="1"/>
  <c r="AP266" i="1"/>
  <c r="AO266" i="1"/>
  <c r="AN266" i="1"/>
  <c r="AM266" i="1"/>
  <c r="AL266" i="1"/>
  <c r="AK266" i="1"/>
  <c r="AJ266" i="1"/>
  <c r="AI266" i="1"/>
  <c r="AH266" i="1"/>
  <c r="BK265" i="1"/>
  <c r="BJ265" i="1"/>
  <c r="BI265" i="1"/>
  <c r="BH265" i="1"/>
  <c r="BG265" i="1"/>
  <c r="BF265" i="1"/>
  <c r="BE265" i="1"/>
  <c r="BD265" i="1"/>
  <c r="BC265" i="1"/>
  <c r="BB265" i="1"/>
  <c r="BA265" i="1"/>
  <c r="AZ265" i="1"/>
  <c r="AY265" i="1"/>
  <c r="AX265" i="1"/>
  <c r="AW265" i="1"/>
  <c r="AV265" i="1"/>
  <c r="AU265" i="1"/>
  <c r="AT265" i="1"/>
  <c r="AS265" i="1"/>
  <c r="AR265" i="1"/>
  <c r="AQ265" i="1"/>
  <c r="AP265" i="1"/>
  <c r="AO265" i="1"/>
  <c r="AN265" i="1"/>
  <c r="AM265" i="1"/>
  <c r="AL265" i="1"/>
  <c r="AK265" i="1"/>
  <c r="AJ265" i="1"/>
  <c r="AI265" i="1"/>
  <c r="AH265" i="1"/>
  <c r="BK264" i="1"/>
  <c r="BJ264" i="1"/>
  <c r="BI264" i="1"/>
  <c r="BH264" i="1"/>
  <c r="BG264" i="1"/>
  <c r="BF264" i="1"/>
  <c r="BE264" i="1"/>
  <c r="BD264" i="1"/>
  <c r="BC264" i="1"/>
  <c r="BB264" i="1"/>
  <c r="BA264" i="1"/>
  <c r="AZ264" i="1"/>
  <c r="AY264" i="1"/>
  <c r="AX264" i="1"/>
  <c r="AW264" i="1"/>
  <c r="AV264" i="1"/>
  <c r="AU264" i="1"/>
  <c r="AT264" i="1"/>
  <c r="AS264" i="1"/>
  <c r="AR264" i="1"/>
  <c r="AQ264" i="1"/>
  <c r="AP264" i="1"/>
  <c r="AO264" i="1"/>
  <c r="AN264" i="1"/>
  <c r="AM264" i="1"/>
  <c r="AL264" i="1"/>
  <c r="AK264" i="1"/>
  <c r="AJ264" i="1"/>
  <c r="AI264" i="1"/>
  <c r="AH264" i="1"/>
  <c r="BK263" i="1"/>
  <c r="BJ263" i="1"/>
  <c r="BI263" i="1"/>
  <c r="BH263" i="1"/>
  <c r="BG263" i="1"/>
  <c r="BF263" i="1"/>
  <c r="BE263" i="1"/>
  <c r="BD263" i="1"/>
  <c r="BC263" i="1"/>
  <c r="BB263" i="1"/>
  <c r="BA263" i="1"/>
  <c r="AZ263" i="1"/>
  <c r="AY263" i="1"/>
  <c r="AX263" i="1"/>
  <c r="AW263" i="1"/>
  <c r="AV263" i="1"/>
  <c r="AU263" i="1"/>
  <c r="AS263" i="1"/>
  <c r="AR263" i="1"/>
  <c r="AQ263" i="1"/>
  <c r="AP263" i="1"/>
  <c r="AO263" i="1"/>
  <c r="AN263" i="1"/>
  <c r="AM263" i="1"/>
  <c r="AL263" i="1"/>
  <c r="AK263" i="1"/>
  <c r="AJ263" i="1"/>
  <c r="AI263" i="1"/>
  <c r="AH263" i="1"/>
  <c r="BJ262" i="1"/>
  <c r="BI262" i="1"/>
  <c r="BH262" i="1"/>
  <c r="BG262" i="1"/>
  <c r="BF262" i="1"/>
  <c r="BE262" i="1"/>
  <c r="BD262" i="1"/>
  <c r="BC262" i="1"/>
  <c r="BB262" i="1"/>
  <c r="BA262" i="1"/>
  <c r="AZ262" i="1"/>
  <c r="AY262" i="1"/>
  <c r="AX262" i="1"/>
  <c r="AW262" i="1"/>
  <c r="AV262" i="1"/>
  <c r="AU262" i="1"/>
  <c r="AT262" i="1"/>
  <c r="AS262" i="1"/>
  <c r="AR262" i="1"/>
  <c r="AQ262" i="1"/>
  <c r="AP262" i="1"/>
  <c r="AO262" i="1"/>
  <c r="AN262" i="1"/>
  <c r="AM262" i="1"/>
  <c r="AL262" i="1"/>
  <c r="AK262" i="1"/>
  <c r="AJ262" i="1"/>
  <c r="AI262" i="1"/>
  <c r="AH262" i="1"/>
  <c r="BK261" i="1"/>
  <c r="BJ261" i="1"/>
  <c r="BI261" i="1"/>
  <c r="BH261" i="1"/>
  <c r="BG261" i="1"/>
  <c r="BF261" i="1"/>
  <c r="BE261" i="1"/>
  <c r="BD261" i="1"/>
  <c r="BC261" i="1"/>
  <c r="BB261" i="1"/>
  <c r="BA261" i="1"/>
  <c r="AZ261" i="1"/>
  <c r="AY261" i="1"/>
  <c r="AX261" i="1"/>
  <c r="AW261" i="1"/>
  <c r="AV261" i="1"/>
  <c r="AU261" i="1"/>
  <c r="AT261" i="1"/>
  <c r="AS261" i="1"/>
  <c r="AR261" i="1"/>
  <c r="AQ261" i="1"/>
  <c r="AP261" i="1"/>
  <c r="AO261" i="1"/>
  <c r="AN261" i="1"/>
  <c r="AM261" i="1"/>
  <c r="AL261" i="1"/>
  <c r="AK261" i="1"/>
  <c r="AJ261" i="1"/>
  <c r="AI261" i="1"/>
  <c r="AH261" i="1"/>
  <c r="BK260" i="1"/>
  <c r="BJ260" i="1"/>
  <c r="BI260" i="1"/>
  <c r="BH260" i="1"/>
  <c r="BG260" i="1"/>
  <c r="BF260" i="1"/>
  <c r="BE260" i="1"/>
  <c r="BD260" i="1"/>
  <c r="BC260" i="1"/>
  <c r="BB260" i="1"/>
  <c r="BA260" i="1"/>
  <c r="AZ260" i="1"/>
  <c r="AY260" i="1"/>
  <c r="AX260" i="1"/>
  <c r="AW260" i="1"/>
  <c r="AV260" i="1"/>
  <c r="AU260" i="1"/>
  <c r="AT260" i="1"/>
  <c r="AS260" i="1"/>
  <c r="AR260" i="1"/>
  <c r="AQ260" i="1"/>
  <c r="AP260" i="1"/>
  <c r="AO260" i="1"/>
  <c r="AN260" i="1"/>
  <c r="AM260" i="1"/>
  <c r="AL260" i="1"/>
  <c r="AK260" i="1"/>
  <c r="AJ260" i="1"/>
  <c r="AI260" i="1"/>
  <c r="AH260" i="1"/>
  <c r="BK259" i="1"/>
  <c r="BJ259" i="1"/>
  <c r="BI259" i="1"/>
  <c r="BH259" i="1"/>
  <c r="BG259" i="1"/>
  <c r="BF259" i="1"/>
  <c r="BE259" i="1"/>
  <c r="BD259" i="1"/>
  <c r="BC259" i="1"/>
  <c r="BB259" i="1"/>
  <c r="BA259" i="1"/>
  <c r="AZ259" i="1"/>
  <c r="AY259" i="1"/>
  <c r="AX259" i="1"/>
  <c r="AW259" i="1"/>
  <c r="AV259" i="1"/>
  <c r="AU259" i="1"/>
  <c r="AS259" i="1"/>
  <c r="AR259" i="1"/>
  <c r="AQ259" i="1"/>
  <c r="AP259" i="1"/>
  <c r="AO259" i="1"/>
  <c r="AN259" i="1"/>
  <c r="AM259" i="1"/>
  <c r="AL259" i="1"/>
  <c r="AK259" i="1"/>
  <c r="AJ259" i="1"/>
  <c r="AI259" i="1"/>
  <c r="AH259" i="1"/>
  <c r="BK258" i="1"/>
  <c r="BJ258" i="1"/>
  <c r="BI258" i="1"/>
  <c r="BH258" i="1"/>
  <c r="BG258" i="1"/>
  <c r="BF258" i="1"/>
  <c r="BE258" i="1"/>
  <c r="BD258" i="1"/>
  <c r="BC258" i="1"/>
  <c r="BB258" i="1"/>
  <c r="BA258" i="1"/>
  <c r="AZ258" i="1"/>
  <c r="AY258" i="1"/>
  <c r="AX258" i="1"/>
  <c r="AW258" i="1"/>
  <c r="AV258" i="1"/>
  <c r="AU258" i="1"/>
  <c r="AT258" i="1"/>
  <c r="AS258" i="1"/>
  <c r="AR258" i="1"/>
  <c r="AQ258" i="1"/>
  <c r="AP258" i="1"/>
  <c r="AO258" i="1"/>
  <c r="AN258" i="1"/>
  <c r="AM258" i="1"/>
  <c r="AL258" i="1"/>
  <c r="AK258" i="1"/>
  <c r="AJ258" i="1"/>
  <c r="AI258" i="1"/>
  <c r="AH258" i="1"/>
  <c r="BK257" i="1"/>
  <c r="BJ257" i="1"/>
  <c r="BI257" i="1"/>
  <c r="BH257" i="1"/>
  <c r="BG257" i="1"/>
  <c r="BF257" i="1"/>
  <c r="BE257" i="1"/>
  <c r="BD257" i="1"/>
  <c r="BC257" i="1"/>
  <c r="BB257" i="1"/>
  <c r="BA257" i="1"/>
  <c r="AZ257" i="1"/>
  <c r="AY257" i="1"/>
  <c r="AX257" i="1"/>
  <c r="AW257" i="1"/>
  <c r="AV257" i="1"/>
  <c r="AU257" i="1"/>
  <c r="AT257" i="1"/>
  <c r="AS257" i="1"/>
  <c r="AR257" i="1"/>
  <c r="AQ257" i="1"/>
  <c r="AP257" i="1"/>
  <c r="AO257" i="1"/>
  <c r="AN257" i="1"/>
  <c r="AM257" i="1"/>
  <c r="AL257" i="1"/>
  <c r="AK257" i="1"/>
  <c r="AJ257" i="1"/>
  <c r="AI257" i="1"/>
  <c r="AH257" i="1"/>
  <c r="BK256" i="1"/>
  <c r="BJ256" i="1"/>
  <c r="BI256" i="1"/>
  <c r="BH256" i="1"/>
  <c r="BG256" i="1"/>
  <c r="BF256" i="1"/>
  <c r="BE256" i="1"/>
  <c r="BD256" i="1"/>
  <c r="BC256" i="1"/>
  <c r="BB256" i="1"/>
  <c r="BA256" i="1"/>
  <c r="AZ256" i="1"/>
  <c r="AY256" i="1"/>
  <c r="AX256" i="1"/>
  <c r="AW256" i="1"/>
  <c r="AV256" i="1"/>
  <c r="AU256" i="1"/>
  <c r="AT256" i="1"/>
  <c r="AS256" i="1"/>
  <c r="AR256" i="1"/>
  <c r="AQ256" i="1"/>
  <c r="AP256" i="1"/>
  <c r="AO256" i="1"/>
  <c r="AN256" i="1"/>
  <c r="AM256" i="1"/>
  <c r="AL256" i="1"/>
  <c r="AK256" i="1"/>
  <c r="AJ256" i="1"/>
  <c r="AI256" i="1"/>
  <c r="AH256" i="1"/>
  <c r="BJ255" i="1"/>
  <c r="BI255" i="1"/>
  <c r="BH255" i="1"/>
  <c r="BG255" i="1"/>
  <c r="BF255" i="1"/>
  <c r="BE255" i="1"/>
  <c r="BD255" i="1"/>
  <c r="BC255" i="1"/>
  <c r="BB255" i="1"/>
  <c r="BA255" i="1"/>
  <c r="AZ255" i="1"/>
  <c r="AY255" i="1"/>
  <c r="AX255" i="1"/>
  <c r="AW255" i="1"/>
  <c r="AV255" i="1"/>
  <c r="AU255" i="1"/>
  <c r="AS255" i="1"/>
  <c r="AR255" i="1"/>
  <c r="AQ255" i="1"/>
  <c r="AP255" i="1"/>
  <c r="AO255" i="1"/>
  <c r="AN255" i="1"/>
  <c r="AM255" i="1"/>
  <c r="AL255" i="1"/>
  <c r="AK255" i="1"/>
  <c r="AJ255" i="1"/>
  <c r="AI255" i="1"/>
  <c r="AH255" i="1"/>
  <c r="BJ254" i="1"/>
  <c r="BI254" i="1"/>
  <c r="BH254" i="1"/>
  <c r="BG254" i="1"/>
  <c r="BF254" i="1"/>
  <c r="BE254" i="1"/>
  <c r="BD254" i="1"/>
  <c r="BC254" i="1"/>
  <c r="BB254" i="1"/>
  <c r="BA254" i="1"/>
  <c r="AZ254" i="1"/>
  <c r="AY254" i="1"/>
  <c r="AX254" i="1"/>
  <c r="AW254" i="1"/>
  <c r="AV254" i="1"/>
  <c r="AU254" i="1"/>
  <c r="AS254" i="1"/>
  <c r="AR254" i="1"/>
  <c r="AQ254" i="1"/>
  <c r="AP254" i="1"/>
  <c r="AO254" i="1"/>
  <c r="AN254" i="1"/>
  <c r="AM254" i="1"/>
  <c r="AL254" i="1"/>
  <c r="AK254" i="1"/>
  <c r="AJ254" i="1"/>
  <c r="AI254" i="1"/>
  <c r="AH254" i="1"/>
  <c r="BJ253" i="1"/>
  <c r="BI253" i="1"/>
  <c r="BH253" i="1"/>
  <c r="BG253" i="1"/>
  <c r="BF253" i="1"/>
  <c r="BE253" i="1"/>
  <c r="BD253" i="1"/>
  <c r="BC253" i="1"/>
  <c r="BB253" i="1"/>
  <c r="BA253" i="1"/>
  <c r="AZ253" i="1"/>
  <c r="AY253" i="1"/>
  <c r="AX253" i="1"/>
  <c r="AW253" i="1"/>
  <c r="AV253" i="1"/>
  <c r="AU253" i="1"/>
  <c r="AS253" i="1"/>
  <c r="AR253" i="1"/>
  <c r="AQ253" i="1"/>
  <c r="AP253" i="1"/>
  <c r="AO253" i="1"/>
  <c r="AN253" i="1"/>
  <c r="AM253" i="1"/>
  <c r="AL253" i="1"/>
  <c r="AK253" i="1"/>
  <c r="AJ253" i="1"/>
  <c r="AI253" i="1"/>
  <c r="AH253" i="1"/>
  <c r="BK252" i="1"/>
  <c r="BJ252" i="1"/>
  <c r="BI252" i="1"/>
  <c r="BH252" i="1"/>
  <c r="BG252" i="1"/>
  <c r="BF252" i="1"/>
  <c r="BE252" i="1"/>
  <c r="BD252" i="1"/>
  <c r="BC252" i="1"/>
  <c r="BB252" i="1"/>
  <c r="BA252" i="1"/>
  <c r="AZ252" i="1"/>
  <c r="AY252" i="1"/>
  <c r="AX252" i="1"/>
  <c r="AW252" i="1"/>
  <c r="AV252" i="1"/>
  <c r="AU252" i="1"/>
  <c r="AS252" i="1"/>
  <c r="AR252" i="1"/>
  <c r="AQ252" i="1"/>
  <c r="AP252" i="1"/>
  <c r="AO252" i="1"/>
  <c r="AN252" i="1"/>
  <c r="AM252" i="1"/>
  <c r="AL252" i="1"/>
  <c r="AK252" i="1"/>
  <c r="AJ252" i="1"/>
  <c r="AI252" i="1"/>
  <c r="AH252" i="1"/>
  <c r="BJ251" i="1"/>
  <c r="BI251" i="1"/>
  <c r="BH251" i="1"/>
  <c r="BG251" i="1"/>
  <c r="BF251" i="1"/>
  <c r="BE251" i="1"/>
  <c r="BD251" i="1"/>
  <c r="BC251" i="1"/>
  <c r="BB251" i="1"/>
  <c r="BA251" i="1"/>
  <c r="AZ251" i="1"/>
  <c r="AY251" i="1"/>
  <c r="AX251" i="1"/>
  <c r="AW251" i="1"/>
  <c r="AV251" i="1"/>
  <c r="AU251" i="1"/>
  <c r="AS251" i="1"/>
  <c r="AR251" i="1"/>
  <c r="AQ251" i="1"/>
  <c r="AP251" i="1"/>
  <c r="AO251" i="1"/>
  <c r="AN251" i="1"/>
  <c r="AM251" i="1"/>
  <c r="AL251" i="1"/>
  <c r="AK251" i="1"/>
  <c r="AJ251" i="1"/>
  <c r="AI251" i="1"/>
  <c r="AH251" i="1"/>
  <c r="BJ250" i="1"/>
  <c r="BI250" i="1"/>
  <c r="BH250" i="1"/>
  <c r="BG250" i="1"/>
  <c r="BF250" i="1"/>
  <c r="BE250" i="1"/>
  <c r="BD250" i="1"/>
  <c r="BC250" i="1"/>
  <c r="BB250" i="1"/>
  <c r="BA250" i="1"/>
  <c r="AZ250" i="1"/>
  <c r="AY250" i="1"/>
  <c r="AX250" i="1"/>
  <c r="AW250" i="1"/>
  <c r="AV250" i="1"/>
  <c r="AU250" i="1"/>
  <c r="AS250" i="1"/>
  <c r="AR250" i="1"/>
  <c r="AQ250" i="1"/>
  <c r="AP250" i="1"/>
  <c r="AO250" i="1"/>
  <c r="AN250" i="1"/>
  <c r="AM250" i="1"/>
  <c r="AL250" i="1"/>
  <c r="AK250" i="1"/>
  <c r="AJ250" i="1"/>
  <c r="AI250" i="1"/>
  <c r="AH250" i="1"/>
  <c r="BJ249" i="1"/>
  <c r="BI249" i="1"/>
  <c r="BH249" i="1"/>
  <c r="BG249" i="1"/>
  <c r="BF249" i="1"/>
  <c r="BE249" i="1"/>
  <c r="BD249" i="1"/>
  <c r="BC249" i="1"/>
  <c r="BB249" i="1"/>
  <c r="BA249" i="1"/>
  <c r="AZ249" i="1"/>
  <c r="AY249" i="1"/>
  <c r="AX249" i="1"/>
  <c r="AW249" i="1"/>
  <c r="AV249" i="1"/>
  <c r="AU249" i="1"/>
  <c r="AT249" i="1"/>
  <c r="AS249" i="1"/>
  <c r="AR249" i="1"/>
  <c r="AQ249" i="1"/>
  <c r="AP249" i="1"/>
  <c r="AO249" i="1"/>
  <c r="AN249" i="1"/>
  <c r="AM249" i="1"/>
  <c r="AL249" i="1"/>
  <c r="AK249" i="1"/>
  <c r="AJ249" i="1"/>
  <c r="AI249" i="1"/>
  <c r="AH249" i="1"/>
  <c r="BK248" i="1"/>
  <c r="BJ248" i="1"/>
  <c r="BI248" i="1"/>
  <c r="BH248" i="1"/>
  <c r="BG248" i="1"/>
  <c r="BF248" i="1"/>
  <c r="BE248" i="1"/>
  <c r="BD248" i="1"/>
  <c r="BC248" i="1"/>
  <c r="BB248" i="1"/>
  <c r="BA248" i="1"/>
  <c r="AZ248" i="1"/>
  <c r="AY248" i="1"/>
  <c r="AX248" i="1"/>
  <c r="AW248" i="1"/>
  <c r="AV248" i="1"/>
  <c r="AU248" i="1"/>
  <c r="AT248" i="1"/>
  <c r="AS248" i="1"/>
  <c r="AR248" i="1"/>
  <c r="AQ248" i="1"/>
  <c r="AP248" i="1"/>
  <c r="AO248" i="1"/>
  <c r="AN248" i="1"/>
  <c r="AM248" i="1"/>
  <c r="AL248" i="1"/>
  <c r="AK248" i="1"/>
  <c r="AJ248" i="1"/>
  <c r="AI248" i="1"/>
  <c r="AH248" i="1"/>
  <c r="BK247" i="1"/>
  <c r="BJ247" i="1"/>
  <c r="BI247" i="1"/>
  <c r="BH247" i="1"/>
  <c r="BG247" i="1"/>
  <c r="BF247" i="1"/>
  <c r="BE247" i="1"/>
  <c r="BD247" i="1"/>
  <c r="BC247" i="1"/>
  <c r="BB247" i="1"/>
  <c r="BA247" i="1"/>
  <c r="AZ247" i="1"/>
  <c r="AY247" i="1"/>
  <c r="AX247" i="1"/>
  <c r="AW247" i="1"/>
  <c r="AV247" i="1"/>
  <c r="AU247" i="1"/>
  <c r="AS247" i="1"/>
  <c r="AR247" i="1"/>
  <c r="AQ247" i="1"/>
  <c r="AP247" i="1"/>
  <c r="AO247" i="1"/>
  <c r="AN247" i="1"/>
  <c r="AM247" i="1"/>
  <c r="AL247" i="1"/>
  <c r="AK247" i="1"/>
  <c r="AJ247" i="1"/>
  <c r="AI247" i="1"/>
  <c r="AH247" i="1"/>
  <c r="BJ246" i="1"/>
  <c r="BI246" i="1"/>
  <c r="BH246" i="1"/>
  <c r="BG246" i="1"/>
  <c r="BF246" i="1"/>
  <c r="BE246" i="1"/>
  <c r="BD246" i="1"/>
  <c r="BC246" i="1"/>
  <c r="BB246" i="1"/>
  <c r="BA246" i="1"/>
  <c r="AZ246" i="1"/>
  <c r="AY246" i="1"/>
  <c r="AX246" i="1"/>
  <c r="AW246" i="1"/>
  <c r="AV246" i="1"/>
  <c r="AU246" i="1"/>
  <c r="AT246" i="1"/>
  <c r="AS246" i="1"/>
  <c r="AR246" i="1"/>
  <c r="AQ246" i="1"/>
  <c r="AP246" i="1"/>
  <c r="AO246" i="1"/>
  <c r="AN246" i="1"/>
  <c r="AM246" i="1"/>
  <c r="AL246" i="1"/>
  <c r="AK246" i="1"/>
  <c r="AJ246" i="1"/>
  <c r="AI246" i="1"/>
  <c r="AH246" i="1"/>
  <c r="BJ245" i="1"/>
  <c r="BI245" i="1"/>
  <c r="BH245" i="1"/>
  <c r="BG245" i="1"/>
  <c r="BF245" i="1"/>
  <c r="BE245" i="1"/>
  <c r="BD245" i="1"/>
  <c r="BC245" i="1"/>
  <c r="BB245" i="1"/>
  <c r="BA245" i="1"/>
  <c r="AZ245" i="1"/>
  <c r="AY245" i="1"/>
  <c r="AX245" i="1"/>
  <c r="AW245" i="1"/>
  <c r="AV245" i="1"/>
  <c r="AU245" i="1"/>
  <c r="AS245" i="1"/>
  <c r="AR245" i="1"/>
  <c r="AQ245" i="1"/>
  <c r="AP245" i="1"/>
  <c r="AO245" i="1"/>
  <c r="AN245" i="1"/>
  <c r="AM245" i="1"/>
  <c r="AL245" i="1"/>
  <c r="AK245" i="1"/>
  <c r="AJ245" i="1"/>
  <c r="AI245" i="1"/>
  <c r="AH245" i="1"/>
  <c r="BK244" i="1"/>
  <c r="BJ244" i="1"/>
  <c r="BI244" i="1"/>
  <c r="BH244" i="1"/>
  <c r="BG244" i="1"/>
  <c r="BF244" i="1"/>
  <c r="BE244" i="1"/>
  <c r="BD244" i="1"/>
  <c r="BC244" i="1"/>
  <c r="BB244" i="1"/>
  <c r="BA244" i="1"/>
  <c r="AZ244" i="1"/>
  <c r="AY244" i="1"/>
  <c r="AX244" i="1"/>
  <c r="AW244" i="1"/>
  <c r="AV244" i="1"/>
  <c r="AU244" i="1"/>
  <c r="AT244" i="1"/>
  <c r="AS244" i="1"/>
  <c r="AR244" i="1"/>
  <c r="AQ244" i="1"/>
  <c r="AP244" i="1"/>
  <c r="AO244" i="1"/>
  <c r="AN244" i="1"/>
  <c r="AM244" i="1"/>
  <c r="AL244" i="1"/>
  <c r="AK244" i="1"/>
  <c r="AJ244" i="1"/>
  <c r="AI244" i="1"/>
  <c r="AH244" i="1"/>
  <c r="BJ243" i="1"/>
  <c r="BI243" i="1"/>
  <c r="BH243" i="1"/>
  <c r="BG243" i="1"/>
  <c r="BF243" i="1"/>
  <c r="BE243" i="1"/>
  <c r="BD243" i="1"/>
  <c r="BC243" i="1"/>
  <c r="BB243" i="1"/>
  <c r="BA243" i="1"/>
  <c r="AZ243" i="1"/>
  <c r="AY243" i="1"/>
  <c r="AX243" i="1"/>
  <c r="AW243" i="1"/>
  <c r="AV243" i="1"/>
  <c r="AU243" i="1"/>
  <c r="AS243" i="1"/>
  <c r="AR243" i="1"/>
  <c r="AQ243" i="1"/>
  <c r="AP243" i="1"/>
  <c r="AO243" i="1"/>
  <c r="AN243" i="1"/>
  <c r="AM243" i="1"/>
  <c r="AL243" i="1"/>
  <c r="AK243" i="1"/>
  <c r="AJ243" i="1"/>
  <c r="AI243" i="1"/>
  <c r="AH243" i="1"/>
  <c r="BJ242" i="1"/>
  <c r="BI242" i="1"/>
  <c r="BH242" i="1"/>
  <c r="BG242" i="1"/>
  <c r="BF242" i="1"/>
  <c r="BE242" i="1"/>
  <c r="BD242" i="1"/>
  <c r="BC242" i="1"/>
  <c r="BB242" i="1"/>
  <c r="BA242" i="1"/>
  <c r="AZ242" i="1"/>
  <c r="AY242" i="1"/>
  <c r="AX242" i="1"/>
  <c r="AW242" i="1"/>
  <c r="AV242" i="1"/>
  <c r="AU242" i="1"/>
  <c r="AT242" i="1"/>
  <c r="AS242" i="1"/>
  <c r="AR242" i="1"/>
  <c r="AQ242" i="1"/>
  <c r="AP242" i="1"/>
  <c r="AO242" i="1"/>
  <c r="AN242" i="1"/>
  <c r="AM242" i="1"/>
  <c r="AL242" i="1"/>
  <c r="AK242" i="1"/>
  <c r="AJ242" i="1"/>
  <c r="AI242" i="1"/>
  <c r="AH242" i="1"/>
  <c r="BJ241" i="1"/>
  <c r="BI241" i="1"/>
  <c r="BH241" i="1"/>
  <c r="BG241" i="1"/>
  <c r="BF241" i="1"/>
  <c r="BE241" i="1"/>
  <c r="BD241" i="1"/>
  <c r="BC241" i="1"/>
  <c r="BB241" i="1"/>
  <c r="BA241" i="1"/>
  <c r="AZ241" i="1"/>
  <c r="AY241" i="1"/>
  <c r="AX241" i="1"/>
  <c r="AW241" i="1"/>
  <c r="AV241" i="1"/>
  <c r="AU241" i="1"/>
  <c r="AT241" i="1"/>
  <c r="AS241" i="1"/>
  <c r="AR241" i="1"/>
  <c r="AQ241" i="1"/>
  <c r="AP241" i="1"/>
  <c r="AO241" i="1"/>
  <c r="AN241" i="1"/>
  <c r="AM241" i="1"/>
  <c r="AL241" i="1"/>
  <c r="AK241" i="1"/>
  <c r="AJ241" i="1"/>
  <c r="AI241" i="1"/>
  <c r="AH241" i="1"/>
  <c r="BK240" i="1"/>
  <c r="BJ240" i="1"/>
  <c r="BI240" i="1"/>
  <c r="BH240" i="1"/>
  <c r="BG240" i="1"/>
  <c r="BF240" i="1"/>
  <c r="BE240" i="1"/>
  <c r="BD240" i="1"/>
  <c r="BC240" i="1"/>
  <c r="BB240" i="1"/>
  <c r="BA240" i="1"/>
  <c r="AZ240" i="1"/>
  <c r="AY240" i="1"/>
  <c r="AX240" i="1"/>
  <c r="AW240" i="1"/>
  <c r="AV240" i="1"/>
  <c r="AU240" i="1"/>
  <c r="AT240" i="1"/>
  <c r="AS240" i="1"/>
  <c r="AR240" i="1"/>
  <c r="AQ240" i="1"/>
  <c r="AP240" i="1"/>
  <c r="AO240" i="1"/>
  <c r="AN240" i="1"/>
  <c r="AM240" i="1"/>
  <c r="AL240" i="1"/>
  <c r="AK240" i="1"/>
  <c r="AJ240" i="1"/>
  <c r="AI240" i="1"/>
  <c r="AH240" i="1"/>
  <c r="BJ239" i="1"/>
  <c r="BI239" i="1"/>
  <c r="BH239" i="1"/>
  <c r="BG239" i="1"/>
  <c r="BF239" i="1"/>
  <c r="BE239" i="1"/>
  <c r="BD239" i="1"/>
  <c r="BC239" i="1"/>
  <c r="BB239" i="1"/>
  <c r="BA239" i="1"/>
  <c r="AZ239" i="1"/>
  <c r="AY239" i="1"/>
  <c r="AX239" i="1"/>
  <c r="AW239" i="1"/>
  <c r="AV239" i="1"/>
  <c r="AU239" i="1"/>
  <c r="AS239" i="1"/>
  <c r="AR239" i="1"/>
  <c r="AQ239" i="1"/>
  <c r="AP239" i="1"/>
  <c r="AO239" i="1"/>
  <c r="AN239" i="1"/>
  <c r="AM239" i="1"/>
  <c r="AL239" i="1"/>
  <c r="AK239" i="1"/>
  <c r="AJ239" i="1"/>
  <c r="AI239" i="1"/>
  <c r="AH239" i="1"/>
  <c r="BJ238" i="1"/>
  <c r="BI238" i="1"/>
  <c r="BH238" i="1"/>
  <c r="BG238" i="1"/>
  <c r="BF238" i="1"/>
  <c r="BE238" i="1"/>
  <c r="BD238" i="1"/>
  <c r="BC238" i="1"/>
  <c r="BB238" i="1"/>
  <c r="BA238" i="1"/>
  <c r="AZ238" i="1"/>
  <c r="AY238" i="1"/>
  <c r="AX238" i="1"/>
  <c r="AW238" i="1"/>
  <c r="AV238" i="1"/>
  <c r="AU238" i="1"/>
  <c r="AT238" i="1"/>
  <c r="AS238" i="1"/>
  <c r="AR238" i="1"/>
  <c r="AQ238" i="1"/>
  <c r="AP238" i="1"/>
  <c r="AO238" i="1"/>
  <c r="AN238" i="1"/>
  <c r="AM238" i="1"/>
  <c r="AL238" i="1"/>
  <c r="AK238" i="1"/>
  <c r="AJ238" i="1"/>
  <c r="AI238" i="1"/>
  <c r="AH238" i="1"/>
  <c r="BJ237" i="1"/>
  <c r="BI237" i="1"/>
  <c r="BH237" i="1"/>
  <c r="BG237" i="1"/>
  <c r="BF237" i="1"/>
  <c r="BE237" i="1"/>
  <c r="BD237" i="1"/>
  <c r="BC237" i="1"/>
  <c r="BB237" i="1"/>
  <c r="BA237" i="1"/>
  <c r="AZ237" i="1"/>
  <c r="AY237" i="1"/>
  <c r="AX237" i="1"/>
  <c r="AW237" i="1"/>
  <c r="AV237" i="1"/>
  <c r="AU237" i="1"/>
  <c r="AT237" i="1"/>
  <c r="AS237" i="1"/>
  <c r="AR237" i="1"/>
  <c r="AQ237" i="1"/>
  <c r="AP237" i="1"/>
  <c r="AO237" i="1"/>
  <c r="AN237" i="1"/>
  <c r="AM237" i="1"/>
  <c r="AL237" i="1"/>
  <c r="AK237" i="1"/>
  <c r="AJ237" i="1"/>
  <c r="AI237" i="1"/>
  <c r="AH237" i="1"/>
  <c r="BK236" i="1"/>
  <c r="BJ236" i="1"/>
  <c r="BI236" i="1"/>
  <c r="BH236" i="1"/>
  <c r="BG236" i="1"/>
  <c r="BF236" i="1"/>
  <c r="BE236" i="1"/>
  <c r="BD236" i="1"/>
  <c r="BC236" i="1"/>
  <c r="BB236" i="1"/>
  <c r="BA236" i="1"/>
  <c r="AZ236" i="1"/>
  <c r="AY236" i="1"/>
  <c r="AX236" i="1"/>
  <c r="AW236" i="1"/>
  <c r="AV236" i="1"/>
  <c r="AU236" i="1"/>
  <c r="AT236" i="1"/>
  <c r="AS236" i="1"/>
  <c r="AR236" i="1"/>
  <c r="AQ236" i="1"/>
  <c r="AP236" i="1"/>
  <c r="AO236" i="1"/>
  <c r="AN236" i="1"/>
  <c r="AM236" i="1"/>
  <c r="AL236" i="1"/>
  <c r="AK236" i="1"/>
  <c r="AJ236" i="1"/>
  <c r="AI236" i="1"/>
  <c r="AH236" i="1"/>
  <c r="BJ235" i="1"/>
  <c r="BI235" i="1"/>
  <c r="BH235" i="1"/>
  <c r="BG235" i="1"/>
  <c r="BF235" i="1"/>
  <c r="BE235" i="1"/>
  <c r="BD235" i="1"/>
  <c r="BC235" i="1"/>
  <c r="BB235" i="1"/>
  <c r="BA235" i="1"/>
  <c r="AZ235" i="1"/>
  <c r="AY235" i="1"/>
  <c r="AX235" i="1"/>
  <c r="AW235" i="1"/>
  <c r="AV235" i="1"/>
  <c r="AU235" i="1"/>
  <c r="AS235" i="1"/>
  <c r="AR235" i="1"/>
  <c r="AQ235" i="1"/>
  <c r="AP235" i="1"/>
  <c r="AO235" i="1"/>
  <c r="AN235" i="1"/>
  <c r="AM235" i="1"/>
  <c r="AL235" i="1"/>
  <c r="AK235" i="1"/>
  <c r="AJ235" i="1"/>
  <c r="AI235" i="1"/>
  <c r="AH235" i="1"/>
  <c r="BJ234" i="1"/>
  <c r="BI234" i="1"/>
  <c r="BH234" i="1"/>
  <c r="BG234" i="1"/>
  <c r="BF234" i="1"/>
  <c r="BE234" i="1"/>
  <c r="BD234" i="1"/>
  <c r="BC234" i="1"/>
  <c r="BB234" i="1"/>
  <c r="BA234" i="1"/>
  <c r="AZ234" i="1"/>
  <c r="AY234" i="1"/>
  <c r="AX234" i="1"/>
  <c r="AW234" i="1"/>
  <c r="AV234" i="1"/>
  <c r="AU234" i="1"/>
  <c r="AS234" i="1"/>
  <c r="AR234" i="1"/>
  <c r="AQ234" i="1"/>
  <c r="AP234" i="1"/>
  <c r="AO234" i="1"/>
  <c r="AN234" i="1"/>
  <c r="AM234" i="1"/>
  <c r="AL234" i="1"/>
  <c r="AK234" i="1"/>
  <c r="AJ234" i="1"/>
  <c r="AI234" i="1"/>
  <c r="AH234" i="1"/>
  <c r="BJ233" i="1"/>
  <c r="BI233" i="1"/>
  <c r="BH233" i="1"/>
  <c r="BG233" i="1"/>
  <c r="BF233" i="1"/>
  <c r="BE233" i="1"/>
  <c r="BD233" i="1"/>
  <c r="BC233" i="1"/>
  <c r="BB233" i="1"/>
  <c r="BA233" i="1"/>
  <c r="AZ233" i="1"/>
  <c r="AY233" i="1"/>
  <c r="AX233" i="1"/>
  <c r="AW233" i="1"/>
  <c r="AV233" i="1"/>
  <c r="AU233" i="1"/>
  <c r="AS233" i="1"/>
  <c r="AR233" i="1"/>
  <c r="AQ233" i="1"/>
  <c r="AP233" i="1"/>
  <c r="AO233" i="1"/>
  <c r="AN233" i="1"/>
  <c r="AM233" i="1"/>
  <c r="AL233" i="1"/>
  <c r="AK233" i="1"/>
  <c r="AJ233" i="1"/>
  <c r="AI233" i="1"/>
  <c r="AH233" i="1"/>
  <c r="BK232" i="1"/>
  <c r="BJ232" i="1"/>
  <c r="BI232" i="1"/>
  <c r="BH232" i="1"/>
  <c r="BG232" i="1"/>
  <c r="BF232" i="1"/>
  <c r="BE232" i="1"/>
  <c r="BD232" i="1"/>
  <c r="BC232" i="1"/>
  <c r="BB232" i="1"/>
  <c r="BA232" i="1"/>
  <c r="AZ232" i="1"/>
  <c r="AY232" i="1"/>
  <c r="AX232" i="1"/>
  <c r="AW232" i="1"/>
  <c r="AV232" i="1"/>
  <c r="AU232" i="1"/>
  <c r="AS232" i="1"/>
  <c r="AR232" i="1"/>
  <c r="AQ232" i="1"/>
  <c r="AP232" i="1"/>
  <c r="AO232" i="1"/>
  <c r="AN232" i="1"/>
  <c r="AM232" i="1"/>
  <c r="AL232" i="1"/>
  <c r="AK232" i="1"/>
  <c r="AJ232" i="1"/>
  <c r="AI232" i="1"/>
  <c r="AH232" i="1"/>
  <c r="BK231" i="1"/>
  <c r="BJ231" i="1"/>
  <c r="BI231" i="1"/>
  <c r="BH231" i="1"/>
  <c r="BG231" i="1"/>
  <c r="BF231" i="1"/>
  <c r="BE231" i="1"/>
  <c r="BD231" i="1"/>
  <c r="BC231" i="1"/>
  <c r="BB231" i="1"/>
  <c r="BA231" i="1"/>
  <c r="AZ231" i="1"/>
  <c r="AY231" i="1"/>
  <c r="AX231" i="1"/>
  <c r="AW231" i="1"/>
  <c r="AV231" i="1"/>
  <c r="AU231" i="1"/>
  <c r="AS231" i="1"/>
  <c r="AR231" i="1"/>
  <c r="AQ231" i="1"/>
  <c r="AP231" i="1"/>
  <c r="AO231" i="1"/>
  <c r="AN231" i="1"/>
  <c r="AM231" i="1"/>
  <c r="AL231" i="1"/>
  <c r="AK231" i="1"/>
  <c r="AJ231" i="1"/>
  <c r="AI231" i="1"/>
  <c r="AH231" i="1"/>
  <c r="BJ230" i="1"/>
  <c r="BI230" i="1"/>
  <c r="BH230" i="1"/>
  <c r="BG230" i="1"/>
  <c r="BF230" i="1"/>
  <c r="BE230" i="1"/>
  <c r="BD230" i="1"/>
  <c r="BC230" i="1"/>
  <c r="BB230" i="1"/>
  <c r="BA230" i="1"/>
  <c r="AZ230" i="1"/>
  <c r="AY230" i="1"/>
  <c r="AX230" i="1"/>
  <c r="AW230" i="1"/>
  <c r="AV230" i="1"/>
  <c r="AU230" i="1"/>
  <c r="AT230" i="1"/>
  <c r="AS230" i="1"/>
  <c r="AR230" i="1"/>
  <c r="AQ230" i="1"/>
  <c r="AP230" i="1"/>
  <c r="AO230" i="1"/>
  <c r="AN230" i="1"/>
  <c r="AM230" i="1"/>
  <c r="AL230" i="1"/>
  <c r="AK230" i="1"/>
  <c r="AJ230" i="1"/>
  <c r="AI230" i="1"/>
  <c r="AH230" i="1"/>
  <c r="BJ229" i="1"/>
  <c r="BI229" i="1"/>
  <c r="BH229" i="1"/>
  <c r="BG229" i="1"/>
  <c r="BF229" i="1"/>
  <c r="BE229" i="1"/>
  <c r="BD229" i="1"/>
  <c r="BC229" i="1"/>
  <c r="BB229" i="1"/>
  <c r="BA229" i="1"/>
  <c r="AZ229" i="1"/>
  <c r="AY229" i="1"/>
  <c r="AX229" i="1"/>
  <c r="AW229" i="1"/>
  <c r="AV229" i="1"/>
  <c r="AU229" i="1"/>
  <c r="AT229" i="1"/>
  <c r="AS229" i="1"/>
  <c r="AR229" i="1"/>
  <c r="AQ229" i="1"/>
  <c r="AP229" i="1"/>
  <c r="AO229" i="1"/>
  <c r="AN229" i="1"/>
  <c r="AM229" i="1"/>
  <c r="AL229" i="1"/>
  <c r="AK229" i="1"/>
  <c r="AJ229" i="1"/>
  <c r="AI229" i="1"/>
  <c r="AH229" i="1"/>
  <c r="BK228" i="1"/>
  <c r="BJ228" i="1"/>
  <c r="BI228" i="1"/>
  <c r="BH228" i="1"/>
  <c r="BG228" i="1"/>
  <c r="BF228" i="1"/>
  <c r="BE228" i="1"/>
  <c r="BD228" i="1"/>
  <c r="BC228" i="1"/>
  <c r="BB228" i="1"/>
  <c r="BA228" i="1"/>
  <c r="AZ228" i="1"/>
  <c r="AY228" i="1"/>
  <c r="AX228" i="1"/>
  <c r="AW228" i="1"/>
  <c r="AV228" i="1"/>
  <c r="AU228" i="1"/>
  <c r="AT228" i="1"/>
  <c r="AS228" i="1"/>
  <c r="AR228" i="1"/>
  <c r="AQ228" i="1"/>
  <c r="AP228" i="1"/>
  <c r="AO228" i="1"/>
  <c r="AN228" i="1"/>
  <c r="AM228" i="1"/>
  <c r="AL228" i="1"/>
  <c r="AK228" i="1"/>
  <c r="AJ228" i="1"/>
  <c r="AI228" i="1"/>
  <c r="AH228" i="1"/>
  <c r="BK227" i="1"/>
  <c r="BJ227" i="1"/>
  <c r="BI227" i="1"/>
  <c r="BH227" i="1"/>
  <c r="BG227" i="1"/>
  <c r="BF227" i="1"/>
  <c r="BE227" i="1"/>
  <c r="BD227" i="1"/>
  <c r="BC227" i="1"/>
  <c r="BB227" i="1"/>
  <c r="BA227" i="1"/>
  <c r="AZ227" i="1"/>
  <c r="AY227" i="1"/>
  <c r="AX227" i="1"/>
  <c r="AW227" i="1"/>
  <c r="AV227" i="1"/>
  <c r="AU227" i="1"/>
  <c r="AS227" i="1"/>
  <c r="AR227" i="1"/>
  <c r="AQ227" i="1"/>
  <c r="AP227" i="1"/>
  <c r="AO227" i="1"/>
  <c r="AN227" i="1"/>
  <c r="AM227" i="1"/>
  <c r="AL227" i="1"/>
  <c r="AK227" i="1"/>
  <c r="AJ227" i="1"/>
  <c r="AI227" i="1"/>
  <c r="AH227" i="1"/>
  <c r="BJ226" i="1"/>
  <c r="BI226" i="1"/>
  <c r="BH226" i="1"/>
  <c r="BG226" i="1"/>
  <c r="BF226" i="1"/>
  <c r="BE226" i="1"/>
  <c r="BD226" i="1"/>
  <c r="BC226" i="1"/>
  <c r="BB226" i="1"/>
  <c r="BA226" i="1"/>
  <c r="AZ226" i="1"/>
  <c r="AY226" i="1"/>
  <c r="AX226" i="1"/>
  <c r="AW226" i="1"/>
  <c r="AV226" i="1"/>
  <c r="AU226" i="1"/>
  <c r="AS226" i="1"/>
  <c r="AR226" i="1"/>
  <c r="AQ226" i="1"/>
  <c r="AP226" i="1"/>
  <c r="AO226" i="1"/>
  <c r="AN226" i="1"/>
  <c r="AM226" i="1"/>
  <c r="AL226" i="1"/>
  <c r="AK226" i="1"/>
  <c r="AJ226" i="1"/>
  <c r="AI226" i="1"/>
  <c r="AH226" i="1"/>
  <c r="BK225" i="1"/>
  <c r="BJ225" i="1"/>
  <c r="BI225" i="1"/>
  <c r="BH225" i="1"/>
  <c r="BG225" i="1"/>
  <c r="BF225" i="1"/>
  <c r="BE225" i="1"/>
  <c r="BD225" i="1"/>
  <c r="BC225" i="1"/>
  <c r="BB225" i="1"/>
  <c r="BA225" i="1"/>
  <c r="AZ225" i="1"/>
  <c r="AY225" i="1"/>
  <c r="AX225" i="1"/>
  <c r="AW225" i="1"/>
  <c r="AV225" i="1"/>
  <c r="AU225" i="1"/>
  <c r="AS225" i="1"/>
  <c r="AR225" i="1"/>
  <c r="AQ225" i="1"/>
  <c r="AP225" i="1"/>
  <c r="AO225" i="1"/>
  <c r="AN225" i="1"/>
  <c r="AM225" i="1"/>
  <c r="AL225" i="1"/>
  <c r="AK225" i="1"/>
  <c r="AJ225" i="1"/>
  <c r="AI225" i="1"/>
  <c r="AH225" i="1"/>
  <c r="BK224" i="1"/>
  <c r="BJ224" i="1"/>
  <c r="BI224" i="1"/>
  <c r="BH224" i="1"/>
  <c r="BG224" i="1"/>
  <c r="BF224" i="1"/>
  <c r="BE224" i="1"/>
  <c r="BD224" i="1"/>
  <c r="BC224" i="1"/>
  <c r="BB224" i="1"/>
  <c r="BA224" i="1"/>
  <c r="AZ224" i="1"/>
  <c r="AY224" i="1"/>
  <c r="AX224" i="1"/>
  <c r="AW224" i="1"/>
  <c r="AV224" i="1"/>
  <c r="AU224" i="1"/>
  <c r="AT224" i="1"/>
  <c r="AS224" i="1"/>
  <c r="AR224" i="1"/>
  <c r="AQ224" i="1"/>
  <c r="AP224" i="1"/>
  <c r="AO224" i="1"/>
  <c r="AN224" i="1"/>
  <c r="AM224" i="1"/>
  <c r="AL224" i="1"/>
  <c r="AK224" i="1"/>
  <c r="AJ224" i="1"/>
  <c r="AI224" i="1"/>
  <c r="AH224" i="1"/>
  <c r="BJ223" i="1"/>
  <c r="BI223" i="1"/>
  <c r="BH223" i="1"/>
  <c r="BG223" i="1"/>
  <c r="BF223" i="1"/>
  <c r="BE223" i="1"/>
  <c r="BD223" i="1"/>
  <c r="BC223" i="1"/>
  <c r="BB223" i="1"/>
  <c r="BA223" i="1"/>
  <c r="AZ223" i="1"/>
  <c r="AY223" i="1"/>
  <c r="AX223" i="1"/>
  <c r="AW223" i="1"/>
  <c r="AV223" i="1"/>
  <c r="AU223" i="1"/>
  <c r="AS223" i="1"/>
  <c r="AR223" i="1"/>
  <c r="AQ223" i="1"/>
  <c r="AP223" i="1"/>
  <c r="AO223" i="1"/>
  <c r="AN223" i="1"/>
  <c r="AM223" i="1"/>
  <c r="AL223" i="1"/>
  <c r="AK223" i="1"/>
  <c r="AJ223" i="1"/>
  <c r="AI223" i="1"/>
  <c r="AH223" i="1"/>
  <c r="BJ222" i="1"/>
  <c r="BI222" i="1"/>
  <c r="BH222" i="1"/>
  <c r="BG222" i="1"/>
  <c r="BF222" i="1"/>
  <c r="BE222" i="1"/>
  <c r="BD222" i="1"/>
  <c r="BC222" i="1"/>
  <c r="BB222" i="1"/>
  <c r="BA222" i="1"/>
  <c r="AZ222" i="1"/>
  <c r="AY222" i="1"/>
  <c r="AX222" i="1"/>
  <c r="AW222" i="1"/>
  <c r="AV222" i="1"/>
  <c r="AU222" i="1"/>
  <c r="AT222" i="1"/>
  <c r="AS222" i="1"/>
  <c r="AR222" i="1"/>
  <c r="AQ222" i="1"/>
  <c r="AP222" i="1"/>
  <c r="AO222" i="1"/>
  <c r="AN222" i="1"/>
  <c r="AM222" i="1"/>
  <c r="AL222" i="1"/>
  <c r="AK222" i="1"/>
  <c r="AJ222" i="1"/>
  <c r="AI222" i="1"/>
  <c r="AH222" i="1"/>
  <c r="BJ221" i="1"/>
  <c r="BI221" i="1"/>
  <c r="BH221" i="1"/>
  <c r="BG221" i="1"/>
  <c r="BF221" i="1"/>
  <c r="BE221" i="1"/>
  <c r="BD221" i="1"/>
  <c r="BC221" i="1"/>
  <c r="BB221" i="1"/>
  <c r="BA221" i="1"/>
  <c r="AZ221" i="1"/>
  <c r="AY221" i="1"/>
  <c r="AX221" i="1"/>
  <c r="AW221" i="1"/>
  <c r="AV221" i="1"/>
  <c r="AU221" i="1"/>
  <c r="AT221" i="1"/>
  <c r="AS221" i="1"/>
  <c r="AR221" i="1"/>
  <c r="AQ221" i="1"/>
  <c r="AP221" i="1"/>
  <c r="AO221" i="1"/>
  <c r="AN221" i="1"/>
  <c r="AM221" i="1"/>
  <c r="AL221" i="1"/>
  <c r="AK221" i="1"/>
  <c r="AJ221" i="1"/>
  <c r="AI221" i="1"/>
  <c r="AH221" i="1"/>
  <c r="BK220" i="1"/>
  <c r="BJ220" i="1"/>
  <c r="BI220" i="1"/>
  <c r="BH220" i="1"/>
  <c r="BG220" i="1"/>
  <c r="BF220" i="1"/>
  <c r="BE220" i="1"/>
  <c r="BD220" i="1"/>
  <c r="BC220" i="1"/>
  <c r="BB220" i="1"/>
  <c r="BA220" i="1"/>
  <c r="AZ220" i="1"/>
  <c r="AY220" i="1"/>
  <c r="AX220" i="1"/>
  <c r="AW220" i="1"/>
  <c r="AV220" i="1"/>
  <c r="AU220" i="1"/>
  <c r="AT220" i="1"/>
  <c r="AS220" i="1"/>
  <c r="AR220" i="1"/>
  <c r="AQ220" i="1"/>
  <c r="AP220" i="1"/>
  <c r="AO220" i="1"/>
  <c r="AN220" i="1"/>
  <c r="AM220" i="1"/>
  <c r="AL220" i="1"/>
  <c r="AK220" i="1"/>
  <c r="AJ220" i="1"/>
  <c r="AI220" i="1"/>
  <c r="AH220" i="1"/>
  <c r="BJ219" i="1"/>
  <c r="BI219" i="1"/>
  <c r="BH219" i="1"/>
  <c r="BG219" i="1"/>
  <c r="BF219" i="1"/>
  <c r="BE219" i="1"/>
  <c r="BD219" i="1"/>
  <c r="BC219" i="1"/>
  <c r="BB219" i="1"/>
  <c r="BA219" i="1"/>
  <c r="AZ219" i="1"/>
  <c r="AY219" i="1"/>
  <c r="AX219" i="1"/>
  <c r="AW219" i="1"/>
  <c r="AV219" i="1"/>
  <c r="AU219" i="1"/>
  <c r="AS219" i="1"/>
  <c r="AR219" i="1"/>
  <c r="AQ219" i="1"/>
  <c r="AP219" i="1"/>
  <c r="AO219" i="1"/>
  <c r="AN219" i="1"/>
  <c r="AM219" i="1"/>
  <c r="AL219" i="1"/>
  <c r="AK219" i="1"/>
  <c r="AJ219" i="1"/>
  <c r="AI219" i="1"/>
  <c r="AH219" i="1"/>
  <c r="BJ218" i="1"/>
  <c r="BI218" i="1"/>
  <c r="BH218" i="1"/>
  <c r="BG218" i="1"/>
  <c r="BF218" i="1"/>
  <c r="BE218" i="1"/>
  <c r="BD218" i="1"/>
  <c r="BC218" i="1"/>
  <c r="BB218" i="1"/>
  <c r="BA218" i="1"/>
  <c r="AZ218" i="1"/>
  <c r="AY218" i="1"/>
  <c r="AX218" i="1"/>
  <c r="AW218" i="1"/>
  <c r="AV218" i="1"/>
  <c r="AU218" i="1"/>
  <c r="AT218" i="1"/>
  <c r="AS218" i="1"/>
  <c r="AR218" i="1"/>
  <c r="AQ218" i="1"/>
  <c r="AP218" i="1"/>
  <c r="AO218" i="1"/>
  <c r="AN218" i="1"/>
  <c r="AM218" i="1"/>
  <c r="AL218" i="1"/>
  <c r="AK218" i="1"/>
  <c r="AJ218" i="1"/>
  <c r="AI218" i="1"/>
  <c r="AH218" i="1"/>
  <c r="BJ217" i="1"/>
  <c r="BI217" i="1"/>
  <c r="BH217" i="1"/>
  <c r="BG217" i="1"/>
  <c r="BF217" i="1"/>
  <c r="BE217" i="1"/>
  <c r="BD217" i="1"/>
  <c r="BC217" i="1"/>
  <c r="BB217" i="1"/>
  <c r="BA217" i="1"/>
  <c r="AZ217" i="1"/>
  <c r="AY217" i="1"/>
  <c r="AX217" i="1"/>
  <c r="AW217" i="1"/>
  <c r="AV217" i="1"/>
  <c r="AU217" i="1"/>
  <c r="AT217" i="1"/>
  <c r="AS217" i="1"/>
  <c r="AR217" i="1"/>
  <c r="AQ217" i="1"/>
  <c r="AP217" i="1"/>
  <c r="AO217" i="1"/>
  <c r="AN217" i="1"/>
  <c r="AM217" i="1"/>
  <c r="AL217" i="1"/>
  <c r="AK217" i="1"/>
  <c r="AJ217" i="1"/>
  <c r="AI217" i="1"/>
  <c r="AH217" i="1"/>
  <c r="BK216" i="1"/>
  <c r="BJ216" i="1"/>
  <c r="BI216" i="1"/>
  <c r="BH216" i="1"/>
  <c r="BG216" i="1"/>
  <c r="BF216" i="1"/>
  <c r="BE216" i="1"/>
  <c r="BD216" i="1"/>
  <c r="BC216" i="1"/>
  <c r="BB216" i="1"/>
  <c r="BA216" i="1"/>
  <c r="AZ216" i="1"/>
  <c r="AY216" i="1"/>
  <c r="AX216" i="1"/>
  <c r="AW216" i="1"/>
  <c r="AV216" i="1"/>
  <c r="AU216" i="1"/>
  <c r="AT216" i="1"/>
  <c r="AS216" i="1"/>
  <c r="AR216" i="1"/>
  <c r="AQ216" i="1"/>
  <c r="AP216" i="1"/>
  <c r="AO216" i="1"/>
  <c r="AN216" i="1"/>
  <c r="AM216" i="1"/>
  <c r="AL216" i="1"/>
  <c r="AK216" i="1"/>
  <c r="AJ216" i="1"/>
  <c r="AI216" i="1"/>
  <c r="AH216" i="1"/>
  <c r="BJ215" i="1"/>
  <c r="BI215" i="1"/>
  <c r="BH215" i="1"/>
  <c r="BG215" i="1"/>
  <c r="BF215" i="1"/>
  <c r="BE215" i="1"/>
  <c r="BD215" i="1"/>
  <c r="BC215" i="1"/>
  <c r="BB215" i="1"/>
  <c r="BA215" i="1"/>
  <c r="AZ215" i="1"/>
  <c r="AY215" i="1"/>
  <c r="AX215" i="1"/>
  <c r="AW215" i="1"/>
  <c r="AV215" i="1"/>
  <c r="AU215" i="1"/>
  <c r="AS215" i="1"/>
  <c r="AR215" i="1"/>
  <c r="AQ215" i="1"/>
  <c r="AP215" i="1"/>
  <c r="AO215" i="1"/>
  <c r="AN215" i="1"/>
  <c r="AM215" i="1"/>
  <c r="AL215" i="1"/>
  <c r="AK215" i="1"/>
  <c r="AJ215" i="1"/>
  <c r="AI215" i="1"/>
  <c r="AH215" i="1"/>
  <c r="BJ214" i="1"/>
  <c r="BI214" i="1"/>
  <c r="BH214" i="1"/>
  <c r="BG214" i="1"/>
  <c r="BF214" i="1"/>
  <c r="BE214" i="1"/>
  <c r="BD214" i="1"/>
  <c r="BC214" i="1"/>
  <c r="BB214" i="1"/>
  <c r="BA214" i="1"/>
  <c r="AZ214" i="1"/>
  <c r="AY214" i="1"/>
  <c r="AX214" i="1"/>
  <c r="AW214" i="1"/>
  <c r="AV214" i="1"/>
  <c r="AU214" i="1"/>
  <c r="AS214" i="1"/>
  <c r="AR214" i="1"/>
  <c r="AQ214" i="1"/>
  <c r="AP214" i="1"/>
  <c r="AO214" i="1"/>
  <c r="AN214" i="1"/>
  <c r="AM214" i="1"/>
  <c r="AL214" i="1"/>
  <c r="AK214" i="1"/>
  <c r="AJ214" i="1"/>
  <c r="AI214" i="1"/>
  <c r="AH214" i="1"/>
  <c r="BJ213" i="1"/>
  <c r="BI213" i="1"/>
  <c r="BH213" i="1"/>
  <c r="BG213" i="1"/>
  <c r="BF213" i="1"/>
  <c r="BE213" i="1"/>
  <c r="BD213" i="1"/>
  <c r="BC213" i="1"/>
  <c r="BB213" i="1"/>
  <c r="BA213" i="1"/>
  <c r="AZ213" i="1"/>
  <c r="AY213" i="1"/>
  <c r="AX213" i="1"/>
  <c r="AW213" i="1"/>
  <c r="AV213" i="1"/>
  <c r="AU213" i="1"/>
  <c r="AT213" i="1"/>
  <c r="AS213" i="1"/>
  <c r="AR213" i="1"/>
  <c r="AQ213" i="1"/>
  <c r="AP213" i="1"/>
  <c r="AO213" i="1"/>
  <c r="AN213" i="1"/>
  <c r="AM213" i="1"/>
  <c r="AL213" i="1"/>
  <c r="AK213" i="1"/>
  <c r="AJ213" i="1"/>
  <c r="AI213" i="1"/>
  <c r="AH213" i="1"/>
  <c r="BK212" i="1"/>
  <c r="BJ212" i="1"/>
  <c r="BI212" i="1"/>
  <c r="BH212" i="1"/>
  <c r="BG212" i="1"/>
  <c r="BF212" i="1"/>
  <c r="BE212" i="1"/>
  <c r="BD212" i="1"/>
  <c r="BC212" i="1"/>
  <c r="BB212" i="1"/>
  <c r="BA212" i="1"/>
  <c r="AZ212" i="1"/>
  <c r="AY212" i="1"/>
  <c r="AX212" i="1"/>
  <c r="AW212" i="1"/>
  <c r="AV212" i="1"/>
  <c r="AU212" i="1"/>
  <c r="AT212" i="1"/>
  <c r="AS212" i="1"/>
  <c r="AR212" i="1"/>
  <c r="AQ212" i="1"/>
  <c r="AP212" i="1"/>
  <c r="AO212" i="1"/>
  <c r="AN212" i="1"/>
  <c r="AM212" i="1"/>
  <c r="AL212" i="1"/>
  <c r="AK212" i="1"/>
  <c r="AJ212" i="1"/>
  <c r="AI212" i="1"/>
  <c r="AH212" i="1"/>
  <c r="BK211" i="1"/>
  <c r="BJ211" i="1"/>
  <c r="BI211" i="1"/>
  <c r="BH211" i="1"/>
  <c r="BG211" i="1"/>
  <c r="BF211" i="1"/>
  <c r="BE211" i="1"/>
  <c r="BD211" i="1"/>
  <c r="BC211" i="1"/>
  <c r="BB211" i="1"/>
  <c r="BA211" i="1"/>
  <c r="AZ211" i="1"/>
  <c r="AY211" i="1"/>
  <c r="AX211" i="1"/>
  <c r="AW211" i="1"/>
  <c r="AV211" i="1"/>
  <c r="AU211" i="1"/>
  <c r="AS211" i="1"/>
  <c r="AR211" i="1"/>
  <c r="AQ211" i="1"/>
  <c r="AP211" i="1"/>
  <c r="AO211" i="1"/>
  <c r="AN211" i="1"/>
  <c r="AM211" i="1"/>
  <c r="AL211" i="1"/>
  <c r="AK211" i="1"/>
  <c r="AJ211" i="1"/>
  <c r="AI211" i="1"/>
  <c r="AH211" i="1"/>
  <c r="BK210" i="1"/>
  <c r="BJ210" i="1"/>
  <c r="BI210" i="1"/>
  <c r="BH210" i="1"/>
  <c r="BG210" i="1"/>
  <c r="BF210" i="1"/>
  <c r="BE210" i="1"/>
  <c r="BD210" i="1"/>
  <c r="BC210" i="1"/>
  <c r="BB210" i="1"/>
  <c r="BA210" i="1"/>
  <c r="AZ210" i="1"/>
  <c r="AY210" i="1"/>
  <c r="AX210" i="1"/>
  <c r="AW210" i="1"/>
  <c r="AV210" i="1"/>
  <c r="AU210" i="1"/>
  <c r="AS210" i="1"/>
  <c r="AR210" i="1"/>
  <c r="AQ210" i="1"/>
  <c r="AP210" i="1"/>
  <c r="AO210" i="1"/>
  <c r="AN210" i="1"/>
  <c r="AM210" i="1"/>
  <c r="AL210" i="1"/>
  <c r="AK210" i="1"/>
  <c r="AJ210" i="1"/>
  <c r="AI210" i="1"/>
  <c r="AH210" i="1"/>
  <c r="BJ209" i="1"/>
  <c r="BI209" i="1"/>
  <c r="BH209" i="1"/>
  <c r="BG209" i="1"/>
  <c r="BF209" i="1"/>
  <c r="BE209" i="1"/>
  <c r="BD209" i="1"/>
  <c r="BC209" i="1"/>
  <c r="BB209" i="1"/>
  <c r="BA209" i="1"/>
  <c r="AZ209" i="1"/>
  <c r="AY209" i="1"/>
  <c r="AX209" i="1"/>
  <c r="AW209" i="1"/>
  <c r="AV209" i="1"/>
  <c r="AU209" i="1"/>
  <c r="AS209" i="1"/>
  <c r="AR209" i="1"/>
  <c r="AQ209" i="1"/>
  <c r="AP209" i="1"/>
  <c r="AO209" i="1"/>
  <c r="AN209" i="1"/>
  <c r="AM209" i="1"/>
  <c r="AL209" i="1"/>
  <c r="AK209" i="1"/>
  <c r="AJ209" i="1"/>
  <c r="AI209" i="1"/>
  <c r="AH209" i="1"/>
  <c r="BK208" i="1"/>
  <c r="BJ208" i="1"/>
  <c r="BI208" i="1"/>
  <c r="BH208" i="1"/>
  <c r="BG208" i="1"/>
  <c r="BF208" i="1"/>
  <c r="BE208" i="1"/>
  <c r="BD208" i="1"/>
  <c r="BC208" i="1"/>
  <c r="BB208" i="1"/>
  <c r="BA208" i="1"/>
  <c r="AZ208" i="1"/>
  <c r="AY208" i="1"/>
  <c r="AX208" i="1"/>
  <c r="AW208" i="1"/>
  <c r="AV208" i="1"/>
  <c r="AU208" i="1"/>
  <c r="AS208" i="1"/>
  <c r="AR208" i="1"/>
  <c r="AQ208" i="1"/>
  <c r="AP208" i="1"/>
  <c r="AO208" i="1"/>
  <c r="AN208" i="1"/>
  <c r="AM208" i="1"/>
  <c r="AL208" i="1"/>
  <c r="AK208" i="1"/>
  <c r="AJ208" i="1"/>
  <c r="AI208" i="1"/>
  <c r="AH208" i="1"/>
  <c r="BJ207" i="1"/>
  <c r="BI207" i="1"/>
  <c r="BH207" i="1"/>
  <c r="BG207" i="1"/>
  <c r="BF207" i="1"/>
  <c r="BE207" i="1"/>
  <c r="BD207" i="1"/>
  <c r="BC207" i="1"/>
  <c r="BB207" i="1"/>
  <c r="BA207" i="1"/>
  <c r="AZ207" i="1"/>
  <c r="AY207" i="1"/>
  <c r="AX207" i="1"/>
  <c r="AW207" i="1"/>
  <c r="AV207" i="1"/>
  <c r="AU207" i="1"/>
  <c r="AS207" i="1"/>
  <c r="AR207" i="1"/>
  <c r="AQ207" i="1"/>
  <c r="AP207" i="1"/>
  <c r="AO207" i="1"/>
  <c r="AN207" i="1"/>
  <c r="AM207" i="1"/>
  <c r="AL207" i="1"/>
  <c r="AK207" i="1"/>
  <c r="AJ207" i="1"/>
  <c r="AI207" i="1"/>
  <c r="AH207" i="1"/>
  <c r="BJ206" i="1"/>
  <c r="BI206" i="1"/>
  <c r="BH206" i="1"/>
  <c r="BG206" i="1"/>
  <c r="BF206" i="1"/>
  <c r="BE206" i="1"/>
  <c r="BD206" i="1"/>
  <c r="BC206" i="1"/>
  <c r="BB206" i="1"/>
  <c r="BA206" i="1"/>
  <c r="AZ206" i="1"/>
  <c r="AY206" i="1"/>
  <c r="AX206" i="1"/>
  <c r="AW206" i="1"/>
  <c r="AV206" i="1"/>
  <c r="AU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BJ205" i="1"/>
  <c r="BI205" i="1"/>
  <c r="BH205" i="1"/>
  <c r="BG205" i="1"/>
  <c r="BF205" i="1"/>
  <c r="BE205" i="1"/>
  <c r="BD205" i="1"/>
  <c r="BC205" i="1"/>
  <c r="BB205" i="1"/>
  <c r="BA205" i="1"/>
  <c r="AZ205" i="1"/>
  <c r="AY205" i="1"/>
  <c r="AX205" i="1"/>
  <c r="AW205" i="1"/>
  <c r="AV205" i="1"/>
  <c r="AU205" i="1"/>
  <c r="AT205" i="1"/>
  <c r="AS205" i="1"/>
  <c r="AR205" i="1"/>
  <c r="AQ205" i="1"/>
  <c r="AP205" i="1"/>
  <c r="AO205" i="1"/>
  <c r="AN205" i="1"/>
  <c r="AM205" i="1"/>
  <c r="AL205" i="1"/>
  <c r="AK205" i="1"/>
  <c r="AJ205" i="1"/>
  <c r="AI205" i="1"/>
  <c r="AH205" i="1"/>
  <c r="BK204" i="1"/>
  <c r="BJ204" i="1"/>
  <c r="BI204" i="1"/>
  <c r="BH204" i="1"/>
  <c r="BG204" i="1"/>
  <c r="BF204" i="1"/>
  <c r="BE204" i="1"/>
  <c r="BD204" i="1"/>
  <c r="BC204" i="1"/>
  <c r="BB204" i="1"/>
  <c r="BA204" i="1"/>
  <c r="AZ204" i="1"/>
  <c r="AY204" i="1"/>
  <c r="AX204" i="1"/>
  <c r="AW204" i="1"/>
  <c r="AV204" i="1"/>
  <c r="AU204" i="1"/>
  <c r="AT204" i="1"/>
  <c r="AS204" i="1"/>
  <c r="AR204" i="1"/>
  <c r="AQ204" i="1"/>
  <c r="AP204" i="1"/>
  <c r="AO204" i="1"/>
  <c r="AN204" i="1"/>
  <c r="AM204" i="1"/>
  <c r="AL204" i="1"/>
  <c r="AK204" i="1"/>
  <c r="AJ204" i="1"/>
  <c r="AI204" i="1"/>
  <c r="AH204" i="1"/>
  <c r="BJ203" i="1"/>
  <c r="BI203" i="1"/>
  <c r="BH203" i="1"/>
  <c r="BG203" i="1"/>
  <c r="BF203" i="1"/>
  <c r="BE203" i="1"/>
  <c r="BD203" i="1"/>
  <c r="BC203" i="1"/>
  <c r="BB203" i="1"/>
  <c r="BA203" i="1"/>
  <c r="AZ203" i="1"/>
  <c r="AY203" i="1"/>
  <c r="AX203" i="1"/>
  <c r="AW203" i="1"/>
  <c r="AV203" i="1"/>
  <c r="AU203" i="1"/>
  <c r="AS203" i="1"/>
  <c r="AR203" i="1"/>
  <c r="AQ203" i="1"/>
  <c r="AP203" i="1"/>
  <c r="AO203" i="1"/>
  <c r="AN203" i="1"/>
  <c r="AM203" i="1"/>
  <c r="AL203" i="1"/>
  <c r="AK203" i="1"/>
  <c r="AJ203" i="1"/>
  <c r="AI203" i="1"/>
  <c r="AH203" i="1"/>
  <c r="BJ202" i="1"/>
  <c r="BI202" i="1"/>
  <c r="BH202" i="1"/>
  <c r="BG202" i="1"/>
  <c r="BF202" i="1"/>
  <c r="BE202" i="1"/>
  <c r="BD202" i="1"/>
  <c r="BC202" i="1"/>
  <c r="BB202" i="1"/>
  <c r="BA202" i="1"/>
  <c r="AZ202" i="1"/>
  <c r="AY202" i="1"/>
  <c r="AX202" i="1"/>
  <c r="AW202" i="1"/>
  <c r="AV202" i="1"/>
  <c r="AU202" i="1"/>
  <c r="AT202" i="1"/>
  <c r="AS202" i="1"/>
  <c r="AR202" i="1"/>
  <c r="AQ202" i="1"/>
  <c r="AP202" i="1"/>
  <c r="AO202" i="1"/>
  <c r="AN202" i="1"/>
  <c r="AM202" i="1"/>
  <c r="AL202" i="1"/>
  <c r="AK202" i="1"/>
  <c r="AJ202" i="1"/>
  <c r="AI202" i="1"/>
  <c r="AH202" i="1"/>
  <c r="BK201" i="1"/>
  <c r="BJ201" i="1"/>
  <c r="BI201" i="1"/>
  <c r="BH201" i="1"/>
  <c r="BG201" i="1"/>
  <c r="BF201" i="1"/>
  <c r="BE201" i="1"/>
  <c r="BD201" i="1"/>
  <c r="BC201" i="1"/>
  <c r="BB201" i="1"/>
  <c r="BA201" i="1"/>
  <c r="AZ201" i="1"/>
  <c r="AY201" i="1"/>
  <c r="AX201" i="1"/>
  <c r="AW201" i="1"/>
  <c r="AV201" i="1"/>
  <c r="AU201" i="1"/>
  <c r="AS201" i="1"/>
  <c r="AR201" i="1"/>
  <c r="AQ201" i="1"/>
  <c r="AP201" i="1"/>
  <c r="AO201" i="1"/>
  <c r="AN201" i="1"/>
  <c r="AM201" i="1"/>
  <c r="AL201" i="1"/>
  <c r="AK201" i="1"/>
  <c r="AJ201" i="1"/>
  <c r="AI201" i="1"/>
  <c r="AH201" i="1"/>
  <c r="BK200" i="1"/>
  <c r="BJ200" i="1"/>
  <c r="BI200" i="1"/>
  <c r="BH200" i="1"/>
  <c r="BG200" i="1"/>
  <c r="BF200" i="1"/>
  <c r="BE200" i="1"/>
  <c r="BD200" i="1"/>
  <c r="BC200" i="1"/>
  <c r="BB200" i="1"/>
  <c r="BA200" i="1"/>
  <c r="AZ200" i="1"/>
  <c r="AY200" i="1"/>
  <c r="AX200" i="1"/>
  <c r="AW200" i="1"/>
  <c r="AV200" i="1"/>
  <c r="AU200" i="1"/>
  <c r="AT200" i="1"/>
  <c r="AS200" i="1"/>
  <c r="AR200" i="1"/>
  <c r="AQ200" i="1"/>
  <c r="AP200" i="1"/>
  <c r="AO200" i="1"/>
  <c r="AN200" i="1"/>
  <c r="AM200" i="1"/>
  <c r="AL200" i="1"/>
  <c r="AK200" i="1"/>
  <c r="AJ200" i="1"/>
  <c r="AI200" i="1"/>
  <c r="AH200" i="1"/>
  <c r="BK199" i="1"/>
  <c r="BJ199" i="1"/>
  <c r="BI199" i="1"/>
  <c r="BH199" i="1"/>
  <c r="BG199" i="1"/>
  <c r="BF199" i="1"/>
  <c r="BE199" i="1"/>
  <c r="BD199" i="1"/>
  <c r="BC199" i="1"/>
  <c r="BB199" i="1"/>
  <c r="BA199" i="1"/>
  <c r="AZ199" i="1"/>
  <c r="AY199" i="1"/>
  <c r="AX199" i="1"/>
  <c r="AW199" i="1"/>
  <c r="AV199" i="1"/>
  <c r="AU199" i="1"/>
  <c r="AS199" i="1"/>
  <c r="AR199" i="1"/>
  <c r="AQ199" i="1"/>
  <c r="AP199" i="1"/>
  <c r="AO199" i="1"/>
  <c r="AN199" i="1"/>
  <c r="AM199" i="1"/>
  <c r="AL199" i="1"/>
  <c r="AK199" i="1"/>
  <c r="AJ199" i="1"/>
  <c r="AI199" i="1"/>
  <c r="AH199" i="1"/>
  <c r="BJ198" i="1"/>
  <c r="BI198" i="1"/>
  <c r="BH198" i="1"/>
  <c r="BG198" i="1"/>
  <c r="BF198" i="1"/>
  <c r="BE198" i="1"/>
  <c r="BD198" i="1"/>
  <c r="BC198" i="1"/>
  <c r="BB198" i="1"/>
  <c r="BA198" i="1"/>
  <c r="AZ198" i="1"/>
  <c r="AY198" i="1"/>
  <c r="AX198" i="1"/>
  <c r="AW198" i="1"/>
  <c r="AV198" i="1"/>
  <c r="AU198" i="1"/>
  <c r="AS198" i="1"/>
  <c r="AR198" i="1"/>
  <c r="AQ198" i="1"/>
  <c r="AP198" i="1"/>
  <c r="AO198" i="1"/>
  <c r="AN198" i="1"/>
  <c r="AM198" i="1"/>
  <c r="AL198" i="1"/>
  <c r="AK198" i="1"/>
  <c r="AJ198" i="1"/>
  <c r="AI198" i="1"/>
  <c r="AH198" i="1"/>
  <c r="BJ197" i="1"/>
  <c r="BI197" i="1"/>
  <c r="BH197" i="1"/>
  <c r="BG197" i="1"/>
  <c r="BF197" i="1"/>
  <c r="BE197" i="1"/>
  <c r="BD197" i="1"/>
  <c r="BC197" i="1"/>
  <c r="BB197" i="1"/>
  <c r="BA197" i="1"/>
  <c r="AZ197" i="1"/>
  <c r="AY197" i="1"/>
  <c r="AX197" i="1"/>
  <c r="AW197" i="1"/>
  <c r="AV197" i="1"/>
  <c r="AU197" i="1"/>
  <c r="AS197" i="1"/>
  <c r="AR197" i="1"/>
  <c r="AQ197" i="1"/>
  <c r="AP197" i="1"/>
  <c r="AO197" i="1"/>
  <c r="AN197" i="1"/>
  <c r="AM197" i="1"/>
  <c r="AL197" i="1"/>
  <c r="AK197" i="1"/>
  <c r="AJ197" i="1"/>
  <c r="AI197" i="1"/>
  <c r="AH197" i="1"/>
  <c r="BK196" i="1"/>
  <c r="BJ196" i="1"/>
  <c r="BI196" i="1"/>
  <c r="BH196" i="1"/>
  <c r="BG196" i="1"/>
  <c r="BF196" i="1"/>
  <c r="BE196" i="1"/>
  <c r="BD196" i="1"/>
  <c r="BC196" i="1"/>
  <c r="BB196" i="1"/>
  <c r="BA196" i="1"/>
  <c r="AZ196" i="1"/>
  <c r="AY196" i="1"/>
  <c r="AX196" i="1"/>
  <c r="AW196" i="1"/>
  <c r="AV196" i="1"/>
  <c r="AU196" i="1"/>
  <c r="AS196" i="1"/>
  <c r="AR196" i="1"/>
  <c r="AQ196" i="1"/>
  <c r="AP196" i="1"/>
  <c r="AO196" i="1"/>
  <c r="AN196" i="1"/>
  <c r="AM196" i="1"/>
  <c r="AL196" i="1"/>
  <c r="AK196" i="1"/>
  <c r="AJ196" i="1"/>
  <c r="AI196" i="1"/>
  <c r="AH196" i="1"/>
  <c r="BK195" i="1"/>
  <c r="BJ195" i="1"/>
  <c r="BI195" i="1"/>
  <c r="BH195" i="1"/>
  <c r="BG195" i="1"/>
  <c r="BF195" i="1"/>
  <c r="BE195" i="1"/>
  <c r="BD195" i="1"/>
  <c r="BC195" i="1"/>
  <c r="BB195" i="1"/>
  <c r="BA195" i="1"/>
  <c r="AZ195" i="1"/>
  <c r="AY195" i="1"/>
  <c r="AX195" i="1"/>
  <c r="AW195" i="1"/>
  <c r="AV195" i="1"/>
  <c r="AU195" i="1"/>
  <c r="AS195" i="1"/>
  <c r="AR195" i="1"/>
  <c r="AQ195" i="1"/>
  <c r="AP195" i="1"/>
  <c r="AO195" i="1"/>
  <c r="AN195" i="1"/>
  <c r="AM195" i="1"/>
  <c r="AL195" i="1"/>
  <c r="AK195" i="1"/>
  <c r="AJ195" i="1"/>
  <c r="AI195" i="1"/>
  <c r="AH195" i="1"/>
  <c r="BK194" i="1"/>
  <c r="BJ194" i="1"/>
  <c r="BI194" i="1"/>
  <c r="BH194" i="1"/>
  <c r="BG194" i="1"/>
  <c r="BF194" i="1"/>
  <c r="BE194" i="1"/>
  <c r="BD194" i="1"/>
  <c r="BC194" i="1"/>
  <c r="BB194" i="1"/>
  <c r="BA194" i="1"/>
  <c r="AZ194" i="1"/>
  <c r="AY194" i="1"/>
  <c r="AX194" i="1"/>
  <c r="AW194" i="1"/>
  <c r="AV194" i="1"/>
  <c r="AU194" i="1"/>
  <c r="AT194" i="1"/>
  <c r="AS194" i="1"/>
  <c r="AR194" i="1"/>
  <c r="AQ194" i="1"/>
  <c r="AP194" i="1"/>
  <c r="AO194" i="1"/>
  <c r="AN194" i="1"/>
  <c r="AM194" i="1"/>
  <c r="AL194" i="1"/>
  <c r="AK194" i="1"/>
  <c r="AJ194" i="1"/>
  <c r="AI194" i="1"/>
  <c r="AH194" i="1"/>
  <c r="BJ193" i="1"/>
  <c r="BI193" i="1"/>
  <c r="BH193" i="1"/>
  <c r="BG193" i="1"/>
  <c r="BF193" i="1"/>
  <c r="BE193" i="1"/>
  <c r="BD193" i="1"/>
  <c r="BC193" i="1"/>
  <c r="BB193" i="1"/>
  <c r="BA193" i="1"/>
  <c r="AZ193" i="1"/>
  <c r="AY193" i="1"/>
  <c r="AX193" i="1"/>
  <c r="AW193" i="1"/>
  <c r="AV193" i="1"/>
  <c r="AU193" i="1"/>
  <c r="AT193" i="1"/>
  <c r="AS193" i="1"/>
  <c r="AR193" i="1"/>
  <c r="AQ193" i="1"/>
  <c r="AP193" i="1"/>
  <c r="AO193" i="1"/>
  <c r="AN193" i="1"/>
  <c r="AM193" i="1"/>
  <c r="AL193" i="1"/>
  <c r="AK193" i="1"/>
  <c r="AJ193" i="1"/>
  <c r="AI193" i="1"/>
  <c r="AH193" i="1"/>
  <c r="BK192" i="1"/>
  <c r="BJ192" i="1"/>
  <c r="BI192" i="1"/>
  <c r="BH192" i="1"/>
  <c r="BG192" i="1"/>
  <c r="BF192" i="1"/>
  <c r="BE192" i="1"/>
  <c r="BD192" i="1"/>
  <c r="BC192" i="1"/>
  <c r="BB192" i="1"/>
  <c r="BA192" i="1"/>
  <c r="AZ192" i="1"/>
  <c r="AY192" i="1"/>
  <c r="AX192" i="1"/>
  <c r="AW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BJ191" i="1"/>
  <c r="BI191" i="1"/>
  <c r="BH191" i="1"/>
  <c r="BG191" i="1"/>
  <c r="BF191" i="1"/>
  <c r="BE191" i="1"/>
  <c r="BD191" i="1"/>
  <c r="BC191" i="1"/>
  <c r="BB191" i="1"/>
  <c r="BA191" i="1"/>
  <c r="AZ191" i="1"/>
  <c r="AY191" i="1"/>
  <c r="AX191" i="1"/>
  <c r="AW191" i="1"/>
  <c r="AV191" i="1"/>
  <c r="AU191" i="1"/>
  <c r="AS191" i="1"/>
  <c r="AR191" i="1"/>
  <c r="AQ191" i="1"/>
  <c r="AP191" i="1"/>
  <c r="AO191" i="1"/>
  <c r="AN191" i="1"/>
  <c r="AM191" i="1"/>
  <c r="AL191" i="1"/>
  <c r="AK191" i="1"/>
  <c r="AJ191" i="1"/>
  <c r="AI191" i="1"/>
  <c r="AH191" i="1"/>
  <c r="BJ190" i="1"/>
  <c r="BI190" i="1"/>
  <c r="BH190" i="1"/>
  <c r="BG190" i="1"/>
  <c r="BF190" i="1"/>
  <c r="BE190" i="1"/>
  <c r="BD190" i="1"/>
  <c r="BC190" i="1"/>
  <c r="BB190" i="1"/>
  <c r="BA190" i="1"/>
  <c r="AZ190" i="1"/>
  <c r="AY190" i="1"/>
  <c r="AX190" i="1"/>
  <c r="AW190" i="1"/>
  <c r="AV190" i="1"/>
  <c r="AU190" i="1"/>
  <c r="AS190" i="1"/>
  <c r="AR190" i="1"/>
  <c r="AQ190" i="1"/>
  <c r="AP190" i="1"/>
  <c r="AO190" i="1"/>
  <c r="AN190" i="1"/>
  <c r="AM190" i="1"/>
  <c r="AL190" i="1"/>
  <c r="AK190" i="1"/>
  <c r="AJ190" i="1"/>
  <c r="AI190" i="1"/>
  <c r="AH190" i="1"/>
  <c r="BJ189" i="1"/>
  <c r="BI189" i="1"/>
  <c r="BH189" i="1"/>
  <c r="BG189" i="1"/>
  <c r="BF189" i="1"/>
  <c r="BE189" i="1"/>
  <c r="BD189" i="1"/>
  <c r="BC189" i="1"/>
  <c r="BB189" i="1"/>
  <c r="BA189" i="1"/>
  <c r="AZ189" i="1"/>
  <c r="AY189" i="1"/>
  <c r="AX189" i="1"/>
  <c r="AW189" i="1"/>
  <c r="AV189" i="1"/>
  <c r="AU189" i="1"/>
  <c r="AS189" i="1"/>
  <c r="AR189" i="1"/>
  <c r="AQ189" i="1"/>
  <c r="AP189" i="1"/>
  <c r="AO189" i="1"/>
  <c r="AN189" i="1"/>
  <c r="AM189" i="1"/>
  <c r="AL189" i="1"/>
  <c r="AK189" i="1"/>
  <c r="AJ189" i="1"/>
  <c r="AI189" i="1"/>
  <c r="AH189" i="1"/>
  <c r="BK188" i="1"/>
  <c r="BJ188" i="1"/>
  <c r="BI188" i="1"/>
  <c r="BH188" i="1"/>
  <c r="BG188" i="1"/>
  <c r="BF188" i="1"/>
  <c r="BE188" i="1"/>
  <c r="BD188" i="1"/>
  <c r="BC188" i="1"/>
  <c r="BB188" i="1"/>
  <c r="BA188" i="1"/>
  <c r="AZ188" i="1"/>
  <c r="AY188" i="1"/>
  <c r="AX188" i="1"/>
  <c r="AW188" i="1"/>
  <c r="AV188" i="1"/>
  <c r="AU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BJ187" i="1"/>
  <c r="BI187" i="1"/>
  <c r="BH187" i="1"/>
  <c r="BG187" i="1"/>
  <c r="BF187" i="1"/>
  <c r="BE187" i="1"/>
  <c r="BD187" i="1"/>
  <c r="BC187" i="1"/>
  <c r="BB187" i="1"/>
  <c r="BA187" i="1"/>
  <c r="AZ187" i="1"/>
  <c r="AY187" i="1"/>
  <c r="AX187" i="1"/>
  <c r="AW187" i="1"/>
  <c r="AV187" i="1"/>
  <c r="AU187" i="1"/>
  <c r="AS187" i="1"/>
  <c r="AR187" i="1"/>
  <c r="AQ187" i="1"/>
  <c r="AP187" i="1"/>
  <c r="AO187" i="1"/>
  <c r="AN187" i="1"/>
  <c r="AM187" i="1"/>
  <c r="AL187" i="1"/>
  <c r="AK187" i="1"/>
  <c r="AJ187" i="1"/>
  <c r="AI187" i="1"/>
  <c r="AH187" i="1"/>
  <c r="BJ186" i="1"/>
  <c r="BI186" i="1"/>
  <c r="BH186" i="1"/>
  <c r="BG186" i="1"/>
  <c r="BF186" i="1"/>
  <c r="BE186" i="1"/>
  <c r="BD186" i="1"/>
  <c r="BC186" i="1"/>
  <c r="BB186" i="1"/>
  <c r="BA186" i="1"/>
  <c r="AZ186" i="1"/>
  <c r="AY186" i="1"/>
  <c r="AX186" i="1"/>
  <c r="AW186" i="1"/>
  <c r="AV186" i="1"/>
  <c r="AU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BJ185" i="1"/>
  <c r="BI185" i="1"/>
  <c r="BH185" i="1"/>
  <c r="BG185" i="1"/>
  <c r="BF185" i="1"/>
  <c r="BE185" i="1"/>
  <c r="BD185" i="1"/>
  <c r="BC185" i="1"/>
  <c r="BB185" i="1"/>
  <c r="BA185" i="1"/>
  <c r="AZ185" i="1"/>
  <c r="AY185" i="1"/>
  <c r="AX185" i="1"/>
  <c r="AW185" i="1"/>
  <c r="AV185" i="1"/>
  <c r="AU185" i="1"/>
  <c r="AS185" i="1"/>
  <c r="AR185" i="1"/>
  <c r="AQ185" i="1"/>
  <c r="AP185" i="1"/>
  <c r="AO185" i="1"/>
  <c r="AN185" i="1"/>
  <c r="AM185" i="1"/>
  <c r="AL185" i="1"/>
  <c r="AK185" i="1"/>
  <c r="AJ185" i="1"/>
  <c r="AI185" i="1"/>
  <c r="AH185" i="1"/>
  <c r="BK184" i="1"/>
  <c r="BJ184" i="1"/>
  <c r="BI184" i="1"/>
  <c r="BH184" i="1"/>
  <c r="BG184" i="1"/>
  <c r="BF184" i="1"/>
  <c r="BE184" i="1"/>
  <c r="BD184" i="1"/>
  <c r="BC184" i="1"/>
  <c r="BB184" i="1"/>
  <c r="BA184" i="1"/>
  <c r="AZ184" i="1"/>
  <c r="AY184" i="1"/>
  <c r="AX184" i="1"/>
  <c r="AW184" i="1"/>
  <c r="AV184" i="1"/>
  <c r="AU184" i="1"/>
  <c r="AT184" i="1"/>
  <c r="AS184" i="1"/>
  <c r="AR184" i="1"/>
  <c r="AQ184" i="1"/>
  <c r="AP184" i="1"/>
  <c r="AO184" i="1"/>
  <c r="AN184" i="1"/>
  <c r="AM184" i="1"/>
  <c r="AL184" i="1"/>
  <c r="AK184" i="1"/>
  <c r="AJ184" i="1"/>
  <c r="AI184" i="1"/>
  <c r="AH184" i="1"/>
  <c r="BK183" i="1"/>
  <c r="BJ183" i="1"/>
  <c r="BI183" i="1"/>
  <c r="BH183" i="1"/>
  <c r="BG183" i="1"/>
  <c r="BF183" i="1"/>
  <c r="BE183" i="1"/>
  <c r="BD183" i="1"/>
  <c r="BC183" i="1"/>
  <c r="BB183" i="1"/>
  <c r="BA183" i="1"/>
  <c r="AZ183" i="1"/>
  <c r="AY183" i="1"/>
  <c r="AX183" i="1"/>
  <c r="AW183" i="1"/>
  <c r="AV183" i="1"/>
  <c r="AU183" i="1"/>
  <c r="AS183" i="1"/>
  <c r="AR183" i="1"/>
  <c r="AQ183" i="1"/>
  <c r="AP183" i="1"/>
  <c r="AO183" i="1"/>
  <c r="AN183" i="1"/>
  <c r="AM183" i="1"/>
  <c r="AL183" i="1"/>
  <c r="AK183" i="1"/>
  <c r="AJ183" i="1"/>
  <c r="AI183" i="1"/>
  <c r="AH183" i="1"/>
  <c r="BJ182" i="1"/>
  <c r="BI182" i="1"/>
  <c r="BH182" i="1"/>
  <c r="BG182" i="1"/>
  <c r="BF182" i="1"/>
  <c r="BE182" i="1"/>
  <c r="BD182" i="1"/>
  <c r="BC182" i="1"/>
  <c r="BB182" i="1"/>
  <c r="BA182" i="1"/>
  <c r="AZ182" i="1"/>
  <c r="AY182" i="1"/>
  <c r="AX182" i="1"/>
  <c r="AW182" i="1"/>
  <c r="AV182" i="1"/>
  <c r="AU182" i="1"/>
  <c r="AT182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BJ181" i="1"/>
  <c r="BI181" i="1"/>
  <c r="BH181" i="1"/>
  <c r="BG181" i="1"/>
  <c r="BF181" i="1"/>
  <c r="BE181" i="1"/>
  <c r="BD181" i="1"/>
  <c r="BC181" i="1"/>
  <c r="BB181" i="1"/>
  <c r="BA181" i="1"/>
  <c r="AZ181" i="1"/>
  <c r="AY181" i="1"/>
  <c r="AX181" i="1"/>
  <c r="AW181" i="1"/>
  <c r="AV181" i="1"/>
  <c r="AU181" i="1"/>
  <c r="AT181" i="1"/>
  <c r="AS181" i="1"/>
  <c r="AR181" i="1"/>
  <c r="AQ181" i="1"/>
  <c r="AP181" i="1"/>
  <c r="AO181" i="1"/>
  <c r="AN181" i="1"/>
  <c r="AM181" i="1"/>
  <c r="AL181" i="1"/>
  <c r="AK181" i="1"/>
  <c r="AJ181" i="1"/>
  <c r="AI181" i="1"/>
  <c r="AH181" i="1"/>
  <c r="BK180" i="1"/>
  <c r="BJ180" i="1"/>
  <c r="BI180" i="1"/>
  <c r="BH180" i="1"/>
  <c r="BG180" i="1"/>
  <c r="BF180" i="1"/>
  <c r="BE180" i="1"/>
  <c r="BD180" i="1"/>
  <c r="BC180" i="1"/>
  <c r="BB180" i="1"/>
  <c r="BA180" i="1"/>
  <c r="AZ180" i="1"/>
  <c r="AY180" i="1"/>
  <c r="AX180" i="1"/>
  <c r="AW180" i="1"/>
  <c r="AV180" i="1"/>
  <c r="AU180" i="1"/>
  <c r="AT180" i="1"/>
  <c r="AS180" i="1"/>
  <c r="AR180" i="1"/>
  <c r="AQ180" i="1"/>
  <c r="AP180" i="1"/>
  <c r="AO180" i="1"/>
  <c r="AN180" i="1"/>
  <c r="AM180" i="1"/>
  <c r="AL180" i="1"/>
  <c r="AK180" i="1"/>
  <c r="AJ180" i="1"/>
  <c r="AI180" i="1"/>
  <c r="AH180" i="1"/>
  <c r="BJ179" i="1"/>
  <c r="BI179" i="1"/>
  <c r="BH179" i="1"/>
  <c r="BG179" i="1"/>
  <c r="BF179" i="1"/>
  <c r="BE179" i="1"/>
  <c r="BD179" i="1"/>
  <c r="BC179" i="1"/>
  <c r="BB179" i="1"/>
  <c r="BA179" i="1"/>
  <c r="AZ179" i="1"/>
  <c r="AY179" i="1"/>
  <c r="AX179" i="1"/>
  <c r="AW179" i="1"/>
  <c r="AV179" i="1"/>
  <c r="AU179" i="1"/>
  <c r="AS179" i="1"/>
  <c r="AR179" i="1"/>
  <c r="AQ179" i="1"/>
  <c r="AP179" i="1"/>
  <c r="AO179" i="1"/>
  <c r="AN179" i="1"/>
  <c r="AM179" i="1"/>
  <c r="AL179" i="1"/>
  <c r="AK179" i="1"/>
  <c r="AJ179" i="1"/>
  <c r="AI179" i="1"/>
  <c r="AH179" i="1"/>
  <c r="BJ178" i="1"/>
  <c r="BI178" i="1"/>
  <c r="BH178" i="1"/>
  <c r="BG178" i="1"/>
  <c r="BF178" i="1"/>
  <c r="BE178" i="1"/>
  <c r="BD178" i="1"/>
  <c r="BC178" i="1"/>
  <c r="BB178" i="1"/>
  <c r="BA178" i="1"/>
  <c r="AZ178" i="1"/>
  <c r="AY178" i="1"/>
  <c r="AX178" i="1"/>
  <c r="AW178" i="1"/>
  <c r="AV178" i="1"/>
  <c r="AU178" i="1"/>
  <c r="AT178" i="1"/>
  <c r="AS178" i="1"/>
  <c r="AR178" i="1"/>
  <c r="AQ178" i="1"/>
  <c r="AP178" i="1"/>
  <c r="AO178" i="1"/>
  <c r="AN178" i="1"/>
  <c r="AM178" i="1"/>
  <c r="AL178" i="1"/>
  <c r="AK178" i="1"/>
  <c r="AJ178" i="1"/>
  <c r="AI178" i="1"/>
  <c r="AH178" i="1"/>
  <c r="BJ177" i="1"/>
  <c r="BI177" i="1"/>
  <c r="BH177" i="1"/>
  <c r="BG177" i="1"/>
  <c r="BF177" i="1"/>
  <c r="BE177" i="1"/>
  <c r="BD177" i="1"/>
  <c r="BC177" i="1"/>
  <c r="BB177" i="1"/>
  <c r="BA177" i="1"/>
  <c r="AZ177" i="1"/>
  <c r="AY177" i="1"/>
  <c r="AX177" i="1"/>
  <c r="AW177" i="1"/>
  <c r="AV177" i="1"/>
  <c r="AU177" i="1"/>
  <c r="AT177" i="1"/>
  <c r="AS177" i="1"/>
  <c r="AR177" i="1"/>
  <c r="AQ177" i="1"/>
  <c r="AP177" i="1"/>
  <c r="AO177" i="1"/>
  <c r="AN177" i="1"/>
  <c r="AM177" i="1"/>
  <c r="AL177" i="1"/>
  <c r="AK177" i="1"/>
  <c r="AJ177" i="1"/>
  <c r="AI177" i="1"/>
  <c r="AH177" i="1"/>
  <c r="BK176" i="1"/>
  <c r="BJ176" i="1"/>
  <c r="BI176" i="1"/>
  <c r="BH176" i="1"/>
  <c r="BG176" i="1"/>
  <c r="BF176" i="1"/>
  <c r="BE176" i="1"/>
  <c r="BD176" i="1"/>
  <c r="BC176" i="1"/>
  <c r="BB176" i="1"/>
  <c r="BA176" i="1"/>
  <c r="AZ176" i="1"/>
  <c r="AY176" i="1"/>
  <c r="AX176" i="1"/>
  <c r="AW176" i="1"/>
  <c r="AV176" i="1"/>
  <c r="AU176" i="1"/>
  <c r="AT176" i="1"/>
  <c r="AS176" i="1"/>
  <c r="AR176" i="1"/>
  <c r="AQ176" i="1"/>
  <c r="AP176" i="1"/>
  <c r="AO176" i="1"/>
  <c r="AN176" i="1"/>
  <c r="AM176" i="1"/>
  <c r="AL176" i="1"/>
  <c r="AK176" i="1"/>
  <c r="AJ176" i="1"/>
  <c r="AI176" i="1"/>
  <c r="AH176" i="1"/>
  <c r="BJ175" i="1"/>
  <c r="BI175" i="1"/>
  <c r="BH175" i="1"/>
  <c r="BG175" i="1"/>
  <c r="BF175" i="1"/>
  <c r="BE175" i="1"/>
  <c r="BD175" i="1"/>
  <c r="BC175" i="1"/>
  <c r="BB175" i="1"/>
  <c r="BA175" i="1"/>
  <c r="AZ175" i="1"/>
  <c r="AY175" i="1"/>
  <c r="AX175" i="1"/>
  <c r="AW175" i="1"/>
  <c r="AV175" i="1"/>
  <c r="AU175" i="1"/>
  <c r="AS175" i="1"/>
  <c r="AR175" i="1"/>
  <c r="AQ175" i="1"/>
  <c r="AP175" i="1"/>
  <c r="AO175" i="1"/>
  <c r="AN175" i="1"/>
  <c r="AM175" i="1"/>
  <c r="AL175" i="1"/>
  <c r="AK175" i="1"/>
  <c r="AJ175" i="1"/>
  <c r="AI175" i="1"/>
  <c r="AH175" i="1"/>
  <c r="BJ174" i="1"/>
  <c r="BI174" i="1"/>
  <c r="BH174" i="1"/>
  <c r="BG174" i="1"/>
  <c r="BF174" i="1"/>
  <c r="BE174" i="1"/>
  <c r="BD174" i="1"/>
  <c r="BC174" i="1"/>
  <c r="BB174" i="1"/>
  <c r="BA174" i="1"/>
  <c r="AZ174" i="1"/>
  <c r="AY174" i="1"/>
  <c r="AX174" i="1"/>
  <c r="AW174" i="1"/>
  <c r="AV174" i="1"/>
  <c r="AU174" i="1"/>
  <c r="AT174" i="1"/>
  <c r="AS174" i="1"/>
  <c r="AR174" i="1"/>
  <c r="AQ174" i="1"/>
  <c r="AP174" i="1"/>
  <c r="AO174" i="1"/>
  <c r="AN174" i="1"/>
  <c r="AM174" i="1"/>
  <c r="AL174" i="1"/>
  <c r="AK174" i="1"/>
  <c r="AJ174" i="1"/>
  <c r="AI174" i="1"/>
  <c r="AH174" i="1"/>
  <c r="BJ173" i="1"/>
  <c r="BI173" i="1"/>
  <c r="BH173" i="1"/>
  <c r="BG173" i="1"/>
  <c r="BF173" i="1"/>
  <c r="BE173" i="1"/>
  <c r="BD173" i="1"/>
  <c r="BC173" i="1"/>
  <c r="BB173" i="1"/>
  <c r="BA173" i="1"/>
  <c r="AZ173" i="1"/>
  <c r="AY173" i="1"/>
  <c r="AX173" i="1"/>
  <c r="AW173" i="1"/>
  <c r="AV173" i="1"/>
  <c r="AU173" i="1"/>
  <c r="AT173" i="1"/>
  <c r="AS173" i="1"/>
  <c r="AR173" i="1"/>
  <c r="AQ173" i="1"/>
  <c r="AP173" i="1"/>
  <c r="AO173" i="1"/>
  <c r="AN173" i="1"/>
  <c r="AM173" i="1"/>
  <c r="AL173" i="1"/>
  <c r="AK173" i="1"/>
  <c r="AJ173" i="1"/>
  <c r="AI173" i="1"/>
  <c r="AH173" i="1"/>
  <c r="BK172" i="1"/>
  <c r="BJ172" i="1"/>
  <c r="BI172" i="1"/>
  <c r="BH172" i="1"/>
  <c r="BG172" i="1"/>
  <c r="BF172" i="1"/>
  <c r="BE172" i="1"/>
  <c r="BD172" i="1"/>
  <c r="BC172" i="1"/>
  <c r="BB172" i="1"/>
  <c r="BA172" i="1"/>
  <c r="AZ172" i="1"/>
  <c r="AY172" i="1"/>
  <c r="AX172" i="1"/>
  <c r="AW172" i="1"/>
  <c r="AV172" i="1"/>
  <c r="AU172" i="1"/>
  <c r="AT172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BJ171" i="1"/>
  <c r="BI171" i="1"/>
  <c r="BH171" i="1"/>
  <c r="BG171" i="1"/>
  <c r="BF171" i="1"/>
  <c r="BE171" i="1"/>
  <c r="BD171" i="1"/>
  <c r="BC171" i="1"/>
  <c r="BB171" i="1"/>
  <c r="BA171" i="1"/>
  <c r="AZ171" i="1"/>
  <c r="AY171" i="1"/>
  <c r="AX171" i="1"/>
  <c r="AW171" i="1"/>
  <c r="AV171" i="1"/>
  <c r="AU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BJ170" i="1"/>
  <c r="BI170" i="1"/>
  <c r="BH170" i="1"/>
  <c r="BG170" i="1"/>
  <c r="BF170" i="1"/>
  <c r="BE170" i="1"/>
  <c r="BD170" i="1"/>
  <c r="BC170" i="1"/>
  <c r="BB170" i="1"/>
  <c r="BA170" i="1"/>
  <c r="AZ170" i="1"/>
  <c r="AY170" i="1"/>
  <c r="AX170" i="1"/>
  <c r="AW170" i="1"/>
  <c r="AV170" i="1"/>
  <c r="AU170" i="1"/>
  <c r="AS170" i="1"/>
  <c r="AR170" i="1"/>
  <c r="AQ170" i="1"/>
  <c r="AP170" i="1"/>
  <c r="AO170" i="1"/>
  <c r="AN170" i="1"/>
  <c r="AM170" i="1"/>
  <c r="AL170" i="1"/>
  <c r="AK170" i="1"/>
  <c r="AJ170" i="1"/>
  <c r="AI170" i="1"/>
  <c r="AH170" i="1"/>
  <c r="BJ169" i="1"/>
  <c r="BI169" i="1"/>
  <c r="BH169" i="1"/>
  <c r="BG169" i="1"/>
  <c r="BF169" i="1"/>
  <c r="BE169" i="1"/>
  <c r="BD169" i="1"/>
  <c r="BC169" i="1"/>
  <c r="BB169" i="1"/>
  <c r="BA169" i="1"/>
  <c r="AZ169" i="1"/>
  <c r="AY169" i="1"/>
  <c r="AX169" i="1"/>
  <c r="AW169" i="1"/>
  <c r="AV169" i="1"/>
  <c r="AU169" i="1"/>
  <c r="AS169" i="1"/>
  <c r="AR169" i="1"/>
  <c r="AQ169" i="1"/>
  <c r="AP169" i="1"/>
  <c r="AO169" i="1"/>
  <c r="AN169" i="1"/>
  <c r="AM169" i="1"/>
  <c r="AL169" i="1"/>
  <c r="AK169" i="1"/>
  <c r="AJ169" i="1"/>
  <c r="AI169" i="1"/>
  <c r="AH169" i="1"/>
  <c r="BK168" i="1"/>
  <c r="BJ168" i="1"/>
  <c r="BI168" i="1"/>
  <c r="BH168" i="1"/>
  <c r="BG168" i="1"/>
  <c r="BF168" i="1"/>
  <c r="BE168" i="1"/>
  <c r="BD168" i="1"/>
  <c r="BC168" i="1"/>
  <c r="BB168" i="1"/>
  <c r="BA168" i="1"/>
  <c r="AZ168" i="1"/>
  <c r="AY168" i="1"/>
  <c r="AX168" i="1"/>
  <c r="AW168" i="1"/>
  <c r="AV168" i="1"/>
  <c r="AU168" i="1"/>
  <c r="AS168" i="1"/>
  <c r="AR168" i="1"/>
  <c r="AQ168" i="1"/>
  <c r="AP168" i="1"/>
  <c r="AO168" i="1"/>
  <c r="AN168" i="1"/>
  <c r="AM168" i="1"/>
  <c r="AL168" i="1"/>
  <c r="AK168" i="1"/>
  <c r="AJ168" i="1"/>
  <c r="AI168" i="1"/>
  <c r="AH168" i="1"/>
  <c r="BK167" i="1"/>
  <c r="BJ167" i="1"/>
  <c r="BI167" i="1"/>
  <c r="BH167" i="1"/>
  <c r="BG167" i="1"/>
  <c r="BF167" i="1"/>
  <c r="BE167" i="1"/>
  <c r="BD167" i="1"/>
  <c r="BC167" i="1"/>
  <c r="BB167" i="1"/>
  <c r="BA167" i="1"/>
  <c r="AZ167" i="1"/>
  <c r="AY167" i="1"/>
  <c r="AX167" i="1"/>
  <c r="AW167" i="1"/>
  <c r="AV167" i="1"/>
  <c r="AU167" i="1"/>
  <c r="AS167" i="1"/>
  <c r="AR167" i="1"/>
  <c r="AQ167" i="1"/>
  <c r="AP167" i="1"/>
  <c r="AO167" i="1"/>
  <c r="AN167" i="1"/>
  <c r="AM167" i="1"/>
  <c r="AL167" i="1"/>
  <c r="AK167" i="1"/>
  <c r="AJ167" i="1"/>
  <c r="AI167" i="1"/>
  <c r="AH167" i="1"/>
  <c r="BJ166" i="1"/>
  <c r="BI166" i="1"/>
  <c r="BH166" i="1"/>
  <c r="BG166" i="1"/>
  <c r="BF166" i="1"/>
  <c r="BE166" i="1"/>
  <c r="BD166" i="1"/>
  <c r="BC166" i="1"/>
  <c r="BB166" i="1"/>
  <c r="BA166" i="1"/>
  <c r="AZ166" i="1"/>
  <c r="AY166" i="1"/>
  <c r="AX166" i="1"/>
  <c r="AW166" i="1"/>
  <c r="AV166" i="1"/>
  <c r="AU166" i="1"/>
  <c r="AT166" i="1"/>
  <c r="AS166" i="1"/>
  <c r="AR166" i="1"/>
  <c r="AQ166" i="1"/>
  <c r="AP166" i="1"/>
  <c r="AO166" i="1"/>
  <c r="AN166" i="1"/>
  <c r="AM166" i="1"/>
  <c r="AL166" i="1"/>
  <c r="AK166" i="1"/>
  <c r="AJ166" i="1"/>
  <c r="AI166" i="1"/>
  <c r="AH166" i="1"/>
  <c r="BJ165" i="1"/>
  <c r="BI165" i="1"/>
  <c r="BH165" i="1"/>
  <c r="BG165" i="1"/>
  <c r="BF165" i="1"/>
  <c r="BE165" i="1"/>
  <c r="BD165" i="1"/>
  <c r="BC165" i="1"/>
  <c r="BB165" i="1"/>
  <c r="BA165" i="1"/>
  <c r="AZ165" i="1"/>
  <c r="AY165" i="1"/>
  <c r="AX165" i="1"/>
  <c r="AW165" i="1"/>
  <c r="AV165" i="1"/>
  <c r="AU165" i="1"/>
  <c r="AS165" i="1"/>
  <c r="AR165" i="1"/>
  <c r="AQ165" i="1"/>
  <c r="AP165" i="1"/>
  <c r="AO165" i="1"/>
  <c r="AN165" i="1"/>
  <c r="AM165" i="1"/>
  <c r="AL165" i="1"/>
  <c r="AK165" i="1"/>
  <c r="AJ165" i="1"/>
  <c r="AI165" i="1"/>
  <c r="AH165" i="1"/>
  <c r="BK164" i="1"/>
  <c r="BJ164" i="1"/>
  <c r="BI164" i="1"/>
  <c r="BH164" i="1"/>
  <c r="BG164" i="1"/>
  <c r="BF164" i="1"/>
  <c r="BE164" i="1"/>
  <c r="BD164" i="1"/>
  <c r="BC164" i="1"/>
  <c r="BB164" i="1"/>
  <c r="BA164" i="1"/>
  <c r="AZ164" i="1"/>
  <c r="AY164" i="1"/>
  <c r="AX164" i="1"/>
  <c r="AW164" i="1"/>
  <c r="AV164" i="1"/>
  <c r="AU164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BK163" i="1"/>
  <c r="BJ163" i="1"/>
  <c r="BI163" i="1"/>
  <c r="BH163" i="1"/>
  <c r="BG163" i="1"/>
  <c r="BF163" i="1"/>
  <c r="BE163" i="1"/>
  <c r="BD163" i="1"/>
  <c r="BC163" i="1"/>
  <c r="BB163" i="1"/>
  <c r="BA163" i="1"/>
  <c r="AZ163" i="1"/>
  <c r="AY163" i="1"/>
  <c r="AX163" i="1"/>
  <c r="AW163" i="1"/>
  <c r="AV163" i="1"/>
  <c r="AU163" i="1"/>
  <c r="AS163" i="1"/>
  <c r="AR163" i="1"/>
  <c r="AQ163" i="1"/>
  <c r="AP163" i="1"/>
  <c r="AO163" i="1"/>
  <c r="AN163" i="1"/>
  <c r="AM163" i="1"/>
  <c r="AL163" i="1"/>
  <c r="AK163" i="1"/>
  <c r="AJ163" i="1"/>
  <c r="AI163" i="1"/>
  <c r="AH163" i="1"/>
  <c r="BJ162" i="1"/>
  <c r="BI162" i="1"/>
  <c r="BH162" i="1"/>
  <c r="BG162" i="1"/>
  <c r="BF162" i="1"/>
  <c r="BE162" i="1"/>
  <c r="BD162" i="1"/>
  <c r="BC162" i="1"/>
  <c r="BB162" i="1"/>
  <c r="BA162" i="1"/>
  <c r="AZ162" i="1"/>
  <c r="AY162" i="1"/>
  <c r="AX162" i="1"/>
  <c r="AW162" i="1"/>
  <c r="AV162" i="1"/>
  <c r="AU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BJ161" i="1"/>
  <c r="BI161" i="1"/>
  <c r="BH161" i="1"/>
  <c r="BG161" i="1"/>
  <c r="BF161" i="1"/>
  <c r="BE161" i="1"/>
  <c r="BD161" i="1"/>
  <c r="BC161" i="1"/>
  <c r="BB161" i="1"/>
  <c r="BA161" i="1"/>
  <c r="AZ161" i="1"/>
  <c r="AY161" i="1"/>
  <c r="AX161" i="1"/>
  <c r="AW161" i="1"/>
  <c r="AV161" i="1"/>
  <c r="AU161" i="1"/>
  <c r="AS161" i="1"/>
  <c r="AR161" i="1"/>
  <c r="AQ161" i="1"/>
  <c r="AP161" i="1"/>
  <c r="AO161" i="1"/>
  <c r="AN161" i="1"/>
  <c r="AM161" i="1"/>
  <c r="AL161" i="1"/>
  <c r="AK161" i="1"/>
  <c r="AJ161" i="1"/>
  <c r="AI161" i="1"/>
  <c r="AH161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BJ159" i="1"/>
  <c r="BI159" i="1"/>
  <c r="BH159" i="1"/>
  <c r="BG159" i="1"/>
  <c r="BF159" i="1"/>
  <c r="BE159" i="1"/>
  <c r="BD159" i="1"/>
  <c r="BC159" i="1"/>
  <c r="BB159" i="1"/>
  <c r="BA159" i="1"/>
  <c r="AZ159" i="1"/>
  <c r="AY159" i="1"/>
  <c r="AX159" i="1"/>
  <c r="AW159" i="1"/>
  <c r="AV159" i="1"/>
  <c r="AU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BJ158" i="1"/>
  <c r="BI158" i="1"/>
  <c r="BH158" i="1"/>
  <c r="BG158" i="1"/>
  <c r="BF158" i="1"/>
  <c r="BE158" i="1"/>
  <c r="BD158" i="1"/>
  <c r="BC158" i="1"/>
  <c r="BB158" i="1"/>
  <c r="BA158" i="1"/>
  <c r="AZ158" i="1"/>
  <c r="AY158" i="1"/>
  <c r="AX158" i="1"/>
  <c r="AW158" i="1"/>
  <c r="AV158" i="1"/>
  <c r="AU158" i="1"/>
  <c r="AT158" i="1"/>
  <c r="AS158" i="1"/>
  <c r="AR158" i="1"/>
  <c r="AQ158" i="1"/>
  <c r="AP158" i="1"/>
  <c r="AO158" i="1"/>
  <c r="AN158" i="1"/>
  <c r="AM158" i="1"/>
  <c r="AL158" i="1"/>
  <c r="AK158" i="1"/>
  <c r="AJ158" i="1"/>
  <c r="AI158" i="1"/>
  <c r="AH158" i="1"/>
  <c r="BJ157" i="1"/>
  <c r="BI157" i="1"/>
  <c r="BH157" i="1"/>
  <c r="BG157" i="1"/>
  <c r="BF157" i="1"/>
  <c r="BE157" i="1"/>
  <c r="BD157" i="1"/>
  <c r="BC157" i="1"/>
  <c r="BB157" i="1"/>
  <c r="BA157" i="1"/>
  <c r="AZ157" i="1"/>
  <c r="AY157" i="1"/>
  <c r="AX157" i="1"/>
  <c r="AW157" i="1"/>
  <c r="AV157" i="1"/>
  <c r="AU157" i="1"/>
  <c r="AS157" i="1"/>
  <c r="AR157" i="1"/>
  <c r="AQ157" i="1"/>
  <c r="AP157" i="1"/>
  <c r="AO157" i="1"/>
  <c r="AN157" i="1"/>
  <c r="AM157" i="1"/>
  <c r="AL157" i="1"/>
  <c r="AK157" i="1"/>
  <c r="AJ157" i="1"/>
  <c r="AI157" i="1"/>
  <c r="AH157" i="1"/>
  <c r="BK156" i="1"/>
  <c r="BJ156" i="1"/>
  <c r="BI156" i="1"/>
  <c r="BH156" i="1"/>
  <c r="BG156" i="1"/>
  <c r="BF156" i="1"/>
  <c r="BE156" i="1"/>
  <c r="BD156" i="1"/>
  <c r="BC156" i="1"/>
  <c r="BB156" i="1"/>
  <c r="BA156" i="1"/>
  <c r="AZ156" i="1"/>
  <c r="AY156" i="1"/>
  <c r="AX156" i="1"/>
  <c r="AW156" i="1"/>
  <c r="AV156" i="1"/>
  <c r="AU156" i="1"/>
  <c r="AT156" i="1"/>
  <c r="AS156" i="1"/>
  <c r="AR156" i="1"/>
  <c r="AQ156" i="1"/>
  <c r="AP156" i="1"/>
  <c r="AO156" i="1"/>
  <c r="AN156" i="1"/>
  <c r="AM156" i="1"/>
  <c r="AL156" i="1"/>
  <c r="AK156" i="1"/>
  <c r="AJ156" i="1"/>
  <c r="AI156" i="1"/>
  <c r="AH156" i="1"/>
  <c r="BJ155" i="1"/>
  <c r="BI155" i="1"/>
  <c r="BH155" i="1"/>
  <c r="BG155" i="1"/>
  <c r="BF155" i="1"/>
  <c r="BE155" i="1"/>
  <c r="BD155" i="1"/>
  <c r="BC155" i="1"/>
  <c r="BB155" i="1"/>
  <c r="BA155" i="1"/>
  <c r="AZ155" i="1"/>
  <c r="AY155" i="1"/>
  <c r="AX155" i="1"/>
  <c r="AW155" i="1"/>
  <c r="AV155" i="1"/>
  <c r="AU155" i="1"/>
  <c r="AS155" i="1"/>
  <c r="AR155" i="1"/>
  <c r="AQ155" i="1"/>
  <c r="AP155" i="1"/>
  <c r="AO155" i="1"/>
  <c r="AN155" i="1"/>
  <c r="AM155" i="1"/>
  <c r="AL155" i="1"/>
  <c r="AK155" i="1"/>
  <c r="AJ155" i="1"/>
  <c r="AI155" i="1"/>
  <c r="AH155" i="1"/>
  <c r="BJ154" i="1"/>
  <c r="BI154" i="1"/>
  <c r="BH154" i="1"/>
  <c r="BG154" i="1"/>
  <c r="BF154" i="1"/>
  <c r="BE154" i="1"/>
  <c r="BD154" i="1"/>
  <c r="BC154" i="1"/>
  <c r="BB154" i="1"/>
  <c r="BA154" i="1"/>
  <c r="AZ154" i="1"/>
  <c r="AY154" i="1"/>
  <c r="AX154" i="1"/>
  <c r="AW154" i="1"/>
  <c r="AV154" i="1"/>
  <c r="AU154" i="1"/>
  <c r="AT154" i="1"/>
  <c r="AS154" i="1"/>
  <c r="AR154" i="1"/>
  <c r="AQ154" i="1"/>
  <c r="AP154" i="1"/>
  <c r="AO154" i="1"/>
  <c r="AN154" i="1"/>
  <c r="AM154" i="1"/>
  <c r="AL154" i="1"/>
  <c r="AK154" i="1"/>
  <c r="AJ154" i="1"/>
  <c r="AI154" i="1"/>
  <c r="AH154" i="1"/>
  <c r="BJ153" i="1"/>
  <c r="BI153" i="1"/>
  <c r="BH153" i="1"/>
  <c r="BG153" i="1"/>
  <c r="BF153" i="1"/>
  <c r="BE153" i="1"/>
  <c r="BD153" i="1"/>
  <c r="BC153" i="1"/>
  <c r="BB153" i="1"/>
  <c r="BA153" i="1"/>
  <c r="AZ153" i="1"/>
  <c r="AY153" i="1"/>
  <c r="AX153" i="1"/>
  <c r="AW153" i="1"/>
  <c r="AV153" i="1"/>
  <c r="AU153" i="1"/>
  <c r="AS153" i="1"/>
  <c r="AR153" i="1"/>
  <c r="AQ153" i="1"/>
  <c r="AP153" i="1"/>
  <c r="AO153" i="1"/>
  <c r="AN153" i="1"/>
  <c r="AM153" i="1"/>
  <c r="AL153" i="1"/>
  <c r="AK153" i="1"/>
  <c r="AJ153" i="1"/>
  <c r="AI153" i="1"/>
  <c r="AH153" i="1"/>
  <c r="BK152" i="1"/>
  <c r="BJ152" i="1"/>
  <c r="BI152" i="1"/>
  <c r="BH152" i="1"/>
  <c r="BG152" i="1"/>
  <c r="BF152" i="1"/>
  <c r="BE152" i="1"/>
  <c r="BD152" i="1"/>
  <c r="BC152" i="1"/>
  <c r="BB152" i="1"/>
  <c r="BA152" i="1"/>
  <c r="AZ152" i="1"/>
  <c r="AY152" i="1"/>
  <c r="AX152" i="1"/>
  <c r="AW152" i="1"/>
  <c r="AV152" i="1"/>
  <c r="AU152" i="1"/>
  <c r="AT152" i="1"/>
  <c r="AS152" i="1"/>
  <c r="AR152" i="1"/>
  <c r="AQ152" i="1"/>
  <c r="AP152" i="1"/>
  <c r="AO152" i="1"/>
  <c r="AN152" i="1"/>
  <c r="AM152" i="1"/>
  <c r="AL152" i="1"/>
  <c r="AK152" i="1"/>
  <c r="AJ152" i="1"/>
  <c r="AI152" i="1"/>
  <c r="AH152" i="1"/>
  <c r="BJ151" i="1"/>
  <c r="BI151" i="1"/>
  <c r="BH151" i="1"/>
  <c r="BG151" i="1"/>
  <c r="BF151" i="1"/>
  <c r="BE151" i="1"/>
  <c r="BD151" i="1"/>
  <c r="BC151" i="1"/>
  <c r="BB151" i="1"/>
  <c r="BA151" i="1"/>
  <c r="AZ151" i="1"/>
  <c r="AY151" i="1"/>
  <c r="AX151" i="1"/>
  <c r="AW151" i="1"/>
  <c r="AV151" i="1"/>
  <c r="AU151" i="1"/>
  <c r="AS151" i="1"/>
  <c r="AR151" i="1"/>
  <c r="AQ151" i="1"/>
  <c r="AP151" i="1"/>
  <c r="AO151" i="1"/>
  <c r="AN151" i="1"/>
  <c r="AM151" i="1"/>
  <c r="AL151" i="1"/>
  <c r="AK151" i="1"/>
  <c r="AJ151" i="1"/>
  <c r="AI151" i="1"/>
  <c r="AH151" i="1"/>
  <c r="BJ150" i="1"/>
  <c r="BI150" i="1"/>
  <c r="BH150" i="1"/>
  <c r="BG150" i="1"/>
  <c r="BF150" i="1"/>
  <c r="BE150" i="1"/>
  <c r="BD150" i="1"/>
  <c r="BC150" i="1"/>
  <c r="BB150" i="1"/>
  <c r="BA150" i="1"/>
  <c r="AZ150" i="1"/>
  <c r="AY150" i="1"/>
  <c r="AX150" i="1"/>
  <c r="AW150" i="1"/>
  <c r="AV150" i="1"/>
  <c r="AU150" i="1"/>
  <c r="AS150" i="1"/>
  <c r="AR150" i="1"/>
  <c r="AQ150" i="1"/>
  <c r="AP150" i="1"/>
  <c r="AO150" i="1"/>
  <c r="AN150" i="1"/>
  <c r="AM150" i="1"/>
  <c r="AL150" i="1"/>
  <c r="AK150" i="1"/>
  <c r="AJ150" i="1"/>
  <c r="AI150" i="1"/>
  <c r="AH150" i="1"/>
  <c r="BJ149" i="1"/>
  <c r="BI149" i="1"/>
  <c r="BH149" i="1"/>
  <c r="BG149" i="1"/>
  <c r="BF149" i="1"/>
  <c r="BE149" i="1"/>
  <c r="BD149" i="1"/>
  <c r="BC149" i="1"/>
  <c r="BB149" i="1"/>
  <c r="BA149" i="1"/>
  <c r="AZ149" i="1"/>
  <c r="AY149" i="1"/>
  <c r="AX149" i="1"/>
  <c r="AW149" i="1"/>
  <c r="AV149" i="1"/>
  <c r="AU149" i="1"/>
  <c r="AT149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BK148" i="1"/>
  <c r="BJ148" i="1"/>
  <c r="BI148" i="1"/>
  <c r="BH148" i="1"/>
  <c r="BG148" i="1"/>
  <c r="BF148" i="1"/>
  <c r="BE148" i="1"/>
  <c r="BD148" i="1"/>
  <c r="BC148" i="1"/>
  <c r="BB148" i="1"/>
  <c r="BA148" i="1"/>
  <c r="AZ148" i="1"/>
  <c r="AY148" i="1"/>
  <c r="AX148" i="1"/>
  <c r="AW148" i="1"/>
  <c r="AV148" i="1"/>
  <c r="AU148" i="1"/>
  <c r="AT148" i="1"/>
  <c r="AS148" i="1"/>
  <c r="AR148" i="1"/>
  <c r="AQ148" i="1"/>
  <c r="AP148" i="1"/>
  <c r="AO148" i="1"/>
  <c r="AN148" i="1"/>
  <c r="AM148" i="1"/>
  <c r="AL148" i="1"/>
  <c r="AK148" i="1"/>
  <c r="AJ148" i="1"/>
  <c r="AI148" i="1"/>
  <c r="AH148" i="1"/>
  <c r="BK147" i="1"/>
  <c r="BJ147" i="1"/>
  <c r="BI147" i="1"/>
  <c r="BH147" i="1"/>
  <c r="BG147" i="1"/>
  <c r="BF147" i="1"/>
  <c r="BE147" i="1"/>
  <c r="BD147" i="1"/>
  <c r="BC147" i="1"/>
  <c r="BB147" i="1"/>
  <c r="BA147" i="1"/>
  <c r="AZ147" i="1"/>
  <c r="AY147" i="1"/>
  <c r="AX147" i="1"/>
  <c r="AW147" i="1"/>
  <c r="AV147" i="1"/>
  <c r="AU147" i="1"/>
  <c r="AS147" i="1"/>
  <c r="AR147" i="1"/>
  <c r="AQ147" i="1"/>
  <c r="AP147" i="1"/>
  <c r="AO147" i="1"/>
  <c r="AN147" i="1"/>
  <c r="AM147" i="1"/>
  <c r="AL147" i="1"/>
  <c r="AK147" i="1"/>
  <c r="AJ147" i="1"/>
  <c r="AI147" i="1"/>
  <c r="AH147" i="1"/>
  <c r="BK146" i="1"/>
  <c r="BJ146" i="1"/>
  <c r="BI146" i="1"/>
  <c r="BH146" i="1"/>
  <c r="BG146" i="1"/>
  <c r="BF146" i="1"/>
  <c r="BE146" i="1"/>
  <c r="BD146" i="1"/>
  <c r="BC146" i="1"/>
  <c r="BB146" i="1"/>
  <c r="BA146" i="1"/>
  <c r="AZ146" i="1"/>
  <c r="AY146" i="1"/>
  <c r="AX146" i="1"/>
  <c r="AW146" i="1"/>
  <c r="AV146" i="1"/>
  <c r="AU146" i="1"/>
  <c r="AS146" i="1"/>
  <c r="AR146" i="1"/>
  <c r="AQ146" i="1"/>
  <c r="AP146" i="1"/>
  <c r="AO146" i="1"/>
  <c r="AN146" i="1"/>
  <c r="AM146" i="1"/>
  <c r="AL146" i="1"/>
  <c r="AK146" i="1"/>
  <c r="AJ146" i="1"/>
  <c r="AI146" i="1"/>
  <c r="AH146" i="1"/>
  <c r="BJ145" i="1"/>
  <c r="BI145" i="1"/>
  <c r="BH145" i="1"/>
  <c r="BG145" i="1"/>
  <c r="BF145" i="1"/>
  <c r="BE145" i="1"/>
  <c r="BD145" i="1"/>
  <c r="BC145" i="1"/>
  <c r="BB145" i="1"/>
  <c r="BA145" i="1"/>
  <c r="AZ145" i="1"/>
  <c r="AY145" i="1"/>
  <c r="AX145" i="1"/>
  <c r="AW145" i="1"/>
  <c r="AV145" i="1"/>
  <c r="AU145" i="1"/>
  <c r="AS145" i="1"/>
  <c r="AR145" i="1"/>
  <c r="AQ145" i="1"/>
  <c r="AP145" i="1"/>
  <c r="AO145" i="1"/>
  <c r="AN145" i="1"/>
  <c r="AM145" i="1"/>
  <c r="AL145" i="1"/>
  <c r="AK145" i="1"/>
  <c r="AJ145" i="1"/>
  <c r="AI145" i="1"/>
  <c r="AH145" i="1"/>
  <c r="BK144" i="1"/>
  <c r="BJ144" i="1"/>
  <c r="BI144" i="1"/>
  <c r="BH144" i="1"/>
  <c r="BG144" i="1"/>
  <c r="BF144" i="1"/>
  <c r="BE144" i="1"/>
  <c r="BD144" i="1"/>
  <c r="BC144" i="1"/>
  <c r="BB144" i="1"/>
  <c r="BA144" i="1"/>
  <c r="AZ144" i="1"/>
  <c r="AY144" i="1"/>
  <c r="AX144" i="1"/>
  <c r="AW144" i="1"/>
  <c r="AV144" i="1"/>
  <c r="AU144" i="1"/>
  <c r="AS144" i="1"/>
  <c r="AR144" i="1"/>
  <c r="AQ144" i="1"/>
  <c r="AP144" i="1"/>
  <c r="AO144" i="1"/>
  <c r="AN144" i="1"/>
  <c r="AM144" i="1"/>
  <c r="AL144" i="1"/>
  <c r="AK144" i="1"/>
  <c r="AJ144" i="1"/>
  <c r="AI144" i="1"/>
  <c r="AH144" i="1"/>
  <c r="BJ143" i="1"/>
  <c r="BI143" i="1"/>
  <c r="BH143" i="1"/>
  <c r="BG143" i="1"/>
  <c r="BF143" i="1"/>
  <c r="BE143" i="1"/>
  <c r="BD143" i="1"/>
  <c r="BC143" i="1"/>
  <c r="BB143" i="1"/>
  <c r="BA143" i="1"/>
  <c r="AZ143" i="1"/>
  <c r="AY143" i="1"/>
  <c r="AX143" i="1"/>
  <c r="AW143" i="1"/>
  <c r="AV143" i="1"/>
  <c r="AU143" i="1"/>
  <c r="AS143" i="1"/>
  <c r="AR143" i="1"/>
  <c r="AQ143" i="1"/>
  <c r="AP143" i="1"/>
  <c r="AO143" i="1"/>
  <c r="AN143" i="1"/>
  <c r="AM143" i="1"/>
  <c r="AL143" i="1"/>
  <c r="AK143" i="1"/>
  <c r="AJ143" i="1"/>
  <c r="AI143" i="1"/>
  <c r="AH143" i="1"/>
  <c r="BJ142" i="1"/>
  <c r="BI142" i="1"/>
  <c r="BH142" i="1"/>
  <c r="BG142" i="1"/>
  <c r="BF142" i="1"/>
  <c r="BE142" i="1"/>
  <c r="BD142" i="1"/>
  <c r="BC142" i="1"/>
  <c r="BB142" i="1"/>
  <c r="BA142" i="1"/>
  <c r="AZ142" i="1"/>
  <c r="AY142" i="1"/>
  <c r="AX142" i="1"/>
  <c r="AW142" i="1"/>
  <c r="AV142" i="1"/>
  <c r="AU142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BJ141" i="1"/>
  <c r="BI141" i="1"/>
  <c r="BH141" i="1"/>
  <c r="BG141" i="1"/>
  <c r="BF141" i="1"/>
  <c r="BE141" i="1"/>
  <c r="BD141" i="1"/>
  <c r="BC141" i="1"/>
  <c r="BB141" i="1"/>
  <c r="BA141" i="1"/>
  <c r="AZ141" i="1"/>
  <c r="AY141" i="1"/>
  <c r="AX141" i="1"/>
  <c r="AW141" i="1"/>
  <c r="AV141" i="1"/>
  <c r="AU141" i="1"/>
  <c r="AS141" i="1"/>
  <c r="AR141" i="1"/>
  <c r="AQ141" i="1"/>
  <c r="AP141" i="1"/>
  <c r="AO141" i="1"/>
  <c r="AN141" i="1"/>
  <c r="AM141" i="1"/>
  <c r="AL141" i="1"/>
  <c r="AK141" i="1"/>
  <c r="AJ141" i="1"/>
  <c r="AI141" i="1"/>
  <c r="AH141" i="1"/>
  <c r="BK140" i="1"/>
  <c r="BJ140" i="1"/>
  <c r="BI140" i="1"/>
  <c r="BH140" i="1"/>
  <c r="BG140" i="1"/>
  <c r="BF140" i="1"/>
  <c r="BE140" i="1"/>
  <c r="BD140" i="1"/>
  <c r="BC140" i="1"/>
  <c r="BB140" i="1"/>
  <c r="BA140" i="1"/>
  <c r="AZ140" i="1"/>
  <c r="AY140" i="1"/>
  <c r="AX140" i="1"/>
  <c r="AW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BJ139" i="1"/>
  <c r="BI139" i="1"/>
  <c r="BH139" i="1"/>
  <c r="BG139" i="1"/>
  <c r="BF139" i="1"/>
  <c r="BE139" i="1"/>
  <c r="BD139" i="1"/>
  <c r="BC139" i="1"/>
  <c r="BB139" i="1"/>
  <c r="BA139" i="1"/>
  <c r="AZ139" i="1"/>
  <c r="AY139" i="1"/>
  <c r="AX139" i="1"/>
  <c r="AW139" i="1"/>
  <c r="AV139" i="1"/>
  <c r="AU139" i="1"/>
  <c r="AS139" i="1"/>
  <c r="AR139" i="1"/>
  <c r="AQ139" i="1"/>
  <c r="AP139" i="1"/>
  <c r="AO139" i="1"/>
  <c r="AN139" i="1"/>
  <c r="AM139" i="1"/>
  <c r="AL139" i="1"/>
  <c r="AK139" i="1"/>
  <c r="AJ139" i="1"/>
  <c r="AI139" i="1"/>
  <c r="AH139" i="1"/>
  <c r="BJ138" i="1"/>
  <c r="BI138" i="1"/>
  <c r="BH138" i="1"/>
  <c r="BG138" i="1"/>
  <c r="BF138" i="1"/>
  <c r="BE138" i="1"/>
  <c r="BD138" i="1"/>
  <c r="BC138" i="1"/>
  <c r="BB138" i="1"/>
  <c r="BA138" i="1"/>
  <c r="AZ138" i="1"/>
  <c r="AY138" i="1"/>
  <c r="AX138" i="1"/>
  <c r="AW138" i="1"/>
  <c r="AV138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BJ137" i="1"/>
  <c r="BI137" i="1"/>
  <c r="BH137" i="1"/>
  <c r="BG137" i="1"/>
  <c r="BF137" i="1"/>
  <c r="BE137" i="1"/>
  <c r="BD137" i="1"/>
  <c r="BC137" i="1"/>
  <c r="BB137" i="1"/>
  <c r="BA137" i="1"/>
  <c r="AZ137" i="1"/>
  <c r="AY137" i="1"/>
  <c r="AX137" i="1"/>
  <c r="AW137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BK136" i="1"/>
  <c r="BJ136" i="1"/>
  <c r="BI136" i="1"/>
  <c r="BH136" i="1"/>
  <c r="BG136" i="1"/>
  <c r="BF136" i="1"/>
  <c r="BE136" i="1"/>
  <c r="BD136" i="1"/>
  <c r="BC136" i="1"/>
  <c r="BB136" i="1"/>
  <c r="BA136" i="1"/>
  <c r="AZ136" i="1"/>
  <c r="AY136" i="1"/>
  <c r="AX136" i="1"/>
  <c r="AW136" i="1"/>
  <c r="AV136" i="1"/>
  <c r="AU136" i="1"/>
  <c r="AT136" i="1"/>
  <c r="AS136" i="1"/>
  <c r="AR136" i="1"/>
  <c r="AQ136" i="1"/>
  <c r="AP136" i="1"/>
  <c r="AO136" i="1"/>
  <c r="AN136" i="1"/>
  <c r="AM136" i="1"/>
  <c r="AL136" i="1"/>
  <c r="AK136" i="1"/>
  <c r="AJ136" i="1"/>
  <c r="AI136" i="1"/>
  <c r="AH136" i="1"/>
  <c r="BK135" i="1"/>
  <c r="BJ135" i="1"/>
  <c r="BI135" i="1"/>
  <c r="BH135" i="1"/>
  <c r="BG135" i="1"/>
  <c r="BF135" i="1"/>
  <c r="BE135" i="1"/>
  <c r="BD135" i="1"/>
  <c r="BC135" i="1"/>
  <c r="BB135" i="1"/>
  <c r="BA135" i="1"/>
  <c r="AZ135" i="1"/>
  <c r="AY135" i="1"/>
  <c r="AX135" i="1"/>
  <c r="AW135" i="1"/>
  <c r="AV135" i="1"/>
  <c r="AU135" i="1"/>
  <c r="AS135" i="1"/>
  <c r="AR135" i="1"/>
  <c r="AQ135" i="1"/>
  <c r="AP135" i="1"/>
  <c r="AO135" i="1"/>
  <c r="AN135" i="1"/>
  <c r="AM135" i="1"/>
  <c r="AL135" i="1"/>
  <c r="AK135" i="1"/>
  <c r="AJ135" i="1"/>
  <c r="AI135" i="1"/>
  <c r="AH135" i="1"/>
  <c r="BJ134" i="1"/>
  <c r="BI134" i="1"/>
  <c r="BH134" i="1"/>
  <c r="BG134" i="1"/>
  <c r="BF134" i="1"/>
  <c r="BE134" i="1"/>
  <c r="BD134" i="1"/>
  <c r="BC134" i="1"/>
  <c r="BB134" i="1"/>
  <c r="BA134" i="1"/>
  <c r="AZ134" i="1"/>
  <c r="AY134" i="1"/>
  <c r="AX134" i="1"/>
  <c r="AW134" i="1"/>
  <c r="AV134" i="1"/>
  <c r="AU134" i="1"/>
  <c r="AS134" i="1"/>
  <c r="AR134" i="1"/>
  <c r="AQ134" i="1"/>
  <c r="AP134" i="1"/>
  <c r="AO134" i="1"/>
  <c r="AN134" i="1"/>
  <c r="AM134" i="1"/>
  <c r="AL134" i="1"/>
  <c r="AK134" i="1"/>
  <c r="AJ134" i="1"/>
  <c r="AI134" i="1"/>
  <c r="AH134" i="1"/>
  <c r="BJ133" i="1"/>
  <c r="BI133" i="1"/>
  <c r="BH133" i="1"/>
  <c r="BG133" i="1"/>
  <c r="BF133" i="1"/>
  <c r="BE133" i="1"/>
  <c r="BD133" i="1"/>
  <c r="BC133" i="1"/>
  <c r="BB133" i="1"/>
  <c r="BA133" i="1"/>
  <c r="AZ133" i="1"/>
  <c r="AY133" i="1"/>
  <c r="AX133" i="1"/>
  <c r="AW133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BK132" i="1"/>
  <c r="BJ132" i="1"/>
  <c r="BI132" i="1"/>
  <c r="BH132" i="1"/>
  <c r="BG132" i="1"/>
  <c r="BF132" i="1"/>
  <c r="BE132" i="1"/>
  <c r="BD132" i="1"/>
  <c r="BC132" i="1"/>
  <c r="BB132" i="1"/>
  <c r="BA132" i="1"/>
  <c r="AZ132" i="1"/>
  <c r="AY132" i="1"/>
  <c r="AX132" i="1"/>
  <c r="AW132" i="1"/>
  <c r="AV132" i="1"/>
  <c r="AU132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V131" i="1"/>
  <c r="AU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BK130" i="1"/>
  <c r="BJ130" i="1"/>
  <c r="BI130" i="1"/>
  <c r="BH130" i="1"/>
  <c r="BG130" i="1"/>
  <c r="BF130" i="1"/>
  <c r="BE130" i="1"/>
  <c r="BD130" i="1"/>
  <c r="BC130" i="1"/>
  <c r="BB130" i="1"/>
  <c r="BA130" i="1"/>
  <c r="AZ130" i="1"/>
  <c r="AY130" i="1"/>
  <c r="AX130" i="1"/>
  <c r="AW130" i="1"/>
  <c r="AV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BJ129" i="1"/>
  <c r="BI129" i="1"/>
  <c r="BH129" i="1"/>
  <c r="BG129" i="1"/>
  <c r="BF129" i="1"/>
  <c r="BE129" i="1"/>
  <c r="BD129" i="1"/>
  <c r="BC129" i="1"/>
  <c r="BB129" i="1"/>
  <c r="BA129" i="1"/>
  <c r="AZ129" i="1"/>
  <c r="AY129" i="1"/>
  <c r="AX129" i="1"/>
  <c r="AW129" i="1"/>
  <c r="AV129" i="1"/>
  <c r="AU129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BK128" i="1"/>
  <c r="BJ128" i="1"/>
  <c r="BI128" i="1"/>
  <c r="BH128" i="1"/>
  <c r="BG128" i="1"/>
  <c r="BF128" i="1"/>
  <c r="BE128" i="1"/>
  <c r="BD128" i="1"/>
  <c r="BC128" i="1"/>
  <c r="BB128" i="1"/>
  <c r="BA128" i="1"/>
  <c r="AZ128" i="1"/>
  <c r="AY128" i="1"/>
  <c r="AX128" i="1"/>
  <c r="AW128" i="1"/>
  <c r="AV128" i="1"/>
  <c r="AU128" i="1"/>
  <c r="AT128" i="1"/>
  <c r="AS128" i="1"/>
  <c r="AR128" i="1"/>
  <c r="AQ128" i="1"/>
  <c r="AP128" i="1"/>
  <c r="AO128" i="1"/>
  <c r="AN128" i="1"/>
  <c r="AM128" i="1"/>
  <c r="AL128" i="1"/>
  <c r="AK128" i="1"/>
  <c r="AJ128" i="1"/>
  <c r="AI128" i="1"/>
  <c r="AH128" i="1"/>
  <c r="BJ127" i="1"/>
  <c r="BI127" i="1"/>
  <c r="BH127" i="1"/>
  <c r="BG127" i="1"/>
  <c r="BF127" i="1"/>
  <c r="BE127" i="1"/>
  <c r="BD127" i="1"/>
  <c r="BC127" i="1"/>
  <c r="BB127" i="1"/>
  <c r="BA127" i="1"/>
  <c r="AZ127" i="1"/>
  <c r="AY127" i="1"/>
  <c r="AX127" i="1"/>
  <c r="AW127" i="1"/>
  <c r="AV127" i="1"/>
  <c r="AU127" i="1"/>
  <c r="AS127" i="1"/>
  <c r="AR127" i="1"/>
  <c r="AQ127" i="1"/>
  <c r="AP127" i="1"/>
  <c r="AO127" i="1"/>
  <c r="AN127" i="1"/>
  <c r="AM127" i="1"/>
  <c r="AL127" i="1"/>
  <c r="AK127" i="1"/>
  <c r="AJ127" i="1"/>
  <c r="AI127" i="1"/>
  <c r="AH127" i="1"/>
  <c r="BJ126" i="1"/>
  <c r="BI126" i="1"/>
  <c r="BH126" i="1"/>
  <c r="BG126" i="1"/>
  <c r="BF126" i="1"/>
  <c r="BE126" i="1"/>
  <c r="BD126" i="1"/>
  <c r="BC126" i="1"/>
  <c r="BB126" i="1"/>
  <c r="BA126" i="1"/>
  <c r="AZ126" i="1"/>
  <c r="AY126" i="1"/>
  <c r="AX126" i="1"/>
  <c r="AW126" i="1"/>
  <c r="AV126" i="1"/>
  <c r="AU126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BJ125" i="1"/>
  <c r="BI125" i="1"/>
  <c r="BH125" i="1"/>
  <c r="BG125" i="1"/>
  <c r="BF125" i="1"/>
  <c r="BE125" i="1"/>
  <c r="BD125" i="1"/>
  <c r="BC125" i="1"/>
  <c r="BB125" i="1"/>
  <c r="BA125" i="1"/>
  <c r="AZ125" i="1"/>
  <c r="AY125" i="1"/>
  <c r="AX125" i="1"/>
  <c r="AW125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BK124" i="1"/>
  <c r="BJ124" i="1"/>
  <c r="BI124" i="1"/>
  <c r="BH124" i="1"/>
  <c r="BG124" i="1"/>
  <c r="BF124" i="1"/>
  <c r="BE124" i="1"/>
  <c r="BD124" i="1"/>
  <c r="BC124" i="1"/>
  <c r="BB124" i="1"/>
  <c r="BA124" i="1"/>
  <c r="AZ124" i="1"/>
  <c r="AY124" i="1"/>
  <c r="AX124" i="1"/>
  <c r="AW124" i="1"/>
  <c r="AV124" i="1"/>
  <c r="AU124" i="1"/>
  <c r="AS124" i="1"/>
  <c r="AR124" i="1"/>
  <c r="AQ124" i="1"/>
  <c r="AP124" i="1"/>
  <c r="AO124" i="1"/>
  <c r="AN124" i="1"/>
  <c r="AM124" i="1"/>
  <c r="AL124" i="1"/>
  <c r="AK124" i="1"/>
  <c r="AJ124" i="1"/>
  <c r="AI124" i="1"/>
  <c r="AH124" i="1"/>
  <c r="BJ123" i="1"/>
  <c r="BI123" i="1"/>
  <c r="BH123" i="1"/>
  <c r="BG123" i="1"/>
  <c r="BF123" i="1"/>
  <c r="BE123" i="1"/>
  <c r="BD123" i="1"/>
  <c r="BC123" i="1"/>
  <c r="BB123" i="1"/>
  <c r="BA123" i="1"/>
  <c r="AZ123" i="1"/>
  <c r="AY123" i="1"/>
  <c r="AX123" i="1"/>
  <c r="AW123" i="1"/>
  <c r="AV123" i="1"/>
  <c r="AU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BJ121" i="1"/>
  <c r="BI121" i="1"/>
  <c r="BH121" i="1"/>
  <c r="BG121" i="1"/>
  <c r="BF121" i="1"/>
  <c r="BE121" i="1"/>
  <c r="BD121" i="1"/>
  <c r="BC121" i="1"/>
  <c r="BB121" i="1"/>
  <c r="BA121" i="1"/>
  <c r="AZ121" i="1"/>
  <c r="AY121" i="1"/>
  <c r="AX121" i="1"/>
  <c r="AW121" i="1"/>
  <c r="AV121" i="1"/>
  <c r="AU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BK120" i="1"/>
  <c r="BJ120" i="1"/>
  <c r="BI120" i="1"/>
  <c r="BH120" i="1"/>
  <c r="BG120" i="1"/>
  <c r="BF120" i="1"/>
  <c r="BE120" i="1"/>
  <c r="BD120" i="1"/>
  <c r="BC120" i="1"/>
  <c r="BB120" i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BK119" i="1"/>
  <c r="BJ119" i="1"/>
  <c r="BI119" i="1"/>
  <c r="BH119" i="1"/>
  <c r="BG119" i="1"/>
  <c r="BF119" i="1"/>
  <c r="BE119" i="1"/>
  <c r="BD119" i="1"/>
  <c r="BC119" i="1"/>
  <c r="BB119" i="1"/>
  <c r="BA119" i="1"/>
  <c r="AZ119" i="1"/>
  <c r="AY119" i="1"/>
  <c r="AX119" i="1"/>
  <c r="AW119" i="1"/>
  <c r="AV119" i="1"/>
  <c r="AU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BJ118" i="1"/>
  <c r="BI118" i="1"/>
  <c r="BH118" i="1"/>
  <c r="BG118" i="1"/>
  <c r="BF118" i="1"/>
  <c r="BE118" i="1"/>
  <c r="BD118" i="1"/>
  <c r="BC118" i="1"/>
  <c r="BB118" i="1"/>
  <c r="BA118" i="1"/>
  <c r="AZ118" i="1"/>
  <c r="AY118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BJ117" i="1"/>
  <c r="BI117" i="1"/>
  <c r="BH117" i="1"/>
  <c r="BG117" i="1"/>
  <c r="BF117" i="1"/>
  <c r="BE117" i="1"/>
  <c r="BD117" i="1"/>
  <c r="BC117" i="1"/>
  <c r="BB117" i="1"/>
  <c r="BA117" i="1"/>
  <c r="AZ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BK116" i="1"/>
  <c r="BJ116" i="1"/>
  <c r="BI116" i="1"/>
  <c r="BH116" i="1"/>
  <c r="BG116" i="1"/>
  <c r="BF116" i="1"/>
  <c r="BE116" i="1"/>
  <c r="BD116" i="1"/>
  <c r="BC116" i="1"/>
  <c r="BB116" i="1"/>
  <c r="BA116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BJ115" i="1"/>
  <c r="BI115" i="1"/>
  <c r="BH115" i="1"/>
  <c r="BG115" i="1"/>
  <c r="BF115" i="1"/>
  <c r="BE115" i="1"/>
  <c r="BD115" i="1"/>
  <c r="BC115" i="1"/>
  <c r="BB115" i="1"/>
  <c r="BA115" i="1"/>
  <c r="AZ115" i="1"/>
  <c r="AY115" i="1"/>
  <c r="AX115" i="1"/>
  <c r="AW115" i="1"/>
  <c r="AV115" i="1"/>
  <c r="AU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BK114" i="1"/>
  <c r="BJ114" i="1"/>
  <c r="BI114" i="1"/>
  <c r="BH114" i="1"/>
  <c r="BG114" i="1"/>
  <c r="BF114" i="1"/>
  <c r="BE114" i="1"/>
  <c r="BD114" i="1"/>
  <c r="BC114" i="1"/>
  <c r="BB114" i="1"/>
  <c r="BA114" i="1"/>
  <c r="AZ114" i="1"/>
  <c r="AY114" i="1"/>
  <c r="AX114" i="1"/>
  <c r="AW114" i="1"/>
  <c r="AV114" i="1"/>
  <c r="AU114" i="1"/>
  <c r="AT114" i="1"/>
  <c r="AS114" i="1"/>
  <c r="AR114" i="1"/>
  <c r="AQ114" i="1"/>
  <c r="AP114" i="1"/>
  <c r="AO114" i="1"/>
  <c r="AN114" i="1"/>
  <c r="AM114" i="1"/>
  <c r="AL114" i="1"/>
  <c r="AK114" i="1"/>
  <c r="AJ114" i="1"/>
  <c r="AI114" i="1"/>
  <c r="AH114" i="1"/>
  <c r="BJ113" i="1"/>
  <c r="BI113" i="1"/>
  <c r="BH113" i="1"/>
  <c r="BG113" i="1"/>
  <c r="BF113" i="1"/>
  <c r="BE113" i="1"/>
  <c r="BD113" i="1"/>
  <c r="BC113" i="1"/>
  <c r="BB113" i="1"/>
  <c r="BA113" i="1"/>
  <c r="AZ113" i="1"/>
  <c r="AY113" i="1"/>
  <c r="AX113" i="1"/>
  <c r="AW113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BK112" i="1"/>
  <c r="BJ112" i="1"/>
  <c r="BI112" i="1"/>
  <c r="BH112" i="1"/>
  <c r="BG112" i="1"/>
  <c r="BF112" i="1"/>
  <c r="BE112" i="1"/>
  <c r="BD112" i="1"/>
  <c r="BC112" i="1"/>
  <c r="BB112" i="1"/>
  <c r="BA112" i="1"/>
  <c r="AZ112" i="1"/>
  <c r="AY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BJ111" i="1"/>
  <c r="BI111" i="1"/>
  <c r="BH111" i="1"/>
  <c r="BG111" i="1"/>
  <c r="BF111" i="1"/>
  <c r="BE111" i="1"/>
  <c r="BD111" i="1"/>
  <c r="BC111" i="1"/>
  <c r="BB111" i="1"/>
  <c r="BA111" i="1"/>
  <c r="AZ111" i="1"/>
  <c r="AY111" i="1"/>
  <c r="AX111" i="1"/>
  <c r="AW111" i="1"/>
  <c r="AV111" i="1"/>
  <c r="AU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AV104" i="1"/>
  <c r="AU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AV103" i="1"/>
  <c r="AU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V99" i="1"/>
  <c r="AU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AV97" i="1"/>
  <c r="AU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BJ94" i="1"/>
  <c r="BI94" i="1"/>
  <c r="BH94" i="1"/>
  <c r="BG94" i="1"/>
  <c r="BF94" i="1"/>
  <c r="BE9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V91" i="1"/>
  <c r="AU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AV83" i="1"/>
  <c r="AU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S9" i="1"/>
  <c r="AR9" i="1"/>
  <c r="AQ9" i="1"/>
  <c r="AP9" i="1"/>
  <c r="AO9" i="1"/>
  <c r="AN9" i="1"/>
  <c r="AM9" i="1"/>
  <c r="AL9" i="1"/>
  <c r="AK9" i="1"/>
  <c r="AJ9" i="1"/>
  <c r="AI9" i="1"/>
  <c r="AH9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S7" i="1"/>
  <c r="AR7" i="1"/>
  <c r="AQ7" i="1"/>
  <c r="AP7" i="1"/>
  <c r="AO7" i="1"/>
  <c r="AN7" i="1"/>
  <c r="AM7" i="1"/>
  <c r="AL7" i="1"/>
  <c r="AK7" i="1"/>
  <c r="AJ7" i="1"/>
  <c r="AI7" i="1"/>
  <c r="AH7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S6" i="1"/>
  <c r="AR6" i="1"/>
  <c r="AQ6" i="1"/>
  <c r="AP6" i="1"/>
  <c r="AO6" i="1"/>
  <c r="AN6" i="1"/>
  <c r="AM6" i="1"/>
  <c r="AL6" i="1"/>
  <c r="AK6" i="1"/>
  <c r="AJ6" i="1"/>
  <c r="AI6" i="1"/>
  <c r="AH6" i="1"/>
  <c r="BJ5" i="1"/>
  <c r="BI5" i="1"/>
  <c r="BH5" i="1"/>
  <c r="BG5" i="1"/>
  <c r="BF5" i="1"/>
  <c r="BE5" i="1"/>
  <c r="BE333" i="1" s="1"/>
  <c r="BD5" i="1"/>
  <c r="BC5" i="1"/>
  <c r="BB5" i="1"/>
  <c r="BA5" i="1"/>
  <c r="AZ5" i="1"/>
  <c r="AY5" i="1"/>
  <c r="AX5" i="1"/>
  <c r="AW5" i="1"/>
  <c r="AV5" i="1"/>
  <c r="AU5" i="1"/>
  <c r="AS5" i="1"/>
  <c r="AR5" i="1"/>
  <c r="AQ5" i="1"/>
  <c r="AP5" i="1"/>
  <c r="AO5" i="1"/>
  <c r="AN5" i="1"/>
  <c r="AM5" i="1"/>
  <c r="AL5" i="1"/>
  <c r="AK5" i="1"/>
  <c r="AK333" i="1" s="1"/>
  <c r="AJ5" i="1"/>
  <c r="AI5" i="1"/>
  <c r="AH5" i="1"/>
  <c r="O333" i="1" l="1"/>
  <c r="AF333" i="1"/>
  <c r="AI333" i="1"/>
  <c r="AQ333" i="1"/>
  <c r="AU333" i="1"/>
  <c r="BC333" i="1"/>
  <c r="BG333" i="1"/>
  <c r="AV333" i="1"/>
  <c r="BB333" i="1"/>
  <c r="AP333" i="1"/>
  <c r="AN333" i="1"/>
  <c r="BK333" i="1"/>
  <c r="AL333" i="1"/>
  <c r="AX333" i="1"/>
  <c r="BF333" i="1"/>
  <c r="AY333" i="1"/>
  <c r="AM333" i="1"/>
  <c r="AT333" i="1"/>
  <c r="BJ333" i="1"/>
  <c r="AS333" i="1"/>
  <c r="AO333" i="1"/>
  <c r="BA333" i="1"/>
  <c r="AJ333" i="1"/>
  <c r="AR333" i="1"/>
  <c r="AZ333" i="1"/>
  <c r="BD333" i="1"/>
  <c r="BH333" i="1"/>
  <c r="AW333" i="1"/>
  <c r="BI333" i="1"/>
  <c r="AH333" i="1"/>
</calcChain>
</file>

<file path=xl/sharedStrings.xml><?xml version="1.0" encoding="utf-8"?>
<sst xmlns="http://schemas.openxmlformats.org/spreadsheetml/2006/main" count="396" uniqueCount="337">
  <si>
    <t>LGE-339800-Miscellaneous Equipment</t>
  </si>
  <si>
    <t>LGE-339710-Communication Equip-Comp</t>
  </si>
  <si>
    <t>LGE-339700- KY Communication Equip</t>
  </si>
  <si>
    <t>LGE-339700- IN Communication Equip</t>
  </si>
  <si>
    <t>LGE-339700-KY DSM Communication</t>
  </si>
  <si>
    <t>LGE-339620-Power Op Equip - Other</t>
  </si>
  <si>
    <t>LGE-339400-Tools, Shop, Garage Equi</t>
  </si>
  <si>
    <t>LGE-339300-Stores Equipment</t>
  </si>
  <si>
    <t>LGE-339220-Trans Equip-Trailers</t>
  </si>
  <si>
    <t>LGE-339140-Security Equipment</t>
  </si>
  <si>
    <t>LGE-339131-Personal Computers</t>
  </si>
  <si>
    <t>LGE-339130-Computer Eq</t>
  </si>
  <si>
    <t>LGE-339120-Office Equipment</t>
  </si>
  <si>
    <t>LGE-339110-Office Furniture</t>
  </si>
  <si>
    <t>LGE-339060-Common Structures - Micr</t>
  </si>
  <si>
    <t>LGE-339040-Common Structures - Othe</t>
  </si>
  <si>
    <t>LGE-339030-Common Structures - Stor</t>
  </si>
  <si>
    <t>LGE-339020-Common Structures - Tran</t>
  </si>
  <si>
    <t>LGE-339010-Struct-LGE Bldg Owned</t>
  </si>
  <si>
    <t>LGE-339010-Struct Broad.-LGE Owned</t>
  </si>
  <si>
    <t>LGE-339010-Struct Broad.- Joint Use</t>
  </si>
  <si>
    <t>LGE-339010-Str LGE Bldg - Joint Use</t>
  </si>
  <si>
    <t>LGE-339010-Common Structures - Gene</t>
  </si>
  <si>
    <t>LGE-338920-Common - Land Rights</t>
  </si>
  <si>
    <t>LGE-338910-Common - Land</t>
  </si>
  <si>
    <t>LGE-330310-CCS Software</t>
  </si>
  <si>
    <t>LGE-330300-Misc Intang Plant-Softwa</t>
  </si>
  <si>
    <t>LGE-330100-Common Intangible Plant</t>
  </si>
  <si>
    <t>LGE-312104-Nonutility Prop - Misc L</t>
  </si>
  <si>
    <t>LGE-312103-Nonutility-Coal Rts of W</t>
  </si>
  <si>
    <t>LGE-312102-Nonutility-Coal Mineral</t>
  </si>
  <si>
    <t>LGE-312101-Nonutility Prop - Coal L</t>
  </si>
  <si>
    <t>LGE-239720- DSM Equipment</t>
  </si>
  <si>
    <t>LGE-239620-Power Op Equip - Other</t>
  </si>
  <si>
    <t>LGE-239400-Tools, Shop, and Garage</t>
  </si>
  <si>
    <t>LGE-239220-Transportation Equip-Tra</t>
  </si>
  <si>
    <t>LGE-238700-Gas Distribution - Other</t>
  </si>
  <si>
    <t>LGE-238500-Gas Distribution - Indus</t>
  </si>
  <si>
    <t>LGE-238300-Regulators</t>
  </si>
  <si>
    <t>LGE-238100-Meters</t>
  </si>
  <si>
    <t>LGE-238010-Gas Line Tracker Service</t>
  </si>
  <si>
    <t>LGE-238000-Gas Distribution - Gas S</t>
  </si>
  <si>
    <t>LGE-237900-Gas Distribution - City</t>
  </si>
  <si>
    <t>LGE-237800-Gas Distribution - Measu</t>
  </si>
  <si>
    <t>LGE-237610-Gas Line Tracker - Mains</t>
  </si>
  <si>
    <t>LGE-237600-Gas Distribution - Mains</t>
  </si>
  <si>
    <t>LGE-237520-Gas Distribution - Other</t>
  </si>
  <si>
    <t>LGE-237510-Gas Distribution - City</t>
  </si>
  <si>
    <t>LGE-237422-Gas Distribution Land Ri</t>
  </si>
  <si>
    <t>LGE-237412-Gas Distribution Land</t>
  </si>
  <si>
    <t>LGE-236700-Gas Transmission - Mains</t>
  </si>
  <si>
    <t>LGE-236520-Gas Transmission Rights</t>
  </si>
  <si>
    <t>LGE-235700- KY Gas Storage Undergrd</t>
  </si>
  <si>
    <t>LGE-235700- IN Gas Storage Undergrd</t>
  </si>
  <si>
    <t>LGE-235600-Gas Storage Undg. - Puri</t>
  </si>
  <si>
    <t>LGE-235500-Gas Storage Undg. - Meas</t>
  </si>
  <si>
    <t>LGE-235400-Gas Storage Undg. - Comp</t>
  </si>
  <si>
    <t>LGE-235300- KY Gas Storage Undergrd</t>
  </si>
  <si>
    <t>LGE-235300- IN Gas Storage Undergrd</t>
  </si>
  <si>
    <t>LGE-235255- KY Gas Stor UG</t>
  </si>
  <si>
    <t>LGE-235255- IN Gas Stor UG</t>
  </si>
  <si>
    <t>LGE-235250- KY AROP Gas Stor UG</t>
  </si>
  <si>
    <t>LGE-235250- IN AROP Gas Stor UG</t>
  </si>
  <si>
    <t>LGE-235240- KY Gas Storage Undergrd</t>
  </si>
  <si>
    <t>LGE-235240- IN Gas Storage Undergrd</t>
  </si>
  <si>
    <t>LGE-235230-Gas Storage Undg. - Non</t>
  </si>
  <si>
    <t>LGE-235220-Gas Storage Underground</t>
  </si>
  <si>
    <t>LGE-235210-Gas Storage Undg. - Leas</t>
  </si>
  <si>
    <t>LGE-235140- KY Gas Storage Undergr</t>
  </si>
  <si>
    <t>LGE-235140- IN Gas Storage Undergr</t>
  </si>
  <si>
    <t>LGE-235130-Gas Storage Undg. - Regu</t>
  </si>
  <si>
    <t>LGE-235120-Gas Storage Undg. - Comp</t>
  </si>
  <si>
    <t>LGE-235020-Gas Storage Underground</t>
  </si>
  <si>
    <t>LGE-235010-KY Gas Storage Undergr</t>
  </si>
  <si>
    <t>LGE-235010-IN Gas Storage Undergr</t>
  </si>
  <si>
    <t>LGE-230200-Franchises and Consents</t>
  </si>
  <si>
    <t>LGE-211700-Gas Stored UG Non-Curren</t>
  </si>
  <si>
    <t>LGE-139720- DSM Equipment</t>
  </si>
  <si>
    <t>LGE-139620-Power Op  Equip-Other</t>
  </si>
  <si>
    <t>LGE-139400-Tools, Shop, and Garage</t>
  </si>
  <si>
    <t>LGE-139220-Transportation  - Traile</t>
  </si>
  <si>
    <t>LGE-137320-Electric Distribution -</t>
  </si>
  <si>
    <t>LGE-137310-Electric Distribution -</t>
  </si>
  <si>
    <t>LGE-137000-Meters</t>
  </si>
  <si>
    <t>LGE-136920-Electric Distribution -</t>
  </si>
  <si>
    <t>LGE-136910-Electric Distribution -</t>
  </si>
  <si>
    <t>LGE-136800-Line Transformers</t>
  </si>
  <si>
    <t>LGE-136700-Electric Distribution -</t>
  </si>
  <si>
    <t>LGE-136600-Electric Distribution -</t>
  </si>
  <si>
    <t>LGE-136500-Electric Distribution -</t>
  </si>
  <si>
    <t>LGE-136400-Electric Distribution -</t>
  </si>
  <si>
    <t>LGE-136205-Elect. Dist. Substation</t>
  </si>
  <si>
    <t>LGE-136200- KY Elect Dist Substati</t>
  </si>
  <si>
    <t>LGE-136100-Electric Distribution Su</t>
  </si>
  <si>
    <t>LGE-136025-Elect. Dist. Substation</t>
  </si>
  <si>
    <t>LGE-136020-Elect. Dist. Substation</t>
  </si>
  <si>
    <t>LGE-136010-KY Land Right Future Use</t>
  </si>
  <si>
    <t>LGE-135800-Electric Transmission -</t>
  </si>
  <si>
    <t>LGE-135700-Electric Transmission -</t>
  </si>
  <si>
    <t>LGE-135600- KY Elec Transmission -</t>
  </si>
  <si>
    <t>LGE-135600- IN Elec Transmission -</t>
  </si>
  <si>
    <t>LGE-135500- KY Elec Transmission -</t>
  </si>
  <si>
    <t>LGE-135500- IN Elec Transmission -</t>
  </si>
  <si>
    <t>LGE-135400- KY Elec Transmission -</t>
  </si>
  <si>
    <t>LGE-135400- IN Elec Transmission -</t>
  </si>
  <si>
    <t>LGE-135320-Station Equip System</t>
  </si>
  <si>
    <t>LGE-135310-TC Unit 1 - Trans. - Sub</t>
  </si>
  <si>
    <t>LGE-135310-TC Sw. Station - Substat</t>
  </si>
  <si>
    <t>LGE-135310- KY Elec Transmission -</t>
  </si>
  <si>
    <t>LGE-135310- IN Elec Transmission -</t>
  </si>
  <si>
    <t>LGE-135220-Struct &amp; Improve-System</t>
  </si>
  <si>
    <t>LGE-135210-TC Sw. Station - Substat</t>
  </si>
  <si>
    <t>LGE-135210- KY Elec Transmission -</t>
  </si>
  <si>
    <t>LGE-135210- IN Elec Transmission -</t>
  </si>
  <si>
    <t>LGE-135020-KY Electric  Trans</t>
  </si>
  <si>
    <t>LGE-135020-IN Electric  Trans</t>
  </si>
  <si>
    <t>LGE-135010- KY Elec Transmission -</t>
  </si>
  <si>
    <t>LGE-135010- IN Elec Transmission -</t>
  </si>
  <si>
    <t>LGE-134600-Zorn - Misc. Power Plant</t>
  </si>
  <si>
    <t>LGE-134600-TC 9 Misc. Power Plant E</t>
  </si>
  <si>
    <t>LGE-134600-TC 8 Misc. Power Plant E</t>
  </si>
  <si>
    <t>LGE-134600-TC 7 Misc. Power Plant E</t>
  </si>
  <si>
    <t>LGE-134600-TC 5 Misc. Power Plant E</t>
  </si>
  <si>
    <t>LGE-134600-TC 10 Misc. Power Plant</t>
  </si>
  <si>
    <t>LGE-134600-PR 13 Misc Power Plant E</t>
  </si>
  <si>
    <t>LGE-134600-Paddys GT - 11 Misc. Pow</t>
  </si>
  <si>
    <t>LGE-134600-EWB 7 Misc Power Plant E</t>
  </si>
  <si>
    <t>LGE-134600-EWB 6 Misc Power Plant E</t>
  </si>
  <si>
    <t>LGE-134600-EWB 5 Misc Power Plant E</t>
  </si>
  <si>
    <t>LGE-134500-Zorn - Accessory Electri</t>
  </si>
  <si>
    <t>LGE-134500-TC 9 Acessory Electric E</t>
  </si>
  <si>
    <t>LGE-134500-TC 8 Accessory Electric</t>
  </si>
  <si>
    <t>LGE-134500-TC 7 Accessory Electric</t>
  </si>
  <si>
    <t>LGE-134500-TC 6 Accessory Electric</t>
  </si>
  <si>
    <t>LGE-134500-TC 5 Accessory Electric</t>
  </si>
  <si>
    <t>LGE-134500-TC 10 Accessory Electric</t>
  </si>
  <si>
    <t>LGE-134500-PR 13 Accessory Electric</t>
  </si>
  <si>
    <t>LGE-134500-Paddys GT - 12 Accessory</t>
  </si>
  <si>
    <t>LGE-134500-Paddys GT - 11 Accessory</t>
  </si>
  <si>
    <t>LGE-134500-EWB 7 Acessory Electric</t>
  </si>
  <si>
    <t>LGE-134500-EWB 6 Acessory Electric</t>
  </si>
  <si>
    <t>LGE-134500-EWB 5 Accessory Electric</t>
  </si>
  <si>
    <t>LGE-134500-Cane Run - Accessory Ele</t>
  </si>
  <si>
    <t>LGE-134400-Zorn - Generators</t>
  </si>
  <si>
    <t>LGE-134400-TC 9 Generators</t>
  </si>
  <si>
    <t>LGE-134400-TC 8 Generators</t>
  </si>
  <si>
    <t>LGE-134400-TC 7 Generators</t>
  </si>
  <si>
    <t>LGE-134400-TC 6 Generators</t>
  </si>
  <si>
    <t>LGE-134400-TC 5 Generators</t>
  </si>
  <si>
    <t>LGE-134400-TC 10 Generators</t>
  </si>
  <si>
    <t>LGE-134400-PR 13 Generators</t>
  </si>
  <si>
    <t>LGE-134400-Paddys GT - 12 Generator</t>
  </si>
  <si>
    <t>LGE-134400-Paddys GT - 11 Generator</t>
  </si>
  <si>
    <t>LGE-134400-EWB 7 Generators</t>
  </si>
  <si>
    <t>LGE-134400-EWB 6 Generators</t>
  </si>
  <si>
    <t>LGE-134400-EWB 5 Generators</t>
  </si>
  <si>
    <t>LGE-134400-Cane Run - Generators</t>
  </si>
  <si>
    <t>LGE-134300-TC 9 Prime Movers</t>
  </si>
  <si>
    <t>LGE-134300-TC 8 Prime Movers</t>
  </si>
  <si>
    <t>LGE-134300-TC 7 Prime Movers</t>
  </si>
  <si>
    <t>LGE-134300-TC 6 Prime Movers</t>
  </si>
  <si>
    <t>LGE-134300-TC 5 Prime Movers</t>
  </si>
  <si>
    <t>LGE-134300-TC 10 Prime Movers</t>
  </si>
  <si>
    <t>LGE-134300-PR 13 Prime Movers</t>
  </si>
  <si>
    <t>LGE-134300-Paddys GT - 12 Prime Mov</t>
  </si>
  <si>
    <t>LGE-134300-Green River CC GT</t>
  </si>
  <si>
    <t>LGE-134300-EWB 7 Prime Movers</t>
  </si>
  <si>
    <t>LGE-134300-EWB 6 Prime Movers</t>
  </si>
  <si>
    <t>LGE-134300-EWB 5 Prime Movers</t>
  </si>
  <si>
    <t>LGE-134300-Cane Run CC GT</t>
  </si>
  <si>
    <t>LGE-134300-Cane Run - Prime Movers</t>
  </si>
  <si>
    <t>LGE-134200-Zorn - Fuel Holders, Pro</t>
  </si>
  <si>
    <t>LGE-134200-TC 9 Fuel Holders, Produ</t>
  </si>
  <si>
    <t>LGE-134200-TC 8 Fuel Holders, Produ</t>
  </si>
  <si>
    <t>LGE-134200-TC 7 Fuel Holders, Produ</t>
  </si>
  <si>
    <t>LGE-134200-TC 6 Fuel Holders, Produ</t>
  </si>
  <si>
    <t>LGE-134200-TC 5 Fuel Holders, Produ</t>
  </si>
  <si>
    <t>LGE-134200-TC 10 Fuel Holders, Prod</t>
  </si>
  <si>
    <t>LGE-134200-PR 13 Fuel Holders, Prod</t>
  </si>
  <si>
    <t>LGE-134200-Paddys GT - 12 Fuel Hold</t>
  </si>
  <si>
    <t>LGE-134200-Paddys GT - 11 Fuel Hold</t>
  </si>
  <si>
    <t>LGE-134200-EWB 7 Fuel Holders, Prod</t>
  </si>
  <si>
    <t>LGE-134200-EWB 6 Fuel Holders, Prod</t>
  </si>
  <si>
    <t>LGE-134200-EWB 5 Fuel Holders, Prod</t>
  </si>
  <si>
    <t>LGE-134200-Cane Run - Fuel Holders,</t>
  </si>
  <si>
    <t>LGE-134100-Zorn - Structurses &amp; Imp</t>
  </si>
  <si>
    <t>LGE-134100-TC9 Structures and Impro</t>
  </si>
  <si>
    <t>LGE-134100-TC 8 Structures and Impr</t>
  </si>
  <si>
    <t>LGE-134100-TC 7 Structures and Impr</t>
  </si>
  <si>
    <t>LGE-134100-TC 6 Structures and Impr</t>
  </si>
  <si>
    <t>LGE-134100-TC 5 Structures and Impr</t>
  </si>
  <si>
    <t>LGE-134100-TC 10 Structures and Imp</t>
  </si>
  <si>
    <t>LGE-134100-PR 13 Structures and Imp</t>
  </si>
  <si>
    <t>LGE-134100-Paddys GT - 12 Structure</t>
  </si>
  <si>
    <t>LGE-134100-EWB 7 Structures and Imp</t>
  </si>
  <si>
    <t>LGE-134100-EWB 6 Structures and Imp</t>
  </si>
  <si>
    <t>LGE-134100-EWB 5 Structures and Imp</t>
  </si>
  <si>
    <t>LGE-134100-Cane Run - Structures &amp;</t>
  </si>
  <si>
    <t>LGE-134020-Waterside - Land</t>
  </si>
  <si>
    <t>LGE-134020-TC 5 CT Land</t>
  </si>
  <si>
    <t>LGE-134020-CT Land</t>
  </si>
  <si>
    <t>LGE-133600-Ohio Falls Project 289</t>
  </si>
  <si>
    <t>LGE-133600-Ohio Falls Non-Project</t>
  </si>
  <si>
    <t>LGE-133500-Ohio Falls Project 289</t>
  </si>
  <si>
    <t>LGE-133500-Ohio Falls Non-Project</t>
  </si>
  <si>
    <t>LGE-133400-Ohio Falls Project 289</t>
  </si>
  <si>
    <t>LGE-133300-Ohio Falls Project 289</t>
  </si>
  <si>
    <t>LGE-133200-Ohio Falls Project 289</t>
  </si>
  <si>
    <t>LGE-133100-Ohio Falls Project 289</t>
  </si>
  <si>
    <t>LGE-133100-Ohio Falls Non-Project</t>
  </si>
  <si>
    <t>LGE-133020-Ohio Falls Project 289</t>
  </si>
  <si>
    <t>LGE-133020-Ohio Falls Non-Project</t>
  </si>
  <si>
    <t>LGE-131600-Trimble Unit 2 Misc. Pow</t>
  </si>
  <si>
    <t>LGE-131600-Trimble Unit 1 Misc. Pow</t>
  </si>
  <si>
    <t>LGE-131600-Mill Creek Unit 4 SO2 Mi</t>
  </si>
  <si>
    <t>LGE-131600-Mill Creek Unit 4 Misc.</t>
  </si>
  <si>
    <t>LGE-131600-Mill Creek Unit 3 Misc.</t>
  </si>
  <si>
    <t>LGE-131600-Mill Creek Unit 2 Misc.</t>
  </si>
  <si>
    <t>LGE-131600-Mill Creek Unit 1 Misc P</t>
  </si>
  <si>
    <t>LGE-131600-Distribution Dr ECR 2011</t>
  </si>
  <si>
    <t>LGE-131600-Cane Run Unit 6 SO2 Misc</t>
  </si>
  <si>
    <t>LGE-131600-Cane Run Unit 6 Misc. Po</t>
  </si>
  <si>
    <t>LGE-131600-Cane Run Unit 5 SO2 Misc</t>
  </si>
  <si>
    <t>LGE-131600-Cane Run Unit 5 Misc. Po</t>
  </si>
  <si>
    <t>LGE-131600-Cane Run Unit 4 SO2 Misc</t>
  </si>
  <si>
    <t>LGE-131600-Cane Run Unit 4 Misc. Po</t>
  </si>
  <si>
    <t>LGE-131600-Cane Run Unit 3 Misc. Po</t>
  </si>
  <si>
    <t>LGE-131600-Cane Run Unit 1 Misc. Po</t>
  </si>
  <si>
    <t>LGE-131500-Trimble Unit 2 FGD Acces</t>
  </si>
  <si>
    <t>LGE-131500-Trimble Unit 1 SO2 Acces</t>
  </si>
  <si>
    <t>LGE-131500-Trimble Unit 1 Accessory</t>
  </si>
  <si>
    <t>LGE-131500-TC Unit 2 Acce</t>
  </si>
  <si>
    <t>LGE-131500-Mill Creek Unit 4 SO2 Ac</t>
  </si>
  <si>
    <t>LGE-131500-Mill Creek Unit 4 Access</t>
  </si>
  <si>
    <t>LGE-131500-Mill Creek Unit 3 SO2 Ac</t>
  </si>
  <si>
    <t>LGE-131500-Mill Creek Unit 3 Access</t>
  </si>
  <si>
    <t>LGE-131500-Mill Creek Unit 2 SO2 Ac</t>
  </si>
  <si>
    <t>LGE-131500-Mill Creek Unit 2 Access</t>
  </si>
  <si>
    <t>LGE-131500-Mill Creek Unit 1 SO2 Ac</t>
  </si>
  <si>
    <t>LGE-131500-Mill Creek Unit 1 Access</t>
  </si>
  <si>
    <t>LGE-131500-Cane Run Unit 6 SO2 Acce</t>
  </si>
  <si>
    <t>LGE-131500-Cane Run Unit 6 Accessor</t>
  </si>
  <si>
    <t>LGE-131500-Cane Run Unit 5 SO2 Acce</t>
  </si>
  <si>
    <t>LGE-131500-Cane Run Unit 5 Acccesso</t>
  </si>
  <si>
    <t>LGE-131500-Cane Run Unit 4 SO2 Acce</t>
  </si>
  <si>
    <t>LGE-131500-Cane Run Unit 4 Accessor</t>
  </si>
  <si>
    <t>LGE-131500-Cane Run Unit 3 Acessory</t>
  </si>
  <si>
    <t>LGE-131500-Cane Run Unit 2 Accessor</t>
  </si>
  <si>
    <t>LGE-131500-Cane Run Unit 1 Accessor</t>
  </si>
  <si>
    <t>LGE-131400-Trimble Unit 2 Turbogene</t>
  </si>
  <si>
    <t>LGE-131400-Trimble Unit 1 Turbogene</t>
  </si>
  <si>
    <t>LGE-131400-Mill Creek Unit 4 Turbog</t>
  </si>
  <si>
    <t>LGE-131400-Mill Creek Unit 3 Turbog</t>
  </si>
  <si>
    <t>LGE-131400-Mill Creek Unit 2 Turbog</t>
  </si>
  <si>
    <t>LGE-131400-Mill Creek Unit 1Turboge</t>
  </si>
  <si>
    <t>LGE-131400-Cane Run Unit 6 Turbogen</t>
  </si>
  <si>
    <t>LGE-131400-Cane Run Unit 5 Turbogen</t>
  </si>
  <si>
    <t>LGE-131400-Cane Run Unit 4 Turbogen</t>
  </si>
  <si>
    <t>LGE-131400-Cane Run Unit 3 Turbogen</t>
  </si>
  <si>
    <t>LGE-131400-Cane Run Unit 2 Turbogen</t>
  </si>
  <si>
    <t>LGE-131400-Cane Run Unit 1 Turbogen</t>
  </si>
  <si>
    <t>LGE-131201-AROP MC4 SO2 Boiler Plt</t>
  </si>
  <si>
    <t>LGE-131201-AROP MC3 Boiler Plt Equp</t>
  </si>
  <si>
    <t>LGE-131200-TC1 SO2 Boil</t>
  </si>
  <si>
    <t>LGE-131200-TC Unit1 Boil ECR 2011</t>
  </si>
  <si>
    <t>LGE-131200-TC Unit 2 Boil ECR 2009</t>
  </si>
  <si>
    <t>LGE-131200-TC Unit 2 Boil</t>
  </si>
  <si>
    <t>LGE-131200-TC Unit 1 Boil</t>
  </si>
  <si>
    <t>LGE-131200-TC 2 FGD Boil</t>
  </si>
  <si>
    <t>LGE-131200-Mill Creek Unit 3 SO2 Bo</t>
  </si>
  <si>
    <t>LGE-131200-Mill Creek Unit 2 SO2 Bo</t>
  </si>
  <si>
    <t>LGE-131200-Mill Creek Unit 1 SO2 Bo</t>
  </si>
  <si>
    <t>LGE-131200-MC4 SO2 ECR 2011</t>
  </si>
  <si>
    <t>LGE-131200-MC4 SO2 Boil</t>
  </si>
  <si>
    <t>LGE-131200-MC Unit4 Boil ECR 2011</t>
  </si>
  <si>
    <t>LGE-131200-MC Unit3 Boil ECR 2011</t>
  </si>
  <si>
    <t>LGE-131200-MC Unit1 Boil ECR 2011</t>
  </si>
  <si>
    <t>LGE-131200-MC Unit 4 Boil ECR 2011</t>
  </si>
  <si>
    <t>LGE-131200-MC Unit 4 Boil ECR 2005</t>
  </si>
  <si>
    <t>LGE-131200-MC Unit 4 Boil</t>
  </si>
  <si>
    <t>LGE-131200-MC Unit 3 Boil</t>
  </si>
  <si>
    <t>LGE-131200-MC Unit 2 Boil</t>
  </si>
  <si>
    <t>LGE-131200-MC Unit 1 Boil</t>
  </si>
  <si>
    <t>LGE-131200-CR6 SO2 Boil</t>
  </si>
  <si>
    <t>LGE-131200-CR Unit 6 Boil</t>
  </si>
  <si>
    <t>LGE-131200-CR Unit 5 Boil</t>
  </si>
  <si>
    <t>LGE-131200-CR Unit 4 Boil</t>
  </si>
  <si>
    <t>LGE-131200-Cane Run Unit 5 SO2 Boil</t>
  </si>
  <si>
    <t>LGE-131200-Cane Run Unit 4 SO2 Boil</t>
  </si>
  <si>
    <t>LGE-131200-Cane Run Unit 3 Boiler P</t>
  </si>
  <si>
    <t>LGE-131200-Cane Run Unit 2 Boiler P</t>
  </si>
  <si>
    <t>LGE-131200-Cane Run Unit 1 Boiler P</t>
  </si>
  <si>
    <t>LGE-131105-Dist Drive - Future Use</t>
  </si>
  <si>
    <t>LGE-131101-AROP TC 2 Struc ECR 2009</t>
  </si>
  <si>
    <t>LGE-131101-AROP TC 1 Struct &amp; Impr</t>
  </si>
  <si>
    <t>LGE-131101-AROP MC 4 Struct &amp; Impr</t>
  </si>
  <si>
    <t>LGE-131101-AROP MC 1 Struct &amp; Impr</t>
  </si>
  <si>
    <t>LGE-131101-AROP CR 6 Struct &amp; Impr</t>
  </si>
  <si>
    <t>LGE-131101-AROP CR 6 Struc ECR 2005</t>
  </si>
  <si>
    <t>LGE-131101-AROP CR 1 Struct &amp; Impr</t>
  </si>
  <si>
    <t>LGE-131100-Trimble Unit 2 FGD-Struc</t>
  </si>
  <si>
    <t>LGE-131100-Trimble Unit 1 SO2-Struc</t>
  </si>
  <si>
    <t>LGE-131100-TC Unit 2 Struc ECR 2009</t>
  </si>
  <si>
    <t>LGE-131100-TC Unit 2 Struc</t>
  </si>
  <si>
    <t>LGE-131100-TC Unit 1 Struc</t>
  </si>
  <si>
    <t>LGE-131100-Mill Creek Unit 4 SO2-St</t>
  </si>
  <si>
    <t>LGE-131100-Mill Creek Unit 3 Struct</t>
  </si>
  <si>
    <t>LGE-131100-Mill Creek Unit 3 SO2-St</t>
  </si>
  <si>
    <t>LGE-131100-Mill Creek Unit 2 Struct</t>
  </si>
  <si>
    <t>LGE-131100-Mill Creek Unit 2 SO2-St</t>
  </si>
  <si>
    <t>LGE-131100-Mill Creek Unit 1 Struct</t>
  </si>
  <si>
    <t>LGE-131100-Mill Creek Unit 1 SO2-St</t>
  </si>
  <si>
    <t>LGE-131100-MC Unit 4 Struc</t>
  </si>
  <si>
    <t>LGE-131100-Distribution Drive</t>
  </si>
  <si>
    <t>LGE-131100-Distribution Dr ECR 2011</t>
  </si>
  <si>
    <t>LGE-131100-CR Unit 6 Struc</t>
  </si>
  <si>
    <t>LGE-131100-Cane Run Unit 6 SO2-Stru</t>
  </si>
  <si>
    <t>LGE-131100-Cane Run Unit 5 Structur</t>
  </si>
  <si>
    <t>LGE-131100-Cane Run Unit 5 SO2-Stru</t>
  </si>
  <si>
    <t>LGE-131100-Cane Run Unit 4 Structur</t>
  </si>
  <si>
    <t>LGE-131100-Cane Run Unit 4 SO2-Stru</t>
  </si>
  <si>
    <t>LGE-131100-Cane Run Unit 3 Structur</t>
  </si>
  <si>
    <t>LGE-131100-Cane Run Unit 2 Structur</t>
  </si>
  <si>
    <t>LGE-131100-Cane Run Unit 1 Structur</t>
  </si>
  <si>
    <t>LGE-131027-Steam-Land Future Use</t>
  </si>
  <si>
    <t>LGE-131026-Steam-Land ECR 2011</t>
  </si>
  <si>
    <t>LGE-131020-Steam-Land</t>
  </si>
  <si>
    <t>LGE-130100-Elect. Intagible Plant -</t>
  </si>
  <si>
    <t xml:space="preserve">Calculated depr exp </t>
  </si>
  <si>
    <t>Depreciation_base_Forecast</t>
  </si>
  <si>
    <t>Rates</t>
  </si>
  <si>
    <t>Description</t>
  </si>
  <si>
    <t>YE Jun-16</t>
  </si>
  <si>
    <t>YE Feb-15</t>
  </si>
  <si>
    <t>Louisville Gas &amp; Electric Company</t>
  </si>
  <si>
    <t>Gas Depreciation Calculation</t>
  </si>
  <si>
    <t>Depreciation_base_Actuals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</si>
</sst>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0\ 00\ 000\ 000"/>
    <numFmt numFmtId="166" formatCode="_-* #,##0.00\ [$€]_-;\-* #,##0.00\ [$€]_-;_-* &quot;-&quot;??\ [$€]_-;_-@_-"/>
    <numFmt numFmtId="167" formatCode="#,##0,;[Red]\(#,##0,\)"/>
    <numFmt numFmtId="168" formatCode="#,##0.00;[Red]\(#,##0.00\)"/>
    <numFmt numFmtId="169" formatCode="#,##0.00\ &quot;DM&quot;;[Red]\-#,##0.00\ &quot;DM&quot;"/>
  </numFmts>
  <fonts count="9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</font>
    <font>
      <sz val="12"/>
      <name val="Arial"/>
      <family val="2"/>
    </font>
    <font>
      <sz val="12"/>
      <color theme="1"/>
      <name val="Times New Roman"/>
      <family val="2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theme="0"/>
      <name val="Calibri"/>
      <family val="2"/>
    </font>
    <font>
      <sz val="11"/>
      <color indexed="20"/>
      <name val="Calibri"/>
      <family val="2"/>
    </font>
    <font>
      <sz val="11"/>
      <color rgb="FF9C0006"/>
      <name val="Calibri"/>
      <family val="2"/>
    </font>
    <font>
      <b/>
      <sz val="11"/>
      <color indexed="10"/>
      <name val="Calibri"/>
      <family val="2"/>
    </font>
    <font>
      <b/>
      <sz val="11"/>
      <color rgb="FFFA7D00"/>
      <name val="Calibri"/>
      <family val="2"/>
    </font>
    <font>
      <b/>
      <sz val="11"/>
      <color indexed="9"/>
      <name val="Calibri"/>
      <family val="2"/>
    </font>
    <font>
      <b/>
      <sz val="11"/>
      <color theme="0"/>
      <name val="Calibri"/>
      <family val="2"/>
    </font>
    <font>
      <sz val="10"/>
      <color indexed="17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color theme="1"/>
      <name val="Arial"/>
      <family val="2"/>
    </font>
    <font>
      <sz val="10"/>
      <name val="Tahoma"/>
      <family val="2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color indexed="17"/>
      <name val="Calibri"/>
      <family val="2"/>
    </font>
    <font>
      <sz val="11"/>
      <color rgb="FF006100"/>
      <name val="Calibri"/>
      <family val="2"/>
    </font>
    <font>
      <b/>
      <sz val="15"/>
      <color indexed="62"/>
      <name val="Calibri"/>
      <family val="2"/>
    </font>
    <font>
      <b/>
      <sz val="15"/>
      <color theme="3"/>
      <name val="Calibri"/>
      <family val="2"/>
    </font>
    <font>
      <b/>
      <sz val="13"/>
      <color indexed="62"/>
      <name val="Calibri"/>
      <family val="2"/>
    </font>
    <font>
      <b/>
      <sz val="13"/>
      <color theme="3"/>
      <name val="Calibri"/>
      <family val="2"/>
    </font>
    <font>
      <b/>
      <sz val="11"/>
      <color indexed="62"/>
      <name val="Calibri"/>
      <family val="2"/>
    </font>
    <font>
      <b/>
      <sz val="11"/>
      <color theme="3"/>
      <name val="Calibri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</font>
    <font>
      <b/>
      <sz val="10"/>
      <color indexed="8"/>
      <name val="Arial"/>
      <family val="2"/>
    </font>
    <font>
      <sz val="11"/>
      <color indexed="10"/>
      <name val="Calibri"/>
      <family val="2"/>
    </font>
    <font>
      <sz val="11"/>
      <color rgb="FFFA7D00"/>
      <name val="Calibri"/>
      <family val="2"/>
    </font>
    <font>
      <sz val="11"/>
      <color indexed="19"/>
      <name val="Calibri"/>
      <family val="2"/>
    </font>
    <font>
      <sz val="11"/>
      <color rgb="FF9C6500"/>
      <name val="Calibri"/>
      <family val="2"/>
    </font>
    <font>
      <sz val="10"/>
      <name val="MS Sans Serif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0"/>
      <color indexed="17"/>
      <name val="Arial"/>
      <family val="2"/>
    </font>
    <font>
      <b/>
      <i/>
      <sz val="22"/>
      <color indexed="8"/>
      <name val="Times New Roman"/>
      <family val="1"/>
    </font>
    <font>
      <b/>
      <sz val="22"/>
      <color indexed="8"/>
      <name val="Times New Roman"/>
      <family val="1"/>
    </font>
    <font>
      <b/>
      <sz val="10"/>
      <color indexed="13"/>
      <name val="Arial"/>
      <family val="2"/>
    </font>
    <font>
      <b/>
      <sz val="10"/>
      <name val="MS Sans Serif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0"/>
      <name val="Courier"/>
      <family val="3"/>
    </font>
    <font>
      <sz val="8"/>
      <color indexed="8"/>
      <name val="Wingdings"/>
      <charset val="2"/>
    </font>
    <font>
      <sz val="11"/>
      <color rgb="FFFF0000"/>
      <name val="Calibri"/>
      <family val="2"/>
    </font>
  </fonts>
  <fills count="6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11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solid">
        <fgColor indexed="19"/>
      </patternFill>
    </fill>
    <fill>
      <patternFill patternType="solid">
        <fgColor indexed="59"/>
      </patternFill>
    </fill>
    <fill>
      <patternFill patternType="solid">
        <fgColor indexed="18"/>
      </patternFill>
    </fill>
    <fill>
      <patternFill patternType="solid">
        <fgColor indexed="52"/>
      </patternFill>
    </fill>
    <fill>
      <patternFill patternType="lightUp">
        <fgColor indexed="48"/>
        <bgColor indexed="19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</patternFill>
    </fill>
    <fill>
      <patternFill patternType="gray0625"/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55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43" fontId="20" fillId="0" borderId="0" applyFont="0" applyFill="0" applyBorder="0" applyAlignment="0" applyProtection="0"/>
    <xf numFmtId="0" fontId="21" fillId="0" borderId="0"/>
    <xf numFmtId="9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  <xf numFmtId="0" fontId="20" fillId="34" borderId="0"/>
    <xf numFmtId="0" fontId="20" fillId="34" borderId="0"/>
    <xf numFmtId="0" fontId="28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28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14" borderId="0" applyNumberFormat="0" applyBorder="0" applyAlignment="0" applyProtection="0"/>
    <xf numFmtId="0" fontId="28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28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28" fillId="4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26" borderId="0" applyNumberFormat="0" applyBorder="0" applyAlignment="0" applyProtection="0"/>
    <xf numFmtId="0" fontId="28" fillId="37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1" fillId="30" borderId="0" applyNumberFormat="0" applyBorder="0" applyAlignment="0" applyProtection="0"/>
    <xf numFmtId="0" fontId="28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1" borderId="0" applyNumberFormat="0" applyBorder="0" applyAlignment="0" applyProtection="0"/>
    <xf numFmtId="0" fontId="28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15" borderId="0" applyNumberFormat="0" applyBorder="0" applyAlignment="0" applyProtection="0"/>
    <xf numFmtId="0" fontId="28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28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1" fillId="23" borderId="0" applyNumberFormat="0" applyBorder="0" applyAlignment="0" applyProtection="0"/>
    <xf numFmtId="0" fontId="28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1" fillId="27" borderId="0" applyNumberFormat="0" applyBorder="0" applyAlignment="0" applyProtection="0"/>
    <xf numFmtId="0" fontId="28" fillId="3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1" fillId="31" borderId="0" applyNumberFormat="0" applyBorder="0" applyAlignment="0" applyProtection="0"/>
    <xf numFmtId="0" fontId="29" fillId="40" borderId="0" applyNumberFormat="0" applyBorder="0" applyAlignment="0" applyProtection="0"/>
    <xf numFmtId="0" fontId="17" fillId="12" borderId="0" applyNumberFormat="0" applyBorder="0" applyAlignment="0" applyProtection="0"/>
    <xf numFmtId="0" fontId="30" fillId="12" borderId="0" applyNumberFormat="0" applyBorder="0" applyAlignment="0" applyProtection="0"/>
    <xf numFmtId="0" fontId="29" fillId="43" borderId="0" applyNumberFormat="0" applyBorder="0" applyAlignment="0" applyProtection="0"/>
    <xf numFmtId="0" fontId="17" fillId="16" borderId="0" applyNumberFormat="0" applyBorder="0" applyAlignment="0" applyProtection="0"/>
    <xf numFmtId="0" fontId="30" fillId="16" borderId="0" applyNumberFormat="0" applyBorder="0" applyAlignment="0" applyProtection="0"/>
    <xf numFmtId="0" fontId="29" fillId="44" borderId="0" applyNumberFormat="0" applyBorder="0" applyAlignment="0" applyProtection="0"/>
    <xf numFmtId="0" fontId="17" fillId="20" borderId="0" applyNumberFormat="0" applyBorder="0" applyAlignment="0" applyProtection="0"/>
    <xf numFmtId="0" fontId="30" fillId="20" borderId="0" applyNumberFormat="0" applyBorder="0" applyAlignment="0" applyProtection="0"/>
    <xf numFmtId="0" fontId="29" fillId="42" borderId="0" applyNumberFormat="0" applyBorder="0" applyAlignment="0" applyProtection="0"/>
    <xf numFmtId="0" fontId="17" fillId="24" borderId="0" applyNumberFormat="0" applyBorder="0" applyAlignment="0" applyProtection="0"/>
    <xf numFmtId="0" fontId="30" fillId="24" borderId="0" applyNumberFormat="0" applyBorder="0" applyAlignment="0" applyProtection="0"/>
    <xf numFmtId="0" fontId="29" fillId="40" borderId="0" applyNumberFormat="0" applyBorder="0" applyAlignment="0" applyProtection="0"/>
    <xf numFmtId="0" fontId="17" fillId="28" borderId="0" applyNumberFormat="0" applyBorder="0" applyAlignment="0" applyProtection="0"/>
    <xf numFmtId="0" fontId="30" fillId="28" borderId="0" applyNumberFormat="0" applyBorder="0" applyAlignment="0" applyProtection="0"/>
    <xf numFmtId="0" fontId="29" fillId="36" borderId="0" applyNumberFormat="0" applyBorder="0" applyAlignment="0" applyProtection="0"/>
    <xf numFmtId="0" fontId="17" fillId="32" borderId="0" applyNumberFormat="0" applyBorder="0" applyAlignment="0" applyProtection="0"/>
    <xf numFmtId="0" fontId="30" fillId="32" borderId="0" applyNumberFormat="0" applyBorder="0" applyAlignment="0" applyProtection="0"/>
    <xf numFmtId="0" fontId="29" fillId="45" borderId="0" applyNumberFormat="0" applyBorder="0" applyAlignment="0" applyProtection="0"/>
    <xf numFmtId="0" fontId="17" fillId="9" borderId="0" applyNumberFormat="0" applyBorder="0" applyAlignment="0" applyProtection="0"/>
    <xf numFmtId="0" fontId="30" fillId="9" borderId="0" applyNumberFormat="0" applyBorder="0" applyAlignment="0" applyProtection="0"/>
    <xf numFmtId="0" fontId="29" fillId="43" borderId="0" applyNumberFormat="0" applyBorder="0" applyAlignment="0" applyProtection="0"/>
    <xf numFmtId="0" fontId="17" fillId="13" borderId="0" applyNumberFormat="0" applyBorder="0" applyAlignment="0" applyProtection="0"/>
    <xf numFmtId="0" fontId="30" fillId="13" borderId="0" applyNumberFormat="0" applyBorder="0" applyAlignment="0" applyProtection="0"/>
    <xf numFmtId="0" fontId="29" fillId="44" borderId="0" applyNumberFormat="0" applyBorder="0" applyAlignment="0" applyProtection="0"/>
    <xf numFmtId="0" fontId="17" fillId="17" borderId="0" applyNumberFormat="0" applyBorder="0" applyAlignment="0" applyProtection="0"/>
    <xf numFmtId="0" fontId="30" fillId="17" borderId="0" applyNumberFormat="0" applyBorder="0" applyAlignment="0" applyProtection="0"/>
    <xf numFmtId="0" fontId="29" fillId="46" borderId="0" applyNumberFormat="0" applyBorder="0" applyAlignment="0" applyProtection="0"/>
    <xf numFmtId="0" fontId="17" fillId="21" borderId="0" applyNumberFormat="0" applyBorder="0" applyAlignment="0" applyProtection="0"/>
    <xf numFmtId="0" fontId="30" fillId="21" borderId="0" applyNumberFormat="0" applyBorder="0" applyAlignment="0" applyProtection="0"/>
    <xf numFmtId="0" fontId="29" fillId="47" borderId="0" applyNumberFormat="0" applyBorder="0" applyAlignment="0" applyProtection="0"/>
    <xf numFmtId="0" fontId="17" fillId="25" borderId="0" applyNumberFormat="0" applyBorder="0" applyAlignment="0" applyProtection="0"/>
    <xf numFmtId="0" fontId="30" fillId="25" borderId="0" applyNumberFormat="0" applyBorder="0" applyAlignment="0" applyProtection="0"/>
    <xf numFmtId="0" fontId="29" fillId="48" borderId="0" applyNumberFormat="0" applyBorder="0" applyAlignment="0" applyProtection="0"/>
    <xf numFmtId="0" fontId="17" fillId="29" borderId="0" applyNumberFormat="0" applyBorder="0" applyAlignment="0" applyProtection="0"/>
    <xf numFmtId="0" fontId="30" fillId="29" borderId="0" applyNumberFormat="0" applyBorder="0" applyAlignment="0" applyProtection="0"/>
    <xf numFmtId="0" fontId="31" fillId="49" borderId="0" applyNumberFormat="0" applyBorder="0" applyAlignment="0" applyProtection="0"/>
    <xf numFmtId="0" fontId="7" fillId="3" borderId="0" applyNumberFormat="0" applyBorder="0" applyAlignment="0" applyProtection="0"/>
    <xf numFmtId="0" fontId="32" fillId="3" borderId="0" applyNumberFormat="0" applyBorder="0" applyAlignment="0" applyProtection="0"/>
    <xf numFmtId="0" fontId="33" fillId="50" borderId="11" applyNumberFormat="0" applyAlignment="0" applyProtection="0"/>
    <xf numFmtId="0" fontId="11" fillId="6" borderId="4" applyNumberFormat="0" applyAlignment="0" applyProtection="0"/>
    <xf numFmtId="0" fontId="34" fillId="6" borderId="4" applyNumberFormat="0" applyAlignment="0" applyProtection="0"/>
    <xf numFmtId="0" fontId="35" fillId="51" borderId="12" applyNumberFormat="0" applyAlignment="0" applyProtection="0"/>
    <xf numFmtId="0" fontId="13" fillId="7" borderId="7" applyNumberFormat="0" applyAlignment="0" applyProtection="0"/>
    <xf numFmtId="0" fontId="36" fillId="7" borderId="7" applyNumberFormat="0" applyAlignment="0" applyProtection="0"/>
    <xf numFmtId="165" fontId="37" fillId="0" borderId="13" applyBorder="0">
      <alignment horizontal="center" vertical="center"/>
    </xf>
    <xf numFmtId="0" fontId="38" fillId="52" borderId="0">
      <alignment horizontal="left"/>
    </xf>
    <xf numFmtId="0" fontId="39" fillId="52" borderId="0">
      <alignment horizontal="right"/>
    </xf>
    <xf numFmtId="0" fontId="40" fillId="50" borderId="0">
      <alignment horizontal="center"/>
    </xf>
    <xf numFmtId="0" fontId="39" fillId="52" borderId="0">
      <alignment horizontal="right"/>
    </xf>
    <xf numFmtId="0" fontId="41" fillId="50" borderId="0">
      <alignment horizontal="left"/>
    </xf>
    <xf numFmtId="41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0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3" fontId="2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53" borderId="14" applyNumberFormat="0" applyFont="0" applyAlignment="0">
      <protection locked="0"/>
    </xf>
    <xf numFmtId="0" fontId="20" fillId="53" borderId="14" applyNumberFormat="0" applyFont="0" applyAlignment="0">
      <protection locked="0"/>
    </xf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Protection="0"/>
    <xf numFmtId="0" fontId="47" fillId="0" borderId="0" applyProtection="0"/>
    <xf numFmtId="0" fontId="48" fillId="0" borderId="0" applyProtection="0"/>
    <xf numFmtId="0" fontId="49" fillId="0" borderId="0" applyProtection="0"/>
    <xf numFmtId="0" fontId="20" fillId="0" borderId="0" applyProtection="0"/>
    <xf numFmtId="0" fontId="20" fillId="0" borderId="0" applyProtection="0"/>
    <xf numFmtId="0" fontId="46" fillId="0" borderId="0" applyProtection="0"/>
    <xf numFmtId="0" fontId="50" fillId="0" borderId="0" applyProtection="0"/>
    <xf numFmtId="0" fontId="51" fillId="40" borderId="0" applyNumberFormat="0" applyBorder="0" applyAlignment="0" applyProtection="0"/>
    <xf numFmtId="0" fontId="6" fillId="2" borderId="0" applyNumberFormat="0" applyBorder="0" applyAlignment="0" applyProtection="0"/>
    <xf numFmtId="0" fontId="52" fillId="2" borderId="0" applyNumberFormat="0" applyBorder="0" applyAlignment="0" applyProtection="0"/>
    <xf numFmtId="0" fontId="53" fillId="0" borderId="15" applyNumberFormat="0" applyFill="0" applyAlignment="0" applyProtection="0"/>
    <xf numFmtId="0" fontId="3" fillId="0" borderId="1" applyNumberFormat="0" applyFill="0" applyAlignment="0" applyProtection="0"/>
    <xf numFmtId="0" fontId="54" fillId="0" borderId="1" applyNumberFormat="0" applyFill="0" applyAlignment="0" applyProtection="0"/>
    <xf numFmtId="0" fontId="55" fillId="0" borderId="16" applyNumberFormat="0" applyFill="0" applyAlignment="0" applyProtection="0"/>
    <xf numFmtId="0" fontId="4" fillId="0" borderId="2" applyNumberFormat="0" applyFill="0" applyAlignment="0" applyProtection="0"/>
    <xf numFmtId="0" fontId="56" fillId="0" borderId="2" applyNumberFormat="0" applyFill="0" applyAlignment="0" applyProtection="0"/>
    <xf numFmtId="0" fontId="57" fillId="0" borderId="17" applyNumberFormat="0" applyFill="0" applyAlignment="0" applyProtection="0"/>
    <xf numFmtId="0" fontId="5" fillId="0" borderId="3" applyNumberFormat="0" applyFill="0" applyAlignment="0" applyProtection="0"/>
    <xf numFmtId="0" fontId="58" fillId="0" borderId="3" applyNumberFormat="0" applyFill="0" applyAlignment="0" applyProtection="0"/>
    <xf numFmtId="0" fontId="5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41" borderId="11" applyNumberFormat="0" applyAlignment="0" applyProtection="0"/>
    <xf numFmtId="0" fontId="9" fillId="5" borderId="4" applyNumberFormat="0" applyAlignment="0" applyProtection="0"/>
    <xf numFmtId="0" fontId="60" fillId="5" borderId="4" applyNumberFormat="0" applyAlignment="0" applyProtection="0"/>
    <xf numFmtId="0" fontId="38" fillId="52" borderId="0">
      <alignment horizontal="left"/>
    </xf>
    <xf numFmtId="0" fontId="61" fillId="50" borderId="0">
      <alignment horizontal="left"/>
    </xf>
    <xf numFmtId="0" fontId="61" fillId="50" borderId="0">
      <alignment horizontal="left"/>
    </xf>
    <xf numFmtId="0" fontId="62" fillId="0" borderId="18" applyNumberFormat="0" applyFill="0" applyAlignment="0" applyProtection="0"/>
    <xf numFmtId="0" fontId="12" fillId="0" borderId="6" applyNumberFormat="0" applyFill="0" applyAlignment="0" applyProtection="0"/>
    <xf numFmtId="0" fontId="63" fillId="0" borderId="6" applyNumberFormat="0" applyFill="0" applyAlignment="0" applyProtection="0"/>
    <xf numFmtId="0" fontId="64" fillId="41" borderId="0" applyNumberFormat="0" applyBorder="0" applyAlignment="0" applyProtection="0"/>
    <xf numFmtId="0" fontId="8" fillId="4" borderId="0" applyNumberFormat="0" applyBorder="0" applyAlignment="0" applyProtection="0"/>
    <xf numFmtId="0" fontId="65" fillId="4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7" fontId="20" fillId="0" borderId="0"/>
    <xf numFmtId="167" fontId="20" fillId="0" borderId="0"/>
    <xf numFmtId="167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39" fontId="67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37" borderId="1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37" borderId="1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8" borderId="8" applyNumberFormat="0" applyFont="0" applyAlignment="0" applyProtection="0"/>
    <xf numFmtId="0" fontId="68" fillId="50" borderId="20" applyNumberFormat="0" applyAlignment="0" applyProtection="0"/>
    <xf numFmtId="0" fontId="10" fillId="6" borderId="5" applyNumberFormat="0" applyAlignment="0" applyProtection="0"/>
    <xf numFmtId="0" fontId="69" fillId="6" borderId="5" applyNumberFormat="0" applyAlignment="0" applyProtection="0"/>
    <xf numFmtId="4" fontId="70" fillId="54" borderId="0">
      <alignment horizontal="right"/>
    </xf>
    <xf numFmtId="40" fontId="71" fillId="54" borderId="0">
      <alignment horizontal="right"/>
    </xf>
    <xf numFmtId="168" fontId="70" fillId="50" borderId="0">
      <alignment horizontal="right"/>
    </xf>
    <xf numFmtId="40" fontId="71" fillId="54" borderId="0">
      <alignment horizontal="right"/>
    </xf>
    <xf numFmtId="0" fontId="72" fillId="54" borderId="0">
      <alignment horizontal="center" vertical="center"/>
    </xf>
    <xf numFmtId="0" fontId="73" fillId="54" borderId="0">
      <alignment horizontal="right"/>
    </xf>
    <xf numFmtId="0" fontId="72" fillId="55" borderId="0">
      <alignment horizontal="center"/>
    </xf>
    <xf numFmtId="0" fontId="73" fillId="54" borderId="0">
      <alignment horizontal="right"/>
    </xf>
    <xf numFmtId="0" fontId="61" fillId="54" borderId="13"/>
    <xf numFmtId="0" fontId="74" fillId="54" borderId="13"/>
    <xf numFmtId="0" fontId="38" fillId="56" borderId="0"/>
    <xf numFmtId="0" fontId="74" fillId="54" borderId="13"/>
    <xf numFmtId="0" fontId="72" fillId="54" borderId="0" applyBorder="0">
      <alignment horizontal="centerContinuous"/>
    </xf>
    <xf numFmtId="0" fontId="74" fillId="0" borderId="0" applyBorder="0">
      <alignment horizontal="centerContinuous"/>
    </xf>
    <xf numFmtId="0" fontId="75" fillId="50" borderId="0" applyBorder="0">
      <alignment horizontal="centerContinuous"/>
    </xf>
    <xf numFmtId="0" fontId="74" fillId="0" borderId="0" applyBorder="0">
      <alignment horizontal="centerContinuous"/>
    </xf>
    <xf numFmtId="0" fontId="76" fillId="54" borderId="0" applyBorder="0">
      <alignment horizontal="centerContinuous"/>
    </xf>
    <xf numFmtId="0" fontId="77" fillId="0" borderId="0" applyBorder="0">
      <alignment horizontal="centerContinuous"/>
    </xf>
    <xf numFmtId="0" fontId="78" fillId="56" borderId="0" applyBorder="0">
      <alignment horizontal="centerContinuous"/>
    </xf>
    <xf numFmtId="0" fontId="77" fillId="0" borderId="0" applyBorder="0">
      <alignment horizontal="centerContinuous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66" fillId="0" borderId="0" applyNumberFormat="0" applyFont="0" applyFill="0" applyBorder="0" applyAlignment="0" applyProtection="0">
      <alignment horizontal="left"/>
    </xf>
    <xf numFmtId="0" fontId="66" fillId="0" borderId="0" applyNumberFormat="0" applyFont="0" applyFill="0" applyBorder="0" applyAlignment="0" applyProtection="0">
      <alignment horizontal="left"/>
    </xf>
    <xf numFmtId="15" fontId="66" fillId="0" borderId="0" applyFont="0" applyFill="0" applyBorder="0" applyAlignment="0" applyProtection="0"/>
    <xf numFmtId="4" fontId="66" fillId="0" borderId="0" applyFont="0" applyFill="0" applyBorder="0" applyAlignment="0" applyProtection="0"/>
    <xf numFmtId="0" fontId="79" fillId="0" borderId="21">
      <alignment horizontal="center"/>
    </xf>
    <xf numFmtId="3" fontId="66" fillId="0" borderId="0" applyFont="0" applyFill="0" applyBorder="0" applyAlignment="0" applyProtection="0"/>
    <xf numFmtId="0" fontId="66" fillId="57" borderId="0" applyNumberFormat="0" applyFont="0" applyBorder="0" applyAlignment="0" applyProtection="0"/>
    <xf numFmtId="0" fontId="61" fillId="41" borderId="0">
      <alignment horizontal="center"/>
    </xf>
    <xf numFmtId="0" fontId="61" fillId="41" borderId="0">
      <alignment horizontal="center"/>
    </xf>
    <xf numFmtId="49" fontId="80" fillId="50" borderId="0">
      <alignment horizontal="center"/>
    </xf>
    <xf numFmtId="0" fontId="39" fillId="52" borderId="0">
      <alignment horizontal="center"/>
    </xf>
    <xf numFmtId="0" fontId="39" fillId="52" borderId="0">
      <alignment horizontal="centerContinuous"/>
    </xf>
    <xf numFmtId="0" fontId="81" fillId="50" borderId="0">
      <alignment horizontal="left"/>
    </xf>
    <xf numFmtId="49" fontId="81" fillId="50" borderId="0">
      <alignment horizontal="center"/>
    </xf>
    <xf numFmtId="0" fontId="38" fillId="52" borderId="0">
      <alignment horizontal="left"/>
    </xf>
    <xf numFmtId="49" fontId="81" fillId="50" borderId="0">
      <alignment horizontal="left"/>
    </xf>
    <xf numFmtId="0" fontId="38" fillId="52" borderId="0">
      <alignment horizontal="centerContinuous"/>
    </xf>
    <xf numFmtId="0" fontId="38" fillId="52" borderId="0">
      <alignment horizontal="right"/>
    </xf>
    <xf numFmtId="49" fontId="61" fillId="50" borderId="0">
      <alignment horizontal="left"/>
    </xf>
    <xf numFmtId="49" fontId="61" fillId="50" borderId="0">
      <alignment horizontal="left"/>
    </xf>
    <xf numFmtId="0" fontId="39" fillId="52" borderId="0">
      <alignment horizontal="right"/>
    </xf>
    <xf numFmtId="0" fontId="81" fillId="39" borderId="0">
      <alignment horizontal="center"/>
    </xf>
    <xf numFmtId="0" fontId="82" fillId="39" borderId="0">
      <alignment horizontal="center"/>
    </xf>
    <xf numFmtId="4" fontId="46" fillId="58" borderId="22" applyNumberFormat="0" applyProtection="0">
      <alignment vertical="center"/>
    </xf>
    <xf numFmtId="4" fontId="46" fillId="58" borderId="22" applyNumberFormat="0" applyProtection="0">
      <alignment vertical="center"/>
    </xf>
    <xf numFmtId="4" fontId="83" fillId="58" borderId="23" applyNumberFormat="0" applyProtection="0">
      <alignment vertical="center"/>
    </xf>
    <xf numFmtId="4" fontId="46" fillId="58" borderId="22" applyNumberFormat="0" applyProtection="0">
      <alignment horizontal="left" vertical="center" indent="1"/>
    </xf>
    <xf numFmtId="4" fontId="46" fillId="58" borderId="22" applyNumberFormat="0" applyProtection="0">
      <alignment horizontal="left" vertical="center" indent="1"/>
    </xf>
    <xf numFmtId="0" fontId="46" fillId="59" borderId="23" applyNumberFormat="0" applyProtection="0">
      <alignment horizontal="left" vertical="top" indent="1"/>
    </xf>
    <xf numFmtId="0" fontId="46" fillId="59" borderId="23" applyNumberFormat="0" applyProtection="0">
      <alignment horizontal="left" vertical="top" indent="1"/>
    </xf>
    <xf numFmtId="4" fontId="46" fillId="56" borderId="0" applyNumberFormat="0" applyProtection="0">
      <alignment horizontal="left" vertical="center" indent="1"/>
    </xf>
    <xf numFmtId="4" fontId="46" fillId="56" borderId="0" applyNumberFormat="0" applyProtection="0">
      <alignment horizontal="left" vertical="center" indent="1"/>
    </xf>
    <xf numFmtId="4" fontId="20" fillId="58" borderId="23" applyNumberFormat="0" applyProtection="0">
      <alignment horizontal="right" vertical="center"/>
    </xf>
    <xf numFmtId="4" fontId="20" fillId="58" borderId="23" applyNumberFormat="0" applyProtection="0">
      <alignment horizontal="right" vertical="center"/>
    </xf>
    <xf numFmtId="4" fontId="84" fillId="60" borderId="23" applyNumberFormat="0" applyProtection="0">
      <alignment horizontal="right" vertical="center"/>
    </xf>
    <xf numFmtId="4" fontId="84" fillId="61" borderId="23" applyNumberFormat="0" applyProtection="0">
      <alignment horizontal="right" vertical="center"/>
    </xf>
    <xf numFmtId="4" fontId="20" fillId="41" borderId="23" applyNumberFormat="0" applyProtection="0">
      <alignment horizontal="right" vertical="center"/>
    </xf>
    <xf numFmtId="4" fontId="20" fillId="41" borderId="23" applyNumberFormat="0" applyProtection="0">
      <alignment horizontal="right" vertical="center"/>
    </xf>
    <xf numFmtId="4" fontId="20" fillId="35" borderId="23" applyNumberFormat="0" applyProtection="0">
      <alignment horizontal="right" vertical="center"/>
    </xf>
    <xf numFmtId="4" fontId="20" fillId="35" borderId="23" applyNumberFormat="0" applyProtection="0">
      <alignment horizontal="right" vertical="center"/>
    </xf>
    <xf numFmtId="4" fontId="20" fillId="42" borderId="23" applyNumberFormat="0" applyProtection="0">
      <alignment horizontal="right" vertical="center"/>
    </xf>
    <xf numFmtId="4" fontId="20" fillId="42" borderId="23" applyNumberFormat="0" applyProtection="0">
      <alignment horizontal="right" vertical="center"/>
    </xf>
    <xf numFmtId="4" fontId="84" fillId="48" borderId="23" applyNumberFormat="0" applyProtection="0">
      <alignment horizontal="right" vertical="center"/>
    </xf>
    <xf numFmtId="4" fontId="84" fillId="62" borderId="23" applyNumberFormat="0" applyProtection="0">
      <alignment horizontal="right" vertical="center"/>
    </xf>
    <xf numFmtId="4" fontId="20" fillId="47" borderId="23" applyNumberFormat="0" applyProtection="0">
      <alignment horizontal="right" vertical="center"/>
    </xf>
    <xf numFmtId="4" fontId="20" fillId="47" borderId="23" applyNumberFormat="0" applyProtection="0">
      <alignment horizontal="right" vertical="center"/>
    </xf>
    <xf numFmtId="4" fontId="46" fillId="63" borderId="0" applyNumberFormat="0" applyProtection="0">
      <alignment horizontal="left" vertical="center" indent="1"/>
    </xf>
    <xf numFmtId="4" fontId="46" fillId="63" borderId="0" applyNumberFormat="0" applyProtection="0">
      <alignment horizontal="left" vertical="center" indent="1"/>
    </xf>
    <xf numFmtId="4" fontId="20" fillId="43" borderId="0" applyNumberFormat="0" applyProtection="0">
      <alignment horizontal="left" vertical="center" indent="1"/>
    </xf>
    <xf numFmtId="4" fontId="20" fillId="43" borderId="0" applyNumberFormat="0" applyProtection="0">
      <alignment horizontal="left" vertical="center" indent="1"/>
    </xf>
    <xf numFmtId="4" fontId="80" fillId="64" borderId="0" applyNumberFormat="0" applyProtection="0">
      <alignment horizontal="left" vertical="center" indent="1"/>
    </xf>
    <xf numFmtId="4" fontId="80" fillId="64" borderId="0" applyNumberFormat="0" applyProtection="0">
      <alignment horizontal="left" vertical="center" indent="1"/>
    </xf>
    <xf numFmtId="4" fontId="20" fillId="43" borderId="22" applyNumberFormat="0" applyProtection="0">
      <alignment horizontal="right" vertical="center"/>
    </xf>
    <xf numFmtId="4" fontId="20" fillId="43" borderId="22" applyNumberFormat="0" applyProtection="0">
      <alignment horizontal="right" vertical="center"/>
    </xf>
    <xf numFmtId="4" fontId="20" fillId="43" borderId="0" applyNumberFormat="0" applyProtection="0">
      <alignment horizontal="left" vertical="center" indent="1"/>
    </xf>
    <xf numFmtId="4" fontId="20" fillId="43" borderId="0" applyNumberFormat="0" applyProtection="0">
      <alignment horizontal="left" vertical="center" indent="1"/>
    </xf>
    <xf numFmtId="4" fontId="20" fillId="59" borderId="0" applyNumberFormat="0" applyProtection="0">
      <alignment horizontal="left" vertical="center" indent="1"/>
    </xf>
    <xf numFmtId="4" fontId="20" fillId="59" borderId="0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3" applyNumberFormat="0" applyProtection="0">
      <alignment horizontal="left" vertical="top" indent="1"/>
    </xf>
    <xf numFmtId="0" fontId="20" fillId="43" borderId="23" applyNumberFormat="0" applyProtection="0">
      <alignment horizontal="left" vertical="top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3" applyNumberFormat="0" applyProtection="0">
      <alignment horizontal="left" vertical="top" indent="1"/>
    </xf>
    <xf numFmtId="0" fontId="20" fillId="43" borderId="23" applyNumberFormat="0" applyProtection="0">
      <alignment horizontal="left" vertical="top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3" applyNumberFormat="0" applyProtection="0">
      <alignment horizontal="left" vertical="top" indent="1"/>
    </xf>
    <xf numFmtId="0" fontId="20" fillId="43" borderId="23" applyNumberFormat="0" applyProtection="0">
      <alignment horizontal="left" vertical="top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3" applyNumberFormat="0" applyProtection="0">
      <alignment horizontal="left" vertical="top" indent="1"/>
    </xf>
    <xf numFmtId="0" fontId="20" fillId="43" borderId="23" applyNumberFormat="0" applyProtection="0">
      <alignment horizontal="left" vertical="top" indent="1"/>
    </xf>
    <xf numFmtId="4" fontId="70" fillId="65" borderId="23" applyNumberFormat="0" applyProtection="0">
      <alignment vertical="center"/>
    </xf>
    <xf numFmtId="4" fontId="85" fillId="65" borderId="23" applyNumberFormat="0" applyProtection="0">
      <alignment vertical="center"/>
    </xf>
    <xf numFmtId="4" fontId="20" fillId="43" borderId="23" applyNumberFormat="0" applyProtection="0">
      <alignment horizontal="left" vertical="center" indent="1"/>
    </xf>
    <xf numFmtId="4" fontId="20" fillId="43" borderId="23" applyNumberFormat="0" applyProtection="0">
      <alignment horizontal="left" vertical="center" indent="1"/>
    </xf>
    <xf numFmtId="0" fontId="20" fillId="43" borderId="23" applyNumberFormat="0" applyProtection="0">
      <alignment horizontal="left" vertical="top" indent="1"/>
    </xf>
    <xf numFmtId="0" fontId="20" fillId="43" borderId="23" applyNumberFormat="0" applyProtection="0">
      <alignment horizontal="left" vertical="top" indent="1"/>
    </xf>
    <xf numFmtId="4" fontId="20" fillId="66" borderId="22" applyNumberFormat="0" applyProtection="0">
      <alignment horizontal="right" vertical="center"/>
    </xf>
    <xf numFmtId="4" fontId="20" fillId="66" borderId="22" applyNumberFormat="0" applyProtection="0">
      <alignment horizontal="right" vertical="center"/>
    </xf>
    <xf numFmtId="4" fontId="46" fillId="66" borderId="22" applyNumberFormat="0" applyProtection="0">
      <alignment horizontal="right" vertical="center"/>
    </xf>
    <xf numFmtId="4" fontId="46" fillId="66" borderId="22" applyNumberFormat="0" applyProtection="0">
      <alignment horizontal="right" vertical="center"/>
    </xf>
    <xf numFmtId="4" fontId="20" fillId="43" borderId="22" applyNumberFormat="0" applyProtection="0">
      <alignment horizontal="left" vertical="center" indent="1"/>
    </xf>
    <xf numFmtId="4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4" fontId="86" fillId="0" borderId="0" applyNumberFormat="0" applyProtection="0">
      <alignment horizontal="left" vertical="center" indent="1"/>
    </xf>
    <xf numFmtId="4" fontId="20" fillId="0" borderId="23" applyNumberFormat="0" applyProtection="0">
      <alignment horizontal="right" vertical="center"/>
    </xf>
    <xf numFmtId="4" fontId="20" fillId="0" borderId="23" applyNumberFormat="0" applyProtection="0">
      <alignment horizontal="right" vertical="center"/>
    </xf>
    <xf numFmtId="0" fontId="20" fillId="0" borderId="24" applyNumberFormat="0" applyFont="0" applyFill="0" applyBorder="0" applyAlignment="0" applyProtection="0"/>
    <xf numFmtId="0" fontId="20" fillId="0" borderId="24" applyNumberFormat="0" applyFont="0" applyFill="0" applyBorder="0" applyAlignment="0" applyProtection="0"/>
    <xf numFmtId="38" fontId="20" fillId="67" borderId="0" applyNumberFormat="0" applyFont="0" applyBorder="0" applyAlignment="0" applyProtection="0"/>
    <xf numFmtId="0" fontId="20" fillId="0" borderId="0"/>
    <xf numFmtId="0" fontId="8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8" fillId="0" borderId="25" applyNumberFormat="0" applyFill="0" applyAlignment="0" applyProtection="0"/>
    <xf numFmtId="0" fontId="16" fillId="0" borderId="9" applyNumberFormat="0" applyFill="0" applyAlignment="0" applyProtection="0"/>
    <xf numFmtId="0" fontId="89" fillId="0" borderId="9" applyNumberFormat="0" applyFill="0" applyAlignment="0" applyProtection="0"/>
    <xf numFmtId="0" fontId="90" fillId="0" borderId="0"/>
    <xf numFmtId="0" fontId="91" fillId="50" borderId="0">
      <alignment horizontal="center"/>
    </xf>
    <xf numFmtId="169" fontId="66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2" fillId="0" borderId="0" applyNumberFormat="0" applyFill="0" applyBorder="0" applyAlignment="0" applyProtection="0"/>
  </cellStyleXfs>
  <cellXfs count="55">
    <xf numFmtId="0" fontId="0" fillId="0" borderId="0" xfId="0"/>
    <xf numFmtId="0" fontId="18" fillId="0" borderId="0" xfId="0" applyFont="1" applyFill="1" applyBorder="1"/>
    <xf numFmtId="0" fontId="18" fillId="33" borderId="0" xfId="0" applyFont="1" applyFill="1" applyBorder="1"/>
    <xf numFmtId="43" fontId="19" fillId="0" borderId="0" xfId="1" applyFont="1" applyFill="1" applyBorder="1"/>
    <xf numFmtId="0" fontId="19" fillId="0" borderId="0" xfId="0" applyFont="1" applyFill="1" applyBorder="1"/>
    <xf numFmtId="43" fontId="19" fillId="0" borderId="0" xfId="1" applyFont="1" applyFill="1" applyBorder="1" applyAlignment="1">
      <alignment horizontal="center"/>
    </xf>
    <xf numFmtId="43" fontId="19" fillId="0" borderId="0" xfId="3" applyFont="1" applyFill="1" applyBorder="1"/>
    <xf numFmtId="43" fontId="19" fillId="0" borderId="0" xfId="3" applyFont="1" applyFill="1" applyAlignment="1">
      <alignment horizontal="center"/>
    </xf>
    <xf numFmtId="43" fontId="19" fillId="0" borderId="0" xfId="4" applyFont="1" applyFill="1"/>
    <xf numFmtId="43" fontId="18" fillId="0" borderId="0" xfId="0" applyNumberFormat="1" applyFont="1" applyFill="1" applyBorder="1"/>
    <xf numFmtId="43" fontId="19" fillId="0" borderId="0" xfId="1" applyNumberFormat="1" applyFont="1" applyFill="1" applyBorder="1"/>
    <xf numFmtId="43" fontId="19" fillId="0" borderId="0" xfId="0" applyNumberFormat="1" applyFont="1" applyFill="1" applyBorder="1"/>
    <xf numFmtId="43" fontId="18" fillId="0" borderId="0" xfId="4" applyFont="1" applyFill="1"/>
    <xf numFmtId="43" fontId="18" fillId="0" borderId="0" xfId="4" applyFont="1" applyFill="1" applyBorder="1"/>
    <xf numFmtId="43" fontId="18" fillId="0" borderId="0" xfId="5" applyNumberFormat="1" applyFont="1" applyFill="1" applyBorder="1"/>
    <xf numFmtId="0" fontId="18" fillId="0" borderId="0" xfId="5" applyFont="1" applyFill="1" applyAlignment="1">
      <alignment horizontal="center"/>
    </xf>
    <xf numFmtId="43" fontId="18" fillId="33" borderId="0" xfId="0" applyNumberFormat="1" applyFont="1" applyFill="1" applyBorder="1"/>
    <xf numFmtId="43" fontId="18" fillId="0" borderId="0" xfId="6" applyFont="1" applyFill="1" applyBorder="1"/>
    <xf numFmtId="43" fontId="18" fillId="33" borderId="0" xfId="1" applyFont="1" applyFill="1" applyBorder="1"/>
    <xf numFmtId="43" fontId="18" fillId="0" borderId="0" xfId="1" applyFont="1" applyFill="1" applyBorder="1"/>
    <xf numFmtId="44" fontId="18" fillId="0" borderId="0" xfId="0" applyNumberFormat="1" applyFont="1" applyFill="1" applyBorder="1"/>
    <xf numFmtId="43" fontId="19" fillId="0" borderId="0" xfId="5" applyNumberFormat="1" applyFont="1" applyFill="1" applyBorder="1"/>
    <xf numFmtId="164" fontId="21" fillId="0" borderId="0" xfId="7" applyNumberFormat="1" applyFont="1" applyFill="1" applyAlignment="1">
      <alignment horizontal="right"/>
    </xf>
    <xf numFmtId="43" fontId="19" fillId="0" borderId="0" xfId="3" applyNumberFormat="1" applyFont="1" applyFill="1" applyBorder="1"/>
    <xf numFmtId="10" fontId="19" fillId="0" borderId="0" xfId="8" applyNumberFormat="1" applyFont="1" applyFill="1" applyBorder="1" applyAlignment="1">
      <alignment horizontal="center"/>
    </xf>
    <xf numFmtId="43" fontId="18" fillId="0" borderId="0" xfId="6" applyFont="1" applyFill="1"/>
    <xf numFmtId="44" fontId="19" fillId="33" borderId="10" xfId="2" applyFont="1" applyFill="1" applyBorder="1"/>
    <xf numFmtId="44" fontId="19" fillId="0" borderId="10" xfId="2" applyFont="1" applyFill="1" applyBorder="1"/>
    <xf numFmtId="43" fontId="19" fillId="0" borderId="0" xfId="9" applyNumberFormat="1" applyFont="1" applyFill="1" applyBorder="1"/>
    <xf numFmtId="10" fontId="19" fillId="0" borderId="10" xfId="8" applyNumberFormat="1" applyFont="1" applyFill="1" applyBorder="1" applyAlignment="1">
      <alignment horizontal="center"/>
    </xf>
    <xf numFmtId="43" fontId="19" fillId="0" borderId="0" xfId="10" applyNumberFormat="1" applyFont="1" applyFill="1"/>
    <xf numFmtId="43" fontId="19" fillId="0" borderId="0" xfId="3" applyNumberFormat="1" applyFont="1" applyFill="1" applyAlignment="1">
      <alignment horizontal="center"/>
    </xf>
    <xf numFmtId="10" fontId="19" fillId="0" borderId="0" xfId="8" applyNumberFormat="1" applyFont="1" applyFill="1" applyAlignment="1">
      <alignment horizontal="center"/>
    </xf>
    <xf numFmtId="0" fontId="19" fillId="0" borderId="0" xfId="11" applyFont="1" applyFill="1"/>
    <xf numFmtId="0" fontId="18" fillId="0" borderId="0" xfId="0" applyFont="1" applyFill="1"/>
    <xf numFmtId="43" fontId="19" fillId="0" borderId="0" xfId="1" applyFont="1" applyFill="1"/>
    <xf numFmtId="43" fontId="19" fillId="0" borderId="0" xfId="1" applyFont="1" applyFill="1" applyAlignment="1">
      <alignment horizontal="center"/>
    </xf>
    <xf numFmtId="0" fontId="18" fillId="0" borderId="0" xfId="0" applyFont="1" applyFill="1" applyBorder="1" applyAlignment="1">
      <alignment wrapText="1"/>
    </xf>
    <xf numFmtId="0" fontId="19" fillId="33" borderId="0" xfId="12" quotePrefix="1" applyFont="1" applyFill="1" applyAlignment="1">
      <alignment horizontal="center" wrapText="1"/>
    </xf>
    <xf numFmtId="0" fontId="19" fillId="0" borderId="0" xfId="12" quotePrefix="1" applyFont="1" applyFill="1" applyAlignment="1">
      <alignment horizontal="center" wrapText="1"/>
    </xf>
    <xf numFmtId="0" fontId="24" fillId="0" borderId="0" xfId="12" applyFont="1" applyFill="1" applyAlignment="1">
      <alignment horizontal="center" wrapText="1"/>
    </xf>
    <xf numFmtId="43" fontId="19" fillId="33" borderId="0" xfId="6" quotePrefix="1" applyFont="1" applyFill="1" applyAlignment="1">
      <alignment horizontal="center" wrapText="1"/>
    </xf>
    <xf numFmtId="43" fontId="19" fillId="0" borderId="0" xfId="6" quotePrefix="1" applyFont="1" applyFill="1" applyAlignment="1">
      <alignment horizontal="center" wrapText="1"/>
    </xf>
    <xf numFmtId="10" fontId="24" fillId="0" borderId="0" xfId="8" applyNumberFormat="1" applyFont="1" applyFill="1" applyAlignment="1">
      <alignment horizontal="center" wrapText="1"/>
    </xf>
    <xf numFmtId="0" fontId="24" fillId="0" borderId="0" xfId="12" quotePrefix="1" applyFont="1" applyFill="1" applyAlignment="1">
      <alignment horizontal="left" wrapText="1"/>
    </xf>
    <xf numFmtId="17" fontId="25" fillId="33" borderId="0" xfId="12" applyNumberFormat="1" applyFont="1" applyFill="1" applyAlignment="1">
      <alignment horizontal="center"/>
    </xf>
    <xf numFmtId="17" fontId="25" fillId="0" borderId="0" xfId="12" applyNumberFormat="1" applyFont="1" applyFill="1" applyAlignment="1">
      <alignment horizontal="center"/>
    </xf>
    <xf numFmtId="43" fontId="18" fillId="0" borderId="0" xfId="5" applyNumberFormat="1" applyFont="1" applyFill="1" applyAlignment="1">
      <alignment horizontal="center"/>
    </xf>
    <xf numFmtId="0" fontId="24" fillId="0" borderId="0" xfId="12" applyFont="1" applyFill="1"/>
    <xf numFmtId="0" fontId="18" fillId="0" borderId="0" xfId="5" applyFont="1" applyFill="1" applyBorder="1"/>
    <xf numFmtId="0" fontId="24" fillId="0" borderId="0" xfId="5" applyFont="1" applyFill="1" applyAlignment="1">
      <alignment horizontal="center"/>
    </xf>
    <xf numFmtId="0" fontId="18" fillId="0" borderId="0" xfId="5" applyFont="1" applyFill="1"/>
    <xf numFmtId="0" fontId="26" fillId="33" borderId="0" xfId="0" applyFont="1" applyFill="1" applyBorder="1"/>
    <xf numFmtId="0" fontId="26" fillId="0" borderId="0" xfId="0" applyFont="1" applyFill="1" applyBorder="1"/>
    <xf numFmtId="0" fontId="27" fillId="0" borderId="0" xfId="5" applyFont="1" applyFill="1"/>
  </cellXfs>
  <cellStyles count="554">
    <cellStyle name="_Row1" xfId="13"/>
    <cellStyle name="_Row1 2" xfId="14"/>
    <cellStyle name="20% - Accent1 2" xfId="15"/>
    <cellStyle name="20% - Accent1 3" xfId="16"/>
    <cellStyle name="20% - Accent1 3 2" xfId="17"/>
    <cellStyle name="20% - Accent1 3 2 2" xfId="18"/>
    <cellStyle name="20% - Accent1 3 3" xfId="19"/>
    <cellStyle name="20% - Accent1 4" xfId="20"/>
    <cellStyle name="20% - Accent2 2" xfId="21"/>
    <cellStyle name="20% - Accent2 3" xfId="22"/>
    <cellStyle name="20% - Accent2 3 2" xfId="23"/>
    <cellStyle name="20% - Accent2 3 2 2" xfId="24"/>
    <cellStyle name="20% - Accent2 3 3" xfId="25"/>
    <cellStyle name="20% - Accent2 4" xfId="26"/>
    <cellStyle name="20% - Accent3 2" xfId="27"/>
    <cellStyle name="20% - Accent3 3" xfId="28"/>
    <cellStyle name="20% - Accent3 3 2" xfId="29"/>
    <cellStyle name="20% - Accent3 3 2 2" xfId="30"/>
    <cellStyle name="20% - Accent3 3 3" xfId="31"/>
    <cellStyle name="20% - Accent3 4" xfId="32"/>
    <cellStyle name="20% - Accent4 2" xfId="33"/>
    <cellStyle name="20% - Accent4 2 2" xfId="34"/>
    <cellStyle name="20% - Accent4 2 2 2" xfId="35"/>
    <cellStyle name="20% - Accent4 2 2 2 2" xfId="36"/>
    <cellStyle name="20% - Accent4 2 2 3" xfId="37"/>
    <cellStyle name="20% - Accent4 2 3" xfId="38"/>
    <cellStyle name="20% - Accent4 2 3 2" xfId="39"/>
    <cellStyle name="20% - Accent4 2 3 2 2" xfId="40"/>
    <cellStyle name="20% - Accent4 2 3 3" xfId="41"/>
    <cellStyle name="20% - Accent4 2 4" xfId="42"/>
    <cellStyle name="20% - Accent4 2 4 2" xfId="43"/>
    <cellStyle name="20% - Accent4 2 4 2 2" xfId="44"/>
    <cellStyle name="20% - Accent4 2 4 3" xfId="45"/>
    <cellStyle name="20% - Accent4 2 5" xfId="46"/>
    <cellStyle name="20% - Accent4 2 5 2" xfId="47"/>
    <cellStyle name="20% - Accent4 2 6" xfId="48"/>
    <cellStyle name="20% - Accent4 3" xfId="49"/>
    <cellStyle name="20% - Accent4 3 2" xfId="50"/>
    <cellStyle name="20% - Accent4 3 2 2" xfId="51"/>
    <cellStyle name="20% - Accent4 3 2 2 2" xfId="52"/>
    <cellStyle name="20% - Accent4 3 2 3" xfId="53"/>
    <cellStyle name="20% - Accent4 3 3" xfId="54"/>
    <cellStyle name="20% - Accent4 3 3 2" xfId="55"/>
    <cellStyle name="20% - Accent4 3 3 2 2" xfId="56"/>
    <cellStyle name="20% - Accent4 3 3 3" xfId="57"/>
    <cellStyle name="20% - Accent4 3 4" xfId="58"/>
    <cellStyle name="20% - Accent4 3 4 2" xfId="59"/>
    <cellStyle name="20% - Accent4 3 4 2 2" xfId="60"/>
    <cellStyle name="20% - Accent4 3 4 3" xfId="61"/>
    <cellStyle name="20% - Accent4 3 5" xfId="62"/>
    <cellStyle name="20% - Accent4 3 5 2" xfId="63"/>
    <cellStyle name="20% - Accent4 3 6" xfId="64"/>
    <cellStyle name="20% - Accent4 4" xfId="65"/>
    <cellStyle name="20% - Accent4 4 2" xfId="66"/>
    <cellStyle name="20% - Accent4 4 2 2" xfId="67"/>
    <cellStyle name="20% - Accent4 4 2 2 2" xfId="68"/>
    <cellStyle name="20% - Accent4 4 2 3" xfId="69"/>
    <cellStyle name="20% - Accent4 4 3" xfId="70"/>
    <cellStyle name="20% - Accent4 4 3 2" xfId="71"/>
    <cellStyle name="20% - Accent4 4 3 2 2" xfId="72"/>
    <cellStyle name="20% - Accent4 4 3 3" xfId="73"/>
    <cellStyle name="20% - Accent4 4 4" xfId="74"/>
    <cellStyle name="20% - Accent4 4 4 2" xfId="75"/>
    <cellStyle name="20% - Accent4 4 4 2 2" xfId="76"/>
    <cellStyle name="20% - Accent4 4 4 3" xfId="77"/>
    <cellStyle name="20% - Accent4 4 5" xfId="78"/>
    <cellStyle name="20% - Accent4 4 5 2" xfId="79"/>
    <cellStyle name="20% - Accent4 4 6" xfId="80"/>
    <cellStyle name="20% - Accent4 5" xfId="81"/>
    <cellStyle name="20% - Accent4 6" xfId="82"/>
    <cellStyle name="20% - Accent4 6 2" xfId="83"/>
    <cellStyle name="20% - Accent4 6 2 2" xfId="84"/>
    <cellStyle name="20% - Accent4 6 3" xfId="85"/>
    <cellStyle name="20% - Accent4 7" xfId="86"/>
    <cellStyle name="20% - Accent5 2" xfId="87"/>
    <cellStyle name="20% - Accent5 3" xfId="88"/>
    <cellStyle name="20% - Accent5 3 2" xfId="89"/>
    <cellStyle name="20% - Accent5 3 2 2" xfId="90"/>
    <cellStyle name="20% - Accent5 3 3" xfId="91"/>
    <cellStyle name="20% - Accent5 4" xfId="92"/>
    <cellStyle name="20% - Accent6 2" xfId="93"/>
    <cellStyle name="20% - Accent6 3" xfId="94"/>
    <cellStyle name="20% - Accent6 3 2" xfId="95"/>
    <cellStyle name="20% - Accent6 3 2 2" xfId="96"/>
    <cellStyle name="20% - Accent6 3 3" xfId="97"/>
    <cellStyle name="20% - Accent6 4" xfId="98"/>
    <cellStyle name="40% - Accent1 2" xfId="99"/>
    <cellStyle name="40% - Accent1 3" xfId="100"/>
    <cellStyle name="40% - Accent1 3 2" xfId="101"/>
    <cellStyle name="40% - Accent1 3 2 2" xfId="102"/>
    <cellStyle name="40% - Accent1 3 3" xfId="103"/>
    <cellStyle name="40% - Accent1 4" xfId="104"/>
    <cellStyle name="40% - Accent2 2" xfId="105"/>
    <cellStyle name="40% - Accent2 3" xfId="106"/>
    <cellStyle name="40% - Accent2 3 2" xfId="107"/>
    <cellStyle name="40% - Accent2 3 2 2" xfId="108"/>
    <cellStyle name="40% - Accent2 3 3" xfId="109"/>
    <cellStyle name="40% - Accent2 4" xfId="110"/>
    <cellStyle name="40% - Accent3 2" xfId="111"/>
    <cellStyle name="40% - Accent3 3" xfId="112"/>
    <cellStyle name="40% - Accent3 3 2" xfId="113"/>
    <cellStyle name="40% - Accent3 3 2 2" xfId="114"/>
    <cellStyle name="40% - Accent3 3 3" xfId="115"/>
    <cellStyle name="40% - Accent3 4" xfId="116"/>
    <cellStyle name="40% - Accent4 2" xfId="117"/>
    <cellStyle name="40% - Accent4 3" xfId="118"/>
    <cellStyle name="40% - Accent4 3 2" xfId="119"/>
    <cellStyle name="40% - Accent4 3 2 2" xfId="120"/>
    <cellStyle name="40% - Accent4 3 3" xfId="121"/>
    <cellStyle name="40% - Accent4 4" xfId="122"/>
    <cellStyle name="40% - Accent5 2" xfId="123"/>
    <cellStyle name="40% - Accent5 3" xfId="124"/>
    <cellStyle name="40% - Accent5 3 2" xfId="125"/>
    <cellStyle name="40% - Accent5 3 2 2" xfId="126"/>
    <cellStyle name="40% - Accent5 3 3" xfId="127"/>
    <cellStyle name="40% - Accent5 4" xfId="128"/>
    <cellStyle name="40% - Accent6 2" xfId="129"/>
    <cellStyle name="40% - Accent6 3" xfId="130"/>
    <cellStyle name="40% - Accent6 3 2" xfId="131"/>
    <cellStyle name="40% - Accent6 3 2 2" xfId="132"/>
    <cellStyle name="40% - Accent6 3 3" xfId="133"/>
    <cellStyle name="40% - Accent6 4" xfId="134"/>
    <cellStyle name="60% - Accent1 2" xfId="135"/>
    <cellStyle name="60% - Accent1 3" xfId="136"/>
    <cellStyle name="60% - Accent1 4" xfId="137"/>
    <cellStyle name="60% - Accent2 2" xfId="138"/>
    <cellStyle name="60% - Accent2 3" xfId="139"/>
    <cellStyle name="60% - Accent2 4" xfId="140"/>
    <cellStyle name="60% - Accent3 2" xfId="141"/>
    <cellStyle name="60% - Accent3 3" xfId="142"/>
    <cellStyle name="60% - Accent3 4" xfId="143"/>
    <cellStyle name="60% - Accent4 2" xfId="144"/>
    <cellStyle name="60% - Accent4 3" xfId="145"/>
    <cellStyle name="60% - Accent4 4" xfId="146"/>
    <cellStyle name="60% - Accent5 2" xfId="147"/>
    <cellStyle name="60% - Accent5 3" xfId="148"/>
    <cellStyle name="60% - Accent5 4" xfId="149"/>
    <cellStyle name="60% - Accent6 2" xfId="150"/>
    <cellStyle name="60% - Accent6 3" xfId="151"/>
    <cellStyle name="60% - Accent6 4" xfId="152"/>
    <cellStyle name="Accent1 2" xfId="153"/>
    <cellStyle name="Accent1 3" xfId="154"/>
    <cellStyle name="Accent1 4" xfId="155"/>
    <cellStyle name="Accent2 2" xfId="156"/>
    <cellStyle name="Accent2 3" xfId="157"/>
    <cellStyle name="Accent2 4" xfId="158"/>
    <cellStyle name="Accent3 2" xfId="159"/>
    <cellStyle name="Accent3 3" xfId="160"/>
    <cellStyle name="Accent3 4" xfId="161"/>
    <cellStyle name="Accent4 2" xfId="162"/>
    <cellStyle name="Accent4 3" xfId="163"/>
    <cellStyle name="Accent4 4" xfId="164"/>
    <cellStyle name="Accent5 2" xfId="165"/>
    <cellStyle name="Accent5 3" xfId="166"/>
    <cellStyle name="Accent5 4" xfId="167"/>
    <cellStyle name="Accent6 2" xfId="168"/>
    <cellStyle name="Accent6 3" xfId="169"/>
    <cellStyle name="Accent6 4" xfId="170"/>
    <cellStyle name="Bad 2" xfId="171"/>
    <cellStyle name="Bad 3" xfId="172"/>
    <cellStyle name="Bad 4" xfId="173"/>
    <cellStyle name="Calculation 2" xfId="174"/>
    <cellStyle name="Calculation 3" xfId="175"/>
    <cellStyle name="Calculation 4" xfId="176"/>
    <cellStyle name="Check Cell 2" xfId="177"/>
    <cellStyle name="Check Cell 3" xfId="178"/>
    <cellStyle name="Check Cell 4" xfId="179"/>
    <cellStyle name="CodeEingabe" xfId="180"/>
    <cellStyle name="ColumnAttributeAbovePrompt" xfId="181"/>
    <cellStyle name="ColumnAttributePrompt" xfId="182"/>
    <cellStyle name="ColumnAttributeValue" xfId="183"/>
    <cellStyle name="ColumnHeadingPrompt" xfId="184"/>
    <cellStyle name="ColumnHeadingValue" xfId="185"/>
    <cellStyle name="Comma" xfId="1" builtinId="3"/>
    <cellStyle name="Comma [0] 2" xfId="186"/>
    <cellStyle name="Comma 10" xfId="187"/>
    <cellStyle name="Comma 11" xfId="188"/>
    <cellStyle name="Comma 11 2" xfId="189"/>
    <cellStyle name="Comma 11 2 2" xfId="190"/>
    <cellStyle name="Comma 11 3" xfId="191"/>
    <cellStyle name="Comma 12" xfId="192"/>
    <cellStyle name="Comma 12 2" xfId="193"/>
    <cellStyle name="Comma 13" xfId="194"/>
    <cellStyle name="Comma 14" xfId="195"/>
    <cellStyle name="Comma 15" xfId="196"/>
    <cellStyle name="Comma 2" xfId="6"/>
    <cellStyle name="Comma 2 2" xfId="197"/>
    <cellStyle name="Comma 2 2 2" xfId="198"/>
    <cellStyle name="Comma 2 3" xfId="199"/>
    <cellStyle name="Comma 2 4" xfId="200"/>
    <cellStyle name="Comma 2 5" xfId="201"/>
    <cellStyle name="Comma 3" xfId="4"/>
    <cellStyle name="Comma 3 2" xfId="202"/>
    <cellStyle name="Comma 3 2 2" xfId="203"/>
    <cellStyle name="Comma 3 2 2 2" xfId="204"/>
    <cellStyle name="Comma 3 2 3" xfId="205"/>
    <cellStyle name="Comma 3 3" xfId="206"/>
    <cellStyle name="Comma 3 3 2" xfId="207"/>
    <cellStyle name="Comma 3 3 2 2" xfId="208"/>
    <cellStyle name="Comma 3 3 3" xfId="209"/>
    <cellStyle name="Comma 3 4" xfId="210"/>
    <cellStyle name="Comma 3 4 2" xfId="211"/>
    <cellStyle name="Comma 3 4 2 2" xfId="212"/>
    <cellStyle name="Comma 3 4 3" xfId="213"/>
    <cellStyle name="Comma 3 5" xfId="214"/>
    <cellStyle name="Comma 3 5 2" xfId="215"/>
    <cellStyle name="Comma 3 6" xfId="216"/>
    <cellStyle name="Comma 3 7" xfId="217"/>
    <cellStyle name="Comma 4" xfId="218"/>
    <cellStyle name="Comma 4 2" xfId="219"/>
    <cellStyle name="Comma 4 2 2" xfId="220"/>
    <cellStyle name="Comma 4 2 2 2" xfId="221"/>
    <cellStyle name="Comma 4 2 3" xfId="222"/>
    <cellStyle name="Comma 4 3" xfId="223"/>
    <cellStyle name="Comma 4 4" xfId="224"/>
    <cellStyle name="Comma 4 4 2" xfId="225"/>
    <cellStyle name="Comma 4 5" xfId="226"/>
    <cellStyle name="Comma 5" xfId="227"/>
    <cellStyle name="Comma 6" xfId="3"/>
    <cellStyle name="Comma 6 2" xfId="228"/>
    <cellStyle name="Comma 7" xfId="229"/>
    <cellStyle name="Comma 7 2" xfId="230"/>
    <cellStyle name="Comma 7 2 2" xfId="231"/>
    <cellStyle name="Comma 7 2 2 2" xfId="232"/>
    <cellStyle name="Comma 7 2 3" xfId="233"/>
    <cellStyle name="Comma 7 3" xfId="234"/>
    <cellStyle name="Comma 7 3 2" xfId="235"/>
    <cellStyle name="Comma 7 3 2 2" xfId="236"/>
    <cellStyle name="Comma 7 3 3" xfId="237"/>
    <cellStyle name="Comma 7 4" xfId="238"/>
    <cellStyle name="Comma 7 4 2" xfId="239"/>
    <cellStyle name="Comma 7 4 2 2" xfId="240"/>
    <cellStyle name="Comma 7 4 3" xfId="241"/>
    <cellStyle name="Comma 7 5" xfId="242"/>
    <cellStyle name="Comma 7 5 2" xfId="243"/>
    <cellStyle name="Comma 7 5 2 2" xfId="244"/>
    <cellStyle name="Comma 7 5 3" xfId="245"/>
    <cellStyle name="Comma 7 6" xfId="246"/>
    <cellStyle name="Comma 7 6 2" xfId="247"/>
    <cellStyle name="Comma 7 6 2 2" xfId="248"/>
    <cellStyle name="Comma 7 6 3" xfId="249"/>
    <cellStyle name="Comma 7 7" xfId="250"/>
    <cellStyle name="Comma 7 7 2" xfId="251"/>
    <cellStyle name="Comma 7 8" xfId="252"/>
    <cellStyle name="Comma 8" xfId="253"/>
    <cellStyle name="Comma 8 2" xfId="254"/>
    <cellStyle name="Comma 8 2 2" xfId="255"/>
    <cellStyle name="Comma 8 3" xfId="256"/>
    <cellStyle name="Comma 9" xfId="257"/>
    <cellStyle name="Comma0" xfId="258"/>
    <cellStyle name="Currency" xfId="2" builtinId="4"/>
    <cellStyle name="Currency 2" xfId="259"/>
    <cellStyle name="Currency 2 2" xfId="9"/>
    <cellStyle name="Currency 2 2 2" xfId="260"/>
    <cellStyle name="Currency 2 3" xfId="261"/>
    <cellStyle name="Currency 3" xfId="262"/>
    <cellStyle name="Currency 3 2" xfId="263"/>
    <cellStyle name="Currency 3 2 2" xfId="264"/>
    <cellStyle name="Currency 3 3" xfId="265"/>
    <cellStyle name="Currency 4" xfId="266"/>
    <cellStyle name="Currency 4 2" xfId="267"/>
    <cellStyle name="Currency 4 2 2" xfId="268"/>
    <cellStyle name="Currency 4 3" xfId="269"/>
    <cellStyle name="Currency 5" xfId="270"/>
    <cellStyle name="Currency 5 2" xfId="271"/>
    <cellStyle name="Currency 5 2 2" xfId="272"/>
    <cellStyle name="Currency 5 3" xfId="273"/>
    <cellStyle name="Currency 6" xfId="274"/>
    <cellStyle name="Currency 6 2" xfId="275"/>
    <cellStyle name="Currency 6 2 2" xfId="276"/>
    <cellStyle name="Currency 6 3" xfId="277"/>
    <cellStyle name="Currency 7" xfId="278"/>
    <cellStyle name="Currency 7 2" xfId="279"/>
    <cellStyle name="Currency 7 2 2" xfId="280"/>
    <cellStyle name="Currency 7 3" xfId="281"/>
    <cellStyle name="Currency 8" xfId="282"/>
    <cellStyle name="Currency 8 2" xfId="283"/>
    <cellStyle name="Currency 8 2 2" xfId="284"/>
    <cellStyle name="Currency 8 3" xfId="285"/>
    <cellStyle name="Currency 9" xfId="286"/>
    <cellStyle name="Currency 9 2" xfId="287"/>
    <cellStyle name="Eingabe" xfId="288"/>
    <cellStyle name="Eingabe 2" xfId="289"/>
    <cellStyle name="Euro" xfId="290"/>
    <cellStyle name="Euro 2" xfId="291"/>
    <cellStyle name="Explanatory Text 2" xfId="292"/>
    <cellStyle name="Explanatory Text 3" xfId="293"/>
    <cellStyle name="Explanatory Text 4" xfId="294"/>
    <cellStyle name="F2" xfId="295"/>
    <cellStyle name="F3" xfId="296"/>
    <cellStyle name="F4" xfId="297"/>
    <cellStyle name="F5" xfId="298"/>
    <cellStyle name="F6" xfId="299"/>
    <cellStyle name="F6 2" xfId="300"/>
    <cellStyle name="F7" xfId="301"/>
    <cellStyle name="F8" xfId="302"/>
    <cellStyle name="Good 2" xfId="303"/>
    <cellStyle name="Good 3" xfId="304"/>
    <cellStyle name="Good 4" xfId="305"/>
    <cellStyle name="Heading 1 2" xfId="306"/>
    <cellStyle name="Heading 1 3" xfId="307"/>
    <cellStyle name="Heading 1 4" xfId="308"/>
    <cellStyle name="Heading 2 2" xfId="309"/>
    <cellStyle name="Heading 2 3" xfId="310"/>
    <cellStyle name="Heading 2 4" xfId="311"/>
    <cellStyle name="Heading 3 2" xfId="312"/>
    <cellStyle name="Heading 3 3" xfId="313"/>
    <cellStyle name="Heading 3 4" xfId="314"/>
    <cellStyle name="Heading 4 2" xfId="315"/>
    <cellStyle name="Heading 4 3" xfId="316"/>
    <cellStyle name="Heading 4 4" xfId="317"/>
    <cellStyle name="Input 2" xfId="318"/>
    <cellStyle name="Input 3" xfId="319"/>
    <cellStyle name="Input 4" xfId="320"/>
    <cellStyle name="LineItemPrompt" xfId="321"/>
    <cellStyle name="LineItemValue" xfId="322"/>
    <cellStyle name="LineItemValue 2" xfId="323"/>
    <cellStyle name="Linked Cell 2" xfId="324"/>
    <cellStyle name="Linked Cell 3" xfId="325"/>
    <cellStyle name="Linked Cell 4" xfId="326"/>
    <cellStyle name="Neutral 2" xfId="327"/>
    <cellStyle name="Neutral 3" xfId="328"/>
    <cellStyle name="Neutral 4" xfId="329"/>
    <cellStyle name="Normal" xfId="0" builtinId="0"/>
    <cellStyle name="Normal 10" xfId="330"/>
    <cellStyle name="Normal 11" xfId="331"/>
    <cellStyle name="Normal 12" xfId="332"/>
    <cellStyle name="Normal 12 2" xfId="333"/>
    <cellStyle name="Normal 13" xfId="334"/>
    <cellStyle name="Normal 13 2" xfId="335"/>
    <cellStyle name="Normal 13 2 2" xfId="336"/>
    <cellStyle name="Normal 13 3" xfId="337"/>
    <cellStyle name="Normal 14" xfId="338"/>
    <cellStyle name="Normal 14 2" xfId="339"/>
    <cellStyle name="Normal 14 2 2" xfId="340"/>
    <cellStyle name="Normal 14 3" xfId="341"/>
    <cellStyle name="Normal 15" xfId="342"/>
    <cellStyle name="Normal 16" xfId="343"/>
    <cellStyle name="Normal 16 2" xfId="344"/>
    <cellStyle name="Normal 16 2 2" xfId="345"/>
    <cellStyle name="Normal 16 3" xfId="346"/>
    <cellStyle name="Normal 17" xfId="347"/>
    <cellStyle name="Normal 17 2" xfId="348"/>
    <cellStyle name="Normal 17 2 2" xfId="349"/>
    <cellStyle name="Normal 17 3" xfId="350"/>
    <cellStyle name="Normal 18" xfId="351"/>
    <cellStyle name="Normal 19" xfId="352"/>
    <cellStyle name="Normal 19 2" xfId="353"/>
    <cellStyle name="Normal 19 2 2" xfId="354"/>
    <cellStyle name="Normal 19 3" xfId="355"/>
    <cellStyle name="Normal 2" xfId="356"/>
    <cellStyle name="Normal 2 2" xfId="357"/>
    <cellStyle name="Normal 2 2 2" xfId="358"/>
    <cellStyle name="Normal 2 2 3" xfId="359"/>
    <cellStyle name="Normal 2 3" xfId="360"/>
    <cellStyle name="Normal 2 4" xfId="361"/>
    <cellStyle name="Normal 2 5" xfId="362"/>
    <cellStyle name="Normal 2 6" xfId="363"/>
    <cellStyle name="Normal 2 6 2" xfId="364"/>
    <cellStyle name="Normal 2 7" xfId="365"/>
    <cellStyle name="Normal 2 8" xfId="366"/>
    <cellStyle name="Normal 20" xfId="367"/>
    <cellStyle name="Normal 21" xfId="368"/>
    <cellStyle name="Normal 21 2" xfId="369"/>
    <cellStyle name="Normal 22" xfId="370"/>
    <cellStyle name="Normal 23" xfId="371"/>
    <cellStyle name="Normal 23 2" xfId="372"/>
    <cellStyle name="Normal 23 2 2" xfId="373"/>
    <cellStyle name="Normal 23 3" xfId="374"/>
    <cellStyle name="Normal 24" xfId="375"/>
    <cellStyle name="Normal 25" xfId="376"/>
    <cellStyle name="Normal 26" xfId="377"/>
    <cellStyle name="Normal 27" xfId="378"/>
    <cellStyle name="Normal 28" xfId="379"/>
    <cellStyle name="Normal 29" xfId="380"/>
    <cellStyle name="Normal 3" xfId="381"/>
    <cellStyle name="Normal 3 2" xfId="382"/>
    <cellStyle name="Normal 3 3" xfId="383"/>
    <cellStyle name="Normal 3 3 2" xfId="384"/>
    <cellStyle name="Normal 3 3 2 2" xfId="385"/>
    <cellStyle name="Normal 3 3 3" xfId="386"/>
    <cellStyle name="Normal 3 4" xfId="387"/>
    <cellStyle name="Normal 30" xfId="7"/>
    <cellStyle name="Normal 4" xfId="11"/>
    <cellStyle name="Normal 4 2" xfId="388"/>
    <cellStyle name="Normal 5" xfId="389"/>
    <cellStyle name="Normal 5 2" xfId="5"/>
    <cellStyle name="Normal 5 2 2" xfId="390"/>
    <cellStyle name="Normal 5 3" xfId="391"/>
    <cellStyle name="Normal 6" xfId="12"/>
    <cellStyle name="Normal 6 2" xfId="392"/>
    <cellStyle name="Normal 6 3" xfId="393"/>
    <cellStyle name="Normal 6 4" xfId="394"/>
    <cellStyle name="Normal 7" xfId="395"/>
    <cellStyle name="Normal 8" xfId="396"/>
    <cellStyle name="Normal 8 2" xfId="397"/>
    <cellStyle name="Normal 9" xfId="398"/>
    <cellStyle name="Normal 9 2" xfId="399"/>
    <cellStyle name="Normal 9 2 2" xfId="400"/>
    <cellStyle name="Normal 9 2 2 2" xfId="401"/>
    <cellStyle name="Normal 9 2 3" xfId="402"/>
    <cellStyle name="Normal 9 3" xfId="403"/>
    <cellStyle name="Normal 9 3 2" xfId="404"/>
    <cellStyle name="Normal 9 4" xfId="405"/>
    <cellStyle name="Normal_LGE DEPR 8001 and 8001b Dec '12" xfId="10"/>
    <cellStyle name="Note 2" xfId="406"/>
    <cellStyle name="Note 2 2" xfId="407"/>
    <cellStyle name="Note 2 2 2" xfId="408"/>
    <cellStyle name="Note 2 2 2 2" xfId="409"/>
    <cellStyle name="Note 2 2 3" xfId="410"/>
    <cellStyle name="Note 3" xfId="411"/>
    <cellStyle name="Note 4" xfId="412"/>
    <cellStyle name="Note 4 2" xfId="413"/>
    <cellStyle name="Note 4 2 2" xfId="414"/>
    <cellStyle name="Note 4 3" xfId="415"/>
    <cellStyle name="Note 5" xfId="416"/>
    <cellStyle name="Note 5 2" xfId="417"/>
    <cellStyle name="Note 5 2 2" xfId="418"/>
    <cellStyle name="Note 5 3" xfId="419"/>
    <cellStyle name="Note 6" xfId="420"/>
    <cellStyle name="Output 2" xfId="421"/>
    <cellStyle name="Output 3" xfId="422"/>
    <cellStyle name="Output 4" xfId="423"/>
    <cellStyle name="Output Amounts" xfId="424"/>
    <cellStyle name="Output Amounts 2" xfId="425"/>
    <cellStyle name="OUTPUT AMOUNTS 3" xfId="426"/>
    <cellStyle name="Output Amounts_d1" xfId="427"/>
    <cellStyle name="Output Column Headings" xfId="428"/>
    <cellStyle name="Output Column Headings 2" xfId="429"/>
    <cellStyle name="OUTPUT COLUMN HEADINGS 3" xfId="430"/>
    <cellStyle name="Output Column Headings_d1" xfId="431"/>
    <cellStyle name="Output Line Items" xfId="432"/>
    <cellStyle name="Output Line Items 2" xfId="433"/>
    <cellStyle name="OUTPUT LINE ITEMS 3" xfId="434"/>
    <cellStyle name="Output Line Items_d1" xfId="435"/>
    <cellStyle name="Output Report Heading" xfId="436"/>
    <cellStyle name="Output Report Heading 2" xfId="437"/>
    <cellStyle name="OUTPUT REPORT HEADING 3" xfId="438"/>
    <cellStyle name="Output Report Heading_d1" xfId="439"/>
    <cellStyle name="Output Report Title" xfId="440"/>
    <cellStyle name="Output Report Title 2" xfId="441"/>
    <cellStyle name="OUTPUT REPORT TITLE 3" xfId="442"/>
    <cellStyle name="Output Report Title_d1" xfId="443"/>
    <cellStyle name="Percent 2" xfId="8"/>
    <cellStyle name="Percent 2 2" xfId="444"/>
    <cellStyle name="Percent 2 3" xfId="445"/>
    <cellStyle name="Percent 2 4" xfId="446"/>
    <cellStyle name="Percent 3" xfId="447"/>
    <cellStyle name="PSChar" xfId="448"/>
    <cellStyle name="PSChar 2" xfId="449"/>
    <cellStyle name="PSDate" xfId="450"/>
    <cellStyle name="PSDec" xfId="451"/>
    <cellStyle name="PSHeading" xfId="452"/>
    <cellStyle name="PSInt" xfId="453"/>
    <cellStyle name="PSSpacer" xfId="454"/>
    <cellStyle name="ReportTitlePrompt" xfId="455"/>
    <cellStyle name="ReportTitlePrompt 2" xfId="456"/>
    <cellStyle name="ReportTitleValue" xfId="457"/>
    <cellStyle name="RowAcctAbovePrompt" xfId="458"/>
    <cellStyle name="RowAcctSOBAbovePrompt" xfId="459"/>
    <cellStyle name="RowAcctSOBValue" xfId="460"/>
    <cellStyle name="RowAcctValue" xfId="461"/>
    <cellStyle name="RowAttrAbovePrompt" xfId="462"/>
    <cellStyle name="RowAttrValue" xfId="463"/>
    <cellStyle name="RowColSetAbovePrompt" xfId="464"/>
    <cellStyle name="RowColSetLeftPrompt" xfId="465"/>
    <cellStyle name="RowColSetValue" xfId="466"/>
    <cellStyle name="RowColSetValue 2" xfId="467"/>
    <cellStyle name="RowLeftPrompt" xfId="468"/>
    <cellStyle name="SampleUsingFormatMask" xfId="469"/>
    <cellStyle name="SampleWithNoFormatMask" xfId="470"/>
    <cellStyle name="SAPBEXaggData" xfId="471"/>
    <cellStyle name="SAPBEXaggData 2" xfId="472"/>
    <cellStyle name="SAPBEXaggDataEmph" xfId="473"/>
    <cellStyle name="SAPBEXaggItem" xfId="474"/>
    <cellStyle name="SAPBEXaggItem 2" xfId="475"/>
    <cellStyle name="SAPBEXaggItemX" xfId="476"/>
    <cellStyle name="SAPBEXaggItemX 2" xfId="477"/>
    <cellStyle name="SAPBEXchaText" xfId="478"/>
    <cellStyle name="SAPBEXchaText 2" xfId="479"/>
    <cellStyle name="SAPBEXexcBad7" xfId="480"/>
    <cellStyle name="SAPBEXexcBad7 2" xfId="481"/>
    <cellStyle name="SAPBEXexcBad8" xfId="482"/>
    <cellStyle name="SAPBEXexcBad9" xfId="483"/>
    <cellStyle name="SAPBEXexcCritical4" xfId="484"/>
    <cellStyle name="SAPBEXexcCritical4 2" xfId="485"/>
    <cellStyle name="SAPBEXexcCritical5" xfId="486"/>
    <cellStyle name="SAPBEXexcCritical5 2" xfId="487"/>
    <cellStyle name="SAPBEXexcCritical6" xfId="488"/>
    <cellStyle name="SAPBEXexcCritical6 2" xfId="489"/>
    <cellStyle name="SAPBEXexcGood1" xfId="490"/>
    <cellStyle name="SAPBEXexcGood2" xfId="491"/>
    <cellStyle name="SAPBEXexcGood3" xfId="492"/>
    <cellStyle name="SAPBEXexcGood3 2" xfId="493"/>
    <cellStyle name="SAPBEXfilterDrill" xfId="494"/>
    <cellStyle name="SAPBEXfilterDrill 2" xfId="495"/>
    <cellStyle name="SAPBEXfilterItem" xfId="496"/>
    <cellStyle name="SAPBEXfilterItem 2" xfId="497"/>
    <cellStyle name="SAPBEXfilterText" xfId="498"/>
    <cellStyle name="SAPBEXfilterText 2" xfId="499"/>
    <cellStyle name="SAPBEXformats" xfId="500"/>
    <cellStyle name="SAPBEXformats 2" xfId="501"/>
    <cellStyle name="SAPBEXheaderItem" xfId="502"/>
    <cellStyle name="SAPBEXheaderItem 2" xfId="503"/>
    <cellStyle name="SAPBEXheaderText" xfId="504"/>
    <cellStyle name="SAPBEXheaderText 2" xfId="505"/>
    <cellStyle name="SAPBEXHLevel0" xfId="506"/>
    <cellStyle name="SAPBEXHLevel0 2" xfId="507"/>
    <cellStyle name="SAPBEXHLevel0X" xfId="508"/>
    <cellStyle name="SAPBEXHLevel0X 2" xfId="509"/>
    <cellStyle name="SAPBEXHLevel1" xfId="510"/>
    <cellStyle name="SAPBEXHLevel1 2" xfId="511"/>
    <cellStyle name="SAPBEXHLevel1X" xfId="512"/>
    <cellStyle name="SAPBEXHLevel1X 2" xfId="513"/>
    <cellStyle name="SAPBEXHLevel2" xfId="514"/>
    <cellStyle name="SAPBEXHLevel2 2" xfId="515"/>
    <cellStyle name="SAPBEXHLevel2X" xfId="516"/>
    <cellStyle name="SAPBEXHLevel2X 2" xfId="517"/>
    <cellStyle name="SAPBEXHLevel3" xfId="518"/>
    <cellStyle name="SAPBEXHLevel3 2" xfId="519"/>
    <cellStyle name="SAPBEXHLevel3X" xfId="520"/>
    <cellStyle name="SAPBEXHLevel3X 2" xfId="521"/>
    <cellStyle name="SAPBEXresData" xfId="522"/>
    <cellStyle name="SAPBEXresDataEmph" xfId="523"/>
    <cellStyle name="SAPBEXresItem" xfId="524"/>
    <cellStyle name="SAPBEXresItem 2" xfId="525"/>
    <cellStyle name="SAPBEXresItemX" xfId="526"/>
    <cellStyle name="SAPBEXresItemX 2" xfId="527"/>
    <cellStyle name="SAPBEXstdData" xfId="528"/>
    <cellStyle name="SAPBEXstdData 2" xfId="529"/>
    <cellStyle name="SAPBEXstdDataEmph" xfId="530"/>
    <cellStyle name="SAPBEXstdDataEmph 2" xfId="531"/>
    <cellStyle name="SAPBEXstdItem" xfId="532"/>
    <cellStyle name="SAPBEXstdItem 2" xfId="533"/>
    <cellStyle name="SAPBEXstdItemX" xfId="534"/>
    <cellStyle name="SAPBEXstdItemX 2" xfId="535"/>
    <cellStyle name="SAPBEXtitle" xfId="536"/>
    <cellStyle name="SAPBEXundefined" xfId="537"/>
    <cellStyle name="SAPBEXundefined 2" xfId="538"/>
    <cellStyle name="SAPLocked" xfId="539"/>
    <cellStyle name="SAPLocked 2" xfId="540"/>
    <cellStyle name="Shade" xfId="541"/>
    <cellStyle name="Standard_CORE_20040805_Movement types_Sets_V0.1_e" xfId="542"/>
    <cellStyle name="Title 2" xfId="543"/>
    <cellStyle name="Title 3" xfId="544"/>
    <cellStyle name="Total 2" xfId="545"/>
    <cellStyle name="Total 3" xfId="546"/>
    <cellStyle name="Total 4" xfId="547"/>
    <cellStyle name="Undefiniert" xfId="548"/>
    <cellStyle name="UploadThisRowValue" xfId="549"/>
    <cellStyle name="Währung_KURSE3Q" xfId="550"/>
    <cellStyle name="Warning Text 2" xfId="551"/>
    <cellStyle name="Warning Text 3" xfId="552"/>
    <cellStyle name="Warning Text 4" xfId="5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414"/>
  <sheetViews>
    <sheetView tabSelected="1" view="pageBreakPreview" zoomScale="70" zoomScaleNormal="100" zoomScaleSheetLayoutView="70" workbookViewId="0">
      <pane xSplit="2" ySplit="4" topLeftCell="C248" activePane="bottomRight" state="frozen"/>
      <selection pane="topRight" activeCell="C1" sqref="C1"/>
      <selection pane="bottomLeft" activeCell="A5" sqref="A5"/>
      <selection pane="bottomRight" activeCell="C256" sqref="C256"/>
    </sheetView>
  </sheetViews>
  <sheetFormatPr defaultRowHeight="15.75" x14ac:dyDescent="0.25"/>
  <cols>
    <col min="1" max="1" width="43.7109375" style="4" bestFit="1" customWidth="1"/>
    <col min="2" max="2" width="17.28515625" style="5" bestFit="1" customWidth="1"/>
    <col min="3" max="3" width="24.85546875" style="4" customWidth="1"/>
    <col min="4" max="14" width="24.85546875" style="1" customWidth="1"/>
    <col min="15" max="15" width="24.85546875" style="2" customWidth="1"/>
    <col min="16" max="19" width="23.140625" style="1" hidden="1" customWidth="1"/>
    <col min="20" max="31" width="24.85546875" style="1" customWidth="1"/>
    <col min="32" max="32" width="24.85546875" style="2" customWidth="1"/>
    <col min="33" max="33" width="1.7109375" style="3" hidden="1" customWidth="1"/>
    <col min="34" max="45" width="24.7109375" style="1" customWidth="1"/>
    <col min="46" max="46" width="24.7109375" style="2" customWidth="1"/>
    <col min="47" max="50" width="19.42578125" style="1" hidden="1" customWidth="1"/>
    <col min="51" max="62" width="24.85546875" style="1" customWidth="1"/>
    <col min="63" max="63" width="24.85546875" style="2" customWidth="1"/>
    <col min="64" max="64" width="9.140625" style="1"/>
    <col min="65" max="70" width="12.28515625" style="1" bestFit="1" customWidth="1"/>
    <col min="71" max="92" width="5.5703125" style="1" bestFit="1" customWidth="1"/>
    <col min="93" max="16384" width="9.140625" style="1"/>
  </cols>
  <sheetData>
    <row r="1" spans="1:113" x14ac:dyDescent="0.25">
      <c r="A1" s="54" t="s">
        <v>334</v>
      </c>
      <c r="B1" s="50"/>
      <c r="C1" s="50"/>
      <c r="I1" s="53"/>
      <c r="J1" s="53"/>
      <c r="K1" s="53"/>
      <c r="L1" s="53"/>
      <c r="M1" s="53"/>
      <c r="N1" s="53"/>
      <c r="O1" s="52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2"/>
      <c r="AG1" s="51"/>
    </row>
    <row r="2" spans="1:113" x14ac:dyDescent="0.25">
      <c r="A2" s="54" t="s">
        <v>335</v>
      </c>
      <c r="B2" s="50"/>
      <c r="C2" s="50"/>
      <c r="AG2" s="49"/>
    </row>
    <row r="3" spans="1:113" x14ac:dyDescent="0.25">
      <c r="A3" s="48"/>
      <c r="B3" s="47"/>
      <c r="C3" s="46">
        <v>41699</v>
      </c>
      <c r="D3" s="46">
        <v>41730</v>
      </c>
      <c r="E3" s="46">
        <v>41760</v>
      </c>
      <c r="F3" s="46">
        <v>41791</v>
      </c>
      <c r="G3" s="46">
        <v>41821</v>
      </c>
      <c r="H3" s="46">
        <v>41852</v>
      </c>
      <c r="I3" s="46">
        <v>41883</v>
      </c>
      <c r="J3" s="46">
        <v>41913</v>
      </c>
      <c r="K3" s="46">
        <v>41944</v>
      </c>
      <c r="L3" s="46">
        <v>41974</v>
      </c>
      <c r="M3" s="46">
        <v>42005</v>
      </c>
      <c r="N3" s="46">
        <v>42036</v>
      </c>
      <c r="O3" s="45" t="s">
        <v>333</v>
      </c>
      <c r="P3" s="46">
        <v>42064</v>
      </c>
      <c r="Q3" s="46">
        <v>42095</v>
      </c>
      <c r="R3" s="46">
        <v>42125</v>
      </c>
      <c r="S3" s="46">
        <v>42156</v>
      </c>
      <c r="T3" s="46">
        <v>42186</v>
      </c>
      <c r="U3" s="46">
        <v>42217</v>
      </c>
      <c r="V3" s="46">
        <v>42248</v>
      </c>
      <c r="W3" s="46">
        <v>42278</v>
      </c>
      <c r="X3" s="46">
        <v>42309</v>
      </c>
      <c r="Y3" s="46">
        <v>42339</v>
      </c>
      <c r="Z3" s="46">
        <v>42370</v>
      </c>
      <c r="AA3" s="46">
        <v>42401</v>
      </c>
      <c r="AB3" s="46">
        <v>42430</v>
      </c>
      <c r="AC3" s="46">
        <v>42461</v>
      </c>
      <c r="AD3" s="46">
        <v>42491</v>
      </c>
      <c r="AE3" s="46">
        <v>42522</v>
      </c>
      <c r="AF3" s="45" t="s">
        <v>332</v>
      </c>
      <c r="AG3" s="46"/>
      <c r="AH3" s="46">
        <v>41699</v>
      </c>
      <c r="AI3" s="46">
        <v>41730</v>
      </c>
      <c r="AJ3" s="46">
        <v>41760</v>
      </c>
      <c r="AK3" s="46">
        <v>41791</v>
      </c>
      <c r="AL3" s="46">
        <v>41821</v>
      </c>
      <c r="AM3" s="46">
        <v>41852</v>
      </c>
      <c r="AN3" s="46">
        <v>41883</v>
      </c>
      <c r="AO3" s="46">
        <v>41913</v>
      </c>
      <c r="AP3" s="46">
        <v>41944</v>
      </c>
      <c r="AQ3" s="46">
        <v>41974</v>
      </c>
      <c r="AR3" s="46">
        <v>42005</v>
      </c>
      <c r="AS3" s="46">
        <v>42036</v>
      </c>
      <c r="AT3" s="45" t="s">
        <v>333</v>
      </c>
      <c r="AU3" s="46">
        <v>42064</v>
      </c>
      <c r="AV3" s="46">
        <v>42095</v>
      </c>
      <c r="AW3" s="46">
        <v>42125</v>
      </c>
      <c r="AX3" s="46">
        <v>42156</v>
      </c>
      <c r="AY3" s="46">
        <v>42186</v>
      </c>
      <c r="AZ3" s="46">
        <v>42217</v>
      </c>
      <c r="BA3" s="46">
        <v>42248</v>
      </c>
      <c r="BB3" s="46">
        <v>42278</v>
      </c>
      <c r="BC3" s="46">
        <v>42309</v>
      </c>
      <c r="BD3" s="46">
        <v>42339</v>
      </c>
      <c r="BE3" s="46">
        <v>42370</v>
      </c>
      <c r="BF3" s="46">
        <v>42401</v>
      </c>
      <c r="BG3" s="46">
        <v>42430</v>
      </c>
      <c r="BH3" s="46">
        <v>42461</v>
      </c>
      <c r="BI3" s="46">
        <v>42491</v>
      </c>
      <c r="BJ3" s="46">
        <v>42522</v>
      </c>
      <c r="BK3" s="45" t="s">
        <v>332</v>
      </c>
    </row>
    <row r="4" spans="1:113" s="37" customFormat="1" ht="63" customHeight="1" x14ac:dyDescent="0.25">
      <c r="A4" s="44" t="s">
        <v>331</v>
      </c>
      <c r="B4" s="43" t="s">
        <v>330</v>
      </c>
      <c r="C4" s="42" t="s">
        <v>336</v>
      </c>
      <c r="D4" s="42" t="s">
        <v>336</v>
      </c>
      <c r="E4" s="42" t="s">
        <v>336</v>
      </c>
      <c r="F4" s="42" t="s">
        <v>336</v>
      </c>
      <c r="G4" s="42" t="s">
        <v>336</v>
      </c>
      <c r="H4" s="42" t="s">
        <v>336</v>
      </c>
      <c r="I4" s="42" t="s">
        <v>329</v>
      </c>
      <c r="J4" s="42" t="s">
        <v>329</v>
      </c>
      <c r="K4" s="42" t="s">
        <v>329</v>
      </c>
      <c r="L4" s="42" t="s">
        <v>329</v>
      </c>
      <c r="M4" s="42" t="s">
        <v>329</v>
      </c>
      <c r="N4" s="42" t="s">
        <v>329</v>
      </c>
      <c r="O4" s="41" t="s">
        <v>329</v>
      </c>
      <c r="P4" s="42" t="s">
        <v>329</v>
      </c>
      <c r="Q4" s="42" t="s">
        <v>329</v>
      </c>
      <c r="R4" s="42" t="s">
        <v>329</v>
      </c>
      <c r="S4" s="42" t="s">
        <v>329</v>
      </c>
      <c r="T4" s="42" t="s">
        <v>329</v>
      </c>
      <c r="U4" s="42" t="s">
        <v>329</v>
      </c>
      <c r="V4" s="42" t="s">
        <v>329</v>
      </c>
      <c r="W4" s="42" t="s">
        <v>329</v>
      </c>
      <c r="X4" s="42" t="s">
        <v>329</v>
      </c>
      <c r="Y4" s="42" t="s">
        <v>329</v>
      </c>
      <c r="Z4" s="42" t="s">
        <v>329</v>
      </c>
      <c r="AA4" s="42" t="s">
        <v>329</v>
      </c>
      <c r="AB4" s="42" t="s">
        <v>329</v>
      </c>
      <c r="AC4" s="42" t="s">
        <v>329</v>
      </c>
      <c r="AD4" s="42" t="s">
        <v>329</v>
      </c>
      <c r="AE4" s="42" t="s">
        <v>329</v>
      </c>
      <c r="AF4" s="41" t="s">
        <v>329</v>
      </c>
      <c r="AG4" s="40"/>
      <c r="AH4" s="39" t="s">
        <v>328</v>
      </c>
      <c r="AI4" s="39" t="s">
        <v>328</v>
      </c>
      <c r="AJ4" s="39" t="s">
        <v>328</v>
      </c>
      <c r="AK4" s="39" t="s">
        <v>328</v>
      </c>
      <c r="AL4" s="39" t="s">
        <v>328</v>
      </c>
      <c r="AM4" s="39" t="s">
        <v>328</v>
      </c>
      <c r="AN4" s="39" t="s">
        <v>328</v>
      </c>
      <c r="AO4" s="39" t="s">
        <v>328</v>
      </c>
      <c r="AP4" s="39" t="s">
        <v>328</v>
      </c>
      <c r="AQ4" s="39" t="s">
        <v>328</v>
      </c>
      <c r="AR4" s="39" t="s">
        <v>328</v>
      </c>
      <c r="AS4" s="39" t="s">
        <v>328</v>
      </c>
      <c r="AT4" s="38" t="s">
        <v>328</v>
      </c>
      <c r="AU4" s="39" t="s">
        <v>328</v>
      </c>
      <c r="AV4" s="39" t="s">
        <v>328</v>
      </c>
      <c r="AW4" s="39" t="s">
        <v>328</v>
      </c>
      <c r="AX4" s="39" t="s">
        <v>328</v>
      </c>
      <c r="AY4" s="39" t="s">
        <v>328</v>
      </c>
      <c r="AZ4" s="39" t="s">
        <v>328</v>
      </c>
      <c r="BA4" s="39" t="s">
        <v>328</v>
      </c>
      <c r="BB4" s="39" t="s">
        <v>328</v>
      </c>
      <c r="BC4" s="39" t="s">
        <v>328</v>
      </c>
      <c r="BD4" s="39" t="s">
        <v>328</v>
      </c>
      <c r="BE4" s="39" t="s">
        <v>328</v>
      </c>
      <c r="BF4" s="39" t="s">
        <v>328</v>
      </c>
      <c r="BG4" s="39" t="s">
        <v>328</v>
      </c>
      <c r="BH4" s="39" t="s">
        <v>328</v>
      </c>
      <c r="BI4" s="39" t="s">
        <v>328</v>
      </c>
      <c r="BJ4" s="39" t="s">
        <v>328</v>
      </c>
      <c r="BK4" s="38" t="s">
        <v>328</v>
      </c>
    </row>
    <row r="5" spans="1:113" x14ac:dyDescent="0.25">
      <c r="A5" s="33" t="s">
        <v>327</v>
      </c>
      <c r="B5" s="32">
        <v>0</v>
      </c>
      <c r="C5" s="30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16">
        <f>SUM(C5:N5)</f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0</v>
      </c>
      <c r="AD5" s="9">
        <v>0</v>
      </c>
      <c r="AE5" s="9">
        <v>0</v>
      </c>
      <c r="AF5" s="16">
        <f t="shared" ref="AF5:AF68" si="0">SUM(T5:AE5)</f>
        <v>0</v>
      </c>
      <c r="AG5" s="31">
        <v>0</v>
      </c>
      <c r="AH5" s="31">
        <f>$B5/12*C5</f>
        <v>0</v>
      </c>
      <c r="AI5" s="30">
        <f t="shared" ref="AI5:AI68" si="1">$B5/12*D5</f>
        <v>0</v>
      </c>
      <c r="AJ5" s="30">
        <f t="shared" ref="AJ5:AJ68" si="2">$B5/12*E5</f>
        <v>0</v>
      </c>
      <c r="AK5" s="30">
        <f t="shared" ref="AK5:AK68" si="3">$B5/12*F5</f>
        <v>0</v>
      </c>
      <c r="AL5" s="30">
        <f t="shared" ref="AL5:AL68" si="4">$B5/12*G5</f>
        <v>0</v>
      </c>
      <c r="AM5" s="30">
        <f t="shared" ref="AM5:AM68" si="5">$B5/12*H5</f>
        <v>0</v>
      </c>
      <c r="AN5" s="9">
        <f t="shared" ref="AN5:AN68" si="6">$B5/12*I5</f>
        <v>0</v>
      </c>
      <c r="AO5" s="9">
        <f t="shared" ref="AO5:AO68" si="7">$B5/12*J5</f>
        <v>0</v>
      </c>
      <c r="AP5" s="9">
        <f t="shared" ref="AP5:AP68" si="8">$B5/12*K5</f>
        <v>0</v>
      </c>
      <c r="AQ5" s="9">
        <f t="shared" ref="AQ5:AQ68" si="9">$B5/12*L5</f>
        <v>0</v>
      </c>
      <c r="AR5" s="9">
        <f t="shared" ref="AR5:AR68" si="10">$B5/12*M5</f>
        <v>0</v>
      </c>
      <c r="AS5" s="9">
        <f t="shared" ref="AS5:AS68" si="11">$B5/12*N5</f>
        <v>0</v>
      </c>
      <c r="AT5" s="16">
        <f t="shared" ref="AT5:AT68" si="12">$B5/12*O5</f>
        <v>0</v>
      </c>
      <c r="AU5" s="9">
        <f t="shared" ref="AU5:AU68" si="13">$B5/12*P5</f>
        <v>0</v>
      </c>
      <c r="AV5" s="9">
        <f t="shared" ref="AV5:AV68" si="14">$B5/12*Q5</f>
        <v>0</v>
      </c>
      <c r="AW5" s="9">
        <f t="shared" ref="AW5:AW68" si="15">$B5/12*R5</f>
        <v>0</v>
      </c>
      <c r="AX5" s="9">
        <f t="shared" ref="AX5:AX68" si="16">$B5/12*S5</f>
        <v>0</v>
      </c>
      <c r="AY5" s="9">
        <f t="shared" ref="AY5:AY68" si="17">$B5/12*T5</f>
        <v>0</v>
      </c>
      <c r="AZ5" s="9">
        <f t="shared" ref="AZ5:AZ68" si="18">$B5/12*U5</f>
        <v>0</v>
      </c>
      <c r="BA5" s="9">
        <f t="shared" ref="BA5:BA68" si="19">$B5/12*V5</f>
        <v>0</v>
      </c>
      <c r="BB5" s="9">
        <f t="shared" ref="BB5:BB68" si="20">$B5/12*W5</f>
        <v>0</v>
      </c>
      <c r="BC5" s="9">
        <f t="shared" ref="BC5:BC68" si="21">$B5/12*X5</f>
        <v>0</v>
      </c>
      <c r="BD5" s="9">
        <f t="shared" ref="BD5:BD68" si="22">$B5/12*Y5</f>
        <v>0</v>
      </c>
      <c r="BE5" s="9">
        <f t="shared" ref="BE5:BE68" si="23">$B5/12*Z5</f>
        <v>0</v>
      </c>
      <c r="BF5" s="9">
        <f t="shared" ref="BF5:BF68" si="24">$B5/12*AA5</f>
        <v>0</v>
      </c>
      <c r="BG5" s="9">
        <f t="shared" ref="BG5:BG68" si="25">$B5/12*AB5</f>
        <v>0</v>
      </c>
      <c r="BH5" s="9">
        <f t="shared" ref="BH5:BH68" si="26">$B5/12*AC5</f>
        <v>0</v>
      </c>
      <c r="BI5" s="9">
        <f t="shared" ref="BI5:BI68" si="27">$B5/12*AD5</f>
        <v>0</v>
      </c>
      <c r="BJ5" s="9">
        <f t="shared" ref="BJ5:BJ68" si="28">$B5/12*AE5</f>
        <v>0</v>
      </c>
      <c r="BK5" s="16">
        <f t="shared" ref="BK5:BK68" si="29">$B5/12*AF5</f>
        <v>0</v>
      </c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</row>
    <row r="6" spans="1:113" x14ac:dyDescent="0.25">
      <c r="A6" s="33" t="s">
        <v>326</v>
      </c>
      <c r="B6" s="32">
        <v>0</v>
      </c>
      <c r="C6" s="30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16">
        <f t="shared" ref="O6:O69" si="30">SUM(C6:N6)</f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9">
        <v>0</v>
      </c>
      <c r="AE6" s="9">
        <v>0</v>
      </c>
      <c r="AF6" s="16">
        <f t="shared" si="0"/>
        <v>0</v>
      </c>
      <c r="AG6" s="31">
        <v>0</v>
      </c>
      <c r="AH6" s="31">
        <f t="shared" ref="AH6:AH69" si="31">$B6/12*C6</f>
        <v>0</v>
      </c>
      <c r="AI6" s="30">
        <f t="shared" si="1"/>
        <v>0</v>
      </c>
      <c r="AJ6" s="30">
        <f t="shared" si="2"/>
        <v>0</v>
      </c>
      <c r="AK6" s="30">
        <f t="shared" si="3"/>
        <v>0</v>
      </c>
      <c r="AL6" s="30">
        <f t="shared" si="4"/>
        <v>0</v>
      </c>
      <c r="AM6" s="30">
        <f t="shared" si="5"/>
        <v>0</v>
      </c>
      <c r="AN6" s="9">
        <f t="shared" si="6"/>
        <v>0</v>
      </c>
      <c r="AO6" s="19">
        <f t="shared" si="7"/>
        <v>0</v>
      </c>
      <c r="AP6" s="19">
        <f t="shared" si="8"/>
        <v>0</v>
      </c>
      <c r="AQ6" s="19">
        <f t="shared" si="9"/>
        <v>0</v>
      </c>
      <c r="AR6" s="19">
        <f t="shared" si="10"/>
        <v>0</v>
      </c>
      <c r="AS6" s="19">
        <f t="shared" si="11"/>
        <v>0</v>
      </c>
      <c r="AT6" s="16">
        <f t="shared" si="12"/>
        <v>0</v>
      </c>
      <c r="AU6" s="19">
        <f t="shared" si="13"/>
        <v>0</v>
      </c>
      <c r="AV6" s="19">
        <f t="shared" si="14"/>
        <v>0</v>
      </c>
      <c r="AW6" s="19">
        <f t="shared" si="15"/>
        <v>0</v>
      </c>
      <c r="AX6" s="19">
        <f t="shared" si="16"/>
        <v>0</v>
      </c>
      <c r="AY6" s="19">
        <f t="shared" si="17"/>
        <v>0</v>
      </c>
      <c r="AZ6" s="19">
        <f t="shared" si="18"/>
        <v>0</v>
      </c>
      <c r="BA6" s="19">
        <f t="shared" si="19"/>
        <v>0</v>
      </c>
      <c r="BB6" s="19">
        <f t="shared" si="20"/>
        <v>0</v>
      </c>
      <c r="BC6" s="19">
        <f t="shared" si="21"/>
        <v>0</v>
      </c>
      <c r="BD6" s="19">
        <f t="shared" si="22"/>
        <v>0</v>
      </c>
      <c r="BE6" s="19">
        <f t="shared" si="23"/>
        <v>0</v>
      </c>
      <c r="BF6" s="19">
        <f t="shared" si="24"/>
        <v>0</v>
      </c>
      <c r="BG6" s="19">
        <f t="shared" si="25"/>
        <v>0</v>
      </c>
      <c r="BH6" s="19">
        <f t="shared" si="26"/>
        <v>0</v>
      </c>
      <c r="BI6" s="19">
        <f t="shared" si="27"/>
        <v>0</v>
      </c>
      <c r="BJ6" s="19">
        <f t="shared" si="28"/>
        <v>0</v>
      </c>
      <c r="BK6" s="16">
        <f t="shared" si="29"/>
        <v>0</v>
      </c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</row>
    <row r="7" spans="1:113" x14ac:dyDescent="0.25">
      <c r="A7" s="33" t="s">
        <v>325</v>
      </c>
      <c r="B7" s="32">
        <v>0</v>
      </c>
      <c r="C7" s="30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16">
        <f t="shared" si="30"/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16">
        <f t="shared" si="0"/>
        <v>0</v>
      </c>
      <c r="AG7" s="31">
        <v>0</v>
      </c>
      <c r="AH7" s="31">
        <f t="shared" si="31"/>
        <v>0</v>
      </c>
      <c r="AI7" s="30">
        <f t="shared" si="1"/>
        <v>0</v>
      </c>
      <c r="AJ7" s="30">
        <f t="shared" si="2"/>
        <v>0</v>
      </c>
      <c r="AK7" s="30">
        <f t="shared" si="3"/>
        <v>0</v>
      </c>
      <c r="AL7" s="30">
        <f t="shared" si="4"/>
        <v>0</v>
      </c>
      <c r="AM7" s="30">
        <f t="shared" si="5"/>
        <v>0</v>
      </c>
      <c r="AN7" s="9">
        <f t="shared" si="6"/>
        <v>0</v>
      </c>
      <c r="AO7" s="19">
        <f t="shared" si="7"/>
        <v>0</v>
      </c>
      <c r="AP7" s="19">
        <f t="shared" si="8"/>
        <v>0</v>
      </c>
      <c r="AQ7" s="19">
        <f t="shared" si="9"/>
        <v>0</v>
      </c>
      <c r="AR7" s="19">
        <f t="shared" si="10"/>
        <v>0</v>
      </c>
      <c r="AS7" s="19">
        <f t="shared" si="11"/>
        <v>0</v>
      </c>
      <c r="AT7" s="16">
        <f t="shared" si="12"/>
        <v>0</v>
      </c>
      <c r="AU7" s="19">
        <f t="shared" si="13"/>
        <v>0</v>
      </c>
      <c r="AV7" s="19">
        <f t="shared" si="14"/>
        <v>0</v>
      </c>
      <c r="AW7" s="19">
        <f t="shared" si="15"/>
        <v>0</v>
      </c>
      <c r="AX7" s="19">
        <f t="shared" si="16"/>
        <v>0</v>
      </c>
      <c r="AY7" s="19">
        <f t="shared" si="17"/>
        <v>0</v>
      </c>
      <c r="AZ7" s="19">
        <f t="shared" si="18"/>
        <v>0</v>
      </c>
      <c r="BA7" s="19">
        <f t="shared" si="19"/>
        <v>0</v>
      </c>
      <c r="BB7" s="19">
        <f t="shared" si="20"/>
        <v>0</v>
      </c>
      <c r="BC7" s="19">
        <f t="shared" si="21"/>
        <v>0</v>
      </c>
      <c r="BD7" s="19">
        <f t="shared" si="22"/>
        <v>0</v>
      </c>
      <c r="BE7" s="19">
        <f t="shared" si="23"/>
        <v>0</v>
      </c>
      <c r="BF7" s="19">
        <f t="shared" si="24"/>
        <v>0</v>
      </c>
      <c r="BG7" s="19">
        <f t="shared" si="25"/>
        <v>0</v>
      </c>
      <c r="BH7" s="19">
        <f t="shared" si="26"/>
        <v>0</v>
      </c>
      <c r="BI7" s="19">
        <f t="shared" si="27"/>
        <v>0</v>
      </c>
      <c r="BJ7" s="19">
        <f t="shared" si="28"/>
        <v>0</v>
      </c>
      <c r="BK7" s="16">
        <f t="shared" si="29"/>
        <v>0</v>
      </c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</row>
    <row r="8" spans="1:113" x14ac:dyDescent="0.25">
      <c r="A8" s="33" t="s">
        <v>324</v>
      </c>
      <c r="B8" s="32">
        <v>0</v>
      </c>
      <c r="C8" s="30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16">
        <f t="shared" si="30"/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16">
        <f t="shared" si="0"/>
        <v>0</v>
      </c>
      <c r="AG8" s="31">
        <v>0</v>
      </c>
      <c r="AH8" s="31">
        <f t="shared" si="31"/>
        <v>0</v>
      </c>
      <c r="AI8" s="30">
        <f t="shared" si="1"/>
        <v>0</v>
      </c>
      <c r="AJ8" s="30">
        <f t="shared" si="2"/>
        <v>0</v>
      </c>
      <c r="AK8" s="30">
        <f t="shared" si="3"/>
        <v>0</v>
      </c>
      <c r="AL8" s="30">
        <f t="shared" si="4"/>
        <v>0</v>
      </c>
      <c r="AM8" s="30">
        <f t="shared" si="5"/>
        <v>0</v>
      </c>
      <c r="AN8" s="9">
        <f t="shared" si="6"/>
        <v>0</v>
      </c>
      <c r="AO8" s="19">
        <f t="shared" si="7"/>
        <v>0</v>
      </c>
      <c r="AP8" s="19">
        <f t="shared" si="8"/>
        <v>0</v>
      </c>
      <c r="AQ8" s="19">
        <f t="shared" si="9"/>
        <v>0</v>
      </c>
      <c r="AR8" s="19">
        <f t="shared" si="10"/>
        <v>0</v>
      </c>
      <c r="AS8" s="19">
        <f t="shared" si="11"/>
        <v>0</v>
      </c>
      <c r="AT8" s="16">
        <f t="shared" si="12"/>
        <v>0</v>
      </c>
      <c r="AU8" s="19">
        <f t="shared" si="13"/>
        <v>0</v>
      </c>
      <c r="AV8" s="19">
        <f t="shared" si="14"/>
        <v>0</v>
      </c>
      <c r="AW8" s="19">
        <f t="shared" si="15"/>
        <v>0</v>
      </c>
      <c r="AX8" s="19">
        <f t="shared" si="16"/>
        <v>0</v>
      </c>
      <c r="AY8" s="19">
        <f t="shared" si="17"/>
        <v>0</v>
      </c>
      <c r="AZ8" s="19">
        <f t="shared" si="18"/>
        <v>0</v>
      </c>
      <c r="BA8" s="19">
        <f t="shared" si="19"/>
        <v>0</v>
      </c>
      <c r="BB8" s="19">
        <f t="shared" si="20"/>
        <v>0</v>
      </c>
      <c r="BC8" s="19">
        <f t="shared" si="21"/>
        <v>0</v>
      </c>
      <c r="BD8" s="19">
        <f t="shared" si="22"/>
        <v>0</v>
      </c>
      <c r="BE8" s="19">
        <f t="shared" si="23"/>
        <v>0</v>
      </c>
      <c r="BF8" s="19">
        <f t="shared" si="24"/>
        <v>0</v>
      </c>
      <c r="BG8" s="19">
        <f t="shared" si="25"/>
        <v>0</v>
      </c>
      <c r="BH8" s="19">
        <f t="shared" si="26"/>
        <v>0</v>
      </c>
      <c r="BI8" s="19">
        <f t="shared" si="27"/>
        <v>0</v>
      </c>
      <c r="BJ8" s="19">
        <f t="shared" si="28"/>
        <v>0</v>
      </c>
      <c r="BK8" s="16">
        <f t="shared" si="29"/>
        <v>0</v>
      </c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</row>
    <row r="9" spans="1:113" x14ac:dyDescent="0.25">
      <c r="A9" s="33" t="s">
        <v>323</v>
      </c>
      <c r="B9" s="32">
        <v>0</v>
      </c>
      <c r="C9" s="30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16">
        <f t="shared" si="30"/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16">
        <f t="shared" si="0"/>
        <v>0</v>
      </c>
      <c r="AG9" s="31">
        <v>0</v>
      </c>
      <c r="AH9" s="31">
        <f t="shared" si="31"/>
        <v>0</v>
      </c>
      <c r="AI9" s="30">
        <f t="shared" si="1"/>
        <v>0</v>
      </c>
      <c r="AJ9" s="30">
        <f t="shared" si="2"/>
        <v>0</v>
      </c>
      <c r="AK9" s="30">
        <f t="shared" si="3"/>
        <v>0</v>
      </c>
      <c r="AL9" s="30">
        <f t="shared" si="4"/>
        <v>0</v>
      </c>
      <c r="AM9" s="30">
        <f t="shared" si="5"/>
        <v>0</v>
      </c>
      <c r="AN9" s="9">
        <f t="shared" si="6"/>
        <v>0</v>
      </c>
      <c r="AO9" s="19">
        <f t="shared" si="7"/>
        <v>0</v>
      </c>
      <c r="AP9" s="19">
        <f t="shared" si="8"/>
        <v>0</v>
      </c>
      <c r="AQ9" s="19">
        <f t="shared" si="9"/>
        <v>0</v>
      </c>
      <c r="AR9" s="19">
        <f t="shared" si="10"/>
        <v>0</v>
      </c>
      <c r="AS9" s="19">
        <f t="shared" si="11"/>
        <v>0</v>
      </c>
      <c r="AT9" s="16">
        <f t="shared" si="12"/>
        <v>0</v>
      </c>
      <c r="AU9" s="19">
        <f t="shared" si="13"/>
        <v>0</v>
      </c>
      <c r="AV9" s="19">
        <f t="shared" si="14"/>
        <v>0</v>
      </c>
      <c r="AW9" s="19">
        <f t="shared" si="15"/>
        <v>0</v>
      </c>
      <c r="AX9" s="19">
        <f t="shared" si="16"/>
        <v>0</v>
      </c>
      <c r="AY9" s="19">
        <f t="shared" si="17"/>
        <v>0</v>
      </c>
      <c r="AZ9" s="19">
        <f t="shared" si="18"/>
        <v>0</v>
      </c>
      <c r="BA9" s="19">
        <f t="shared" si="19"/>
        <v>0</v>
      </c>
      <c r="BB9" s="19">
        <f t="shared" si="20"/>
        <v>0</v>
      </c>
      <c r="BC9" s="19">
        <f t="shared" si="21"/>
        <v>0</v>
      </c>
      <c r="BD9" s="19">
        <f t="shared" si="22"/>
        <v>0</v>
      </c>
      <c r="BE9" s="19">
        <f t="shared" si="23"/>
        <v>0</v>
      </c>
      <c r="BF9" s="19">
        <f t="shared" si="24"/>
        <v>0</v>
      </c>
      <c r="BG9" s="19">
        <f t="shared" si="25"/>
        <v>0</v>
      </c>
      <c r="BH9" s="19">
        <f t="shared" si="26"/>
        <v>0</v>
      </c>
      <c r="BI9" s="19">
        <f t="shared" si="27"/>
        <v>0</v>
      </c>
      <c r="BJ9" s="19">
        <f t="shared" si="28"/>
        <v>0</v>
      </c>
      <c r="BK9" s="16">
        <f t="shared" si="29"/>
        <v>0</v>
      </c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</row>
    <row r="10" spans="1:113" x14ac:dyDescent="0.25">
      <c r="A10" s="33" t="s">
        <v>322</v>
      </c>
      <c r="B10" s="32">
        <v>0</v>
      </c>
      <c r="C10" s="30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16">
        <f t="shared" si="30"/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16">
        <f t="shared" si="0"/>
        <v>0</v>
      </c>
      <c r="AG10" s="31">
        <v>0</v>
      </c>
      <c r="AH10" s="31">
        <f t="shared" si="31"/>
        <v>0</v>
      </c>
      <c r="AI10" s="30">
        <f t="shared" si="1"/>
        <v>0</v>
      </c>
      <c r="AJ10" s="30">
        <f t="shared" si="2"/>
        <v>0</v>
      </c>
      <c r="AK10" s="30">
        <f t="shared" si="3"/>
        <v>0</v>
      </c>
      <c r="AL10" s="30">
        <f t="shared" si="4"/>
        <v>0</v>
      </c>
      <c r="AM10" s="30">
        <f t="shared" si="5"/>
        <v>0</v>
      </c>
      <c r="AN10" s="9">
        <f t="shared" si="6"/>
        <v>0</v>
      </c>
      <c r="AO10" s="19">
        <f t="shared" si="7"/>
        <v>0</v>
      </c>
      <c r="AP10" s="19">
        <f t="shared" si="8"/>
        <v>0</v>
      </c>
      <c r="AQ10" s="19">
        <f t="shared" si="9"/>
        <v>0</v>
      </c>
      <c r="AR10" s="19">
        <f t="shared" si="10"/>
        <v>0</v>
      </c>
      <c r="AS10" s="19">
        <f t="shared" si="11"/>
        <v>0</v>
      </c>
      <c r="AT10" s="16">
        <f t="shared" si="12"/>
        <v>0</v>
      </c>
      <c r="AU10" s="19">
        <f t="shared" si="13"/>
        <v>0</v>
      </c>
      <c r="AV10" s="19">
        <f t="shared" si="14"/>
        <v>0</v>
      </c>
      <c r="AW10" s="19">
        <f t="shared" si="15"/>
        <v>0</v>
      </c>
      <c r="AX10" s="19">
        <f t="shared" si="16"/>
        <v>0</v>
      </c>
      <c r="AY10" s="19">
        <f t="shared" si="17"/>
        <v>0</v>
      </c>
      <c r="AZ10" s="19">
        <f t="shared" si="18"/>
        <v>0</v>
      </c>
      <c r="BA10" s="19">
        <f t="shared" si="19"/>
        <v>0</v>
      </c>
      <c r="BB10" s="19">
        <f t="shared" si="20"/>
        <v>0</v>
      </c>
      <c r="BC10" s="19">
        <f t="shared" si="21"/>
        <v>0</v>
      </c>
      <c r="BD10" s="19">
        <f t="shared" si="22"/>
        <v>0</v>
      </c>
      <c r="BE10" s="19">
        <f t="shared" si="23"/>
        <v>0</v>
      </c>
      <c r="BF10" s="19">
        <f t="shared" si="24"/>
        <v>0</v>
      </c>
      <c r="BG10" s="19">
        <f t="shared" si="25"/>
        <v>0</v>
      </c>
      <c r="BH10" s="19">
        <f t="shared" si="26"/>
        <v>0</v>
      </c>
      <c r="BI10" s="19">
        <f t="shared" si="27"/>
        <v>0</v>
      </c>
      <c r="BJ10" s="19">
        <f t="shared" si="28"/>
        <v>0</v>
      </c>
      <c r="BK10" s="16">
        <f t="shared" si="29"/>
        <v>0</v>
      </c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</row>
    <row r="11" spans="1:113" x14ac:dyDescent="0.25">
      <c r="A11" s="33" t="s">
        <v>321</v>
      </c>
      <c r="B11" s="32">
        <v>0</v>
      </c>
      <c r="C11" s="30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16">
        <f t="shared" si="30"/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16">
        <f t="shared" si="0"/>
        <v>0</v>
      </c>
      <c r="AG11" s="31">
        <v>0</v>
      </c>
      <c r="AH11" s="31">
        <f t="shared" si="31"/>
        <v>0</v>
      </c>
      <c r="AI11" s="30">
        <f t="shared" si="1"/>
        <v>0</v>
      </c>
      <c r="AJ11" s="30">
        <f t="shared" si="2"/>
        <v>0</v>
      </c>
      <c r="AK11" s="30">
        <f t="shared" si="3"/>
        <v>0</v>
      </c>
      <c r="AL11" s="30">
        <f t="shared" si="4"/>
        <v>0</v>
      </c>
      <c r="AM11" s="30">
        <f t="shared" si="5"/>
        <v>0</v>
      </c>
      <c r="AN11" s="9">
        <f t="shared" si="6"/>
        <v>0</v>
      </c>
      <c r="AO11" s="19">
        <f t="shared" si="7"/>
        <v>0</v>
      </c>
      <c r="AP11" s="19">
        <f t="shared" si="8"/>
        <v>0</v>
      </c>
      <c r="AQ11" s="19">
        <f t="shared" si="9"/>
        <v>0</v>
      </c>
      <c r="AR11" s="19">
        <f t="shared" si="10"/>
        <v>0</v>
      </c>
      <c r="AS11" s="19">
        <f t="shared" si="11"/>
        <v>0</v>
      </c>
      <c r="AT11" s="16">
        <f t="shared" si="12"/>
        <v>0</v>
      </c>
      <c r="AU11" s="19">
        <f t="shared" si="13"/>
        <v>0</v>
      </c>
      <c r="AV11" s="19">
        <f t="shared" si="14"/>
        <v>0</v>
      </c>
      <c r="AW11" s="19">
        <f t="shared" si="15"/>
        <v>0</v>
      </c>
      <c r="AX11" s="19">
        <f t="shared" si="16"/>
        <v>0</v>
      </c>
      <c r="AY11" s="19">
        <f t="shared" si="17"/>
        <v>0</v>
      </c>
      <c r="AZ11" s="19">
        <f t="shared" si="18"/>
        <v>0</v>
      </c>
      <c r="BA11" s="19">
        <f t="shared" si="19"/>
        <v>0</v>
      </c>
      <c r="BB11" s="19">
        <f t="shared" si="20"/>
        <v>0</v>
      </c>
      <c r="BC11" s="19">
        <f t="shared" si="21"/>
        <v>0</v>
      </c>
      <c r="BD11" s="19">
        <f t="shared" si="22"/>
        <v>0</v>
      </c>
      <c r="BE11" s="19">
        <f t="shared" si="23"/>
        <v>0</v>
      </c>
      <c r="BF11" s="19">
        <f t="shared" si="24"/>
        <v>0</v>
      </c>
      <c r="BG11" s="19">
        <f t="shared" si="25"/>
        <v>0</v>
      </c>
      <c r="BH11" s="19">
        <f t="shared" si="26"/>
        <v>0</v>
      </c>
      <c r="BI11" s="19">
        <f t="shared" si="27"/>
        <v>0</v>
      </c>
      <c r="BJ11" s="19">
        <f t="shared" si="28"/>
        <v>0</v>
      </c>
      <c r="BK11" s="16">
        <f t="shared" si="29"/>
        <v>0</v>
      </c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</row>
    <row r="12" spans="1:113" x14ac:dyDescent="0.25">
      <c r="A12" s="33" t="s">
        <v>320</v>
      </c>
      <c r="B12" s="32">
        <v>0</v>
      </c>
      <c r="C12" s="30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16">
        <f t="shared" si="30"/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16">
        <f t="shared" si="0"/>
        <v>0</v>
      </c>
      <c r="AG12" s="31">
        <v>0</v>
      </c>
      <c r="AH12" s="31">
        <f t="shared" si="31"/>
        <v>0</v>
      </c>
      <c r="AI12" s="30">
        <f t="shared" si="1"/>
        <v>0</v>
      </c>
      <c r="AJ12" s="30">
        <f t="shared" si="2"/>
        <v>0</v>
      </c>
      <c r="AK12" s="30">
        <f t="shared" si="3"/>
        <v>0</v>
      </c>
      <c r="AL12" s="30">
        <f t="shared" si="4"/>
        <v>0</v>
      </c>
      <c r="AM12" s="30">
        <f t="shared" si="5"/>
        <v>0</v>
      </c>
      <c r="AN12" s="9">
        <f t="shared" si="6"/>
        <v>0</v>
      </c>
      <c r="AO12" s="19">
        <f t="shared" si="7"/>
        <v>0</v>
      </c>
      <c r="AP12" s="19">
        <f t="shared" si="8"/>
        <v>0</v>
      </c>
      <c r="AQ12" s="19">
        <f t="shared" si="9"/>
        <v>0</v>
      </c>
      <c r="AR12" s="19">
        <f t="shared" si="10"/>
        <v>0</v>
      </c>
      <c r="AS12" s="19">
        <f t="shared" si="11"/>
        <v>0</v>
      </c>
      <c r="AT12" s="16">
        <f t="shared" si="12"/>
        <v>0</v>
      </c>
      <c r="AU12" s="19">
        <f t="shared" si="13"/>
        <v>0</v>
      </c>
      <c r="AV12" s="19">
        <f t="shared" si="14"/>
        <v>0</v>
      </c>
      <c r="AW12" s="19">
        <f t="shared" si="15"/>
        <v>0</v>
      </c>
      <c r="AX12" s="19">
        <f t="shared" si="16"/>
        <v>0</v>
      </c>
      <c r="AY12" s="19">
        <f t="shared" si="17"/>
        <v>0</v>
      </c>
      <c r="AZ12" s="19">
        <f t="shared" si="18"/>
        <v>0</v>
      </c>
      <c r="BA12" s="19">
        <f t="shared" si="19"/>
        <v>0</v>
      </c>
      <c r="BB12" s="19">
        <f t="shared" si="20"/>
        <v>0</v>
      </c>
      <c r="BC12" s="19">
        <f t="shared" si="21"/>
        <v>0</v>
      </c>
      <c r="BD12" s="19">
        <f t="shared" si="22"/>
        <v>0</v>
      </c>
      <c r="BE12" s="19">
        <f t="shared" si="23"/>
        <v>0</v>
      </c>
      <c r="BF12" s="19">
        <f t="shared" si="24"/>
        <v>0</v>
      </c>
      <c r="BG12" s="19">
        <f t="shared" si="25"/>
        <v>0</v>
      </c>
      <c r="BH12" s="19">
        <f t="shared" si="26"/>
        <v>0</v>
      </c>
      <c r="BI12" s="19">
        <f t="shared" si="27"/>
        <v>0</v>
      </c>
      <c r="BJ12" s="19">
        <f t="shared" si="28"/>
        <v>0</v>
      </c>
      <c r="BK12" s="16">
        <f t="shared" si="29"/>
        <v>0</v>
      </c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</row>
    <row r="13" spans="1:113" x14ac:dyDescent="0.25">
      <c r="A13" s="33" t="s">
        <v>319</v>
      </c>
      <c r="B13" s="32">
        <v>0</v>
      </c>
      <c r="C13" s="30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16">
        <f t="shared" si="30"/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16">
        <f t="shared" si="0"/>
        <v>0</v>
      </c>
      <c r="AG13" s="31">
        <v>0</v>
      </c>
      <c r="AH13" s="31">
        <f t="shared" si="31"/>
        <v>0</v>
      </c>
      <c r="AI13" s="30">
        <f t="shared" si="1"/>
        <v>0</v>
      </c>
      <c r="AJ13" s="30">
        <f t="shared" si="2"/>
        <v>0</v>
      </c>
      <c r="AK13" s="30">
        <f t="shared" si="3"/>
        <v>0</v>
      </c>
      <c r="AL13" s="30">
        <f t="shared" si="4"/>
        <v>0</v>
      </c>
      <c r="AM13" s="30">
        <f t="shared" si="5"/>
        <v>0</v>
      </c>
      <c r="AN13" s="9">
        <f t="shared" si="6"/>
        <v>0</v>
      </c>
      <c r="AO13" s="19">
        <f t="shared" si="7"/>
        <v>0</v>
      </c>
      <c r="AP13" s="19">
        <f t="shared" si="8"/>
        <v>0</v>
      </c>
      <c r="AQ13" s="19">
        <f t="shared" si="9"/>
        <v>0</v>
      </c>
      <c r="AR13" s="19">
        <f t="shared" si="10"/>
        <v>0</v>
      </c>
      <c r="AS13" s="19">
        <f t="shared" si="11"/>
        <v>0</v>
      </c>
      <c r="AT13" s="16">
        <f t="shared" si="12"/>
        <v>0</v>
      </c>
      <c r="AU13" s="19">
        <f t="shared" si="13"/>
        <v>0</v>
      </c>
      <c r="AV13" s="19">
        <f t="shared" si="14"/>
        <v>0</v>
      </c>
      <c r="AW13" s="19">
        <f t="shared" si="15"/>
        <v>0</v>
      </c>
      <c r="AX13" s="19">
        <f t="shared" si="16"/>
        <v>0</v>
      </c>
      <c r="AY13" s="19">
        <f t="shared" si="17"/>
        <v>0</v>
      </c>
      <c r="AZ13" s="19">
        <f t="shared" si="18"/>
        <v>0</v>
      </c>
      <c r="BA13" s="19">
        <f t="shared" si="19"/>
        <v>0</v>
      </c>
      <c r="BB13" s="19">
        <f t="shared" si="20"/>
        <v>0</v>
      </c>
      <c r="BC13" s="19">
        <f t="shared" si="21"/>
        <v>0</v>
      </c>
      <c r="BD13" s="19">
        <f t="shared" si="22"/>
        <v>0</v>
      </c>
      <c r="BE13" s="19">
        <f t="shared" si="23"/>
        <v>0</v>
      </c>
      <c r="BF13" s="19">
        <f t="shared" si="24"/>
        <v>0</v>
      </c>
      <c r="BG13" s="19">
        <f t="shared" si="25"/>
        <v>0</v>
      </c>
      <c r="BH13" s="19">
        <f t="shared" si="26"/>
        <v>0</v>
      </c>
      <c r="BI13" s="19">
        <f t="shared" si="27"/>
        <v>0</v>
      </c>
      <c r="BJ13" s="19">
        <f t="shared" si="28"/>
        <v>0</v>
      </c>
      <c r="BK13" s="16">
        <f t="shared" si="29"/>
        <v>0</v>
      </c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</row>
    <row r="14" spans="1:113" x14ac:dyDescent="0.25">
      <c r="A14" s="33" t="s">
        <v>318</v>
      </c>
      <c r="B14" s="32">
        <v>0</v>
      </c>
      <c r="C14" s="30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16">
        <f t="shared" si="30"/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16">
        <f t="shared" si="0"/>
        <v>0</v>
      </c>
      <c r="AG14" s="31">
        <v>0</v>
      </c>
      <c r="AH14" s="31">
        <f t="shared" si="31"/>
        <v>0</v>
      </c>
      <c r="AI14" s="30">
        <f t="shared" si="1"/>
        <v>0</v>
      </c>
      <c r="AJ14" s="30">
        <f t="shared" si="2"/>
        <v>0</v>
      </c>
      <c r="AK14" s="30">
        <f t="shared" si="3"/>
        <v>0</v>
      </c>
      <c r="AL14" s="30">
        <f t="shared" si="4"/>
        <v>0</v>
      </c>
      <c r="AM14" s="30">
        <f t="shared" si="5"/>
        <v>0</v>
      </c>
      <c r="AN14" s="9">
        <f t="shared" si="6"/>
        <v>0</v>
      </c>
      <c r="AO14" s="19">
        <f t="shared" si="7"/>
        <v>0</v>
      </c>
      <c r="AP14" s="19">
        <f t="shared" si="8"/>
        <v>0</v>
      </c>
      <c r="AQ14" s="19">
        <f t="shared" si="9"/>
        <v>0</v>
      </c>
      <c r="AR14" s="19">
        <f t="shared" si="10"/>
        <v>0</v>
      </c>
      <c r="AS14" s="19">
        <f t="shared" si="11"/>
        <v>0</v>
      </c>
      <c r="AT14" s="16">
        <f t="shared" si="12"/>
        <v>0</v>
      </c>
      <c r="AU14" s="19">
        <f t="shared" si="13"/>
        <v>0</v>
      </c>
      <c r="AV14" s="19">
        <f t="shared" si="14"/>
        <v>0</v>
      </c>
      <c r="AW14" s="19">
        <f t="shared" si="15"/>
        <v>0</v>
      </c>
      <c r="AX14" s="19">
        <f t="shared" si="16"/>
        <v>0</v>
      </c>
      <c r="AY14" s="19">
        <f t="shared" si="17"/>
        <v>0</v>
      </c>
      <c r="AZ14" s="19">
        <f t="shared" si="18"/>
        <v>0</v>
      </c>
      <c r="BA14" s="19">
        <f t="shared" si="19"/>
        <v>0</v>
      </c>
      <c r="BB14" s="19">
        <f t="shared" si="20"/>
        <v>0</v>
      </c>
      <c r="BC14" s="19">
        <f t="shared" si="21"/>
        <v>0</v>
      </c>
      <c r="BD14" s="19">
        <f t="shared" si="22"/>
        <v>0</v>
      </c>
      <c r="BE14" s="19">
        <f t="shared" si="23"/>
        <v>0</v>
      </c>
      <c r="BF14" s="19">
        <f t="shared" si="24"/>
        <v>0</v>
      </c>
      <c r="BG14" s="19">
        <f t="shared" si="25"/>
        <v>0</v>
      </c>
      <c r="BH14" s="19">
        <f t="shared" si="26"/>
        <v>0</v>
      </c>
      <c r="BI14" s="19">
        <f t="shared" si="27"/>
        <v>0</v>
      </c>
      <c r="BJ14" s="19">
        <f t="shared" si="28"/>
        <v>0</v>
      </c>
      <c r="BK14" s="16">
        <f t="shared" si="29"/>
        <v>0</v>
      </c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</row>
    <row r="15" spans="1:113" x14ac:dyDescent="0.25">
      <c r="A15" s="33" t="s">
        <v>317</v>
      </c>
      <c r="B15" s="32">
        <v>4.7999999999999996E-3</v>
      </c>
      <c r="C15" s="30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16">
        <f t="shared" si="30"/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16">
        <f t="shared" si="0"/>
        <v>0</v>
      </c>
      <c r="AG15" s="31">
        <v>0</v>
      </c>
      <c r="AH15" s="31">
        <f t="shared" si="31"/>
        <v>0</v>
      </c>
      <c r="AI15" s="30">
        <f t="shared" si="1"/>
        <v>0</v>
      </c>
      <c r="AJ15" s="30">
        <f t="shared" si="2"/>
        <v>0</v>
      </c>
      <c r="AK15" s="30">
        <f t="shared" si="3"/>
        <v>0</v>
      </c>
      <c r="AL15" s="30">
        <f t="shared" si="4"/>
        <v>0</v>
      </c>
      <c r="AM15" s="30">
        <f t="shared" si="5"/>
        <v>0</v>
      </c>
      <c r="AN15" s="9">
        <f t="shared" si="6"/>
        <v>0</v>
      </c>
      <c r="AO15" s="19">
        <f t="shared" si="7"/>
        <v>0</v>
      </c>
      <c r="AP15" s="19">
        <f t="shared" si="8"/>
        <v>0</v>
      </c>
      <c r="AQ15" s="19">
        <f t="shared" si="9"/>
        <v>0</v>
      </c>
      <c r="AR15" s="19">
        <f t="shared" si="10"/>
        <v>0</v>
      </c>
      <c r="AS15" s="19">
        <f t="shared" si="11"/>
        <v>0</v>
      </c>
      <c r="AT15" s="16">
        <f t="shared" si="12"/>
        <v>0</v>
      </c>
      <c r="AU15" s="19">
        <f t="shared" si="13"/>
        <v>0</v>
      </c>
      <c r="AV15" s="19">
        <f t="shared" si="14"/>
        <v>0</v>
      </c>
      <c r="AW15" s="19">
        <f t="shared" si="15"/>
        <v>0</v>
      </c>
      <c r="AX15" s="19">
        <f t="shared" si="16"/>
        <v>0</v>
      </c>
      <c r="AY15" s="19">
        <f t="shared" si="17"/>
        <v>0</v>
      </c>
      <c r="AZ15" s="19">
        <f t="shared" si="18"/>
        <v>0</v>
      </c>
      <c r="BA15" s="19">
        <f t="shared" si="19"/>
        <v>0</v>
      </c>
      <c r="BB15" s="19">
        <f t="shared" si="20"/>
        <v>0</v>
      </c>
      <c r="BC15" s="19">
        <f t="shared" si="21"/>
        <v>0</v>
      </c>
      <c r="BD15" s="19">
        <f t="shared" si="22"/>
        <v>0</v>
      </c>
      <c r="BE15" s="19">
        <f t="shared" si="23"/>
        <v>0</v>
      </c>
      <c r="BF15" s="19">
        <f t="shared" si="24"/>
        <v>0</v>
      </c>
      <c r="BG15" s="19">
        <f t="shared" si="25"/>
        <v>0</v>
      </c>
      <c r="BH15" s="19">
        <f t="shared" si="26"/>
        <v>0</v>
      </c>
      <c r="BI15" s="19">
        <f t="shared" si="27"/>
        <v>0</v>
      </c>
      <c r="BJ15" s="19">
        <f t="shared" si="28"/>
        <v>0</v>
      </c>
      <c r="BK15" s="16">
        <f t="shared" si="29"/>
        <v>0</v>
      </c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</row>
    <row r="16" spans="1:113" x14ac:dyDescent="0.25">
      <c r="A16" s="33" t="s">
        <v>316</v>
      </c>
      <c r="B16" s="32">
        <v>0</v>
      </c>
      <c r="C16" s="30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16">
        <f t="shared" si="30"/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16">
        <f t="shared" si="0"/>
        <v>0</v>
      </c>
      <c r="AG16" s="31">
        <v>0</v>
      </c>
      <c r="AH16" s="31">
        <f t="shared" si="31"/>
        <v>0</v>
      </c>
      <c r="AI16" s="30">
        <f t="shared" si="1"/>
        <v>0</v>
      </c>
      <c r="AJ16" s="30">
        <f t="shared" si="2"/>
        <v>0</v>
      </c>
      <c r="AK16" s="30">
        <f t="shared" si="3"/>
        <v>0</v>
      </c>
      <c r="AL16" s="30">
        <f t="shared" si="4"/>
        <v>0</v>
      </c>
      <c r="AM16" s="30">
        <f t="shared" si="5"/>
        <v>0</v>
      </c>
      <c r="AN16" s="9">
        <f t="shared" si="6"/>
        <v>0</v>
      </c>
      <c r="AO16" s="19">
        <f t="shared" si="7"/>
        <v>0</v>
      </c>
      <c r="AP16" s="19">
        <f t="shared" si="8"/>
        <v>0</v>
      </c>
      <c r="AQ16" s="19">
        <f t="shared" si="9"/>
        <v>0</v>
      </c>
      <c r="AR16" s="19">
        <f t="shared" si="10"/>
        <v>0</v>
      </c>
      <c r="AS16" s="19">
        <f t="shared" si="11"/>
        <v>0</v>
      </c>
      <c r="AT16" s="16">
        <f t="shared" si="12"/>
        <v>0</v>
      </c>
      <c r="AU16" s="19">
        <f t="shared" si="13"/>
        <v>0</v>
      </c>
      <c r="AV16" s="19">
        <f t="shared" si="14"/>
        <v>0</v>
      </c>
      <c r="AW16" s="19">
        <f t="shared" si="15"/>
        <v>0</v>
      </c>
      <c r="AX16" s="19">
        <f t="shared" si="16"/>
        <v>0</v>
      </c>
      <c r="AY16" s="19">
        <f t="shared" si="17"/>
        <v>0</v>
      </c>
      <c r="AZ16" s="19">
        <f t="shared" si="18"/>
        <v>0</v>
      </c>
      <c r="BA16" s="19">
        <f t="shared" si="19"/>
        <v>0</v>
      </c>
      <c r="BB16" s="19">
        <f t="shared" si="20"/>
        <v>0</v>
      </c>
      <c r="BC16" s="19">
        <f t="shared" si="21"/>
        <v>0</v>
      </c>
      <c r="BD16" s="19">
        <f t="shared" si="22"/>
        <v>0</v>
      </c>
      <c r="BE16" s="19">
        <f t="shared" si="23"/>
        <v>0</v>
      </c>
      <c r="BF16" s="19">
        <f t="shared" si="24"/>
        <v>0</v>
      </c>
      <c r="BG16" s="19">
        <f t="shared" si="25"/>
        <v>0</v>
      </c>
      <c r="BH16" s="19">
        <f t="shared" si="26"/>
        <v>0</v>
      </c>
      <c r="BI16" s="19">
        <f t="shared" si="27"/>
        <v>0</v>
      </c>
      <c r="BJ16" s="19">
        <f t="shared" si="28"/>
        <v>0</v>
      </c>
      <c r="BK16" s="16">
        <f t="shared" si="29"/>
        <v>0</v>
      </c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</row>
    <row r="17" spans="1:92" x14ac:dyDescent="0.25">
      <c r="A17" s="33" t="s">
        <v>315</v>
      </c>
      <c r="B17" s="32">
        <v>6.9900000000000004E-2</v>
      </c>
      <c r="C17" s="30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16">
        <f t="shared" si="30"/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16">
        <f t="shared" si="0"/>
        <v>0</v>
      </c>
      <c r="AG17" s="31">
        <v>0</v>
      </c>
      <c r="AH17" s="31">
        <f t="shared" si="31"/>
        <v>0</v>
      </c>
      <c r="AI17" s="30">
        <f t="shared" si="1"/>
        <v>0</v>
      </c>
      <c r="AJ17" s="30">
        <f t="shared" si="2"/>
        <v>0</v>
      </c>
      <c r="AK17" s="30">
        <f t="shared" si="3"/>
        <v>0</v>
      </c>
      <c r="AL17" s="30">
        <f t="shared" si="4"/>
        <v>0</v>
      </c>
      <c r="AM17" s="30">
        <f t="shared" si="5"/>
        <v>0</v>
      </c>
      <c r="AN17" s="9">
        <f t="shared" si="6"/>
        <v>0</v>
      </c>
      <c r="AO17" s="19">
        <f t="shared" si="7"/>
        <v>0</v>
      </c>
      <c r="AP17" s="19">
        <f t="shared" si="8"/>
        <v>0</v>
      </c>
      <c r="AQ17" s="19">
        <f t="shared" si="9"/>
        <v>0</v>
      </c>
      <c r="AR17" s="19">
        <f t="shared" si="10"/>
        <v>0</v>
      </c>
      <c r="AS17" s="19">
        <f t="shared" si="11"/>
        <v>0</v>
      </c>
      <c r="AT17" s="16">
        <f t="shared" si="12"/>
        <v>0</v>
      </c>
      <c r="AU17" s="19">
        <f t="shared" si="13"/>
        <v>0</v>
      </c>
      <c r="AV17" s="19">
        <f t="shared" si="14"/>
        <v>0</v>
      </c>
      <c r="AW17" s="19">
        <f t="shared" si="15"/>
        <v>0</v>
      </c>
      <c r="AX17" s="19">
        <f t="shared" si="16"/>
        <v>0</v>
      </c>
      <c r="AY17" s="19">
        <f t="shared" si="17"/>
        <v>0</v>
      </c>
      <c r="AZ17" s="19">
        <f t="shared" si="18"/>
        <v>0</v>
      </c>
      <c r="BA17" s="19">
        <f t="shared" si="19"/>
        <v>0</v>
      </c>
      <c r="BB17" s="19">
        <f t="shared" si="20"/>
        <v>0</v>
      </c>
      <c r="BC17" s="19">
        <f t="shared" si="21"/>
        <v>0</v>
      </c>
      <c r="BD17" s="19">
        <f t="shared" si="22"/>
        <v>0</v>
      </c>
      <c r="BE17" s="19">
        <f t="shared" si="23"/>
        <v>0</v>
      </c>
      <c r="BF17" s="19">
        <f t="shared" si="24"/>
        <v>0</v>
      </c>
      <c r="BG17" s="19">
        <f t="shared" si="25"/>
        <v>0</v>
      </c>
      <c r="BH17" s="19">
        <f t="shared" si="26"/>
        <v>0</v>
      </c>
      <c r="BI17" s="19">
        <f t="shared" si="27"/>
        <v>0</v>
      </c>
      <c r="BJ17" s="19">
        <f t="shared" si="28"/>
        <v>0</v>
      </c>
      <c r="BK17" s="16">
        <f t="shared" si="29"/>
        <v>0</v>
      </c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</row>
    <row r="18" spans="1:92" x14ac:dyDescent="0.25">
      <c r="A18" s="33" t="s">
        <v>314</v>
      </c>
      <c r="B18" s="32">
        <v>1.6500000000000001E-2</v>
      </c>
      <c r="C18" s="35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8">
        <f t="shared" si="30"/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8">
        <f t="shared" si="0"/>
        <v>0</v>
      </c>
      <c r="AG18" s="36">
        <v>0</v>
      </c>
      <c r="AH18" s="36">
        <f t="shared" si="31"/>
        <v>0</v>
      </c>
      <c r="AI18" s="35">
        <f t="shared" si="1"/>
        <v>0</v>
      </c>
      <c r="AJ18" s="35">
        <f t="shared" si="2"/>
        <v>0</v>
      </c>
      <c r="AK18" s="35">
        <f t="shared" si="3"/>
        <v>0</v>
      </c>
      <c r="AL18" s="35">
        <f t="shared" si="4"/>
        <v>0</v>
      </c>
      <c r="AM18" s="35">
        <f t="shared" si="5"/>
        <v>0</v>
      </c>
      <c r="AN18" s="19">
        <f t="shared" si="6"/>
        <v>0</v>
      </c>
      <c r="AO18" s="19">
        <f t="shared" si="7"/>
        <v>0</v>
      </c>
      <c r="AP18" s="19">
        <f t="shared" si="8"/>
        <v>0</v>
      </c>
      <c r="AQ18" s="19">
        <f t="shared" si="9"/>
        <v>0</v>
      </c>
      <c r="AR18" s="19">
        <f t="shared" si="10"/>
        <v>0</v>
      </c>
      <c r="AS18" s="19">
        <f t="shared" si="11"/>
        <v>0</v>
      </c>
      <c r="AT18" s="16">
        <f t="shared" si="12"/>
        <v>0</v>
      </c>
      <c r="AU18" s="19">
        <f t="shared" si="13"/>
        <v>0</v>
      </c>
      <c r="AV18" s="19">
        <f t="shared" si="14"/>
        <v>0</v>
      </c>
      <c r="AW18" s="19">
        <f t="shared" si="15"/>
        <v>0</v>
      </c>
      <c r="AX18" s="19">
        <f t="shared" si="16"/>
        <v>0</v>
      </c>
      <c r="AY18" s="19">
        <f t="shared" si="17"/>
        <v>0</v>
      </c>
      <c r="AZ18" s="19">
        <f t="shared" si="18"/>
        <v>0</v>
      </c>
      <c r="BA18" s="19">
        <f t="shared" si="19"/>
        <v>0</v>
      </c>
      <c r="BB18" s="19">
        <f t="shared" si="20"/>
        <v>0</v>
      </c>
      <c r="BC18" s="19">
        <f t="shared" si="21"/>
        <v>0</v>
      </c>
      <c r="BD18" s="19">
        <f t="shared" si="22"/>
        <v>0</v>
      </c>
      <c r="BE18" s="19">
        <f t="shared" si="23"/>
        <v>0</v>
      </c>
      <c r="BF18" s="19">
        <f t="shared" si="24"/>
        <v>0</v>
      </c>
      <c r="BG18" s="19">
        <f t="shared" si="25"/>
        <v>0</v>
      </c>
      <c r="BH18" s="19">
        <f t="shared" si="26"/>
        <v>0</v>
      </c>
      <c r="BI18" s="19">
        <f t="shared" si="27"/>
        <v>0</v>
      </c>
      <c r="BJ18" s="19">
        <f t="shared" si="28"/>
        <v>0</v>
      </c>
      <c r="BK18" s="16">
        <f t="shared" si="29"/>
        <v>0</v>
      </c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</row>
    <row r="19" spans="1:92" x14ac:dyDescent="0.25">
      <c r="A19" s="33" t="s">
        <v>313</v>
      </c>
      <c r="B19" s="32">
        <v>1.6500000000000001E-2</v>
      </c>
      <c r="C19" s="30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16">
        <f t="shared" si="30"/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16">
        <f t="shared" si="0"/>
        <v>0</v>
      </c>
      <c r="AG19" s="31">
        <v>0</v>
      </c>
      <c r="AH19" s="31">
        <f t="shared" si="31"/>
        <v>0</v>
      </c>
      <c r="AI19" s="30">
        <f t="shared" si="1"/>
        <v>0</v>
      </c>
      <c r="AJ19" s="30">
        <f t="shared" si="2"/>
        <v>0</v>
      </c>
      <c r="AK19" s="30">
        <f t="shared" si="3"/>
        <v>0</v>
      </c>
      <c r="AL19" s="30">
        <f t="shared" si="4"/>
        <v>0</v>
      </c>
      <c r="AM19" s="30">
        <f t="shared" si="5"/>
        <v>0</v>
      </c>
      <c r="AN19" s="9">
        <f t="shared" si="6"/>
        <v>0</v>
      </c>
      <c r="AO19" s="19">
        <f t="shared" si="7"/>
        <v>0</v>
      </c>
      <c r="AP19" s="19">
        <f t="shared" si="8"/>
        <v>0</v>
      </c>
      <c r="AQ19" s="19">
        <f t="shared" si="9"/>
        <v>0</v>
      </c>
      <c r="AR19" s="19">
        <f t="shared" si="10"/>
        <v>0</v>
      </c>
      <c r="AS19" s="19">
        <f t="shared" si="11"/>
        <v>0</v>
      </c>
      <c r="AT19" s="16">
        <f t="shared" si="12"/>
        <v>0</v>
      </c>
      <c r="AU19" s="19">
        <f t="shared" si="13"/>
        <v>0</v>
      </c>
      <c r="AV19" s="19">
        <f t="shared" si="14"/>
        <v>0</v>
      </c>
      <c r="AW19" s="19">
        <f t="shared" si="15"/>
        <v>0</v>
      </c>
      <c r="AX19" s="19">
        <f t="shared" si="16"/>
        <v>0</v>
      </c>
      <c r="AY19" s="19">
        <f t="shared" si="17"/>
        <v>0</v>
      </c>
      <c r="AZ19" s="19">
        <f t="shared" si="18"/>
        <v>0</v>
      </c>
      <c r="BA19" s="19">
        <f t="shared" si="19"/>
        <v>0</v>
      </c>
      <c r="BB19" s="19">
        <f t="shared" si="20"/>
        <v>0</v>
      </c>
      <c r="BC19" s="19">
        <f t="shared" si="21"/>
        <v>0</v>
      </c>
      <c r="BD19" s="19">
        <f t="shared" si="22"/>
        <v>0</v>
      </c>
      <c r="BE19" s="19">
        <f t="shared" si="23"/>
        <v>0</v>
      </c>
      <c r="BF19" s="19">
        <f t="shared" si="24"/>
        <v>0</v>
      </c>
      <c r="BG19" s="19">
        <f t="shared" si="25"/>
        <v>0</v>
      </c>
      <c r="BH19" s="19">
        <f t="shared" si="26"/>
        <v>0</v>
      </c>
      <c r="BI19" s="19">
        <f t="shared" si="27"/>
        <v>0</v>
      </c>
      <c r="BJ19" s="19">
        <f t="shared" si="28"/>
        <v>0</v>
      </c>
      <c r="BK19" s="16">
        <f t="shared" si="29"/>
        <v>0</v>
      </c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</row>
    <row r="20" spans="1:92" x14ac:dyDescent="0.25">
      <c r="A20" s="33" t="s">
        <v>312</v>
      </c>
      <c r="B20" s="32">
        <v>1.6500000000000001E-2</v>
      </c>
      <c r="C20" s="30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16">
        <f t="shared" si="30"/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16">
        <f t="shared" si="0"/>
        <v>0</v>
      </c>
      <c r="AG20" s="31">
        <v>0</v>
      </c>
      <c r="AH20" s="31">
        <f t="shared" si="31"/>
        <v>0</v>
      </c>
      <c r="AI20" s="30">
        <f t="shared" si="1"/>
        <v>0</v>
      </c>
      <c r="AJ20" s="30">
        <f t="shared" si="2"/>
        <v>0</v>
      </c>
      <c r="AK20" s="30">
        <f t="shared" si="3"/>
        <v>0</v>
      </c>
      <c r="AL20" s="30">
        <f t="shared" si="4"/>
        <v>0</v>
      </c>
      <c r="AM20" s="30">
        <f t="shared" si="5"/>
        <v>0</v>
      </c>
      <c r="AN20" s="9">
        <f t="shared" si="6"/>
        <v>0</v>
      </c>
      <c r="AO20" s="19">
        <f t="shared" si="7"/>
        <v>0</v>
      </c>
      <c r="AP20" s="19">
        <f t="shared" si="8"/>
        <v>0</v>
      </c>
      <c r="AQ20" s="19">
        <f t="shared" si="9"/>
        <v>0</v>
      </c>
      <c r="AR20" s="19">
        <f t="shared" si="10"/>
        <v>0</v>
      </c>
      <c r="AS20" s="19">
        <f t="shared" si="11"/>
        <v>0</v>
      </c>
      <c r="AT20" s="16">
        <f t="shared" si="12"/>
        <v>0</v>
      </c>
      <c r="AU20" s="19">
        <f t="shared" si="13"/>
        <v>0</v>
      </c>
      <c r="AV20" s="19">
        <f t="shared" si="14"/>
        <v>0</v>
      </c>
      <c r="AW20" s="19">
        <f t="shared" si="15"/>
        <v>0</v>
      </c>
      <c r="AX20" s="19">
        <f t="shared" si="16"/>
        <v>0</v>
      </c>
      <c r="AY20" s="19">
        <f t="shared" si="17"/>
        <v>0</v>
      </c>
      <c r="AZ20" s="19">
        <f t="shared" si="18"/>
        <v>0</v>
      </c>
      <c r="BA20" s="19">
        <f t="shared" si="19"/>
        <v>0</v>
      </c>
      <c r="BB20" s="19">
        <f t="shared" si="20"/>
        <v>0</v>
      </c>
      <c r="BC20" s="19">
        <f t="shared" si="21"/>
        <v>0</v>
      </c>
      <c r="BD20" s="19">
        <f t="shared" si="22"/>
        <v>0</v>
      </c>
      <c r="BE20" s="19">
        <f t="shared" si="23"/>
        <v>0</v>
      </c>
      <c r="BF20" s="19">
        <f t="shared" si="24"/>
        <v>0</v>
      </c>
      <c r="BG20" s="19">
        <f t="shared" si="25"/>
        <v>0</v>
      </c>
      <c r="BH20" s="19">
        <f t="shared" si="26"/>
        <v>0</v>
      </c>
      <c r="BI20" s="19">
        <f t="shared" si="27"/>
        <v>0</v>
      </c>
      <c r="BJ20" s="19">
        <f t="shared" si="28"/>
        <v>0</v>
      </c>
      <c r="BK20" s="16">
        <f t="shared" si="29"/>
        <v>0</v>
      </c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</row>
    <row r="21" spans="1:92" x14ac:dyDescent="0.25">
      <c r="A21" s="33" t="s">
        <v>311</v>
      </c>
      <c r="B21" s="32">
        <v>0</v>
      </c>
      <c r="C21" s="30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16">
        <f t="shared" si="30"/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16">
        <f t="shared" si="0"/>
        <v>0</v>
      </c>
      <c r="AG21" s="31">
        <v>0</v>
      </c>
      <c r="AH21" s="31">
        <f t="shared" si="31"/>
        <v>0</v>
      </c>
      <c r="AI21" s="30">
        <f t="shared" si="1"/>
        <v>0</v>
      </c>
      <c r="AJ21" s="30">
        <f t="shared" si="2"/>
        <v>0</v>
      </c>
      <c r="AK21" s="30">
        <f t="shared" si="3"/>
        <v>0</v>
      </c>
      <c r="AL21" s="30">
        <f t="shared" si="4"/>
        <v>0</v>
      </c>
      <c r="AM21" s="30">
        <f t="shared" si="5"/>
        <v>0</v>
      </c>
      <c r="AN21" s="9">
        <f t="shared" si="6"/>
        <v>0</v>
      </c>
      <c r="AO21" s="19">
        <f t="shared" si="7"/>
        <v>0</v>
      </c>
      <c r="AP21" s="19">
        <f t="shared" si="8"/>
        <v>0</v>
      </c>
      <c r="AQ21" s="19">
        <f t="shared" si="9"/>
        <v>0</v>
      </c>
      <c r="AR21" s="19">
        <f t="shared" si="10"/>
        <v>0</v>
      </c>
      <c r="AS21" s="19">
        <f t="shared" si="11"/>
        <v>0</v>
      </c>
      <c r="AT21" s="16">
        <f t="shared" si="12"/>
        <v>0</v>
      </c>
      <c r="AU21" s="19">
        <f t="shared" si="13"/>
        <v>0</v>
      </c>
      <c r="AV21" s="19">
        <f t="shared" si="14"/>
        <v>0</v>
      </c>
      <c r="AW21" s="19">
        <f t="shared" si="15"/>
        <v>0</v>
      </c>
      <c r="AX21" s="19">
        <f t="shared" si="16"/>
        <v>0</v>
      </c>
      <c r="AY21" s="19">
        <f t="shared" si="17"/>
        <v>0</v>
      </c>
      <c r="AZ21" s="19">
        <f t="shared" si="18"/>
        <v>0</v>
      </c>
      <c r="BA21" s="19">
        <f t="shared" si="19"/>
        <v>0</v>
      </c>
      <c r="BB21" s="19">
        <f t="shared" si="20"/>
        <v>0</v>
      </c>
      <c r="BC21" s="19">
        <f t="shared" si="21"/>
        <v>0</v>
      </c>
      <c r="BD21" s="19">
        <f t="shared" si="22"/>
        <v>0</v>
      </c>
      <c r="BE21" s="19">
        <f t="shared" si="23"/>
        <v>0</v>
      </c>
      <c r="BF21" s="19">
        <f t="shared" si="24"/>
        <v>0</v>
      </c>
      <c r="BG21" s="19">
        <f t="shared" si="25"/>
        <v>0</v>
      </c>
      <c r="BH21" s="19">
        <f t="shared" si="26"/>
        <v>0</v>
      </c>
      <c r="BI21" s="19">
        <f t="shared" si="27"/>
        <v>0</v>
      </c>
      <c r="BJ21" s="19">
        <f t="shared" si="28"/>
        <v>0</v>
      </c>
      <c r="BK21" s="16">
        <f t="shared" si="29"/>
        <v>0</v>
      </c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</row>
    <row r="22" spans="1:92" x14ac:dyDescent="0.25">
      <c r="A22" s="33" t="s">
        <v>310</v>
      </c>
      <c r="B22" s="32">
        <v>9.7000000000000003E-3</v>
      </c>
      <c r="C22" s="30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16">
        <f t="shared" si="30"/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16">
        <f t="shared" si="0"/>
        <v>0</v>
      </c>
      <c r="AG22" s="31">
        <v>0</v>
      </c>
      <c r="AH22" s="31">
        <f t="shared" si="31"/>
        <v>0</v>
      </c>
      <c r="AI22" s="30">
        <f t="shared" si="1"/>
        <v>0</v>
      </c>
      <c r="AJ22" s="30">
        <f t="shared" si="2"/>
        <v>0</v>
      </c>
      <c r="AK22" s="30">
        <f t="shared" si="3"/>
        <v>0</v>
      </c>
      <c r="AL22" s="30">
        <f t="shared" si="4"/>
        <v>0</v>
      </c>
      <c r="AM22" s="30">
        <f t="shared" si="5"/>
        <v>0</v>
      </c>
      <c r="AN22" s="9">
        <f t="shared" si="6"/>
        <v>0</v>
      </c>
      <c r="AO22" s="19">
        <f t="shared" si="7"/>
        <v>0</v>
      </c>
      <c r="AP22" s="19">
        <f t="shared" si="8"/>
        <v>0</v>
      </c>
      <c r="AQ22" s="19">
        <f t="shared" si="9"/>
        <v>0</v>
      </c>
      <c r="AR22" s="19">
        <f t="shared" si="10"/>
        <v>0</v>
      </c>
      <c r="AS22" s="19">
        <f t="shared" si="11"/>
        <v>0</v>
      </c>
      <c r="AT22" s="16">
        <f t="shared" si="12"/>
        <v>0</v>
      </c>
      <c r="AU22" s="19">
        <f t="shared" si="13"/>
        <v>0</v>
      </c>
      <c r="AV22" s="19">
        <f t="shared" si="14"/>
        <v>0</v>
      </c>
      <c r="AW22" s="19">
        <f t="shared" si="15"/>
        <v>0</v>
      </c>
      <c r="AX22" s="19">
        <f t="shared" si="16"/>
        <v>0</v>
      </c>
      <c r="AY22" s="19">
        <f t="shared" si="17"/>
        <v>0</v>
      </c>
      <c r="AZ22" s="19">
        <f t="shared" si="18"/>
        <v>0</v>
      </c>
      <c r="BA22" s="19">
        <f t="shared" si="19"/>
        <v>0</v>
      </c>
      <c r="BB22" s="19">
        <f t="shared" si="20"/>
        <v>0</v>
      </c>
      <c r="BC22" s="19">
        <f t="shared" si="21"/>
        <v>0</v>
      </c>
      <c r="BD22" s="19">
        <f t="shared" si="22"/>
        <v>0</v>
      </c>
      <c r="BE22" s="19">
        <f t="shared" si="23"/>
        <v>0</v>
      </c>
      <c r="BF22" s="19">
        <f t="shared" si="24"/>
        <v>0</v>
      </c>
      <c r="BG22" s="19">
        <f t="shared" si="25"/>
        <v>0</v>
      </c>
      <c r="BH22" s="19">
        <f t="shared" si="26"/>
        <v>0</v>
      </c>
      <c r="BI22" s="19">
        <f t="shared" si="27"/>
        <v>0</v>
      </c>
      <c r="BJ22" s="19">
        <f t="shared" si="28"/>
        <v>0</v>
      </c>
      <c r="BK22" s="16">
        <f t="shared" si="29"/>
        <v>0</v>
      </c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</row>
    <row r="23" spans="1:92" x14ac:dyDescent="0.25">
      <c r="A23" s="33" t="s">
        <v>309</v>
      </c>
      <c r="B23" s="32">
        <v>0</v>
      </c>
      <c r="C23" s="30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16">
        <f t="shared" si="30"/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16">
        <f t="shared" si="0"/>
        <v>0</v>
      </c>
      <c r="AG23" s="31">
        <v>0</v>
      </c>
      <c r="AH23" s="31">
        <f t="shared" si="31"/>
        <v>0</v>
      </c>
      <c r="AI23" s="30">
        <f t="shared" si="1"/>
        <v>0</v>
      </c>
      <c r="AJ23" s="30">
        <f t="shared" si="2"/>
        <v>0</v>
      </c>
      <c r="AK23" s="30">
        <f t="shared" si="3"/>
        <v>0</v>
      </c>
      <c r="AL23" s="30">
        <f t="shared" si="4"/>
        <v>0</v>
      </c>
      <c r="AM23" s="30">
        <f t="shared" si="5"/>
        <v>0</v>
      </c>
      <c r="AN23" s="9">
        <f t="shared" si="6"/>
        <v>0</v>
      </c>
      <c r="AO23" s="19">
        <f t="shared" si="7"/>
        <v>0</v>
      </c>
      <c r="AP23" s="19">
        <f t="shared" si="8"/>
        <v>0</v>
      </c>
      <c r="AQ23" s="19">
        <f t="shared" si="9"/>
        <v>0</v>
      </c>
      <c r="AR23" s="19">
        <f t="shared" si="10"/>
        <v>0</v>
      </c>
      <c r="AS23" s="19">
        <f t="shared" si="11"/>
        <v>0</v>
      </c>
      <c r="AT23" s="16">
        <f t="shared" si="12"/>
        <v>0</v>
      </c>
      <c r="AU23" s="19">
        <f t="shared" si="13"/>
        <v>0</v>
      </c>
      <c r="AV23" s="19">
        <f t="shared" si="14"/>
        <v>0</v>
      </c>
      <c r="AW23" s="19">
        <f t="shared" si="15"/>
        <v>0</v>
      </c>
      <c r="AX23" s="19">
        <f t="shared" si="16"/>
        <v>0</v>
      </c>
      <c r="AY23" s="19">
        <f t="shared" si="17"/>
        <v>0</v>
      </c>
      <c r="AZ23" s="19">
        <f t="shared" si="18"/>
        <v>0</v>
      </c>
      <c r="BA23" s="19">
        <f t="shared" si="19"/>
        <v>0</v>
      </c>
      <c r="BB23" s="19">
        <f t="shared" si="20"/>
        <v>0</v>
      </c>
      <c r="BC23" s="19">
        <f t="shared" si="21"/>
        <v>0</v>
      </c>
      <c r="BD23" s="19">
        <f t="shared" si="22"/>
        <v>0</v>
      </c>
      <c r="BE23" s="19">
        <f t="shared" si="23"/>
        <v>0</v>
      </c>
      <c r="BF23" s="19">
        <f t="shared" si="24"/>
        <v>0</v>
      </c>
      <c r="BG23" s="19">
        <f t="shared" si="25"/>
        <v>0</v>
      </c>
      <c r="BH23" s="19">
        <f t="shared" si="26"/>
        <v>0</v>
      </c>
      <c r="BI23" s="19">
        <f t="shared" si="27"/>
        <v>0</v>
      </c>
      <c r="BJ23" s="19">
        <f t="shared" si="28"/>
        <v>0</v>
      </c>
      <c r="BK23" s="16">
        <f t="shared" si="29"/>
        <v>0</v>
      </c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</row>
    <row r="24" spans="1:92" x14ac:dyDescent="0.25">
      <c r="A24" s="33" t="s">
        <v>308</v>
      </c>
      <c r="B24" s="32">
        <v>9.9000000000000008E-3</v>
      </c>
      <c r="C24" s="30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16">
        <f t="shared" si="30"/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16">
        <f t="shared" si="0"/>
        <v>0</v>
      </c>
      <c r="AG24" s="31">
        <v>0</v>
      </c>
      <c r="AH24" s="31">
        <f t="shared" si="31"/>
        <v>0</v>
      </c>
      <c r="AI24" s="30">
        <f t="shared" si="1"/>
        <v>0</v>
      </c>
      <c r="AJ24" s="30">
        <f t="shared" si="2"/>
        <v>0</v>
      </c>
      <c r="AK24" s="30">
        <f t="shared" si="3"/>
        <v>0</v>
      </c>
      <c r="AL24" s="30">
        <f t="shared" si="4"/>
        <v>0</v>
      </c>
      <c r="AM24" s="30">
        <f t="shared" si="5"/>
        <v>0</v>
      </c>
      <c r="AN24" s="9">
        <f t="shared" si="6"/>
        <v>0</v>
      </c>
      <c r="AO24" s="19">
        <f t="shared" si="7"/>
        <v>0</v>
      </c>
      <c r="AP24" s="19">
        <f t="shared" si="8"/>
        <v>0</v>
      </c>
      <c r="AQ24" s="19">
        <f t="shared" si="9"/>
        <v>0</v>
      </c>
      <c r="AR24" s="19">
        <f t="shared" si="10"/>
        <v>0</v>
      </c>
      <c r="AS24" s="19">
        <f t="shared" si="11"/>
        <v>0</v>
      </c>
      <c r="AT24" s="16">
        <f t="shared" si="12"/>
        <v>0</v>
      </c>
      <c r="AU24" s="19">
        <f t="shared" si="13"/>
        <v>0</v>
      </c>
      <c r="AV24" s="19">
        <f t="shared" si="14"/>
        <v>0</v>
      </c>
      <c r="AW24" s="19">
        <f t="shared" si="15"/>
        <v>0</v>
      </c>
      <c r="AX24" s="19">
        <f t="shared" si="16"/>
        <v>0</v>
      </c>
      <c r="AY24" s="19">
        <f t="shared" si="17"/>
        <v>0</v>
      </c>
      <c r="AZ24" s="19">
        <f t="shared" si="18"/>
        <v>0</v>
      </c>
      <c r="BA24" s="19">
        <f t="shared" si="19"/>
        <v>0</v>
      </c>
      <c r="BB24" s="19">
        <f t="shared" si="20"/>
        <v>0</v>
      </c>
      <c r="BC24" s="19">
        <f t="shared" si="21"/>
        <v>0</v>
      </c>
      <c r="BD24" s="19">
        <f t="shared" si="22"/>
        <v>0</v>
      </c>
      <c r="BE24" s="19">
        <f t="shared" si="23"/>
        <v>0</v>
      </c>
      <c r="BF24" s="19">
        <f t="shared" si="24"/>
        <v>0</v>
      </c>
      <c r="BG24" s="19">
        <f t="shared" si="25"/>
        <v>0</v>
      </c>
      <c r="BH24" s="19">
        <f t="shared" si="26"/>
        <v>0</v>
      </c>
      <c r="BI24" s="19">
        <f t="shared" si="27"/>
        <v>0</v>
      </c>
      <c r="BJ24" s="19">
        <f t="shared" si="28"/>
        <v>0</v>
      </c>
      <c r="BK24" s="16">
        <f t="shared" si="29"/>
        <v>0</v>
      </c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</row>
    <row r="25" spans="1:92" x14ac:dyDescent="0.25">
      <c r="A25" s="33" t="s">
        <v>307</v>
      </c>
      <c r="B25" s="32">
        <v>0</v>
      </c>
      <c r="C25" s="30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16">
        <f t="shared" si="30"/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16">
        <f t="shared" si="0"/>
        <v>0</v>
      </c>
      <c r="AG25" s="31">
        <v>0</v>
      </c>
      <c r="AH25" s="31">
        <f t="shared" si="31"/>
        <v>0</v>
      </c>
      <c r="AI25" s="30">
        <f t="shared" si="1"/>
        <v>0</v>
      </c>
      <c r="AJ25" s="30">
        <f t="shared" si="2"/>
        <v>0</v>
      </c>
      <c r="AK25" s="30">
        <f t="shared" si="3"/>
        <v>0</v>
      </c>
      <c r="AL25" s="30">
        <f t="shared" si="4"/>
        <v>0</v>
      </c>
      <c r="AM25" s="30">
        <f t="shared" si="5"/>
        <v>0</v>
      </c>
      <c r="AN25" s="9">
        <f t="shared" si="6"/>
        <v>0</v>
      </c>
      <c r="AO25" s="19">
        <f t="shared" si="7"/>
        <v>0</v>
      </c>
      <c r="AP25" s="19">
        <f t="shared" si="8"/>
        <v>0</v>
      </c>
      <c r="AQ25" s="19">
        <f t="shared" si="9"/>
        <v>0</v>
      </c>
      <c r="AR25" s="19">
        <f t="shared" si="10"/>
        <v>0</v>
      </c>
      <c r="AS25" s="19">
        <f t="shared" si="11"/>
        <v>0</v>
      </c>
      <c r="AT25" s="16">
        <f t="shared" si="12"/>
        <v>0</v>
      </c>
      <c r="AU25" s="19">
        <f t="shared" si="13"/>
        <v>0</v>
      </c>
      <c r="AV25" s="19">
        <f t="shared" si="14"/>
        <v>0</v>
      </c>
      <c r="AW25" s="19">
        <f t="shared" si="15"/>
        <v>0</v>
      </c>
      <c r="AX25" s="19">
        <f t="shared" si="16"/>
        <v>0</v>
      </c>
      <c r="AY25" s="19">
        <f t="shared" si="17"/>
        <v>0</v>
      </c>
      <c r="AZ25" s="19">
        <f t="shared" si="18"/>
        <v>0</v>
      </c>
      <c r="BA25" s="19">
        <f t="shared" si="19"/>
        <v>0</v>
      </c>
      <c r="BB25" s="19">
        <f t="shared" si="20"/>
        <v>0</v>
      </c>
      <c r="BC25" s="19">
        <f t="shared" si="21"/>
        <v>0</v>
      </c>
      <c r="BD25" s="19">
        <f t="shared" si="22"/>
        <v>0</v>
      </c>
      <c r="BE25" s="19">
        <f t="shared" si="23"/>
        <v>0</v>
      </c>
      <c r="BF25" s="19">
        <f t="shared" si="24"/>
        <v>0</v>
      </c>
      <c r="BG25" s="19">
        <f t="shared" si="25"/>
        <v>0</v>
      </c>
      <c r="BH25" s="19">
        <f t="shared" si="26"/>
        <v>0</v>
      </c>
      <c r="BI25" s="19">
        <f t="shared" si="27"/>
        <v>0</v>
      </c>
      <c r="BJ25" s="19">
        <f t="shared" si="28"/>
        <v>0</v>
      </c>
      <c r="BK25" s="16">
        <f t="shared" si="29"/>
        <v>0</v>
      </c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</row>
    <row r="26" spans="1:92" x14ac:dyDescent="0.25">
      <c r="A26" s="33" t="s">
        <v>306</v>
      </c>
      <c r="B26" s="32">
        <v>9.4999999999999998E-3</v>
      </c>
      <c r="C26" s="30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16">
        <f t="shared" si="30"/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16">
        <f t="shared" si="0"/>
        <v>0</v>
      </c>
      <c r="AG26" s="31">
        <v>0</v>
      </c>
      <c r="AH26" s="31">
        <f t="shared" si="31"/>
        <v>0</v>
      </c>
      <c r="AI26" s="30">
        <f t="shared" si="1"/>
        <v>0</v>
      </c>
      <c r="AJ26" s="30">
        <f t="shared" si="2"/>
        <v>0</v>
      </c>
      <c r="AK26" s="30">
        <f t="shared" si="3"/>
        <v>0</v>
      </c>
      <c r="AL26" s="30">
        <f t="shared" si="4"/>
        <v>0</v>
      </c>
      <c r="AM26" s="30">
        <f t="shared" si="5"/>
        <v>0</v>
      </c>
      <c r="AN26" s="9">
        <f t="shared" si="6"/>
        <v>0</v>
      </c>
      <c r="AO26" s="19">
        <f t="shared" si="7"/>
        <v>0</v>
      </c>
      <c r="AP26" s="19">
        <f t="shared" si="8"/>
        <v>0</v>
      </c>
      <c r="AQ26" s="19">
        <f t="shared" si="9"/>
        <v>0</v>
      </c>
      <c r="AR26" s="19">
        <f t="shared" si="10"/>
        <v>0</v>
      </c>
      <c r="AS26" s="19">
        <f t="shared" si="11"/>
        <v>0</v>
      </c>
      <c r="AT26" s="16">
        <f t="shared" si="12"/>
        <v>0</v>
      </c>
      <c r="AU26" s="19">
        <f t="shared" si="13"/>
        <v>0</v>
      </c>
      <c r="AV26" s="19">
        <f t="shared" si="14"/>
        <v>0</v>
      </c>
      <c r="AW26" s="19">
        <f t="shared" si="15"/>
        <v>0</v>
      </c>
      <c r="AX26" s="19">
        <f t="shared" si="16"/>
        <v>0</v>
      </c>
      <c r="AY26" s="19">
        <f t="shared" si="17"/>
        <v>0</v>
      </c>
      <c r="AZ26" s="19">
        <f t="shared" si="18"/>
        <v>0</v>
      </c>
      <c r="BA26" s="19">
        <f t="shared" si="19"/>
        <v>0</v>
      </c>
      <c r="BB26" s="19">
        <f t="shared" si="20"/>
        <v>0</v>
      </c>
      <c r="BC26" s="19">
        <f t="shared" si="21"/>
        <v>0</v>
      </c>
      <c r="BD26" s="19">
        <f t="shared" si="22"/>
        <v>0</v>
      </c>
      <c r="BE26" s="19">
        <f t="shared" si="23"/>
        <v>0</v>
      </c>
      <c r="BF26" s="19">
        <f t="shared" si="24"/>
        <v>0</v>
      </c>
      <c r="BG26" s="19">
        <f t="shared" si="25"/>
        <v>0</v>
      </c>
      <c r="BH26" s="19">
        <f t="shared" si="26"/>
        <v>0</v>
      </c>
      <c r="BI26" s="19">
        <f t="shared" si="27"/>
        <v>0</v>
      </c>
      <c r="BJ26" s="19">
        <f t="shared" si="28"/>
        <v>0</v>
      </c>
      <c r="BK26" s="16">
        <f t="shared" si="29"/>
        <v>0</v>
      </c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</row>
    <row r="27" spans="1:92" x14ac:dyDescent="0.25">
      <c r="A27" s="33" t="s">
        <v>305</v>
      </c>
      <c r="B27" s="32">
        <v>5.0000000000000001E-3</v>
      </c>
      <c r="C27" s="30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16">
        <f t="shared" si="30"/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16">
        <f t="shared" si="0"/>
        <v>0</v>
      </c>
      <c r="AG27" s="31">
        <v>0</v>
      </c>
      <c r="AH27" s="31">
        <f t="shared" si="31"/>
        <v>0</v>
      </c>
      <c r="AI27" s="30">
        <f t="shared" si="1"/>
        <v>0</v>
      </c>
      <c r="AJ27" s="30">
        <f t="shared" si="2"/>
        <v>0</v>
      </c>
      <c r="AK27" s="30">
        <f t="shared" si="3"/>
        <v>0</v>
      </c>
      <c r="AL27" s="30">
        <f t="shared" si="4"/>
        <v>0</v>
      </c>
      <c r="AM27" s="30">
        <f t="shared" si="5"/>
        <v>0</v>
      </c>
      <c r="AN27" s="9">
        <f t="shared" si="6"/>
        <v>0</v>
      </c>
      <c r="AO27" s="19">
        <f t="shared" si="7"/>
        <v>0</v>
      </c>
      <c r="AP27" s="19">
        <f t="shared" si="8"/>
        <v>0</v>
      </c>
      <c r="AQ27" s="19">
        <f t="shared" si="9"/>
        <v>0</v>
      </c>
      <c r="AR27" s="19">
        <f t="shared" si="10"/>
        <v>0</v>
      </c>
      <c r="AS27" s="19">
        <f t="shared" si="11"/>
        <v>0</v>
      </c>
      <c r="AT27" s="16">
        <f t="shared" si="12"/>
        <v>0</v>
      </c>
      <c r="AU27" s="19">
        <f t="shared" si="13"/>
        <v>0</v>
      </c>
      <c r="AV27" s="19">
        <f t="shared" si="14"/>
        <v>0</v>
      </c>
      <c r="AW27" s="19">
        <f t="shared" si="15"/>
        <v>0</v>
      </c>
      <c r="AX27" s="19">
        <f t="shared" si="16"/>
        <v>0</v>
      </c>
      <c r="AY27" s="19">
        <f t="shared" si="17"/>
        <v>0</v>
      </c>
      <c r="AZ27" s="19">
        <f t="shared" si="18"/>
        <v>0</v>
      </c>
      <c r="BA27" s="19">
        <f t="shared" si="19"/>
        <v>0</v>
      </c>
      <c r="BB27" s="19">
        <f t="shared" si="20"/>
        <v>0</v>
      </c>
      <c r="BC27" s="19">
        <f t="shared" si="21"/>
        <v>0</v>
      </c>
      <c r="BD27" s="19">
        <f t="shared" si="22"/>
        <v>0</v>
      </c>
      <c r="BE27" s="19">
        <f t="shared" si="23"/>
        <v>0</v>
      </c>
      <c r="BF27" s="19">
        <f t="shared" si="24"/>
        <v>0</v>
      </c>
      <c r="BG27" s="19">
        <f t="shared" si="25"/>
        <v>0</v>
      </c>
      <c r="BH27" s="19">
        <f t="shared" si="26"/>
        <v>0</v>
      </c>
      <c r="BI27" s="19">
        <f t="shared" si="27"/>
        <v>0</v>
      </c>
      <c r="BJ27" s="19">
        <f t="shared" si="28"/>
        <v>0</v>
      </c>
      <c r="BK27" s="16">
        <f t="shared" si="29"/>
        <v>0</v>
      </c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</row>
    <row r="28" spans="1:92" x14ac:dyDescent="0.25">
      <c r="A28" s="33" t="s">
        <v>304</v>
      </c>
      <c r="B28" s="32">
        <v>1.5900000000000001E-2</v>
      </c>
      <c r="C28" s="30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16">
        <f t="shared" si="30"/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16">
        <f t="shared" si="0"/>
        <v>0</v>
      </c>
      <c r="AG28" s="31">
        <v>0</v>
      </c>
      <c r="AH28" s="31">
        <f t="shared" si="31"/>
        <v>0</v>
      </c>
      <c r="AI28" s="30">
        <f t="shared" si="1"/>
        <v>0</v>
      </c>
      <c r="AJ28" s="30">
        <f t="shared" si="2"/>
        <v>0</v>
      </c>
      <c r="AK28" s="30">
        <f t="shared" si="3"/>
        <v>0</v>
      </c>
      <c r="AL28" s="30">
        <f t="shared" si="4"/>
        <v>0</v>
      </c>
      <c r="AM28" s="30">
        <f t="shared" si="5"/>
        <v>0</v>
      </c>
      <c r="AN28" s="9">
        <f t="shared" si="6"/>
        <v>0</v>
      </c>
      <c r="AO28" s="19">
        <f t="shared" si="7"/>
        <v>0</v>
      </c>
      <c r="AP28" s="19">
        <f t="shared" si="8"/>
        <v>0</v>
      </c>
      <c r="AQ28" s="19">
        <f t="shared" si="9"/>
        <v>0</v>
      </c>
      <c r="AR28" s="19">
        <f t="shared" si="10"/>
        <v>0</v>
      </c>
      <c r="AS28" s="19">
        <f t="shared" si="11"/>
        <v>0</v>
      </c>
      <c r="AT28" s="16">
        <f t="shared" si="12"/>
        <v>0</v>
      </c>
      <c r="AU28" s="19">
        <f t="shared" si="13"/>
        <v>0</v>
      </c>
      <c r="AV28" s="19">
        <f t="shared" si="14"/>
        <v>0</v>
      </c>
      <c r="AW28" s="19">
        <f t="shared" si="15"/>
        <v>0</v>
      </c>
      <c r="AX28" s="19">
        <f t="shared" si="16"/>
        <v>0</v>
      </c>
      <c r="AY28" s="19">
        <f t="shared" si="17"/>
        <v>0</v>
      </c>
      <c r="AZ28" s="19">
        <f t="shared" si="18"/>
        <v>0</v>
      </c>
      <c r="BA28" s="19">
        <f t="shared" si="19"/>
        <v>0</v>
      </c>
      <c r="BB28" s="19">
        <f t="shared" si="20"/>
        <v>0</v>
      </c>
      <c r="BC28" s="19">
        <f t="shared" si="21"/>
        <v>0</v>
      </c>
      <c r="BD28" s="19">
        <f t="shared" si="22"/>
        <v>0</v>
      </c>
      <c r="BE28" s="19">
        <f t="shared" si="23"/>
        <v>0</v>
      </c>
      <c r="BF28" s="19">
        <f t="shared" si="24"/>
        <v>0</v>
      </c>
      <c r="BG28" s="19">
        <f t="shared" si="25"/>
        <v>0</v>
      </c>
      <c r="BH28" s="19">
        <f t="shared" si="26"/>
        <v>0</v>
      </c>
      <c r="BI28" s="19">
        <f t="shared" si="27"/>
        <v>0</v>
      </c>
      <c r="BJ28" s="19">
        <f t="shared" si="28"/>
        <v>0</v>
      </c>
      <c r="BK28" s="16">
        <f t="shared" si="29"/>
        <v>0</v>
      </c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</row>
    <row r="29" spans="1:92" x14ac:dyDescent="0.25">
      <c r="A29" s="33" t="s">
        <v>303</v>
      </c>
      <c r="B29" s="32">
        <v>2.1000000000000001E-2</v>
      </c>
      <c r="C29" s="30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16">
        <f t="shared" si="30"/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16">
        <f t="shared" si="0"/>
        <v>0</v>
      </c>
      <c r="AG29" s="31">
        <v>0</v>
      </c>
      <c r="AH29" s="31">
        <f t="shared" si="31"/>
        <v>0</v>
      </c>
      <c r="AI29" s="30">
        <f t="shared" si="1"/>
        <v>0</v>
      </c>
      <c r="AJ29" s="30">
        <f t="shared" si="2"/>
        <v>0</v>
      </c>
      <c r="AK29" s="30">
        <f t="shared" si="3"/>
        <v>0</v>
      </c>
      <c r="AL29" s="30">
        <f t="shared" si="4"/>
        <v>0</v>
      </c>
      <c r="AM29" s="30">
        <f t="shared" si="5"/>
        <v>0</v>
      </c>
      <c r="AN29" s="9">
        <f t="shared" si="6"/>
        <v>0</v>
      </c>
      <c r="AO29" s="19">
        <f t="shared" si="7"/>
        <v>0</v>
      </c>
      <c r="AP29" s="19">
        <f t="shared" si="8"/>
        <v>0</v>
      </c>
      <c r="AQ29" s="19">
        <f t="shared" si="9"/>
        <v>0</v>
      </c>
      <c r="AR29" s="19">
        <f t="shared" si="10"/>
        <v>0</v>
      </c>
      <c r="AS29" s="19">
        <f t="shared" si="11"/>
        <v>0</v>
      </c>
      <c r="AT29" s="16">
        <f t="shared" si="12"/>
        <v>0</v>
      </c>
      <c r="AU29" s="19">
        <f t="shared" si="13"/>
        <v>0</v>
      </c>
      <c r="AV29" s="19">
        <f t="shared" si="14"/>
        <v>0</v>
      </c>
      <c r="AW29" s="19">
        <f t="shared" si="15"/>
        <v>0</v>
      </c>
      <c r="AX29" s="19">
        <f t="shared" si="16"/>
        <v>0</v>
      </c>
      <c r="AY29" s="19">
        <f t="shared" si="17"/>
        <v>0</v>
      </c>
      <c r="AZ29" s="19">
        <f t="shared" si="18"/>
        <v>0</v>
      </c>
      <c r="BA29" s="19">
        <f t="shared" si="19"/>
        <v>0</v>
      </c>
      <c r="BB29" s="19">
        <f t="shared" si="20"/>
        <v>0</v>
      </c>
      <c r="BC29" s="19">
        <f t="shared" si="21"/>
        <v>0</v>
      </c>
      <c r="BD29" s="19">
        <f t="shared" si="22"/>
        <v>0</v>
      </c>
      <c r="BE29" s="19">
        <f t="shared" si="23"/>
        <v>0</v>
      </c>
      <c r="BF29" s="19">
        <f t="shared" si="24"/>
        <v>0</v>
      </c>
      <c r="BG29" s="19">
        <f t="shared" si="25"/>
        <v>0</v>
      </c>
      <c r="BH29" s="19">
        <f t="shared" si="26"/>
        <v>0</v>
      </c>
      <c r="BI29" s="19">
        <f t="shared" si="27"/>
        <v>0</v>
      </c>
      <c r="BJ29" s="19">
        <f t="shared" si="28"/>
        <v>0</v>
      </c>
      <c r="BK29" s="16">
        <f t="shared" si="29"/>
        <v>0</v>
      </c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</row>
    <row r="30" spans="1:92" x14ac:dyDescent="0.25">
      <c r="A30" s="33" t="s">
        <v>302</v>
      </c>
      <c r="B30" s="32">
        <v>2.1000000000000001E-2</v>
      </c>
      <c r="C30" s="30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16">
        <f t="shared" si="30"/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16">
        <f t="shared" si="0"/>
        <v>0</v>
      </c>
      <c r="AG30" s="31">
        <v>0</v>
      </c>
      <c r="AH30" s="31">
        <f t="shared" si="31"/>
        <v>0</v>
      </c>
      <c r="AI30" s="30">
        <f t="shared" si="1"/>
        <v>0</v>
      </c>
      <c r="AJ30" s="30">
        <f t="shared" si="2"/>
        <v>0</v>
      </c>
      <c r="AK30" s="30">
        <f t="shared" si="3"/>
        <v>0</v>
      </c>
      <c r="AL30" s="30">
        <f t="shared" si="4"/>
        <v>0</v>
      </c>
      <c r="AM30" s="30">
        <f t="shared" si="5"/>
        <v>0</v>
      </c>
      <c r="AN30" s="9">
        <f t="shared" si="6"/>
        <v>0</v>
      </c>
      <c r="AO30" s="19">
        <f t="shared" si="7"/>
        <v>0</v>
      </c>
      <c r="AP30" s="19">
        <f t="shared" si="8"/>
        <v>0</v>
      </c>
      <c r="AQ30" s="19">
        <f t="shared" si="9"/>
        <v>0</v>
      </c>
      <c r="AR30" s="19">
        <f t="shared" si="10"/>
        <v>0</v>
      </c>
      <c r="AS30" s="19">
        <f t="shared" si="11"/>
        <v>0</v>
      </c>
      <c r="AT30" s="16">
        <f t="shared" si="12"/>
        <v>0</v>
      </c>
      <c r="AU30" s="19">
        <f t="shared" si="13"/>
        <v>0</v>
      </c>
      <c r="AV30" s="19">
        <f t="shared" si="14"/>
        <v>0</v>
      </c>
      <c r="AW30" s="19">
        <f t="shared" si="15"/>
        <v>0</v>
      </c>
      <c r="AX30" s="19">
        <f t="shared" si="16"/>
        <v>0</v>
      </c>
      <c r="AY30" s="19">
        <f t="shared" si="17"/>
        <v>0</v>
      </c>
      <c r="AZ30" s="19">
        <f t="shared" si="18"/>
        <v>0</v>
      </c>
      <c r="BA30" s="19">
        <f t="shared" si="19"/>
        <v>0</v>
      </c>
      <c r="BB30" s="19">
        <f t="shared" si="20"/>
        <v>0</v>
      </c>
      <c r="BC30" s="19">
        <f t="shared" si="21"/>
        <v>0</v>
      </c>
      <c r="BD30" s="19">
        <f t="shared" si="22"/>
        <v>0</v>
      </c>
      <c r="BE30" s="19">
        <f t="shared" si="23"/>
        <v>0</v>
      </c>
      <c r="BF30" s="19">
        <f t="shared" si="24"/>
        <v>0</v>
      </c>
      <c r="BG30" s="19">
        <f t="shared" si="25"/>
        <v>0</v>
      </c>
      <c r="BH30" s="19">
        <f t="shared" si="26"/>
        <v>0</v>
      </c>
      <c r="BI30" s="19">
        <f t="shared" si="27"/>
        <v>0</v>
      </c>
      <c r="BJ30" s="19">
        <f t="shared" si="28"/>
        <v>0</v>
      </c>
      <c r="BK30" s="16">
        <f t="shared" si="29"/>
        <v>0</v>
      </c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</row>
    <row r="31" spans="1:92" x14ac:dyDescent="0.25">
      <c r="A31" s="33" t="s">
        <v>301</v>
      </c>
      <c r="B31" s="32">
        <v>1.01E-2</v>
      </c>
      <c r="C31" s="30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16">
        <f t="shared" si="30"/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16">
        <f t="shared" si="0"/>
        <v>0</v>
      </c>
      <c r="AG31" s="31">
        <v>0</v>
      </c>
      <c r="AH31" s="31">
        <f t="shared" si="31"/>
        <v>0</v>
      </c>
      <c r="AI31" s="30">
        <f t="shared" si="1"/>
        <v>0</v>
      </c>
      <c r="AJ31" s="30">
        <f t="shared" si="2"/>
        <v>0</v>
      </c>
      <c r="AK31" s="30">
        <f t="shared" si="3"/>
        <v>0</v>
      </c>
      <c r="AL31" s="30">
        <f t="shared" si="4"/>
        <v>0</v>
      </c>
      <c r="AM31" s="30">
        <f t="shared" si="5"/>
        <v>0</v>
      </c>
      <c r="AN31" s="9">
        <f t="shared" si="6"/>
        <v>0</v>
      </c>
      <c r="AO31" s="19">
        <f t="shared" si="7"/>
        <v>0</v>
      </c>
      <c r="AP31" s="19">
        <f t="shared" si="8"/>
        <v>0</v>
      </c>
      <c r="AQ31" s="19">
        <f t="shared" si="9"/>
        <v>0</v>
      </c>
      <c r="AR31" s="19">
        <f t="shared" si="10"/>
        <v>0</v>
      </c>
      <c r="AS31" s="19">
        <f t="shared" si="11"/>
        <v>0</v>
      </c>
      <c r="AT31" s="16">
        <f t="shared" si="12"/>
        <v>0</v>
      </c>
      <c r="AU31" s="19">
        <f t="shared" si="13"/>
        <v>0</v>
      </c>
      <c r="AV31" s="19">
        <f t="shared" si="14"/>
        <v>0</v>
      </c>
      <c r="AW31" s="19">
        <f t="shared" si="15"/>
        <v>0</v>
      </c>
      <c r="AX31" s="19">
        <f t="shared" si="16"/>
        <v>0</v>
      </c>
      <c r="AY31" s="19">
        <f t="shared" si="17"/>
        <v>0</v>
      </c>
      <c r="AZ31" s="19">
        <f t="shared" si="18"/>
        <v>0</v>
      </c>
      <c r="BA31" s="19">
        <f t="shared" si="19"/>
        <v>0</v>
      </c>
      <c r="BB31" s="19">
        <f t="shared" si="20"/>
        <v>0</v>
      </c>
      <c r="BC31" s="19">
        <f t="shared" si="21"/>
        <v>0</v>
      </c>
      <c r="BD31" s="19">
        <f t="shared" si="22"/>
        <v>0</v>
      </c>
      <c r="BE31" s="19">
        <f t="shared" si="23"/>
        <v>0</v>
      </c>
      <c r="BF31" s="19">
        <f t="shared" si="24"/>
        <v>0</v>
      </c>
      <c r="BG31" s="19">
        <f t="shared" si="25"/>
        <v>0</v>
      </c>
      <c r="BH31" s="19">
        <f t="shared" si="26"/>
        <v>0</v>
      </c>
      <c r="BI31" s="19">
        <f t="shared" si="27"/>
        <v>0</v>
      </c>
      <c r="BJ31" s="19">
        <f t="shared" si="28"/>
        <v>0</v>
      </c>
      <c r="BK31" s="16">
        <f t="shared" si="29"/>
        <v>0</v>
      </c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</row>
    <row r="32" spans="1:92" x14ac:dyDescent="0.25">
      <c r="A32" s="33" t="s">
        <v>300</v>
      </c>
      <c r="B32" s="32">
        <v>2.1000000000000001E-2</v>
      </c>
      <c r="C32" s="30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16">
        <f t="shared" si="30"/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16">
        <f t="shared" si="0"/>
        <v>0</v>
      </c>
      <c r="AG32" s="31">
        <v>0</v>
      </c>
      <c r="AH32" s="31">
        <f t="shared" si="31"/>
        <v>0</v>
      </c>
      <c r="AI32" s="30">
        <f t="shared" si="1"/>
        <v>0</v>
      </c>
      <c r="AJ32" s="30">
        <f t="shared" si="2"/>
        <v>0</v>
      </c>
      <c r="AK32" s="30">
        <f t="shared" si="3"/>
        <v>0</v>
      </c>
      <c r="AL32" s="30">
        <f t="shared" si="4"/>
        <v>0</v>
      </c>
      <c r="AM32" s="30">
        <f t="shared" si="5"/>
        <v>0</v>
      </c>
      <c r="AN32" s="9">
        <f t="shared" si="6"/>
        <v>0</v>
      </c>
      <c r="AO32" s="19">
        <f t="shared" si="7"/>
        <v>0</v>
      </c>
      <c r="AP32" s="19">
        <f t="shared" si="8"/>
        <v>0</v>
      </c>
      <c r="AQ32" s="19">
        <f t="shared" si="9"/>
        <v>0</v>
      </c>
      <c r="AR32" s="19">
        <f t="shared" si="10"/>
        <v>0</v>
      </c>
      <c r="AS32" s="19">
        <f t="shared" si="11"/>
        <v>0</v>
      </c>
      <c r="AT32" s="16">
        <f t="shared" si="12"/>
        <v>0</v>
      </c>
      <c r="AU32" s="19">
        <f t="shared" si="13"/>
        <v>0</v>
      </c>
      <c r="AV32" s="19">
        <f t="shared" si="14"/>
        <v>0</v>
      </c>
      <c r="AW32" s="19">
        <f t="shared" si="15"/>
        <v>0</v>
      </c>
      <c r="AX32" s="19">
        <f t="shared" si="16"/>
        <v>0</v>
      </c>
      <c r="AY32" s="19">
        <f t="shared" si="17"/>
        <v>0</v>
      </c>
      <c r="AZ32" s="19">
        <f t="shared" si="18"/>
        <v>0</v>
      </c>
      <c r="BA32" s="19">
        <f t="shared" si="19"/>
        <v>0</v>
      </c>
      <c r="BB32" s="19">
        <f t="shared" si="20"/>
        <v>0</v>
      </c>
      <c r="BC32" s="19">
        <f t="shared" si="21"/>
        <v>0</v>
      </c>
      <c r="BD32" s="19">
        <f t="shared" si="22"/>
        <v>0</v>
      </c>
      <c r="BE32" s="19">
        <f t="shared" si="23"/>
        <v>0</v>
      </c>
      <c r="BF32" s="19">
        <f t="shared" si="24"/>
        <v>0</v>
      </c>
      <c r="BG32" s="19">
        <f t="shared" si="25"/>
        <v>0</v>
      </c>
      <c r="BH32" s="19">
        <f t="shared" si="26"/>
        <v>0</v>
      </c>
      <c r="BI32" s="19">
        <f t="shared" si="27"/>
        <v>0</v>
      </c>
      <c r="BJ32" s="19">
        <f t="shared" si="28"/>
        <v>0</v>
      </c>
      <c r="BK32" s="16">
        <f t="shared" si="29"/>
        <v>0</v>
      </c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</row>
    <row r="33" spans="1:92" x14ac:dyDescent="0.25">
      <c r="A33" s="33" t="s">
        <v>299</v>
      </c>
      <c r="B33" s="32">
        <v>0</v>
      </c>
      <c r="C33" s="30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16">
        <f t="shared" si="30"/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16">
        <f t="shared" si="0"/>
        <v>0</v>
      </c>
      <c r="AG33" s="31">
        <v>0</v>
      </c>
      <c r="AH33" s="31">
        <f t="shared" si="31"/>
        <v>0</v>
      </c>
      <c r="AI33" s="30">
        <f t="shared" si="1"/>
        <v>0</v>
      </c>
      <c r="AJ33" s="30">
        <f t="shared" si="2"/>
        <v>0</v>
      </c>
      <c r="AK33" s="30">
        <f t="shared" si="3"/>
        <v>0</v>
      </c>
      <c r="AL33" s="30">
        <f t="shared" si="4"/>
        <v>0</v>
      </c>
      <c r="AM33" s="30">
        <f t="shared" si="5"/>
        <v>0</v>
      </c>
      <c r="AN33" s="9">
        <f t="shared" si="6"/>
        <v>0</v>
      </c>
      <c r="AO33" s="19">
        <f t="shared" si="7"/>
        <v>0</v>
      </c>
      <c r="AP33" s="19">
        <f t="shared" si="8"/>
        <v>0</v>
      </c>
      <c r="AQ33" s="19">
        <f t="shared" si="9"/>
        <v>0</v>
      </c>
      <c r="AR33" s="19">
        <f t="shared" si="10"/>
        <v>0</v>
      </c>
      <c r="AS33" s="19">
        <f t="shared" si="11"/>
        <v>0</v>
      </c>
      <c r="AT33" s="16">
        <f t="shared" si="12"/>
        <v>0</v>
      </c>
      <c r="AU33" s="19">
        <f t="shared" si="13"/>
        <v>0</v>
      </c>
      <c r="AV33" s="19">
        <f t="shared" si="14"/>
        <v>0</v>
      </c>
      <c r="AW33" s="19">
        <f t="shared" si="15"/>
        <v>0</v>
      </c>
      <c r="AX33" s="19">
        <f t="shared" si="16"/>
        <v>0</v>
      </c>
      <c r="AY33" s="19">
        <f t="shared" si="17"/>
        <v>0</v>
      </c>
      <c r="AZ33" s="19">
        <f t="shared" si="18"/>
        <v>0</v>
      </c>
      <c r="BA33" s="19">
        <f t="shared" si="19"/>
        <v>0</v>
      </c>
      <c r="BB33" s="19">
        <f t="shared" si="20"/>
        <v>0</v>
      </c>
      <c r="BC33" s="19">
        <f t="shared" si="21"/>
        <v>0</v>
      </c>
      <c r="BD33" s="19">
        <f t="shared" si="22"/>
        <v>0</v>
      </c>
      <c r="BE33" s="19">
        <f t="shared" si="23"/>
        <v>0</v>
      </c>
      <c r="BF33" s="19">
        <f t="shared" si="24"/>
        <v>0</v>
      </c>
      <c r="BG33" s="19">
        <f t="shared" si="25"/>
        <v>0</v>
      </c>
      <c r="BH33" s="19">
        <f t="shared" si="26"/>
        <v>0</v>
      </c>
      <c r="BI33" s="19">
        <f t="shared" si="27"/>
        <v>0</v>
      </c>
      <c r="BJ33" s="19">
        <f t="shared" si="28"/>
        <v>0</v>
      </c>
      <c r="BK33" s="16">
        <f t="shared" si="29"/>
        <v>0</v>
      </c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</row>
    <row r="34" spans="1:92" x14ac:dyDescent="0.25">
      <c r="A34" s="33" t="s">
        <v>298</v>
      </c>
      <c r="B34" s="32">
        <v>6.9900000000000004E-2</v>
      </c>
      <c r="C34" s="30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16">
        <f t="shared" si="30"/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16">
        <f t="shared" si="0"/>
        <v>0</v>
      </c>
      <c r="AG34" s="31">
        <v>0</v>
      </c>
      <c r="AH34" s="31">
        <f t="shared" si="31"/>
        <v>0</v>
      </c>
      <c r="AI34" s="30">
        <f t="shared" si="1"/>
        <v>0</v>
      </c>
      <c r="AJ34" s="30">
        <f t="shared" si="2"/>
        <v>0</v>
      </c>
      <c r="AK34" s="30">
        <f t="shared" si="3"/>
        <v>0</v>
      </c>
      <c r="AL34" s="30">
        <f t="shared" si="4"/>
        <v>0</v>
      </c>
      <c r="AM34" s="30">
        <f t="shared" si="5"/>
        <v>0</v>
      </c>
      <c r="AN34" s="9">
        <f t="shared" si="6"/>
        <v>0</v>
      </c>
      <c r="AO34" s="19">
        <f t="shared" si="7"/>
        <v>0</v>
      </c>
      <c r="AP34" s="19">
        <f t="shared" si="8"/>
        <v>0</v>
      </c>
      <c r="AQ34" s="19">
        <f t="shared" si="9"/>
        <v>0</v>
      </c>
      <c r="AR34" s="19">
        <f t="shared" si="10"/>
        <v>0</v>
      </c>
      <c r="AS34" s="19">
        <f t="shared" si="11"/>
        <v>0</v>
      </c>
      <c r="AT34" s="16">
        <f t="shared" si="12"/>
        <v>0</v>
      </c>
      <c r="AU34" s="19">
        <f t="shared" si="13"/>
        <v>0</v>
      </c>
      <c r="AV34" s="19">
        <f t="shared" si="14"/>
        <v>0</v>
      </c>
      <c r="AW34" s="19">
        <f t="shared" si="15"/>
        <v>0</v>
      </c>
      <c r="AX34" s="19">
        <f t="shared" si="16"/>
        <v>0</v>
      </c>
      <c r="AY34" s="19">
        <f t="shared" si="17"/>
        <v>0</v>
      </c>
      <c r="AZ34" s="19">
        <f t="shared" si="18"/>
        <v>0</v>
      </c>
      <c r="BA34" s="19">
        <f t="shared" si="19"/>
        <v>0</v>
      </c>
      <c r="BB34" s="19">
        <f t="shared" si="20"/>
        <v>0</v>
      </c>
      <c r="BC34" s="19">
        <f t="shared" si="21"/>
        <v>0</v>
      </c>
      <c r="BD34" s="19">
        <f t="shared" si="22"/>
        <v>0</v>
      </c>
      <c r="BE34" s="19">
        <f t="shared" si="23"/>
        <v>0</v>
      </c>
      <c r="BF34" s="19">
        <f t="shared" si="24"/>
        <v>0</v>
      </c>
      <c r="BG34" s="19">
        <f t="shared" si="25"/>
        <v>0</v>
      </c>
      <c r="BH34" s="19">
        <f t="shared" si="26"/>
        <v>0</v>
      </c>
      <c r="BI34" s="19">
        <f t="shared" si="27"/>
        <v>0</v>
      </c>
      <c r="BJ34" s="19">
        <f t="shared" si="28"/>
        <v>0</v>
      </c>
      <c r="BK34" s="16">
        <f t="shared" si="29"/>
        <v>0</v>
      </c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</row>
    <row r="35" spans="1:92" x14ac:dyDescent="0.25">
      <c r="A35" s="33" t="s">
        <v>297</v>
      </c>
      <c r="B35" s="32">
        <v>6.9900000000000004E-2</v>
      </c>
      <c r="C35" s="30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16">
        <f t="shared" si="30"/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16">
        <f t="shared" si="0"/>
        <v>0</v>
      </c>
      <c r="AG35" s="31">
        <v>0</v>
      </c>
      <c r="AH35" s="31">
        <f t="shared" si="31"/>
        <v>0</v>
      </c>
      <c r="AI35" s="30">
        <f t="shared" si="1"/>
        <v>0</v>
      </c>
      <c r="AJ35" s="30">
        <f t="shared" si="2"/>
        <v>0</v>
      </c>
      <c r="AK35" s="30">
        <f t="shared" si="3"/>
        <v>0</v>
      </c>
      <c r="AL35" s="30">
        <f t="shared" si="4"/>
        <v>0</v>
      </c>
      <c r="AM35" s="30">
        <f t="shared" si="5"/>
        <v>0</v>
      </c>
      <c r="AN35" s="9">
        <f t="shared" si="6"/>
        <v>0</v>
      </c>
      <c r="AO35" s="19">
        <f t="shared" si="7"/>
        <v>0</v>
      </c>
      <c r="AP35" s="19">
        <f t="shared" si="8"/>
        <v>0</v>
      </c>
      <c r="AQ35" s="19">
        <f t="shared" si="9"/>
        <v>0</v>
      </c>
      <c r="AR35" s="19">
        <f t="shared" si="10"/>
        <v>0</v>
      </c>
      <c r="AS35" s="19">
        <f t="shared" si="11"/>
        <v>0</v>
      </c>
      <c r="AT35" s="16">
        <f t="shared" si="12"/>
        <v>0</v>
      </c>
      <c r="AU35" s="19">
        <f t="shared" si="13"/>
        <v>0</v>
      </c>
      <c r="AV35" s="19">
        <f t="shared" si="14"/>
        <v>0</v>
      </c>
      <c r="AW35" s="19">
        <f t="shared" si="15"/>
        <v>0</v>
      </c>
      <c r="AX35" s="19">
        <f t="shared" si="16"/>
        <v>0</v>
      </c>
      <c r="AY35" s="19">
        <f t="shared" si="17"/>
        <v>0</v>
      </c>
      <c r="AZ35" s="19">
        <f t="shared" si="18"/>
        <v>0</v>
      </c>
      <c r="BA35" s="19">
        <f t="shared" si="19"/>
        <v>0</v>
      </c>
      <c r="BB35" s="19">
        <f t="shared" si="20"/>
        <v>0</v>
      </c>
      <c r="BC35" s="19">
        <f t="shared" si="21"/>
        <v>0</v>
      </c>
      <c r="BD35" s="19">
        <f t="shared" si="22"/>
        <v>0</v>
      </c>
      <c r="BE35" s="19">
        <f t="shared" si="23"/>
        <v>0</v>
      </c>
      <c r="BF35" s="19">
        <f t="shared" si="24"/>
        <v>0</v>
      </c>
      <c r="BG35" s="19">
        <f t="shared" si="25"/>
        <v>0</v>
      </c>
      <c r="BH35" s="19">
        <f t="shared" si="26"/>
        <v>0</v>
      </c>
      <c r="BI35" s="19">
        <f t="shared" si="27"/>
        <v>0</v>
      </c>
      <c r="BJ35" s="19">
        <f t="shared" si="28"/>
        <v>0</v>
      </c>
      <c r="BK35" s="16">
        <f t="shared" si="29"/>
        <v>0</v>
      </c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</row>
    <row r="36" spans="1:92" x14ac:dyDescent="0.25">
      <c r="A36" s="33" t="s">
        <v>296</v>
      </c>
      <c r="B36" s="32">
        <v>9.7000000000000003E-3</v>
      </c>
      <c r="C36" s="30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16">
        <f t="shared" si="30"/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16">
        <f t="shared" si="0"/>
        <v>0</v>
      </c>
      <c r="AG36" s="31">
        <v>0</v>
      </c>
      <c r="AH36" s="31">
        <f t="shared" si="31"/>
        <v>0</v>
      </c>
      <c r="AI36" s="30">
        <f t="shared" si="1"/>
        <v>0</v>
      </c>
      <c r="AJ36" s="30">
        <f t="shared" si="2"/>
        <v>0</v>
      </c>
      <c r="AK36" s="30">
        <f t="shared" si="3"/>
        <v>0</v>
      </c>
      <c r="AL36" s="30">
        <f t="shared" si="4"/>
        <v>0</v>
      </c>
      <c r="AM36" s="30">
        <f t="shared" si="5"/>
        <v>0</v>
      </c>
      <c r="AN36" s="9">
        <f t="shared" si="6"/>
        <v>0</v>
      </c>
      <c r="AO36" s="19">
        <f t="shared" si="7"/>
        <v>0</v>
      </c>
      <c r="AP36" s="19">
        <f t="shared" si="8"/>
        <v>0</v>
      </c>
      <c r="AQ36" s="19">
        <f t="shared" si="9"/>
        <v>0</v>
      </c>
      <c r="AR36" s="19">
        <f t="shared" si="10"/>
        <v>0</v>
      </c>
      <c r="AS36" s="19">
        <f t="shared" si="11"/>
        <v>0</v>
      </c>
      <c r="AT36" s="16">
        <f t="shared" si="12"/>
        <v>0</v>
      </c>
      <c r="AU36" s="19">
        <f t="shared" si="13"/>
        <v>0</v>
      </c>
      <c r="AV36" s="19">
        <f t="shared" si="14"/>
        <v>0</v>
      </c>
      <c r="AW36" s="19">
        <f t="shared" si="15"/>
        <v>0</v>
      </c>
      <c r="AX36" s="19">
        <f t="shared" si="16"/>
        <v>0</v>
      </c>
      <c r="AY36" s="19">
        <f t="shared" si="17"/>
        <v>0</v>
      </c>
      <c r="AZ36" s="19">
        <f t="shared" si="18"/>
        <v>0</v>
      </c>
      <c r="BA36" s="19">
        <f t="shared" si="19"/>
        <v>0</v>
      </c>
      <c r="BB36" s="19">
        <f t="shared" si="20"/>
        <v>0</v>
      </c>
      <c r="BC36" s="19">
        <f t="shared" si="21"/>
        <v>0</v>
      </c>
      <c r="BD36" s="19">
        <f t="shared" si="22"/>
        <v>0</v>
      </c>
      <c r="BE36" s="19">
        <f t="shared" si="23"/>
        <v>0</v>
      </c>
      <c r="BF36" s="19">
        <f t="shared" si="24"/>
        <v>0</v>
      </c>
      <c r="BG36" s="19">
        <f t="shared" si="25"/>
        <v>0</v>
      </c>
      <c r="BH36" s="19">
        <f t="shared" si="26"/>
        <v>0</v>
      </c>
      <c r="BI36" s="19">
        <f t="shared" si="27"/>
        <v>0</v>
      </c>
      <c r="BJ36" s="19">
        <f t="shared" si="28"/>
        <v>0</v>
      </c>
      <c r="BK36" s="16">
        <f t="shared" si="29"/>
        <v>0</v>
      </c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</row>
    <row r="37" spans="1:92" x14ac:dyDescent="0.25">
      <c r="A37" s="33" t="s">
        <v>295</v>
      </c>
      <c r="B37" s="32">
        <v>1.6500000000000001E-2</v>
      </c>
      <c r="C37" s="30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16">
        <f t="shared" si="30"/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16">
        <f t="shared" si="0"/>
        <v>0</v>
      </c>
      <c r="AG37" s="31">
        <v>0</v>
      </c>
      <c r="AH37" s="31">
        <f t="shared" si="31"/>
        <v>0</v>
      </c>
      <c r="AI37" s="30">
        <f t="shared" si="1"/>
        <v>0</v>
      </c>
      <c r="AJ37" s="30">
        <f t="shared" si="2"/>
        <v>0</v>
      </c>
      <c r="AK37" s="30">
        <f t="shared" si="3"/>
        <v>0</v>
      </c>
      <c r="AL37" s="30">
        <f t="shared" si="4"/>
        <v>0</v>
      </c>
      <c r="AM37" s="30">
        <f t="shared" si="5"/>
        <v>0</v>
      </c>
      <c r="AN37" s="9">
        <f t="shared" si="6"/>
        <v>0</v>
      </c>
      <c r="AO37" s="19">
        <f t="shared" si="7"/>
        <v>0</v>
      </c>
      <c r="AP37" s="19">
        <f t="shared" si="8"/>
        <v>0</v>
      </c>
      <c r="AQ37" s="19">
        <f t="shared" si="9"/>
        <v>0</v>
      </c>
      <c r="AR37" s="19">
        <f t="shared" si="10"/>
        <v>0</v>
      </c>
      <c r="AS37" s="19">
        <f t="shared" si="11"/>
        <v>0</v>
      </c>
      <c r="AT37" s="16">
        <f t="shared" si="12"/>
        <v>0</v>
      </c>
      <c r="AU37" s="19">
        <f t="shared" si="13"/>
        <v>0</v>
      </c>
      <c r="AV37" s="19">
        <f t="shared" si="14"/>
        <v>0</v>
      </c>
      <c r="AW37" s="19">
        <f t="shared" si="15"/>
        <v>0</v>
      </c>
      <c r="AX37" s="19">
        <f t="shared" si="16"/>
        <v>0</v>
      </c>
      <c r="AY37" s="19">
        <f t="shared" si="17"/>
        <v>0</v>
      </c>
      <c r="AZ37" s="19">
        <f t="shared" si="18"/>
        <v>0</v>
      </c>
      <c r="BA37" s="19">
        <f t="shared" si="19"/>
        <v>0</v>
      </c>
      <c r="BB37" s="19">
        <f t="shared" si="20"/>
        <v>0</v>
      </c>
      <c r="BC37" s="19">
        <f t="shared" si="21"/>
        <v>0</v>
      </c>
      <c r="BD37" s="19">
        <f t="shared" si="22"/>
        <v>0</v>
      </c>
      <c r="BE37" s="19">
        <f t="shared" si="23"/>
        <v>0</v>
      </c>
      <c r="BF37" s="19">
        <f t="shared" si="24"/>
        <v>0</v>
      </c>
      <c r="BG37" s="19">
        <f t="shared" si="25"/>
        <v>0</v>
      </c>
      <c r="BH37" s="19">
        <f t="shared" si="26"/>
        <v>0</v>
      </c>
      <c r="BI37" s="19">
        <f t="shared" si="27"/>
        <v>0</v>
      </c>
      <c r="BJ37" s="19">
        <f t="shared" si="28"/>
        <v>0</v>
      </c>
      <c r="BK37" s="16">
        <f t="shared" si="29"/>
        <v>0</v>
      </c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</row>
    <row r="38" spans="1:92" x14ac:dyDescent="0.25">
      <c r="A38" s="33" t="s">
        <v>294</v>
      </c>
      <c r="B38" s="32">
        <v>1.5900000000000001E-2</v>
      </c>
      <c r="C38" s="30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16">
        <f t="shared" si="30"/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16">
        <f t="shared" si="0"/>
        <v>0</v>
      </c>
      <c r="AG38" s="31">
        <v>0</v>
      </c>
      <c r="AH38" s="31">
        <f t="shared" si="31"/>
        <v>0</v>
      </c>
      <c r="AI38" s="30">
        <f t="shared" si="1"/>
        <v>0</v>
      </c>
      <c r="AJ38" s="30">
        <f t="shared" si="2"/>
        <v>0</v>
      </c>
      <c r="AK38" s="30">
        <f t="shared" si="3"/>
        <v>0</v>
      </c>
      <c r="AL38" s="30">
        <f t="shared" si="4"/>
        <v>0</v>
      </c>
      <c r="AM38" s="30">
        <f t="shared" si="5"/>
        <v>0</v>
      </c>
      <c r="AN38" s="9">
        <f t="shared" si="6"/>
        <v>0</v>
      </c>
      <c r="AO38" s="19">
        <f t="shared" si="7"/>
        <v>0</v>
      </c>
      <c r="AP38" s="19">
        <f t="shared" si="8"/>
        <v>0</v>
      </c>
      <c r="AQ38" s="19">
        <f t="shared" si="9"/>
        <v>0</v>
      </c>
      <c r="AR38" s="19">
        <f t="shared" si="10"/>
        <v>0</v>
      </c>
      <c r="AS38" s="19">
        <f t="shared" si="11"/>
        <v>0</v>
      </c>
      <c r="AT38" s="16">
        <f t="shared" si="12"/>
        <v>0</v>
      </c>
      <c r="AU38" s="19">
        <f t="shared" si="13"/>
        <v>0</v>
      </c>
      <c r="AV38" s="19">
        <f t="shared" si="14"/>
        <v>0</v>
      </c>
      <c r="AW38" s="19">
        <f t="shared" si="15"/>
        <v>0</v>
      </c>
      <c r="AX38" s="19">
        <f t="shared" si="16"/>
        <v>0</v>
      </c>
      <c r="AY38" s="19">
        <f t="shared" si="17"/>
        <v>0</v>
      </c>
      <c r="AZ38" s="19">
        <f t="shared" si="18"/>
        <v>0</v>
      </c>
      <c r="BA38" s="19">
        <f t="shared" si="19"/>
        <v>0</v>
      </c>
      <c r="BB38" s="19">
        <f t="shared" si="20"/>
        <v>0</v>
      </c>
      <c r="BC38" s="19">
        <f t="shared" si="21"/>
        <v>0</v>
      </c>
      <c r="BD38" s="19">
        <f t="shared" si="22"/>
        <v>0</v>
      </c>
      <c r="BE38" s="19">
        <f t="shared" si="23"/>
        <v>0</v>
      </c>
      <c r="BF38" s="19">
        <f t="shared" si="24"/>
        <v>0</v>
      </c>
      <c r="BG38" s="19">
        <f t="shared" si="25"/>
        <v>0</v>
      </c>
      <c r="BH38" s="19">
        <f t="shared" si="26"/>
        <v>0</v>
      </c>
      <c r="BI38" s="19">
        <f t="shared" si="27"/>
        <v>0</v>
      </c>
      <c r="BJ38" s="19">
        <f t="shared" si="28"/>
        <v>0</v>
      </c>
      <c r="BK38" s="16">
        <f t="shared" si="29"/>
        <v>0</v>
      </c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</row>
    <row r="39" spans="1:92" x14ac:dyDescent="0.25">
      <c r="A39" s="33" t="s">
        <v>293</v>
      </c>
      <c r="B39" s="32">
        <v>2.1000000000000001E-2</v>
      </c>
      <c r="C39" s="30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16">
        <f t="shared" si="30"/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16">
        <f t="shared" si="0"/>
        <v>0</v>
      </c>
      <c r="AG39" s="31">
        <v>0</v>
      </c>
      <c r="AH39" s="31">
        <f t="shared" si="31"/>
        <v>0</v>
      </c>
      <c r="AI39" s="30">
        <f t="shared" si="1"/>
        <v>0</v>
      </c>
      <c r="AJ39" s="30">
        <f t="shared" si="2"/>
        <v>0</v>
      </c>
      <c r="AK39" s="30">
        <f t="shared" si="3"/>
        <v>0</v>
      </c>
      <c r="AL39" s="30">
        <f t="shared" si="4"/>
        <v>0</v>
      </c>
      <c r="AM39" s="30">
        <f t="shared" si="5"/>
        <v>0</v>
      </c>
      <c r="AN39" s="9">
        <f t="shared" si="6"/>
        <v>0</v>
      </c>
      <c r="AO39" s="19">
        <f t="shared" si="7"/>
        <v>0</v>
      </c>
      <c r="AP39" s="19">
        <f t="shared" si="8"/>
        <v>0</v>
      </c>
      <c r="AQ39" s="19">
        <f t="shared" si="9"/>
        <v>0</v>
      </c>
      <c r="AR39" s="19">
        <f t="shared" si="10"/>
        <v>0</v>
      </c>
      <c r="AS39" s="19">
        <f t="shared" si="11"/>
        <v>0</v>
      </c>
      <c r="AT39" s="16">
        <f t="shared" si="12"/>
        <v>0</v>
      </c>
      <c r="AU39" s="19">
        <f t="shared" si="13"/>
        <v>0</v>
      </c>
      <c r="AV39" s="19">
        <f t="shared" si="14"/>
        <v>0</v>
      </c>
      <c r="AW39" s="19">
        <f t="shared" si="15"/>
        <v>0</v>
      </c>
      <c r="AX39" s="19">
        <f t="shared" si="16"/>
        <v>0</v>
      </c>
      <c r="AY39" s="19">
        <f t="shared" si="17"/>
        <v>0</v>
      </c>
      <c r="AZ39" s="19">
        <f t="shared" si="18"/>
        <v>0</v>
      </c>
      <c r="BA39" s="19">
        <f t="shared" si="19"/>
        <v>0</v>
      </c>
      <c r="BB39" s="19">
        <f t="shared" si="20"/>
        <v>0</v>
      </c>
      <c r="BC39" s="19">
        <f t="shared" si="21"/>
        <v>0</v>
      </c>
      <c r="BD39" s="19">
        <f t="shared" si="22"/>
        <v>0</v>
      </c>
      <c r="BE39" s="19">
        <f t="shared" si="23"/>
        <v>0</v>
      </c>
      <c r="BF39" s="19">
        <f t="shared" si="24"/>
        <v>0</v>
      </c>
      <c r="BG39" s="19">
        <f t="shared" si="25"/>
        <v>0</v>
      </c>
      <c r="BH39" s="19">
        <f t="shared" si="26"/>
        <v>0</v>
      </c>
      <c r="BI39" s="19">
        <f t="shared" si="27"/>
        <v>0</v>
      </c>
      <c r="BJ39" s="19">
        <f t="shared" si="28"/>
        <v>0</v>
      </c>
      <c r="BK39" s="16">
        <f t="shared" si="29"/>
        <v>0</v>
      </c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</row>
    <row r="40" spans="1:92" x14ac:dyDescent="0.25">
      <c r="A40" s="33" t="s">
        <v>292</v>
      </c>
      <c r="B40" s="32">
        <v>1.6500000000000001E-2</v>
      </c>
      <c r="C40" s="30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16">
        <f t="shared" si="30"/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16">
        <f t="shared" si="0"/>
        <v>0</v>
      </c>
      <c r="AG40" s="31">
        <v>0</v>
      </c>
      <c r="AH40" s="31">
        <f t="shared" si="31"/>
        <v>0</v>
      </c>
      <c r="AI40" s="30">
        <f t="shared" si="1"/>
        <v>0</v>
      </c>
      <c r="AJ40" s="30">
        <f t="shared" si="2"/>
        <v>0</v>
      </c>
      <c r="AK40" s="30">
        <f t="shared" si="3"/>
        <v>0</v>
      </c>
      <c r="AL40" s="30">
        <f t="shared" si="4"/>
        <v>0</v>
      </c>
      <c r="AM40" s="30">
        <f t="shared" si="5"/>
        <v>0</v>
      </c>
      <c r="AN40" s="9">
        <f t="shared" si="6"/>
        <v>0</v>
      </c>
      <c r="AO40" s="9">
        <f t="shared" si="7"/>
        <v>0</v>
      </c>
      <c r="AP40" s="9">
        <f t="shared" si="8"/>
        <v>0</v>
      </c>
      <c r="AQ40" s="9">
        <f t="shared" si="9"/>
        <v>0</v>
      </c>
      <c r="AR40" s="9">
        <f t="shared" si="10"/>
        <v>0</v>
      </c>
      <c r="AS40" s="9">
        <f t="shared" si="11"/>
        <v>0</v>
      </c>
      <c r="AT40" s="16">
        <f t="shared" si="12"/>
        <v>0</v>
      </c>
      <c r="AU40" s="9">
        <f t="shared" si="13"/>
        <v>0</v>
      </c>
      <c r="AV40" s="9">
        <f t="shared" si="14"/>
        <v>0</v>
      </c>
      <c r="AW40" s="9">
        <f t="shared" si="15"/>
        <v>0</v>
      </c>
      <c r="AX40" s="9">
        <f t="shared" si="16"/>
        <v>0</v>
      </c>
      <c r="AY40" s="9">
        <f t="shared" si="17"/>
        <v>0</v>
      </c>
      <c r="AZ40" s="9">
        <f t="shared" si="18"/>
        <v>0</v>
      </c>
      <c r="BA40" s="9">
        <f t="shared" si="19"/>
        <v>0</v>
      </c>
      <c r="BB40" s="9">
        <f t="shared" si="20"/>
        <v>0</v>
      </c>
      <c r="BC40" s="9">
        <f t="shared" si="21"/>
        <v>0</v>
      </c>
      <c r="BD40" s="9">
        <f t="shared" si="22"/>
        <v>0</v>
      </c>
      <c r="BE40" s="9">
        <f t="shared" si="23"/>
        <v>0</v>
      </c>
      <c r="BF40" s="9">
        <f t="shared" si="24"/>
        <v>0</v>
      </c>
      <c r="BG40" s="9">
        <f t="shared" si="25"/>
        <v>0</v>
      </c>
      <c r="BH40" s="9">
        <f t="shared" si="26"/>
        <v>0</v>
      </c>
      <c r="BI40" s="9">
        <f t="shared" si="27"/>
        <v>0</v>
      </c>
      <c r="BJ40" s="9">
        <f t="shared" si="28"/>
        <v>0</v>
      </c>
      <c r="BK40" s="16">
        <f t="shared" si="29"/>
        <v>0</v>
      </c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</row>
    <row r="41" spans="1:92" x14ac:dyDescent="0.25">
      <c r="A41" s="33" t="s">
        <v>291</v>
      </c>
      <c r="B41" s="32">
        <v>0</v>
      </c>
      <c r="C41" s="30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16">
        <f t="shared" si="30"/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16">
        <f t="shared" si="0"/>
        <v>0</v>
      </c>
      <c r="AG41" s="31">
        <v>0</v>
      </c>
      <c r="AH41" s="31">
        <f t="shared" si="31"/>
        <v>0</v>
      </c>
      <c r="AI41" s="30">
        <f t="shared" si="1"/>
        <v>0</v>
      </c>
      <c r="AJ41" s="30">
        <f t="shared" si="2"/>
        <v>0</v>
      </c>
      <c r="AK41" s="30">
        <f t="shared" si="3"/>
        <v>0</v>
      </c>
      <c r="AL41" s="30">
        <f t="shared" si="4"/>
        <v>0</v>
      </c>
      <c r="AM41" s="30">
        <f t="shared" si="5"/>
        <v>0</v>
      </c>
      <c r="AN41" s="9">
        <f t="shared" si="6"/>
        <v>0</v>
      </c>
      <c r="AO41" s="19">
        <f t="shared" si="7"/>
        <v>0</v>
      </c>
      <c r="AP41" s="19">
        <f t="shared" si="8"/>
        <v>0</v>
      </c>
      <c r="AQ41" s="19">
        <f t="shared" si="9"/>
        <v>0</v>
      </c>
      <c r="AR41" s="19">
        <f t="shared" si="10"/>
        <v>0</v>
      </c>
      <c r="AS41" s="19">
        <f t="shared" si="11"/>
        <v>0</v>
      </c>
      <c r="AT41" s="16">
        <f t="shared" si="12"/>
        <v>0</v>
      </c>
      <c r="AU41" s="19">
        <f t="shared" si="13"/>
        <v>0</v>
      </c>
      <c r="AV41" s="19">
        <f t="shared" si="14"/>
        <v>0</v>
      </c>
      <c r="AW41" s="19">
        <f t="shared" si="15"/>
        <v>0</v>
      </c>
      <c r="AX41" s="19">
        <f t="shared" si="16"/>
        <v>0</v>
      </c>
      <c r="AY41" s="19">
        <f t="shared" si="17"/>
        <v>0</v>
      </c>
      <c r="AZ41" s="19">
        <f t="shared" si="18"/>
        <v>0</v>
      </c>
      <c r="BA41" s="19">
        <f t="shared" si="19"/>
        <v>0</v>
      </c>
      <c r="BB41" s="19">
        <f t="shared" si="20"/>
        <v>0</v>
      </c>
      <c r="BC41" s="19">
        <f t="shared" si="21"/>
        <v>0</v>
      </c>
      <c r="BD41" s="19">
        <f t="shared" si="22"/>
        <v>0</v>
      </c>
      <c r="BE41" s="19">
        <f t="shared" si="23"/>
        <v>0</v>
      </c>
      <c r="BF41" s="19">
        <f t="shared" si="24"/>
        <v>0</v>
      </c>
      <c r="BG41" s="19">
        <f t="shared" si="25"/>
        <v>0</v>
      </c>
      <c r="BH41" s="19">
        <f t="shared" si="26"/>
        <v>0</v>
      </c>
      <c r="BI41" s="19">
        <f t="shared" si="27"/>
        <v>0</v>
      </c>
      <c r="BJ41" s="19">
        <f t="shared" si="28"/>
        <v>0</v>
      </c>
      <c r="BK41" s="16">
        <f t="shared" si="29"/>
        <v>0</v>
      </c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</row>
    <row r="42" spans="1:92" x14ac:dyDescent="0.25">
      <c r="A42" s="33" t="s">
        <v>290</v>
      </c>
      <c r="B42" s="32">
        <v>0</v>
      </c>
      <c r="C42" s="30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16">
        <f t="shared" si="30"/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16">
        <f t="shared" si="0"/>
        <v>0</v>
      </c>
      <c r="AG42" s="31">
        <v>0</v>
      </c>
      <c r="AH42" s="31">
        <f t="shared" si="31"/>
        <v>0</v>
      </c>
      <c r="AI42" s="30">
        <f t="shared" si="1"/>
        <v>0</v>
      </c>
      <c r="AJ42" s="30">
        <f t="shared" si="2"/>
        <v>0</v>
      </c>
      <c r="AK42" s="30">
        <f t="shared" si="3"/>
        <v>0</v>
      </c>
      <c r="AL42" s="30">
        <f t="shared" si="4"/>
        <v>0</v>
      </c>
      <c r="AM42" s="30">
        <f t="shared" si="5"/>
        <v>0</v>
      </c>
      <c r="AN42" s="9">
        <f t="shared" si="6"/>
        <v>0</v>
      </c>
      <c r="AO42" s="19">
        <f t="shared" si="7"/>
        <v>0</v>
      </c>
      <c r="AP42" s="19">
        <f t="shared" si="8"/>
        <v>0</v>
      </c>
      <c r="AQ42" s="19">
        <f t="shared" si="9"/>
        <v>0</v>
      </c>
      <c r="AR42" s="19">
        <f t="shared" si="10"/>
        <v>0</v>
      </c>
      <c r="AS42" s="19">
        <f t="shared" si="11"/>
        <v>0</v>
      </c>
      <c r="AT42" s="16">
        <f t="shared" si="12"/>
        <v>0</v>
      </c>
      <c r="AU42" s="19">
        <f t="shared" si="13"/>
        <v>0</v>
      </c>
      <c r="AV42" s="19">
        <f t="shared" si="14"/>
        <v>0</v>
      </c>
      <c r="AW42" s="19">
        <f t="shared" si="15"/>
        <v>0</v>
      </c>
      <c r="AX42" s="19">
        <f t="shared" si="16"/>
        <v>0</v>
      </c>
      <c r="AY42" s="19">
        <f t="shared" si="17"/>
        <v>0</v>
      </c>
      <c r="AZ42" s="19">
        <f t="shared" si="18"/>
        <v>0</v>
      </c>
      <c r="BA42" s="19">
        <f t="shared" si="19"/>
        <v>0</v>
      </c>
      <c r="BB42" s="19">
        <f t="shared" si="20"/>
        <v>0</v>
      </c>
      <c r="BC42" s="19">
        <f t="shared" si="21"/>
        <v>0</v>
      </c>
      <c r="BD42" s="19">
        <f t="shared" si="22"/>
        <v>0</v>
      </c>
      <c r="BE42" s="19">
        <f t="shared" si="23"/>
        <v>0</v>
      </c>
      <c r="BF42" s="19">
        <f t="shared" si="24"/>
        <v>0</v>
      </c>
      <c r="BG42" s="19">
        <f t="shared" si="25"/>
        <v>0</v>
      </c>
      <c r="BH42" s="19">
        <f t="shared" si="26"/>
        <v>0</v>
      </c>
      <c r="BI42" s="19">
        <f t="shared" si="27"/>
        <v>0</v>
      </c>
      <c r="BJ42" s="19">
        <f t="shared" si="28"/>
        <v>0</v>
      </c>
      <c r="BK42" s="16">
        <f t="shared" si="29"/>
        <v>0</v>
      </c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</row>
    <row r="43" spans="1:92" x14ac:dyDescent="0.25">
      <c r="A43" s="33" t="s">
        <v>289</v>
      </c>
      <c r="B43" s="32">
        <v>0</v>
      </c>
      <c r="C43" s="30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16">
        <f t="shared" si="30"/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16">
        <f t="shared" si="0"/>
        <v>0</v>
      </c>
      <c r="AG43" s="31">
        <v>0</v>
      </c>
      <c r="AH43" s="31">
        <f t="shared" si="31"/>
        <v>0</v>
      </c>
      <c r="AI43" s="30">
        <f t="shared" si="1"/>
        <v>0</v>
      </c>
      <c r="AJ43" s="30">
        <f t="shared" si="2"/>
        <v>0</v>
      </c>
      <c r="AK43" s="30">
        <f t="shared" si="3"/>
        <v>0</v>
      </c>
      <c r="AL43" s="30">
        <f t="shared" si="4"/>
        <v>0</v>
      </c>
      <c r="AM43" s="30">
        <f t="shared" si="5"/>
        <v>0</v>
      </c>
      <c r="AN43" s="9">
        <f t="shared" si="6"/>
        <v>0</v>
      </c>
      <c r="AO43" s="19">
        <f t="shared" si="7"/>
        <v>0</v>
      </c>
      <c r="AP43" s="19">
        <f t="shared" si="8"/>
        <v>0</v>
      </c>
      <c r="AQ43" s="19">
        <f t="shared" si="9"/>
        <v>0</v>
      </c>
      <c r="AR43" s="19">
        <f t="shared" si="10"/>
        <v>0</v>
      </c>
      <c r="AS43" s="19">
        <f t="shared" si="11"/>
        <v>0</v>
      </c>
      <c r="AT43" s="16">
        <f t="shared" si="12"/>
        <v>0</v>
      </c>
      <c r="AU43" s="19">
        <f t="shared" si="13"/>
        <v>0</v>
      </c>
      <c r="AV43" s="19">
        <f t="shared" si="14"/>
        <v>0</v>
      </c>
      <c r="AW43" s="19">
        <f t="shared" si="15"/>
        <v>0</v>
      </c>
      <c r="AX43" s="19">
        <f t="shared" si="16"/>
        <v>0</v>
      </c>
      <c r="AY43" s="19">
        <f t="shared" si="17"/>
        <v>0</v>
      </c>
      <c r="AZ43" s="19">
        <f t="shared" si="18"/>
        <v>0</v>
      </c>
      <c r="BA43" s="19">
        <f t="shared" si="19"/>
        <v>0</v>
      </c>
      <c r="BB43" s="19">
        <f t="shared" si="20"/>
        <v>0</v>
      </c>
      <c r="BC43" s="19">
        <f t="shared" si="21"/>
        <v>0</v>
      </c>
      <c r="BD43" s="19">
        <f t="shared" si="22"/>
        <v>0</v>
      </c>
      <c r="BE43" s="19">
        <f t="shared" si="23"/>
        <v>0</v>
      </c>
      <c r="BF43" s="19">
        <f t="shared" si="24"/>
        <v>0</v>
      </c>
      <c r="BG43" s="19">
        <f t="shared" si="25"/>
        <v>0</v>
      </c>
      <c r="BH43" s="19">
        <f t="shared" si="26"/>
        <v>0</v>
      </c>
      <c r="BI43" s="19">
        <f t="shared" si="27"/>
        <v>0</v>
      </c>
      <c r="BJ43" s="19">
        <f t="shared" si="28"/>
        <v>0</v>
      </c>
      <c r="BK43" s="16">
        <f t="shared" si="29"/>
        <v>0</v>
      </c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</row>
    <row r="44" spans="1:92" x14ac:dyDescent="0.25">
      <c r="A44" s="33" t="s">
        <v>288</v>
      </c>
      <c r="B44" s="32">
        <v>0</v>
      </c>
      <c r="C44" s="30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16">
        <f t="shared" si="30"/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16">
        <f t="shared" si="0"/>
        <v>0</v>
      </c>
      <c r="AG44" s="31">
        <v>0</v>
      </c>
      <c r="AH44" s="31">
        <f t="shared" si="31"/>
        <v>0</v>
      </c>
      <c r="AI44" s="30">
        <f t="shared" si="1"/>
        <v>0</v>
      </c>
      <c r="AJ44" s="30">
        <f t="shared" si="2"/>
        <v>0</v>
      </c>
      <c r="AK44" s="30">
        <f t="shared" si="3"/>
        <v>0</v>
      </c>
      <c r="AL44" s="30">
        <f t="shared" si="4"/>
        <v>0</v>
      </c>
      <c r="AM44" s="30">
        <f t="shared" si="5"/>
        <v>0</v>
      </c>
      <c r="AN44" s="9">
        <f t="shared" si="6"/>
        <v>0</v>
      </c>
      <c r="AO44" s="19">
        <f t="shared" si="7"/>
        <v>0</v>
      </c>
      <c r="AP44" s="19">
        <f t="shared" si="8"/>
        <v>0</v>
      </c>
      <c r="AQ44" s="19">
        <f t="shared" si="9"/>
        <v>0</v>
      </c>
      <c r="AR44" s="19">
        <f t="shared" si="10"/>
        <v>0</v>
      </c>
      <c r="AS44" s="19">
        <f t="shared" si="11"/>
        <v>0</v>
      </c>
      <c r="AT44" s="16">
        <f t="shared" si="12"/>
        <v>0</v>
      </c>
      <c r="AU44" s="19">
        <f t="shared" si="13"/>
        <v>0</v>
      </c>
      <c r="AV44" s="19">
        <f t="shared" si="14"/>
        <v>0</v>
      </c>
      <c r="AW44" s="19">
        <f t="shared" si="15"/>
        <v>0</v>
      </c>
      <c r="AX44" s="19">
        <f t="shared" si="16"/>
        <v>0</v>
      </c>
      <c r="AY44" s="19">
        <f t="shared" si="17"/>
        <v>0</v>
      </c>
      <c r="AZ44" s="19">
        <f t="shared" si="18"/>
        <v>0</v>
      </c>
      <c r="BA44" s="19">
        <f t="shared" si="19"/>
        <v>0</v>
      </c>
      <c r="BB44" s="19">
        <f t="shared" si="20"/>
        <v>0</v>
      </c>
      <c r="BC44" s="19">
        <f t="shared" si="21"/>
        <v>0</v>
      </c>
      <c r="BD44" s="19">
        <f t="shared" si="22"/>
        <v>0</v>
      </c>
      <c r="BE44" s="19">
        <f t="shared" si="23"/>
        <v>0</v>
      </c>
      <c r="BF44" s="19">
        <f t="shared" si="24"/>
        <v>0</v>
      </c>
      <c r="BG44" s="19">
        <f t="shared" si="25"/>
        <v>0</v>
      </c>
      <c r="BH44" s="19">
        <f t="shared" si="26"/>
        <v>0</v>
      </c>
      <c r="BI44" s="19">
        <f t="shared" si="27"/>
        <v>0</v>
      </c>
      <c r="BJ44" s="19">
        <f t="shared" si="28"/>
        <v>0</v>
      </c>
      <c r="BK44" s="16">
        <f t="shared" si="29"/>
        <v>0</v>
      </c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</row>
    <row r="45" spans="1:92" x14ac:dyDescent="0.25">
      <c r="A45" s="33" t="s">
        <v>287</v>
      </c>
      <c r="B45" s="32">
        <v>0</v>
      </c>
      <c r="C45" s="30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16">
        <f t="shared" si="30"/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16">
        <f t="shared" si="0"/>
        <v>0</v>
      </c>
      <c r="AG45" s="31">
        <v>0</v>
      </c>
      <c r="AH45" s="31">
        <f t="shared" si="31"/>
        <v>0</v>
      </c>
      <c r="AI45" s="30">
        <f t="shared" si="1"/>
        <v>0</v>
      </c>
      <c r="AJ45" s="30">
        <f t="shared" si="2"/>
        <v>0</v>
      </c>
      <c r="AK45" s="30">
        <f t="shared" si="3"/>
        <v>0</v>
      </c>
      <c r="AL45" s="30">
        <f t="shared" si="4"/>
        <v>0</v>
      </c>
      <c r="AM45" s="30">
        <f t="shared" si="5"/>
        <v>0</v>
      </c>
      <c r="AN45" s="9">
        <f t="shared" si="6"/>
        <v>0</v>
      </c>
      <c r="AO45" s="19">
        <f t="shared" si="7"/>
        <v>0</v>
      </c>
      <c r="AP45" s="19">
        <f t="shared" si="8"/>
        <v>0</v>
      </c>
      <c r="AQ45" s="19">
        <f t="shared" si="9"/>
        <v>0</v>
      </c>
      <c r="AR45" s="19">
        <f t="shared" si="10"/>
        <v>0</v>
      </c>
      <c r="AS45" s="19">
        <f t="shared" si="11"/>
        <v>0</v>
      </c>
      <c r="AT45" s="16">
        <f t="shared" si="12"/>
        <v>0</v>
      </c>
      <c r="AU45" s="19">
        <f t="shared" si="13"/>
        <v>0</v>
      </c>
      <c r="AV45" s="19">
        <f t="shared" si="14"/>
        <v>0</v>
      </c>
      <c r="AW45" s="19">
        <f t="shared" si="15"/>
        <v>0</v>
      </c>
      <c r="AX45" s="19">
        <f t="shared" si="16"/>
        <v>0</v>
      </c>
      <c r="AY45" s="19">
        <f t="shared" si="17"/>
        <v>0</v>
      </c>
      <c r="AZ45" s="19">
        <f t="shared" si="18"/>
        <v>0</v>
      </c>
      <c r="BA45" s="19">
        <f t="shared" si="19"/>
        <v>0</v>
      </c>
      <c r="BB45" s="19">
        <f t="shared" si="20"/>
        <v>0</v>
      </c>
      <c r="BC45" s="19">
        <f t="shared" si="21"/>
        <v>0</v>
      </c>
      <c r="BD45" s="19">
        <f t="shared" si="22"/>
        <v>0</v>
      </c>
      <c r="BE45" s="19">
        <f t="shared" si="23"/>
        <v>0</v>
      </c>
      <c r="BF45" s="19">
        <f t="shared" si="24"/>
        <v>0</v>
      </c>
      <c r="BG45" s="19">
        <f t="shared" si="25"/>
        <v>0</v>
      </c>
      <c r="BH45" s="19">
        <f t="shared" si="26"/>
        <v>0</v>
      </c>
      <c r="BI45" s="19">
        <f t="shared" si="27"/>
        <v>0</v>
      </c>
      <c r="BJ45" s="19">
        <f t="shared" si="28"/>
        <v>0</v>
      </c>
      <c r="BK45" s="16">
        <f t="shared" si="29"/>
        <v>0</v>
      </c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</row>
    <row r="46" spans="1:92" x14ac:dyDescent="0.25">
      <c r="A46" s="33" t="s">
        <v>286</v>
      </c>
      <c r="B46" s="32">
        <v>7.6600000000000001E-2</v>
      </c>
      <c r="C46" s="30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16">
        <f t="shared" si="30"/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16">
        <f t="shared" si="0"/>
        <v>0</v>
      </c>
      <c r="AG46" s="31">
        <v>0</v>
      </c>
      <c r="AH46" s="31">
        <f t="shared" si="31"/>
        <v>0</v>
      </c>
      <c r="AI46" s="30">
        <f t="shared" si="1"/>
        <v>0</v>
      </c>
      <c r="AJ46" s="30">
        <f t="shared" si="2"/>
        <v>0</v>
      </c>
      <c r="AK46" s="30">
        <f t="shared" si="3"/>
        <v>0</v>
      </c>
      <c r="AL46" s="30">
        <f t="shared" si="4"/>
        <v>0</v>
      </c>
      <c r="AM46" s="30">
        <f t="shared" si="5"/>
        <v>0</v>
      </c>
      <c r="AN46" s="9">
        <f t="shared" si="6"/>
        <v>0</v>
      </c>
      <c r="AO46" s="19">
        <f t="shared" si="7"/>
        <v>0</v>
      </c>
      <c r="AP46" s="19">
        <f t="shared" si="8"/>
        <v>0</v>
      </c>
      <c r="AQ46" s="19">
        <f t="shared" si="9"/>
        <v>0</v>
      </c>
      <c r="AR46" s="19">
        <f t="shared" si="10"/>
        <v>0</v>
      </c>
      <c r="AS46" s="19">
        <f t="shared" si="11"/>
        <v>0</v>
      </c>
      <c r="AT46" s="16">
        <f t="shared" si="12"/>
        <v>0</v>
      </c>
      <c r="AU46" s="19">
        <f t="shared" si="13"/>
        <v>0</v>
      </c>
      <c r="AV46" s="19">
        <f t="shared" si="14"/>
        <v>0</v>
      </c>
      <c r="AW46" s="19">
        <f t="shared" si="15"/>
        <v>0</v>
      </c>
      <c r="AX46" s="19">
        <f t="shared" si="16"/>
        <v>0</v>
      </c>
      <c r="AY46" s="19">
        <f t="shared" si="17"/>
        <v>0</v>
      </c>
      <c r="AZ46" s="19">
        <f t="shared" si="18"/>
        <v>0</v>
      </c>
      <c r="BA46" s="19">
        <f t="shared" si="19"/>
        <v>0</v>
      </c>
      <c r="BB46" s="19">
        <f t="shared" si="20"/>
        <v>0</v>
      </c>
      <c r="BC46" s="19">
        <f t="shared" si="21"/>
        <v>0</v>
      </c>
      <c r="BD46" s="19">
        <f t="shared" si="22"/>
        <v>0</v>
      </c>
      <c r="BE46" s="19">
        <f t="shared" si="23"/>
        <v>0</v>
      </c>
      <c r="BF46" s="19">
        <f t="shared" si="24"/>
        <v>0</v>
      </c>
      <c r="BG46" s="19">
        <f t="shared" si="25"/>
        <v>0</v>
      </c>
      <c r="BH46" s="19">
        <f t="shared" si="26"/>
        <v>0</v>
      </c>
      <c r="BI46" s="19">
        <f t="shared" si="27"/>
        <v>0</v>
      </c>
      <c r="BJ46" s="19">
        <f t="shared" si="28"/>
        <v>0</v>
      </c>
      <c r="BK46" s="16">
        <f t="shared" si="29"/>
        <v>0</v>
      </c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</row>
    <row r="47" spans="1:92" x14ac:dyDescent="0.25">
      <c r="A47" s="33" t="s">
        <v>285</v>
      </c>
      <c r="B47" s="32">
        <v>0.13539999999999999</v>
      </c>
      <c r="C47" s="30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16">
        <f t="shared" si="30"/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16">
        <f t="shared" si="0"/>
        <v>0</v>
      </c>
      <c r="AG47" s="31">
        <v>0</v>
      </c>
      <c r="AH47" s="31">
        <f t="shared" si="31"/>
        <v>0</v>
      </c>
      <c r="AI47" s="30">
        <f t="shared" si="1"/>
        <v>0</v>
      </c>
      <c r="AJ47" s="30">
        <f t="shared" si="2"/>
        <v>0</v>
      </c>
      <c r="AK47" s="30">
        <f t="shared" si="3"/>
        <v>0</v>
      </c>
      <c r="AL47" s="30">
        <f t="shared" si="4"/>
        <v>0</v>
      </c>
      <c r="AM47" s="30">
        <f t="shared" si="5"/>
        <v>0</v>
      </c>
      <c r="AN47" s="9">
        <f t="shared" si="6"/>
        <v>0</v>
      </c>
      <c r="AO47" s="19">
        <f t="shared" si="7"/>
        <v>0</v>
      </c>
      <c r="AP47" s="19">
        <f t="shared" si="8"/>
        <v>0</v>
      </c>
      <c r="AQ47" s="19">
        <f t="shared" si="9"/>
        <v>0</v>
      </c>
      <c r="AR47" s="19">
        <f t="shared" si="10"/>
        <v>0</v>
      </c>
      <c r="AS47" s="19">
        <f t="shared" si="11"/>
        <v>0</v>
      </c>
      <c r="AT47" s="16">
        <f t="shared" si="12"/>
        <v>0</v>
      </c>
      <c r="AU47" s="19">
        <f t="shared" si="13"/>
        <v>0</v>
      </c>
      <c r="AV47" s="19">
        <f t="shared" si="14"/>
        <v>0</v>
      </c>
      <c r="AW47" s="19">
        <f t="shared" si="15"/>
        <v>0</v>
      </c>
      <c r="AX47" s="19">
        <f t="shared" si="16"/>
        <v>0</v>
      </c>
      <c r="AY47" s="19">
        <f t="shared" si="17"/>
        <v>0</v>
      </c>
      <c r="AZ47" s="19">
        <f t="shared" si="18"/>
        <v>0</v>
      </c>
      <c r="BA47" s="19">
        <f t="shared" si="19"/>
        <v>0</v>
      </c>
      <c r="BB47" s="19">
        <f t="shared" si="20"/>
        <v>0</v>
      </c>
      <c r="BC47" s="19">
        <f t="shared" si="21"/>
        <v>0</v>
      </c>
      <c r="BD47" s="19">
        <f t="shared" si="22"/>
        <v>0</v>
      </c>
      <c r="BE47" s="19">
        <f t="shared" si="23"/>
        <v>0</v>
      </c>
      <c r="BF47" s="19">
        <f t="shared" si="24"/>
        <v>0</v>
      </c>
      <c r="BG47" s="19">
        <f t="shared" si="25"/>
        <v>0</v>
      </c>
      <c r="BH47" s="19">
        <f t="shared" si="26"/>
        <v>0</v>
      </c>
      <c r="BI47" s="19">
        <f t="shared" si="27"/>
        <v>0</v>
      </c>
      <c r="BJ47" s="19">
        <f t="shared" si="28"/>
        <v>0</v>
      </c>
      <c r="BK47" s="16">
        <f t="shared" si="29"/>
        <v>0</v>
      </c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</row>
    <row r="48" spans="1:92" x14ac:dyDescent="0.25">
      <c r="A48" s="33" t="s">
        <v>284</v>
      </c>
      <c r="B48" s="32">
        <v>0.13689999999999999</v>
      </c>
      <c r="C48" s="30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16">
        <f t="shared" si="30"/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16">
        <f t="shared" si="0"/>
        <v>0</v>
      </c>
      <c r="AG48" s="31">
        <v>0</v>
      </c>
      <c r="AH48" s="31">
        <f t="shared" si="31"/>
        <v>0</v>
      </c>
      <c r="AI48" s="30">
        <f t="shared" si="1"/>
        <v>0</v>
      </c>
      <c r="AJ48" s="30">
        <f t="shared" si="2"/>
        <v>0</v>
      </c>
      <c r="AK48" s="30">
        <f t="shared" si="3"/>
        <v>0</v>
      </c>
      <c r="AL48" s="30">
        <f t="shared" si="4"/>
        <v>0</v>
      </c>
      <c r="AM48" s="30">
        <f t="shared" si="5"/>
        <v>0</v>
      </c>
      <c r="AN48" s="9">
        <f t="shared" si="6"/>
        <v>0</v>
      </c>
      <c r="AO48" s="19">
        <f t="shared" si="7"/>
        <v>0</v>
      </c>
      <c r="AP48" s="19">
        <f t="shared" si="8"/>
        <v>0</v>
      </c>
      <c r="AQ48" s="19">
        <f t="shared" si="9"/>
        <v>0</v>
      </c>
      <c r="AR48" s="19">
        <f t="shared" si="10"/>
        <v>0</v>
      </c>
      <c r="AS48" s="19">
        <f t="shared" si="11"/>
        <v>0</v>
      </c>
      <c r="AT48" s="16">
        <f t="shared" si="12"/>
        <v>0</v>
      </c>
      <c r="AU48" s="19">
        <f t="shared" si="13"/>
        <v>0</v>
      </c>
      <c r="AV48" s="19">
        <f t="shared" si="14"/>
        <v>0</v>
      </c>
      <c r="AW48" s="19">
        <f t="shared" si="15"/>
        <v>0</v>
      </c>
      <c r="AX48" s="19">
        <f t="shared" si="16"/>
        <v>0</v>
      </c>
      <c r="AY48" s="19">
        <f t="shared" si="17"/>
        <v>0</v>
      </c>
      <c r="AZ48" s="19">
        <f t="shared" si="18"/>
        <v>0</v>
      </c>
      <c r="BA48" s="19">
        <f t="shared" si="19"/>
        <v>0</v>
      </c>
      <c r="BB48" s="19">
        <f t="shared" si="20"/>
        <v>0</v>
      </c>
      <c r="BC48" s="19">
        <f t="shared" si="21"/>
        <v>0</v>
      </c>
      <c r="BD48" s="19">
        <f t="shared" si="22"/>
        <v>0</v>
      </c>
      <c r="BE48" s="19">
        <f t="shared" si="23"/>
        <v>0</v>
      </c>
      <c r="BF48" s="19">
        <f t="shared" si="24"/>
        <v>0</v>
      </c>
      <c r="BG48" s="19">
        <f t="shared" si="25"/>
        <v>0</v>
      </c>
      <c r="BH48" s="19">
        <f t="shared" si="26"/>
        <v>0</v>
      </c>
      <c r="BI48" s="19">
        <f t="shared" si="27"/>
        <v>0</v>
      </c>
      <c r="BJ48" s="19">
        <f t="shared" si="28"/>
        <v>0</v>
      </c>
      <c r="BK48" s="16">
        <f t="shared" si="29"/>
        <v>0</v>
      </c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</row>
    <row r="49" spans="1:92" x14ac:dyDescent="0.25">
      <c r="A49" s="33" t="s">
        <v>283</v>
      </c>
      <c r="B49" s="32">
        <v>3.6999999999999998E-2</v>
      </c>
      <c r="C49" s="30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16">
        <f t="shared" si="30"/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16">
        <f t="shared" si="0"/>
        <v>0</v>
      </c>
      <c r="AG49" s="31">
        <v>0</v>
      </c>
      <c r="AH49" s="31">
        <f t="shared" si="31"/>
        <v>0</v>
      </c>
      <c r="AI49" s="30">
        <f t="shared" si="1"/>
        <v>0</v>
      </c>
      <c r="AJ49" s="30">
        <f t="shared" si="2"/>
        <v>0</v>
      </c>
      <c r="AK49" s="30">
        <f t="shared" si="3"/>
        <v>0</v>
      </c>
      <c r="AL49" s="30">
        <f t="shared" si="4"/>
        <v>0</v>
      </c>
      <c r="AM49" s="30">
        <f t="shared" si="5"/>
        <v>0</v>
      </c>
      <c r="AN49" s="9">
        <f t="shared" si="6"/>
        <v>0</v>
      </c>
      <c r="AO49" s="19">
        <f t="shared" si="7"/>
        <v>0</v>
      </c>
      <c r="AP49" s="19">
        <f t="shared" si="8"/>
        <v>0</v>
      </c>
      <c r="AQ49" s="19">
        <f t="shared" si="9"/>
        <v>0</v>
      </c>
      <c r="AR49" s="19">
        <f t="shared" si="10"/>
        <v>0</v>
      </c>
      <c r="AS49" s="19">
        <f t="shared" si="11"/>
        <v>0</v>
      </c>
      <c r="AT49" s="16">
        <f t="shared" si="12"/>
        <v>0</v>
      </c>
      <c r="AU49" s="19">
        <f t="shared" si="13"/>
        <v>0</v>
      </c>
      <c r="AV49" s="19">
        <f t="shared" si="14"/>
        <v>0</v>
      </c>
      <c r="AW49" s="19">
        <f t="shared" si="15"/>
        <v>0</v>
      </c>
      <c r="AX49" s="19">
        <f t="shared" si="16"/>
        <v>0</v>
      </c>
      <c r="AY49" s="19">
        <f t="shared" si="17"/>
        <v>0</v>
      </c>
      <c r="AZ49" s="19">
        <f t="shared" si="18"/>
        <v>0</v>
      </c>
      <c r="BA49" s="19">
        <f t="shared" si="19"/>
        <v>0</v>
      </c>
      <c r="BB49" s="19">
        <f t="shared" si="20"/>
        <v>0</v>
      </c>
      <c r="BC49" s="19">
        <f t="shared" si="21"/>
        <v>0</v>
      </c>
      <c r="BD49" s="19">
        <f t="shared" si="22"/>
        <v>0</v>
      </c>
      <c r="BE49" s="19">
        <f t="shared" si="23"/>
        <v>0</v>
      </c>
      <c r="BF49" s="19">
        <f t="shared" si="24"/>
        <v>0</v>
      </c>
      <c r="BG49" s="19">
        <f t="shared" si="25"/>
        <v>0</v>
      </c>
      <c r="BH49" s="19">
        <f t="shared" si="26"/>
        <v>0</v>
      </c>
      <c r="BI49" s="19">
        <f t="shared" si="27"/>
        <v>0</v>
      </c>
      <c r="BJ49" s="19">
        <f t="shared" si="28"/>
        <v>0</v>
      </c>
      <c r="BK49" s="16">
        <f t="shared" si="29"/>
        <v>0</v>
      </c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</row>
    <row r="50" spans="1:92" x14ac:dyDescent="0.25">
      <c r="A50" s="33" t="s">
        <v>282</v>
      </c>
      <c r="B50" s="32">
        <v>2.53E-2</v>
      </c>
      <c r="C50" s="30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16">
        <f t="shared" si="30"/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16">
        <f t="shared" si="0"/>
        <v>0</v>
      </c>
      <c r="AG50" s="31">
        <v>0</v>
      </c>
      <c r="AH50" s="31">
        <f t="shared" si="31"/>
        <v>0</v>
      </c>
      <c r="AI50" s="30">
        <f t="shared" si="1"/>
        <v>0</v>
      </c>
      <c r="AJ50" s="30">
        <f t="shared" si="2"/>
        <v>0</v>
      </c>
      <c r="AK50" s="30">
        <f t="shared" si="3"/>
        <v>0</v>
      </c>
      <c r="AL50" s="30">
        <f t="shared" si="4"/>
        <v>0</v>
      </c>
      <c r="AM50" s="30">
        <f t="shared" si="5"/>
        <v>0</v>
      </c>
      <c r="AN50" s="9">
        <f t="shared" si="6"/>
        <v>0</v>
      </c>
      <c r="AO50" s="19">
        <f t="shared" si="7"/>
        <v>0</v>
      </c>
      <c r="AP50" s="19">
        <f t="shared" si="8"/>
        <v>0</v>
      </c>
      <c r="AQ50" s="19">
        <f t="shared" si="9"/>
        <v>0</v>
      </c>
      <c r="AR50" s="19">
        <f t="shared" si="10"/>
        <v>0</v>
      </c>
      <c r="AS50" s="19">
        <f t="shared" si="11"/>
        <v>0</v>
      </c>
      <c r="AT50" s="16">
        <f t="shared" si="12"/>
        <v>0</v>
      </c>
      <c r="AU50" s="19">
        <f t="shared" si="13"/>
        <v>0</v>
      </c>
      <c r="AV50" s="19">
        <f t="shared" si="14"/>
        <v>0</v>
      </c>
      <c r="AW50" s="19">
        <f t="shared" si="15"/>
        <v>0</v>
      </c>
      <c r="AX50" s="19">
        <f t="shared" si="16"/>
        <v>0</v>
      </c>
      <c r="AY50" s="19">
        <f t="shared" si="17"/>
        <v>0</v>
      </c>
      <c r="AZ50" s="19">
        <f t="shared" si="18"/>
        <v>0</v>
      </c>
      <c r="BA50" s="19">
        <f t="shared" si="19"/>
        <v>0</v>
      </c>
      <c r="BB50" s="19">
        <f t="shared" si="20"/>
        <v>0</v>
      </c>
      <c r="BC50" s="19">
        <f t="shared" si="21"/>
        <v>0</v>
      </c>
      <c r="BD50" s="19">
        <f t="shared" si="22"/>
        <v>0</v>
      </c>
      <c r="BE50" s="19">
        <f t="shared" si="23"/>
        <v>0</v>
      </c>
      <c r="BF50" s="19">
        <f t="shared" si="24"/>
        <v>0</v>
      </c>
      <c r="BG50" s="19">
        <f t="shared" si="25"/>
        <v>0</v>
      </c>
      <c r="BH50" s="19">
        <f t="shared" si="26"/>
        <v>0</v>
      </c>
      <c r="BI50" s="19">
        <f t="shared" si="27"/>
        <v>0</v>
      </c>
      <c r="BJ50" s="19">
        <f t="shared" si="28"/>
        <v>0</v>
      </c>
      <c r="BK50" s="16">
        <f t="shared" si="29"/>
        <v>0</v>
      </c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</row>
    <row r="51" spans="1:92" x14ac:dyDescent="0.25">
      <c r="A51" s="33" t="s">
        <v>281</v>
      </c>
      <c r="B51" s="32">
        <v>2.8400000000000002E-2</v>
      </c>
      <c r="C51" s="30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16">
        <f t="shared" si="30"/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16">
        <f t="shared" si="0"/>
        <v>0</v>
      </c>
      <c r="AG51" s="31">
        <v>0</v>
      </c>
      <c r="AH51" s="31">
        <f t="shared" si="31"/>
        <v>0</v>
      </c>
      <c r="AI51" s="30">
        <f t="shared" si="1"/>
        <v>0</v>
      </c>
      <c r="AJ51" s="30">
        <f t="shared" si="2"/>
        <v>0</v>
      </c>
      <c r="AK51" s="30">
        <f t="shared" si="3"/>
        <v>0</v>
      </c>
      <c r="AL51" s="30">
        <f t="shared" si="4"/>
        <v>0</v>
      </c>
      <c r="AM51" s="30">
        <f t="shared" si="5"/>
        <v>0</v>
      </c>
      <c r="AN51" s="9">
        <f t="shared" si="6"/>
        <v>0</v>
      </c>
      <c r="AO51" s="19">
        <f t="shared" si="7"/>
        <v>0</v>
      </c>
      <c r="AP51" s="19">
        <f t="shared" si="8"/>
        <v>0</v>
      </c>
      <c r="AQ51" s="19">
        <f t="shared" si="9"/>
        <v>0</v>
      </c>
      <c r="AR51" s="19">
        <f t="shared" si="10"/>
        <v>0</v>
      </c>
      <c r="AS51" s="19">
        <f t="shared" si="11"/>
        <v>0</v>
      </c>
      <c r="AT51" s="16">
        <f t="shared" si="12"/>
        <v>0</v>
      </c>
      <c r="AU51" s="19">
        <f t="shared" si="13"/>
        <v>0</v>
      </c>
      <c r="AV51" s="19">
        <f t="shared" si="14"/>
        <v>0</v>
      </c>
      <c r="AW51" s="19">
        <f t="shared" si="15"/>
        <v>0</v>
      </c>
      <c r="AX51" s="19">
        <f t="shared" si="16"/>
        <v>0</v>
      </c>
      <c r="AY51" s="19">
        <f t="shared" si="17"/>
        <v>0</v>
      </c>
      <c r="AZ51" s="19">
        <f t="shared" si="18"/>
        <v>0</v>
      </c>
      <c r="BA51" s="19">
        <f t="shared" si="19"/>
        <v>0</v>
      </c>
      <c r="BB51" s="19">
        <f t="shared" si="20"/>
        <v>0</v>
      </c>
      <c r="BC51" s="19">
        <f t="shared" si="21"/>
        <v>0</v>
      </c>
      <c r="BD51" s="19">
        <f t="shared" si="22"/>
        <v>0</v>
      </c>
      <c r="BE51" s="19">
        <f t="shared" si="23"/>
        <v>0</v>
      </c>
      <c r="BF51" s="19">
        <f t="shared" si="24"/>
        <v>0</v>
      </c>
      <c r="BG51" s="19">
        <f t="shared" si="25"/>
        <v>0</v>
      </c>
      <c r="BH51" s="19">
        <f t="shared" si="26"/>
        <v>0</v>
      </c>
      <c r="BI51" s="19">
        <f t="shared" si="27"/>
        <v>0</v>
      </c>
      <c r="BJ51" s="19">
        <f t="shared" si="28"/>
        <v>0</v>
      </c>
      <c r="BK51" s="16">
        <f t="shared" si="29"/>
        <v>0</v>
      </c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</row>
    <row r="52" spans="1:92" x14ac:dyDescent="0.25">
      <c r="A52" s="33" t="s">
        <v>280</v>
      </c>
      <c r="B52" s="32">
        <v>2.64E-2</v>
      </c>
      <c r="C52" s="30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16">
        <f t="shared" si="30"/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16">
        <f t="shared" si="0"/>
        <v>0</v>
      </c>
      <c r="AG52" s="31">
        <v>0</v>
      </c>
      <c r="AH52" s="31">
        <f t="shared" si="31"/>
        <v>0</v>
      </c>
      <c r="AI52" s="30">
        <f t="shared" si="1"/>
        <v>0</v>
      </c>
      <c r="AJ52" s="30">
        <f t="shared" si="2"/>
        <v>0</v>
      </c>
      <c r="AK52" s="30">
        <f t="shared" si="3"/>
        <v>0</v>
      </c>
      <c r="AL52" s="30">
        <f t="shared" si="4"/>
        <v>0</v>
      </c>
      <c r="AM52" s="30">
        <f t="shared" si="5"/>
        <v>0</v>
      </c>
      <c r="AN52" s="9">
        <f t="shared" si="6"/>
        <v>0</v>
      </c>
      <c r="AO52" s="19">
        <f t="shared" si="7"/>
        <v>0</v>
      </c>
      <c r="AP52" s="19">
        <f t="shared" si="8"/>
        <v>0</v>
      </c>
      <c r="AQ52" s="19">
        <f t="shared" si="9"/>
        <v>0</v>
      </c>
      <c r="AR52" s="19">
        <f t="shared" si="10"/>
        <v>0</v>
      </c>
      <c r="AS52" s="19">
        <f t="shared" si="11"/>
        <v>0</v>
      </c>
      <c r="AT52" s="16">
        <f t="shared" si="12"/>
        <v>0</v>
      </c>
      <c r="AU52" s="19">
        <f t="shared" si="13"/>
        <v>0</v>
      </c>
      <c r="AV52" s="19">
        <f t="shared" si="14"/>
        <v>0</v>
      </c>
      <c r="AW52" s="19">
        <f t="shared" si="15"/>
        <v>0</v>
      </c>
      <c r="AX52" s="19">
        <f t="shared" si="16"/>
        <v>0</v>
      </c>
      <c r="AY52" s="19">
        <f t="shared" si="17"/>
        <v>0</v>
      </c>
      <c r="AZ52" s="19">
        <f t="shared" si="18"/>
        <v>0</v>
      </c>
      <c r="BA52" s="19">
        <f t="shared" si="19"/>
        <v>0</v>
      </c>
      <c r="BB52" s="19">
        <f t="shared" si="20"/>
        <v>0</v>
      </c>
      <c r="BC52" s="19">
        <f t="shared" si="21"/>
        <v>0</v>
      </c>
      <c r="BD52" s="19">
        <f t="shared" si="22"/>
        <v>0</v>
      </c>
      <c r="BE52" s="19">
        <f t="shared" si="23"/>
        <v>0</v>
      </c>
      <c r="BF52" s="19">
        <f t="shared" si="24"/>
        <v>0</v>
      </c>
      <c r="BG52" s="19">
        <f t="shared" si="25"/>
        <v>0</v>
      </c>
      <c r="BH52" s="19">
        <f t="shared" si="26"/>
        <v>0</v>
      </c>
      <c r="BI52" s="19">
        <f t="shared" si="27"/>
        <v>0</v>
      </c>
      <c r="BJ52" s="19">
        <f t="shared" si="28"/>
        <v>0</v>
      </c>
      <c r="BK52" s="16">
        <f t="shared" si="29"/>
        <v>0</v>
      </c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</row>
    <row r="53" spans="1:92" x14ac:dyDescent="0.25">
      <c r="A53" s="33" t="s">
        <v>279</v>
      </c>
      <c r="B53" s="32">
        <v>2.5399999999999999E-2</v>
      </c>
      <c r="C53" s="30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16">
        <f t="shared" si="30"/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16">
        <f t="shared" si="0"/>
        <v>0</v>
      </c>
      <c r="AG53" s="31">
        <v>0</v>
      </c>
      <c r="AH53" s="31">
        <f t="shared" si="31"/>
        <v>0</v>
      </c>
      <c r="AI53" s="30">
        <f t="shared" si="1"/>
        <v>0</v>
      </c>
      <c r="AJ53" s="30">
        <f t="shared" si="2"/>
        <v>0</v>
      </c>
      <c r="AK53" s="30">
        <f t="shared" si="3"/>
        <v>0</v>
      </c>
      <c r="AL53" s="30">
        <f t="shared" si="4"/>
        <v>0</v>
      </c>
      <c r="AM53" s="30">
        <f t="shared" si="5"/>
        <v>0</v>
      </c>
      <c r="AN53" s="9">
        <f t="shared" si="6"/>
        <v>0</v>
      </c>
      <c r="AO53" s="19">
        <f t="shared" si="7"/>
        <v>0</v>
      </c>
      <c r="AP53" s="19">
        <f t="shared" si="8"/>
        <v>0</v>
      </c>
      <c r="AQ53" s="19">
        <f t="shared" si="9"/>
        <v>0</v>
      </c>
      <c r="AR53" s="19">
        <f t="shared" si="10"/>
        <v>0</v>
      </c>
      <c r="AS53" s="19">
        <f t="shared" si="11"/>
        <v>0</v>
      </c>
      <c r="AT53" s="16">
        <f t="shared" si="12"/>
        <v>0</v>
      </c>
      <c r="AU53" s="19">
        <f t="shared" si="13"/>
        <v>0</v>
      </c>
      <c r="AV53" s="19">
        <f t="shared" si="14"/>
        <v>0</v>
      </c>
      <c r="AW53" s="19">
        <f t="shared" si="15"/>
        <v>0</v>
      </c>
      <c r="AX53" s="19">
        <f t="shared" si="16"/>
        <v>0</v>
      </c>
      <c r="AY53" s="19">
        <f t="shared" si="17"/>
        <v>0</v>
      </c>
      <c r="AZ53" s="19">
        <f t="shared" si="18"/>
        <v>0</v>
      </c>
      <c r="BA53" s="19">
        <f t="shared" si="19"/>
        <v>0</v>
      </c>
      <c r="BB53" s="19">
        <f t="shared" si="20"/>
        <v>0</v>
      </c>
      <c r="BC53" s="19">
        <f t="shared" si="21"/>
        <v>0</v>
      </c>
      <c r="BD53" s="19">
        <f t="shared" si="22"/>
        <v>0</v>
      </c>
      <c r="BE53" s="19">
        <f t="shared" si="23"/>
        <v>0</v>
      </c>
      <c r="BF53" s="19">
        <f t="shared" si="24"/>
        <v>0</v>
      </c>
      <c r="BG53" s="19">
        <f t="shared" si="25"/>
        <v>0</v>
      </c>
      <c r="BH53" s="19">
        <f t="shared" si="26"/>
        <v>0</v>
      </c>
      <c r="BI53" s="19">
        <f t="shared" si="27"/>
        <v>0</v>
      </c>
      <c r="BJ53" s="19">
        <f t="shared" si="28"/>
        <v>0</v>
      </c>
      <c r="BK53" s="16">
        <f t="shared" si="29"/>
        <v>0</v>
      </c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</row>
    <row r="54" spans="1:92" x14ac:dyDescent="0.25">
      <c r="A54" s="33" t="s">
        <v>278</v>
      </c>
      <c r="B54" s="32">
        <v>2.5399999999999999E-2</v>
      </c>
      <c r="C54" s="30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16">
        <f t="shared" si="30"/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16">
        <f t="shared" si="0"/>
        <v>0</v>
      </c>
      <c r="AG54" s="31">
        <v>0</v>
      </c>
      <c r="AH54" s="31">
        <f t="shared" si="31"/>
        <v>0</v>
      </c>
      <c r="AI54" s="30">
        <f t="shared" si="1"/>
        <v>0</v>
      </c>
      <c r="AJ54" s="30">
        <f t="shared" si="2"/>
        <v>0</v>
      </c>
      <c r="AK54" s="30">
        <f t="shared" si="3"/>
        <v>0</v>
      </c>
      <c r="AL54" s="30">
        <f t="shared" si="4"/>
        <v>0</v>
      </c>
      <c r="AM54" s="30">
        <f t="shared" si="5"/>
        <v>0</v>
      </c>
      <c r="AN54" s="9">
        <f t="shared" si="6"/>
        <v>0</v>
      </c>
      <c r="AO54" s="19">
        <f t="shared" si="7"/>
        <v>0</v>
      </c>
      <c r="AP54" s="19">
        <f t="shared" si="8"/>
        <v>0</v>
      </c>
      <c r="AQ54" s="19">
        <f t="shared" si="9"/>
        <v>0</v>
      </c>
      <c r="AR54" s="19">
        <f t="shared" si="10"/>
        <v>0</v>
      </c>
      <c r="AS54" s="19">
        <f t="shared" si="11"/>
        <v>0</v>
      </c>
      <c r="AT54" s="16">
        <f t="shared" si="12"/>
        <v>0</v>
      </c>
      <c r="AU54" s="19">
        <f t="shared" si="13"/>
        <v>0</v>
      </c>
      <c r="AV54" s="19">
        <f t="shared" si="14"/>
        <v>0</v>
      </c>
      <c r="AW54" s="19">
        <f t="shared" si="15"/>
        <v>0</v>
      </c>
      <c r="AX54" s="19">
        <f t="shared" si="16"/>
        <v>0</v>
      </c>
      <c r="AY54" s="19">
        <f t="shared" si="17"/>
        <v>0</v>
      </c>
      <c r="AZ54" s="19">
        <f t="shared" si="18"/>
        <v>0</v>
      </c>
      <c r="BA54" s="19">
        <f t="shared" si="19"/>
        <v>0</v>
      </c>
      <c r="BB54" s="19">
        <f t="shared" si="20"/>
        <v>0</v>
      </c>
      <c r="BC54" s="19">
        <f t="shared" si="21"/>
        <v>0</v>
      </c>
      <c r="BD54" s="19">
        <f t="shared" si="22"/>
        <v>0</v>
      </c>
      <c r="BE54" s="19">
        <f t="shared" si="23"/>
        <v>0</v>
      </c>
      <c r="BF54" s="19">
        <f t="shared" si="24"/>
        <v>0</v>
      </c>
      <c r="BG54" s="19">
        <f t="shared" si="25"/>
        <v>0</v>
      </c>
      <c r="BH54" s="19">
        <f t="shared" si="26"/>
        <v>0</v>
      </c>
      <c r="BI54" s="19">
        <f t="shared" si="27"/>
        <v>0</v>
      </c>
      <c r="BJ54" s="19">
        <f t="shared" si="28"/>
        <v>0</v>
      </c>
      <c r="BK54" s="16">
        <f t="shared" si="29"/>
        <v>0</v>
      </c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</row>
    <row r="55" spans="1:92" x14ac:dyDescent="0.25">
      <c r="A55" s="33" t="s">
        <v>277</v>
      </c>
      <c r="B55" s="32">
        <v>2.5399999999999999E-2</v>
      </c>
      <c r="C55" s="30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16">
        <f t="shared" si="30"/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16">
        <f t="shared" si="0"/>
        <v>0</v>
      </c>
      <c r="AG55" s="31">
        <v>0</v>
      </c>
      <c r="AH55" s="31">
        <f t="shared" si="31"/>
        <v>0</v>
      </c>
      <c r="AI55" s="30">
        <f t="shared" si="1"/>
        <v>0</v>
      </c>
      <c r="AJ55" s="30">
        <f t="shared" si="2"/>
        <v>0</v>
      </c>
      <c r="AK55" s="30">
        <f t="shared" si="3"/>
        <v>0</v>
      </c>
      <c r="AL55" s="30">
        <f t="shared" si="4"/>
        <v>0</v>
      </c>
      <c r="AM55" s="30">
        <f t="shared" si="5"/>
        <v>0</v>
      </c>
      <c r="AN55" s="9">
        <f t="shared" si="6"/>
        <v>0</v>
      </c>
      <c r="AO55" s="19">
        <f t="shared" si="7"/>
        <v>0</v>
      </c>
      <c r="AP55" s="19">
        <f t="shared" si="8"/>
        <v>0</v>
      </c>
      <c r="AQ55" s="19">
        <f t="shared" si="9"/>
        <v>0</v>
      </c>
      <c r="AR55" s="19">
        <f t="shared" si="10"/>
        <v>0</v>
      </c>
      <c r="AS55" s="19">
        <f t="shared" si="11"/>
        <v>0</v>
      </c>
      <c r="AT55" s="16">
        <f t="shared" si="12"/>
        <v>0</v>
      </c>
      <c r="AU55" s="19">
        <f t="shared" si="13"/>
        <v>0</v>
      </c>
      <c r="AV55" s="19">
        <f t="shared" si="14"/>
        <v>0</v>
      </c>
      <c r="AW55" s="19">
        <f t="shared" si="15"/>
        <v>0</v>
      </c>
      <c r="AX55" s="19">
        <f t="shared" si="16"/>
        <v>0</v>
      </c>
      <c r="AY55" s="19">
        <f t="shared" si="17"/>
        <v>0</v>
      </c>
      <c r="AZ55" s="19">
        <f t="shared" si="18"/>
        <v>0</v>
      </c>
      <c r="BA55" s="19">
        <f t="shared" si="19"/>
        <v>0</v>
      </c>
      <c r="BB55" s="19">
        <f t="shared" si="20"/>
        <v>0</v>
      </c>
      <c r="BC55" s="19">
        <f t="shared" si="21"/>
        <v>0</v>
      </c>
      <c r="BD55" s="19">
        <f t="shared" si="22"/>
        <v>0</v>
      </c>
      <c r="BE55" s="19">
        <f t="shared" si="23"/>
        <v>0</v>
      </c>
      <c r="BF55" s="19">
        <f t="shared" si="24"/>
        <v>0</v>
      </c>
      <c r="BG55" s="19">
        <f t="shared" si="25"/>
        <v>0</v>
      </c>
      <c r="BH55" s="19">
        <f t="shared" si="26"/>
        <v>0</v>
      </c>
      <c r="BI55" s="19">
        <f t="shared" si="27"/>
        <v>0</v>
      </c>
      <c r="BJ55" s="19">
        <f t="shared" si="28"/>
        <v>0</v>
      </c>
      <c r="BK55" s="16">
        <f t="shared" si="29"/>
        <v>0</v>
      </c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</row>
    <row r="56" spans="1:92" x14ac:dyDescent="0.25">
      <c r="A56" s="33" t="s">
        <v>276</v>
      </c>
      <c r="B56" s="32">
        <v>2.53E-2</v>
      </c>
      <c r="C56" s="30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16">
        <f t="shared" si="30"/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16">
        <f t="shared" si="0"/>
        <v>0</v>
      </c>
      <c r="AG56" s="31">
        <v>0</v>
      </c>
      <c r="AH56" s="31">
        <f t="shared" si="31"/>
        <v>0</v>
      </c>
      <c r="AI56" s="30">
        <f t="shared" si="1"/>
        <v>0</v>
      </c>
      <c r="AJ56" s="30">
        <f t="shared" si="2"/>
        <v>0</v>
      </c>
      <c r="AK56" s="30">
        <f t="shared" si="3"/>
        <v>0</v>
      </c>
      <c r="AL56" s="30">
        <f t="shared" si="4"/>
        <v>0</v>
      </c>
      <c r="AM56" s="30">
        <f t="shared" si="5"/>
        <v>0</v>
      </c>
      <c r="AN56" s="9">
        <f t="shared" si="6"/>
        <v>0</v>
      </c>
      <c r="AO56" s="19">
        <f t="shared" si="7"/>
        <v>0</v>
      </c>
      <c r="AP56" s="19">
        <f t="shared" si="8"/>
        <v>0</v>
      </c>
      <c r="AQ56" s="19">
        <f t="shared" si="9"/>
        <v>0</v>
      </c>
      <c r="AR56" s="19">
        <f t="shared" si="10"/>
        <v>0</v>
      </c>
      <c r="AS56" s="19">
        <f t="shared" si="11"/>
        <v>0</v>
      </c>
      <c r="AT56" s="16">
        <f t="shared" si="12"/>
        <v>0</v>
      </c>
      <c r="AU56" s="19">
        <f t="shared" si="13"/>
        <v>0</v>
      </c>
      <c r="AV56" s="19">
        <f t="shared" si="14"/>
        <v>0</v>
      </c>
      <c r="AW56" s="19">
        <f t="shared" si="15"/>
        <v>0</v>
      </c>
      <c r="AX56" s="19">
        <f t="shared" si="16"/>
        <v>0</v>
      </c>
      <c r="AY56" s="19">
        <f t="shared" si="17"/>
        <v>0</v>
      </c>
      <c r="AZ56" s="19">
        <f t="shared" si="18"/>
        <v>0</v>
      </c>
      <c r="BA56" s="19">
        <f t="shared" si="19"/>
        <v>0</v>
      </c>
      <c r="BB56" s="19">
        <f t="shared" si="20"/>
        <v>0</v>
      </c>
      <c r="BC56" s="19">
        <f t="shared" si="21"/>
        <v>0</v>
      </c>
      <c r="BD56" s="19">
        <f t="shared" si="22"/>
        <v>0</v>
      </c>
      <c r="BE56" s="19">
        <f t="shared" si="23"/>
        <v>0</v>
      </c>
      <c r="BF56" s="19">
        <f t="shared" si="24"/>
        <v>0</v>
      </c>
      <c r="BG56" s="19">
        <f t="shared" si="25"/>
        <v>0</v>
      </c>
      <c r="BH56" s="19">
        <f t="shared" si="26"/>
        <v>0</v>
      </c>
      <c r="BI56" s="19">
        <f t="shared" si="27"/>
        <v>0</v>
      </c>
      <c r="BJ56" s="19">
        <f t="shared" si="28"/>
        <v>0</v>
      </c>
      <c r="BK56" s="16">
        <f t="shared" si="29"/>
        <v>0</v>
      </c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</row>
    <row r="57" spans="1:92" x14ac:dyDescent="0.25">
      <c r="A57" s="33" t="s">
        <v>275</v>
      </c>
      <c r="B57" s="32">
        <v>2.5399999999999999E-2</v>
      </c>
      <c r="C57" s="30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16">
        <f t="shared" si="30"/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16">
        <f t="shared" si="0"/>
        <v>0</v>
      </c>
      <c r="AG57" s="31">
        <v>0</v>
      </c>
      <c r="AH57" s="31">
        <f t="shared" si="31"/>
        <v>0</v>
      </c>
      <c r="AI57" s="30">
        <f t="shared" si="1"/>
        <v>0</v>
      </c>
      <c r="AJ57" s="30">
        <f t="shared" si="2"/>
        <v>0</v>
      </c>
      <c r="AK57" s="30">
        <f t="shared" si="3"/>
        <v>0</v>
      </c>
      <c r="AL57" s="30">
        <f t="shared" si="4"/>
        <v>0</v>
      </c>
      <c r="AM57" s="30">
        <f t="shared" si="5"/>
        <v>0</v>
      </c>
      <c r="AN57" s="9">
        <f t="shared" si="6"/>
        <v>0</v>
      </c>
      <c r="AO57" s="19">
        <f t="shared" si="7"/>
        <v>0</v>
      </c>
      <c r="AP57" s="19">
        <f t="shared" si="8"/>
        <v>0</v>
      </c>
      <c r="AQ57" s="19">
        <f t="shared" si="9"/>
        <v>0</v>
      </c>
      <c r="AR57" s="19">
        <f t="shared" si="10"/>
        <v>0</v>
      </c>
      <c r="AS57" s="19">
        <f t="shared" si="11"/>
        <v>0</v>
      </c>
      <c r="AT57" s="16">
        <f t="shared" si="12"/>
        <v>0</v>
      </c>
      <c r="AU57" s="19">
        <f t="shared" si="13"/>
        <v>0</v>
      </c>
      <c r="AV57" s="19">
        <f t="shared" si="14"/>
        <v>0</v>
      </c>
      <c r="AW57" s="19">
        <f t="shared" si="15"/>
        <v>0</v>
      </c>
      <c r="AX57" s="19">
        <f t="shared" si="16"/>
        <v>0</v>
      </c>
      <c r="AY57" s="19">
        <f t="shared" si="17"/>
        <v>0</v>
      </c>
      <c r="AZ57" s="19">
        <f t="shared" si="18"/>
        <v>0</v>
      </c>
      <c r="BA57" s="19">
        <f t="shared" si="19"/>
        <v>0</v>
      </c>
      <c r="BB57" s="19">
        <f t="shared" si="20"/>
        <v>0</v>
      </c>
      <c r="BC57" s="19">
        <f t="shared" si="21"/>
        <v>0</v>
      </c>
      <c r="BD57" s="19">
        <f t="shared" si="22"/>
        <v>0</v>
      </c>
      <c r="BE57" s="19">
        <f t="shared" si="23"/>
        <v>0</v>
      </c>
      <c r="BF57" s="19">
        <f t="shared" si="24"/>
        <v>0</v>
      </c>
      <c r="BG57" s="19">
        <f t="shared" si="25"/>
        <v>0</v>
      </c>
      <c r="BH57" s="19">
        <f t="shared" si="26"/>
        <v>0</v>
      </c>
      <c r="BI57" s="19">
        <f t="shared" si="27"/>
        <v>0</v>
      </c>
      <c r="BJ57" s="19">
        <f t="shared" si="28"/>
        <v>0</v>
      </c>
      <c r="BK57" s="16">
        <f t="shared" si="29"/>
        <v>0</v>
      </c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</row>
    <row r="58" spans="1:92" x14ac:dyDescent="0.25">
      <c r="A58" s="33" t="s">
        <v>274</v>
      </c>
      <c r="B58" s="32">
        <v>2.5399999999999999E-2</v>
      </c>
      <c r="C58" s="30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16">
        <f t="shared" si="30"/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16">
        <f t="shared" si="0"/>
        <v>0</v>
      </c>
      <c r="AG58" s="31">
        <v>0</v>
      </c>
      <c r="AH58" s="31">
        <f t="shared" si="31"/>
        <v>0</v>
      </c>
      <c r="AI58" s="30">
        <f t="shared" si="1"/>
        <v>0</v>
      </c>
      <c r="AJ58" s="30">
        <f t="shared" si="2"/>
        <v>0</v>
      </c>
      <c r="AK58" s="30">
        <f t="shared" si="3"/>
        <v>0</v>
      </c>
      <c r="AL58" s="30">
        <f t="shared" si="4"/>
        <v>0</v>
      </c>
      <c r="AM58" s="30">
        <f t="shared" si="5"/>
        <v>0</v>
      </c>
      <c r="AN58" s="9">
        <f t="shared" si="6"/>
        <v>0</v>
      </c>
      <c r="AO58" s="19">
        <f t="shared" si="7"/>
        <v>0</v>
      </c>
      <c r="AP58" s="19">
        <f t="shared" si="8"/>
        <v>0</v>
      </c>
      <c r="AQ58" s="19">
        <f t="shared" si="9"/>
        <v>0</v>
      </c>
      <c r="AR58" s="19">
        <f t="shared" si="10"/>
        <v>0</v>
      </c>
      <c r="AS58" s="19">
        <f t="shared" si="11"/>
        <v>0</v>
      </c>
      <c r="AT58" s="16">
        <f t="shared" si="12"/>
        <v>0</v>
      </c>
      <c r="AU58" s="19">
        <f t="shared" si="13"/>
        <v>0</v>
      </c>
      <c r="AV58" s="19">
        <f t="shared" si="14"/>
        <v>0</v>
      </c>
      <c r="AW58" s="19">
        <f t="shared" si="15"/>
        <v>0</v>
      </c>
      <c r="AX58" s="19">
        <f t="shared" si="16"/>
        <v>0</v>
      </c>
      <c r="AY58" s="19">
        <f t="shared" si="17"/>
        <v>0</v>
      </c>
      <c r="AZ58" s="19">
        <f t="shared" si="18"/>
        <v>0</v>
      </c>
      <c r="BA58" s="19">
        <f t="shared" si="19"/>
        <v>0</v>
      </c>
      <c r="BB58" s="19">
        <f t="shared" si="20"/>
        <v>0</v>
      </c>
      <c r="BC58" s="19">
        <f t="shared" si="21"/>
        <v>0</v>
      </c>
      <c r="BD58" s="19">
        <f t="shared" si="22"/>
        <v>0</v>
      </c>
      <c r="BE58" s="19">
        <f t="shared" si="23"/>
        <v>0</v>
      </c>
      <c r="BF58" s="19">
        <f t="shared" si="24"/>
        <v>0</v>
      </c>
      <c r="BG58" s="19">
        <f t="shared" si="25"/>
        <v>0</v>
      </c>
      <c r="BH58" s="19">
        <f t="shared" si="26"/>
        <v>0</v>
      </c>
      <c r="BI58" s="19">
        <f t="shared" si="27"/>
        <v>0</v>
      </c>
      <c r="BJ58" s="19">
        <f t="shared" si="28"/>
        <v>0</v>
      </c>
      <c r="BK58" s="16">
        <f t="shared" si="29"/>
        <v>0</v>
      </c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</row>
    <row r="59" spans="1:92" x14ac:dyDescent="0.25">
      <c r="A59" s="33" t="s">
        <v>273</v>
      </c>
      <c r="B59" s="32">
        <v>1.5599999999999999E-2</v>
      </c>
      <c r="C59" s="30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16">
        <f t="shared" si="30"/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16">
        <f t="shared" si="0"/>
        <v>0</v>
      </c>
      <c r="AG59" s="31">
        <v>0</v>
      </c>
      <c r="AH59" s="31">
        <f t="shared" si="31"/>
        <v>0</v>
      </c>
      <c r="AI59" s="30">
        <f t="shared" si="1"/>
        <v>0</v>
      </c>
      <c r="AJ59" s="30">
        <f t="shared" si="2"/>
        <v>0</v>
      </c>
      <c r="AK59" s="30">
        <f t="shared" si="3"/>
        <v>0</v>
      </c>
      <c r="AL59" s="30">
        <f t="shared" si="4"/>
        <v>0</v>
      </c>
      <c r="AM59" s="30">
        <f t="shared" si="5"/>
        <v>0</v>
      </c>
      <c r="AN59" s="9">
        <f t="shared" si="6"/>
        <v>0</v>
      </c>
      <c r="AO59" s="19">
        <f t="shared" si="7"/>
        <v>0</v>
      </c>
      <c r="AP59" s="19">
        <f t="shared" si="8"/>
        <v>0</v>
      </c>
      <c r="AQ59" s="19">
        <f t="shared" si="9"/>
        <v>0</v>
      </c>
      <c r="AR59" s="19">
        <f t="shared" si="10"/>
        <v>0</v>
      </c>
      <c r="AS59" s="19">
        <f t="shared" si="11"/>
        <v>0</v>
      </c>
      <c r="AT59" s="16">
        <f t="shared" si="12"/>
        <v>0</v>
      </c>
      <c r="AU59" s="19">
        <f t="shared" si="13"/>
        <v>0</v>
      </c>
      <c r="AV59" s="19">
        <f t="shared" si="14"/>
        <v>0</v>
      </c>
      <c r="AW59" s="19">
        <f t="shared" si="15"/>
        <v>0</v>
      </c>
      <c r="AX59" s="19">
        <f t="shared" si="16"/>
        <v>0</v>
      </c>
      <c r="AY59" s="19">
        <f t="shared" si="17"/>
        <v>0</v>
      </c>
      <c r="AZ59" s="19">
        <f t="shared" si="18"/>
        <v>0</v>
      </c>
      <c r="BA59" s="19">
        <f t="shared" si="19"/>
        <v>0</v>
      </c>
      <c r="BB59" s="19">
        <f t="shared" si="20"/>
        <v>0</v>
      </c>
      <c r="BC59" s="19">
        <f t="shared" si="21"/>
        <v>0</v>
      </c>
      <c r="BD59" s="19">
        <f t="shared" si="22"/>
        <v>0</v>
      </c>
      <c r="BE59" s="19">
        <f t="shared" si="23"/>
        <v>0</v>
      </c>
      <c r="BF59" s="19">
        <f t="shared" si="24"/>
        <v>0</v>
      </c>
      <c r="BG59" s="19">
        <f t="shared" si="25"/>
        <v>0</v>
      </c>
      <c r="BH59" s="19">
        <f t="shared" si="26"/>
        <v>0</v>
      </c>
      <c r="BI59" s="19">
        <f t="shared" si="27"/>
        <v>0</v>
      </c>
      <c r="BJ59" s="19">
        <f t="shared" si="28"/>
        <v>0</v>
      </c>
      <c r="BK59" s="16">
        <f t="shared" si="29"/>
        <v>0</v>
      </c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</row>
    <row r="60" spans="1:92" x14ac:dyDescent="0.25">
      <c r="A60" s="33" t="s">
        <v>272</v>
      </c>
      <c r="B60" s="32">
        <v>1.5600000000000001E-2</v>
      </c>
      <c r="C60" s="30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16">
        <f t="shared" si="30"/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16">
        <f t="shared" si="0"/>
        <v>0</v>
      </c>
      <c r="AG60" s="31">
        <v>0</v>
      </c>
      <c r="AH60" s="31">
        <f t="shared" si="31"/>
        <v>0</v>
      </c>
      <c r="AI60" s="30">
        <f t="shared" si="1"/>
        <v>0</v>
      </c>
      <c r="AJ60" s="30">
        <f t="shared" si="2"/>
        <v>0</v>
      </c>
      <c r="AK60" s="30">
        <f t="shared" si="3"/>
        <v>0</v>
      </c>
      <c r="AL60" s="30">
        <f t="shared" si="4"/>
        <v>0</v>
      </c>
      <c r="AM60" s="30">
        <f t="shared" si="5"/>
        <v>0</v>
      </c>
      <c r="AN60" s="9">
        <f t="shared" si="6"/>
        <v>0</v>
      </c>
      <c r="AO60" s="19">
        <f t="shared" si="7"/>
        <v>0</v>
      </c>
      <c r="AP60" s="19">
        <f t="shared" si="8"/>
        <v>0</v>
      </c>
      <c r="AQ60" s="19">
        <f t="shared" si="9"/>
        <v>0</v>
      </c>
      <c r="AR60" s="19">
        <f t="shared" si="10"/>
        <v>0</v>
      </c>
      <c r="AS60" s="19">
        <f t="shared" si="11"/>
        <v>0</v>
      </c>
      <c r="AT60" s="16">
        <f t="shared" si="12"/>
        <v>0</v>
      </c>
      <c r="AU60" s="19">
        <f t="shared" si="13"/>
        <v>0</v>
      </c>
      <c r="AV60" s="19">
        <f t="shared" si="14"/>
        <v>0</v>
      </c>
      <c r="AW60" s="19">
        <f t="shared" si="15"/>
        <v>0</v>
      </c>
      <c r="AX60" s="19">
        <f t="shared" si="16"/>
        <v>0</v>
      </c>
      <c r="AY60" s="19">
        <f t="shared" si="17"/>
        <v>0</v>
      </c>
      <c r="AZ60" s="19">
        <f t="shared" si="18"/>
        <v>0</v>
      </c>
      <c r="BA60" s="19">
        <f t="shared" si="19"/>
        <v>0</v>
      </c>
      <c r="BB60" s="19">
        <f t="shared" si="20"/>
        <v>0</v>
      </c>
      <c r="BC60" s="19">
        <f t="shared" si="21"/>
        <v>0</v>
      </c>
      <c r="BD60" s="19">
        <f t="shared" si="22"/>
        <v>0</v>
      </c>
      <c r="BE60" s="19">
        <f t="shared" si="23"/>
        <v>0</v>
      </c>
      <c r="BF60" s="19">
        <f t="shared" si="24"/>
        <v>0</v>
      </c>
      <c r="BG60" s="19">
        <f t="shared" si="25"/>
        <v>0</v>
      </c>
      <c r="BH60" s="19">
        <f t="shared" si="26"/>
        <v>0</v>
      </c>
      <c r="BI60" s="19">
        <f t="shared" si="27"/>
        <v>0</v>
      </c>
      <c r="BJ60" s="19">
        <f t="shared" si="28"/>
        <v>0</v>
      </c>
      <c r="BK60" s="16">
        <f t="shared" si="29"/>
        <v>0</v>
      </c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</row>
    <row r="61" spans="1:92" x14ac:dyDescent="0.25">
      <c r="A61" s="33" t="s">
        <v>271</v>
      </c>
      <c r="B61" s="32">
        <v>1.7600000000000001E-2</v>
      </c>
      <c r="C61" s="30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16">
        <f t="shared" si="30"/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16">
        <f t="shared" si="0"/>
        <v>0</v>
      </c>
      <c r="AG61" s="31">
        <v>0</v>
      </c>
      <c r="AH61" s="31">
        <f t="shared" si="31"/>
        <v>0</v>
      </c>
      <c r="AI61" s="30">
        <f t="shared" si="1"/>
        <v>0</v>
      </c>
      <c r="AJ61" s="30">
        <f t="shared" si="2"/>
        <v>0</v>
      </c>
      <c r="AK61" s="30">
        <f t="shared" si="3"/>
        <v>0</v>
      </c>
      <c r="AL61" s="30">
        <f t="shared" si="4"/>
        <v>0</v>
      </c>
      <c r="AM61" s="30">
        <f t="shared" si="5"/>
        <v>0</v>
      </c>
      <c r="AN61" s="9">
        <f t="shared" si="6"/>
        <v>0</v>
      </c>
      <c r="AO61" s="19">
        <f t="shared" si="7"/>
        <v>0</v>
      </c>
      <c r="AP61" s="19">
        <f t="shared" si="8"/>
        <v>0</v>
      </c>
      <c r="AQ61" s="19">
        <f t="shared" si="9"/>
        <v>0</v>
      </c>
      <c r="AR61" s="19">
        <f t="shared" si="10"/>
        <v>0</v>
      </c>
      <c r="AS61" s="19">
        <f t="shared" si="11"/>
        <v>0</v>
      </c>
      <c r="AT61" s="16">
        <f t="shared" si="12"/>
        <v>0</v>
      </c>
      <c r="AU61" s="19">
        <f t="shared" si="13"/>
        <v>0</v>
      </c>
      <c r="AV61" s="19">
        <f t="shared" si="14"/>
        <v>0</v>
      </c>
      <c r="AW61" s="19">
        <f t="shared" si="15"/>
        <v>0</v>
      </c>
      <c r="AX61" s="19">
        <f t="shared" si="16"/>
        <v>0</v>
      </c>
      <c r="AY61" s="19">
        <f t="shared" si="17"/>
        <v>0</v>
      </c>
      <c r="AZ61" s="19">
        <f t="shared" si="18"/>
        <v>0</v>
      </c>
      <c r="BA61" s="19">
        <f t="shared" si="19"/>
        <v>0</v>
      </c>
      <c r="BB61" s="19">
        <f t="shared" si="20"/>
        <v>0</v>
      </c>
      <c r="BC61" s="19">
        <f t="shared" si="21"/>
        <v>0</v>
      </c>
      <c r="BD61" s="19">
        <f t="shared" si="22"/>
        <v>0</v>
      </c>
      <c r="BE61" s="19">
        <f t="shared" si="23"/>
        <v>0</v>
      </c>
      <c r="BF61" s="19">
        <f t="shared" si="24"/>
        <v>0</v>
      </c>
      <c r="BG61" s="19">
        <f t="shared" si="25"/>
        <v>0</v>
      </c>
      <c r="BH61" s="19">
        <f t="shared" si="26"/>
        <v>0</v>
      </c>
      <c r="BI61" s="19">
        <f t="shared" si="27"/>
        <v>0</v>
      </c>
      <c r="BJ61" s="19">
        <f t="shared" si="28"/>
        <v>0</v>
      </c>
      <c r="BK61" s="16">
        <f t="shared" si="29"/>
        <v>0</v>
      </c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</row>
    <row r="62" spans="1:92" x14ac:dyDescent="0.25">
      <c r="A62" s="33" t="s">
        <v>270</v>
      </c>
      <c r="B62" s="32">
        <v>1.4E-2</v>
      </c>
      <c r="C62" s="30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16">
        <f t="shared" si="30"/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16">
        <f t="shared" si="0"/>
        <v>0</v>
      </c>
      <c r="AG62" s="31">
        <v>0</v>
      </c>
      <c r="AH62" s="31">
        <f t="shared" si="31"/>
        <v>0</v>
      </c>
      <c r="AI62" s="30">
        <f t="shared" si="1"/>
        <v>0</v>
      </c>
      <c r="AJ62" s="30">
        <f t="shared" si="2"/>
        <v>0</v>
      </c>
      <c r="AK62" s="30">
        <f t="shared" si="3"/>
        <v>0</v>
      </c>
      <c r="AL62" s="30">
        <f t="shared" si="4"/>
        <v>0</v>
      </c>
      <c r="AM62" s="30">
        <f t="shared" si="5"/>
        <v>0</v>
      </c>
      <c r="AN62" s="9">
        <f t="shared" si="6"/>
        <v>0</v>
      </c>
      <c r="AO62" s="19">
        <f t="shared" si="7"/>
        <v>0</v>
      </c>
      <c r="AP62" s="19">
        <f t="shared" si="8"/>
        <v>0</v>
      </c>
      <c r="AQ62" s="19">
        <f t="shared" si="9"/>
        <v>0</v>
      </c>
      <c r="AR62" s="19">
        <f t="shared" si="10"/>
        <v>0</v>
      </c>
      <c r="AS62" s="19">
        <f t="shared" si="11"/>
        <v>0</v>
      </c>
      <c r="AT62" s="16">
        <f t="shared" si="12"/>
        <v>0</v>
      </c>
      <c r="AU62" s="19">
        <f t="shared" si="13"/>
        <v>0</v>
      </c>
      <c r="AV62" s="19">
        <f t="shared" si="14"/>
        <v>0</v>
      </c>
      <c r="AW62" s="19">
        <f t="shared" si="15"/>
        <v>0</v>
      </c>
      <c r="AX62" s="19">
        <f t="shared" si="16"/>
        <v>0</v>
      </c>
      <c r="AY62" s="19">
        <f t="shared" si="17"/>
        <v>0</v>
      </c>
      <c r="AZ62" s="19">
        <f t="shared" si="18"/>
        <v>0</v>
      </c>
      <c r="BA62" s="19">
        <f t="shared" si="19"/>
        <v>0</v>
      </c>
      <c r="BB62" s="19">
        <f t="shared" si="20"/>
        <v>0</v>
      </c>
      <c r="BC62" s="19">
        <f t="shared" si="21"/>
        <v>0</v>
      </c>
      <c r="BD62" s="19">
        <f t="shared" si="22"/>
        <v>0</v>
      </c>
      <c r="BE62" s="19">
        <f t="shared" si="23"/>
        <v>0</v>
      </c>
      <c r="BF62" s="19">
        <f t="shared" si="24"/>
        <v>0</v>
      </c>
      <c r="BG62" s="19">
        <f t="shared" si="25"/>
        <v>0</v>
      </c>
      <c r="BH62" s="19">
        <f t="shared" si="26"/>
        <v>0</v>
      </c>
      <c r="BI62" s="19">
        <f t="shared" si="27"/>
        <v>0</v>
      </c>
      <c r="BJ62" s="19">
        <f t="shared" si="28"/>
        <v>0</v>
      </c>
      <c r="BK62" s="16">
        <f t="shared" si="29"/>
        <v>0</v>
      </c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</row>
    <row r="63" spans="1:92" x14ac:dyDescent="0.25">
      <c r="A63" s="33" t="s">
        <v>269</v>
      </c>
      <c r="B63" s="32">
        <v>2.1700000000000001E-2</v>
      </c>
      <c r="C63" s="30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16">
        <f t="shared" si="30"/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16">
        <f t="shared" si="0"/>
        <v>0</v>
      </c>
      <c r="AG63" s="31">
        <v>0</v>
      </c>
      <c r="AH63" s="31">
        <f t="shared" si="31"/>
        <v>0</v>
      </c>
      <c r="AI63" s="30">
        <f t="shared" si="1"/>
        <v>0</v>
      </c>
      <c r="AJ63" s="30">
        <f t="shared" si="2"/>
        <v>0</v>
      </c>
      <c r="AK63" s="30">
        <f t="shared" si="3"/>
        <v>0</v>
      </c>
      <c r="AL63" s="30">
        <f t="shared" si="4"/>
        <v>0</v>
      </c>
      <c r="AM63" s="30">
        <f t="shared" si="5"/>
        <v>0</v>
      </c>
      <c r="AN63" s="9">
        <f t="shared" si="6"/>
        <v>0</v>
      </c>
      <c r="AO63" s="19">
        <f t="shared" si="7"/>
        <v>0</v>
      </c>
      <c r="AP63" s="19">
        <f t="shared" si="8"/>
        <v>0</v>
      </c>
      <c r="AQ63" s="19">
        <f t="shared" si="9"/>
        <v>0</v>
      </c>
      <c r="AR63" s="19">
        <f t="shared" si="10"/>
        <v>0</v>
      </c>
      <c r="AS63" s="19">
        <f t="shared" si="11"/>
        <v>0</v>
      </c>
      <c r="AT63" s="16">
        <f t="shared" si="12"/>
        <v>0</v>
      </c>
      <c r="AU63" s="19">
        <f t="shared" si="13"/>
        <v>0</v>
      </c>
      <c r="AV63" s="19">
        <f t="shared" si="14"/>
        <v>0</v>
      </c>
      <c r="AW63" s="19">
        <f t="shared" si="15"/>
        <v>0</v>
      </c>
      <c r="AX63" s="19">
        <f t="shared" si="16"/>
        <v>0</v>
      </c>
      <c r="AY63" s="19">
        <f t="shared" si="17"/>
        <v>0</v>
      </c>
      <c r="AZ63" s="19">
        <f t="shared" si="18"/>
        <v>0</v>
      </c>
      <c r="BA63" s="19">
        <f t="shared" si="19"/>
        <v>0</v>
      </c>
      <c r="BB63" s="19">
        <f t="shared" si="20"/>
        <v>0</v>
      </c>
      <c r="BC63" s="19">
        <f t="shared" si="21"/>
        <v>0</v>
      </c>
      <c r="BD63" s="19">
        <f t="shared" si="22"/>
        <v>0</v>
      </c>
      <c r="BE63" s="19">
        <f t="shared" si="23"/>
        <v>0</v>
      </c>
      <c r="BF63" s="19">
        <f t="shared" si="24"/>
        <v>0</v>
      </c>
      <c r="BG63" s="19">
        <f t="shared" si="25"/>
        <v>0</v>
      </c>
      <c r="BH63" s="19">
        <f t="shared" si="26"/>
        <v>0</v>
      </c>
      <c r="BI63" s="19">
        <f t="shared" si="27"/>
        <v>0</v>
      </c>
      <c r="BJ63" s="19">
        <f t="shared" si="28"/>
        <v>0</v>
      </c>
      <c r="BK63" s="16">
        <f t="shared" si="29"/>
        <v>0</v>
      </c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</row>
    <row r="64" spans="1:92" x14ac:dyDescent="0.25">
      <c r="A64" s="33" t="s">
        <v>268</v>
      </c>
      <c r="B64" s="32">
        <v>2.47E-2</v>
      </c>
      <c r="C64" s="30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16">
        <f t="shared" si="30"/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16">
        <f t="shared" si="0"/>
        <v>0</v>
      </c>
      <c r="AG64" s="31">
        <v>0</v>
      </c>
      <c r="AH64" s="31">
        <f t="shared" si="31"/>
        <v>0</v>
      </c>
      <c r="AI64" s="30">
        <f t="shared" si="1"/>
        <v>0</v>
      </c>
      <c r="AJ64" s="30">
        <f t="shared" si="2"/>
        <v>0</v>
      </c>
      <c r="AK64" s="30">
        <f t="shared" si="3"/>
        <v>0</v>
      </c>
      <c r="AL64" s="30">
        <f t="shared" si="4"/>
        <v>0</v>
      </c>
      <c r="AM64" s="30">
        <f t="shared" si="5"/>
        <v>0</v>
      </c>
      <c r="AN64" s="9">
        <f t="shared" si="6"/>
        <v>0</v>
      </c>
      <c r="AO64" s="19">
        <f t="shared" si="7"/>
        <v>0</v>
      </c>
      <c r="AP64" s="19">
        <f t="shared" si="8"/>
        <v>0</v>
      </c>
      <c r="AQ64" s="19">
        <f t="shared" si="9"/>
        <v>0</v>
      </c>
      <c r="AR64" s="19">
        <f t="shared" si="10"/>
        <v>0</v>
      </c>
      <c r="AS64" s="19">
        <f t="shared" si="11"/>
        <v>0</v>
      </c>
      <c r="AT64" s="16">
        <f t="shared" si="12"/>
        <v>0</v>
      </c>
      <c r="AU64" s="19">
        <f t="shared" si="13"/>
        <v>0</v>
      </c>
      <c r="AV64" s="19">
        <f t="shared" si="14"/>
        <v>0</v>
      </c>
      <c r="AW64" s="19">
        <f t="shared" si="15"/>
        <v>0</v>
      </c>
      <c r="AX64" s="19">
        <f t="shared" si="16"/>
        <v>0</v>
      </c>
      <c r="AY64" s="19">
        <f t="shared" si="17"/>
        <v>0</v>
      </c>
      <c r="AZ64" s="19">
        <f t="shared" si="18"/>
        <v>0</v>
      </c>
      <c r="BA64" s="19">
        <f t="shared" si="19"/>
        <v>0</v>
      </c>
      <c r="BB64" s="19">
        <f t="shared" si="20"/>
        <v>0</v>
      </c>
      <c r="BC64" s="19">
        <f t="shared" si="21"/>
        <v>0</v>
      </c>
      <c r="BD64" s="19">
        <f t="shared" si="22"/>
        <v>0</v>
      </c>
      <c r="BE64" s="19">
        <f t="shared" si="23"/>
        <v>0</v>
      </c>
      <c r="BF64" s="19">
        <f t="shared" si="24"/>
        <v>0</v>
      </c>
      <c r="BG64" s="19">
        <f t="shared" si="25"/>
        <v>0</v>
      </c>
      <c r="BH64" s="19">
        <f t="shared" si="26"/>
        <v>0</v>
      </c>
      <c r="BI64" s="19">
        <f t="shared" si="27"/>
        <v>0</v>
      </c>
      <c r="BJ64" s="19">
        <f t="shared" si="28"/>
        <v>0</v>
      </c>
      <c r="BK64" s="16">
        <f t="shared" si="29"/>
        <v>0</v>
      </c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</row>
    <row r="65" spans="1:92" x14ac:dyDescent="0.25">
      <c r="A65" s="33" t="s">
        <v>267</v>
      </c>
      <c r="B65" s="32">
        <v>2.5399999999999999E-2</v>
      </c>
      <c r="C65" s="30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16">
        <f t="shared" si="30"/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16">
        <f t="shared" si="0"/>
        <v>0</v>
      </c>
      <c r="AG65" s="31">
        <v>0</v>
      </c>
      <c r="AH65" s="31">
        <f t="shared" si="31"/>
        <v>0</v>
      </c>
      <c r="AI65" s="30">
        <f t="shared" si="1"/>
        <v>0</v>
      </c>
      <c r="AJ65" s="30">
        <f t="shared" si="2"/>
        <v>0</v>
      </c>
      <c r="AK65" s="30">
        <f t="shared" si="3"/>
        <v>0</v>
      </c>
      <c r="AL65" s="30">
        <f t="shared" si="4"/>
        <v>0</v>
      </c>
      <c r="AM65" s="30">
        <f t="shared" si="5"/>
        <v>0</v>
      </c>
      <c r="AN65" s="9">
        <f t="shared" si="6"/>
        <v>0</v>
      </c>
      <c r="AO65" s="19">
        <f t="shared" si="7"/>
        <v>0</v>
      </c>
      <c r="AP65" s="19">
        <f t="shared" si="8"/>
        <v>0</v>
      </c>
      <c r="AQ65" s="19">
        <f t="shared" si="9"/>
        <v>0</v>
      </c>
      <c r="AR65" s="19">
        <f t="shared" si="10"/>
        <v>0</v>
      </c>
      <c r="AS65" s="19">
        <f t="shared" si="11"/>
        <v>0</v>
      </c>
      <c r="AT65" s="16">
        <f t="shared" si="12"/>
        <v>0</v>
      </c>
      <c r="AU65" s="19">
        <f t="shared" si="13"/>
        <v>0</v>
      </c>
      <c r="AV65" s="19">
        <f t="shared" si="14"/>
        <v>0</v>
      </c>
      <c r="AW65" s="19">
        <f t="shared" si="15"/>
        <v>0</v>
      </c>
      <c r="AX65" s="19">
        <f t="shared" si="16"/>
        <v>0</v>
      </c>
      <c r="AY65" s="19">
        <f t="shared" si="17"/>
        <v>0</v>
      </c>
      <c r="AZ65" s="19">
        <f t="shared" si="18"/>
        <v>0</v>
      </c>
      <c r="BA65" s="19">
        <f t="shared" si="19"/>
        <v>0</v>
      </c>
      <c r="BB65" s="19">
        <f t="shared" si="20"/>
        <v>0</v>
      </c>
      <c r="BC65" s="19">
        <f t="shared" si="21"/>
        <v>0</v>
      </c>
      <c r="BD65" s="19">
        <f t="shared" si="22"/>
        <v>0</v>
      </c>
      <c r="BE65" s="19">
        <f t="shared" si="23"/>
        <v>0</v>
      </c>
      <c r="BF65" s="19">
        <f t="shared" si="24"/>
        <v>0</v>
      </c>
      <c r="BG65" s="19">
        <f t="shared" si="25"/>
        <v>0</v>
      </c>
      <c r="BH65" s="19">
        <f t="shared" si="26"/>
        <v>0</v>
      </c>
      <c r="BI65" s="19">
        <f t="shared" si="27"/>
        <v>0</v>
      </c>
      <c r="BJ65" s="19">
        <f t="shared" si="28"/>
        <v>0</v>
      </c>
      <c r="BK65" s="16">
        <f t="shared" si="29"/>
        <v>0</v>
      </c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</row>
    <row r="66" spans="1:92" x14ac:dyDescent="0.25">
      <c r="A66" s="33" t="s">
        <v>266</v>
      </c>
      <c r="B66" s="32">
        <v>2.46E-2</v>
      </c>
      <c r="C66" s="30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16">
        <f t="shared" si="30"/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16">
        <f t="shared" si="0"/>
        <v>0</v>
      </c>
      <c r="AG66" s="31">
        <v>0</v>
      </c>
      <c r="AH66" s="31">
        <f t="shared" si="31"/>
        <v>0</v>
      </c>
      <c r="AI66" s="30">
        <f t="shared" si="1"/>
        <v>0</v>
      </c>
      <c r="AJ66" s="30">
        <f t="shared" si="2"/>
        <v>0</v>
      </c>
      <c r="AK66" s="30">
        <f t="shared" si="3"/>
        <v>0</v>
      </c>
      <c r="AL66" s="30">
        <f t="shared" si="4"/>
        <v>0</v>
      </c>
      <c r="AM66" s="30">
        <f t="shared" si="5"/>
        <v>0</v>
      </c>
      <c r="AN66" s="9">
        <f t="shared" si="6"/>
        <v>0</v>
      </c>
      <c r="AO66" s="19">
        <f t="shared" si="7"/>
        <v>0</v>
      </c>
      <c r="AP66" s="19">
        <f t="shared" si="8"/>
        <v>0</v>
      </c>
      <c r="AQ66" s="19">
        <f t="shared" si="9"/>
        <v>0</v>
      </c>
      <c r="AR66" s="19">
        <f t="shared" si="10"/>
        <v>0</v>
      </c>
      <c r="AS66" s="19">
        <f t="shared" si="11"/>
        <v>0</v>
      </c>
      <c r="AT66" s="16">
        <f t="shared" si="12"/>
        <v>0</v>
      </c>
      <c r="AU66" s="19">
        <f t="shared" si="13"/>
        <v>0</v>
      </c>
      <c r="AV66" s="19">
        <f t="shared" si="14"/>
        <v>0</v>
      </c>
      <c r="AW66" s="19">
        <f t="shared" si="15"/>
        <v>0</v>
      </c>
      <c r="AX66" s="19">
        <f t="shared" si="16"/>
        <v>0</v>
      </c>
      <c r="AY66" s="19">
        <f t="shared" si="17"/>
        <v>0</v>
      </c>
      <c r="AZ66" s="19">
        <f t="shared" si="18"/>
        <v>0</v>
      </c>
      <c r="BA66" s="19">
        <f t="shared" si="19"/>
        <v>0</v>
      </c>
      <c r="BB66" s="19">
        <f t="shared" si="20"/>
        <v>0</v>
      </c>
      <c r="BC66" s="19">
        <f t="shared" si="21"/>
        <v>0</v>
      </c>
      <c r="BD66" s="19">
        <f t="shared" si="22"/>
        <v>0</v>
      </c>
      <c r="BE66" s="19">
        <f t="shared" si="23"/>
        <v>0</v>
      </c>
      <c r="BF66" s="19">
        <f t="shared" si="24"/>
        <v>0</v>
      </c>
      <c r="BG66" s="19">
        <f t="shared" si="25"/>
        <v>0</v>
      </c>
      <c r="BH66" s="19">
        <f t="shared" si="26"/>
        <v>0</v>
      </c>
      <c r="BI66" s="19">
        <f t="shared" si="27"/>
        <v>0</v>
      </c>
      <c r="BJ66" s="19">
        <f t="shared" si="28"/>
        <v>0</v>
      </c>
      <c r="BK66" s="16">
        <f t="shared" si="29"/>
        <v>0</v>
      </c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</row>
    <row r="67" spans="1:92" x14ac:dyDescent="0.25">
      <c r="A67" s="33" t="s">
        <v>265</v>
      </c>
      <c r="B67" s="32">
        <v>2.46E-2</v>
      </c>
      <c r="C67" s="30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16">
        <f t="shared" si="30"/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16">
        <f t="shared" si="0"/>
        <v>0</v>
      </c>
      <c r="AG67" s="31">
        <v>0</v>
      </c>
      <c r="AH67" s="31">
        <f t="shared" si="31"/>
        <v>0</v>
      </c>
      <c r="AI67" s="30">
        <f t="shared" si="1"/>
        <v>0</v>
      </c>
      <c r="AJ67" s="30">
        <f t="shared" si="2"/>
        <v>0</v>
      </c>
      <c r="AK67" s="30">
        <f t="shared" si="3"/>
        <v>0</v>
      </c>
      <c r="AL67" s="30">
        <f t="shared" si="4"/>
        <v>0</v>
      </c>
      <c r="AM67" s="30">
        <f t="shared" si="5"/>
        <v>0</v>
      </c>
      <c r="AN67" s="9">
        <f t="shared" si="6"/>
        <v>0</v>
      </c>
      <c r="AO67" s="19">
        <f t="shared" si="7"/>
        <v>0</v>
      </c>
      <c r="AP67" s="19">
        <f t="shared" si="8"/>
        <v>0</v>
      </c>
      <c r="AQ67" s="19">
        <f t="shared" si="9"/>
        <v>0</v>
      </c>
      <c r="AR67" s="19">
        <f t="shared" si="10"/>
        <v>0</v>
      </c>
      <c r="AS67" s="19">
        <f t="shared" si="11"/>
        <v>0</v>
      </c>
      <c r="AT67" s="16">
        <f t="shared" si="12"/>
        <v>0</v>
      </c>
      <c r="AU67" s="19">
        <f t="shared" si="13"/>
        <v>0</v>
      </c>
      <c r="AV67" s="19">
        <f t="shared" si="14"/>
        <v>0</v>
      </c>
      <c r="AW67" s="19">
        <f t="shared" si="15"/>
        <v>0</v>
      </c>
      <c r="AX67" s="19">
        <f t="shared" si="16"/>
        <v>0</v>
      </c>
      <c r="AY67" s="19">
        <f t="shared" si="17"/>
        <v>0</v>
      </c>
      <c r="AZ67" s="19">
        <f t="shared" si="18"/>
        <v>0</v>
      </c>
      <c r="BA67" s="19">
        <f t="shared" si="19"/>
        <v>0</v>
      </c>
      <c r="BB67" s="19">
        <f t="shared" si="20"/>
        <v>0</v>
      </c>
      <c r="BC67" s="19">
        <f t="shared" si="21"/>
        <v>0</v>
      </c>
      <c r="BD67" s="19">
        <f t="shared" si="22"/>
        <v>0</v>
      </c>
      <c r="BE67" s="19">
        <f t="shared" si="23"/>
        <v>0</v>
      </c>
      <c r="BF67" s="19">
        <f t="shared" si="24"/>
        <v>0</v>
      </c>
      <c r="BG67" s="19">
        <f t="shared" si="25"/>
        <v>0</v>
      </c>
      <c r="BH67" s="19">
        <f t="shared" si="26"/>
        <v>0</v>
      </c>
      <c r="BI67" s="19">
        <f t="shared" si="27"/>
        <v>0</v>
      </c>
      <c r="BJ67" s="19">
        <f t="shared" si="28"/>
        <v>0</v>
      </c>
      <c r="BK67" s="16">
        <f t="shared" si="29"/>
        <v>0</v>
      </c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</row>
    <row r="68" spans="1:92" x14ac:dyDescent="0.25">
      <c r="A68" s="33" t="s">
        <v>264</v>
      </c>
      <c r="B68" s="32">
        <v>2.5399999999999999E-2</v>
      </c>
      <c r="C68" s="30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16">
        <f t="shared" si="30"/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16">
        <f t="shared" si="0"/>
        <v>0</v>
      </c>
      <c r="AG68" s="31">
        <v>0</v>
      </c>
      <c r="AH68" s="31">
        <f t="shared" si="31"/>
        <v>0</v>
      </c>
      <c r="AI68" s="30">
        <f t="shared" si="1"/>
        <v>0</v>
      </c>
      <c r="AJ68" s="30">
        <f t="shared" si="2"/>
        <v>0</v>
      </c>
      <c r="AK68" s="30">
        <f t="shared" si="3"/>
        <v>0</v>
      </c>
      <c r="AL68" s="30">
        <f t="shared" si="4"/>
        <v>0</v>
      </c>
      <c r="AM68" s="30">
        <f t="shared" si="5"/>
        <v>0</v>
      </c>
      <c r="AN68" s="9">
        <f t="shared" si="6"/>
        <v>0</v>
      </c>
      <c r="AO68" s="19">
        <f t="shared" si="7"/>
        <v>0</v>
      </c>
      <c r="AP68" s="19">
        <f t="shared" si="8"/>
        <v>0</v>
      </c>
      <c r="AQ68" s="19">
        <f t="shared" si="9"/>
        <v>0</v>
      </c>
      <c r="AR68" s="19">
        <f t="shared" si="10"/>
        <v>0</v>
      </c>
      <c r="AS68" s="19">
        <f t="shared" si="11"/>
        <v>0</v>
      </c>
      <c r="AT68" s="16">
        <f t="shared" si="12"/>
        <v>0</v>
      </c>
      <c r="AU68" s="19">
        <f t="shared" si="13"/>
        <v>0</v>
      </c>
      <c r="AV68" s="19">
        <f t="shared" si="14"/>
        <v>0</v>
      </c>
      <c r="AW68" s="19">
        <f t="shared" si="15"/>
        <v>0</v>
      </c>
      <c r="AX68" s="19">
        <f t="shared" si="16"/>
        <v>0</v>
      </c>
      <c r="AY68" s="19">
        <f t="shared" si="17"/>
        <v>0</v>
      </c>
      <c r="AZ68" s="19">
        <f t="shared" si="18"/>
        <v>0</v>
      </c>
      <c r="BA68" s="19">
        <f t="shared" si="19"/>
        <v>0</v>
      </c>
      <c r="BB68" s="19">
        <f t="shared" si="20"/>
        <v>0</v>
      </c>
      <c r="BC68" s="19">
        <f t="shared" si="21"/>
        <v>0</v>
      </c>
      <c r="BD68" s="19">
        <f t="shared" si="22"/>
        <v>0</v>
      </c>
      <c r="BE68" s="19">
        <f t="shared" si="23"/>
        <v>0</v>
      </c>
      <c r="BF68" s="19">
        <f t="shared" si="24"/>
        <v>0</v>
      </c>
      <c r="BG68" s="19">
        <f t="shared" si="25"/>
        <v>0</v>
      </c>
      <c r="BH68" s="19">
        <f t="shared" si="26"/>
        <v>0</v>
      </c>
      <c r="BI68" s="19">
        <f t="shared" si="27"/>
        <v>0</v>
      </c>
      <c r="BJ68" s="19">
        <f t="shared" si="28"/>
        <v>0</v>
      </c>
      <c r="BK68" s="16">
        <f t="shared" si="29"/>
        <v>0</v>
      </c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</row>
    <row r="69" spans="1:92" x14ac:dyDescent="0.25">
      <c r="A69" s="33" t="s">
        <v>263</v>
      </c>
      <c r="B69" s="32">
        <v>1.2500000000000001E-2</v>
      </c>
      <c r="C69" s="30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16">
        <f t="shared" si="30"/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16">
        <f t="shared" ref="AF69:AF132" si="32">SUM(T69:AE69)</f>
        <v>0</v>
      </c>
      <c r="AG69" s="31">
        <v>0</v>
      </c>
      <c r="AH69" s="31">
        <f t="shared" si="31"/>
        <v>0</v>
      </c>
      <c r="AI69" s="30">
        <f t="shared" ref="AI69:AI132" si="33">$B69/12*D69</f>
        <v>0</v>
      </c>
      <c r="AJ69" s="30">
        <f t="shared" ref="AJ69:AJ132" si="34">$B69/12*E69</f>
        <v>0</v>
      </c>
      <c r="AK69" s="30">
        <f t="shared" ref="AK69:AK132" si="35">$B69/12*F69</f>
        <v>0</v>
      </c>
      <c r="AL69" s="30">
        <f t="shared" ref="AL69:AL132" si="36">$B69/12*G69</f>
        <v>0</v>
      </c>
      <c r="AM69" s="30">
        <f t="shared" ref="AM69:AM132" si="37">$B69/12*H69</f>
        <v>0</v>
      </c>
      <c r="AN69" s="9">
        <f t="shared" ref="AN69:AN132" si="38">$B69/12*I69</f>
        <v>0</v>
      </c>
      <c r="AO69" s="19">
        <f t="shared" ref="AO69:AO132" si="39">$B69/12*J69</f>
        <v>0</v>
      </c>
      <c r="AP69" s="19">
        <f t="shared" ref="AP69:AP132" si="40">$B69/12*K69</f>
        <v>0</v>
      </c>
      <c r="AQ69" s="19">
        <f t="shared" ref="AQ69:AQ132" si="41">$B69/12*L69</f>
        <v>0</v>
      </c>
      <c r="AR69" s="19">
        <f t="shared" ref="AR69:AR132" si="42">$B69/12*M69</f>
        <v>0</v>
      </c>
      <c r="AS69" s="19">
        <f t="shared" ref="AS69:AS132" si="43">$B69/12*N69</f>
        <v>0</v>
      </c>
      <c r="AT69" s="16">
        <f t="shared" ref="AT69:AT132" si="44">$B69/12*O69</f>
        <v>0</v>
      </c>
      <c r="AU69" s="19">
        <f t="shared" ref="AU69:AU132" si="45">$B69/12*P69</f>
        <v>0</v>
      </c>
      <c r="AV69" s="19">
        <f t="shared" ref="AV69:AV132" si="46">$B69/12*Q69</f>
        <v>0</v>
      </c>
      <c r="AW69" s="19">
        <f t="shared" ref="AW69:AW132" si="47">$B69/12*R69</f>
        <v>0</v>
      </c>
      <c r="AX69" s="19">
        <f t="shared" ref="AX69:AX132" si="48">$B69/12*S69</f>
        <v>0</v>
      </c>
      <c r="AY69" s="19">
        <f t="shared" ref="AY69:AY132" si="49">$B69/12*T69</f>
        <v>0</v>
      </c>
      <c r="AZ69" s="19">
        <f t="shared" ref="AZ69:AZ132" si="50">$B69/12*U69</f>
        <v>0</v>
      </c>
      <c r="BA69" s="19">
        <f t="shared" ref="BA69:BA132" si="51">$B69/12*V69</f>
        <v>0</v>
      </c>
      <c r="BB69" s="19">
        <f t="shared" ref="BB69:BB132" si="52">$B69/12*W69</f>
        <v>0</v>
      </c>
      <c r="BC69" s="19">
        <f t="shared" ref="BC69:BC132" si="53">$B69/12*X69</f>
        <v>0</v>
      </c>
      <c r="BD69" s="19">
        <f t="shared" ref="BD69:BD132" si="54">$B69/12*Y69</f>
        <v>0</v>
      </c>
      <c r="BE69" s="19">
        <f t="shared" ref="BE69:BE132" si="55">$B69/12*Z69</f>
        <v>0</v>
      </c>
      <c r="BF69" s="19">
        <f t="shared" ref="BF69:BF132" si="56">$B69/12*AA69</f>
        <v>0</v>
      </c>
      <c r="BG69" s="19">
        <f t="shared" ref="BG69:BG132" si="57">$B69/12*AB69</f>
        <v>0</v>
      </c>
      <c r="BH69" s="19">
        <f t="shared" ref="BH69:BH132" si="58">$B69/12*AC69</f>
        <v>0</v>
      </c>
      <c r="BI69" s="19">
        <f t="shared" ref="BI69:BI132" si="59">$B69/12*AD69</f>
        <v>0</v>
      </c>
      <c r="BJ69" s="19">
        <f t="shared" ref="BJ69:BJ132" si="60">$B69/12*AE69</f>
        <v>0</v>
      </c>
      <c r="BK69" s="16">
        <f t="shared" ref="BK69:BK132" si="61">$B69/12*AF69</f>
        <v>0</v>
      </c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</row>
    <row r="70" spans="1:92" x14ac:dyDescent="0.25">
      <c r="A70" s="33" t="s">
        <v>262</v>
      </c>
      <c r="B70" s="32">
        <v>2.64E-2</v>
      </c>
      <c r="C70" s="30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16">
        <f t="shared" ref="O70:O133" si="62">SUM(C70:N70)</f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16">
        <f t="shared" si="32"/>
        <v>0</v>
      </c>
      <c r="AG70" s="31">
        <v>0</v>
      </c>
      <c r="AH70" s="31">
        <f t="shared" ref="AH70:AH133" si="63">$B70/12*C70</f>
        <v>0</v>
      </c>
      <c r="AI70" s="30">
        <f t="shared" si="33"/>
        <v>0</v>
      </c>
      <c r="AJ70" s="30">
        <f t="shared" si="34"/>
        <v>0</v>
      </c>
      <c r="AK70" s="30">
        <f t="shared" si="35"/>
        <v>0</v>
      </c>
      <c r="AL70" s="30">
        <f t="shared" si="36"/>
        <v>0</v>
      </c>
      <c r="AM70" s="30">
        <f t="shared" si="37"/>
        <v>0</v>
      </c>
      <c r="AN70" s="9">
        <f t="shared" si="38"/>
        <v>0</v>
      </c>
      <c r="AO70" s="19">
        <f t="shared" si="39"/>
        <v>0</v>
      </c>
      <c r="AP70" s="19">
        <f t="shared" si="40"/>
        <v>0</v>
      </c>
      <c r="AQ70" s="19">
        <f t="shared" si="41"/>
        <v>0</v>
      </c>
      <c r="AR70" s="19">
        <f t="shared" si="42"/>
        <v>0</v>
      </c>
      <c r="AS70" s="19">
        <f t="shared" si="43"/>
        <v>0</v>
      </c>
      <c r="AT70" s="16">
        <f t="shared" si="44"/>
        <v>0</v>
      </c>
      <c r="AU70" s="19">
        <f t="shared" si="45"/>
        <v>0</v>
      </c>
      <c r="AV70" s="19">
        <f t="shared" si="46"/>
        <v>0</v>
      </c>
      <c r="AW70" s="19">
        <f t="shared" si="47"/>
        <v>0</v>
      </c>
      <c r="AX70" s="19">
        <f t="shared" si="48"/>
        <v>0</v>
      </c>
      <c r="AY70" s="19">
        <f t="shared" si="49"/>
        <v>0</v>
      </c>
      <c r="AZ70" s="19">
        <f t="shared" si="50"/>
        <v>0</v>
      </c>
      <c r="BA70" s="19">
        <f t="shared" si="51"/>
        <v>0</v>
      </c>
      <c r="BB70" s="19">
        <f t="shared" si="52"/>
        <v>0</v>
      </c>
      <c r="BC70" s="19">
        <f t="shared" si="53"/>
        <v>0</v>
      </c>
      <c r="BD70" s="19">
        <f t="shared" si="54"/>
        <v>0</v>
      </c>
      <c r="BE70" s="19">
        <f t="shared" si="55"/>
        <v>0</v>
      </c>
      <c r="BF70" s="19">
        <f t="shared" si="56"/>
        <v>0</v>
      </c>
      <c r="BG70" s="19">
        <f t="shared" si="57"/>
        <v>0</v>
      </c>
      <c r="BH70" s="19">
        <f t="shared" si="58"/>
        <v>0</v>
      </c>
      <c r="BI70" s="19">
        <f t="shared" si="59"/>
        <v>0</v>
      </c>
      <c r="BJ70" s="19">
        <f t="shared" si="60"/>
        <v>0</v>
      </c>
      <c r="BK70" s="16">
        <f t="shared" si="61"/>
        <v>0</v>
      </c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</row>
    <row r="71" spans="1:92" x14ac:dyDescent="0.25">
      <c r="A71" s="33" t="s">
        <v>261</v>
      </c>
      <c r="B71" s="32">
        <v>1.5599999999999999E-2</v>
      </c>
      <c r="C71" s="30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16">
        <f t="shared" si="62"/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16">
        <f t="shared" si="32"/>
        <v>0</v>
      </c>
      <c r="AG71" s="31">
        <v>0</v>
      </c>
      <c r="AH71" s="31">
        <f t="shared" si="63"/>
        <v>0</v>
      </c>
      <c r="AI71" s="30">
        <f t="shared" si="33"/>
        <v>0</v>
      </c>
      <c r="AJ71" s="30">
        <f t="shared" si="34"/>
        <v>0</v>
      </c>
      <c r="AK71" s="30">
        <f t="shared" si="35"/>
        <v>0</v>
      </c>
      <c r="AL71" s="30">
        <f t="shared" si="36"/>
        <v>0</v>
      </c>
      <c r="AM71" s="30">
        <f t="shared" si="37"/>
        <v>0</v>
      </c>
      <c r="AN71" s="9">
        <f t="shared" si="38"/>
        <v>0</v>
      </c>
      <c r="AO71" s="19">
        <f t="shared" si="39"/>
        <v>0</v>
      </c>
      <c r="AP71" s="19">
        <f t="shared" si="40"/>
        <v>0</v>
      </c>
      <c r="AQ71" s="19">
        <f t="shared" si="41"/>
        <v>0</v>
      </c>
      <c r="AR71" s="19">
        <f t="shared" si="42"/>
        <v>0</v>
      </c>
      <c r="AS71" s="19">
        <f t="shared" si="43"/>
        <v>0</v>
      </c>
      <c r="AT71" s="16">
        <f t="shared" si="44"/>
        <v>0</v>
      </c>
      <c r="AU71" s="19">
        <f t="shared" si="45"/>
        <v>0</v>
      </c>
      <c r="AV71" s="19">
        <f t="shared" si="46"/>
        <v>0</v>
      </c>
      <c r="AW71" s="19">
        <f t="shared" si="47"/>
        <v>0</v>
      </c>
      <c r="AX71" s="19">
        <f t="shared" si="48"/>
        <v>0</v>
      </c>
      <c r="AY71" s="19">
        <f t="shared" si="49"/>
        <v>0</v>
      </c>
      <c r="AZ71" s="19">
        <f t="shared" si="50"/>
        <v>0</v>
      </c>
      <c r="BA71" s="19">
        <f t="shared" si="51"/>
        <v>0</v>
      </c>
      <c r="BB71" s="19">
        <f t="shared" si="52"/>
        <v>0</v>
      </c>
      <c r="BC71" s="19">
        <f t="shared" si="53"/>
        <v>0</v>
      </c>
      <c r="BD71" s="19">
        <f t="shared" si="54"/>
        <v>0</v>
      </c>
      <c r="BE71" s="19">
        <f t="shared" si="55"/>
        <v>0</v>
      </c>
      <c r="BF71" s="19">
        <f t="shared" si="56"/>
        <v>0</v>
      </c>
      <c r="BG71" s="19">
        <f t="shared" si="57"/>
        <v>0</v>
      </c>
      <c r="BH71" s="19">
        <f t="shared" si="58"/>
        <v>0</v>
      </c>
      <c r="BI71" s="19">
        <f t="shared" si="59"/>
        <v>0</v>
      </c>
      <c r="BJ71" s="19">
        <f t="shared" si="60"/>
        <v>0</v>
      </c>
      <c r="BK71" s="16">
        <f t="shared" si="61"/>
        <v>0</v>
      </c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</row>
    <row r="72" spans="1:92" x14ac:dyDescent="0.25">
      <c r="A72" s="33" t="s">
        <v>260</v>
      </c>
      <c r="B72" s="32">
        <v>0</v>
      </c>
      <c r="C72" s="30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16">
        <f t="shared" si="62"/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16">
        <f t="shared" si="32"/>
        <v>0</v>
      </c>
      <c r="AG72" s="31">
        <v>0</v>
      </c>
      <c r="AH72" s="31">
        <f t="shared" si="63"/>
        <v>0</v>
      </c>
      <c r="AI72" s="30">
        <f t="shared" si="33"/>
        <v>0</v>
      </c>
      <c r="AJ72" s="30">
        <f t="shared" si="34"/>
        <v>0</v>
      </c>
      <c r="AK72" s="30">
        <f t="shared" si="35"/>
        <v>0</v>
      </c>
      <c r="AL72" s="30">
        <f t="shared" si="36"/>
        <v>0</v>
      </c>
      <c r="AM72" s="30">
        <f t="shared" si="37"/>
        <v>0</v>
      </c>
      <c r="AN72" s="9">
        <f t="shared" si="38"/>
        <v>0</v>
      </c>
      <c r="AO72" s="19">
        <f t="shared" si="39"/>
        <v>0</v>
      </c>
      <c r="AP72" s="19">
        <f t="shared" si="40"/>
        <v>0</v>
      </c>
      <c r="AQ72" s="19">
        <f t="shared" si="41"/>
        <v>0</v>
      </c>
      <c r="AR72" s="19">
        <f t="shared" si="42"/>
        <v>0</v>
      </c>
      <c r="AS72" s="19">
        <f t="shared" si="43"/>
        <v>0</v>
      </c>
      <c r="AT72" s="16">
        <f t="shared" si="44"/>
        <v>0</v>
      </c>
      <c r="AU72" s="19">
        <f t="shared" si="45"/>
        <v>0</v>
      </c>
      <c r="AV72" s="19">
        <f t="shared" si="46"/>
        <v>0</v>
      </c>
      <c r="AW72" s="19">
        <f t="shared" si="47"/>
        <v>0</v>
      </c>
      <c r="AX72" s="19">
        <f t="shared" si="48"/>
        <v>0</v>
      </c>
      <c r="AY72" s="19">
        <f t="shared" si="49"/>
        <v>0</v>
      </c>
      <c r="AZ72" s="19">
        <f t="shared" si="50"/>
        <v>0</v>
      </c>
      <c r="BA72" s="19">
        <f t="shared" si="51"/>
        <v>0</v>
      </c>
      <c r="BB72" s="19">
        <f t="shared" si="52"/>
        <v>0</v>
      </c>
      <c r="BC72" s="19">
        <f t="shared" si="53"/>
        <v>0</v>
      </c>
      <c r="BD72" s="19">
        <f t="shared" si="54"/>
        <v>0</v>
      </c>
      <c r="BE72" s="19">
        <f t="shared" si="55"/>
        <v>0</v>
      </c>
      <c r="BF72" s="19">
        <f t="shared" si="56"/>
        <v>0</v>
      </c>
      <c r="BG72" s="19">
        <f t="shared" si="57"/>
        <v>0</v>
      </c>
      <c r="BH72" s="19">
        <f t="shared" si="58"/>
        <v>0</v>
      </c>
      <c r="BI72" s="19">
        <f t="shared" si="59"/>
        <v>0</v>
      </c>
      <c r="BJ72" s="19">
        <f t="shared" si="60"/>
        <v>0</v>
      </c>
      <c r="BK72" s="16">
        <f t="shared" si="61"/>
        <v>0</v>
      </c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</row>
    <row r="73" spans="1:92" x14ac:dyDescent="0.25">
      <c r="A73" s="33" t="s">
        <v>259</v>
      </c>
      <c r="B73" s="32">
        <v>0</v>
      </c>
      <c r="C73" s="30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16">
        <f t="shared" si="62"/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16">
        <f t="shared" si="32"/>
        <v>0</v>
      </c>
      <c r="AG73" s="31">
        <v>0</v>
      </c>
      <c r="AH73" s="31">
        <f t="shared" si="63"/>
        <v>0</v>
      </c>
      <c r="AI73" s="30">
        <f t="shared" si="33"/>
        <v>0</v>
      </c>
      <c r="AJ73" s="30">
        <f t="shared" si="34"/>
        <v>0</v>
      </c>
      <c r="AK73" s="30">
        <f t="shared" si="35"/>
        <v>0</v>
      </c>
      <c r="AL73" s="30">
        <f t="shared" si="36"/>
        <v>0</v>
      </c>
      <c r="AM73" s="30">
        <f t="shared" si="37"/>
        <v>0</v>
      </c>
      <c r="AN73" s="9">
        <f t="shared" si="38"/>
        <v>0</v>
      </c>
      <c r="AO73" s="19">
        <f t="shared" si="39"/>
        <v>0</v>
      </c>
      <c r="AP73" s="19">
        <f t="shared" si="40"/>
        <v>0</v>
      </c>
      <c r="AQ73" s="19">
        <f t="shared" si="41"/>
        <v>0</v>
      </c>
      <c r="AR73" s="19">
        <f t="shared" si="42"/>
        <v>0</v>
      </c>
      <c r="AS73" s="19">
        <f t="shared" si="43"/>
        <v>0</v>
      </c>
      <c r="AT73" s="16">
        <f t="shared" si="44"/>
        <v>0</v>
      </c>
      <c r="AU73" s="19">
        <f t="shared" si="45"/>
        <v>0</v>
      </c>
      <c r="AV73" s="19">
        <f t="shared" si="46"/>
        <v>0</v>
      </c>
      <c r="AW73" s="19">
        <f t="shared" si="47"/>
        <v>0</v>
      </c>
      <c r="AX73" s="19">
        <f t="shared" si="48"/>
        <v>0</v>
      </c>
      <c r="AY73" s="19">
        <f t="shared" si="49"/>
        <v>0</v>
      </c>
      <c r="AZ73" s="19">
        <f t="shared" si="50"/>
        <v>0</v>
      </c>
      <c r="BA73" s="19">
        <f t="shared" si="51"/>
        <v>0</v>
      </c>
      <c r="BB73" s="19">
        <f t="shared" si="52"/>
        <v>0</v>
      </c>
      <c r="BC73" s="19">
        <f t="shared" si="53"/>
        <v>0</v>
      </c>
      <c r="BD73" s="19">
        <f t="shared" si="54"/>
        <v>0</v>
      </c>
      <c r="BE73" s="19">
        <f t="shared" si="55"/>
        <v>0</v>
      </c>
      <c r="BF73" s="19">
        <f t="shared" si="56"/>
        <v>0</v>
      </c>
      <c r="BG73" s="19">
        <f t="shared" si="57"/>
        <v>0</v>
      </c>
      <c r="BH73" s="19">
        <f t="shared" si="58"/>
        <v>0</v>
      </c>
      <c r="BI73" s="19">
        <f t="shared" si="59"/>
        <v>0</v>
      </c>
      <c r="BJ73" s="19">
        <f t="shared" si="60"/>
        <v>0</v>
      </c>
      <c r="BK73" s="16">
        <f t="shared" si="61"/>
        <v>0</v>
      </c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</row>
    <row r="74" spans="1:92" x14ac:dyDescent="0.25">
      <c r="A74" s="33" t="s">
        <v>258</v>
      </c>
      <c r="B74" s="32">
        <v>0</v>
      </c>
      <c r="C74" s="30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16">
        <f t="shared" si="62"/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16">
        <f t="shared" si="32"/>
        <v>0</v>
      </c>
      <c r="AG74" s="31">
        <v>0</v>
      </c>
      <c r="AH74" s="31">
        <f t="shared" si="63"/>
        <v>0</v>
      </c>
      <c r="AI74" s="30">
        <f t="shared" si="33"/>
        <v>0</v>
      </c>
      <c r="AJ74" s="30">
        <f t="shared" si="34"/>
        <v>0</v>
      </c>
      <c r="AK74" s="30">
        <f t="shared" si="35"/>
        <v>0</v>
      </c>
      <c r="AL74" s="30">
        <f t="shared" si="36"/>
        <v>0</v>
      </c>
      <c r="AM74" s="30">
        <f t="shared" si="37"/>
        <v>0</v>
      </c>
      <c r="AN74" s="9">
        <f t="shared" si="38"/>
        <v>0</v>
      </c>
      <c r="AO74" s="19">
        <f t="shared" si="39"/>
        <v>0</v>
      </c>
      <c r="AP74" s="19">
        <f t="shared" si="40"/>
        <v>0</v>
      </c>
      <c r="AQ74" s="19">
        <f t="shared" si="41"/>
        <v>0</v>
      </c>
      <c r="AR74" s="19">
        <f t="shared" si="42"/>
        <v>0</v>
      </c>
      <c r="AS74" s="19">
        <f t="shared" si="43"/>
        <v>0</v>
      </c>
      <c r="AT74" s="16">
        <f t="shared" si="44"/>
        <v>0</v>
      </c>
      <c r="AU74" s="19">
        <f t="shared" si="45"/>
        <v>0</v>
      </c>
      <c r="AV74" s="19">
        <f t="shared" si="46"/>
        <v>0</v>
      </c>
      <c r="AW74" s="19">
        <f t="shared" si="47"/>
        <v>0</v>
      </c>
      <c r="AX74" s="19">
        <f t="shared" si="48"/>
        <v>0</v>
      </c>
      <c r="AY74" s="19">
        <f t="shared" si="49"/>
        <v>0</v>
      </c>
      <c r="AZ74" s="19">
        <f t="shared" si="50"/>
        <v>0</v>
      </c>
      <c r="BA74" s="19">
        <f t="shared" si="51"/>
        <v>0</v>
      </c>
      <c r="BB74" s="19">
        <f t="shared" si="52"/>
        <v>0</v>
      </c>
      <c r="BC74" s="19">
        <f t="shared" si="53"/>
        <v>0</v>
      </c>
      <c r="BD74" s="19">
        <f t="shared" si="54"/>
        <v>0</v>
      </c>
      <c r="BE74" s="19">
        <f t="shared" si="55"/>
        <v>0</v>
      </c>
      <c r="BF74" s="19">
        <f t="shared" si="56"/>
        <v>0</v>
      </c>
      <c r="BG74" s="19">
        <f t="shared" si="57"/>
        <v>0</v>
      </c>
      <c r="BH74" s="19">
        <f t="shared" si="58"/>
        <v>0</v>
      </c>
      <c r="BI74" s="19">
        <f t="shared" si="59"/>
        <v>0</v>
      </c>
      <c r="BJ74" s="19">
        <f t="shared" si="60"/>
        <v>0</v>
      </c>
      <c r="BK74" s="16">
        <f t="shared" si="61"/>
        <v>0</v>
      </c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</row>
    <row r="75" spans="1:92" x14ac:dyDescent="0.25">
      <c r="A75" s="33" t="s">
        <v>257</v>
      </c>
      <c r="B75" s="32">
        <v>1.47E-2</v>
      </c>
      <c r="C75" s="30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16">
        <f t="shared" si="62"/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16">
        <f t="shared" si="32"/>
        <v>0</v>
      </c>
      <c r="AG75" s="31">
        <v>0</v>
      </c>
      <c r="AH75" s="31">
        <f t="shared" si="63"/>
        <v>0</v>
      </c>
      <c r="AI75" s="30">
        <f t="shared" si="33"/>
        <v>0</v>
      </c>
      <c r="AJ75" s="30">
        <f t="shared" si="34"/>
        <v>0</v>
      </c>
      <c r="AK75" s="30">
        <f t="shared" si="35"/>
        <v>0</v>
      </c>
      <c r="AL75" s="30">
        <f t="shared" si="36"/>
        <v>0</v>
      </c>
      <c r="AM75" s="30">
        <f t="shared" si="37"/>
        <v>0</v>
      </c>
      <c r="AN75" s="9">
        <f t="shared" si="38"/>
        <v>0</v>
      </c>
      <c r="AO75" s="19">
        <f t="shared" si="39"/>
        <v>0</v>
      </c>
      <c r="AP75" s="19">
        <f t="shared" si="40"/>
        <v>0</v>
      </c>
      <c r="AQ75" s="19">
        <f t="shared" si="41"/>
        <v>0</v>
      </c>
      <c r="AR75" s="19">
        <f t="shared" si="42"/>
        <v>0</v>
      </c>
      <c r="AS75" s="19">
        <f t="shared" si="43"/>
        <v>0</v>
      </c>
      <c r="AT75" s="16">
        <f t="shared" si="44"/>
        <v>0</v>
      </c>
      <c r="AU75" s="19">
        <f t="shared" si="45"/>
        <v>0</v>
      </c>
      <c r="AV75" s="19">
        <f t="shared" si="46"/>
        <v>0</v>
      </c>
      <c r="AW75" s="19">
        <f t="shared" si="47"/>
        <v>0</v>
      </c>
      <c r="AX75" s="19">
        <f t="shared" si="48"/>
        <v>0</v>
      </c>
      <c r="AY75" s="19">
        <f t="shared" si="49"/>
        <v>0</v>
      </c>
      <c r="AZ75" s="19">
        <f t="shared" si="50"/>
        <v>0</v>
      </c>
      <c r="BA75" s="19">
        <f t="shared" si="51"/>
        <v>0</v>
      </c>
      <c r="BB75" s="19">
        <f t="shared" si="52"/>
        <v>0</v>
      </c>
      <c r="BC75" s="19">
        <f t="shared" si="53"/>
        <v>0</v>
      </c>
      <c r="BD75" s="19">
        <f t="shared" si="54"/>
        <v>0</v>
      </c>
      <c r="BE75" s="19">
        <f t="shared" si="55"/>
        <v>0</v>
      </c>
      <c r="BF75" s="19">
        <f t="shared" si="56"/>
        <v>0</v>
      </c>
      <c r="BG75" s="19">
        <f t="shared" si="57"/>
        <v>0</v>
      </c>
      <c r="BH75" s="19">
        <f t="shared" si="58"/>
        <v>0</v>
      </c>
      <c r="BI75" s="19">
        <f t="shared" si="59"/>
        <v>0</v>
      </c>
      <c r="BJ75" s="19">
        <f t="shared" si="60"/>
        <v>0</v>
      </c>
      <c r="BK75" s="16">
        <f t="shared" si="61"/>
        <v>0</v>
      </c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</row>
    <row r="76" spans="1:92" x14ac:dyDescent="0.25">
      <c r="A76" s="33" t="s">
        <v>256</v>
      </c>
      <c r="B76" s="32">
        <v>8.3000000000000001E-3</v>
      </c>
      <c r="C76" s="30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16">
        <f t="shared" si="62"/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16">
        <f t="shared" si="32"/>
        <v>0</v>
      </c>
      <c r="AG76" s="31">
        <v>0</v>
      </c>
      <c r="AH76" s="31">
        <f t="shared" si="63"/>
        <v>0</v>
      </c>
      <c r="AI76" s="30">
        <f t="shared" si="33"/>
        <v>0</v>
      </c>
      <c r="AJ76" s="30">
        <f t="shared" si="34"/>
        <v>0</v>
      </c>
      <c r="AK76" s="30">
        <f t="shared" si="35"/>
        <v>0</v>
      </c>
      <c r="AL76" s="30">
        <f t="shared" si="36"/>
        <v>0</v>
      </c>
      <c r="AM76" s="30">
        <f t="shared" si="37"/>
        <v>0</v>
      </c>
      <c r="AN76" s="9">
        <f t="shared" si="38"/>
        <v>0</v>
      </c>
      <c r="AO76" s="19">
        <f t="shared" si="39"/>
        <v>0</v>
      </c>
      <c r="AP76" s="19">
        <f t="shared" si="40"/>
        <v>0</v>
      </c>
      <c r="AQ76" s="19">
        <f t="shared" si="41"/>
        <v>0</v>
      </c>
      <c r="AR76" s="19">
        <f t="shared" si="42"/>
        <v>0</v>
      </c>
      <c r="AS76" s="19">
        <f t="shared" si="43"/>
        <v>0</v>
      </c>
      <c r="AT76" s="16">
        <f t="shared" si="44"/>
        <v>0</v>
      </c>
      <c r="AU76" s="19">
        <f t="shared" si="45"/>
        <v>0</v>
      </c>
      <c r="AV76" s="19">
        <f t="shared" si="46"/>
        <v>0</v>
      </c>
      <c r="AW76" s="19">
        <f t="shared" si="47"/>
        <v>0</v>
      </c>
      <c r="AX76" s="19">
        <f t="shared" si="48"/>
        <v>0</v>
      </c>
      <c r="AY76" s="19">
        <f t="shared" si="49"/>
        <v>0</v>
      </c>
      <c r="AZ76" s="19">
        <f t="shared" si="50"/>
        <v>0</v>
      </c>
      <c r="BA76" s="19">
        <f t="shared" si="51"/>
        <v>0</v>
      </c>
      <c r="BB76" s="19">
        <f t="shared" si="52"/>
        <v>0</v>
      </c>
      <c r="BC76" s="19">
        <f t="shared" si="53"/>
        <v>0</v>
      </c>
      <c r="BD76" s="19">
        <f t="shared" si="54"/>
        <v>0</v>
      </c>
      <c r="BE76" s="19">
        <f t="shared" si="55"/>
        <v>0</v>
      </c>
      <c r="BF76" s="19">
        <f t="shared" si="56"/>
        <v>0</v>
      </c>
      <c r="BG76" s="19">
        <f t="shared" si="57"/>
        <v>0</v>
      </c>
      <c r="BH76" s="19">
        <f t="shared" si="58"/>
        <v>0</v>
      </c>
      <c r="BI76" s="19">
        <f t="shared" si="59"/>
        <v>0</v>
      </c>
      <c r="BJ76" s="19">
        <f t="shared" si="60"/>
        <v>0</v>
      </c>
      <c r="BK76" s="16">
        <f t="shared" si="61"/>
        <v>0</v>
      </c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</row>
    <row r="77" spans="1:92" x14ac:dyDescent="0.25">
      <c r="A77" s="33" t="s">
        <v>255</v>
      </c>
      <c r="B77" s="32">
        <v>8.3599999999999994E-2</v>
      </c>
      <c r="C77" s="30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16">
        <f t="shared" si="62"/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  <c r="AD77" s="9">
        <v>0</v>
      </c>
      <c r="AE77" s="9">
        <v>0</v>
      </c>
      <c r="AF77" s="16">
        <f t="shared" si="32"/>
        <v>0</v>
      </c>
      <c r="AG77" s="31">
        <v>0</v>
      </c>
      <c r="AH77" s="31">
        <f t="shared" si="63"/>
        <v>0</v>
      </c>
      <c r="AI77" s="30">
        <f t="shared" si="33"/>
        <v>0</v>
      </c>
      <c r="AJ77" s="30">
        <f t="shared" si="34"/>
        <v>0</v>
      </c>
      <c r="AK77" s="30">
        <f t="shared" si="35"/>
        <v>0</v>
      </c>
      <c r="AL77" s="30">
        <f t="shared" si="36"/>
        <v>0</v>
      </c>
      <c r="AM77" s="30">
        <f t="shared" si="37"/>
        <v>0</v>
      </c>
      <c r="AN77" s="9">
        <f t="shared" si="38"/>
        <v>0</v>
      </c>
      <c r="AO77" s="19">
        <f t="shared" si="39"/>
        <v>0</v>
      </c>
      <c r="AP77" s="19">
        <f t="shared" si="40"/>
        <v>0</v>
      </c>
      <c r="AQ77" s="19">
        <f t="shared" si="41"/>
        <v>0</v>
      </c>
      <c r="AR77" s="19">
        <f t="shared" si="42"/>
        <v>0</v>
      </c>
      <c r="AS77" s="19">
        <f t="shared" si="43"/>
        <v>0</v>
      </c>
      <c r="AT77" s="16">
        <f t="shared" si="44"/>
        <v>0</v>
      </c>
      <c r="AU77" s="19">
        <f t="shared" si="45"/>
        <v>0</v>
      </c>
      <c r="AV77" s="19">
        <f t="shared" si="46"/>
        <v>0</v>
      </c>
      <c r="AW77" s="19">
        <f t="shared" si="47"/>
        <v>0</v>
      </c>
      <c r="AX77" s="19">
        <f t="shared" si="48"/>
        <v>0</v>
      </c>
      <c r="AY77" s="19">
        <f t="shared" si="49"/>
        <v>0</v>
      </c>
      <c r="AZ77" s="19">
        <f t="shared" si="50"/>
        <v>0</v>
      </c>
      <c r="BA77" s="19">
        <f t="shared" si="51"/>
        <v>0</v>
      </c>
      <c r="BB77" s="19">
        <f t="shared" si="52"/>
        <v>0</v>
      </c>
      <c r="BC77" s="19">
        <f t="shared" si="53"/>
        <v>0</v>
      </c>
      <c r="BD77" s="19">
        <f t="shared" si="54"/>
        <v>0</v>
      </c>
      <c r="BE77" s="19">
        <f t="shared" si="55"/>
        <v>0</v>
      </c>
      <c r="BF77" s="19">
        <f t="shared" si="56"/>
        <v>0</v>
      </c>
      <c r="BG77" s="19">
        <f t="shared" si="57"/>
        <v>0</v>
      </c>
      <c r="BH77" s="19">
        <f t="shared" si="58"/>
        <v>0</v>
      </c>
      <c r="BI77" s="19">
        <f t="shared" si="59"/>
        <v>0</v>
      </c>
      <c r="BJ77" s="19">
        <f t="shared" si="60"/>
        <v>0</v>
      </c>
      <c r="BK77" s="16">
        <f t="shared" si="61"/>
        <v>0</v>
      </c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</row>
    <row r="78" spans="1:92" x14ac:dyDescent="0.25">
      <c r="A78" s="33" t="s">
        <v>254</v>
      </c>
      <c r="B78" s="32">
        <v>1.03E-2</v>
      </c>
      <c r="C78" s="30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16">
        <f t="shared" si="62"/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  <c r="AC78" s="9">
        <v>0</v>
      </c>
      <c r="AD78" s="9">
        <v>0</v>
      </c>
      <c r="AE78" s="9">
        <v>0</v>
      </c>
      <c r="AF78" s="16">
        <f t="shared" si="32"/>
        <v>0</v>
      </c>
      <c r="AG78" s="31">
        <v>0</v>
      </c>
      <c r="AH78" s="31">
        <f t="shared" si="63"/>
        <v>0</v>
      </c>
      <c r="AI78" s="30">
        <f t="shared" si="33"/>
        <v>0</v>
      </c>
      <c r="AJ78" s="30">
        <f t="shared" si="34"/>
        <v>0</v>
      </c>
      <c r="AK78" s="30">
        <f t="shared" si="35"/>
        <v>0</v>
      </c>
      <c r="AL78" s="30">
        <f t="shared" si="36"/>
        <v>0</v>
      </c>
      <c r="AM78" s="30">
        <f t="shared" si="37"/>
        <v>0</v>
      </c>
      <c r="AN78" s="9">
        <f t="shared" si="38"/>
        <v>0</v>
      </c>
      <c r="AO78" s="19">
        <f t="shared" si="39"/>
        <v>0</v>
      </c>
      <c r="AP78" s="19">
        <f t="shared" si="40"/>
        <v>0</v>
      </c>
      <c r="AQ78" s="19">
        <f t="shared" si="41"/>
        <v>0</v>
      </c>
      <c r="AR78" s="19">
        <f t="shared" si="42"/>
        <v>0</v>
      </c>
      <c r="AS78" s="19">
        <f t="shared" si="43"/>
        <v>0</v>
      </c>
      <c r="AT78" s="16">
        <f t="shared" si="44"/>
        <v>0</v>
      </c>
      <c r="AU78" s="19">
        <f t="shared" si="45"/>
        <v>0</v>
      </c>
      <c r="AV78" s="19">
        <f t="shared" si="46"/>
        <v>0</v>
      </c>
      <c r="AW78" s="19">
        <f t="shared" si="47"/>
        <v>0</v>
      </c>
      <c r="AX78" s="19">
        <f t="shared" si="48"/>
        <v>0</v>
      </c>
      <c r="AY78" s="19">
        <f t="shared" si="49"/>
        <v>0</v>
      </c>
      <c r="AZ78" s="19">
        <f t="shared" si="50"/>
        <v>0</v>
      </c>
      <c r="BA78" s="19">
        <f t="shared" si="51"/>
        <v>0</v>
      </c>
      <c r="BB78" s="19">
        <f t="shared" si="52"/>
        <v>0</v>
      </c>
      <c r="BC78" s="19">
        <f t="shared" si="53"/>
        <v>0</v>
      </c>
      <c r="BD78" s="19">
        <f t="shared" si="54"/>
        <v>0</v>
      </c>
      <c r="BE78" s="19">
        <f t="shared" si="55"/>
        <v>0</v>
      </c>
      <c r="BF78" s="19">
        <f t="shared" si="56"/>
        <v>0</v>
      </c>
      <c r="BG78" s="19">
        <f t="shared" si="57"/>
        <v>0</v>
      </c>
      <c r="BH78" s="19">
        <f t="shared" si="58"/>
        <v>0</v>
      </c>
      <c r="BI78" s="19">
        <f t="shared" si="59"/>
        <v>0</v>
      </c>
      <c r="BJ78" s="19">
        <f t="shared" si="60"/>
        <v>0</v>
      </c>
      <c r="BK78" s="16">
        <f t="shared" si="61"/>
        <v>0</v>
      </c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</row>
    <row r="79" spans="1:92" x14ac:dyDescent="0.25">
      <c r="A79" s="33" t="s">
        <v>253</v>
      </c>
      <c r="B79" s="32">
        <v>1.49E-2</v>
      </c>
      <c r="C79" s="30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16">
        <f t="shared" si="62"/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  <c r="AE79" s="9">
        <v>0</v>
      </c>
      <c r="AF79" s="16">
        <f t="shared" si="32"/>
        <v>0</v>
      </c>
      <c r="AG79" s="31">
        <v>0</v>
      </c>
      <c r="AH79" s="31">
        <f t="shared" si="63"/>
        <v>0</v>
      </c>
      <c r="AI79" s="30">
        <f t="shared" si="33"/>
        <v>0</v>
      </c>
      <c r="AJ79" s="30">
        <f t="shared" si="34"/>
        <v>0</v>
      </c>
      <c r="AK79" s="30">
        <f t="shared" si="35"/>
        <v>0</v>
      </c>
      <c r="AL79" s="30">
        <f t="shared" si="36"/>
        <v>0</v>
      </c>
      <c r="AM79" s="30">
        <f t="shared" si="37"/>
        <v>0</v>
      </c>
      <c r="AN79" s="9">
        <f t="shared" si="38"/>
        <v>0</v>
      </c>
      <c r="AO79" s="19">
        <f t="shared" si="39"/>
        <v>0</v>
      </c>
      <c r="AP79" s="19">
        <f t="shared" si="40"/>
        <v>0</v>
      </c>
      <c r="AQ79" s="19">
        <f t="shared" si="41"/>
        <v>0</v>
      </c>
      <c r="AR79" s="19">
        <f t="shared" si="42"/>
        <v>0</v>
      </c>
      <c r="AS79" s="19">
        <f t="shared" si="43"/>
        <v>0</v>
      </c>
      <c r="AT79" s="16">
        <f t="shared" si="44"/>
        <v>0</v>
      </c>
      <c r="AU79" s="19">
        <f t="shared" si="45"/>
        <v>0</v>
      </c>
      <c r="AV79" s="19">
        <f t="shared" si="46"/>
        <v>0</v>
      </c>
      <c r="AW79" s="19">
        <f t="shared" si="47"/>
        <v>0</v>
      </c>
      <c r="AX79" s="19">
        <f t="shared" si="48"/>
        <v>0</v>
      </c>
      <c r="AY79" s="19">
        <f t="shared" si="49"/>
        <v>0</v>
      </c>
      <c r="AZ79" s="19">
        <f t="shared" si="50"/>
        <v>0</v>
      </c>
      <c r="BA79" s="19">
        <f t="shared" si="51"/>
        <v>0</v>
      </c>
      <c r="BB79" s="19">
        <f t="shared" si="52"/>
        <v>0</v>
      </c>
      <c r="BC79" s="19">
        <f t="shared" si="53"/>
        <v>0</v>
      </c>
      <c r="BD79" s="19">
        <f t="shared" si="54"/>
        <v>0</v>
      </c>
      <c r="BE79" s="19">
        <f t="shared" si="55"/>
        <v>0</v>
      </c>
      <c r="BF79" s="19">
        <f t="shared" si="56"/>
        <v>0</v>
      </c>
      <c r="BG79" s="19">
        <f t="shared" si="57"/>
        <v>0</v>
      </c>
      <c r="BH79" s="19">
        <f t="shared" si="58"/>
        <v>0</v>
      </c>
      <c r="BI79" s="19">
        <f t="shared" si="59"/>
        <v>0</v>
      </c>
      <c r="BJ79" s="19">
        <f t="shared" si="60"/>
        <v>0</v>
      </c>
      <c r="BK79" s="16">
        <f t="shared" si="61"/>
        <v>0</v>
      </c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</row>
    <row r="80" spans="1:92" x14ac:dyDescent="0.25">
      <c r="A80" s="33" t="s">
        <v>252</v>
      </c>
      <c r="B80" s="32">
        <v>1.9099999999999999E-2</v>
      </c>
      <c r="C80" s="30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16">
        <f t="shared" si="62"/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9">
        <v>0</v>
      </c>
      <c r="AB80" s="9">
        <v>0</v>
      </c>
      <c r="AC80" s="9">
        <v>0</v>
      </c>
      <c r="AD80" s="9">
        <v>0</v>
      </c>
      <c r="AE80" s="9">
        <v>0</v>
      </c>
      <c r="AF80" s="16">
        <f t="shared" si="32"/>
        <v>0</v>
      </c>
      <c r="AG80" s="31">
        <v>0</v>
      </c>
      <c r="AH80" s="31">
        <f t="shared" si="63"/>
        <v>0</v>
      </c>
      <c r="AI80" s="30">
        <f t="shared" si="33"/>
        <v>0</v>
      </c>
      <c r="AJ80" s="30">
        <f t="shared" si="34"/>
        <v>0</v>
      </c>
      <c r="AK80" s="30">
        <f t="shared" si="35"/>
        <v>0</v>
      </c>
      <c r="AL80" s="30">
        <f t="shared" si="36"/>
        <v>0</v>
      </c>
      <c r="AM80" s="30">
        <f t="shared" si="37"/>
        <v>0</v>
      </c>
      <c r="AN80" s="9">
        <f t="shared" si="38"/>
        <v>0</v>
      </c>
      <c r="AO80" s="19">
        <f t="shared" si="39"/>
        <v>0</v>
      </c>
      <c r="AP80" s="19">
        <f t="shared" si="40"/>
        <v>0</v>
      </c>
      <c r="AQ80" s="19">
        <f t="shared" si="41"/>
        <v>0</v>
      </c>
      <c r="AR80" s="19">
        <f t="shared" si="42"/>
        <v>0</v>
      </c>
      <c r="AS80" s="19">
        <f t="shared" si="43"/>
        <v>0</v>
      </c>
      <c r="AT80" s="16">
        <f t="shared" si="44"/>
        <v>0</v>
      </c>
      <c r="AU80" s="19">
        <f t="shared" si="45"/>
        <v>0</v>
      </c>
      <c r="AV80" s="19">
        <f t="shared" si="46"/>
        <v>0</v>
      </c>
      <c r="AW80" s="19">
        <f t="shared" si="47"/>
        <v>0</v>
      </c>
      <c r="AX80" s="19">
        <f t="shared" si="48"/>
        <v>0</v>
      </c>
      <c r="AY80" s="19">
        <f t="shared" si="49"/>
        <v>0</v>
      </c>
      <c r="AZ80" s="19">
        <f t="shared" si="50"/>
        <v>0</v>
      </c>
      <c r="BA80" s="19">
        <f t="shared" si="51"/>
        <v>0</v>
      </c>
      <c r="BB80" s="19">
        <f t="shared" si="52"/>
        <v>0</v>
      </c>
      <c r="BC80" s="19">
        <f t="shared" si="53"/>
        <v>0</v>
      </c>
      <c r="BD80" s="19">
        <f t="shared" si="54"/>
        <v>0</v>
      </c>
      <c r="BE80" s="19">
        <f t="shared" si="55"/>
        <v>0</v>
      </c>
      <c r="BF80" s="19">
        <f t="shared" si="56"/>
        <v>0</v>
      </c>
      <c r="BG80" s="19">
        <f t="shared" si="57"/>
        <v>0</v>
      </c>
      <c r="BH80" s="19">
        <f t="shared" si="58"/>
        <v>0</v>
      </c>
      <c r="BI80" s="19">
        <f t="shared" si="59"/>
        <v>0</v>
      </c>
      <c r="BJ80" s="19">
        <f t="shared" si="60"/>
        <v>0</v>
      </c>
      <c r="BK80" s="16">
        <f t="shared" si="61"/>
        <v>0</v>
      </c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</row>
    <row r="81" spans="1:92" x14ac:dyDescent="0.25">
      <c r="A81" s="33" t="s">
        <v>251</v>
      </c>
      <c r="B81" s="32">
        <v>1.5699999999999999E-2</v>
      </c>
      <c r="C81" s="30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16">
        <f t="shared" si="62"/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0</v>
      </c>
      <c r="AD81" s="9">
        <v>0</v>
      </c>
      <c r="AE81" s="9">
        <v>0</v>
      </c>
      <c r="AF81" s="16">
        <f t="shared" si="32"/>
        <v>0</v>
      </c>
      <c r="AG81" s="31">
        <v>0</v>
      </c>
      <c r="AH81" s="31">
        <f t="shared" si="63"/>
        <v>0</v>
      </c>
      <c r="AI81" s="30">
        <f t="shared" si="33"/>
        <v>0</v>
      </c>
      <c r="AJ81" s="30">
        <f t="shared" si="34"/>
        <v>0</v>
      </c>
      <c r="AK81" s="30">
        <f t="shared" si="35"/>
        <v>0</v>
      </c>
      <c r="AL81" s="30">
        <f t="shared" si="36"/>
        <v>0</v>
      </c>
      <c r="AM81" s="30">
        <f t="shared" si="37"/>
        <v>0</v>
      </c>
      <c r="AN81" s="9">
        <f t="shared" si="38"/>
        <v>0</v>
      </c>
      <c r="AO81" s="19">
        <f t="shared" si="39"/>
        <v>0</v>
      </c>
      <c r="AP81" s="19">
        <f t="shared" si="40"/>
        <v>0</v>
      </c>
      <c r="AQ81" s="19">
        <f t="shared" si="41"/>
        <v>0</v>
      </c>
      <c r="AR81" s="19">
        <f t="shared" si="42"/>
        <v>0</v>
      </c>
      <c r="AS81" s="19">
        <f t="shared" si="43"/>
        <v>0</v>
      </c>
      <c r="AT81" s="16">
        <f t="shared" si="44"/>
        <v>0</v>
      </c>
      <c r="AU81" s="19">
        <f t="shared" si="45"/>
        <v>0</v>
      </c>
      <c r="AV81" s="19">
        <f t="shared" si="46"/>
        <v>0</v>
      </c>
      <c r="AW81" s="19">
        <f t="shared" si="47"/>
        <v>0</v>
      </c>
      <c r="AX81" s="19">
        <f t="shared" si="48"/>
        <v>0</v>
      </c>
      <c r="AY81" s="19">
        <f t="shared" si="49"/>
        <v>0</v>
      </c>
      <c r="AZ81" s="19">
        <f t="shared" si="50"/>
        <v>0</v>
      </c>
      <c r="BA81" s="19">
        <f t="shared" si="51"/>
        <v>0</v>
      </c>
      <c r="BB81" s="19">
        <f t="shared" si="52"/>
        <v>0</v>
      </c>
      <c r="BC81" s="19">
        <f t="shared" si="53"/>
        <v>0</v>
      </c>
      <c r="BD81" s="19">
        <f t="shared" si="54"/>
        <v>0</v>
      </c>
      <c r="BE81" s="19">
        <f t="shared" si="55"/>
        <v>0</v>
      </c>
      <c r="BF81" s="19">
        <f t="shared" si="56"/>
        <v>0</v>
      </c>
      <c r="BG81" s="19">
        <f t="shared" si="57"/>
        <v>0</v>
      </c>
      <c r="BH81" s="19">
        <f t="shared" si="58"/>
        <v>0</v>
      </c>
      <c r="BI81" s="19">
        <f t="shared" si="59"/>
        <v>0</v>
      </c>
      <c r="BJ81" s="19">
        <f t="shared" si="60"/>
        <v>0</v>
      </c>
      <c r="BK81" s="16">
        <f t="shared" si="61"/>
        <v>0</v>
      </c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</row>
    <row r="82" spans="1:92" x14ac:dyDescent="0.25">
      <c r="A82" s="33" t="s">
        <v>250</v>
      </c>
      <c r="B82" s="32">
        <v>2.18E-2</v>
      </c>
      <c r="C82" s="30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16">
        <f t="shared" si="62"/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  <c r="AE82" s="9">
        <v>0</v>
      </c>
      <c r="AF82" s="16">
        <f t="shared" si="32"/>
        <v>0</v>
      </c>
      <c r="AG82" s="31">
        <v>0</v>
      </c>
      <c r="AH82" s="31">
        <f t="shared" si="63"/>
        <v>0</v>
      </c>
      <c r="AI82" s="30">
        <f t="shared" si="33"/>
        <v>0</v>
      </c>
      <c r="AJ82" s="30">
        <f t="shared" si="34"/>
        <v>0</v>
      </c>
      <c r="AK82" s="30">
        <f t="shared" si="35"/>
        <v>0</v>
      </c>
      <c r="AL82" s="30">
        <f t="shared" si="36"/>
        <v>0</v>
      </c>
      <c r="AM82" s="30">
        <f t="shared" si="37"/>
        <v>0</v>
      </c>
      <c r="AN82" s="9">
        <f t="shared" si="38"/>
        <v>0</v>
      </c>
      <c r="AO82" s="19">
        <f t="shared" si="39"/>
        <v>0</v>
      </c>
      <c r="AP82" s="19">
        <f t="shared" si="40"/>
        <v>0</v>
      </c>
      <c r="AQ82" s="19">
        <f t="shared" si="41"/>
        <v>0</v>
      </c>
      <c r="AR82" s="19">
        <f t="shared" si="42"/>
        <v>0</v>
      </c>
      <c r="AS82" s="19">
        <f t="shared" si="43"/>
        <v>0</v>
      </c>
      <c r="AT82" s="16">
        <f t="shared" si="44"/>
        <v>0</v>
      </c>
      <c r="AU82" s="19">
        <f t="shared" si="45"/>
        <v>0</v>
      </c>
      <c r="AV82" s="19">
        <f t="shared" si="46"/>
        <v>0</v>
      </c>
      <c r="AW82" s="19">
        <f t="shared" si="47"/>
        <v>0</v>
      </c>
      <c r="AX82" s="19">
        <f t="shared" si="48"/>
        <v>0</v>
      </c>
      <c r="AY82" s="19">
        <f t="shared" si="49"/>
        <v>0</v>
      </c>
      <c r="AZ82" s="19">
        <f t="shared" si="50"/>
        <v>0</v>
      </c>
      <c r="BA82" s="19">
        <f t="shared" si="51"/>
        <v>0</v>
      </c>
      <c r="BB82" s="19">
        <f t="shared" si="52"/>
        <v>0</v>
      </c>
      <c r="BC82" s="19">
        <f t="shared" si="53"/>
        <v>0</v>
      </c>
      <c r="BD82" s="19">
        <f t="shared" si="54"/>
        <v>0</v>
      </c>
      <c r="BE82" s="19">
        <f t="shared" si="55"/>
        <v>0</v>
      </c>
      <c r="BF82" s="19">
        <f t="shared" si="56"/>
        <v>0</v>
      </c>
      <c r="BG82" s="19">
        <f t="shared" si="57"/>
        <v>0</v>
      </c>
      <c r="BH82" s="19">
        <f t="shared" si="58"/>
        <v>0</v>
      </c>
      <c r="BI82" s="19">
        <f t="shared" si="59"/>
        <v>0</v>
      </c>
      <c r="BJ82" s="19">
        <f t="shared" si="60"/>
        <v>0</v>
      </c>
      <c r="BK82" s="16">
        <f t="shared" si="61"/>
        <v>0</v>
      </c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</row>
    <row r="83" spans="1:92" x14ac:dyDescent="0.25">
      <c r="A83" s="33" t="s">
        <v>249</v>
      </c>
      <c r="B83" s="32">
        <v>2.1100000000000001E-2</v>
      </c>
      <c r="C83" s="30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16">
        <f t="shared" si="62"/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16">
        <f t="shared" si="32"/>
        <v>0</v>
      </c>
      <c r="AG83" s="31">
        <v>0</v>
      </c>
      <c r="AH83" s="31">
        <f t="shared" si="63"/>
        <v>0</v>
      </c>
      <c r="AI83" s="30">
        <f t="shared" si="33"/>
        <v>0</v>
      </c>
      <c r="AJ83" s="30">
        <f t="shared" si="34"/>
        <v>0</v>
      </c>
      <c r="AK83" s="30">
        <f t="shared" si="35"/>
        <v>0</v>
      </c>
      <c r="AL83" s="30">
        <f t="shared" si="36"/>
        <v>0</v>
      </c>
      <c r="AM83" s="30">
        <f t="shared" si="37"/>
        <v>0</v>
      </c>
      <c r="AN83" s="9">
        <f t="shared" si="38"/>
        <v>0</v>
      </c>
      <c r="AO83" s="19">
        <f t="shared" si="39"/>
        <v>0</v>
      </c>
      <c r="AP83" s="19">
        <f t="shared" si="40"/>
        <v>0</v>
      </c>
      <c r="AQ83" s="19">
        <f t="shared" si="41"/>
        <v>0</v>
      </c>
      <c r="AR83" s="19">
        <f t="shared" si="42"/>
        <v>0</v>
      </c>
      <c r="AS83" s="19">
        <f t="shared" si="43"/>
        <v>0</v>
      </c>
      <c r="AT83" s="16">
        <f t="shared" si="44"/>
        <v>0</v>
      </c>
      <c r="AU83" s="19">
        <f t="shared" si="45"/>
        <v>0</v>
      </c>
      <c r="AV83" s="19">
        <f t="shared" si="46"/>
        <v>0</v>
      </c>
      <c r="AW83" s="19">
        <f t="shared" si="47"/>
        <v>0</v>
      </c>
      <c r="AX83" s="19">
        <f t="shared" si="48"/>
        <v>0</v>
      </c>
      <c r="AY83" s="19">
        <f t="shared" si="49"/>
        <v>0</v>
      </c>
      <c r="AZ83" s="19">
        <f t="shared" si="50"/>
        <v>0</v>
      </c>
      <c r="BA83" s="19">
        <f t="shared" si="51"/>
        <v>0</v>
      </c>
      <c r="BB83" s="19">
        <f t="shared" si="52"/>
        <v>0</v>
      </c>
      <c r="BC83" s="19">
        <f t="shared" si="53"/>
        <v>0</v>
      </c>
      <c r="BD83" s="19">
        <f t="shared" si="54"/>
        <v>0</v>
      </c>
      <c r="BE83" s="19">
        <f t="shared" si="55"/>
        <v>0</v>
      </c>
      <c r="BF83" s="19">
        <f t="shared" si="56"/>
        <v>0</v>
      </c>
      <c r="BG83" s="19">
        <f t="shared" si="57"/>
        <v>0</v>
      </c>
      <c r="BH83" s="19">
        <f t="shared" si="58"/>
        <v>0</v>
      </c>
      <c r="BI83" s="19">
        <f t="shared" si="59"/>
        <v>0</v>
      </c>
      <c r="BJ83" s="19">
        <f t="shared" si="60"/>
        <v>0</v>
      </c>
      <c r="BK83" s="16">
        <f t="shared" si="61"/>
        <v>0</v>
      </c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</row>
    <row r="84" spans="1:92" x14ac:dyDescent="0.25">
      <c r="A84" s="33" t="s">
        <v>248</v>
      </c>
      <c r="B84" s="32">
        <v>0</v>
      </c>
      <c r="C84" s="30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16">
        <f t="shared" si="62"/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  <c r="AD84" s="9">
        <v>0</v>
      </c>
      <c r="AE84" s="9">
        <v>0</v>
      </c>
      <c r="AF84" s="16">
        <f t="shared" si="32"/>
        <v>0</v>
      </c>
      <c r="AG84" s="31">
        <v>0</v>
      </c>
      <c r="AH84" s="31">
        <f t="shared" si="63"/>
        <v>0</v>
      </c>
      <c r="AI84" s="30">
        <f t="shared" si="33"/>
        <v>0</v>
      </c>
      <c r="AJ84" s="30">
        <f t="shared" si="34"/>
        <v>0</v>
      </c>
      <c r="AK84" s="30">
        <f t="shared" si="35"/>
        <v>0</v>
      </c>
      <c r="AL84" s="30">
        <f t="shared" si="36"/>
        <v>0</v>
      </c>
      <c r="AM84" s="30">
        <f t="shared" si="37"/>
        <v>0</v>
      </c>
      <c r="AN84" s="9">
        <f t="shared" si="38"/>
        <v>0</v>
      </c>
      <c r="AO84" s="19">
        <f t="shared" si="39"/>
        <v>0</v>
      </c>
      <c r="AP84" s="19">
        <f t="shared" si="40"/>
        <v>0</v>
      </c>
      <c r="AQ84" s="19">
        <f t="shared" si="41"/>
        <v>0</v>
      </c>
      <c r="AR84" s="19">
        <f t="shared" si="42"/>
        <v>0</v>
      </c>
      <c r="AS84" s="19">
        <f t="shared" si="43"/>
        <v>0</v>
      </c>
      <c r="AT84" s="16">
        <f t="shared" si="44"/>
        <v>0</v>
      </c>
      <c r="AU84" s="19">
        <f t="shared" si="45"/>
        <v>0</v>
      </c>
      <c r="AV84" s="19">
        <f t="shared" si="46"/>
        <v>0</v>
      </c>
      <c r="AW84" s="19">
        <f t="shared" si="47"/>
        <v>0</v>
      </c>
      <c r="AX84" s="19">
        <f t="shared" si="48"/>
        <v>0</v>
      </c>
      <c r="AY84" s="19">
        <f t="shared" si="49"/>
        <v>0</v>
      </c>
      <c r="AZ84" s="19">
        <f t="shared" si="50"/>
        <v>0</v>
      </c>
      <c r="BA84" s="19">
        <f t="shared" si="51"/>
        <v>0</v>
      </c>
      <c r="BB84" s="19">
        <f t="shared" si="52"/>
        <v>0</v>
      </c>
      <c r="BC84" s="19">
        <f t="shared" si="53"/>
        <v>0</v>
      </c>
      <c r="BD84" s="19">
        <f t="shared" si="54"/>
        <v>0</v>
      </c>
      <c r="BE84" s="19">
        <f t="shared" si="55"/>
        <v>0</v>
      </c>
      <c r="BF84" s="19">
        <f t="shared" si="56"/>
        <v>0</v>
      </c>
      <c r="BG84" s="19">
        <f t="shared" si="57"/>
        <v>0</v>
      </c>
      <c r="BH84" s="19">
        <f t="shared" si="58"/>
        <v>0</v>
      </c>
      <c r="BI84" s="19">
        <f t="shared" si="59"/>
        <v>0</v>
      </c>
      <c r="BJ84" s="19">
        <f t="shared" si="60"/>
        <v>0</v>
      </c>
      <c r="BK84" s="16">
        <f t="shared" si="61"/>
        <v>0</v>
      </c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</row>
    <row r="85" spans="1:92" x14ac:dyDescent="0.25">
      <c r="A85" s="33" t="s">
        <v>247</v>
      </c>
      <c r="B85" s="32">
        <v>0</v>
      </c>
      <c r="C85" s="30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16">
        <f t="shared" si="62"/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0</v>
      </c>
      <c r="AB85" s="9">
        <v>0</v>
      </c>
      <c r="AC85" s="9">
        <v>0</v>
      </c>
      <c r="AD85" s="9">
        <v>0</v>
      </c>
      <c r="AE85" s="9">
        <v>0</v>
      </c>
      <c r="AF85" s="16">
        <f t="shared" si="32"/>
        <v>0</v>
      </c>
      <c r="AG85" s="31">
        <v>0</v>
      </c>
      <c r="AH85" s="31">
        <f t="shared" si="63"/>
        <v>0</v>
      </c>
      <c r="AI85" s="30">
        <f t="shared" si="33"/>
        <v>0</v>
      </c>
      <c r="AJ85" s="30">
        <f t="shared" si="34"/>
        <v>0</v>
      </c>
      <c r="AK85" s="30">
        <f t="shared" si="35"/>
        <v>0</v>
      </c>
      <c r="AL85" s="30">
        <f t="shared" si="36"/>
        <v>0</v>
      </c>
      <c r="AM85" s="30">
        <f t="shared" si="37"/>
        <v>0</v>
      </c>
      <c r="AN85" s="9">
        <f t="shared" si="38"/>
        <v>0</v>
      </c>
      <c r="AO85" s="19">
        <f t="shared" si="39"/>
        <v>0</v>
      </c>
      <c r="AP85" s="19">
        <f t="shared" si="40"/>
        <v>0</v>
      </c>
      <c r="AQ85" s="19">
        <f t="shared" si="41"/>
        <v>0</v>
      </c>
      <c r="AR85" s="19">
        <f t="shared" si="42"/>
        <v>0</v>
      </c>
      <c r="AS85" s="19">
        <f t="shared" si="43"/>
        <v>0</v>
      </c>
      <c r="AT85" s="16">
        <f t="shared" si="44"/>
        <v>0</v>
      </c>
      <c r="AU85" s="19">
        <f t="shared" si="45"/>
        <v>0</v>
      </c>
      <c r="AV85" s="19">
        <f t="shared" si="46"/>
        <v>0</v>
      </c>
      <c r="AW85" s="19">
        <f t="shared" si="47"/>
        <v>0</v>
      </c>
      <c r="AX85" s="19">
        <f t="shared" si="48"/>
        <v>0</v>
      </c>
      <c r="AY85" s="19">
        <f t="shared" si="49"/>
        <v>0</v>
      </c>
      <c r="AZ85" s="19">
        <f t="shared" si="50"/>
        <v>0</v>
      </c>
      <c r="BA85" s="19">
        <f t="shared" si="51"/>
        <v>0</v>
      </c>
      <c r="BB85" s="19">
        <f t="shared" si="52"/>
        <v>0</v>
      </c>
      <c r="BC85" s="19">
        <f t="shared" si="53"/>
        <v>0</v>
      </c>
      <c r="BD85" s="19">
        <f t="shared" si="54"/>
        <v>0</v>
      </c>
      <c r="BE85" s="19">
        <f t="shared" si="55"/>
        <v>0</v>
      </c>
      <c r="BF85" s="19">
        <f t="shared" si="56"/>
        <v>0</v>
      </c>
      <c r="BG85" s="19">
        <f t="shared" si="57"/>
        <v>0</v>
      </c>
      <c r="BH85" s="19">
        <f t="shared" si="58"/>
        <v>0</v>
      </c>
      <c r="BI85" s="19">
        <f t="shared" si="59"/>
        <v>0</v>
      </c>
      <c r="BJ85" s="19">
        <f t="shared" si="60"/>
        <v>0</v>
      </c>
      <c r="BK85" s="16">
        <f t="shared" si="61"/>
        <v>0</v>
      </c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</row>
    <row r="86" spans="1:92" x14ac:dyDescent="0.25">
      <c r="A86" s="33" t="s">
        <v>246</v>
      </c>
      <c r="B86" s="32">
        <v>0</v>
      </c>
      <c r="C86" s="30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16">
        <f t="shared" si="62"/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9">
        <v>0</v>
      </c>
      <c r="AB86" s="9">
        <v>0</v>
      </c>
      <c r="AC86" s="9">
        <v>0</v>
      </c>
      <c r="AD86" s="9">
        <v>0</v>
      </c>
      <c r="AE86" s="9">
        <v>0</v>
      </c>
      <c r="AF86" s="16">
        <f t="shared" si="32"/>
        <v>0</v>
      </c>
      <c r="AG86" s="31">
        <v>0</v>
      </c>
      <c r="AH86" s="31">
        <f t="shared" si="63"/>
        <v>0</v>
      </c>
      <c r="AI86" s="30">
        <f t="shared" si="33"/>
        <v>0</v>
      </c>
      <c r="AJ86" s="30">
        <f t="shared" si="34"/>
        <v>0</v>
      </c>
      <c r="AK86" s="30">
        <f t="shared" si="35"/>
        <v>0</v>
      </c>
      <c r="AL86" s="30">
        <f t="shared" si="36"/>
        <v>0</v>
      </c>
      <c r="AM86" s="30">
        <f t="shared" si="37"/>
        <v>0</v>
      </c>
      <c r="AN86" s="9">
        <f t="shared" si="38"/>
        <v>0</v>
      </c>
      <c r="AO86" s="19">
        <f t="shared" si="39"/>
        <v>0</v>
      </c>
      <c r="AP86" s="19">
        <f t="shared" si="40"/>
        <v>0</v>
      </c>
      <c r="AQ86" s="19">
        <f t="shared" si="41"/>
        <v>0</v>
      </c>
      <c r="AR86" s="19">
        <f t="shared" si="42"/>
        <v>0</v>
      </c>
      <c r="AS86" s="19">
        <f t="shared" si="43"/>
        <v>0</v>
      </c>
      <c r="AT86" s="16">
        <f t="shared" si="44"/>
        <v>0</v>
      </c>
      <c r="AU86" s="19">
        <f t="shared" si="45"/>
        <v>0</v>
      </c>
      <c r="AV86" s="19">
        <f t="shared" si="46"/>
        <v>0</v>
      </c>
      <c r="AW86" s="19">
        <f t="shared" si="47"/>
        <v>0</v>
      </c>
      <c r="AX86" s="19">
        <f t="shared" si="48"/>
        <v>0</v>
      </c>
      <c r="AY86" s="19">
        <f t="shared" si="49"/>
        <v>0</v>
      </c>
      <c r="AZ86" s="19">
        <f t="shared" si="50"/>
        <v>0</v>
      </c>
      <c r="BA86" s="19">
        <f t="shared" si="51"/>
        <v>0</v>
      </c>
      <c r="BB86" s="19">
        <f t="shared" si="52"/>
        <v>0</v>
      </c>
      <c r="BC86" s="19">
        <f t="shared" si="53"/>
        <v>0</v>
      </c>
      <c r="BD86" s="19">
        <f t="shared" si="54"/>
        <v>0</v>
      </c>
      <c r="BE86" s="19">
        <f t="shared" si="55"/>
        <v>0</v>
      </c>
      <c r="BF86" s="19">
        <f t="shared" si="56"/>
        <v>0</v>
      </c>
      <c r="BG86" s="19">
        <f t="shared" si="57"/>
        <v>0</v>
      </c>
      <c r="BH86" s="19">
        <f t="shared" si="58"/>
        <v>0</v>
      </c>
      <c r="BI86" s="19">
        <f t="shared" si="59"/>
        <v>0</v>
      </c>
      <c r="BJ86" s="19">
        <f t="shared" si="60"/>
        <v>0</v>
      </c>
      <c r="BK86" s="16">
        <f t="shared" si="61"/>
        <v>0</v>
      </c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</row>
    <row r="87" spans="1:92" x14ac:dyDescent="0.25">
      <c r="A87" s="33" t="s">
        <v>245</v>
      </c>
      <c r="B87" s="32">
        <v>3.2899999999999999E-2</v>
      </c>
      <c r="C87" s="30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16">
        <f t="shared" si="62"/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0</v>
      </c>
      <c r="AB87" s="9">
        <v>0</v>
      </c>
      <c r="AC87" s="9">
        <v>0</v>
      </c>
      <c r="AD87" s="9">
        <v>0</v>
      </c>
      <c r="AE87" s="9">
        <v>0</v>
      </c>
      <c r="AF87" s="16">
        <f t="shared" si="32"/>
        <v>0</v>
      </c>
      <c r="AG87" s="31">
        <v>0</v>
      </c>
      <c r="AH87" s="31">
        <f t="shared" si="63"/>
        <v>0</v>
      </c>
      <c r="AI87" s="30">
        <f t="shared" si="33"/>
        <v>0</v>
      </c>
      <c r="AJ87" s="30">
        <f t="shared" si="34"/>
        <v>0</v>
      </c>
      <c r="AK87" s="30">
        <f t="shared" si="35"/>
        <v>0</v>
      </c>
      <c r="AL87" s="30">
        <f t="shared" si="36"/>
        <v>0</v>
      </c>
      <c r="AM87" s="30">
        <f t="shared" si="37"/>
        <v>0</v>
      </c>
      <c r="AN87" s="9">
        <f t="shared" si="38"/>
        <v>0</v>
      </c>
      <c r="AO87" s="19">
        <f t="shared" si="39"/>
        <v>0</v>
      </c>
      <c r="AP87" s="19">
        <f t="shared" si="40"/>
        <v>0</v>
      </c>
      <c r="AQ87" s="19">
        <f t="shared" si="41"/>
        <v>0</v>
      </c>
      <c r="AR87" s="19">
        <f t="shared" si="42"/>
        <v>0</v>
      </c>
      <c r="AS87" s="19">
        <f t="shared" si="43"/>
        <v>0</v>
      </c>
      <c r="AT87" s="16">
        <f t="shared" si="44"/>
        <v>0</v>
      </c>
      <c r="AU87" s="19">
        <f t="shared" si="45"/>
        <v>0</v>
      </c>
      <c r="AV87" s="19">
        <f t="shared" si="46"/>
        <v>0</v>
      </c>
      <c r="AW87" s="19">
        <f t="shared" si="47"/>
        <v>0</v>
      </c>
      <c r="AX87" s="19">
        <f t="shared" si="48"/>
        <v>0</v>
      </c>
      <c r="AY87" s="19">
        <f t="shared" si="49"/>
        <v>0</v>
      </c>
      <c r="AZ87" s="19">
        <f t="shared" si="50"/>
        <v>0</v>
      </c>
      <c r="BA87" s="19">
        <f t="shared" si="51"/>
        <v>0</v>
      </c>
      <c r="BB87" s="19">
        <f t="shared" si="52"/>
        <v>0</v>
      </c>
      <c r="BC87" s="19">
        <f t="shared" si="53"/>
        <v>0</v>
      </c>
      <c r="BD87" s="19">
        <f t="shared" si="54"/>
        <v>0</v>
      </c>
      <c r="BE87" s="19">
        <f t="shared" si="55"/>
        <v>0</v>
      </c>
      <c r="BF87" s="19">
        <f t="shared" si="56"/>
        <v>0</v>
      </c>
      <c r="BG87" s="19">
        <f t="shared" si="57"/>
        <v>0</v>
      </c>
      <c r="BH87" s="19">
        <f t="shared" si="58"/>
        <v>0</v>
      </c>
      <c r="BI87" s="19">
        <f t="shared" si="59"/>
        <v>0</v>
      </c>
      <c r="BJ87" s="19">
        <f t="shared" si="60"/>
        <v>0</v>
      </c>
      <c r="BK87" s="16">
        <f t="shared" si="61"/>
        <v>0</v>
      </c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</row>
    <row r="88" spans="1:92" x14ac:dyDescent="0.25">
      <c r="A88" s="33" t="s">
        <v>244</v>
      </c>
      <c r="B88" s="32">
        <v>0</v>
      </c>
      <c r="C88" s="30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16">
        <f t="shared" si="62"/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9">
        <v>0</v>
      </c>
      <c r="AB88" s="9">
        <v>0</v>
      </c>
      <c r="AC88" s="9">
        <v>0</v>
      </c>
      <c r="AD88" s="9">
        <v>0</v>
      </c>
      <c r="AE88" s="9">
        <v>0</v>
      </c>
      <c r="AF88" s="16">
        <f t="shared" si="32"/>
        <v>0</v>
      </c>
      <c r="AG88" s="31">
        <v>0</v>
      </c>
      <c r="AH88" s="31">
        <f t="shared" si="63"/>
        <v>0</v>
      </c>
      <c r="AI88" s="30">
        <f t="shared" si="33"/>
        <v>0</v>
      </c>
      <c r="AJ88" s="30">
        <f t="shared" si="34"/>
        <v>0</v>
      </c>
      <c r="AK88" s="30">
        <f t="shared" si="35"/>
        <v>0</v>
      </c>
      <c r="AL88" s="30">
        <f t="shared" si="36"/>
        <v>0</v>
      </c>
      <c r="AM88" s="30">
        <f t="shared" si="37"/>
        <v>0</v>
      </c>
      <c r="AN88" s="9">
        <f t="shared" si="38"/>
        <v>0</v>
      </c>
      <c r="AO88" s="19">
        <f t="shared" si="39"/>
        <v>0</v>
      </c>
      <c r="AP88" s="19">
        <f t="shared" si="40"/>
        <v>0</v>
      </c>
      <c r="AQ88" s="19">
        <f t="shared" si="41"/>
        <v>0</v>
      </c>
      <c r="AR88" s="19">
        <f t="shared" si="42"/>
        <v>0</v>
      </c>
      <c r="AS88" s="19">
        <f t="shared" si="43"/>
        <v>0</v>
      </c>
      <c r="AT88" s="16">
        <f t="shared" si="44"/>
        <v>0</v>
      </c>
      <c r="AU88" s="19">
        <f t="shared" si="45"/>
        <v>0</v>
      </c>
      <c r="AV88" s="19">
        <f t="shared" si="46"/>
        <v>0</v>
      </c>
      <c r="AW88" s="19">
        <f t="shared" si="47"/>
        <v>0</v>
      </c>
      <c r="AX88" s="19">
        <f t="shared" si="48"/>
        <v>0</v>
      </c>
      <c r="AY88" s="19">
        <f t="shared" si="49"/>
        <v>0</v>
      </c>
      <c r="AZ88" s="19">
        <f t="shared" si="50"/>
        <v>0</v>
      </c>
      <c r="BA88" s="19">
        <f t="shared" si="51"/>
        <v>0</v>
      </c>
      <c r="BB88" s="19">
        <f t="shared" si="52"/>
        <v>0</v>
      </c>
      <c r="BC88" s="19">
        <f t="shared" si="53"/>
        <v>0</v>
      </c>
      <c r="BD88" s="19">
        <f t="shared" si="54"/>
        <v>0</v>
      </c>
      <c r="BE88" s="19">
        <f t="shared" si="55"/>
        <v>0</v>
      </c>
      <c r="BF88" s="19">
        <f t="shared" si="56"/>
        <v>0</v>
      </c>
      <c r="BG88" s="19">
        <f t="shared" si="57"/>
        <v>0</v>
      </c>
      <c r="BH88" s="19">
        <f t="shared" si="58"/>
        <v>0</v>
      </c>
      <c r="BI88" s="19">
        <f t="shared" si="59"/>
        <v>0</v>
      </c>
      <c r="BJ88" s="19">
        <f t="shared" si="60"/>
        <v>0</v>
      </c>
      <c r="BK88" s="16">
        <f t="shared" si="61"/>
        <v>0</v>
      </c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</row>
    <row r="89" spans="1:92" x14ac:dyDescent="0.25">
      <c r="A89" s="33" t="s">
        <v>243</v>
      </c>
      <c r="B89" s="32">
        <v>0.11219999999999999</v>
      </c>
      <c r="C89" s="30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16">
        <f t="shared" si="62"/>
        <v>0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9">
        <v>0</v>
      </c>
      <c r="AB89" s="9">
        <v>0</v>
      </c>
      <c r="AC89" s="9">
        <v>0</v>
      </c>
      <c r="AD89" s="9">
        <v>0</v>
      </c>
      <c r="AE89" s="9">
        <v>0</v>
      </c>
      <c r="AF89" s="16">
        <f t="shared" si="32"/>
        <v>0</v>
      </c>
      <c r="AG89" s="31">
        <v>0</v>
      </c>
      <c r="AH89" s="31">
        <f t="shared" si="63"/>
        <v>0</v>
      </c>
      <c r="AI89" s="30">
        <f t="shared" si="33"/>
        <v>0</v>
      </c>
      <c r="AJ89" s="30">
        <f t="shared" si="34"/>
        <v>0</v>
      </c>
      <c r="AK89" s="30">
        <f t="shared" si="35"/>
        <v>0</v>
      </c>
      <c r="AL89" s="30">
        <f t="shared" si="36"/>
        <v>0</v>
      </c>
      <c r="AM89" s="30">
        <f t="shared" si="37"/>
        <v>0</v>
      </c>
      <c r="AN89" s="9">
        <f t="shared" si="38"/>
        <v>0</v>
      </c>
      <c r="AO89" s="19">
        <f t="shared" si="39"/>
        <v>0</v>
      </c>
      <c r="AP89" s="19">
        <f t="shared" si="40"/>
        <v>0</v>
      </c>
      <c r="AQ89" s="19">
        <f t="shared" si="41"/>
        <v>0</v>
      </c>
      <c r="AR89" s="19">
        <f t="shared" si="42"/>
        <v>0</v>
      </c>
      <c r="AS89" s="19">
        <f t="shared" si="43"/>
        <v>0</v>
      </c>
      <c r="AT89" s="16">
        <f t="shared" si="44"/>
        <v>0</v>
      </c>
      <c r="AU89" s="19">
        <f t="shared" si="45"/>
        <v>0</v>
      </c>
      <c r="AV89" s="19">
        <f t="shared" si="46"/>
        <v>0</v>
      </c>
      <c r="AW89" s="19">
        <f t="shared" si="47"/>
        <v>0</v>
      </c>
      <c r="AX89" s="19">
        <f t="shared" si="48"/>
        <v>0</v>
      </c>
      <c r="AY89" s="19">
        <f t="shared" si="49"/>
        <v>0</v>
      </c>
      <c r="AZ89" s="19">
        <f t="shared" si="50"/>
        <v>0</v>
      </c>
      <c r="BA89" s="19">
        <f t="shared" si="51"/>
        <v>0</v>
      </c>
      <c r="BB89" s="19">
        <f t="shared" si="52"/>
        <v>0</v>
      </c>
      <c r="BC89" s="19">
        <f t="shared" si="53"/>
        <v>0</v>
      </c>
      <c r="BD89" s="19">
        <f t="shared" si="54"/>
        <v>0</v>
      </c>
      <c r="BE89" s="19">
        <f t="shared" si="55"/>
        <v>0</v>
      </c>
      <c r="BF89" s="19">
        <f t="shared" si="56"/>
        <v>0</v>
      </c>
      <c r="BG89" s="19">
        <f t="shared" si="57"/>
        <v>0</v>
      </c>
      <c r="BH89" s="19">
        <f t="shared" si="58"/>
        <v>0</v>
      </c>
      <c r="BI89" s="19">
        <f t="shared" si="59"/>
        <v>0</v>
      </c>
      <c r="BJ89" s="19">
        <f t="shared" si="60"/>
        <v>0</v>
      </c>
      <c r="BK89" s="16">
        <f t="shared" si="61"/>
        <v>0</v>
      </c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</row>
    <row r="90" spans="1:92" x14ac:dyDescent="0.25">
      <c r="A90" s="33" t="s">
        <v>242</v>
      </c>
      <c r="B90" s="32">
        <v>0</v>
      </c>
      <c r="C90" s="30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16">
        <f t="shared" si="62"/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9">
        <v>0</v>
      </c>
      <c r="AB90" s="9">
        <v>0</v>
      </c>
      <c r="AC90" s="9">
        <v>0</v>
      </c>
      <c r="AD90" s="9">
        <v>0</v>
      </c>
      <c r="AE90" s="9">
        <v>0</v>
      </c>
      <c r="AF90" s="16">
        <f t="shared" si="32"/>
        <v>0</v>
      </c>
      <c r="AG90" s="31">
        <v>0</v>
      </c>
      <c r="AH90" s="31">
        <f t="shared" si="63"/>
        <v>0</v>
      </c>
      <c r="AI90" s="30">
        <f t="shared" si="33"/>
        <v>0</v>
      </c>
      <c r="AJ90" s="30">
        <f t="shared" si="34"/>
        <v>0</v>
      </c>
      <c r="AK90" s="30">
        <f t="shared" si="35"/>
        <v>0</v>
      </c>
      <c r="AL90" s="30">
        <f t="shared" si="36"/>
        <v>0</v>
      </c>
      <c r="AM90" s="30">
        <f t="shared" si="37"/>
        <v>0</v>
      </c>
      <c r="AN90" s="9">
        <f t="shared" si="38"/>
        <v>0</v>
      </c>
      <c r="AO90" s="19">
        <f t="shared" si="39"/>
        <v>0</v>
      </c>
      <c r="AP90" s="19">
        <f t="shared" si="40"/>
        <v>0</v>
      </c>
      <c r="AQ90" s="19">
        <f t="shared" si="41"/>
        <v>0</v>
      </c>
      <c r="AR90" s="19">
        <f t="shared" si="42"/>
        <v>0</v>
      </c>
      <c r="AS90" s="19">
        <f t="shared" si="43"/>
        <v>0</v>
      </c>
      <c r="AT90" s="16">
        <f t="shared" si="44"/>
        <v>0</v>
      </c>
      <c r="AU90" s="19">
        <f t="shared" si="45"/>
        <v>0</v>
      </c>
      <c r="AV90" s="19">
        <f t="shared" si="46"/>
        <v>0</v>
      </c>
      <c r="AW90" s="19">
        <f t="shared" si="47"/>
        <v>0</v>
      </c>
      <c r="AX90" s="19">
        <f t="shared" si="48"/>
        <v>0</v>
      </c>
      <c r="AY90" s="19">
        <f t="shared" si="49"/>
        <v>0</v>
      </c>
      <c r="AZ90" s="19">
        <f t="shared" si="50"/>
        <v>0</v>
      </c>
      <c r="BA90" s="19">
        <f t="shared" si="51"/>
        <v>0</v>
      </c>
      <c r="BB90" s="19">
        <f t="shared" si="52"/>
        <v>0</v>
      </c>
      <c r="BC90" s="19">
        <f t="shared" si="53"/>
        <v>0</v>
      </c>
      <c r="BD90" s="19">
        <f t="shared" si="54"/>
        <v>0</v>
      </c>
      <c r="BE90" s="19">
        <f t="shared" si="55"/>
        <v>0</v>
      </c>
      <c r="BF90" s="19">
        <f t="shared" si="56"/>
        <v>0</v>
      </c>
      <c r="BG90" s="19">
        <f t="shared" si="57"/>
        <v>0</v>
      </c>
      <c r="BH90" s="19">
        <f t="shared" si="58"/>
        <v>0</v>
      </c>
      <c r="BI90" s="19">
        <f t="shared" si="59"/>
        <v>0</v>
      </c>
      <c r="BJ90" s="19">
        <f t="shared" si="60"/>
        <v>0</v>
      </c>
      <c r="BK90" s="16">
        <f t="shared" si="61"/>
        <v>0</v>
      </c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</row>
    <row r="91" spans="1:92" x14ac:dyDescent="0.25">
      <c r="A91" s="33" t="s">
        <v>241</v>
      </c>
      <c r="B91" s="32">
        <v>0.10780000000000001</v>
      </c>
      <c r="C91" s="30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16">
        <f t="shared" si="62"/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0</v>
      </c>
      <c r="AB91" s="9">
        <v>0</v>
      </c>
      <c r="AC91" s="9">
        <v>0</v>
      </c>
      <c r="AD91" s="9">
        <v>0</v>
      </c>
      <c r="AE91" s="9">
        <v>0</v>
      </c>
      <c r="AF91" s="16">
        <f t="shared" si="32"/>
        <v>0</v>
      </c>
      <c r="AG91" s="31">
        <v>0</v>
      </c>
      <c r="AH91" s="31">
        <f t="shared" si="63"/>
        <v>0</v>
      </c>
      <c r="AI91" s="30">
        <f t="shared" si="33"/>
        <v>0</v>
      </c>
      <c r="AJ91" s="30">
        <f t="shared" si="34"/>
        <v>0</v>
      </c>
      <c r="AK91" s="30">
        <f t="shared" si="35"/>
        <v>0</v>
      </c>
      <c r="AL91" s="30">
        <f t="shared" si="36"/>
        <v>0</v>
      </c>
      <c r="AM91" s="30">
        <f t="shared" si="37"/>
        <v>0</v>
      </c>
      <c r="AN91" s="9">
        <f t="shared" si="38"/>
        <v>0</v>
      </c>
      <c r="AO91" s="19">
        <f t="shared" si="39"/>
        <v>0</v>
      </c>
      <c r="AP91" s="19">
        <f t="shared" si="40"/>
        <v>0</v>
      </c>
      <c r="AQ91" s="19">
        <f t="shared" si="41"/>
        <v>0</v>
      </c>
      <c r="AR91" s="19">
        <f t="shared" si="42"/>
        <v>0</v>
      </c>
      <c r="AS91" s="19">
        <f t="shared" si="43"/>
        <v>0</v>
      </c>
      <c r="AT91" s="16">
        <f t="shared" si="44"/>
        <v>0</v>
      </c>
      <c r="AU91" s="19">
        <f t="shared" si="45"/>
        <v>0</v>
      </c>
      <c r="AV91" s="19">
        <f t="shared" si="46"/>
        <v>0</v>
      </c>
      <c r="AW91" s="19">
        <f t="shared" si="47"/>
        <v>0</v>
      </c>
      <c r="AX91" s="19">
        <f t="shared" si="48"/>
        <v>0</v>
      </c>
      <c r="AY91" s="19">
        <f t="shared" si="49"/>
        <v>0</v>
      </c>
      <c r="AZ91" s="19">
        <f t="shared" si="50"/>
        <v>0</v>
      </c>
      <c r="BA91" s="19">
        <f t="shared" si="51"/>
        <v>0</v>
      </c>
      <c r="BB91" s="19">
        <f t="shared" si="52"/>
        <v>0</v>
      </c>
      <c r="BC91" s="19">
        <f t="shared" si="53"/>
        <v>0</v>
      </c>
      <c r="BD91" s="19">
        <f t="shared" si="54"/>
        <v>0</v>
      </c>
      <c r="BE91" s="19">
        <f t="shared" si="55"/>
        <v>0</v>
      </c>
      <c r="BF91" s="19">
        <f t="shared" si="56"/>
        <v>0</v>
      </c>
      <c r="BG91" s="19">
        <f t="shared" si="57"/>
        <v>0</v>
      </c>
      <c r="BH91" s="19">
        <f t="shared" si="58"/>
        <v>0</v>
      </c>
      <c r="BI91" s="19">
        <f t="shared" si="59"/>
        <v>0</v>
      </c>
      <c r="BJ91" s="19">
        <f t="shared" si="60"/>
        <v>0</v>
      </c>
      <c r="BK91" s="16">
        <f t="shared" si="61"/>
        <v>0</v>
      </c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</row>
    <row r="92" spans="1:92" x14ac:dyDescent="0.25">
      <c r="A92" s="33" t="s">
        <v>240</v>
      </c>
      <c r="B92" s="32">
        <v>0</v>
      </c>
      <c r="C92" s="30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16">
        <f t="shared" si="62"/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9">
        <v>0</v>
      </c>
      <c r="AB92" s="9">
        <v>0</v>
      </c>
      <c r="AC92" s="9">
        <v>0</v>
      </c>
      <c r="AD92" s="9">
        <v>0</v>
      </c>
      <c r="AE92" s="9">
        <v>0</v>
      </c>
      <c r="AF92" s="16">
        <f t="shared" si="32"/>
        <v>0</v>
      </c>
      <c r="AG92" s="31">
        <v>0</v>
      </c>
      <c r="AH92" s="31">
        <f t="shared" si="63"/>
        <v>0</v>
      </c>
      <c r="AI92" s="30">
        <f t="shared" si="33"/>
        <v>0</v>
      </c>
      <c r="AJ92" s="30">
        <f t="shared" si="34"/>
        <v>0</v>
      </c>
      <c r="AK92" s="30">
        <f t="shared" si="35"/>
        <v>0</v>
      </c>
      <c r="AL92" s="30">
        <f t="shared" si="36"/>
        <v>0</v>
      </c>
      <c r="AM92" s="30">
        <f t="shared" si="37"/>
        <v>0</v>
      </c>
      <c r="AN92" s="9">
        <f t="shared" si="38"/>
        <v>0</v>
      </c>
      <c r="AO92" s="19">
        <f t="shared" si="39"/>
        <v>0</v>
      </c>
      <c r="AP92" s="19">
        <f t="shared" si="40"/>
        <v>0</v>
      </c>
      <c r="AQ92" s="19">
        <f t="shared" si="41"/>
        <v>0</v>
      </c>
      <c r="AR92" s="19">
        <f t="shared" si="42"/>
        <v>0</v>
      </c>
      <c r="AS92" s="19">
        <f t="shared" si="43"/>
        <v>0</v>
      </c>
      <c r="AT92" s="16">
        <f t="shared" si="44"/>
        <v>0</v>
      </c>
      <c r="AU92" s="19">
        <f t="shared" si="45"/>
        <v>0</v>
      </c>
      <c r="AV92" s="19">
        <f t="shared" si="46"/>
        <v>0</v>
      </c>
      <c r="AW92" s="19">
        <f t="shared" si="47"/>
        <v>0</v>
      </c>
      <c r="AX92" s="19">
        <f t="shared" si="48"/>
        <v>0</v>
      </c>
      <c r="AY92" s="19">
        <f t="shared" si="49"/>
        <v>0</v>
      </c>
      <c r="AZ92" s="19">
        <f t="shared" si="50"/>
        <v>0</v>
      </c>
      <c r="BA92" s="19">
        <f t="shared" si="51"/>
        <v>0</v>
      </c>
      <c r="BB92" s="19">
        <f t="shared" si="52"/>
        <v>0</v>
      </c>
      <c r="BC92" s="19">
        <f t="shared" si="53"/>
        <v>0</v>
      </c>
      <c r="BD92" s="19">
        <f t="shared" si="54"/>
        <v>0</v>
      </c>
      <c r="BE92" s="19">
        <f t="shared" si="55"/>
        <v>0</v>
      </c>
      <c r="BF92" s="19">
        <f t="shared" si="56"/>
        <v>0</v>
      </c>
      <c r="BG92" s="19">
        <f t="shared" si="57"/>
        <v>0</v>
      </c>
      <c r="BH92" s="19">
        <f t="shared" si="58"/>
        <v>0</v>
      </c>
      <c r="BI92" s="19">
        <f t="shared" si="59"/>
        <v>0</v>
      </c>
      <c r="BJ92" s="19">
        <f t="shared" si="60"/>
        <v>0</v>
      </c>
      <c r="BK92" s="16">
        <f t="shared" si="61"/>
        <v>0</v>
      </c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</row>
    <row r="93" spans="1:92" x14ac:dyDescent="0.25">
      <c r="A93" s="33" t="s">
        <v>239</v>
      </c>
      <c r="B93" s="32">
        <v>2.75E-2</v>
      </c>
      <c r="C93" s="30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16">
        <f t="shared" si="62"/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9">
        <v>0</v>
      </c>
      <c r="AB93" s="9">
        <v>0</v>
      </c>
      <c r="AC93" s="9">
        <v>0</v>
      </c>
      <c r="AD93" s="9">
        <v>0</v>
      </c>
      <c r="AE93" s="9">
        <v>0</v>
      </c>
      <c r="AF93" s="16">
        <f t="shared" si="32"/>
        <v>0</v>
      </c>
      <c r="AG93" s="31">
        <v>0</v>
      </c>
      <c r="AH93" s="31">
        <f t="shared" si="63"/>
        <v>0</v>
      </c>
      <c r="AI93" s="30">
        <f t="shared" si="33"/>
        <v>0</v>
      </c>
      <c r="AJ93" s="30">
        <f t="shared" si="34"/>
        <v>0</v>
      </c>
      <c r="AK93" s="30">
        <f t="shared" si="35"/>
        <v>0</v>
      </c>
      <c r="AL93" s="30">
        <f t="shared" si="36"/>
        <v>0</v>
      </c>
      <c r="AM93" s="30">
        <f t="shared" si="37"/>
        <v>0</v>
      </c>
      <c r="AN93" s="9">
        <f t="shared" si="38"/>
        <v>0</v>
      </c>
      <c r="AO93" s="19">
        <f t="shared" si="39"/>
        <v>0</v>
      </c>
      <c r="AP93" s="19">
        <f t="shared" si="40"/>
        <v>0</v>
      </c>
      <c r="AQ93" s="19">
        <f t="shared" si="41"/>
        <v>0</v>
      </c>
      <c r="AR93" s="19">
        <f t="shared" si="42"/>
        <v>0</v>
      </c>
      <c r="AS93" s="19">
        <f t="shared" si="43"/>
        <v>0</v>
      </c>
      <c r="AT93" s="16">
        <f t="shared" si="44"/>
        <v>0</v>
      </c>
      <c r="AU93" s="19">
        <f t="shared" si="45"/>
        <v>0</v>
      </c>
      <c r="AV93" s="19">
        <f t="shared" si="46"/>
        <v>0</v>
      </c>
      <c r="AW93" s="19">
        <f t="shared" si="47"/>
        <v>0</v>
      </c>
      <c r="AX93" s="19">
        <f t="shared" si="48"/>
        <v>0</v>
      </c>
      <c r="AY93" s="19">
        <f t="shared" si="49"/>
        <v>0</v>
      </c>
      <c r="AZ93" s="19">
        <f t="shared" si="50"/>
        <v>0</v>
      </c>
      <c r="BA93" s="19">
        <f t="shared" si="51"/>
        <v>0</v>
      </c>
      <c r="BB93" s="19">
        <f t="shared" si="52"/>
        <v>0</v>
      </c>
      <c r="BC93" s="19">
        <f t="shared" si="53"/>
        <v>0</v>
      </c>
      <c r="BD93" s="19">
        <f t="shared" si="54"/>
        <v>0</v>
      </c>
      <c r="BE93" s="19">
        <f t="shared" si="55"/>
        <v>0</v>
      </c>
      <c r="BF93" s="19">
        <f t="shared" si="56"/>
        <v>0</v>
      </c>
      <c r="BG93" s="19">
        <f t="shared" si="57"/>
        <v>0</v>
      </c>
      <c r="BH93" s="19">
        <f t="shared" si="58"/>
        <v>0</v>
      </c>
      <c r="BI93" s="19">
        <f t="shared" si="59"/>
        <v>0</v>
      </c>
      <c r="BJ93" s="19">
        <f t="shared" si="60"/>
        <v>0</v>
      </c>
      <c r="BK93" s="16">
        <f t="shared" si="61"/>
        <v>0</v>
      </c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</row>
    <row r="94" spans="1:92" x14ac:dyDescent="0.25">
      <c r="A94" s="33" t="s">
        <v>238</v>
      </c>
      <c r="B94" s="32">
        <v>0</v>
      </c>
      <c r="C94" s="30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16">
        <f t="shared" si="62"/>
        <v>0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9">
        <v>0</v>
      </c>
      <c r="AA94" s="9">
        <v>0</v>
      </c>
      <c r="AB94" s="9">
        <v>0</v>
      </c>
      <c r="AC94" s="9">
        <v>0</v>
      </c>
      <c r="AD94" s="9">
        <v>0</v>
      </c>
      <c r="AE94" s="9">
        <v>0</v>
      </c>
      <c r="AF94" s="16">
        <f t="shared" si="32"/>
        <v>0</v>
      </c>
      <c r="AG94" s="31">
        <v>0</v>
      </c>
      <c r="AH94" s="31">
        <f t="shared" si="63"/>
        <v>0</v>
      </c>
      <c r="AI94" s="30">
        <f t="shared" si="33"/>
        <v>0</v>
      </c>
      <c r="AJ94" s="30">
        <f t="shared" si="34"/>
        <v>0</v>
      </c>
      <c r="AK94" s="30">
        <f t="shared" si="35"/>
        <v>0</v>
      </c>
      <c r="AL94" s="30">
        <f t="shared" si="36"/>
        <v>0</v>
      </c>
      <c r="AM94" s="30">
        <f t="shared" si="37"/>
        <v>0</v>
      </c>
      <c r="AN94" s="9">
        <f t="shared" si="38"/>
        <v>0</v>
      </c>
      <c r="AO94" s="19">
        <f t="shared" si="39"/>
        <v>0</v>
      </c>
      <c r="AP94" s="19">
        <f t="shared" si="40"/>
        <v>0</v>
      </c>
      <c r="AQ94" s="19">
        <f t="shared" si="41"/>
        <v>0</v>
      </c>
      <c r="AR94" s="19">
        <f t="shared" si="42"/>
        <v>0</v>
      </c>
      <c r="AS94" s="19">
        <f t="shared" si="43"/>
        <v>0</v>
      </c>
      <c r="AT94" s="16">
        <f t="shared" si="44"/>
        <v>0</v>
      </c>
      <c r="AU94" s="19">
        <f t="shared" si="45"/>
        <v>0</v>
      </c>
      <c r="AV94" s="19">
        <f t="shared" si="46"/>
        <v>0</v>
      </c>
      <c r="AW94" s="19">
        <f t="shared" si="47"/>
        <v>0</v>
      </c>
      <c r="AX94" s="19">
        <f t="shared" si="48"/>
        <v>0</v>
      </c>
      <c r="AY94" s="19">
        <f t="shared" si="49"/>
        <v>0</v>
      </c>
      <c r="AZ94" s="19">
        <f t="shared" si="50"/>
        <v>0</v>
      </c>
      <c r="BA94" s="19">
        <f t="shared" si="51"/>
        <v>0</v>
      </c>
      <c r="BB94" s="19">
        <f t="shared" si="52"/>
        <v>0</v>
      </c>
      <c r="BC94" s="19">
        <f t="shared" si="53"/>
        <v>0</v>
      </c>
      <c r="BD94" s="19">
        <f t="shared" si="54"/>
        <v>0</v>
      </c>
      <c r="BE94" s="19">
        <f t="shared" si="55"/>
        <v>0</v>
      </c>
      <c r="BF94" s="19">
        <f t="shared" si="56"/>
        <v>0</v>
      </c>
      <c r="BG94" s="19">
        <f t="shared" si="57"/>
        <v>0</v>
      </c>
      <c r="BH94" s="19">
        <f t="shared" si="58"/>
        <v>0</v>
      </c>
      <c r="BI94" s="19">
        <f t="shared" si="59"/>
        <v>0</v>
      </c>
      <c r="BJ94" s="19">
        <f t="shared" si="60"/>
        <v>0</v>
      </c>
      <c r="BK94" s="16">
        <f t="shared" si="61"/>
        <v>0</v>
      </c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</row>
    <row r="95" spans="1:92" x14ac:dyDescent="0.25">
      <c r="A95" s="33" t="s">
        <v>237</v>
      </c>
      <c r="B95" s="32">
        <v>1.78E-2</v>
      </c>
      <c r="C95" s="30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16">
        <f t="shared" si="62"/>
        <v>0</v>
      </c>
      <c r="P95" s="9">
        <v>0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0</v>
      </c>
      <c r="AB95" s="9">
        <v>0</v>
      </c>
      <c r="AC95" s="9">
        <v>0</v>
      </c>
      <c r="AD95" s="9">
        <v>0</v>
      </c>
      <c r="AE95" s="9">
        <v>0</v>
      </c>
      <c r="AF95" s="16">
        <f t="shared" si="32"/>
        <v>0</v>
      </c>
      <c r="AG95" s="31">
        <v>0</v>
      </c>
      <c r="AH95" s="31">
        <f t="shared" si="63"/>
        <v>0</v>
      </c>
      <c r="AI95" s="30">
        <f t="shared" si="33"/>
        <v>0</v>
      </c>
      <c r="AJ95" s="30">
        <f t="shared" si="34"/>
        <v>0</v>
      </c>
      <c r="AK95" s="30">
        <f t="shared" si="35"/>
        <v>0</v>
      </c>
      <c r="AL95" s="30">
        <f t="shared" si="36"/>
        <v>0</v>
      </c>
      <c r="AM95" s="30">
        <f t="shared" si="37"/>
        <v>0</v>
      </c>
      <c r="AN95" s="9">
        <f t="shared" si="38"/>
        <v>0</v>
      </c>
      <c r="AO95" s="19">
        <f t="shared" si="39"/>
        <v>0</v>
      </c>
      <c r="AP95" s="19">
        <f t="shared" si="40"/>
        <v>0</v>
      </c>
      <c r="AQ95" s="19">
        <f t="shared" si="41"/>
        <v>0</v>
      </c>
      <c r="AR95" s="19">
        <f t="shared" si="42"/>
        <v>0</v>
      </c>
      <c r="AS95" s="19">
        <f t="shared" si="43"/>
        <v>0</v>
      </c>
      <c r="AT95" s="16">
        <f t="shared" si="44"/>
        <v>0</v>
      </c>
      <c r="AU95" s="19">
        <f t="shared" si="45"/>
        <v>0</v>
      </c>
      <c r="AV95" s="19">
        <f t="shared" si="46"/>
        <v>0</v>
      </c>
      <c r="AW95" s="19">
        <f t="shared" si="47"/>
        <v>0</v>
      </c>
      <c r="AX95" s="19">
        <f t="shared" si="48"/>
        <v>0</v>
      </c>
      <c r="AY95" s="19">
        <f t="shared" si="49"/>
        <v>0</v>
      </c>
      <c r="AZ95" s="19">
        <f t="shared" si="50"/>
        <v>0</v>
      </c>
      <c r="BA95" s="19">
        <f t="shared" si="51"/>
        <v>0</v>
      </c>
      <c r="BB95" s="19">
        <f t="shared" si="52"/>
        <v>0</v>
      </c>
      <c r="BC95" s="19">
        <f t="shared" si="53"/>
        <v>0</v>
      </c>
      <c r="BD95" s="19">
        <f t="shared" si="54"/>
        <v>0</v>
      </c>
      <c r="BE95" s="19">
        <f t="shared" si="55"/>
        <v>0</v>
      </c>
      <c r="BF95" s="19">
        <f t="shared" si="56"/>
        <v>0</v>
      </c>
      <c r="BG95" s="19">
        <f t="shared" si="57"/>
        <v>0</v>
      </c>
      <c r="BH95" s="19">
        <f t="shared" si="58"/>
        <v>0</v>
      </c>
      <c r="BI95" s="19">
        <f t="shared" si="59"/>
        <v>0</v>
      </c>
      <c r="BJ95" s="19">
        <f t="shared" si="60"/>
        <v>0</v>
      </c>
      <c r="BK95" s="16">
        <f t="shared" si="61"/>
        <v>0</v>
      </c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</row>
    <row r="96" spans="1:92" x14ac:dyDescent="0.25">
      <c r="A96" s="33" t="s">
        <v>236</v>
      </c>
      <c r="B96" s="32">
        <v>0</v>
      </c>
      <c r="C96" s="30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16">
        <f t="shared" si="62"/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0</v>
      </c>
      <c r="AA96" s="9">
        <v>0</v>
      </c>
      <c r="AB96" s="9">
        <v>0</v>
      </c>
      <c r="AC96" s="9">
        <v>0</v>
      </c>
      <c r="AD96" s="9">
        <v>0</v>
      </c>
      <c r="AE96" s="9">
        <v>0</v>
      </c>
      <c r="AF96" s="16">
        <f t="shared" si="32"/>
        <v>0</v>
      </c>
      <c r="AG96" s="31">
        <v>0</v>
      </c>
      <c r="AH96" s="31">
        <f t="shared" si="63"/>
        <v>0</v>
      </c>
      <c r="AI96" s="30">
        <f t="shared" si="33"/>
        <v>0</v>
      </c>
      <c r="AJ96" s="30">
        <f t="shared" si="34"/>
        <v>0</v>
      </c>
      <c r="AK96" s="30">
        <f t="shared" si="35"/>
        <v>0</v>
      </c>
      <c r="AL96" s="30">
        <f t="shared" si="36"/>
        <v>0</v>
      </c>
      <c r="AM96" s="30">
        <f t="shared" si="37"/>
        <v>0</v>
      </c>
      <c r="AN96" s="9">
        <f t="shared" si="38"/>
        <v>0</v>
      </c>
      <c r="AO96" s="19">
        <f t="shared" si="39"/>
        <v>0</v>
      </c>
      <c r="AP96" s="19">
        <f t="shared" si="40"/>
        <v>0</v>
      </c>
      <c r="AQ96" s="19">
        <f t="shared" si="41"/>
        <v>0</v>
      </c>
      <c r="AR96" s="19">
        <f t="shared" si="42"/>
        <v>0</v>
      </c>
      <c r="AS96" s="19">
        <f t="shared" si="43"/>
        <v>0</v>
      </c>
      <c r="AT96" s="16">
        <f t="shared" si="44"/>
        <v>0</v>
      </c>
      <c r="AU96" s="19">
        <f t="shared" si="45"/>
        <v>0</v>
      </c>
      <c r="AV96" s="19">
        <f t="shared" si="46"/>
        <v>0</v>
      </c>
      <c r="AW96" s="19">
        <f t="shared" si="47"/>
        <v>0</v>
      </c>
      <c r="AX96" s="19">
        <f t="shared" si="48"/>
        <v>0</v>
      </c>
      <c r="AY96" s="19">
        <f t="shared" si="49"/>
        <v>0</v>
      </c>
      <c r="AZ96" s="19">
        <f t="shared" si="50"/>
        <v>0</v>
      </c>
      <c r="BA96" s="19">
        <f t="shared" si="51"/>
        <v>0</v>
      </c>
      <c r="BB96" s="19">
        <f t="shared" si="52"/>
        <v>0</v>
      </c>
      <c r="BC96" s="19">
        <f t="shared" si="53"/>
        <v>0</v>
      </c>
      <c r="BD96" s="19">
        <f t="shared" si="54"/>
        <v>0</v>
      </c>
      <c r="BE96" s="19">
        <f t="shared" si="55"/>
        <v>0</v>
      </c>
      <c r="BF96" s="19">
        <f t="shared" si="56"/>
        <v>0</v>
      </c>
      <c r="BG96" s="19">
        <f t="shared" si="57"/>
        <v>0</v>
      </c>
      <c r="BH96" s="19">
        <f t="shared" si="58"/>
        <v>0</v>
      </c>
      <c r="BI96" s="19">
        <f t="shared" si="59"/>
        <v>0</v>
      </c>
      <c r="BJ96" s="19">
        <f t="shared" si="60"/>
        <v>0</v>
      </c>
      <c r="BK96" s="16">
        <f t="shared" si="61"/>
        <v>0</v>
      </c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</row>
    <row r="97" spans="1:92" x14ac:dyDescent="0.25">
      <c r="A97" s="33" t="s">
        <v>235</v>
      </c>
      <c r="B97" s="32">
        <v>9.1999999999999998E-3</v>
      </c>
      <c r="C97" s="30">
        <v>0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16">
        <f t="shared" si="62"/>
        <v>0</v>
      </c>
      <c r="P97" s="9">
        <v>0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0</v>
      </c>
      <c r="AB97" s="9">
        <v>0</v>
      </c>
      <c r="AC97" s="9">
        <v>0</v>
      </c>
      <c r="AD97" s="9">
        <v>0</v>
      </c>
      <c r="AE97" s="9">
        <v>0</v>
      </c>
      <c r="AF97" s="16">
        <f t="shared" si="32"/>
        <v>0</v>
      </c>
      <c r="AG97" s="31">
        <v>0</v>
      </c>
      <c r="AH97" s="31">
        <f t="shared" si="63"/>
        <v>0</v>
      </c>
      <c r="AI97" s="30">
        <f t="shared" si="33"/>
        <v>0</v>
      </c>
      <c r="AJ97" s="30">
        <f t="shared" si="34"/>
        <v>0</v>
      </c>
      <c r="AK97" s="30">
        <f t="shared" si="35"/>
        <v>0</v>
      </c>
      <c r="AL97" s="30">
        <f t="shared" si="36"/>
        <v>0</v>
      </c>
      <c r="AM97" s="30">
        <f t="shared" si="37"/>
        <v>0</v>
      </c>
      <c r="AN97" s="9">
        <f t="shared" si="38"/>
        <v>0</v>
      </c>
      <c r="AO97" s="19">
        <f t="shared" si="39"/>
        <v>0</v>
      </c>
      <c r="AP97" s="19">
        <f t="shared" si="40"/>
        <v>0</v>
      </c>
      <c r="AQ97" s="19">
        <f t="shared" si="41"/>
        <v>0</v>
      </c>
      <c r="AR97" s="19">
        <f t="shared" si="42"/>
        <v>0</v>
      </c>
      <c r="AS97" s="19">
        <f t="shared" si="43"/>
        <v>0</v>
      </c>
      <c r="AT97" s="16">
        <f t="shared" si="44"/>
        <v>0</v>
      </c>
      <c r="AU97" s="19">
        <f t="shared" si="45"/>
        <v>0</v>
      </c>
      <c r="AV97" s="19">
        <f t="shared" si="46"/>
        <v>0</v>
      </c>
      <c r="AW97" s="19">
        <f t="shared" si="47"/>
        <v>0</v>
      </c>
      <c r="AX97" s="19">
        <f t="shared" si="48"/>
        <v>0</v>
      </c>
      <c r="AY97" s="19">
        <f t="shared" si="49"/>
        <v>0</v>
      </c>
      <c r="AZ97" s="19">
        <f t="shared" si="50"/>
        <v>0</v>
      </c>
      <c r="BA97" s="19">
        <f t="shared" si="51"/>
        <v>0</v>
      </c>
      <c r="BB97" s="19">
        <f t="shared" si="52"/>
        <v>0</v>
      </c>
      <c r="BC97" s="19">
        <f t="shared" si="53"/>
        <v>0</v>
      </c>
      <c r="BD97" s="19">
        <f t="shared" si="54"/>
        <v>0</v>
      </c>
      <c r="BE97" s="19">
        <f t="shared" si="55"/>
        <v>0</v>
      </c>
      <c r="BF97" s="19">
        <f t="shared" si="56"/>
        <v>0</v>
      </c>
      <c r="BG97" s="19">
        <f t="shared" si="57"/>
        <v>0</v>
      </c>
      <c r="BH97" s="19">
        <f t="shared" si="58"/>
        <v>0</v>
      </c>
      <c r="BI97" s="19">
        <f t="shared" si="59"/>
        <v>0</v>
      </c>
      <c r="BJ97" s="19">
        <f t="shared" si="60"/>
        <v>0</v>
      </c>
      <c r="BK97" s="16">
        <f t="shared" si="61"/>
        <v>0</v>
      </c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</row>
    <row r="98" spans="1:92" x14ac:dyDescent="0.25">
      <c r="A98" s="33" t="s">
        <v>234</v>
      </c>
      <c r="B98" s="32">
        <v>0</v>
      </c>
      <c r="C98" s="30">
        <v>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16">
        <f t="shared" si="62"/>
        <v>0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9">
        <v>0</v>
      </c>
      <c r="AB98" s="9">
        <v>0</v>
      </c>
      <c r="AC98" s="9">
        <v>0</v>
      </c>
      <c r="AD98" s="9">
        <v>0</v>
      </c>
      <c r="AE98" s="9">
        <v>0</v>
      </c>
      <c r="AF98" s="16">
        <f t="shared" si="32"/>
        <v>0</v>
      </c>
      <c r="AG98" s="31">
        <v>0</v>
      </c>
      <c r="AH98" s="31">
        <f t="shared" si="63"/>
        <v>0</v>
      </c>
      <c r="AI98" s="30">
        <f t="shared" si="33"/>
        <v>0</v>
      </c>
      <c r="AJ98" s="30">
        <f t="shared" si="34"/>
        <v>0</v>
      </c>
      <c r="AK98" s="30">
        <f t="shared" si="35"/>
        <v>0</v>
      </c>
      <c r="AL98" s="30">
        <f t="shared" si="36"/>
        <v>0</v>
      </c>
      <c r="AM98" s="30">
        <f t="shared" si="37"/>
        <v>0</v>
      </c>
      <c r="AN98" s="9">
        <f t="shared" si="38"/>
        <v>0</v>
      </c>
      <c r="AO98" s="19">
        <f t="shared" si="39"/>
        <v>0</v>
      </c>
      <c r="AP98" s="19">
        <f t="shared" si="40"/>
        <v>0</v>
      </c>
      <c r="AQ98" s="19">
        <f t="shared" si="41"/>
        <v>0</v>
      </c>
      <c r="AR98" s="19">
        <f t="shared" si="42"/>
        <v>0</v>
      </c>
      <c r="AS98" s="19">
        <f t="shared" si="43"/>
        <v>0</v>
      </c>
      <c r="AT98" s="16">
        <f t="shared" si="44"/>
        <v>0</v>
      </c>
      <c r="AU98" s="19">
        <f t="shared" si="45"/>
        <v>0</v>
      </c>
      <c r="AV98" s="19">
        <f t="shared" si="46"/>
        <v>0</v>
      </c>
      <c r="AW98" s="19">
        <f t="shared" si="47"/>
        <v>0</v>
      </c>
      <c r="AX98" s="19">
        <f t="shared" si="48"/>
        <v>0</v>
      </c>
      <c r="AY98" s="19">
        <f t="shared" si="49"/>
        <v>0</v>
      </c>
      <c r="AZ98" s="19">
        <f t="shared" si="50"/>
        <v>0</v>
      </c>
      <c r="BA98" s="19">
        <f t="shared" si="51"/>
        <v>0</v>
      </c>
      <c r="BB98" s="19">
        <f t="shared" si="52"/>
        <v>0</v>
      </c>
      <c r="BC98" s="19">
        <f t="shared" si="53"/>
        <v>0</v>
      </c>
      <c r="BD98" s="19">
        <f t="shared" si="54"/>
        <v>0</v>
      </c>
      <c r="BE98" s="19">
        <f t="shared" si="55"/>
        <v>0</v>
      </c>
      <c r="BF98" s="19">
        <f t="shared" si="56"/>
        <v>0</v>
      </c>
      <c r="BG98" s="19">
        <f t="shared" si="57"/>
        <v>0</v>
      </c>
      <c r="BH98" s="19">
        <f t="shared" si="58"/>
        <v>0</v>
      </c>
      <c r="BI98" s="19">
        <f t="shared" si="59"/>
        <v>0</v>
      </c>
      <c r="BJ98" s="19">
        <f t="shared" si="60"/>
        <v>0</v>
      </c>
      <c r="BK98" s="16">
        <f t="shared" si="61"/>
        <v>0</v>
      </c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</row>
    <row r="99" spans="1:92" x14ac:dyDescent="0.25">
      <c r="A99" s="33" t="s">
        <v>233</v>
      </c>
      <c r="B99" s="32">
        <v>1.49E-2</v>
      </c>
      <c r="C99" s="30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16">
        <f t="shared" si="62"/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0</v>
      </c>
      <c r="AB99" s="9">
        <v>0</v>
      </c>
      <c r="AC99" s="9">
        <v>0</v>
      </c>
      <c r="AD99" s="9">
        <v>0</v>
      </c>
      <c r="AE99" s="9">
        <v>0</v>
      </c>
      <c r="AF99" s="16">
        <f t="shared" si="32"/>
        <v>0</v>
      </c>
      <c r="AG99" s="31">
        <v>0</v>
      </c>
      <c r="AH99" s="31">
        <f t="shared" si="63"/>
        <v>0</v>
      </c>
      <c r="AI99" s="30">
        <f t="shared" si="33"/>
        <v>0</v>
      </c>
      <c r="AJ99" s="30">
        <f t="shared" si="34"/>
        <v>0</v>
      </c>
      <c r="AK99" s="30">
        <f t="shared" si="35"/>
        <v>0</v>
      </c>
      <c r="AL99" s="30">
        <f t="shared" si="36"/>
        <v>0</v>
      </c>
      <c r="AM99" s="30">
        <f t="shared" si="37"/>
        <v>0</v>
      </c>
      <c r="AN99" s="9">
        <f t="shared" si="38"/>
        <v>0</v>
      </c>
      <c r="AO99" s="19">
        <f t="shared" si="39"/>
        <v>0</v>
      </c>
      <c r="AP99" s="19">
        <f t="shared" si="40"/>
        <v>0</v>
      </c>
      <c r="AQ99" s="19">
        <f t="shared" si="41"/>
        <v>0</v>
      </c>
      <c r="AR99" s="19">
        <f t="shared" si="42"/>
        <v>0</v>
      </c>
      <c r="AS99" s="19">
        <f t="shared" si="43"/>
        <v>0</v>
      </c>
      <c r="AT99" s="16">
        <f t="shared" si="44"/>
        <v>0</v>
      </c>
      <c r="AU99" s="19">
        <f t="shared" si="45"/>
        <v>0</v>
      </c>
      <c r="AV99" s="19">
        <f t="shared" si="46"/>
        <v>0</v>
      </c>
      <c r="AW99" s="19">
        <f t="shared" si="47"/>
        <v>0</v>
      </c>
      <c r="AX99" s="19">
        <f t="shared" si="48"/>
        <v>0</v>
      </c>
      <c r="AY99" s="19">
        <f t="shared" si="49"/>
        <v>0</v>
      </c>
      <c r="AZ99" s="19">
        <f t="shared" si="50"/>
        <v>0</v>
      </c>
      <c r="BA99" s="19">
        <f t="shared" si="51"/>
        <v>0</v>
      </c>
      <c r="BB99" s="19">
        <f t="shared" si="52"/>
        <v>0</v>
      </c>
      <c r="BC99" s="19">
        <f t="shared" si="53"/>
        <v>0</v>
      </c>
      <c r="BD99" s="19">
        <f t="shared" si="54"/>
        <v>0</v>
      </c>
      <c r="BE99" s="19">
        <f t="shared" si="55"/>
        <v>0</v>
      </c>
      <c r="BF99" s="19">
        <f t="shared" si="56"/>
        <v>0</v>
      </c>
      <c r="BG99" s="19">
        <f t="shared" si="57"/>
        <v>0</v>
      </c>
      <c r="BH99" s="19">
        <f t="shared" si="58"/>
        <v>0</v>
      </c>
      <c r="BI99" s="19">
        <f t="shared" si="59"/>
        <v>0</v>
      </c>
      <c r="BJ99" s="19">
        <f t="shared" si="60"/>
        <v>0</v>
      </c>
      <c r="BK99" s="16">
        <f t="shared" si="61"/>
        <v>0</v>
      </c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</row>
    <row r="100" spans="1:92" x14ac:dyDescent="0.25">
      <c r="A100" s="33" t="s">
        <v>232</v>
      </c>
      <c r="B100" s="32">
        <v>3.8E-3</v>
      </c>
      <c r="C100" s="30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16">
        <f t="shared" si="62"/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  <c r="AA100" s="9">
        <v>0</v>
      </c>
      <c r="AB100" s="9">
        <v>0</v>
      </c>
      <c r="AC100" s="9">
        <v>0</v>
      </c>
      <c r="AD100" s="9">
        <v>0</v>
      </c>
      <c r="AE100" s="9">
        <v>0</v>
      </c>
      <c r="AF100" s="16">
        <f t="shared" si="32"/>
        <v>0</v>
      </c>
      <c r="AG100" s="31">
        <v>0</v>
      </c>
      <c r="AH100" s="31">
        <f t="shared" si="63"/>
        <v>0</v>
      </c>
      <c r="AI100" s="30">
        <f t="shared" si="33"/>
        <v>0</v>
      </c>
      <c r="AJ100" s="30">
        <f t="shared" si="34"/>
        <v>0</v>
      </c>
      <c r="AK100" s="30">
        <f t="shared" si="35"/>
        <v>0</v>
      </c>
      <c r="AL100" s="30">
        <f t="shared" si="36"/>
        <v>0</v>
      </c>
      <c r="AM100" s="30">
        <f t="shared" si="37"/>
        <v>0</v>
      </c>
      <c r="AN100" s="9">
        <f t="shared" si="38"/>
        <v>0</v>
      </c>
      <c r="AO100" s="19">
        <f t="shared" si="39"/>
        <v>0</v>
      </c>
      <c r="AP100" s="19">
        <f t="shared" si="40"/>
        <v>0</v>
      </c>
      <c r="AQ100" s="19">
        <f t="shared" si="41"/>
        <v>0</v>
      </c>
      <c r="AR100" s="19">
        <f t="shared" si="42"/>
        <v>0</v>
      </c>
      <c r="AS100" s="19">
        <f t="shared" si="43"/>
        <v>0</v>
      </c>
      <c r="AT100" s="16">
        <f t="shared" si="44"/>
        <v>0</v>
      </c>
      <c r="AU100" s="19">
        <f t="shared" si="45"/>
        <v>0</v>
      </c>
      <c r="AV100" s="19">
        <f t="shared" si="46"/>
        <v>0</v>
      </c>
      <c r="AW100" s="19">
        <f t="shared" si="47"/>
        <v>0</v>
      </c>
      <c r="AX100" s="19">
        <f t="shared" si="48"/>
        <v>0</v>
      </c>
      <c r="AY100" s="19">
        <f t="shared" si="49"/>
        <v>0</v>
      </c>
      <c r="AZ100" s="19">
        <f t="shared" si="50"/>
        <v>0</v>
      </c>
      <c r="BA100" s="19">
        <f t="shared" si="51"/>
        <v>0</v>
      </c>
      <c r="BB100" s="19">
        <f t="shared" si="52"/>
        <v>0</v>
      </c>
      <c r="BC100" s="19">
        <f t="shared" si="53"/>
        <v>0</v>
      </c>
      <c r="BD100" s="19">
        <f t="shared" si="54"/>
        <v>0</v>
      </c>
      <c r="BE100" s="19">
        <f t="shared" si="55"/>
        <v>0</v>
      </c>
      <c r="BF100" s="19">
        <f t="shared" si="56"/>
        <v>0</v>
      </c>
      <c r="BG100" s="19">
        <f t="shared" si="57"/>
        <v>0</v>
      </c>
      <c r="BH100" s="19">
        <f t="shared" si="58"/>
        <v>0</v>
      </c>
      <c r="BI100" s="19">
        <f t="shared" si="59"/>
        <v>0</v>
      </c>
      <c r="BJ100" s="19">
        <f t="shared" si="60"/>
        <v>0</v>
      </c>
      <c r="BK100" s="16">
        <f t="shared" si="61"/>
        <v>0</v>
      </c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</row>
    <row r="101" spans="1:92" x14ac:dyDescent="0.25">
      <c r="A101" s="33" t="s">
        <v>231</v>
      </c>
      <c r="B101" s="32">
        <v>2.29E-2</v>
      </c>
      <c r="C101" s="30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16">
        <f t="shared" si="62"/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0</v>
      </c>
      <c r="AB101" s="9">
        <v>0</v>
      </c>
      <c r="AC101" s="9">
        <v>0</v>
      </c>
      <c r="AD101" s="9">
        <v>0</v>
      </c>
      <c r="AE101" s="9">
        <v>0</v>
      </c>
      <c r="AF101" s="16">
        <f t="shared" si="32"/>
        <v>0</v>
      </c>
      <c r="AG101" s="31">
        <v>0</v>
      </c>
      <c r="AH101" s="31">
        <f t="shared" si="63"/>
        <v>0</v>
      </c>
      <c r="AI101" s="30">
        <f t="shared" si="33"/>
        <v>0</v>
      </c>
      <c r="AJ101" s="30">
        <f t="shared" si="34"/>
        <v>0</v>
      </c>
      <c r="AK101" s="30">
        <f t="shared" si="35"/>
        <v>0</v>
      </c>
      <c r="AL101" s="30">
        <f t="shared" si="36"/>
        <v>0</v>
      </c>
      <c r="AM101" s="30">
        <f t="shared" si="37"/>
        <v>0</v>
      </c>
      <c r="AN101" s="9">
        <f t="shared" si="38"/>
        <v>0</v>
      </c>
      <c r="AO101" s="19">
        <f t="shared" si="39"/>
        <v>0</v>
      </c>
      <c r="AP101" s="19">
        <f t="shared" si="40"/>
        <v>0</v>
      </c>
      <c r="AQ101" s="19">
        <f t="shared" si="41"/>
        <v>0</v>
      </c>
      <c r="AR101" s="19">
        <f t="shared" si="42"/>
        <v>0</v>
      </c>
      <c r="AS101" s="19">
        <f t="shared" si="43"/>
        <v>0</v>
      </c>
      <c r="AT101" s="16">
        <f t="shared" si="44"/>
        <v>0</v>
      </c>
      <c r="AU101" s="19">
        <f t="shared" si="45"/>
        <v>0</v>
      </c>
      <c r="AV101" s="19">
        <f t="shared" si="46"/>
        <v>0</v>
      </c>
      <c r="AW101" s="19">
        <f t="shared" si="47"/>
        <v>0</v>
      </c>
      <c r="AX101" s="19">
        <f t="shared" si="48"/>
        <v>0</v>
      </c>
      <c r="AY101" s="19">
        <f t="shared" si="49"/>
        <v>0</v>
      </c>
      <c r="AZ101" s="19">
        <f t="shared" si="50"/>
        <v>0</v>
      </c>
      <c r="BA101" s="19">
        <f t="shared" si="51"/>
        <v>0</v>
      </c>
      <c r="BB101" s="19">
        <f t="shared" si="52"/>
        <v>0</v>
      </c>
      <c r="BC101" s="19">
        <f t="shared" si="53"/>
        <v>0</v>
      </c>
      <c r="BD101" s="19">
        <f t="shared" si="54"/>
        <v>0</v>
      </c>
      <c r="BE101" s="19">
        <f t="shared" si="55"/>
        <v>0</v>
      </c>
      <c r="BF101" s="19">
        <f t="shared" si="56"/>
        <v>0</v>
      </c>
      <c r="BG101" s="19">
        <f t="shared" si="57"/>
        <v>0</v>
      </c>
      <c r="BH101" s="19">
        <f t="shared" si="58"/>
        <v>0</v>
      </c>
      <c r="BI101" s="19">
        <f t="shared" si="59"/>
        <v>0</v>
      </c>
      <c r="BJ101" s="19">
        <f t="shared" si="60"/>
        <v>0</v>
      </c>
      <c r="BK101" s="16">
        <f t="shared" si="61"/>
        <v>0</v>
      </c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</row>
    <row r="102" spans="1:92" x14ac:dyDescent="0.25">
      <c r="A102" s="33" t="s">
        <v>230</v>
      </c>
      <c r="B102" s="32">
        <v>0.02</v>
      </c>
      <c r="C102" s="30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16">
        <f t="shared" si="62"/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  <c r="AC102" s="9">
        <v>0</v>
      </c>
      <c r="AD102" s="9">
        <v>0</v>
      </c>
      <c r="AE102" s="9">
        <v>0</v>
      </c>
      <c r="AF102" s="16">
        <f t="shared" si="32"/>
        <v>0</v>
      </c>
      <c r="AG102" s="31">
        <v>0</v>
      </c>
      <c r="AH102" s="31">
        <f t="shared" si="63"/>
        <v>0</v>
      </c>
      <c r="AI102" s="30">
        <f t="shared" si="33"/>
        <v>0</v>
      </c>
      <c r="AJ102" s="30">
        <f t="shared" si="34"/>
        <v>0</v>
      </c>
      <c r="AK102" s="30">
        <f t="shared" si="35"/>
        <v>0</v>
      </c>
      <c r="AL102" s="30">
        <f t="shared" si="36"/>
        <v>0</v>
      </c>
      <c r="AM102" s="30">
        <f t="shared" si="37"/>
        <v>0</v>
      </c>
      <c r="AN102" s="9">
        <f t="shared" si="38"/>
        <v>0</v>
      </c>
      <c r="AO102" s="19">
        <f t="shared" si="39"/>
        <v>0</v>
      </c>
      <c r="AP102" s="19">
        <f t="shared" si="40"/>
        <v>0</v>
      </c>
      <c r="AQ102" s="19">
        <f t="shared" si="41"/>
        <v>0</v>
      </c>
      <c r="AR102" s="19">
        <f t="shared" si="42"/>
        <v>0</v>
      </c>
      <c r="AS102" s="19">
        <f t="shared" si="43"/>
        <v>0</v>
      </c>
      <c r="AT102" s="16">
        <f t="shared" si="44"/>
        <v>0</v>
      </c>
      <c r="AU102" s="19">
        <f t="shared" si="45"/>
        <v>0</v>
      </c>
      <c r="AV102" s="19">
        <f t="shared" si="46"/>
        <v>0</v>
      </c>
      <c r="AW102" s="19">
        <f t="shared" si="47"/>
        <v>0</v>
      </c>
      <c r="AX102" s="19">
        <f t="shared" si="48"/>
        <v>0</v>
      </c>
      <c r="AY102" s="19">
        <f t="shared" si="49"/>
        <v>0</v>
      </c>
      <c r="AZ102" s="19">
        <f t="shared" si="50"/>
        <v>0</v>
      </c>
      <c r="BA102" s="19">
        <f t="shared" si="51"/>
        <v>0</v>
      </c>
      <c r="BB102" s="19">
        <f t="shared" si="52"/>
        <v>0</v>
      </c>
      <c r="BC102" s="19">
        <f t="shared" si="53"/>
        <v>0</v>
      </c>
      <c r="BD102" s="19">
        <f t="shared" si="54"/>
        <v>0</v>
      </c>
      <c r="BE102" s="19">
        <f t="shared" si="55"/>
        <v>0</v>
      </c>
      <c r="BF102" s="19">
        <f t="shared" si="56"/>
        <v>0</v>
      </c>
      <c r="BG102" s="19">
        <f t="shared" si="57"/>
        <v>0</v>
      </c>
      <c r="BH102" s="19">
        <f t="shared" si="58"/>
        <v>0</v>
      </c>
      <c r="BI102" s="19">
        <f t="shared" si="59"/>
        <v>0</v>
      </c>
      <c r="BJ102" s="19">
        <f t="shared" si="60"/>
        <v>0</v>
      </c>
      <c r="BK102" s="16">
        <f t="shared" si="61"/>
        <v>0</v>
      </c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</row>
    <row r="103" spans="1:92" x14ac:dyDescent="0.25">
      <c r="A103" s="33" t="s">
        <v>229</v>
      </c>
      <c r="B103" s="32">
        <v>8.8000000000000005E-3</v>
      </c>
      <c r="C103" s="30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16">
        <f t="shared" si="62"/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0</v>
      </c>
      <c r="AB103" s="9">
        <v>0</v>
      </c>
      <c r="AC103" s="9">
        <v>0</v>
      </c>
      <c r="AD103" s="9">
        <v>0</v>
      </c>
      <c r="AE103" s="9">
        <v>0</v>
      </c>
      <c r="AF103" s="16">
        <f t="shared" si="32"/>
        <v>0</v>
      </c>
      <c r="AG103" s="31">
        <v>0</v>
      </c>
      <c r="AH103" s="31">
        <f t="shared" si="63"/>
        <v>0</v>
      </c>
      <c r="AI103" s="30">
        <f t="shared" si="33"/>
        <v>0</v>
      </c>
      <c r="AJ103" s="30">
        <f t="shared" si="34"/>
        <v>0</v>
      </c>
      <c r="AK103" s="30">
        <f t="shared" si="35"/>
        <v>0</v>
      </c>
      <c r="AL103" s="30">
        <f t="shared" si="36"/>
        <v>0</v>
      </c>
      <c r="AM103" s="30">
        <f t="shared" si="37"/>
        <v>0</v>
      </c>
      <c r="AN103" s="9">
        <f t="shared" si="38"/>
        <v>0</v>
      </c>
      <c r="AO103" s="19">
        <f t="shared" si="39"/>
        <v>0</v>
      </c>
      <c r="AP103" s="19">
        <f t="shared" si="40"/>
        <v>0</v>
      </c>
      <c r="AQ103" s="19">
        <f t="shared" si="41"/>
        <v>0</v>
      </c>
      <c r="AR103" s="19">
        <f t="shared" si="42"/>
        <v>0</v>
      </c>
      <c r="AS103" s="19">
        <f t="shared" si="43"/>
        <v>0</v>
      </c>
      <c r="AT103" s="16">
        <f t="shared" si="44"/>
        <v>0</v>
      </c>
      <c r="AU103" s="19">
        <f t="shared" si="45"/>
        <v>0</v>
      </c>
      <c r="AV103" s="19">
        <f t="shared" si="46"/>
        <v>0</v>
      </c>
      <c r="AW103" s="19">
        <f t="shared" si="47"/>
        <v>0</v>
      </c>
      <c r="AX103" s="19">
        <f t="shared" si="48"/>
        <v>0</v>
      </c>
      <c r="AY103" s="19">
        <f t="shared" si="49"/>
        <v>0</v>
      </c>
      <c r="AZ103" s="19">
        <f t="shared" si="50"/>
        <v>0</v>
      </c>
      <c r="BA103" s="19">
        <f t="shared" si="51"/>
        <v>0</v>
      </c>
      <c r="BB103" s="19">
        <f t="shared" si="52"/>
        <v>0</v>
      </c>
      <c r="BC103" s="19">
        <f t="shared" si="53"/>
        <v>0</v>
      </c>
      <c r="BD103" s="19">
        <f t="shared" si="54"/>
        <v>0</v>
      </c>
      <c r="BE103" s="19">
        <f t="shared" si="55"/>
        <v>0</v>
      </c>
      <c r="BF103" s="19">
        <f t="shared" si="56"/>
        <v>0</v>
      </c>
      <c r="BG103" s="19">
        <f t="shared" si="57"/>
        <v>0</v>
      </c>
      <c r="BH103" s="19">
        <f t="shared" si="58"/>
        <v>0</v>
      </c>
      <c r="BI103" s="19">
        <f t="shared" si="59"/>
        <v>0</v>
      </c>
      <c r="BJ103" s="19">
        <f t="shared" si="60"/>
        <v>0</v>
      </c>
      <c r="BK103" s="16">
        <f t="shared" si="61"/>
        <v>0</v>
      </c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</row>
    <row r="104" spans="1:92" x14ac:dyDescent="0.25">
      <c r="A104" s="33" t="s">
        <v>228</v>
      </c>
      <c r="B104" s="32">
        <v>2.5000000000000001E-3</v>
      </c>
      <c r="C104" s="30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16">
        <f t="shared" si="62"/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9">
        <v>0</v>
      </c>
      <c r="AB104" s="9">
        <v>0</v>
      </c>
      <c r="AC104" s="9">
        <v>0</v>
      </c>
      <c r="AD104" s="9">
        <v>0</v>
      </c>
      <c r="AE104" s="9">
        <v>0</v>
      </c>
      <c r="AF104" s="16">
        <f t="shared" si="32"/>
        <v>0</v>
      </c>
      <c r="AG104" s="31">
        <v>0</v>
      </c>
      <c r="AH104" s="31">
        <f t="shared" si="63"/>
        <v>0</v>
      </c>
      <c r="AI104" s="30">
        <f t="shared" si="33"/>
        <v>0</v>
      </c>
      <c r="AJ104" s="30">
        <f t="shared" si="34"/>
        <v>0</v>
      </c>
      <c r="AK104" s="30">
        <f t="shared" si="35"/>
        <v>0</v>
      </c>
      <c r="AL104" s="30">
        <f t="shared" si="36"/>
        <v>0</v>
      </c>
      <c r="AM104" s="30">
        <f t="shared" si="37"/>
        <v>0</v>
      </c>
      <c r="AN104" s="9">
        <f t="shared" si="38"/>
        <v>0</v>
      </c>
      <c r="AO104" s="19">
        <f t="shared" si="39"/>
        <v>0</v>
      </c>
      <c r="AP104" s="19">
        <f t="shared" si="40"/>
        <v>0</v>
      </c>
      <c r="AQ104" s="19">
        <f t="shared" si="41"/>
        <v>0</v>
      </c>
      <c r="AR104" s="19">
        <f t="shared" si="42"/>
        <v>0</v>
      </c>
      <c r="AS104" s="19">
        <f t="shared" si="43"/>
        <v>0</v>
      </c>
      <c r="AT104" s="16">
        <f t="shared" si="44"/>
        <v>0</v>
      </c>
      <c r="AU104" s="19">
        <f t="shared" si="45"/>
        <v>0</v>
      </c>
      <c r="AV104" s="19">
        <f t="shared" si="46"/>
        <v>0</v>
      </c>
      <c r="AW104" s="19">
        <f t="shared" si="47"/>
        <v>0</v>
      </c>
      <c r="AX104" s="19">
        <f t="shared" si="48"/>
        <v>0</v>
      </c>
      <c r="AY104" s="19">
        <f t="shared" si="49"/>
        <v>0</v>
      </c>
      <c r="AZ104" s="19">
        <f t="shared" si="50"/>
        <v>0</v>
      </c>
      <c r="BA104" s="19">
        <f t="shared" si="51"/>
        <v>0</v>
      </c>
      <c r="BB104" s="19">
        <f t="shared" si="52"/>
        <v>0</v>
      </c>
      <c r="BC104" s="19">
        <f t="shared" si="53"/>
        <v>0</v>
      </c>
      <c r="BD104" s="19">
        <f t="shared" si="54"/>
        <v>0</v>
      </c>
      <c r="BE104" s="19">
        <f t="shared" si="55"/>
        <v>0</v>
      </c>
      <c r="BF104" s="19">
        <f t="shared" si="56"/>
        <v>0</v>
      </c>
      <c r="BG104" s="19">
        <f t="shared" si="57"/>
        <v>0</v>
      </c>
      <c r="BH104" s="19">
        <f t="shared" si="58"/>
        <v>0</v>
      </c>
      <c r="BI104" s="19">
        <f t="shared" si="59"/>
        <v>0</v>
      </c>
      <c r="BJ104" s="19">
        <f t="shared" si="60"/>
        <v>0</v>
      </c>
      <c r="BK104" s="16">
        <f t="shared" si="61"/>
        <v>0</v>
      </c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</row>
    <row r="105" spans="1:92" x14ac:dyDescent="0.25">
      <c r="A105" s="33" t="s">
        <v>227</v>
      </c>
      <c r="B105" s="32">
        <v>0</v>
      </c>
      <c r="C105" s="30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16">
        <f t="shared" si="62"/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0</v>
      </c>
      <c r="AB105" s="9">
        <v>0</v>
      </c>
      <c r="AC105" s="9">
        <v>0</v>
      </c>
      <c r="AD105" s="9">
        <v>0</v>
      </c>
      <c r="AE105" s="9">
        <v>0</v>
      </c>
      <c r="AF105" s="16">
        <f t="shared" si="32"/>
        <v>0</v>
      </c>
      <c r="AG105" s="31">
        <v>0</v>
      </c>
      <c r="AH105" s="31">
        <f t="shared" si="63"/>
        <v>0</v>
      </c>
      <c r="AI105" s="30">
        <f t="shared" si="33"/>
        <v>0</v>
      </c>
      <c r="AJ105" s="30">
        <f t="shared" si="34"/>
        <v>0</v>
      </c>
      <c r="AK105" s="30">
        <f t="shared" si="35"/>
        <v>0</v>
      </c>
      <c r="AL105" s="30">
        <f t="shared" si="36"/>
        <v>0</v>
      </c>
      <c r="AM105" s="30">
        <f t="shared" si="37"/>
        <v>0</v>
      </c>
      <c r="AN105" s="9">
        <f t="shared" si="38"/>
        <v>0</v>
      </c>
      <c r="AO105" s="19">
        <f t="shared" si="39"/>
        <v>0</v>
      </c>
      <c r="AP105" s="19">
        <f t="shared" si="40"/>
        <v>0</v>
      </c>
      <c r="AQ105" s="19">
        <f t="shared" si="41"/>
        <v>0</v>
      </c>
      <c r="AR105" s="19">
        <f t="shared" si="42"/>
        <v>0</v>
      </c>
      <c r="AS105" s="19">
        <f t="shared" si="43"/>
        <v>0</v>
      </c>
      <c r="AT105" s="16">
        <f t="shared" si="44"/>
        <v>0</v>
      </c>
      <c r="AU105" s="19">
        <f t="shared" si="45"/>
        <v>0</v>
      </c>
      <c r="AV105" s="19">
        <f t="shared" si="46"/>
        <v>0</v>
      </c>
      <c r="AW105" s="19">
        <f t="shared" si="47"/>
        <v>0</v>
      </c>
      <c r="AX105" s="19">
        <f t="shared" si="48"/>
        <v>0</v>
      </c>
      <c r="AY105" s="19">
        <f t="shared" si="49"/>
        <v>0</v>
      </c>
      <c r="AZ105" s="19">
        <f t="shared" si="50"/>
        <v>0</v>
      </c>
      <c r="BA105" s="19">
        <f t="shared" si="51"/>
        <v>0</v>
      </c>
      <c r="BB105" s="19">
        <f t="shared" si="52"/>
        <v>0</v>
      </c>
      <c r="BC105" s="19">
        <f t="shared" si="53"/>
        <v>0</v>
      </c>
      <c r="BD105" s="19">
        <f t="shared" si="54"/>
        <v>0</v>
      </c>
      <c r="BE105" s="19">
        <f t="shared" si="55"/>
        <v>0</v>
      </c>
      <c r="BF105" s="19">
        <f t="shared" si="56"/>
        <v>0</v>
      </c>
      <c r="BG105" s="19">
        <f t="shared" si="57"/>
        <v>0</v>
      </c>
      <c r="BH105" s="19">
        <f t="shared" si="58"/>
        <v>0</v>
      </c>
      <c r="BI105" s="19">
        <f t="shared" si="59"/>
        <v>0</v>
      </c>
      <c r="BJ105" s="19">
        <f t="shared" si="60"/>
        <v>0</v>
      </c>
      <c r="BK105" s="16">
        <f t="shared" si="61"/>
        <v>0</v>
      </c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</row>
    <row r="106" spans="1:92" x14ac:dyDescent="0.25">
      <c r="A106" s="33" t="s">
        <v>226</v>
      </c>
      <c r="B106" s="32">
        <v>0</v>
      </c>
      <c r="C106" s="30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16">
        <f t="shared" si="62"/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9">
        <v>0</v>
      </c>
      <c r="AB106" s="9">
        <v>0</v>
      </c>
      <c r="AC106" s="9">
        <v>0</v>
      </c>
      <c r="AD106" s="9">
        <v>0</v>
      </c>
      <c r="AE106" s="9">
        <v>0</v>
      </c>
      <c r="AF106" s="16">
        <f t="shared" si="32"/>
        <v>0</v>
      </c>
      <c r="AG106" s="31">
        <v>0</v>
      </c>
      <c r="AH106" s="31">
        <f t="shared" si="63"/>
        <v>0</v>
      </c>
      <c r="AI106" s="30">
        <f t="shared" si="33"/>
        <v>0</v>
      </c>
      <c r="AJ106" s="30">
        <f t="shared" si="34"/>
        <v>0</v>
      </c>
      <c r="AK106" s="30">
        <f t="shared" si="35"/>
        <v>0</v>
      </c>
      <c r="AL106" s="30">
        <f t="shared" si="36"/>
        <v>0</v>
      </c>
      <c r="AM106" s="30">
        <f t="shared" si="37"/>
        <v>0</v>
      </c>
      <c r="AN106" s="9">
        <f t="shared" si="38"/>
        <v>0</v>
      </c>
      <c r="AO106" s="19">
        <f t="shared" si="39"/>
        <v>0</v>
      </c>
      <c r="AP106" s="19">
        <f t="shared" si="40"/>
        <v>0</v>
      </c>
      <c r="AQ106" s="19">
        <f t="shared" si="41"/>
        <v>0</v>
      </c>
      <c r="AR106" s="19">
        <f t="shared" si="42"/>
        <v>0</v>
      </c>
      <c r="AS106" s="19">
        <f t="shared" si="43"/>
        <v>0</v>
      </c>
      <c r="AT106" s="16">
        <f t="shared" si="44"/>
        <v>0</v>
      </c>
      <c r="AU106" s="19">
        <f t="shared" si="45"/>
        <v>0</v>
      </c>
      <c r="AV106" s="19">
        <f t="shared" si="46"/>
        <v>0</v>
      </c>
      <c r="AW106" s="19">
        <f t="shared" si="47"/>
        <v>0</v>
      </c>
      <c r="AX106" s="19">
        <f t="shared" si="48"/>
        <v>0</v>
      </c>
      <c r="AY106" s="19">
        <f t="shared" si="49"/>
        <v>0</v>
      </c>
      <c r="AZ106" s="19">
        <f t="shared" si="50"/>
        <v>0</v>
      </c>
      <c r="BA106" s="19">
        <f t="shared" si="51"/>
        <v>0</v>
      </c>
      <c r="BB106" s="19">
        <f t="shared" si="52"/>
        <v>0</v>
      </c>
      <c r="BC106" s="19">
        <f t="shared" si="53"/>
        <v>0</v>
      </c>
      <c r="BD106" s="19">
        <f t="shared" si="54"/>
        <v>0</v>
      </c>
      <c r="BE106" s="19">
        <f t="shared" si="55"/>
        <v>0</v>
      </c>
      <c r="BF106" s="19">
        <f t="shared" si="56"/>
        <v>0</v>
      </c>
      <c r="BG106" s="19">
        <f t="shared" si="57"/>
        <v>0</v>
      </c>
      <c r="BH106" s="19">
        <f t="shared" si="58"/>
        <v>0</v>
      </c>
      <c r="BI106" s="19">
        <f t="shared" si="59"/>
        <v>0</v>
      </c>
      <c r="BJ106" s="19">
        <f t="shared" si="60"/>
        <v>0</v>
      </c>
      <c r="BK106" s="16">
        <f t="shared" si="61"/>
        <v>0</v>
      </c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</row>
    <row r="107" spans="1:92" x14ac:dyDescent="0.25">
      <c r="A107" s="33" t="s">
        <v>225</v>
      </c>
      <c r="B107" s="32">
        <v>0.16789999999999999</v>
      </c>
      <c r="C107" s="30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16">
        <f t="shared" si="62"/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0</v>
      </c>
      <c r="AB107" s="9">
        <v>0</v>
      </c>
      <c r="AC107" s="9">
        <v>0</v>
      </c>
      <c r="AD107" s="9">
        <v>0</v>
      </c>
      <c r="AE107" s="9">
        <v>0</v>
      </c>
      <c r="AF107" s="16">
        <f t="shared" si="32"/>
        <v>0</v>
      </c>
      <c r="AG107" s="31">
        <v>0</v>
      </c>
      <c r="AH107" s="31">
        <f t="shared" si="63"/>
        <v>0</v>
      </c>
      <c r="AI107" s="30">
        <f t="shared" si="33"/>
        <v>0</v>
      </c>
      <c r="AJ107" s="30">
        <f t="shared" si="34"/>
        <v>0</v>
      </c>
      <c r="AK107" s="30">
        <f t="shared" si="35"/>
        <v>0</v>
      </c>
      <c r="AL107" s="30">
        <f t="shared" si="36"/>
        <v>0</v>
      </c>
      <c r="AM107" s="30">
        <f t="shared" si="37"/>
        <v>0</v>
      </c>
      <c r="AN107" s="9">
        <f t="shared" si="38"/>
        <v>0</v>
      </c>
      <c r="AO107" s="19">
        <f t="shared" si="39"/>
        <v>0</v>
      </c>
      <c r="AP107" s="19">
        <f t="shared" si="40"/>
        <v>0</v>
      </c>
      <c r="AQ107" s="19">
        <f t="shared" si="41"/>
        <v>0</v>
      </c>
      <c r="AR107" s="19">
        <f t="shared" si="42"/>
        <v>0</v>
      </c>
      <c r="AS107" s="19">
        <f t="shared" si="43"/>
        <v>0</v>
      </c>
      <c r="AT107" s="16">
        <f t="shared" si="44"/>
        <v>0</v>
      </c>
      <c r="AU107" s="19">
        <f t="shared" si="45"/>
        <v>0</v>
      </c>
      <c r="AV107" s="19">
        <f t="shared" si="46"/>
        <v>0</v>
      </c>
      <c r="AW107" s="19">
        <f t="shared" si="47"/>
        <v>0</v>
      </c>
      <c r="AX107" s="19">
        <f t="shared" si="48"/>
        <v>0</v>
      </c>
      <c r="AY107" s="19">
        <f t="shared" si="49"/>
        <v>0</v>
      </c>
      <c r="AZ107" s="19">
        <f t="shared" si="50"/>
        <v>0</v>
      </c>
      <c r="BA107" s="19">
        <f t="shared" si="51"/>
        <v>0</v>
      </c>
      <c r="BB107" s="19">
        <f t="shared" si="52"/>
        <v>0</v>
      </c>
      <c r="BC107" s="19">
        <f t="shared" si="53"/>
        <v>0</v>
      </c>
      <c r="BD107" s="19">
        <f t="shared" si="54"/>
        <v>0</v>
      </c>
      <c r="BE107" s="19">
        <f t="shared" si="55"/>
        <v>0</v>
      </c>
      <c r="BF107" s="19">
        <f t="shared" si="56"/>
        <v>0</v>
      </c>
      <c r="BG107" s="19">
        <f t="shared" si="57"/>
        <v>0</v>
      </c>
      <c r="BH107" s="19">
        <f t="shared" si="58"/>
        <v>0</v>
      </c>
      <c r="BI107" s="19">
        <f t="shared" si="59"/>
        <v>0</v>
      </c>
      <c r="BJ107" s="19">
        <f t="shared" si="60"/>
        <v>0</v>
      </c>
      <c r="BK107" s="16">
        <f t="shared" si="61"/>
        <v>0</v>
      </c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</row>
    <row r="108" spans="1:92" x14ac:dyDescent="0.25">
      <c r="A108" s="33" t="s">
        <v>224</v>
      </c>
      <c r="B108" s="32">
        <v>0</v>
      </c>
      <c r="C108" s="30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16">
        <f t="shared" si="62"/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9">
        <v>0</v>
      </c>
      <c r="AB108" s="9">
        <v>0</v>
      </c>
      <c r="AC108" s="9">
        <v>0</v>
      </c>
      <c r="AD108" s="9">
        <v>0</v>
      </c>
      <c r="AE108" s="9">
        <v>0</v>
      </c>
      <c r="AF108" s="16">
        <f t="shared" si="32"/>
        <v>0</v>
      </c>
      <c r="AG108" s="31">
        <v>0</v>
      </c>
      <c r="AH108" s="31">
        <f t="shared" si="63"/>
        <v>0</v>
      </c>
      <c r="AI108" s="30">
        <f t="shared" si="33"/>
        <v>0</v>
      </c>
      <c r="AJ108" s="30">
        <f t="shared" si="34"/>
        <v>0</v>
      </c>
      <c r="AK108" s="30">
        <f t="shared" si="35"/>
        <v>0</v>
      </c>
      <c r="AL108" s="30">
        <f t="shared" si="36"/>
        <v>0</v>
      </c>
      <c r="AM108" s="30">
        <f t="shared" si="37"/>
        <v>0</v>
      </c>
      <c r="AN108" s="9">
        <f t="shared" si="38"/>
        <v>0</v>
      </c>
      <c r="AO108" s="19">
        <f t="shared" si="39"/>
        <v>0</v>
      </c>
      <c r="AP108" s="19">
        <f t="shared" si="40"/>
        <v>0</v>
      </c>
      <c r="AQ108" s="19">
        <f t="shared" si="41"/>
        <v>0</v>
      </c>
      <c r="AR108" s="19">
        <f t="shared" si="42"/>
        <v>0</v>
      </c>
      <c r="AS108" s="19">
        <f t="shared" si="43"/>
        <v>0</v>
      </c>
      <c r="AT108" s="16">
        <f t="shared" si="44"/>
        <v>0</v>
      </c>
      <c r="AU108" s="19">
        <f t="shared" si="45"/>
        <v>0</v>
      </c>
      <c r="AV108" s="19">
        <f t="shared" si="46"/>
        <v>0</v>
      </c>
      <c r="AW108" s="19">
        <f t="shared" si="47"/>
        <v>0</v>
      </c>
      <c r="AX108" s="19">
        <f t="shared" si="48"/>
        <v>0</v>
      </c>
      <c r="AY108" s="19">
        <f t="shared" si="49"/>
        <v>0</v>
      </c>
      <c r="AZ108" s="19">
        <f t="shared" si="50"/>
        <v>0</v>
      </c>
      <c r="BA108" s="19">
        <f t="shared" si="51"/>
        <v>0</v>
      </c>
      <c r="BB108" s="19">
        <f t="shared" si="52"/>
        <v>0</v>
      </c>
      <c r="BC108" s="19">
        <f t="shared" si="53"/>
        <v>0</v>
      </c>
      <c r="BD108" s="19">
        <f t="shared" si="54"/>
        <v>0</v>
      </c>
      <c r="BE108" s="19">
        <f t="shared" si="55"/>
        <v>0</v>
      </c>
      <c r="BF108" s="19">
        <f t="shared" si="56"/>
        <v>0</v>
      </c>
      <c r="BG108" s="19">
        <f t="shared" si="57"/>
        <v>0</v>
      </c>
      <c r="BH108" s="19">
        <f t="shared" si="58"/>
        <v>0</v>
      </c>
      <c r="BI108" s="19">
        <f t="shared" si="59"/>
        <v>0</v>
      </c>
      <c r="BJ108" s="19">
        <f t="shared" si="60"/>
        <v>0</v>
      </c>
      <c r="BK108" s="16">
        <f t="shared" si="61"/>
        <v>0</v>
      </c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</row>
    <row r="109" spans="1:92" x14ac:dyDescent="0.25">
      <c r="A109" s="33" t="s">
        <v>223</v>
      </c>
      <c r="B109" s="32">
        <v>0.15390000000000001</v>
      </c>
      <c r="C109" s="30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16">
        <f t="shared" si="62"/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0</v>
      </c>
      <c r="AB109" s="9">
        <v>0</v>
      </c>
      <c r="AC109" s="9">
        <v>0</v>
      </c>
      <c r="AD109" s="9">
        <v>0</v>
      </c>
      <c r="AE109" s="9">
        <v>0</v>
      </c>
      <c r="AF109" s="16">
        <f t="shared" si="32"/>
        <v>0</v>
      </c>
      <c r="AG109" s="31">
        <v>0</v>
      </c>
      <c r="AH109" s="31">
        <f t="shared" si="63"/>
        <v>0</v>
      </c>
      <c r="AI109" s="30">
        <f t="shared" si="33"/>
        <v>0</v>
      </c>
      <c r="AJ109" s="30">
        <f t="shared" si="34"/>
        <v>0</v>
      </c>
      <c r="AK109" s="30">
        <f t="shared" si="35"/>
        <v>0</v>
      </c>
      <c r="AL109" s="30">
        <f t="shared" si="36"/>
        <v>0</v>
      </c>
      <c r="AM109" s="30">
        <f t="shared" si="37"/>
        <v>0</v>
      </c>
      <c r="AN109" s="9">
        <f t="shared" si="38"/>
        <v>0</v>
      </c>
      <c r="AO109" s="19">
        <f t="shared" si="39"/>
        <v>0</v>
      </c>
      <c r="AP109" s="19">
        <f t="shared" si="40"/>
        <v>0</v>
      </c>
      <c r="AQ109" s="19">
        <f t="shared" si="41"/>
        <v>0</v>
      </c>
      <c r="AR109" s="19">
        <f t="shared" si="42"/>
        <v>0</v>
      </c>
      <c r="AS109" s="19">
        <f t="shared" si="43"/>
        <v>0</v>
      </c>
      <c r="AT109" s="16">
        <f t="shared" si="44"/>
        <v>0</v>
      </c>
      <c r="AU109" s="19">
        <f t="shared" si="45"/>
        <v>0</v>
      </c>
      <c r="AV109" s="19">
        <f t="shared" si="46"/>
        <v>0</v>
      </c>
      <c r="AW109" s="19">
        <f t="shared" si="47"/>
        <v>0</v>
      </c>
      <c r="AX109" s="19">
        <f t="shared" si="48"/>
        <v>0</v>
      </c>
      <c r="AY109" s="19">
        <f t="shared" si="49"/>
        <v>0</v>
      </c>
      <c r="AZ109" s="19">
        <f t="shared" si="50"/>
        <v>0</v>
      </c>
      <c r="BA109" s="19">
        <f t="shared" si="51"/>
        <v>0</v>
      </c>
      <c r="BB109" s="19">
        <f t="shared" si="52"/>
        <v>0</v>
      </c>
      <c r="BC109" s="19">
        <f t="shared" si="53"/>
        <v>0</v>
      </c>
      <c r="BD109" s="19">
        <f t="shared" si="54"/>
        <v>0</v>
      </c>
      <c r="BE109" s="19">
        <f t="shared" si="55"/>
        <v>0</v>
      </c>
      <c r="BF109" s="19">
        <f t="shared" si="56"/>
        <v>0</v>
      </c>
      <c r="BG109" s="19">
        <f t="shared" si="57"/>
        <v>0</v>
      </c>
      <c r="BH109" s="19">
        <f t="shared" si="58"/>
        <v>0</v>
      </c>
      <c r="BI109" s="19">
        <f t="shared" si="59"/>
        <v>0</v>
      </c>
      <c r="BJ109" s="19">
        <f t="shared" si="60"/>
        <v>0</v>
      </c>
      <c r="BK109" s="16">
        <f t="shared" si="61"/>
        <v>0</v>
      </c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</row>
    <row r="110" spans="1:92" x14ac:dyDescent="0.25">
      <c r="A110" s="33" t="s">
        <v>222</v>
      </c>
      <c r="B110" s="32">
        <v>0</v>
      </c>
      <c r="C110" s="30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16">
        <f t="shared" si="62"/>
        <v>0</v>
      </c>
      <c r="P110" s="9">
        <v>0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9">
        <v>0</v>
      </c>
      <c r="AA110" s="9">
        <v>0</v>
      </c>
      <c r="AB110" s="9">
        <v>0</v>
      </c>
      <c r="AC110" s="9">
        <v>0</v>
      </c>
      <c r="AD110" s="9">
        <v>0</v>
      </c>
      <c r="AE110" s="9">
        <v>0</v>
      </c>
      <c r="AF110" s="16">
        <f t="shared" si="32"/>
        <v>0</v>
      </c>
      <c r="AG110" s="31">
        <v>0</v>
      </c>
      <c r="AH110" s="31">
        <f t="shared" si="63"/>
        <v>0</v>
      </c>
      <c r="AI110" s="30">
        <f t="shared" si="33"/>
        <v>0</v>
      </c>
      <c r="AJ110" s="30">
        <f t="shared" si="34"/>
        <v>0</v>
      </c>
      <c r="AK110" s="30">
        <f t="shared" si="35"/>
        <v>0</v>
      </c>
      <c r="AL110" s="30">
        <f t="shared" si="36"/>
        <v>0</v>
      </c>
      <c r="AM110" s="30">
        <f t="shared" si="37"/>
        <v>0</v>
      </c>
      <c r="AN110" s="9">
        <f t="shared" si="38"/>
        <v>0</v>
      </c>
      <c r="AO110" s="19">
        <f t="shared" si="39"/>
        <v>0</v>
      </c>
      <c r="AP110" s="19">
        <f t="shared" si="40"/>
        <v>0</v>
      </c>
      <c r="AQ110" s="19">
        <f t="shared" si="41"/>
        <v>0</v>
      </c>
      <c r="AR110" s="19">
        <f t="shared" si="42"/>
        <v>0</v>
      </c>
      <c r="AS110" s="19">
        <f t="shared" si="43"/>
        <v>0</v>
      </c>
      <c r="AT110" s="16">
        <f t="shared" si="44"/>
        <v>0</v>
      </c>
      <c r="AU110" s="19">
        <f t="shared" si="45"/>
        <v>0</v>
      </c>
      <c r="AV110" s="19">
        <f t="shared" si="46"/>
        <v>0</v>
      </c>
      <c r="AW110" s="19">
        <f t="shared" si="47"/>
        <v>0</v>
      </c>
      <c r="AX110" s="19">
        <f t="shared" si="48"/>
        <v>0</v>
      </c>
      <c r="AY110" s="19">
        <f t="shared" si="49"/>
        <v>0</v>
      </c>
      <c r="AZ110" s="19">
        <f t="shared" si="50"/>
        <v>0</v>
      </c>
      <c r="BA110" s="19">
        <f t="shared" si="51"/>
        <v>0</v>
      </c>
      <c r="BB110" s="19">
        <f t="shared" si="52"/>
        <v>0</v>
      </c>
      <c r="BC110" s="19">
        <f t="shared" si="53"/>
        <v>0</v>
      </c>
      <c r="BD110" s="19">
        <f t="shared" si="54"/>
        <v>0</v>
      </c>
      <c r="BE110" s="19">
        <f t="shared" si="55"/>
        <v>0</v>
      </c>
      <c r="BF110" s="19">
        <f t="shared" si="56"/>
        <v>0</v>
      </c>
      <c r="BG110" s="19">
        <f t="shared" si="57"/>
        <v>0</v>
      </c>
      <c r="BH110" s="19">
        <f t="shared" si="58"/>
        <v>0</v>
      </c>
      <c r="BI110" s="19">
        <f t="shared" si="59"/>
        <v>0</v>
      </c>
      <c r="BJ110" s="19">
        <f t="shared" si="60"/>
        <v>0</v>
      </c>
      <c r="BK110" s="16">
        <f t="shared" si="61"/>
        <v>0</v>
      </c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</row>
    <row r="111" spans="1:92" x14ac:dyDescent="0.25">
      <c r="A111" s="33" t="s">
        <v>221</v>
      </c>
      <c r="B111" s="32">
        <v>0.1371</v>
      </c>
      <c r="C111" s="30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16">
        <f t="shared" si="62"/>
        <v>0</v>
      </c>
      <c r="P111" s="9">
        <v>0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0</v>
      </c>
      <c r="AB111" s="9">
        <v>0</v>
      </c>
      <c r="AC111" s="9">
        <v>0</v>
      </c>
      <c r="AD111" s="9">
        <v>0</v>
      </c>
      <c r="AE111" s="9">
        <v>0</v>
      </c>
      <c r="AF111" s="16">
        <f t="shared" si="32"/>
        <v>0</v>
      </c>
      <c r="AG111" s="31">
        <v>0</v>
      </c>
      <c r="AH111" s="31">
        <f t="shared" si="63"/>
        <v>0</v>
      </c>
      <c r="AI111" s="30">
        <f t="shared" si="33"/>
        <v>0</v>
      </c>
      <c r="AJ111" s="30">
        <f t="shared" si="34"/>
        <v>0</v>
      </c>
      <c r="AK111" s="30">
        <f t="shared" si="35"/>
        <v>0</v>
      </c>
      <c r="AL111" s="30">
        <f t="shared" si="36"/>
        <v>0</v>
      </c>
      <c r="AM111" s="30">
        <f t="shared" si="37"/>
        <v>0</v>
      </c>
      <c r="AN111" s="9">
        <f t="shared" si="38"/>
        <v>0</v>
      </c>
      <c r="AO111" s="19">
        <f t="shared" si="39"/>
        <v>0</v>
      </c>
      <c r="AP111" s="19">
        <f t="shared" si="40"/>
        <v>0</v>
      </c>
      <c r="AQ111" s="19">
        <f t="shared" si="41"/>
        <v>0</v>
      </c>
      <c r="AR111" s="19">
        <f t="shared" si="42"/>
        <v>0</v>
      </c>
      <c r="AS111" s="19">
        <f t="shared" si="43"/>
        <v>0</v>
      </c>
      <c r="AT111" s="16">
        <f t="shared" si="44"/>
        <v>0</v>
      </c>
      <c r="AU111" s="19">
        <f t="shared" si="45"/>
        <v>0</v>
      </c>
      <c r="AV111" s="19">
        <f t="shared" si="46"/>
        <v>0</v>
      </c>
      <c r="AW111" s="19">
        <f t="shared" si="47"/>
        <v>0</v>
      </c>
      <c r="AX111" s="19">
        <f t="shared" si="48"/>
        <v>0</v>
      </c>
      <c r="AY111" s="19">
        <f t="shared" si="49"/>
        <v>0</v>
      </c>
      <c r="AZ111" s="19">
        <f t="shared" si="50"/>
        <v>0</v>
      </c>
      <c r="BA111" s="19">
        <f t="shared" si="51"/>
        <v>0</v>
      </c>
      <c r="BB111" s="19">
        <f t="shared" si="52"/>
        <v>0</v>
      </c>
      <c r="BC111" s="19">
        <f t="shared" si="53"/>
        <v>0</v>
      </c>
      <c r="BD111" s="19">
        <f t="shared" si="54"/>
        <v>0</v>
      </c>
      <c r="BE111" s="19">
        <f t="shared" si="55"/>
        <v>0</v>
      </c>
      <c r="BF111" s="19">
        <f t="shared" si="56"/>
        <v>0</v>
      </c>
      <c r="BG111" s="19">
        <f t="shared" si="57"/>
        <v>0</v>
      </c>
      <c r="BH111" s="19">
        <f t="shared" si="58"/>
        <v>0</v>
      </c>
      <c r="BI111" s="19">
        <f t="shared" si="59"/>
        <v>0</v>
      </c>
      <c r="BJ111" s="19">
        <f t="shared" si="60"/>
        <v>0</v>
      </c>
      <c r="BK111" s="16">
        <f t="shared" si="61"/>
        <v>0</v>
      </c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</row>
    <row r="112" spans="1:92" x14ac:dyDescent="0.25">
      <c r="A112" s="33" t="s">
        <v>220</v>
      </c>
      <c r="B112" s="32">
        <v>0</v>
      </c>
      <c r="C112" s="30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16">
        <f t="shared" si="62"/>
        <v>0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9">
        <v>0</v>
      </c>
      <c r="AA112" s="9">
        <v>0</v>
      </c>
      <c r="AB112" s="9">
        <v>0</v>
      </c>
      <c r="AC112" s="9">
        <v>0</v>
      </c>
      <c r="AD112" s="9">
        <v>0</v>
      </c>
      <c r="AE112" s="9">
        <v>0</v>
      </c>
      <c r="AF112" s="16">
        <f t="shared" si="32"/>
        <v>0</v>
      </c>
      <c r="AG112" s="31">
        <v>0</v>
      </c>
      <c r="AH112" s="31">
        <f t="shared" si="63"/>
        <v>0</v>
      </c>
      <c r="AI112" s="30">
        <f t="shared" si="33"/>
        <v>0</v>
      </c>
      <c r="AJ112" s="30">
        <f t="shared" si="34"/>
        <v>0</v>
      </c>
      <c r="AK112" s="30">
        <f t="shared" si="35"/>
        <v>0</v>
      </c>
      <c r="AL112" s="30">
        <f t="shared" si="36"/>
        <v>0</v>
      </c>
      <c r="AM112" s="30">
        <f t="shared" si="37"/>
        <v>0</v>
      </c>
      <c r="AN112" s="9">
        <f t="shared" si="38"/>
        <v>0</v>
      </c>
      <c r="AO112" s="19">
        <f t="shared" si="39"/>
        <v>0</v>
      </c>
      <c r="AP112" s="19">
        <f t="shared" si="40"/>
        <v>0</v>
      </c>
      <c r="AQ112" s="19">
        <f t="shared" si="41"/>
        <v>0</v>
      </c>
      <c r="AR112" s="19">
        <f t="shared" si="42"/>
        <v>0</v>
      </c>
      <c r="AS112" s="19">
        <f t="shared" si="43"/>
        <v>0</v>
      </c>
      <c r="AT112" s="16">
        <f t="shared" si="44"/>
        <v>0</v>
      </c>
      <c r="AU112" s="19">
        <f t="shared" si="45"/>
        <v>0</v>
      </c>
      <c r="AV112" s="19">
        <f t="shared" si="46"/>
        <v>0</v>
      </c>
      <c r="AW112" s="19">
        <f t="shared" si="47"/>
        <v>0</v>
      </c>
      <c r="AX112" s="19">
        <f t="shared" si="48"/>
        <v>0</v>
      </c>
      <c r="AY112" s="19">
        <f t="shared" si="49"/>
        <v>0</v>
      </c>
      <c r="AZ112" s="19">
        <f t="shared" si="50"/>
        <v>0</v>
      </c>
      <c r="BA112" s="19">
        <f t="shared" si="51"/>
        <v>0</v>
      </c>
      <c r="BB112" s="19">
        <f t="shared" si="52"/>
        <v>0</v>
      </c>
      <c r="BC112" s="19">
        <f t="shared" si="53"/>
        <v>0</v>
      </c>
      <c r="BD112" s="19">
        <f t="shared" si="54"/>
        <v>0</v>
      </c>
      <c r="BE112" s="19">
        <f t="shared" si="55"/>
        <v>0</v>
      </c>
      <c r="BF112" s="19">
        <f t="shared" si="56"/>
        <v>0</v>
      </c>
      <c r="BG112" s="19">
        <f t="shared" si="57"/>
        <v>0</v>
      </c>
      <c r="BH112" s="19">
        <f t="shared" si="58"/>
        <v>0</v>
      </c>
      <c r="BI112" s="19">
        <f t="shared" si="59"/>
        <v>0</v>
      </c>
      <c r="BJ112" s="19">
        <f t="shared" si="60"/>
        <v>0</v>
      </c>
      <c r="BK112" s="16">
        <f t="shared" si="61"/>
        <v>0</v>
      </c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</row>
    <row r="113" spans="1:92" x14ac:dyDescent="0.25">
      <c r="A113" s="33" t="s">
        <v>219</v>
      </c>
      <c r="B113" s="32">
        <v>2.7099999999999999E-2</v>
      </c>
      <c r="C113" s="30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16">
        <f t="shared" si="62"/>
        <v>0</v>
      </c>
      <c r="P113" s="9">
        <v>0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0</v>
      </c>
      <c r="AB113" s="9">
        <v>0</v>
      </c>
      <c r="AC113" s="9">
        <v>0</v>
      </c>
      <c r="AD113" s="9">
        <v>0</v>
      </c>
      <c r="AE113" s="9">
        <v>0</v>
      </c>
      <c r="AF113" s="16">
        <f t="shared" si="32"/>
        <v>0</v>
      </c>
      <c r="AG113" s="31">
        <v>0</v>
      </c>
      <c r="AH113" s="31">
        <f t="shared" si="63"/>
        <v>0</v>
      </c>
      <c r="AI113" s="30">
        <f t="shared" si="33"/>
        <v>0</v>
      </c>
      <c r="AJ113" s="30">
        <f t="shared" si="34"/>
        <v>0</v>
      </c>
      <c r="AK113" s="30">
        <f t="shared" si="35"/>
        <v>0</v>
      </c>
      <c r="AL113" s="30">
        <f t="shared" si="36"/>
        <v>0</v>
      </c>
      <c r="AM113" s="30">
        <f t="shared" si="37"/>
        <v>0</v>
      </c>
      <c r="AN113" s="9">
        <f t="shared" si="38"/>
        <v>0</v>
      </c>
      <c r="AO113" s="19">
        <f t="shared" si="39"/>
        <v>0</v>
      </c>
      <c r="AP113" s="19">
        <f t="shared" si="40"/>
        <v>0</v>
      </c>
      <c r="AQ113" s="19">
        <f t="shared" si="41"/>
        <v>0</v>
      </c>
      <c r="AR113" s="19">
        <f t="shared" si="42"/>
        <v>0</v>
      </c>
      <c r="AS113" s="19">
        <f t="shared" si="43"/>
        <v>0</v>
      </c>
      <c r="AT113" s="16">
        <f t="shared" si="44"/>
        <v>0</v>
      </c>
      <c r="AU113" s="19">
        <f t="shared" si="45"/>
        <v>0</v>
      </c>
      <c r="AV113" s="19">
        <f t="shared" si="46"/>
        <v>0</v>
      </c>
      <c r="AW113" s="19">
        <f t="shared" si="47"/>
        <v>0</v>
      </c>
      <c r="AX113" s="19">
        <f t="shared" si="48"/>
        <v>0</v>
      </c>
      <c r="AY113" s="19">
        <f t="shared" si="49"/>
        <v>0</v>
      </c>
      <c r="AZ113" s="19">
        <f t="shared" si="50"/>
        <v>0</v>
      </c>
      <c r="BA113" s="19">
        <f t="shared" si="51"/>
        <v>0</v>
      </c>
      <c r="BB113" s="19">
        <f t="shared" si="52"/>
        <v>0</v>
      </c>
      <c r="BC113" s="19">
        <f t="shared" si="53"/>
        <v>0</v>
      </c>
      <c r="BD113" s="19">
        <f t="shared" si="54"/>
        <v>0</v>
      </c>
      <c r="BE113" s="19">
        <f t="shared" si="55"/>
        <v>0</v>
      </c>
      <c r="BF113" s="19">
        <f t="shared" si="56"/>
        <v>0</v>
      </c>
      <c r="BG113" s="19">
        <f t="shared" si="57"/>
        <v>0</v>
      </c>
      <c r="BH113" s="19">
        <f t="shared" si="58"/>
        <v>0</v>
      </c>
      <c r="BI113" s="19">
        <f t="shared" si="59"/>
        <v>0</v>
      </c>
      <c r="BJ113" s="19">
        <f t="shared" si="60"/>
        <v>0</v>
      </c>
      <c r="BK113" s="16">
        <f t="shared" si="61"/>
        <v>0</v>
      </c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</row>
    <row r="114" spans="1:92" x14ac:dyDescent="0.25">
      <c r="A114" s="33" t="s">
        <v>218</v>
      </c>
      <c r="B114" s="32">
        <v>2.5100000000000001E-2</v>
      </c>
      <c r="C114" s="30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16">
        <f t="shared" si="62"/>
        <v>0</v>
      </c>
      <c r="P114" s="9">
        <v>0</v>
      </c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  <c r="AA114" s="9">
        <v>0</v>
      </c>
      <c r="AB114" s="9">
        <v>0</v>
      </c>
      <c r="AC114" s="9">
        <v>0</v>
      </c>
      <c r="AD114" s="9">
        <v>0</v>
      </c>
      <c r="AE114" s="9">
        <v>0</v>
      </c>
      <c r="AF114" s="16">
        <f t="shared" si="32"/>
        <v>0</v>
      </c>
      <c r="AG114" s="31">
        <v>0</v>
      </c>
      <c r="AH114" s="31">
        <f t="shared" si="63"/>
        <v>0</v>
      </c>
      <c r="AI114" s="30">
        <f t="shared" si="33"/>
        <v>0</v>
      </c>
      <c r="AJ114" s="30">
        <f t="shared" si="34"/>
        <v>0</v>
      </c>
      <c r="AK114" s="30">
        <f t="shared" si="35"/>
        <v>0</v>
      </c>
      <c r="AL114" s="30">
        <f t="shared" si="36"/>
        <v>0</v>
      </c>
      <c r="AM114" s="30">
        <f t="shared" si="37"/>
        <v>0</v>
      </c>
      <c r="AN114" s="9">
        <f t="shared" si="38"/>
        <v>0</v>
      </c>
      <c r="AO114" s="19">
        <f t="shared" si="39"/>
        <v>0</v>
      </c>
      <c r="AP114" s="19">
        <f t="shared" si="40"/>
        <v>0</v>
      </c>
      <c r="AQ114" s="19">
        <f t="shared" si="41"/>
        <v>0</v>
      </c>
      <c r="AR114" s="19">
        <f t="shared" si="42"/>
        <v>0</v>
      </c>
      <c r="AS114" s="19">
        <f t="shared" si="43"/>
        <v>0</v>
      </c>
      <c r="AT114" s="16">
        <f t="shared" si="44"/>
        <v>0</v>
      </c>
      <c r="AU114" s="19">
        <f t="shared" si="45"/>
        <v>0</v>
      </c>
      <c r="AV114" s="19">
        <f t="shared" si="46"/>
        <v>0</v>
      </c>
      <c r="AW114" s="19">
        <f t="shared" si="47"/>
        <v>0</v>
      </c>
      <c r="AX114" s="19">
        <f t="shared" si="48"/>
        <v>0</v>
      </c>
      <c r="AY114" s="19">
        <f t="shared" si="49"/>
        <v>0</v>
      </c>
      <c r="AZ114" s="19">
        <f t="shared" si="50"/>
        <v>0</v>
      </c>
      <c r="BA114" s="19">
        <f t="shared" si="51"/>
        <v>0</v>
      </c>
      <c r="BB114" s="19">
        <f t="shared" si="52"/>
        <v>0</v>
      </c>
      <c r="BC114" s="19">
        <f t="shared" si="53"/>
        <v>0</v>
      </c>
      <c r="BD114" s="19">
        <f t="shared" si="54"/>
        <v>0</v>
      </c>
      <c r="BE114" s="19">
        <f t="shared" si="55"/>
        <v>0</v>
      </c>
      <c r="BF114" s="19">
        <f t="shared" si="56"/>
        <v>0</v>
      </c>
      <c r="BG114" s="19">
        <f t="shared" si="57"/>
        <v>0</v>
      </c>
      <c r="BH114" s="19">
        <f t="shared" si="58"/>
        <v>0</v>
      </c>
      <c r="BI114" s="19">
        <f t="shared" si="59"/>
        <v>0</v>
      </c>
      <c r="BJ114" s="19">
        <f t="shared" si="60"/>
        <v>0</v>
      </c>
      <c r="BK114" s="16">
        <f t="shared" si="61"/>
        <v>0</v>
      </c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</row>
    <row r="115" spans="1:92" x14ac:dyDescent="0.25">
      <c r="A115" s="33" t="s">
        <v>217</v>
      </c>
      <c r="B115" s="32">
        <v>1.7600000000000001E-2</v>
      </c>
      <c r="C115" s="30">
        <v>0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16">
        <f t="shared" si="62"/>
        <v>0</v>
      </c>
      <c r="P115" s="9">
        <v>0</v>
      </c>
      <c r="Q115" s="9">
        <v>0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9">
        <v>0</v>
      </c>
      <c r="AB115" s="9">
        <v>0</v>
      </c>
      <c r="AC115" s="9">
        <v>0</v>
      </c>
      <c r="AD115" s="9">
        <v>0</v>
      </c>
      <c r="AE115" s="9">
        <v>0</v>
      </c>
      <c r="AF115" s="16">
        <f t="shared" si="32"/>
        <v>0</v>
      </c>
      <c r="AG115" s="31">
        <v>0</v>
      </c>
      <c r="AH115" s="31">
        <f t="shared" si="63"/>
        <v>0</v>
      </c>
      <c r="AI115" s="30">
        <f t="shared" si="33"/>
        <v>0</v>
      </c>
      <c r="AJ115" s="30">
        <f t="shared" si="34"/>
        <v>0</v>
      </c>
      <c r="AK115" s="30">
        <f t="shared" si="35"/>
        <v>0</v>
      </c>
      <c r="AL115" s="30">
        <f t="shared" si="36"/>
        <v>0</v>
      </c>
      <c r="AM115" s="30">
        <f t="shared" si="37"/>
        <v>0</v>
      </c>
      <c r="AN115" s="9">
        <f t="shared" si="38"/>
        <v>0</v>
      </c>
      <c r="AO115" s="19">
        <f t="shared" si="39"/>
        <v>0</v>
      </c>
      <c r="AP115" s="19">
        <f t="shared" si="40"/>
        <v>0</v>
      </c>
      <c r="AQ115" s="19">
        <f t="shared" si="41"/>
        <v>0</v>
      </c>
      <c r="AR115" s="19">
        <f t="shared" si="42"/>
        <v>0</v>
      </c>
      <c r="AS115" s="19">
        <f t="shared" si="43"/>
        <v>0</v>
      </c>
      <c r="AT115" s="16">
        <f t="shared" si="44"/>
        <v>0</v>
      </c>
      <c r="AU115" s="19">
        <f t="shared" si="45"/>
        <v>0</v>
      </c>
      <c r="AV115" s="19">
        <f t="shared" si="46"/>
        <v>0</v>
      </c>
      <c r="AW115" s="19">
        <f t="shared" si="47"/>
        <v>0</v>
      </c>
      <c r="AX115" s="19">
        <f t="shared" si="48"/>
        <v>0</v>
      </c>
      <c r="AY115" s="19">
        <f t="shared" si="49"/>
        <v>0</v>
      </c>
      <c r="AZ115" s="19">
        <f t="shared" si="50"/>
        <v>0</v>
      </c>
      <c r="BA115" s="19">
        <f t="shared" si="51"/>
        <v>0</v>
      </c>
      <c r="BB115" s="19">
        <f t="shared" si="52"/>
        <v>0</v>
      </c>
      <c r="BC115" s="19">
        <f t="shared" si="53"/>
        <v>0</v>
      </c>
      <c r="BD115" s="19">
        <f t="shared" si="54"/>
        <v>0</v>
      </c>
      <c r="BE115" s="19">
        <f t="shared" si="55"/>
        <v>0</v>
      </c>
      <c r="BF115" s="19">
        <f t="shared" si="56"/>
        <v>0</v>
      </c>
      <c r="BG115" s="19">
        <f t="shared" si="57"/>
        <v>0</v>
      </c>
      <c r="BH115" s="19">
        <f t="shared" si="58"/>
        <v>0</v>
      </c>
      <c r="BI115" s="19">
        <f t="shared" si="59"/>
        <v>0</v>
      </c>
      <c r="BJ115" s="19">
        <f t="shared" si="60"/>
        <v>0</v>
      </c>
      <c r="BK115" s="16">
        <f t="shared" si="61"/>
        <v>0</v>
      </c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</row>
    <row r="116" spans="1:92" x14ac:dyDescent="0.25">
      <c r="A116" s="33" t="s">
        <v>216</v>
      </c>
      <c r="B116" s="32">
        <v>1.2200000000000001E-2</v>
      </c>
      <c r="C116" s="30">
        <v>0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16">
        <f t="shared" si="62"/>
        <v>0</v>
      </c>
      <c r="P116" s="9">
        <v>0</v>
      </c>
      <c r="Q116" s="9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9">
        <v>0</v>
      </c>
      <c r="AA116" s="9">
        <v>0</v>
      </c>
      <c r="AB116" s="9">
        <v>0</v>
      </c>
      <c r="AC116" s="9">
        <v>0</v>
      </c>
      <c r="AD116" s="9">
        <v>0</v>
      </c>
      <c r="AE116" s="9">
        <v>0</v>
      </c>
      <c r="AF116" s="16">
        <f t="shared" si="32"/>
        <v>0</v>
      </c>
      <c r="AG116" s="31">
        <v>0</v>
      </c>
      <c r="AH116" s="31">
        <f t="shared" si="63"/>
        <v>0</v>
      </c>
      <c r="AI116" s="30">
        <f t="shared" si="33"/>
        <v>0</v>
      </c>
      <c r="AJ116" s="30">
        <f t="shared" si="34"/>
        <v>0</v>
      </c>
      <c r="AK116" s="30">
        <f t="shared" si="35"/>
        <v>0</v>
      </c>
      <c r="AL116" s="30">
        <f t="shared" si="36"/>
        <v>0</v>
      </c>
      <c r="AM116" s="30">
        <f t="shared" si="37"/>
        <v>0</v>
      </c>
      <c r="AN116" s="9">
        <f t="shared" si="38"/>
        <v>0</v>
      </c>
      <c r="AO116" s="19">
        <f t="shared" si="39"/>
        <v>0</v>
      </c>
      <c r="AP116" s="19">
        <f t="shared" si="40"/>
        <v>0</v>
      </c>
      <c r="AQ116" s="19">
        <f t="shared" si="41"/>
        <v>0</v>
      </c>
      <c r="AR116" s="19">
        <f t="shared" si="42"/>
        <v>0</v>
      </c>
      <c r="AS116" s="19">
        <f t="shared" si="43"/>
        <v>0</v>
      </c>
      <c r="AT116" s="16">
        <f t="shared" si="44"/>
        <v>0</v>
      </c>
      <c r="AU116" s="19">
        <f t="shared" si="45"/>
        <v>0</v>
      </c>
      <c r="AV116" s="19">
        <f t="shared" si="46"/>
        <v>0</v>
      </c>
      <c r="AW116" s="19">
        <f t="shared" si="47"/>
        <v>0</v>
      </c>
      <c r="AX116" s="19">
        <f t="shared" si="48"/>
        <v>0</v>
      </c>
      <c r="AY116" s="19">
        <f t="shared" si="49"/>
        <v>0</v>
      </c>
      <c r="AZ116" s="19">
        <f t="shared" si="50"/>
        <v>0</v>
      </c>
      <c r="BA116" s="19">
        <f t="shared" si="51"/>
        <v>0</v>
      </c>
      <c r="BB116" s="19">
        <f t="shared" si="52"/>
        <v>0</v>
      </c>
      <c r="BC116" s="19">
        <f t="shared" si="53"/>
        <v>0</v>
      </c>
      <c r="BD116" s="19">
        <f t="shared" si="54"/>
        <v>0</v>
      </c>
      <c r="BE116" s="19">
        <f t="shared" si="55"/>
        <v>0</v>
      </c>
      <c r="BF116" s="19">
        <f t="shared" si="56"/>
        <v>0</v>
      </c>
      <c r="BG116" s="19">
        <f t="shared" si="57"/>
        <v>0</v>
      </c>
      <c r="BH116" s="19">
        <f t="shared" si="58"/>
        <v>0</v>
      </c>
      <c r="BI116" s="19">
        <f t="shared" si="59"/>
        <v>0</v>
      </c>
      <c r="BJ116" s="19">
        <f t="shared" si="60"/>
        <v>0</v>
      </c>
      <c r="BK116" s="16">
        <f t="shared" si="61"/>
        <v>0</v>
      </c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</row>
    <row r="117" spans="1:92" x14ac:dyDescent="0.25">
      <c r="A117" s="33" t="s">
        <v>215</v>
      </c>
      <c r="B117" s="32">
        <v>2.7099999999999999E-2</v>
      </c>
      <c r="C117" s="30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16">
        <f t="shared" si="62"/>
        <v>0</v>
      </c>
      <c r="P117" s="9">
        <v>0</v>
      </c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9">
        <v>0</v>
      </c>
      <c r="AB117" s="9">
        <v>0</v>
      </c>
      <c r="AC117" s="9">
        <v>0</v>
      </c>
      <c r="AD117" s="9">
        <v>0</v>
      </c>
      <c r="AE117" s="9">
        <v>0</v>
      </c>
      <c r="AF117" s="16">
        <f t="shared" si="32"/>
        <v>0</v>
      </c>
      <c r="AG117" s="31">
        <v>0</v>
      </c>
      <c r="AH117" s="31">
        <f t="shared" si="63"/>
        <v>0</v>
      </c>
      <c r="AI117" s="30">
        <f t="shared" si="33"/>
        <v>0</v>
      </c>
      <c r="AJ117" s="30">
        <f t="shared" si="34"/>
        <v>0</v>
      </c>
      <c r="AK117" s="30">
        <f t="shared" si="35"/>
        <v>0</v>
      </c>
      <c r="AL117" s="30">
        <f t="shared" si="36"/>
        <v>0</v>
      </c>
      <c r="AM117" s="30">
        <f t="shared" si="37"/>
        <v>0</v>
      </c>
      <c r="AN117" s="9">
        <f t="shared" si="38"/>
        <v>0</v>
      </c>
      <c r="AO117" s="19">
        <f t="shared" si="39"/>
        <v>0</v>
      </c>
      <c r="AP117" s="19">
        <f t="shared" si="40"/>
        <v>0</v>
      </c>
      <c r="AQ117" s="19">
        <f t="shared" si="41"/>
        <v>0</v>
      </c>
      <c r="AR117" s="19">
        <f t="shared" si="42"/>
        <v>0</v>
      </c>
      <c r="AS117" s="19">
        <f t="shared" si="43"/>
        <v>0</v>
      </c>
      <c r="AT117" s="16">
        <f t="shared" si="44"/>
        <v>0</v>
      </c>
      <c r="AU117" s="19">
        <f t="shared" si="45"/>
        <v>0</v>
      </c>
      <c r="AV117" s="19">
        <f t="shared" si="46"/>
        <v>0</v>
      </c>
      <c r="AW117" s="19">
        <f t="shared" si="47"/>
        <v>0</v>
      </c>
      <c r="AX117" s="19">
        <f t="shared" si="48"/>
        <v>0</v>
      </c>
      <c r="AY117" s="19">
        <f t="shared" si="49"/>
        <v>0</v>
      </c>
      <c r="AZ117" s="19">
        <f t="shared" si="50"/>
        <v>0</v>
      </c>
      <c r="BA117" s="19">
        <f t="shared" si="51"/>
        <v>0</v>
      </c>
      <c r="BB117" s="19">
        <f t="shared" si="52"/>
        <v>0</v>
      </c>
      <c r="BC117" s="19">
        <f t="shared" si="53"/>
        <v>0</v>
      </c>
      <c r="BD117" s="19">
        <f t="shared" si="54"/>
        <v>0</v>
      </c>
      <c r="BE117" s="19">
        <f t="shared" si="55"/>
        <v>0</v>
      </c>
      <c r="BF117" s="19">
        <f t="shared" si="56"/>
        <v>0</v>
      </c>
      <c r="BG117" s="19">
        <f t="shared" si="57"/>
        <v>0</v>
      </c>
      <c r="BH117" s="19">
        <f t="shared" si="58"/>
        <v>0</v>
      </c>
      <c r="BI117" s="19">
        <f t="shared" si="59"/>
        <v>0</v>
      </c>
      <c r="BJ117" s="19">
        <f t="shared" si="60"/>
        <v>0</v>
      </c>
      <c r="BK117" s="16">
        <f t="shared" si="61"/>
        <v>0</v>
      </c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</row>
    <row r="118" spans="1:92" x14ac:dyDescent="0.25">
      <c r="A118" s="33" t="s">
        <v>214</v>
      </c>
      <c r="B118" s="32">
        <v>2.0500000000000001E-2</v>
      </c>
      <c r="C118" s="30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16">
        <f t="shared" si="62"/>
        <v>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  <c r="AC118" s="9">
        <v>0</v>
      </c>
      <c r="AD118" s="9">
        <v>0</v>
      </c>
      <c r="AE118" s="9">
        <v>0</v>
      </c>
      <c r="AF118" s="16">
        <f t="shared" si="32"/>
        <v>0</v>
      </c>
      <c r="AG118" s="31">
        <v>0</v>
      </c>
      <c r="AH118" s="31">
        <f t="shared" si="63"/>
        <v>0</v>
      </c>
      <c r="AI118" s="30">
        <f t="shared" si="33"/>
        <v>0</v>
      </c>
      <c r="AJ118" s="30">
        <f t="shared" si="34"/>
        <v>0</v>
      </c>
      <c r="AK118" s="30">
        <f t="shared" si="35"/>
        <v>0</v>
      </c>
      <c r="AL118" s="30">
        <f t="shared" si="36"/>
        <v>0</v>
      </c>
      <c r="AM118" s="30">
        <f t="shared" si="37"/>
        <v>0</v>
      </c>
      <c r="AN118" s="9">
        <f t="shared" si="38"/>
        <v>0</v>
      </c>
      <c r="AO118" s="19">
        <f t="shared" si="39"/>
        <v>0</v>
      </c>
      <c r="AP118" s="19">
        <f t="shared" si="40"/>
        <v>0</v>
      </c>
      <c r="AQ118" s="19">
        <f t="shared" si="41"/>
        <v>0</v>
      </c>
      <c r="AR118" s="19">
        <f t="shared" si="42"/>
        <v>0</v>
      </c>
      <c r="AS118" s="19">
        <f t="shared" si="43"/>
        <v>0</v>
      </c>
      <c r="AT118" s="16">
        <f t="shared" si="44"/>
        <v>0</v>
      </c>
      <c r="AU118" s="19">
        <f t="shared" si="45"/>
        <v>0</v>
      </c>
      <c r="AV118" s="19">
        <f t="shared" si="46"/>
        <v>0</v>
      </c>
      <c r="AW118" s="19">
        <f t="shared" si="47"/>
        <v>0</v>
      </c>
      <c r="AX118" s="19">
        <f t="shared" si="48"/>
        <v>0</v>
      </c>
      <c r="AY118" s="19">
        <f t="shared" si="49"/>
        <v>0</v>
      </c>
      <c r="AZ118" s="19">
        <f t="shared" si="50"/>
        <v>0</v>
      </c>
      <c r="BA118" s="19">
        <f t="shared" si="51"/>
        <v>0</v>
      </c>
      <c r="BB118" s="19">
        <f t="shared" si="52"/>
        <v>0</v>
      </c>
      <c r="BC118" s="19">
        <f t="shared" si="53"/>
        <v>0</v>
      </c>
      <c r="BD118" s="19">
        <f t="shared" si="54"/>
        <v>0</v>
      </c>
      <c r="BE118" s="19">
        <f t="shared" si="55"/>
        <v>0</v>
      </c>
      <c r="BF118" s="19">
        <f t="shared" si="56"/>
        <v>0</v>
      </c>
      <c r="BG118" s="19">
        <f t="shared" si="57"/>
        <v>0</v>
      </c>
      <c r="BH118" s="19">
        <f t="shared" si="58"/>
        <v>0</v>
      </c>
      <c r="BI118" s="19">
        <f t="shared" si="59"/>
        <v>0</v>
      </c>
      <c r="BJ118" s="19">
        <f t="shared" si="60"/>
        <v>0</v>
      </c>
      <c r="BK118" s="16">
        <f t="shared" si="61"/>
        <v>0</v>
      </c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</row>
    <row r="119" spans="1:92" x14ac:dyDescent="0.25">
      <c r="A119" s="33" t="s">
        <v>213</v>
      </c>
      <c r="B119" s="32">
        <v>2.47E-2</v>
      </c>
      <c r="C119" s="30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16">
        <f t="shared" si="62"/>
        <v>0</v>
      </c>
      <c r="P119" s="9">
        <v>0</v>
      </c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0</v>
      </c>
      <c r="AB119" s="9">
        <v>0</v>
      </c>
      <c r="AC119" s="9">
        <v>0</v>
      </c>
      <c r="AD119" s="9">
        <v>0</v>
      </c>
      <c r="AE119" s="9">
        <v>0</v>
      </c>
      <c r="AF119" s="16">
        <f t="shared" si="32"/>
        <v>0</v>
      </c>
      <c r="AG119" s="31">
        <v>0</v>
      </c>
      <c r="AH119" s="31">
        <f t="shared" si="63"/>
        <v>0</v>
      </c>
      <c r="AI119" s="30">
        <f t="shared" si="33"/>
        <v>0</v>
      </c>
      <c r="AJ119" s="30">
        <f t="shared" si="34"/>
        <v>0</v>
      </c>
      <c r="AK119" s="30">
        <f t="shared" si="35"/>
        <v>0</v>
      </c>
      <c r="AL119" s="30">
        <f t="shared" si="36"/>
        <v>0</v>
      </c>
      <c r="AM119" s="30">
        <f t="shared" si="37"/>
        <v>0</v>
      </c>
      <c r="AN119" s="9">
        <f t="shared" si="38"/>
        <v>0</v>
      </c>
      <c r="AO119" s="19">
        <f t="shared" si="39"/>
        <v>0</v>
      </c>
      <c r="AP119" s="19">
        <f t="shared" si="40"/>
        <v>0</v>
      </c>
      <c r="AQ119" s="19">
        <f t="shared" si="41"/>
        <v>0</v>
      </c>
      <c r="AR119" s="19">
        <f t="shared" si="42"/>
        <v>0</v>
      </c>
      <c r="AS119" s="19">
        <f t="shared" si="43"/>
        <v>0</v>
      </c>
      <c r="AT119" s="16">
        <f t="shared" si="44"/>
        <v>0</v>
      </c>
      <c r="AU119" s="19">
        <f t="shared" si="45"/>
        <v>0</v>
      </c>
      <c r="AV119" s="19">
        <f t="shared" si="46"/>
        <v>0</v>
      </c>
      <c r="AW119" s="19">
        <f t="shared" si="47"/>
        <v>0</v>
      </c>
      <c r="AX119" s="19">
        <f t="shared" si="48"/>
        <v>0</v>
      </c>
      <c r="AY119" s="19">
        <f t="shared" si="49"/>
        <v>0</v>
      </c>
      <c r="AZ119" s="19">
        <f t="shared" si="50"/>
        <v>0</v>
      </c>
      <c r="BA119" s="19">
        <f t="shared" si="51"/>
        <v>0</v>
      </c>
      <c r="BB119" s="19">
        <f t="shared" si="52"/>
        <v>0</v>
      </c>
      <c r="BC119" s="19">
        <f t="shared" si="53"/>
        <v>0</v>
      </c>
      <c r="BD119" s="19">
        <f t="shared" si="54"/>
        <v>0</v>
      </c>
      <c r="BE119" s="19">
        <f t="shared" si="55"/>
        <v>0</v>
      </c>
      <c r="BF119" s="19">
        <f t="shared" si="56"/>
        <v>0</v>
      </c>
      <c r="BG119" s="19">
        <f t="shared" si="57"/>
        <v>0</v>
      </c>
      <c r="BH119" s="19">
        <f t="shared" si="58"/>
        <v>0</v>
      </c>
      <c r="BI119" s="19">
        <f t="shared" si="59"/>
        <v>0</v>
      </c>
      <c r="BJ119" s="19">
        <f t="shared" si="60"/>
        <v>0</v>
      </c>
      <c r="BK119" s="16">
        <f t="shared" si="61"/>
        <v>0</v>
      </c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</row>
    <row r="120" spans="1:92" x14ac:dyDescent="0.25">
      <c r="A120" s="33" t="s">
        <v>212</v>
      </c>
      <c r="B120" s="32">
        <v>2.5399999999999999E-2</v>
      </c>
      <c r="C120" s="30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16">
        <f t="shared" si="62"/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9">
        <v>0</v>
      </c>
      <c r="AA120" s="9">
        <v>0</v>
      </c>
      <c r="AB120" s="9">
        <v>0</v>
      </c>
      <c r="AC120" s="9">
        <v>0</v>
      </c>
      <c r="AD120" s="9">
        <v>0</v>
      </c>
      <c r="AE120" s="9">
        <v>0</v>
      </c>
      <c r="AF120" s="16">
        <f t="shared" si="32"/>
        <v>0</v>
      </c>
      <c r="AG120" s="31">
        <v>0</v>
      </c>
      <c r="AH120" s="31">
        <f t="shared" si="63"/>
        <v>0</v>
      </c>
      <c r="AI120" s="30">
        <f t="shared" si="33"/>
        <v>0</v>
      </c>
      <c r="AJ120" s="30">
        <f t="shared" si="34"/>
        <v>0</v>
      </c>
      <c r="AK120" s="30">
        <f t="shared" si="35"/>
        <v>0</v>
      </c>
      <c r="AL120" s="30">
        <f t="shared" si="36"/>
        <v>0</v>
      </c>
      <c r="AM120" s="30">
        <f t="shared" si="37"/>
        <v>0</v>
      </c>
      <c r="AN120" s="9">
        <f t="shared" si="38"/>
        <v>0</v>
      </c>
      <c r="AO120" s="19">
        <f t="shared" si="39"/>
        <v>0</v>
      </c>
      <c r="AP120" s="19">
        <f t="shared" si="40"/>
        <v>0</v>
      </c>
      <c r="AQ120" s="19">
        <f t="shared" si="41"/>
        <v>0</v>
      </c>
      <c r="AR120" s="19">
        <f t="shared" si="42"/>
        <v>0</v>
      </c>
      <c r="AS120" s="19">
        <f t="shared" si="43"/>
        <v>0</v>
      </c>
      <c r="AT120" s="16">
        <f t="shared" si="44"/>
        <v>0</v>
      </c>
      <c r="AU120" s="19">
        <f t="shared" si="45"/>
        <v>0</v>
      </c>
      <c r="AV120" s="19">
        <f t="shared" si="46"/>
        <v>0</v>
      </c>
      <c r="AW120" s="19">
        <f t="shared" si="47"/>
        <v>0</v>
      </c>
      <c r="AX120" s="19">
        <f t="shared" si="48"/>
        <v>0</v>
      </c>
      <c r="AY120" s="19">
        <f t="shared" si="49"/>
        <v>0</v>
      </c>
      <c r="AZ120" s="19">
        <f t="shared" si="50"/>
        <v>0</v>
      </c>
      <c r="BA120" s="19">
        <f t="shared" si="51"/>
        <v>0</v>
      </c>
      <c r="BB120" s="19">
        <f t="shared" si="52"/>
        <v>0</v>
      </c>
      <c r="BC120" s="19">
        <f t="shared" si="53"/>
        <v>0</v>
      </c>
      <c r="BD120" s="19">
        <f t="shared" si="54"/>
        <v>0</v>
      </c>
      <c r="BE120" s="19">
        <f t="shared" si="55"/>
        <v>0</v>
      </c>
      <c r="BF120" s="19">
        <f t="shared" si="56"/>
        <v>0</v>
      </c>
      <c r="BG120" s="19">
        <f t="shared" si="57"/>
        <v>0</v>
      </c>
      <c r="BH120" s="19">
        <f t="shared" si="58"/>
        <v>0</v>
      </c>
      <c r="BI120" s="19">
        <f t="shared" si="59"/>
        <v>0</v>
      </c>
      <c r="BJ120" s="19">
        <f t="shared" si="60"/>
        <v>0</v>
      </c>
      <c r="BK120" s="16">
        <f t="shared" si="61"/>
        <v>0</v>
      </c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</row>
    <row r="121" spans="1:92" x14ac:dyDescent="0.25">
      <c r="A121" s="33" t="s">
        <v>211</v>
      </c>
      <c r="B121" s="32">
        <v>0</v>
      </c>
      <c r="C121" s="30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16">
        <f t="shared" si="62"/>
        <v>0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  <c r="AC121" s="9">
        <v>0</v>
      </c>
      <c r="AD121" s="9">
        <v>0</v>
      </c>
      <c r="AE121" s="9">
        <v>0</v>
      </c>
      <c r="AF121" s="16">
        <f t="shared" si="32"/>
        <v>0</v>
      </c>
      <c r="AG121" s="31">
        <v>0</v>
      </c>
      <c r="AH121" s="31">
        <f t="shared" si="63"/>
        <v>0</v>
      </c>
      <c r="AI121" s="30">
        <f t="shared" si="33"/>
        <v>0</v>
      </c>
      <c r="AJ121" s="30">
        <f t="shared" si="34"/>
        <v>0</v>
      </c>
      <c r="AK121" s="30">
        <f t="shared" si="35"/>
        <v>0</v>
      </c>
      <c r="AL121" s="30">
        <f t="shared" si="36"/>
        <v>0</v>
      </c>
      <c r="AM121" s="30">
        <f t="shared" si="37"/>
        <v>0</v>
      </c>
      <c r="AN121" s="9">
        <f t="shared" si="38"/>
        <v>0</v>
      </c>
      <c r="AO121" s="19">
        <f t="shared" si="39"/>
        <v>0</v>
      </c>
      <c r="AP121" s="19">
        <f t="shared" si="40"/>
        <v>0</v>
      </c>
      <c r="AQ121" s="19">
        <f t="shared" si="41"/>
        <v>0</v>
      </c>
      <c r="AR121" s="19">
        <f t="shared" si="42"/>
        <v>0</v>
      </c>
      <c r="AS121" s="19">
        <f t="shared" si="43"/>
        <v>0</v>
      </c>
      <c r="AT121" s="16">
        <f t="shared" si="44"/>
        <v>0</v>
      </c>
      <c r="AU121" s="19">
        <f t="shared" si="45"/>
        <v>0</v>
      </c>
      <c r="AV121" s="19">
        <f t="shared" si="46"/>
        <v>0</v>
      </c>
      <c r="AW121" s="19">
        <f t="shared" si="47"/>
        <v>0</v>
      </c>
      <c r="AX121" s="19">
        <f t="shared" si="48"/>
        <v>0</v>
      </c>
      <c r="AY121" s="19">
        <f t="shared" si="49"/>
        <v>0</v>
      </c>
      <c r="AZ121" s="19">
        <f t="shared" si="50"/>
        <v>0</v>
      </c>
      <c r="BA121" s="19">
        <f t="shared" si="51"/>
        <v>0</v>
      </c>
      <c r="BB121" s="19">
        <f t="shared" si="52"/>
        <v>0</v>
      </c>
      <c r="BC121" s="19">
        <f t="shared" si="53"/>
        <v>0</v>
      </c>
      <c r="BD121" s="19">
        <f t="shared" si="54"/>
        <v>0</v>
      </c>
      <c r="BE121" s="19">
        <f t="shared" si="55"/>
        <v>0</v>
      </c>
      <c r="BF121" s="19">
        <f t="shared" si="56"/>
        <v>0</v>
      </c>
      <c r="BG121" s="19">
        <f t="shared" si="57"/>
        <v>0</v>
      </c>
      <c r="BH121" s="19">
        <f t="shared" si="58"/>
        <v>0</v>
      </c>
      <c r="BI121" s="19">
        <f t="shared" si="59"/>
        <v>0</v>
      </c>
      <c r="BJ121" s="19">
        <f t="shared" si="60"/>
        <v>0</v>
      </c>
      <c r="BK121" s="16">
        <f t="shared" si="61"/>
        <v>0</v>
      </c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</row>
    <row r="122" spans="1:92" x14ac:dyDescent="0.25">
      <c r="A122" s="33" t="s">
        <v>210</v>
      </c>
      <c r="B122" s="32">
        <v>0</v>
      </c>
      <c r="C122" s="30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16">
        <f t="shared" si="62"/>
        <v>0</v>
      </c>
      <c r="P122" s="9">
        <v>0</v>
      </c>
      <c r="Q122" s="9">
        <v>0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9">
        <v>0</v>
      </c>
      <c r="AB122" s="9">
        <v>0</v>
      </c>
      <c r="AC122" s="9">
        <v>0</v>
      </c>
      <c r="AD122" s="9">
        <v>0</v>
      </c>
      <c r="AE122" s="9">
        <v>0</v>
      </c>
      <c r="AF122" s="16">
        <f t="shared" si="32"/>
        <v>0</v>
      </c>
      <c r="AG122" s="31">
        <v>0</v>
      </c>
      <c r="AH122" s="31">
        <f t="shared" si="63"/>
        <v>0</v>
      </c>
      <c r="AI122" s="30">
        <f t="shared" si="33"/>
        <v>0</v>
      </c>
      <c r="AJ122" s="30">
        <f t="shared" si="34"/>
        <v>0</v>
      </c>
      <c r="AK122" s="30">
        <f t="shared" si="35"/>
        <v>0</v>
      </c>
      <c r="AL122" s="30">
        <f t="shared" si="36"/>
        <v>0</v>
      </c>
      <c r="AM122" s="30">
        <f t="shared" si="37"/>
        <v>0</v>
      </c>
      <c r="AN122" s="9">
        <f t="shared" si="38"/>
        <v>0</v>
      </c>
      <c r="AO122" s="19">
        <f t="shared" si="39"/>
        <v>0</v>
      </c>
      <c r="AP122" s="19">
        <f t="shared" si="40"/>
        <v>0</v>
      </c>
      <c r="AQ122" s="19">
        <f t="shared" si="41"/>
        <v>0</v>
      </c>
      <c r="AR122" s="19">
        <f t="shared" si="42"/>
        <v>0</v>
      </c>
      <c r="AS122" s="19">
        <f t="shared" si="43"/>
        <v>0</v>
      </c>
      <c r="AT122" s="16">
        <f t="shared" si="44"/>
        <v>0</v>
      </c>
      <c r="AU122" s="19">
        <f t="shared" si="45"/>
        <v>0</v>
      </c>
      <c r="AV122" s="19">
        <f t="shared" si="46"/>
        <v>0</v>
      </c>
      <c r="AW122" s="19">
        <f t="shared" si="47"/>
        <v>0</v>
      </c>
      <c r="AX122" s="19">
        <f t="shared" si="48"/>
        <v>0</v>
      </c>
      <c r="AY122" s="19">
        <f t="shared" si="49"/>
        <v>0</v>
      </c>
      <c r="AZ122" s="19">
        <f t="shared" si="50"/>
        <v>0</v>
      </c>
      <c r="BA122" s="19">
        <f t="shared" si="51"/>
        <v>0</v>
      </c>
      <c r="BB122" s="19">
        <f t="shared" si="52"/>
        <v>0</v>
      </c>
      <c r="BC122" s="19">
        <f t="shared" si="53"/>
        <v>0</v>
      </c>
      <c r="BD122" s="19">
        <f t="shared" si="54"/>
        <v>0</v>
      </c>
      <c r="BE122" s="19">
        <f t="shared" si="55"/>
        <v>0</v>
      </c>
      <c r="BF122" s="19">
        <f t="shared" si="56"/>
        <v>0</v>
      </c>
      <c r="BG122" s="19">
        <f t="shared" si="57"/>
        <v>0</v>
      </c>
      <c r="BH122" s="19">
        <f t="shared" si="58"/>
        <v>0</v>
      </c>
      <c r="BI122" s="19">
        <f t="shared" si="59"/>
        <v>0</v>
      </c>
      <c r="BJ122" s="19">
        <f t="shared" si="60"/>
        <v>0</v>
      </c>
      <c r="BK122" s="16">
        <f t="shared" si="61"/>
        <v>0</v>
      </c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</row>
    <row r="123" spans="1:92" x14ac:dyDescent="0.25">
      <c r="A123" s="33" t="s">
        <v>209</v>
      </c>
      <c r="B123" s="32">
        <v>1.46E-2</v>
      </c>
      <c r="C123" s="30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16">
        <f t="shared" si="62"/>
        <v>0</v>
      </c>
      <c r="P123" s="9">
        <v>0</v>
      </c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0</v>
      </c>
      <c r="AB123" s="9">
        <v>0</v>
      </c>
      <c r="AC123" s="9">
        <v>0</v>
      </c>
      <c r="AD123" s="9">
        <v>0</v>
      </c>
      <c r="AE123" s="9">
        <v>0</v>
      </c>
      <c r="AF123" s="16">
        <f t="shared" si="32"/>
        <v>0</v>
      </c>
      <c r="AG123" s="31">
        <v>0</v>
      </c>
      <c r="AH123" s="31">
        <f t="shared" si="63"/>
        <v>0</v>
      </c>
      <c r="AI123" s="30">
        <f t="shared" si="33"/>
        <v>0</v>
      </c>
      <c r="AJ123" s="30">
        <f t="shared" si="34"/>
        <v>0</v>
      </c>
      <c r="AK123" s="30">
        <f t="shared" si="35"/>
        <v>0</v>
      </c>
      <c r="AL123" s="30">
        <f t="shared" si="36"/>
        <v>0</v>
      </c>
      <c r="AM123" s="30">
        <f t="shared" si="37"/>
        <v>0</v>
      </c>
      <c r="AN123" s="9">
        <f t="shared" si="38"/>
        <v>0</v>
      </c>
      <c r="AO123" s="19">
        <f t="shared" si="39"/>
        <v>0</v>
      </c>
      <c r="AP123" s="19">
        <f t="shared" si="40"/>
        <v>0</v>
      </c>
      <c r="AQ123" s="19">
        <f t="shared" si="41"/>
        <v>0</v>
      </c>
      <c r="AR123" s="19">
        <f t="shared" si="42"/>
        <v>0</v>
      </c>
      <c r="AS123" s="19">
        <f t="shared" si="43"/>
        <v>0</v>
      </c>
      <c r="AT123" s="16">
        <f t="shared" si="44"/>
        <v>0</v>
      </c>
      <c r="AU123" s="19">
        <f t="shared" si="45"/>
        <v>0</v>
      </c>
      <c r="AV123" s="19">
        <f t="shared" si="46"/>
        <v>0</v>
      </c>
      <c r="AW123" s="19">
        <f t="shared" si="47"/>
        <v>0</v>
      </c>
      <c r="AX123" s="19">
        <f t="shared" si="48"/>
        <v>0</v>
      </c>
      <c r="AY123" s="19">
        <f t="shared" si="49"/>
        <v>0</v>
      </c>
      <c r="AZ123" s="19">
        <f t="shared" si="50"/>
        <v>0</v>
      </c>
      <c r="BA123" s="19">
        <f t="shared" si="51"/>
        <v>0</v>
      </c>
      <c r="BB123" s="19">
        <f t="shared" si="52"/>
        <v>0</v>
      </c>
      <c r="BC123" s="19">
        <f t="shared" si="53"/>
        <v>0</v>
      </c>
      <c r="BD123" s="19">
        <f t="shared" si="54"/>
        <v>0</v>
      </c>
      <c r="BE123" s="19">
        <f t="shared" si="55"/>
        <v>0</v>
      </c>
      <c r="BF123" s="19">
        <f t="shared" si="56"/>
        <v>0</v>
      </c>
      <c r="BG123" s="19">
        <f t="shared" si="57"/>
        <v>0</v>
      </c>
      <c r="BH123" s="19">
        <f t="shared" si="58"/>
        <v>0</v>
      </c>
      <c r="BI123" s="19">
        <f t="shared" si="59"/>
        <v>0</v>
      </c>
      <c r="BJ123" s="19">
        <f t="shared" si="60"/>
        <v>0</v>
      </c>
      <c r="BK123" s="16">
        <f t="shared" si="61"/>
        <v>0</v>
      </c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</row>
    <row r="124" spans="1:92" x14ac:dyDescent="0.25">
      <c r="A124" s="33" t="s">
        <v>208</v>
      </c>
      <c r="B124" s="32">
        <v>4.7000000000000002E-3</v>
      </c>
      <c r="C124" s="30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16">
        <f t="shared" si="62"/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9">
        <v>0</v>
      </c>
      <c r="AB124" s="9">
        <v>0</v>
      </c>
      <c r="AC124" s="9">
        <v>0</v>
      </c>
      <c r="AD124" s="9">
        <v>0</v>
      </c>
      <c r="AE124" s="9">
        <v>0</v>
      </c>
      <c r="AF124" s="16">
        <f t="shared" si="32"/>
        <v>0</v>
      </c>
      <c r="AG124" s="31">
        <v>0</v>
      </c>
      <c r="AH124" s="31">
        <f t="shared" si="63"/>
        <v>0</v>
      </c>
      <c r="AI124" s="30">
        <f t="shared" si="33"/>
        <v>0</v>
      </c>
      <c r="AJ124" s="30">
        <f t="shared" si="34"/>
        <v>0</v>
      </c>
      <c r="AK124" s="30">
        <f t="shared" si="35"/>
        <v>0</v>
      </c>
      <c r="AL124" s="30">
        <f t="shared" si="36"/>
        <v>0</v>
      </c>
      <c r="AM124" s="30">
        <f t="shared" si="37"/>
        <v>0</v>
      </c>
      <c r="AN124" s="9">
        <f t="shared" si="38"/>
        <v>0</v>
      </c>
      <c r="AO124" s="19">
        <f t="shared" si="39"/>
        <v>0</v>
      </c>
      <c r="AP124" s="19">
        <f t="shared" si="40"/>
        <v>0</v>
      </c>
      <c r="AQ124" s="19">
        <f t="shared" si="41"/>
        <v>0</v>
      </c>
      <c r="AR124" s="19">
        <f t="shared" si="42"/>
        <v>0</v>
      </c>
      <c r="AS124" s="19">
        <f t="shared" si="43"/>
        <v>0</v>
      </c>
      <c r="AT124" s="16">
        <f t="shared" si="44"/>
        <v>0</v>
      </c>
      <c r="AU124" s="19">
        <f t="shared" si="45"/>
        <v>0</v>
      </c>
      <c r="AV124" s="19">
        <f t="shared" si="46"/>
        <v>0</v>
      </c>
      <c r="AW124" s="19">
        <f t="shared" si="47"/>
        <v>0</v>
      </c>
      <c r="AX124" s="19">
        <f t="shared" si="48"/>
        <v>0</v>
      </c>
      <c r="AY124" s="19">
        <f t="shared" si="49"/>
        <v>0</v>
      </c>
      <c r="AZ124" s="19">
        <f t="shared" si="50"/>
        <v>0</v>
      </c>
      <c r="BA124" s="19">
        <f t="shared" si="51"/>
        <v>0</v>
      </c>
      <c r="BB124" s="19">
        <f t="shared" si="52"/>
        <v>0</v>
      </c>
      <c r="BC124" s="19">
        <f t="shared" si="53"/>
        <v>0</v>
      </c>
      <c r="BD124" s="19">
        <f t="shared" si="54"/>
        <v>0</v>
      </c>
      <c r="BE124" s="19">
        <f t="shared" si="55"/>
        <v>0</v>
      </c>
      <c r="BF124" s="19">
        <f t="shared" si="56"/>
        <v>0</v>
      </c>
      <c r="BG124" s="19">
        <f t="shared" si="57"/>
        <v>0</v>
      </c>
      <c r="BH124" s="19">
        <f t="shared" si="58"/>
        <v>0</v>
      </c>
      <c r="BI124" s="19">
        <f t="shared" si="59"/>
        <v>0</v>
      </c>
      <c r="BJ124" s="19">
        <f t="shared" si="60"/>
        <v>0</v>
      </c>
      <c r="BK124" s="16">
        <f t="shared" si="61"/>
        <v>0</v>
      </c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</row>
    <row r="125" spans="1:92" x14ac:dyDescent="0.25">
      <c r="A125" s="33" t="s">
        <v>207</v>
      </c>
      <c r="B125" s="32">
        <v>2.6200000000000001E-2</v>
      </c>
      <c r="C125" s="30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16">
        <f t="shared" si="62"/>
        <v>0</v>
      </c>
      <c r="P125" s="9">
        <v>0</v>
      </c>
      <c r="Q125" s="9">
        <v>0</v>
      </c>
      <c r="R125" s="9">
        <v>0</v>
      </c>
      <c r="S125" s="9">
        <v>0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9">
        <v>0</v>
      </c>
      <c r="AB125" s="9">
        <v>0</v>
      </c>
      <c r="AC125" s="9">
        <v>0</v>
      </c>
      <c r="AD125" s="9">
        <v>0</v>
      </c>
      <c r="AE125" s="9">
        <v>0</v>
      </c>
      <c r="AF125" s="16">
        <f t="shared" si="32"/>
        <v>0</v>
      </c>
      <c r="AG125" s="31">
        <v>0</v>
      </c>
      <c r="AH125" s="31">
        <f t="shared" si="63"/>
        <v>0</v>
      </c>
      <c r="AI125" s="30">
        <f t="shared" si="33"/>
        <v>0</v>
      </c>
      <c r="AJ125" s="30">
        <f t="shared" si="34"/>
        <v>0</v>
      </c>
      <c r="AK125" s="30">
        <f t="shared" si="35"/>
        <v>0</v>
      </c>
      <c r="AL125" s="30">
        <f t="shared" si="36"/>
        <v>0</v>
      </c>
      <c r="AM125" s="30">
        <f t="shared" si="37"/>
        <v>0</v>
      </c>
      <c r="AN125" s="9">
        <f t="shared" si="38"/>
        <v>0</v>
      </c>
      <c r="AO125" s="19">
        <f t="shared" si="39"/>
        <v>0</v>
      </c>
      <c r="AP125" s="19">
        <f t="shared" si="40"/>
        <v>0</v>
      </c>
      <c r="AQ125" s="19">
        <f t="shared" si="41"/>
        <v>0</v>
      </c>
      <c r="AR125" s="19">
        <f t="shared" si="42"/>
        <v>0</v>
      </c>
      <c r="AS125" s="19">
        <f t="shared" si="43"/>
        <v>0</v>
      </c>
      <c r="AT125" s="16">
        <f t="shared" si="44"/>
        <v>0</v>
      </c>
      <c r="AU125" s="19">
        <f t="shared" si="45"/>
        <v>0</v>
      </c>
      <c r="AV125" s="19">
        <f t="shared" si="46"/>
        <v>0</v>
      </c>
      <c r="AW125" s="19">
        <f t="shared" si="47"/>
        <v>0</v>
      </c>
      <c r="AX125" s="19">
        <f t="shared" si="48"/>
        <v>0</v>
      </c>
      <c r="AY125" s="19">
        <f t="shared" si="49"/>
        <v>0</v>
      </c>
      <c r="AZ125" s="19">
        <f t="shared" si="50"/>
        <v>0</v>
      </c>
      <c r="BA125" s="19">
        <f t="shared" si="51"/>
        <v>0</v>
      </c>
      <c r="BB125" s="19">
        <f t="shared" si="52"/>
        <v>0</v>
      </c>
      <c r="BC125" s="19">
        <f t="shared" si="53"/>
        <v>0</v>
      </c>
      <c r="BD125" s="19">
        <f t="shared" si="54"/>
        <v>0</v>
      </c>
      <c r="BE125" s="19">
        <f t="shared" si="55"/>
        <v>0</v>
      </c>
      <c r="BF125" s="19">
        <f t="shared" si="56"/>
        <v>0</v>
      </c>
      <c r="BG125" s="19">
        <f t="shared" si="57"/>
        <v>0</v>
      </c>
      <c r="BH125" s="19">
        <f t="shared" si="58"/>
        <v>0</v>
      </c>
      <c r="BI125" s="19">
        <f t="shared" si="59"/>
        <v>0</v>
      </c>
      <c r="BJ125" s="19">
        <f t="shared" si="60"/>
        <v>0</v>
      </c>
      <c r="BK125" s="16">
        <f t="shared" si="61"/>
        <v>0</v>
      </c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</row>
    <row r="126" spans="1:92" x14ac:dyDescent="0.25">
      <c r="A126" s="33" t="s">
        <v>206</v>
      </c>
      <c r="B126" s="32">
        <v>2.9600000000000001E-2</v>
      </c>
      <c r="C126" s="30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16">
        <f t="shared" si="62"/>
        <v>0</v>
      </c>
      <c r="P126" s="9">
        <v>0</v>
      </c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9">
        <v>0</v>
      </c>
      <c r="AA126" s="9">
        <v>0</v>
      </c>
      <c r="AB126" s="9">
        <v>0</v>
      </c>
      <c r="AC126" s="9">
        <v>0</v>
      </c>
      <c r="AD126" s="9">
        <v>0</v>
      </c>
      <c r="AE126" s="9">
        <v>0</v>
      </c>
      <c r="AF126" s="16">
        <f t="shared" si="32"/>
        <v>0</v>
      </c>
      <c r="AG126" s="31">
        <v>0</v>
      </c>
      <c r="AH126" s="31">
        <f t="shared" si="63"/>
        <v>0</v>
      </c>
      <c r="AI126" s="30">
        <f t="shared" si="33"/>
        <v>0</v>
      </c>
      <c r="AJ126" s="30">
        <f t="shared" si="34"/>
        <v>0</v>
      </c>
      <c r="AK126" s="30">
        <f t="shared" si="35"/>
        <v>0</v>
      </c>
      <c r="AL126" s="30">
        <f t="shared" si="36"/>
        <v>0</v>
      </c>
      <c r="AM126" s="30">
        <f t="shared" si="37"/>
        <v>0</v>
      </c>
      <c r="AN126" s="9">
        <f t="shared" si="38"/>
        <v>0</v>
      </c>
      <c r="AO126" s="19">
        <f t="shared" si="39"/>
        <v>0</v>
      </c>
      <c r="AP126" s="19">
        <f t="shared" si="40"/>
        <v>0</v>
      </c>
      <c r="AQ126" s="19">
        <f t="shared" si="41"/>
        <v>0</v>
      </c>
      <c r="AR126" s="19">
        <f t="shared" si="42"/>
        <v>0</v>
      </c>
      <c r="AS126" s="19">
        <f t="shared" si="43"/>
        <v>0</v>
      </c>
      <c r="AT126" s="16">
        <f t="shared" si="44"/>
        <v>0</v>
      </c>
      <c r="AU126" s="19">
        <f t="shared" si="45"/>
        <v>0</v>
      </c>
      <c r="AV126" s="19">
        <f t="shared" si="46"/>
        <v>0</v>
      </c>
      <c r="AW126" s="19">
        <f t="shared" si="47"/>
        <v>0</v>
      </c>
      <c r="AX126" s="19">
        <f t="shared" si="48"/>
        <v>0</v>
      </c>
      <c r="AY126" s="19">
        <f t="shared" si="49"/>
        <v>0</v>
      </c>
      <c r="AZ126" s="19">
        <f t="shared" si="50"/>
        <v>0</v>
      </c>
      <c r="BA126" s="19">
        <f t="shared" si="51"/>
        <v>0</v>
      </c>
      <c r="BB126" s="19">
        <f t="shared" si="52"/>
        <v>0</v>
      </c>
      <c r="BC126" s="19">
        <f t="shared" si="53"/>
        <v>0</v>
      </c>
      <c r="BD126" s="19">
        <f t="shared" si="54"/>
        <v>0</v>
      </c>
      <c r="BE126" s="19">
        <f t="shared" si="55"/>
        <v>0</v>
      </c>
      <c r="BF126" s="19">
        <f t="shared" si="56"/>
        <v>0</v>
      </c>
      <c r="BG126" s="19">
        <f t="shared" si="57"/>
        <v>0</v>
      </c>
      <c r="BH126" s="19">
        <f t="shared" si="58"/>
        <v>0</v>
      </c>
      <c r="BI126" s="19">
        <f t="shared" si="59"/>
        <v>0</v>
      </c>
      <c r="BJ126" s="19">
        <f t="shared" si="60"/>
        <v>0</v>
      </c>
      <c r="BK126" s="16">
        <f t="shared" si="61"/>
        <v>0</v>
      </c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</row>
    <row r="127" spans="1:92" x14ac:dyDescent="0.25">
      <c r="A127" s="33" t="s">
        <v>205</v>
      </c>
      <c r="B127" s="32">
        <v>2.01E-2</v>
      </c>
      <c r="C127" s="30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16">
        <f t="shared" si="62"/>
        <v>0</v>
      </c>
      <c r="P127" s="9">
        <v>0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0</v>
      </c>
      <c r="AB127" s="9">
        <v>0</v>
      </c>
      <c r="AC127" s="9">
        <v>0</v>
      </c>
      <c r="AD127" s="9">
        <v>0</v>
      </c>
      <c r="AE127" s="9">
        <v>0</v>
      </c>
      <c r="AF127" s="16">
        <f t="shared" si="32"/>
        <v>0</v>
      </c>
      <c r="AG127" s="31">
        <v>0</v>
      </c>
      <c r="AH127" s="31">
        <f t="shared" si="63"/>
        <v>0</v>
      </c>
      <c r="AI127" s="30">
        <f t="shared" si="33"/>
        <v>0</v>
      </c>
      <c r="AJ127" s="30">
        <f t="shared" si="34"/>
        <v>0</v>
      </c>
      <c r="AK127" s="30">
        <f t="shared" si="35"/>
        <v>0</v>
      </c>
      <c r="AL127" s="30">
        <f t="shared" si="36"/>
        <v>0</v>
      </c>
      <c r="AM127" s="30">
        <f t="shared" si="37"/>
        <v>0</v>
      </c>
      <c r="AN127" s="9">
        <f t="shared" si="38"/>
        <v>0</v>
      </c>
      <c r="AO127" s="19">
        <f t="shared" si="39"/>
        <v>0</v>
      </c>
      <c r="AP127" s="19">
        <f t="shared" si="40"/>
        <v>0</v>
      </c>
      <c r="AQ127" s="19">
        <f t="shared" si="41"/>
        <v>0</v>
      </c>
      <c r="AR127" s="19">
        <f t="shared" si="42"/>
        <v>0</v>
      </c>
      <c r="AS127" s="19">
        <f t="shared" si="43"/>
        <v>0</v>
      </c>
      <c r="AT127" s="16">
        <f t="shared" si="44"/>
        <v>0</v>
      </c>
      <c r="AU127" s="19">
        <f t="shared" si="45"/>
        <v>0</v>
      </c>
      <c r="AV127" s="19">
        <f t="shared" si="46"/>
        <v>0</v>
      </c>
      <c r="AW127" s="19">
        <f t="shared" si="47"/>
        <v>0</v>
      </c>
      <c r="AX127" s="19">
        <f t="shared" si="48"/>
        <v>0</v>
      </c>
      <c r="AY127" s="19">
        <f t="shared" si="49"/>
        <v>0</v>
      </c>
      <c r="AZ127" s="19">
        <f t="shared" si="50"/>
        <v>0</v>
      </c>
      <c r="BA127" s="19">
        <f t="shared" si="51"/>
        <v>0</v>
      </c>
      <c r="BB127" s="19">
        <f t="shared" si="52"/>
        <v>0</v>
      </c>
      <c r="BC127" s="19">
        <f t="shared" si="53"/>
        <v>0</v>
      </c>
      <c r="BD127" s="19">
        <f t="shared" si="54"/>
        <v>0</v>
      </c>
      <c r="BE127" s="19">
        <f t="shared" si="55"/>
        <v>0</v>
      </c>
      <c r="BF127" s="19">
        <f t="shared" si="56"/>
        <v>0</v>
      </c>
      <c r="BG127" s="19">
        <f t="shared" si="57"/>
        <v>0</v>
      </c>
      <c r="BH127" s="19">
        <f t="shared" si="58"/>
        <v>0</v>
      </c>
      <c r="BI127" s="19">
        <f t="shared" si="59"/>
        <v>0</v>
      </c>
      <c r="BJ127" s="19">
        <f t="shared" si="60"/>
        <v>0</v>
      </c>
      <c r="BK127" s="16">
        <f t="shared" si="61"/>
        <v>0</v>
      </c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</row>
    <row r="128" spans="1:92" x14ac:dyDescent="0.25">
      <c r="A128" s="33" t="s">
        <v>204</v>
      </c>
      <c r="B128" s="32">
        <v>2.81E-2</v>
      </c>
      <c r="C128" s="30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16">
        <f t="shared" si="62"/>
        <v>0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9">
        <v>0</v>
      </c>
      <c r="AB128" s="9">
        <v>0</v>
      </c>
      <c r="AC128" s="9">
        <v>0</v>
      </c>
      <c r="AD128" s="9">
        <v>0</v>
      </c>
      <c r="AE128" s="9">
        <v>0</v>
      </c>
      <c r="AF128" s="16">
        <f t="shared" si="32"/>
        <v>0</v>
      </c>
      <c r="AG128" s="31">
        <v>0</v>
      </c>
      <c r="AH128" s="31">
        <f t="shared" si="63"/>
        <v>0</v>
      </c>
      <c r="AI128" s="30">
        <f t="shared" si="33"/>
        <v>0</v>
      </c>
      <c r="AJ128" s="30">
        <f t="shared" si="34"/>
        <v>0</v>
      </c>
      <c r="AK128" s="30">
        <f t="shared" si="35"/>
        <v>0</v>
      </c>
      <c r="AL128" s="30">
        <f t="shared" si="36"/>
        <v>0</v>
      </c>
      <c r="AM128" s="30">
        <f t="shared" si="37"/>
        <v>0</v>
      </c>
      <c r="AN128" s="9">
        <f t="shared" si="38"/>
        <v>0</v>
      </c>
      <c r="AO128" s="19">
        <f t="shared" si="39"/>
        <v>0</v>
      </c>
      <c r="AP128" s="19">
        <f t="shared" si="40"/>
        <v>0</v>
      </c>
      <c r="AQ128" s="19">
        <f t="shared" si="41"/>
        <v>0</v>
      </c>
      <c r="AR128" s="19">
        <f t="shared" si="42"/>
        <v>0</v>
      </c>
      <c r="AS128" s="19">
        <f t="shared" si="43"/>
        <v>0</v>
      </c>
      <c r="AT128" s="16">
        <f t="shared" si="44"/>
        <v>0</v>
      </c>
      <c r="AU128" s="19">
        <f t="shared" si="45"/>
        <v>0</v>
      </c>
      <c r="AV128" s="19">
        <f t="shared" si="46"/>
        <v>0</v>
      </c>
      <c r="AW128" s="19">
        <f t="shared" si="47"/>
        <v>0</v>
      </c>
      <c r="AX128" s="19">
        <f t="shared" si="48"/>
        <v>0</v>
      </c>
      <c r="AY128" s="19">
        <f t="shared" si="49"/>
        <v>0</v>
      </c>
      <c r="AZ128" s="19">
        <f t="shared" si="50"/>
        <v>0</v>
      </c>
      <c r="BA128" s="19">
        <f t="shared" si="51"/>
        <v>0</v>
      </c>
      <c r="BB128" s="19">
        <f t="shared" si="52"/>
        <v>0</v>
      </c>
      <c r="BC128" s="19">
        <f t="shared" si="53"/>
        <v>0</v>
      </c>
      <c r="BD128" s="19">
        <f t="shared" si="54"/>
        <v>0</v>
      </c>
      <c r="BE128" s="19">
        <f t="shared" si="55"/>
        <v>0</v>
      </c>
      <c r="BF128" s="19">
        <f t="shared" si="56"/>
        <v>0</v>
      </c>
      <c r="BG128" s="19">
        <f t="shared" si="57"/>
        <v>0</v>
      </c>
      <c r="BH128" s="19">
        <f t="shared" si="58"/>
        <v>0</v>
      </c>
      <c r="BI128" s="19">
        <f t="shared" si="59"/>
        <v>0</v>
      </c>
      <c r="BJ128" s="19">
        <f t="shared" si="60"/>
        <v>0</v>
      </c>
      <c r="BK128" s="16">
        <f t="shared" si="61"/>
        <v>0</v>
      </c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</row>
    <row r="129" spans="1:92" x14ac:dyDescent="0.25">
      <c r="A129" s="33" t="s">
        <v>203</v>
      </c>
      <c r="B129" s="32">
        <v>2.63E-2</v>
      </c>
      <c r="C129" s="30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16">
        <f t="shared" si="62"/>
        <v>0</v>
      </c>
      <c r="P129" s="9">
        <v>0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9">
        <v>0</v>
      </c>
      <c r="AB129" s="9">
        <v>0</v>
      </c>
      <c r="AC129" s="9">
        <v>0</v>
      </c>
      <c r="AD129" s="9">
        <v>0</v>
      </c>
      <c r="AE129" s="9">
        <v>0</v>
      </c>
      <c r="AF129" s="16">
        <f t="shared" si="32"/>
        <v>0</v>
      </c>
      <c r="AG129" s="31">
        <v>0</v>
      </c>
      <c r="AH129" s="31">
        <f t="shared" si="63"/>
        <v>0</v>
      </c>
      <c r="AI129" s="30">
        <f t="shared" si="33"/>
        <v>0</v>
      </c>
      <c r="AJ129" s="30">
        <f t="shared" si="34"/>
        <v>0</v>
      </c>
      <c r="AK129" s="30">
        <f t="shared" si="35"/>
        <v>0</v>
      </c>
      <c r="AL129" s="30">
        <f t="shared" si="36"/>
        <v>0</v>
      </c>
      <c r="AM129" s="30">
        <f t="shared" si="37"/>
        <v>0</v>
      </c>
      <c r="AN129" s="9">
        <f t="shared" si="38"/>
        <v>0</v>
      </c>
      <c r="AO129" s="19">
        <f t="shared" si="39"/>
        <v>0</v>
      </c>
      <c r="AP129" s="19">
        <f t="shared" si="40"/>
        <v>0</v>
      </c>
      <c r="AQ129" s="19">
        <f t="shared" si="41"/>
        <v>0</v>
      </c>
      <c r="AR129" s="19">
        <f t="shared" si="42"/>
        <v>0</v>
      </c>
      <c r="AS129" s="19">
        <f t="shared" si="43"/>
        <v>0</v>
      </c>
      <c r="AT129" s="16">
        <f t="shared" si="44"/>
        <v>0</v>
      </c>
      <c r="AU129" s="19">
        <f t="shared" si="45"/>
        <v>0</v>
      </c>
      <c r="AV129" s="19">
        <f t="shared" si="46"/>
        <v>0</v>
      </c>
      <c r="AW129" s="19">
        <f t="shared" si="47"/>
        <v>0</v>
      </c>
      <c r="AX129" s="19">
        <f t="shared" si="48"/>
        <v>0</v>
      </c>
      <c r="AY129" s="19">
        <f t="shared" si="49"/>
        <v>0</v>
      </c>
      <c r="AZ129" s="19">
        <f t="shared" si="50"/>
        <v>0</v>
      </c>
      <c r="BA129" s="19">
        <f t="shared" si="51"/>
        <v>0</v>
      </c>
      <c r="BB129" s="19">
        <f t="shared" si="52"/>
        <v>0</v>
      </c>
      <c r="BC129" s="19">
        <f t="shared" si="53"/>
        <v>0</v>
      </c>
      <c r="BD129" s="19">
        <f t="shared" si="54"/>
        <v>0</v>
      </c>
      <c r="BE129" s="19">
        <f t="shared" si="55"/>
        <v>0</v>
      </c>
      <c r="BF129" s="19">
        <f t="shared" si="56"/>
        <v>0</v>
      </c>
      <c r="BG129" s="19">
        <f t="shared" si="57"/>
        <v>0</v>
      </c>
      <c r="BH129" s="19">
        <f t="shared" si="58"/>
        <v>0</v>
      </c>
      <c r="BI129" s="19">
        <f t="shared" si="59"/>
        <v>0</v>
      </c>
      <c r="BJ129" s="19">
        <f t="shared" si="60"/>
        <v>0</v>
      </c>
      <c r="BK129" s="16">
        <f t="shared" si="61"/>
        <v>0</v>
      </c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</row>
    <row r="130" spans="1:92" x14ac:dyDescent="0.25">
      <c r="A130" s="33" t="s">
        <v>202</v>
      </c>
      <c r="B130" s="32">
        <v>0</v>
      </c>
      <c r="C130" s="30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16">
        <f t="shared" si="62"/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9">
        <v>0</v>
      </c>
      <c r="AB130" s="9">
        <v>0</v>
      </c>
      <c r="AC130" s="9">
        <v>0</v>
      </c>
      <c r="AD130" s="9">
        <v>0</v>
      </c>
      <c r="AE130" s="9">
        <v>0</v>
      </c>
      <c r="AF130" s="16">
        <f t="shared" si="32"/>
        <v>0</v>
      </c>
      <c r="AG130" s="31">
        <v>0</v>
      </c>
      <c r="AH130" s="31">
        <f t="shared" si="63"/>
        <v>0</v>
      </c>
      <c r="AI130" s="30">
        <f t="shared" si="33"/>
        <v>0</v>
      </c>
      <c r="AJ130" s="30">
        <f t="shared" si="34"/>
        <v>0</v>
      </c>
      <c r="AK130" s="30">
        <f t="shared" si="35"/>
        <v>0</v>
      </c>
      <c r="AL130" s="30">
        <f t="shared" si="36"/>
        <v>0</v>
      </c>
      <c r="AM130" s="30">
        <f t="shared" si="37"/>
        <v>0</v>
      </c>
      <c r="AN130" s="9">
        <f t="shared" si="38"/>
        <v>0</v>
      </c>
      <c r="AO130" s="19">
        <f t="shared" si="39"/>
        <v>0</v>
      </c>
      <c r="AP130" s="19">
        <f t="shared" si="40"/>
        <v>0</v>
      </c>
      <c r="AQ130" s="19">
        <f t="shared" si="41"/>
        <v>0</v>
      </c>
      <c r="AR130" s="19">
        <f t="shared" si="42"/>
        <v>0</v>
      </c>
      <c r="AS130" s="19">
        <f t="shared" si="43"/>
        <v>0</v>
      </c>
      <c r="AT130" s="16">
        <f t="shared" si="44"/>
        <v>0</v>
      </c>
      <c r="AU130" s="19">
        <f t="shared" si="45"/>
        <v>0</v>
      </c>
      <c r="AV130" s="19">
        <f t="shared" si="46"/>
        <v>0</v>
      </c>
      <c r="AW130" s="19">
        <f t="shared" si="47"/>
        <v>0</v>
      </c>
      <c r="AX130" s="19">
        <f t="shared" si="48"/>
        <v>0</v>
      </c>
      <c r="AY130" s="19">
        <f t="shared" si="49"/>
        <v>0</v>
      </c>
      <c r="AZ130" s="19">
        <f t="shared" si="50"/>
        <v>0</v>
      </c>
      <c r="BA130" s="19">
        <f t="shared" si="51"/>
        <v>0</v>
      </c>
      <c r="BB130" s="19">
        <f t="shared" si="52"/>
        <v>0</v>
      </c>
      <c r="BC130" s="19">
        <f t="shared" si="53"/>
        <v>0</v>
      </c>
      <c r="BD130" s="19">
        <f t="shared" si="54"/>
        <v>0</v>
      </c>
      <c r="BE130" s="19">
        <f t="shared" si="55"/>
        <v>0</v>
      </c>
      <c r="BF130" s="19">
        <f t="shared" si="56"/>
        <v>0</v>
      </c>
      <c r="BG130" s="19">
        <f t="shared" si="57"/>
        <v>0</v>
      </c>
      <c r="BH130" s="19">
        <f t="shared" si="58"/>
        <v>0</v>
      </c>
      <c r="BI130" s="19">
        <f t="shared" si="59"/>
        <v>0</v>
      </c>
      <c r="BJ130" s="19">
        <f t="shared" si="60"/>
        <v>0</v>
      </c>
      <c r="BK130" s="16">
        <f t="shared" si="61"/>
        <v>0</v>
      </c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</row>
    <row r="131" spans="1:92" x14ac:dyDescent="0.25">
      <c r="A131" s="33" t="s">
        <v>201</v>
      </c>
      <c r="B131" s="32">
        <v>2.2599999999999999E-2</v>
      </c>
      <c r="C131" s="30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16">
        <f t="shared" si="62"/>
        <v>0</v>
      </c>
      <c r="P131" s="9">
        <v>0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9">
        <v>0</v>
      </c>
      <c r="AB131" s="9">
        <v>0</v>
      </c>
      <c r="AC131" s="9">
        <v>0</v>
      </c>
      <c r="AD131" s="9">
        <v>0</v>
      </c>
      <c r="AE131" s="9">
        <v>0</v>
      </c>
      <c r="AF131" s="16">
        <f t="shared" si="32"/>
        <v>0</v>
      </c>
      <c r="AG131" s="31">
        <v>0</v>
      </c>
      <c r="AH131" s="31">
        <f t="shared" si="63"/>
        <v>0</v>
      </c>
      <c r="AI131" s="30">
        <f t="shared" si="33"/>
        <v>0</v>
      </c>
      <c r="AJ131" s="30">
        <f t="shared" si="34"/>
        <v>0</v>
      </c>
      <c r="AK131" s="30">
        <f t="shared" si="35"/>
        <v>0</v>
      </c>
      <c r="AL131" s="30">
        <f t="shared" si="36"/>
        <v>0</v>
      </c>
      <c r="AM131" s="30">
        <f t="shared" si="37"/>
        <v>0</v>
      </c>
      <c r="AN131" s="9">
        <f t="shared" si="38"/>
        <v>0</v>
      </c>
      <c r="AO131" s="19">
        <f t="shared" si="39"/>
        <v>0</v>
      </c>
      <c r="AP131" s="19">
        <f t="shared" si="40"/>
        <v>0</v>
      </c>
      <c r="AQ131" s="19">
        <f t="shared" si="41"/>
        <v>0</v>
      </c>
      <c r="AR131" s="19">
        <f t="shared" si="42"/>
        <v>0</v>
      </c>
      <c r="AS131" s="19">
        <f t="shared" si="43"/>
        <v>0</v>
      </c>
      <c r="AT131" s="16">
        <f t="shared" si="44"/>
        <v>0</v>
      </c>
      <c r="AU131" s="19">
        <f t="shared" si="45"/>
        <v>0</v>
      </c>
      <c r="AV131" s="19">
        <f t="shared" si="46"/>
        <v>0</v>
      </c>
      <c r="AW131" s="19">
        <f t="shared" si="47"/>
        <v>0</v>
      </c>
      <c r="AX131" s="19">
        <f t="shared" si="48"/>
        <v>0</v>
      </c>
      <c r="AY131" s="19">
        <f t="shared" si="49"/>
        <v>0</v>
      </c>
      <c r="AZ131" s="19">
        <f t="shared" si="50"/>
        <v>0</v>
      </c>
      <c r="BA131" s="19">
        <f t="shared" si="51"/>
        <v>0</v>
      </c>
      <c r="BB131" s="19">
        <f t="shared" si="52"/>
        <v>0</v>
      </c>
      <c r="BC131" s="19">
        <f t="shared" si="53"/>
        <v>0</v>
      </c>
      <c r="BD131" s="19">
        <f t="shared" si="54"/>
        <v>0</v>
      </c>
      <c r="BE131" s="19">
        <f t="shared" si="55"/>
        <v>0</v>
      </c>
      <c r="BF131" s="19">
        <f t="shared" si="56"/>
        <v>0</v>
      </c>
      <c r="BG131" s="19">
        <f t="shared" si="57"/>
        <v>0</v>
      </c>
      <c r="BH131" s="19">
        <f t="shared" si="58"/>
        <v>0</v>
      </c>
      <c r="BI131" s="19">
        <f t="shared" si="59"/>
        <v>0</v>
      </c>
      <c r="BJ131" s="19">
        <f t="shared" si="60"/>
        <v>0</v>
      </c>
      <c r="BK131" s="16">
        <f t="shared" si="61"/>
        <v>0</v>
      </c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</row>
    <row r="132" spans="1:92" x14ac:dyDescent="0.25">
      <c r="A132" s="33" t="s">
        <v>200</v>
      </c>
      <c r="B132" s="32">
        <v>0</v>
      </c>
      <c r="C132" s="30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16">
        <f t="shared" si="62"/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v>0</v>
      </c>
      <c r="AA132" s="9">
        <v>0</v>
      </c>
      <c r="AB132" s="9">
        <v>0</v>
      </c>
      <c r="AC132" s="9">
        <v>0</v>
      </c>
      <c r="AD132" s="9">
        <v>0</v>
      </c>
      <c r="AE132" s="9">
        <v>0</v>
      </c>
      <c r="AF132" s="16">
        <f t="shared" si="32"/>
        <v>0</v>
      </c>
      <c r="AG132" s="31">
        <v>0</v>
      </c>
      <c r="AH132" s="31">
        <f t="shared" si="63"/>
        <v>0</v>
      </c>
      <c r="AI132" s="30">
        <f t="shared" si="33"/>
        <v>0</v>
      </c>
      <c r="AJ132" s="30">
        <f t="shared" si="34"/>
        <v>0</v>
      </c>
      <c r="AK132" s="30">
        <f t="shared" si="35"/>
        <v>0</v>
      </c>
      <c r="AL132" s="30">
        <f t="shared" si="36"/>
        <v>0</v>
      </c>
      <c r="AM132" s="30">
        <f t="shared" si="37"/>
        <v>0</v>
      </c>
      <c r="AN132" s="9">
        <f t="shared" si="38"/>
        <v>0</v>
      </c>
      <c r="AO132" s="19">
        <f t="shared" si="39"/>
        <v>0</v>
      </c>
      <c r="AP132" s="19">
        <f t="shared" si="40"/>
        <v>0</v>
      </c>
      <c r="AQ132" s="19">
        <f t="shared" si="41"/>
        <v>0</v>
      </c>
      <c r="AR132" s="19">
        <f t="shared" si="42"/>
        <v>0</v>
      </c>
      <c r="AS132" s="19">
        <f t="shared" si="43"/>
        <v>0</v>
      </c>
      <c r="AT132" s="16">
        <f t="shared" si="44"/>
        <v>0</v>
      </c>
      <c r="AU132" s="19">
        <f t="shared" si="45"/>
        <v>0</v>
      </c>
      <c r="AV132" s="19">
        <f t="shared" si="46"/>
        <v>0</v>
      </c>
      <c r="AW132" s="19">
        <f t="shared" si="47"/>
        <v>0</v>
      </c>
      <c r="AX132" s="19">
        <f t="shared" si="48"/>
        <v>0</v>
      </c>
      <c r="AY132" s="19">
        <f t="shared" si="49"/>
        <v>0</v>
      </c>
      <c r="AZ132" s="19">
        <f t="shared" si="50"/>
        <v>0</v>
      </c>
      <c r="BA132" s="19">
        <f t="shared" si="51"/>
        <v>0</v>
      </c>
      <c r="BB132" s="19">
        <f t="shared" si="52"/>
        <v>0</v>
      </c>
      <c r="BC132" s="19">
        <f t="shared" si="53"/>
        <v>0</v>
      </c>
      <c r="BD132" s="19">
        <f t="shared" si="54"/>
        <v>0</v>
      </c>
      <c r="BE132" s="19">
        <f t="shared" si="55"/>
        <v>0</v>
      </c>
      <c r="BF132" s="19">
        <f t="shared" si="56"/>
        <v>0</v>
      </c>
      <c r="BG132" s="19">
        <f t="shared" si="57"/>
        <v>0</v>
      </c>
      <c r="BH132" s="19">
        <f t="shared" si="58"/>
        <v>0</v>
      </c>
      <c r="BI132" s="19">
        <f t="shared" si="59"/>
        <v>0</v>
      </c>
      <c r="BJ132" s="19">
        <f t="shared" si="60"/>
        <v>0</v>
      </c>
      <c r="BK132" s="16">
        <f t="shared" si="61"/>
        <v>0</v>
      </c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</row>
    <row r="133" spans="1:92" x14ac:dyDescent="0.25">
      <c r="A133" s="33" t="s">
        <v>199</v>
      </c>
      <c r="B133" s="32">
        <v>0</v>
      </c>
      <c r="C133" s="30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16">
        <f t="shared" si="62"/>
        <v>0</v>
      </c>
      <c r="P133" s="9">
        <v>0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0</v>
      </c>
      <c r="AB133" s="9">
        <v>0</v>
      </c>
      <c r="AC133" s="9">
        <v>0</v>
      </c>
      <c r="AD133" s="9">
        <v>0</v>
      </c>
      <c r="AE133" s="9">
        <v>0</v>
      </c>
      <c r="AF133" s="16">
        <f t="shared" ref="AF133:AF196" si="64">SUM(T133:AE133)</f>
        <v>0</v>
      </c>
      <c r="AG133" s="31">
        <v>0</v>
      </c>
      <c r="AH133" s="31">
        <f t="shared" si="63"/>
        <v>0</v>
      </c>
      <c r="AI133" s="30">
        <f t="shared" ref="AI133:AI196" si="65">$B133/12*D133</f>
        <v>0</v>
      </c>
      <c r="AJ133" s="30">
        <f t="shared" ref="AJ133:AJ196" si="66">$B133/12*E133</f>
        <v>0</v>
      </c>
      <c r="AK133" s="30">
        <f t="shared" ref="AK133:AK196" si="67">$B133/12*F133</f>
        <v>0</v>
      </c>
      <c r="AL133" s="30">
        <f t="shared" ref="AL133:AL196" si="68">$B133/12*G133</f>
        <v>0</v>
      </c>
      <c r="AM133" s="30">
        <f t="shared" ref="AM133:AM196" si="69">$B133/12*H133</f>
        <v>0</v>
      </c>
      <c r="AN133" s="9">
        <f t="shared" ref="AN133:AN196" si="70">$B133/12*I133</f>
        <v>0</v>
      </c>
      <c r="AO133" s="19">
        <f t="shared" ref="AO133:AO196" si="71">$B133/12*J133</f>
        <v>0</v>
      </c>
      <c r="AP133" s="19">
        <f t="shared" ref="AP133:AP196" si="72">$B133/12*K133</f>
        <v>0</v>
      </c>
      <c r="AQ133" s="19">
        <f t="shared" ref="AQ133:AQ196" si="73">$B133/12*L133</f>
        <v>0</v>
      </c>
      <c r="AR133" s="19">
        <f t="shared" ref="AR133:AR196" si="74">$B133/12*M133</f>
        <v>0</v>
      </c>
      <c r="AS133" s="19">
        <f t="shared" ref="AS133:AS196" si="75">$B133/12*N133</f>
        <v>0</v>
      </c>
      <c r="AT133" s="16">
        <f t="shared" ref="AT133:AT196" si="76">$B133/12*O133</f>
        <v>0</v>
      </c>
      <c r="AU133" s="19">
        <f t="shared" ref="AU133:AU196" si="77">$B133/12*P133</f>
        <v>0</v>
      </c>
      <c r="AV133" s="19">
        <f t="shared" ref="AV133:AV196" si="78">$B133/12*Q133</f>
        <v>0</v>
      </c>
      <c r="AW133" s="19">
        <f t="shared" ref="AW133:AW196" si="79">$B133/12*R133</f>
        <v>0</v>
      </c>
      <c r="AX133" s="19">
        <f t="shared" ref="AX133:AX196" si="80">$B133/12*S133</f>
        <v>0</v>
      </c>
      <c r="AY133" s="19">
        <f t="shared" ref="AY133:AY196" si="81">$B133/12*T133</f>
        <v>0</v>
      </c>
      <c r="AZ133" s="19">
        <f t="shared" ref="AZ133:AZ196" si="82">$B133/12*U133</f>
        <v>0</v>
      </c>
      <c r="BA133" s="19">
        <f t="shared" ref="BA133:BA196" si="83">$B133/12*V133</f>
        <v>0</v>
      </c>
      <c r="BB133" s="19">
        <f t="shared" ref="BB133:BB196" si="84">$B133/12*W133</f>
        <v>0</v>
      </c>
      <c r="BC133" s="19">
        <f t="shared" ref="BC133:BC196" si="85">$B133/12*X133</f>
        <v>0</v>
      </c>
      <c r="BD133" s="19">
        <f t="shared" ref="BD133:BD196" si="86">$B133/12*Y133</f>
        <v>0</v>
      </c>
      <c r="BE133" s="19">
        <f t="shared" ref="BE133:BE196" si="87">$B133/12*Z133</f>
        <v>0</v>
      </c>
      <c r="BF133" s="19">
        <f t="shared" ref="BF133:BF196" si="88">$B133/12*AA133</f>
        <v>0</v>
      </c>
      <c r="BG133" s="19">
        <f t="shared" ref="BG133:BG196" si="89">$B133/12*AB133</f>
        <v>0</v>
      </c>
      <c r="BH133" s="19">
        <f t="shared" ref="BH133:BH196" si="90">$B133/12*AC133</f>
        <v>0</v>
      </c>
      <c r="BI133" s="19">
        <f t="shared" ref="BI133:BI196" si="91">$B133/12*AD133</f>
        <v>0</v>
      </c>
      <c r="BJ133" s="19">
        <f t="shared" ref="BJ133:BJ196" si="92">$B133/12*AE133</f>
        <v>0</v>
      </c>
      <c r="BK133" s="16">
        <f t="shared" ref="BK133:BK196" si="93">$B133/12*AF133</f>
        <v>0</v>
      </c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</row>
    <row r="134" spans="1:92" x14ac:dyDescent="0.25">
      <c r="A134" s="33" t="s">
        <v>198</v>
      </c>
      <c r="B134" s="32">
        <v>0</v>
      </c>
      <c r="C134" s="30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16">
        <f t="shared" ref="O134:O197" si="94">SUM(C134:N134)</f>
        <v>0</v>
      </c>
      <c r="P134" s="9">
        <v>0</v>
      </c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9">
        <v>0</v>
      </c>
      <c r="AA134" s="9">
        <v>0</v>
      </c>
      <c r="AB134" s="9">
        <v>0</v>
      </c>
      <c r="AC134" s="9">
        <v>0</v>
      </c>
      <c r="AD134" s="9">
        <v>0</v>
      </c>
      <c r="AE134" s="9">
        <v>0</v>
      </c>
      <c r="AF134" s="16">
        <f t="shared" si="64"/>
        <v>0</v>
      </c>
      <c r="AG134" s="31">
        <v>0</v>
      </c>
      <c r="AH134" s="31">
        <f t="shared" ref="AH134:AH197" si="95">$B134/12*C134</f>
        <v>0</v>
      </c>
      <c r="AI134" s="30">
        <f t="shared" si="65"/>
        <v>0</v>
      </c>
      <c r="AJ134" s="30">
        <f t="shared" si="66"/>
        <v>0</v>
      </c>
      <c r="AK134" s="30">
        <f t="shared" si="67"/>
        <v>0</v>
      </c>
      <c r="AL134" s="30">
        <f t="shared" si="68"/>
        <v>0</v>
      </c>
      <c r="AM134" s="30">
        <f t="shared" si="69"/>
        <v>0</v>
      </c>
      <c r="AN134" s="9">
        <f t="shared" si="70"/>
        <v>0</v>
      </c>
      <c r="AO134" s="19">
        <f t="shared" si="71"/>
        <v>0</v>
      </c>
      <c r="AP134" s="19">
        <f t="shared" si="72"/>
        <v>0</v>
      </c>
      <c r="AQ134" s="19">
        <f t="shared" si="73"/>
        <v>0</v>
      </c>
      <c r="AR134" s="19">
        <f t="shared" si="74"/>
        <v>0</v>
      </c>
      <c r="AS134" s="19">
        <f t="shared" si="75"/>
        <v>0</v>
      </c>
      <c r="AT134" s="16">
        <f t="shared" si="76"/>
        <v>0</v>
      </c>
      <c r="AU134" s="19">
        <f t="shared" si="77"/>
        <v>0</v>
      </c>
      <c r="AV134" s="19">
        <f t="shared" si="78"/>
        <v>0</v>
      </c>
      <c r="AW134" s="19">
        <f t="shared" si="79"/>
        <v>0</v>
      </c>
      <c r="AX134" s="19">
        <f t="shared" si="80"/>
        <v>0</v>
      </c>
      <c r="AY134" s="19">
        <f t="shared" si="81"/>
        <v>0</v>
      </c>
      <c r="AZ134" s="19">
        <f t="shared" si="82"/>
        <v>0</v>
      </c>
      <c r="BA134" s="19">
        <f t="shared" si="83"/>
        <v>0</v>
      </c>
      <c r="BB134" s="19">
        <f t="shared" si="84"/>
        <v>0</v>
      </c>
      <c r="BC134" s="19">
        <f t="shared" si="85"/>
        <v>0</v>
      </c>
      <c r="BD134" s="19">
        <f t="shared" si="86"/>
        <v>0</v>
      </c>
      <c r="BE134" s="19">
        <f t="shared" si="87"/>
        <v>0</v>
      </c>
      <c r="BF134" s="19">
        <f t="shared" si="88"/>
        <v>0</v>
      </c>
      <c r="BG134" s="19">
        <f t="shared" si="89"/>
        <v>0</v>
      </c>
      <c r="BH134" s="19">
        <f t="shared" si="90"/>
        <v>0</v>
      </c>
      <c r="BI134" s="19">
        <f t="shared" si="91"/>
        <v>0</v>
      </c>
      <c r="BJ134" s="19">
        <f t="shared" si="92"/>
        <v>0</v>
      </c>
      <c r="BK134" s="16">
        <f t="shared" si="93"/>
        <v>0</v>
      </c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</row>
    <row r="135" spans="1:92" x14ac:dyDescent="0.25">
      <c r="A135" s="33" t="s">
        <v>197</v>
      </c>
      <c r="B135" s="32">
        <v>0.1386</v>
      </c>
      <c r="C135" s="30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16">
        <f t="shared" si="94"/>
        <v>0</v>
      </c>
      <c r="P135" s="9">
        <v>0</v>
      </c>
      <c r="Q135" s="9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9">
        <v>0</v>
      </c>
      <c r="AB135" s="9">
        <v>0</v>
      </c>
      <c r="AC135" s="9">
        <v>0</v>
      </c>
      <c r="AD135" s="9">
        <v>0</v>
      </c>
      <c r="AE135" s="9">
        <v>0</v>
      </c>
      <c r="AF135" s="16">
        <f t="shared" si="64"/>
        <v>0</v>
      </c>
      <c r="AG135" s="31">
        <v>0</v>
      </c>
      <c r="AH135" s="31">
        <f t="shared" si="95"/>
        <v>0</v>
      </c>
      <c r="AI135" s="30">
        <f t="shared" si="65"/>
        <v>0</v>
      </c>
      <c r="AJ135" s="30">
        <f t="shared" si="66"/>
        <v>0</v>
      </c>
      <c r="AK135" s="30">
        <f t="shared" si="67"/>
        <v>0</v>
      </c>
      <c r="AL135" s="30">
        <f t="shared" si="68"/>
        <v>0</v>
      </c>
      <c r="AM135" s="30">
        <f t="shared" si="69"/>
        <v>0</v>
      </c>
      <c r="AN135" s="9">
        <f t="shared" si="70"/>
        <v>0</v>
      </c>
      <c r="AO135" s="19">
        <f t="shared" si="71"/>
        <v>0</v>
      </c>
      <c r="AP135" s="19">
        <f t="shared" si="72"/>
        <v>0</v>
      </c>
      <c r="AQ135" s="19">
        <f t="shared" si="73"/>
        <v>0</v>
      </c>
      <c r="AR135" s="19">
        <f t="shared" si="74"/>
        <v>0</v>
      </c>
      <c r="AS135" s="19">
        <f t="shared" si="75"/>
        <v>0</v>
      </c>
      <c r="AT135" s="16">
        <f t="shared" si="76"/>
        <v>0</v>
      </c>
      <c r="AU135" s="19">
        <f t="shared" si="77"/>
        <v>0</v>
      </c>
      <c r="AV135" s="19">
        <f t="shared" si="78"/>
        <v>0</v>
      </c>
      <c r="AW135" s="19">
        <f t="shared" si="79"/>
        <v>0</v>
      </c>
      <c r="AX135" s="19">
        <f t="shared" si="80"/>
        <v>0</v>
      </c>
      <c r="AY135" s="19">
        <f t="shared" si="81"/>
        <v>0</v>
      </c>
      <c r="AZ135" s="19">
        <f t="shared" si="82"/>
        <v>0</v>
      </c>
      <c r="BA135" s="19">
        <f t="shared" si="83"/>
        <v>0</v>
      </c>
      <c r="BB135" s="19">
        <f t="shared" si="84"/>
        <v>0</v>
      </c>
      <c r="BC135" s="19">
        <f t="shared" si="85"/>
        <v>0</v>
      </c>
      <c r="BD135" s="19">
        <f t="shared" si="86"/>
        <v>0</v>
      </c>
      <c r="BE135" s="19">
        <f t="shared" si="87"/>
        <v>0</v>
      </c>
      <c r="BF135" s="19">
        <f t="shared" si="88"/>
        <v>0</v>
      </c>
      <c r="BG135" s="19">
        <f t="shared" si="89"/>
        <v>0</v>
      </c>
      <c r="BH135" s="19">
        <f t="shared" si="90"/>
        <v>0</v>
      </c>
      <c r="BI135" s="19">
        <f t="shared" si="91"/>
        <v>0</v>
      </c>
      <c r="BJ135" s="19">
        <f t="shared" si="92"/>
        <v>0</v>
      </c>
      <c r="BK135" s="16">
        <f t="shared" si="93"/>
        <v>0</v>
      </c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</row>
    <row r="136" spans="1:92" x14ac:dyDescent="0.25">
      <c r="A136" s="33" t="s">
        <v>196</v>
      </c>
      <c r="B136" s="32">
        <v>3.5700000000000003E-2</v>
      </c>
      <c r="C136" s="30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16">
        <f t="shared" si="94"/>
        <v>0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9">
        <v>0</v>
      </c>
      <c r="AB136" s="9">
        <v>0</v>
      </c>
      <c r="AC136" s="9">
        <v>0</v>
      </c>
      <c r="AD136" s="9">
        <v>0</v>
      </c>
      <c r="AE136" s="9">
        <v>0</v>
      </c>
      <c r="AF136" s="16">
        <f t="shared" si="64"/>
        <v>0</v>
      </c>
      <c r="AG136" s="31">
        <v>0</v>
      </c>
      <c r="AH136" s="31">
        <f t="shared" si="95"/>
        <v>0</v>
      </c>
      <c r="AI136" s="30">
        <f t="shared" si="65"/>
        <v>0</v>
      </c>
      <c r="AJ136" s="30">
        <f t="shared" si="66"/>
        <v>0</v>
      </c>
      <c r="AK136" s="30">
        <f t="shared" si="67"/>
        <v>0</v>
      </c>
      <c r="AL136" s="30">
        <f t="shared" si="68"/>
        <v>0</v>
      </c>
      <c r="AM136" s="30">
        <f t="shared" si="69"/>
        <v>0</v>
      </c>
      <c r="AN136" s="9">
        <f t="shared" si="70"/>
        <v>0</v>
      </c>
      <c r="AO136" s="19">
        <f t="shared" si="71"/>
        <v>0</v>
      </c>
      <c r="AP136" s="19">
        <f t="shared" si="72"/>
        <v>0</v>
      </c>
      <c r="AQ136" s="19">
        <f t="shared" si="73"/>
        <v>0</v>
      </c>
      <c r="AR136" s="19">
        <f t="shared" si="74"/>
        <v>0</v>
      </c>
      <c r="AS136" s="19">
        <f t="shared" si="75"/>
        <v>0</v>
      </c>
      <c r="AT136" s="16">
        <f t="shared" si="76"/>
        <v>0</v>
      </c>
      <c r="AU136" s="19">
        <f t="shared" si="77"/>
        <v>0</v>
      </c>
      <c r="AV136" s="19">
        <f t="shared" si="78"/>
        <v>0</v>
      </c>
      <c r="AW136" s="19">
        <f t="shared" si="79"/>
        <v>0</v>
      </c>
      <c r="AX136" s="19">
        <f t="shared" si="80"/>
        <v>0</v>
      </c>
      <c r="AY136" s="19">
        <f t="shared" si="81"/>
        <v>0</v>
      </c>
      <c r="AZ136" s="19">
        <f t="shared" si="82"/>
        <v>0</v>
      </c>
      <c r="BA136" s="19">
        <f t="shared" si="83"/>
        <v>0</v>
      </c>
      <c r="BB136" s="19">
        <f t="shared" si="84"/>
        <v>0</v>
      </c>
      <c r="BC136" s="19">
        <f t="shared" si="85"/>
        <v>0</v>
      </c>
      <c r="BD136" s="19">
        <f t="shared" si="86"/>
        <v>0</v>
      </c>
      <c r="BE136" s="19">
        <f t="shared" si="87"/>
        <v>0</v>
      </c>
      <c r="BF136" s="19">
        <f t="shared" si="88"/>
        <v>0</v>
      </c>
      <c r="BG136" s="19">
        <f t="shared" si="89"/>
        <v>0</v>
      </c>
      <c r="BH136" s="19">
        <f t="shared" si="90"/>
        <v>0</v>
      </c>
      <c r="BI136" s="19">
        <f t="shared" si="91"/>
        <v>0</v>
      </c>
      <c r="BJ136" s="19">
        <f t="shared" si="92"/>
        <v>0</v>
      </c>
      <c r="BK136" s="16">
        <f t="shared" si="93"/>
        <v>0</v>
      </c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</row>
    <row r="137" spans="1:92" x14ac:dyDescent="0.25">
      <c r="A137" s="33" t="s">
        <v>195</v>
      </c>
      <c r="B137" s="32">
        <v>4.0899999999999999E-2</v>
      </c>
      <c r="C137" s="30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16">
        <f t="shared" si="94"/>
        <v>0</v>
      </c>
      <c r="P137" s="9">
        <v>0</v>
      </c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0</v>
      </c>
      <c r="AB137" s="9">
        <v>0</v>
      </c>
      <c r="AC137" s="9">
        <v>0</v>
      </c>
      <c r="AD137" s="9">
        <v>0</v>
      </c>
      <c r="AE137" s="9">
        <v>0</v>
      </c>
      <c r="AF137" s="16">
        <f t="shared" si="64"/>
        <v>0</v>
      </c>
      <c r="AG137" s="31">
        <v>0</v>
      </c>
      <c r="AH137" s="31">
        <f t="shared" si="95"/>
        <v>0</v>
      </c>
      <c r="AI137" s="30">
        <f t="shared" si="65"/>
        <v>0</v>
      </c>
      <c r="AJ137" s="30">
        <f t="shared" si="66"/>
        <v>0</v>
      </c>
      <c r="AK137" s="30">
        <f t="shared" si="67"/>
        <v>0</v>
      </c>
      <c r="AL137" s="30">
        <f t="shared" si="68"/>
        <v>0</v>
      </c>
      <c r="AM137" s="30">
        <f t="shared" si="69"/>
        <v>0</v>
      </c>
      <c r="AN137" s="9">
        <f t="shared" si="70"/>
        <v>0</v>
      </c>
      <c r="AO137" s="19">
        <f t="shared" si="71"/>
        <v>0</v>
      </c>
      <c r="AP137" s="19">
        <f t="shared" si="72"/>
        <v>0</v>
      </c>
      <c r="AQ137" s="19">
        <f t="shared" si="73"/>
        <v>0</v>
      </c>
      <c r="AR137" s="19">
        <f t="shared" si="74"/>
        <v>0</v>
      </c>
      <c r="AS137" s="19">
        <f t="shared" si="75"/>
        <v>0</v>
      </c>
      <c r="AT137" s="16">
        <f t="shared" si="76"/>
        <v>0</v>
      </c>
      <c r="AU137" s="19">
        <f t="shared" si="77"/>
        <v>0</v>
      </c>
      <c r="AV137" s="19">
        <f t="shared" si="78"/>
        <v>0</v>
      </c>
      <c r="AW137" s="19">
        <f t="shared" si="79"/>
        <v>0</v>
      </c>
      <c r="AX137" s="19">
        <f t="shared" si="80"/>
        <v>0</v>
      </c>
      <c r="AY137" s="19">
        <f t="shared" si="81"/>
        <v>0</v>
      </c>
      <c r="AZ137" s="19">
        <f t="shared" si="82"/>
        <v>0</v>
      </c>
      <c r="BA137" s="19">
        <f t="shared" si="83"/>
        <v>0</v>
      </c>
      <c r="BB137" s="19">
        <f t="shared" si="84"/>
        <v>0</v>
      </c>
      <c r="BC137" s="19">
        <f t="shared" si="85"/>
        <v>0</v>
      </c>
      <c r="BD137" s="19">
        <f t="shared" si="86"/>
        <v>0</v>
      </c>
      <c r="BE137" s="19">
        <f t="shared" si="87"/>
        <v>0</v>
      </c>
      <c r="BF137" s="19">
        <f t="shared" si="88"/>
        <v>0</v>
      </c>
      <c r="BG137" s="19">
        <f t="shared" si="89"/>
        <v>0</v>
      </c>
      <c r="BH137" s="19">
        <f t="shared" si="90"/>
        <v>0</v>
      </c>
      <c r="BI137" s="19">
        <f t="shared" si="91"/>
        <v>0</v>
      </c>
      <c r="BJ137" s="19">
        <f t="shared" si="92"/>
        <v>0</v>
      </c>
      <c r="BK137" s="16">
        <f t="shared" si="93"/>
        <v>0</v>
      </c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</row>
    <row r="138" spans="1:92" x14ac:dyDescent="0.25">
      <c r="A138" s="33" t="s">
        <v>194</v>
      </c>
      <c r="B138" s="32">
        <v>4.0800000000000003E-2</v>
      </c>
      <c r="C138" s="30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16">
        <f t="shared" si="94"/>
        <v>0</v>
      </c>
      <c r="P138" s="9">
        <v>0</v>
      </c>
      <c r="Q138" s="9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9">
        <v>0</v>
      </c>
      <c r="AA138" s="9">
        <v>0</v>
      </c>
      <c r="AB138" s="9">
        <v>0</v>
      </c>
      <c r="AC138" s="9">
        <v>0</v>
      </c>
      <c r="AD138" s="9">
        <v>0</v>
      </c>
      <c r="AE138" s="9">
        <v>0</v>
      </c>
      <c r="AF138" s="16">
        <f t="shared" si="64"/>
        <v>0</v>
      </c>
      <c r="AG138" s="31">
        <v>0</v>
      </c>
      <c r="AH138" s="31">
        <f t="shared" si="95"/>
        <v>0</v>
      </c>
      <c r="AI138" s="30">
        <f t="shared" si="65"/>
        <v>0</v>
      </c>
      <c r="AJ138" s="30">
        <f t="shared" si="66"/>
        <v>0</v>
      </c>
      <c r="AK138" s="30">
        <f t="shared" si="67"/>
        <v>0</v>
      </c>
      <c r="AL138" s="30">
        <f t="shared" si="68"/>
        <v>0</v>
      </c>
      <c r="AM138" s="30">
        <f t="shared" si="69"/>
        <v>0</v>
      </c>
      <c r="AN138" s="9">
        <f t="shared" si="70"/>
        <v>0</v>
      </c>
      <c r="AO138" s="19">
        <f t="shared" si="71"/>
        <v>0</v>
      </c>
      <c r="AP138" s="19">
        <f t="shared" si="72"/>
        <v>0</v>
      </c>
      <c r="AQ138" s="19">
        <f t="shared" si="73"/>
        <v>0</v>
      </c>
      <c r="AR138" s="19">
        <f t="shared" si="74"/>
        <v>0</v>
      </c>
      <c r="AS138" s="19">
        <f t="shared" si="75"/>
        <v>0</v>
      </c>
      <c r="AT138" s="16">
        <f t="shared" si="76"/>
        <v>0</v>
      </c>
      <c r="AU138" s="19">
        <f t="shared" si="77"/>
        <v>0</v>
      </c>
      <c r="AV138" s="19">
        <f t="shared" si="78"/>
        <v>0</v>
      </c>
      <c r="AW138" s="19">
        <f t="shared" si="79"/>
        <v>0</v>
      </c>
      <c r="AX138" s="19">
        <f t="shared" si="80"/>
        <v>0</v>
      </c>
      <c r="AY138" s="19">
        <f t="shared" si="81"/>
        <v>0</v>
      </c>
      <c r="AZ138" s="19">
        <f t="shared" si="82"/>
        <v>0</v>
      </c>
      <c r="BA138" s="19">
        <f t="shared" si="83"/>
        <v>0</v>
      </c>
      <c r="BB138" s="19">
        <f t="shared" si="84"/>
        <v>0</v>
      </c>
      <c r="BC138" s="19">
        <f t="shared" si="85"/>
        <v>0</v>
      </c>
      <c r="BD138" s="19">
        <f t="shared" si="86"/>
        <v>0</v>
      </c>
      <c r="BE138" s="19">
        <f t="shared" si="87"/>
        <v>0</v>
      </c>
      <c r="BF138" s="19">
        <f t="shared" si="88"/>
        <v>0</v>
      </c>
      <c r="BG138" s="19">
        <f t="shared" si="89"/>
        <v>0</v>
      </c>
      <c r="BH138" s="19">
        <f t="shared" si="90"/>
        <v>0</v>
      </c>
      <c r="BI138" s="19">
        <f t="shared" si="91"/>
        <v>0</v>
      </c>
      <c r="BJ138" s="19">
        <f t="shared" si="92"/>
        <v>0</v>
      </c>
      <c r="BK138" s="16">
        <f t="shared" si="93"/>
        <v>0</v>
      </c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</row>
    <row r="139" spans="1:92" x14ac:dyDescent="0.25">
      <c r="A139" s="33" t="s">
        <v>193</v>
      </c>
      <c r="B139" s="32">
        <v>3.2300000000000002E-2</v>
      </c>
      <c r="C139" s="30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16">
        <f t="shared" si="94"/>
        <v>0</v>
      </c>
      <c r="P139" s="9">
        <v>0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0</v>
      </c>
      <c r="AB139" s="9">
        <v>0</v>
      </c>
      <c r="AC139" s="9">
        <v>0</v>
      </c>
      <c r="AD139" s="9">
        <v>0</v>
      </c>
      <c r="AE139" s="9">
        <v>0</v>
      </c>
      <c r="AF139" s="16">
        <f t="shared" si="64"/>
        <v>0</v>
      </c>
      <c r="AG139" s="31">
        <v>0</v>
      </c>
      <c r="AH139" s="31">
        <f t="shared" si="95"/>
        <v>0</v>
      </c>
      <c r="AI139" s="30">
        <f t="shared" si="65"/>
        <v>0</v>
      </c>
      <c r="AJ139" s="30">
        <f t="shared" si="66"/>
        <v>0</v>
      </c>
      <c r="AK139" s="30">
        <f t="shared" si="67"/>
        <v>0</v>
      </c>
      <c r="AL139" s="30">
        <f t="shared" si="68"/>
        <v>0</v>
      </c>
      <c r="AM139" s="30">
        <f t="shared" si="69"/>
        <v>0</v>
      </c>
      <c r="AN139" s="9">
        <f t="shared" si="70"/>
        <v>0</v>
      </c>
      <c r="AO139" s="19">
        <f t="shared" si="71"/>
        <v>0</v>
      </c>
      <c r="AP139" s="19">
        <f t="shared" si="72"/>
        <v>0</v>
      </c>
      <c r="AQ139" s="19">
        <f t="shared" si="73"/>
        <v>0</v>
      </c>
      <c r="AR139" s="19">
        <f t="shared" si="74"/>
        <v>0</v>
      </c>
      <c r="AS139" s="19">
        <f t="shared" si="75"/>
        <v>0</v>
      </c>
      <c r="AT139" s="16">
        <f t="shared" si="76"/>
        <v>0</v>
      </c>
      <c r="AU139" s="19">
        <f t="shared" si="77"/>
        <v>0</v>
      </c>
      <c r="AV139" s="19">
        <f t="shared" si="78"/>
        <v>0</v>
      </c>
      <c r="AW139" s="19">
        <f t="shared" si="79"/>
        <v>0</v>
      </c>
      <c r="AX139" s="19">
        <f t="shared" si="80"/>
        <v>0</v>
      </c>
      <c r="AY139" s="19">
        <f t="shared" si="81"/>
        <v>0</v>
      </c>
      <c r="AZ139" s="19">
        <f t="shared" si="82"/>
        <v>0</v>
      </c>
      <c r="BA139" s="19">
        <f t="shared" si="83"/>
        <v>0</v>
      </c>
      <c r="BB139" s="19">
        <f t="shared" si="84"/>
        <v>0</v>
      </c>
      <c r="BC139" s="19">
        <f t="shared" si="85"/>
        <v>0</v>
      </c>
      <c r="BD139" s="19">
        <f t="shared" si="86"/>
        <v>0</v>
      </c>
      <c r="BE139" s="19">
        <f t="shared" si="87"/>
        <v>0</v>
      </c>
      <c r="BF139" s="19">
        <f t="shared" si="88"/>
        <v>0</v>
      </c>
      <c r="BG139" s="19">
        <f t="shared" si="89"/>
        <v>0</v>
      </c>
      <c r="BH139" s="19">
        <f t="shared" si="90"/>
        <v>0</v>
      </c>
      <c r="BI139" s="19">
        <f t="shared" si="91"/>
        <v>0</v>
      </c>
      <c r="BJ139" s="19">
        <f t="shared" si="92"/>
        <v>0</v>
      </c>
      <c r="BK139" s="16">
        <f t="shared" si="93"/>
        <v>0</v>
      </c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</row>
    <row r="140" spans="1:92" x14ac:dyDescent="0.25">
      <c r="A140" s="33" t="s">
        <v>192</v>
      </c>
      <c r="B140" s="32">
        <v>3.5700000000000003E-2</v>
      </c>
      <c r="C140" s="30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16">
        <f t="shared" si="94"/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9">
        <v>0</v>
      </c>
      <c r="AA140" s="9">
        <v>0</v>
      </c>
      <c r="AB140" s="9">
        <v>0</v>
      </c>
      <c r="AC140" s="9">
        <v>0</v>
      </c>
      <c r="AD140" s="9">
        <v>0</v>
      </c>
      <c r="AE140" s="9">
        <v>0</v>
      </c>
      <c r="AF140" s="16">
        <f t="shared" si="64"/>
        <v>0</v>
      </c>
      <c r="AG140" s="31">
        <v>0</v>
      </c>
      <c r="AH140" s="31">
        <f t="shared" si="95"/>
        <v>0</v>
      </c>
      <c r="AI140" s="30">
        <f t="shared" si="65"/>
        <v>0</v>
      </c>
      <c r="AJ140" s="30">
        <f t="shared" si="66"/>
        <v>0</v>
      </c>
      <c r="AK140" s="30">
        <f t="shared" si="67"/>
        <v>0</v>
      </c>
      <c r="AL140" s="30">
        <f t="shared" si="68"/>
        <v>0</v>
      </c>
      <c r="AM140" s="30">
        <f t="shared" si="69"/>
        <v>0</v>
      </c>
      <c r="AN140" s="9">
        <f t="shared" si="70"/>
        <v>0</v>
      </c>
      <c r="AO140" s="19">
        <f t="shared" si="71"/>
        <v>0</v>
      </c>
      <c r="AP140" s="19">
        <f t="shared" si="72"/>
        <v>0</v>
      </c>
      <c r="AQ140" s="19">
        <f t="shared" si="73"/>
        <v>0</v>
      </c>
      <c r="AR140" s="19">
        <f t="shared" si="74"/>
        <v>0</v>
      </c>
      <c r="AS140" s="19">
        <f t="shared" si="75"/>
        <v>0</v>
      </c>
      <c r="AT140" s="16">
        <f t="shared" si="76"/>
        <v>0</v>
      </c>
      <c r="AU140" s="19">
        <f t="shared" si="77"/>
        <v>0</v>
      </c>
      <c r="AV140" s="19">
        <f t="shared" si="78"/>
        <v>0</v>
      </c>
      <c r="AW140" s="19">
        <f t="shared" si="79"/>
        <v>0</v>
      </c>
      <c r="AX140" s="19">
        <f t="shared" si="80"/>
        <v>0</v>
      </c>
      <c r="AY140" s="19">
        <f t="shared" si="81"/>
        <v>0</v>
      </c>
      <c r="AZ140" s="19">
        <f t="shared" si="82"/>
        <v>0</v>
      </c>
      <c r="BA140" s="19">
        <f t="shared" si="83"/>
        <v>0</v>
      </c>
      <c r="BB140" s="19">
        <f t="shared" si="84"/>
        <v>0</v>
      </c>
      <c r="BC140" s="19">
        <f t="shared" si="85"/>
        <v>0</v>
      </c>
      <c r="BD140" s="19">
        <f t="shared" si="86"/>
        <v>0</v>
      </c>
      <c r="BE140" s="19">
        <f t="shared" si="87"/>
        <v>0</v>
      </c>
      <c r="BF140" s="19">
        <f t="shared" si="88"/>
        <v>0</v>
      </c>
      <c r="BG140" s="19">
        <f t="shared" si="89"/>
        <v>0</v>
      </c>
      <c r="BH140" s="19">
        <f t="shared" si="90"/>
        <v>0</v>
      </c>
      <c r="BI140" s="19">
        <f t="shared" si="91"/>
        <v>0</v>
      </c>
      <c r="BJ140" s="19">
        <f t="shared" si="92"/>
        <v>0</v>
      </c>
      <c r="BK140" s="16">
        <f t="shared" si="93"/>
        <v>0</v>
      </c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</row>
    <row r="141" spans="1:92" x14ac:dyDescent="0.25">
      <c r="A141" s="33" t="s">
        <v>191</v>
      </c>
      <c r="B141" s="32">
        <v>3.5299999999999998E-2</v>
      </c>
      <c r="C141" s="30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16">
        <f t="shared" si="94"/>
        <v>0</v>
      </c>
      <c r="P141" s="9">
        <v>0</v>
      </c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0</v>
      </c>
      <c r="AB141" s="9">
        <v>0</v>
      </c>
      <c r="AC141" s="9">
        <v>0</v>
      </c>
      <c r="AD141" s="9">
        <v>0</v>
      </c>
      <c r="AE141" s="9">
        <v>0</v>
      </c>
      <c r="AF141" s="16">
        <f t="shared" si="64"/>
        <v>0</v>
      </c>
      <c r="AG141" s="31">
        <v>0</v>
      </c>
      <c r="AH141" s="31">
        <f t="shared" si="95"/>
        <v>0</v>
      </c>
      <c r="AI141" s="30">
        <f t="shared" si="65"/>
        <v>0</v>
      </c>
      <c r="AJ141" s="30">
        <f t="shared" si="66"/>
        <v>0</v>
      </c>
      <c r="AK141" s="30">
        <f t="shared" si="67"/>
        <v>0</v>
      </c>
      <c r="AL141" s="30">
        <f t="shared" si="68"/>
        <v>0</v>
      </c>
      <c r="AM141" s="30">
        <f t="shared" si="69"/>
        <v>0</v>
      </c>
      <c r="AN141" s="9">
        <f t="shared" si="70"/>
        <v>0</v>
      </c>
      <c r="AO141" s="19">
        <f t="shared" si="71"/>
        <v>0</v>
      </c>
      <c r="AP141" s="19">
        <f t="shared" si="72"/>
        <v>0</v>
      </c>
      <c r="AQ141" s="19">
        <f t="shared" si="73"/>
        <v>0</v>
      </c>
      <c r="AR141" s="19">
        <f t="shared" si="74"/>
        <v>0</v>
      </c>
      <c r="AS141" s="19">
        <f t="shared" si="75"/>
        <v>0</v>
      </c>
      <c r="AT141" s="16">
        <f t="shared" si="76"/>
        <v>0</v>
      </c>
      <c r="AU141" s="19">
        <f t="shared" si="77"/>
        <v>0</v>
      </c>
      <c r="AV141" s="19">
        <f t="shared" si="78"/>
        <v>0</v>
      </c>
      <c r="AW141" s="19">
        <f t="shared" si="79"/>
        <v>0</v>
      </c>
      <c r="AX141" s="19">
        <f t="shared" si="80"/>
        <v>0</v>
      </c>
      <c r="AY141" s="19">
        <f t="shared" si="81"/>
        <v>0</v>
      </c>
      <c r="AZ141" s="19">
        <f t="shared" si="82"/>
        <v>0</v>
      </c>
      <c r="BA141" s="19">
        <f t="shared" si="83"/>
        <v>0</v>
      </c>
      <c r="BB141" s="19">
        <f t="shared" si="84"/>
        <v>0</v>
      </c>
      <c r="BC141" s="19">
        <f t="shared" si="85"/>
        <v>0</v>
      </c>
      <c r="BD141" s="19">
        <f t="shared" si="86"/>
        <v>0</v>
      </c>
      <c r="BE141" s="19">
        <f t="shared" si="87"/>
        <v>0</v>
      </c>
      <c r="BF141" s="19">
        <f t="shared" si="88"/>
        <v>0</v>
      </c>
      <c r="BG141" s="19">
        <f t="shared" si="89"/>
        <v>0</v>
      </c>
      <c r="BH141" s="19">
        <f t="shared" si="90"/>
        <v>0</v>
      </c>
      <c r="BI141" s="19">
        <f t="shared" si="91"/>
        <v>0</v>
      </c>
      <c r="BJ141" s="19">
        <f t="shared" si="92"/>
        <v>0</v>
      </c>
      <c r="BK141" s="16">
        <f t="shared" si="93"/>
        <v>0</v>
      </c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</row>
    <row r="142" spans="1:92" x14ac:dyDescent="0.25">
      <c r="A142" s="33" t="s">
        <v>190</v>
      </c>
      <c r="B142" s="32">
        <v>3.5799999999999998E-2</v>
      </c>
      <c r="C142" s="30">
        <v>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16">
        <f t="shared" si="94"/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9">
        <v>0</v>
      </c>
      <c r="AB142" s="9">
        <v>0</v>
      </c>
      <c r="AC142" s="9">
        <v>0</v>
      </c>
      <c r="AD142" s="9">
        <v>0</v>
      </c>
      <c r="AE142" s="9">
        <v>0</v>
      </c>
      <c r="AF142" s="16">
        <f t="shared" si="64"/>
        <v>0</v>
      </c>
      <c r="AG142" s="31">
        <v>0</v>
      </c>
      <c r="AH142" s="31">
        <f t="shared" si="95"/>
        <v>0</v>
      </c>
      <c r="AI142" s="30">
        <f t="shared" si="65"/>
        <v>0</v>
      </c>
      <c r="AJ142" s="30">
        <f t="shared" si="66"/>
        <v>0</v>
      </c>
      <c r="AK142" s="30">
        <f t="shared" si="67"/>
        <v>0</v>
      </c>
      <c r="AL142" s="30">
        <f t="shared" si="68"/>
        <v>0</v>
      </c>
      <c r="AM142" s="30">
        <f t="shared" si="69"/>
        <v>0</v>
      </c>
      <c r="AN142" s="9">
        <f t="shared" si="70"/>
        <v>0</v>
      </c>
      <c r="AO142" s="19">
        <f t="shared" si="71"/>
        <v>0</v>
      </c>
      <c r="AP142" s="19">
        <f t="shared" si="72"/>
        <v>0</v>
      </c>
      <c r="AQ142" s="19">
        <f t="shared" si="73"/>
        <v>0</v>
      </c>
      <c r="AR142" s="19">
        <f t="shared" si="74"/>
        <v>0</v>
      </c>
      <c r="AS142" s="19">
        <f t="shared" si="75"/>
        <v>0</v>
      </c>
      <c r="AT142" s="16">
        <f t="shared" si="76"/>
        <v>0</v>
      </c>
      <c r="AU142" s="19">
        <f t="shared" si="77"/>
        <v>0</v>
      </c>
      <c r="AV142" s="19">
        <f t="shared" si="78"/>
        <v>0</v>
      </c>
      <c r="AW142" s="19">
        <f t="shared" si="79"/>
        <v>0</v>
      </c>
      <c r="AX142" s="19">
        <f t="shared" si="80"/>
        <v>0</v>
      </c>
      <c r="AY142" s="19">
        <f t="shared" si="81"/>
        <v>0</v>
      </c>
      <c r="AZ142" s="19">
        <f t="shared" si="82"/>
        <v>0</v>
      </c>
      <c r="BA142" s="19">
        <f t="shared" si="83"/>
        <v>0</v>
      </c>
      <c r="BB142" s="19">
        <f t="shared" si="84"/>
        <v>0</v>
      </c>
      <c r="BC142" s="19">
        <f t="shared" si="85"/>
        <v>0</v>
      </c>
      <c r="BD142" s="19">
        <f t="shared" si="86"/>
        <v>0</v>
      </c>
      <c r="BE142" s="19">
        <f t="shared" si="87"/>
        <v>0</v>
      </c>
      <c r="BF142" s="19">
        <f t="shared" si="88"/>
        <v>0</v>
      </c>
      <c r="BG142" s="19">
        <f t="shared" si="89"/>
        <v>0</v>
      </c>
      <c r="BH142" s="19">
        <f t="shared" si="90"/>
        <v>0</v>
      </c>
      <c r="BI142" s="19">
        <f t="shared" si="91"/>
        <v>0</v>
      </c>
      <c r="BJ142" s="19">
        <f t="shared" si="92"/>
        <v>0</v>
      </c>
      <c r="BK142" s="16">
        <f t="shared" si="93"/>
        <v>0</v>
      </c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</row>
    <row r="143" spans="1:92" x14ac:dyDescent="0.25">
      <c r="A143" s="33" t="s">
        <v>189</v>
      </c>
      <c r="B143" s="32">
        <v>3.5700000000000003E-2</v>
      </c>
      <c r="C143" s="30">
        <v>0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16">
        <f t="shared" si="94"/>
        <v>0</v>
      </c>
      <c r="P143" s="9">
        <v>0</v>
      </c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9">
        <v>0</v>
      </c>
      <c r="AB143" s="9">
        <v>0</v>
      </c>
      <c r="AC143" s="9">
        <v>0</v>
      </c>
      <c r="AD143" s="9">
        <v>0</v>
      </c>
      <c r="AE143" s="9">
        <v>0</v>
      </c>
      <c r="AF143" s="16">
        <f t="shared" si="64"/>
        <v>0</v>
      </c>
      <c r="AG143" s="31">
        <v>0</v>
      </c>
      <c r="AH143" s="31">
        <f t="shared" si="95"/>
        <v>0</v>
      </c>
      <c r="AI143" s="30">
        <f t="shared" si="65"/>
        <v>0</v>
      </c>
      <c r="AJ143" s="30">
        <f t="shared" si="66"/>
        <v>0</v>
      </c>
      <c r="AK143" s="30">
        <f t="shared" si="67"/>
        <v>0</v>
      </c>
      <c r="AL143" s="30">
        <f t="shared" si="68"/>
        <v>0</v>
      </c>
      <c r="AM143" s="30">
        <f t="shared" si="69"/>
        <v>0</v>
      </c>
      <c r="AN143" s="9">
        <f t="shared" si="70"/>
        <v>0</v>
      </c>
      <c r="AO143" s="19">
        <f t="shared" si="71"/>
        <v>0</v>
      </c>
      <c r="AP143" s="19">
        <f t="shared" si="72"/>
        <v>0</v>
      </c>
      <c r="AQ143" s="19">
        <f t="shared" si="73"/>
        <v>0</v>
      </c>
      <c r="AR143" s="19">
        <f t="shared" si="74"/>
        <v>0</v>
      </c>
      <c r="AS143" s="19">
        <f t="shared" si="75"/>
        <v>0</v>
      </c>
      <c r="AT143" s="16">
        <f t="shared" si="76"/>
        <v>0</v>
      </c>
      <c r="AU143" s="19">
        <f t="shared" si="77"/>
        <v>0</v>
      </c>
      <c r="AV143" s="19">
        <f t="shared" si="78"/>
        <v>0</v>
      </c>
      <c r="AW143" s="19">
        <f t="shared" si="79"/>
        <v>0</v>
      </c>
      <c r="AX143" s="19">
        <f t="shared" si="80"/>
        <v>0</v>
      </c>
      <c r="AY143" s="19">
        <f t="shared" si="81"/>
        <v>0</v>
      </c>
      <c r="AZ143" s="19">
        <f t="shared" si="82"/>
        <v>0</v>
      </c>
      <c r="BA143" s="19">
        <f t="shared" si="83"/>
        <v>0</v>
      </c>
      <c r="BB143" s="19">
        <f t="shared" si="84"/>
        <v>0</v>
      </c>
      <c r="BC143" s="19">
        <f t="shared" si="85"/>
        <v>0</v>
      </c>
      <c r="BD143" s="19">
        <f t="shared" si="86"/>
        <v>0</v>
      </c>
      <c r="BE143" s="19">
        <f t="shared" si="87"/>
        <v>0</v>
      </c>
      <c r="BF143" s="19">
        <f t="shared" si="88"/>
        <v>0</v>
      </c>
      <c r="BG143" s="19">
        <f t="shared" si="89"/>
        <v>0</v>
      </c>
      <c r="BH143" s="19">
        <f t="shared" si="90"/>
        <v>0</v>
      </c>
      <c r="BI143" s="19">
        <f t="shared" si="91"/>
        <v>0</v>
      </c>
      <c r="BJ143" s="19">
        <f t="shared" si="92"/>
        <v>0</v>
      </c>
      <c r="BK143" s="16">
        <f t="shared" si="93"/>
        <v>0</v>
      </c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</row>
    <row r="144" spans="1:92" x14ac:dyDescent="0.25">
      <c r="A144" s="33" t="s">
        <v>188</v>
      </c>
      <c r="B144" s="32">
        <v>3.5200000000000002E-2</v>
      </c>
      <c r="C144" s="30">
        <v>0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16">
        <f t="shared" si="94"/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9">
        <v>0</v>
      </c>
      <c r="AA144" s="9">
        <v>0</v>
      </c>
      <c r="AB144" s="9">
        <v>0</v>
      </c>
      <c r="AC144" s="9">
        <v>0</v>
      </c>
      <c r="AD144" s="9">
        <v>0</v>
      </c>
      <c r="AE144" s="9">
        <v>0</v>
      </c>
      <c r="AF144" s="16">
        <f t="shared" si="64"/>
        <v>0</v>
      </c>
      <c r="AG144" s="31">
        <v>0</v>
      </c>
      <c r="AH144" s="31">
        <f t="shared" si="95"/>
        <v>0</v>
      </c>
      <c r="AI144" s="30">
        <f t="shared" si="65"/>
        <v>0</v>
      </c>
      <c r="AJ144" s="30">
        <f t="shared" si="66"/>
        <v>0</v>
      </c>
      <c r="AK144" s="30">
        <f t="shared" si="67"/>
        <v>0</v>
      </c>
      <c r="AL144" s="30">
        <f t="shared" si="68"/>
        <v>0</v>
      </c>
      <c r="AM144" s="30">
        <f t="shared" si="69"/>
        <v>0</v>
      </c>
      <c r="AN144" s="9">
        <f t="shared" si="70"/>
        <v>0</v>
      </c>
      <c r="AO144" s="19">
        <f t="shared" si="71"/>
        <v>0</v>
      </c>
      <c r="AP144" s="19">
        <f t="shared" si="72"/>
        <v>0</v>
      </c>
      <c r="AQ144" s="19">
        <f t="shared" si="73"/>
        <v>0</v>
      </c>
      <c r="AR144" s="19">
        <f t="shared" si="74"/>
        <v>0</v>
      </c>
      <c r="AS144" s="19">
        <f t="shared" si="75"/>
        <v>0</v>
      </c>
      <c r="AT144" s="16">
        <f t="shared" si="76"/>
        <v>0</v>
      </c>
      <c r="AU144" s="19">
        <f t="shared" si="77"/>
        <v>0</v>
      </c>
      <c r="AV144" s="19">
        <f t="shared" si="78"/>
        <v>0</v>
      </c>
      <c r="AW144" s="19">
        <f t="shared" si="79"/>
        <v>0</v>
      </c>
      <c r="AX144" s="19">
        <f t="shared" si="80"/>
        <v>0</v>
      </c>
      <c r="AY144" s="19">
        <f t="shared" si="81"/>
        <v>0</v>
      </c>
      <c r="AZ144" s="19">
        <f t="shared" si="82"/>
        <v>0</v>
      </c>
      <c r="BA144" s="19">
        <f t="shared" si="83"/>
        <v>0</v>
      </c>
      <c r="BB144" s="19">
        <f t="shared" si="84"/>
        <v>0</v>
      </c>
      <c r="BC144" s="19">
        <f t="shared" si="85"/>
        <v>0</v>
      </c>
      <c r="BD144" s="19">
        <f t="shared" si="86"/>
        <v>0</v>
      </c>
      <c r="BE144" s="19">
        <f t="shared" si="87"/>
        <v>0</v>
      </c>
      <c r="BF144" s="19">
        <f t="shared" si="88"/>
        <v>0</v>
      </c>
      <c r="BG144" s="19">
        <f t="shared" si="89"/>
        <v>0</v>
      </c>
      <c r="BH144" s="19">
        <f t="shared" si="90"/>
        <v>0</v>
      </c>
      <c r="BI144" s="19">
        <f t="shared" si="91"/>
        <v>0</v>
      </c>
      <c r="BJ144" s="19">
        <f t="shared" si="92"/>
        <v>0</v>
      </c>
      <c r="BK144" s="16">
        <f t="shared" si="93"/>
        <v>0</v>
      </c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</row>
    <row r="145" spans="1:92" x14ac:dyDescent="0.25">
      <c r="A145" s="33" t="s">
        <v>187</v>
      </c>
      <c r="B145" s="32">
        <v>3.5200000000000002E-2</v>
      </c>
      <c r="C145" s="30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16">
        <f t="shared" si="94"/>
        <v>0</v>
      </c>
      <c r="P145" s="9">
        <v>0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0</v>
      </c>
      <c r="AB145" s="9">
        <v>0</v>
      </c>
      <c r="AC145" s="9">
        <v>0</v>
      </c>
      <c r="AD145" s="9">
        <v>0</v>
      </c>
      <c r="AE145" s="9">
        <v>0</v>
      </c>
      <c r="AF145" s="16">
        <f t="shared" si="64"/>
        <v>0</v>
      </c>
      <c r="AG145" s="31">
        <v>0</v>
      </c>
      <c r="AH145" s="31">
        <f t="shared" si="95"/>
        <v>0</v>
      </c>
      <c r="AI145" s="30">
        <f t="shared" si="65"/>
        <v>0</v>
      </c>
      <c r="AJ145" s="30">
        <f t="shared" si="66"/>
        <v>0</v>
      </c>
      <c r="AK145" s="30">
        <f t="shared" si="67"/>
        <v>0</v>
      </c>
      <c r="AL145" s="30">
        <f t="shared" si="68"/>
        <v>0</v>
      </c>
      <c r="AM145" s="30">
        <f t="shared" si="69"/>
        <v>0</v>
      </c>
      <c r="AN145" s="9">
        <f t="shared" si="70"/>
        <v>0</v>
      </c>
      <c r="AO145" s="19">
        <f t="shared" si="71"/>
        <v>0</v>
      </c>
      <c r="AP145" s="19">
        <f t="shared" si="72"/>
        <v>0</v>
      </c>
      <c r="AQ145" s="19">
        <f t="shared" si="73"/>
        <v>0</v>
      </c>
      <c r="AR145" s="19">
        <f t="shared" si="74"/>
        <v>0</v>
      </c>
      <c r="AS145" s="19">
        <f t="shared" si="75"/>
        <v>0</v>
      </c>
      <c r="AT145" s="16">
        <f t="shared" si="76"/>
        <v>0</v>
      </c>
      <c r="AU145" s="19">
        <f t="shared" si="77"/>
        <v>0</v>
      </c>
      <c r="AV145" s="19">
        <f t="shared" si="78"/>
        <v>0</v>
      </c>
      <c r="AW145" s="19">
        <f t="shared" si="79"/>
        <v>0</v>
      </c>
      <c r="AX145" s="19">
        <f t="shared" si="80"/>
        <v>0</v>
      </c>
      <c r="AY145" s="19">
        <f t="shared" si="81"/>
        <v>0</v>
      </c>
      <c r="AZ145" s="19">
        <f t="shared" si="82"/>
        <v>0</v>
      </c>
      <c r="BA145" s="19">
        <f t="shared" si="83"/>
        <v>0</v>
      </c>
      <c r="BB145" s="19">
        <f t="shared" si="84"/>
        <v>0</v>
      </c>
      <c r="BC145" s="19">
        <f t="shared" si="85"/>
        <v>0</v>
      </c>
      <c r="BD145" s="19">
        <f t="shared" si="86"/>
        <v>0</v>
      </c>
      <c r="BE145" s="19">
        <f t="shared" si="87"/>
        <v>0</v>
      </c>
      <c r="BF145" s="19">
        <f t="shared" si="88"/>
        <v>0</v>
      </c>
      <c r="BG145" s="19">
        <f t="shared" si="89"/>
        <v>0</v>
      </c>
      <c r="BH145" s="19">
        <f t="shared" si="90"/>
        <v>0</v>
      </c>
      <c r="BI145" s="19">
        <f t="shared" si="91"/>
        <v>0</v>
      </c>
      <c r="BJ145" s="19">
        <f t="shared" si="92"/>
        <v>0</v>
      </c>
      <c r="BK145" s="16">
        <f t="shared" si="93"/>
        <v>0</v>
      </c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</row>
    <row r="146" spans="1:92" x14ac:dyDescent="0.25">
      <c r="A146" s="33" t="s">
        <v>186</v>
      </c>
      <c r="B146" s="32">
        <v>3.5299999999999998E-2</v>
      </c>
      <c r="C146" s="30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16">
        <f t="shared" si="94"/>
        <v>0</v>
      </c>
      <c r="P146" s="9">
        <v>0</v>
      </c>
      <c r="Q146" s="9">
        <v>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9">
        <v>0</v>
      </c>
      <c r="AA146" s="9">
        <v>0</v>
      </c>
      <c r="AB146" s="9">
        <v>0</v>
      </c>
      <c r="AC146" s="9">
        <v>0</v>
      </c>
      <c r="AD146" s="9">
        <v>0</v>
      </c>
      <c r="AE146" s="9">
        <v>0</v>
      </c>
      <c r="AF146" s="16">
        <f t="shared" si="64"/>
        <v>0</v>
      </c>
      <c r="AG146" s="31">
        <v>0</v>
      </c>
      <c r="AH146" s="31">
        <f t="shared" si="95"/>
        <v>0</v>
      </c>
      <c r="AI146" s="30">
        <f t="shared" si="65"/>
        <v>0</v>
      </c>
      <c r="AJ146" s="30">
        <f t="shared" si="66"/>
        <v>0</v>
      </c>
      <c r="AK146" s="30">
        <f t="shared" si="67"/>
        <v>0</v>
      </c>
      <c r="AL146" s="30">
        <f t="shared" si="68"/>
        <v>0</v>
      </c>
      <c r="AM146" s="30">
        <f t="shared" si="69"/>
        <v>0</v>
      </c>
      <c r="AN146" s="9">
        <f t="shared" si="70"/>
        <v>0</v>
      </c>
      <c r="AO146" s="19">
        <f t="shared" si="71"/>
        <v>0</v>
      </c>
      <c r="AP146" s="19">
        <f t="shared" si="72"/>
        <v>0</v>
      </c>
      <c r="AQ146" s="19">
        <f t="shared" si="73"/>
        <v>0</v>
      </c>
      <c r="AR146" s="19">
        <f t="shared" si="74"/>
        <v>0</v>
      </c>
      <c r="AS146" s="19">
        <f t="shared" si="75"/>
        <v>0</v>
      </c>
      <c r="AT146" s="16">
        <f t="shared" si="76"/>
        <v>0</v>
      </c>
      <c r="AU146" s="19">
        <f t="shared" si="77"/>
        <v>0</v>
      </c>
      <c r="AV146" s="19">
        <f t="shared" si="78"/>
        <v>0</v>
      </c>
      <c r="AW146" s="19">
        <f t="shared" si="79"/>
        <v>0</v>
      </c>
      <c r="AX146" s="19">
        <f t="shared" si="80"/>
        <v>0</v>
      </c>
      <c r="AY146" s="19">
        <f t="shared" si="81"/>
        <v>0</v>
      </c>
      <c r="AZ146" s="19">
        <f t="shared" si="82"/>
        <v>0</v>
      </c>
      <c r="BA146" s="19">
        <f t="shared" si="83"/>
        <v>0</v>
      </c>
      <c r="BB146" s="19">
        <f t="shared" si="84"/>
        <v>0</v>
      </c>
      <c r="BC146" s="19">
        <f t="shared" si="85"/>
        <v>0</v>
      </c>
      <c r="BD146" s="19">
        <f t="shared" si="86"/>
        <v>0</v>
      </c>
      <c r="BE146" s="19">
        <f t="shared" si="87"/>
        <v>0</v>
      </c>
      <c r="BF146" s="19">
        <f t="shared" si="88"/>
        <v>0</v>
      </c>
      <c r="BG146" s="19">
        <f t="shared" si="89"/>
        <v>0</v>
      </c>
      <c r="BH146" s="19">
        <f t="shared" si="90"/>
        <v>0</v>
      </c>
      <c r="BI146" s="19">
        <f t="shared" si="91"/>
        <v>0</v>
      </c>
      <c r="BJ146" s="19">
        <f t="shared" si="92"/>
        <v>0</v>
      </c>
      <c r="BK146" s="16">
        <f t="shared" si="93"/>
        <v>0</v>
      </c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</row>
    <row r="147" spans="1:92" x14ac:dyDescent="0.25">
      <c r="A147" s="33" t="s">
        <v>185</v>
      </c>
      <c r="B147" s="32">
        <v>0</v>
      </c>
      <c r="C147" s="30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16">
        <f t="shared" si="94"/>
        <v>0</v>
      </c>
      <c r="P147" s="9">
        <v>0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0</v>
      </c>
      <c r="AB147" s="9">
        <v>0</v>
      </c>
      <c r="AC147" s="9">
        <v>0</v>
      </c>
      <c r="AD147" s="9">
        <v>0</v>
      </c>
      <c r="AE147" s="9">
        <v>0</v>
      </c>
      <c r="AF147" s="16">
        <f t="shared" si="64"/>
        <v>0</v>
      </c>
      <c r="AG147" s="31">
        <v>0</v>
      </c>
      <c r="AH147" s="31">
        <f t="shared" si="95"/>
        <v>0</v>
      </c>
      <c r="AI147" s="30">
        <f t="shared" si="65"/>
        <v>0</v>
      </c>
      <c r="AJ147" s="30">
        <f t="shared" si="66"/>
        <v>0</v>
      </c>
      <c r="AK147" s="30">
        <f t="shared" si="67"/>
        <v>0</v>
      </c>
      <c r="AL147" s="30">
        <f t="shared" si="68"/>
        <v>0</v>
      </c>
      <c r="AM147" s="30">
        <f t="shared" si="69"/>
        <v>0</v>
      </c>
      <c r="AN147" s="9">
        <f t="shared" si="70"/>
        <v>0</v>
      </c>
      <c r="AO147" s="19">
        <f t="shared" si="71"/>
        <v>0</v>
      </c>
      <c r="AP147" s="19">
        <f t="shared" si="72"/>
        <v>0</v>
      </c>
      <c r="AQ147" s="19">
        <f t="shared" si="73"/>
        <v>0</v>
      </c>
      <c r="AR147" s="19">
        <f t="shared" si="74"/>
        <v>0</v>
      </c>
      <c r="AS147" s="19">
        <f t="shared" si="75"/>
        <v>0</v>
      </c>
      <c r="AT147" s="16">
        <f t="shared" si="76"/>
        <v>0</v>
      </c>
      <c r="AU147" s="19">
        <f t="shared" si="77"/>
        <v>0</v>
      </c>
      <c r="AV147" s="19">
        <f t="shared" si="78"/>
        <v>0</v>
      </c>
      <c r="AW147" s="19">
        <f t="shared" si="79"/>
        <v>0</v>
      </c>
      <c r="AX147" s="19">
        <f t="shared" si="80"/>
        <v>0</v>
      </c>
      <c r="AY147" s="19">
        <f t="shared" si="81"/>
        <v>0</v>
      </c>
      <c r="AZ147" s="19">
        <f t="shared" si="82"/>
        <v>0</v>
      </c>
      <c r="BA147" s="19">
        <f t="shared" si="83"/>
        <v>0</v>
      </c>
      <c r="BB147" s="19">
        <f t="shared" si="84"/>
        <v>0</v>
      </c>
      <c r="BC147" s="19">
        <f t="shared" si="85"/>
        <v>0</v>
      </c>
      <c r="BD147" s="19">
        <f t="shared" si="86"/>
        <v>0</v>
      </c>
      <c r="BE147" s="19">
        <f t="shared" si="87"/>
        <v>0</v>
      </c>
      <c r="BF147" s="19">
        <f t="shared" si="88"/>
        <v>0</v>
      </c>
      <c r="BG147" s="19">
        <f t="shared" si="89"/>
        <v>0</v>
      </c>
      <c r="BH147" s="19">
        <f t="shared" si="90"/>
        <v>0</v>
      </c>
      <c r="BI147" s="19">
        <f t="shared" si="91"/>
        <v>0</v>
      </c>
      <c r="BJ147" s="19">
        <f t="shared" si="92"/>
        <v>0</v>
      </c>
      <c r="BK147" s="16">
        <f t="shared" si="93"/>
        <v>0</v>
      </c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</row>
    <row r="148" spans="1:92" x14ac:dyDescent="0.25">
      <c r="A148" s="33" t="s">
        <v>184</v>
      </c>
      <c r="B148" s="32">
        <v>0.14180000000000001</v>
      </c>
      <c r="C148" s="30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16">
        <f t="shared" si="94"/>
        <v>0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9">
        <v>0</v>
      </c>
      <c r="AB148" s="9">
        <v>0</v>
      </c>
      <c r="AC148" s="9">
        <v>0</v>
      </c>
      <c r="AD148" s="9">
        <v>0</v>
      </c>
      <c r="AE148" s="9">
        <v>0</v>
      </c>
      <c r="AF148" s="16">
        <f t="shared" si="64"/>
        <v>0</v>
      </c>
      <c r="AG148" s="31">
        <v>0</v>
      </c>
      <c r="AH148" s="31">
        <f t="shared" si="95"/>
        <v>0</v>
      </c>
      <c r="AI148" s="30">
        <f t="shared" si="65"/>
        <v>0</v>
      </c>
      <c r="AJ148" s="30">
        <f t="shared" si="66"/>
        <v>0</v>
      </c>
      <c r="AK148" s="30">
        <f t="shared" si="67"/>
        <v>0</v>
      </c>
      <c r="AL148" s="30">
        <f t="shared" si="68"/>
        <v>0</v>
      </c>
      <c r="AM148" s="30">
        <f t="shared" si="69"/>
        <v>0</v>
      </c>
      <c r="AN148" s="9">
        <f t="shared" si="70"/>
        <v>0</v>
      </c>
      <c r="AO148" s="19">
        <f t="shared" si="71"/>
        <v>0</v>
      </c>
      <c r="AP148" s="19">
        <f t="shared" si="72"/>
        <v>0</v>
      </c>
      <c r="AQ148" s="19">
        <f t="shared" si="73"/>
        <v>0</v>
      </c>
      <c r="AR148" s="19">
        <f t="shared" si="74"/>
        <v>0</v>
      </c>
      <c r="AS148" s="19">
        <f t="shared" si="75"/>
        <v>0</v>
      </c>
      <c r="AT148" s="16">
        <f t="shared" si="76"/>
        <v>0</v>
      </c>
      <c r="AU148" s="19">
        <f t="shared" si="77"/>
        <v>0</v>
      </c>
      <c r="AV148" s="19">
        <f t="shared" si="78"/>
        <v>0</v>
      </c>
      <c r="AW148" s="19">
        <f t="shared" si="79"/>
        <v>0</v>
      </c>
      <c r="AX148" s="19">
        <f t="shared" si="80"/>
        <v>0</v>
      </c>
      <c r="AY148" s="19">
        <f t="shared" si="81"/>
        <v>0</v>
      </c>
      <c r="AZ148" s="19">
        <f t="shared" si="82"/>
        <v>0</v>
      </c>
      <c r="BA148" s="19">
        <f t="shared" si="83"/>
        <v>0</v>
      </c>
      <c r="BB148" s="19">
        <f t="shared" si="84"/>
        <v>0</v>
      </c>
      <c r="BC148" s="19">
        <f t="shared" si="85"/>
        <v>0</v>
      </c>
      <c r="BD148" s="19">
        <f t="shared" si="86"/>
        <v>0</v>
      </c>
      <c r="BE148" s="19">
        <f t="shared" si="87"/>
        <v>0</v>
      </c>
      <c r="BF148" s="19">
        <f t="shared" si="88"/>
        <v>0</v>
      </c>
      <c r="BG148" s="19">
        <f t="shared" si="89"/>
        <v>0</v>
      </c>
      <c r="BH148" s="19">
        <f t="shared" si="90"/>
        <v>0</v>
      </c>
      <c r="BI148" s="19">
        <f t="shared" si="91"/>
        <v>0</v>
      </c>
      <c r="BJ148" s="19">
        <f t="shared" si="92"/>
        <v>0</v>
      </c>
      <c r="BK148" s="16">
        <f t="shared" si="93"/>
        <v>0</v>
      </c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</row>
    <row r="149" spans="1:92" x14ac:dyDescent="0.25">
      <c r="A149" s="33" t="s">
        <v>183</v>
      </c>
      <c r="B149" s="32">
        <v>4.1099999999999998E-2</v>
      </c>
      <c r="C149" s="30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16">
        <f t="shared" si="94"/>
        <v>0</v>
      </c>
      <c r="P149" s="9">
        <v>0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9">
        <v>0</v>
      </c>
      <c r="AB149" s="9">
        <v>0</v>
      </c>
      <c r="AC149" s="9">
        <v>0</v>
      </c>
      <c r="AD149" s="9">
        <v>0</v>
      </c>
      <c r="AE149" s="9">
        <v>0</v>
      </c>
      <c r="AF149" s="16">
        <f t="shared" si="64"/>
        <v>0</v>
      </c>
      <c r="AG149" s="31">
        <v>0</v>
      </c>
      <c r="AH149" s="31">
        <f t="shared" si="95"/>
        <v>0</v>
      </c>
      <c r="AI149" s="30">
        <f t="shared" si="65"/>
        <v>0</v>
      </c>
      <c r="AJ149" s="30">
        <f t="shared" si="66"/>
        <v>0</v>
      </c>
      <c r="AK149" s="30">
        <f t="shared" si="67"/>
        <v>0</v>
      </c>
      <c r="AL149" s="30">
        <f t="shared" si="68"/>
        <v>0</v>
      </c>
      <c r="AM149" s="30">
        <f t="shared" si="69"/>
        <v>0</v>
      </c>
      <c r="AN149" s="9">
        <f t="shared" si="70"/>
        <v>0</v>
      </c>
      <c r="AO149" s="19">
        <f t="shared" si="71"/>
        <v>0</v>
      </c>
      <c r="AP149" s="19">
        <f t="shared" si="72"/>
        <v>0</v>
      </c>
      <c r="AQ149" s="19">
        <f t="shared" si="73"/>
        <v>0</v>
      </c>
      <c r="AR149" s="19">
        <f t="shared" si="74"/>
        <v>0</v>
      </c>
      <c r="AS149" s="19">
        <f t="shared" si="75"/>
        <v>0</v>
      </c>
      <c r="AT149" s="16">
        <f t="shared" si="76"/>
        <v>0</v>
      </c>
      <c r="AU149" s="19">
        <f t="shared" si="77"/>
        <v>0</v>
      </c>
      <c r="AV149" s="19">
        <f t="shared" si="78"/>
        <v>0</v>
      </c>
      <c r="AW149" s="19">
        <f t="shared" si="79"/>
        <v>0</v>
      </c>
      <c r="AX149" s="19">
        <f t="shared" si="80"/>
        <v>0</v>
      </c>
      <c r="AY149" s="19">
        <f t="shared" si="81"/>
        <v>0</v>
      </c>
      <c r="AZ149" s="19">
        <f t="shared" si="82"/>
        <v>0</v>
      </c>
      <c r="BA149" s="19">
        <f t="shared" si="83"/>
        <v>0</v>
      </c>
      <c r="BB149" s="19">
        <f t="shared" si="84"/>
        <v>0</v>
      </c>
      <c r="BC149" s="19">
        <f t="shared" si="85"/>
        <v>0</v>
      </c>
      <c r="BD149" s="19">
        <f t="shared" si="86"/>
        <v>0</v>
      </c>
      <c r="BE149" s="19">
        <f t="shared" si="87"/>
        <v>0</v>
      </c>
      <c r="BF149" s="19">
        <f t="shared" si="88"/>
        <v>0</v>
      </c>
      <c r="BG149" s="19">
        <f t="shared" si="89"/>
        <v>0</v>
      </c>
      <c r="BH149" s="19">
        <f t="shared" si="90"/>
        <v>0</v>
      </c>
      <c r="BI149" s="19">
        <f t="shared" si="91"/>
        <v>0</v>
      </c>
      <c r="BJ149" s="19">
        <f t="shared" si="92"/>
        <v>0</v>
      </c>
      <c r="BK149" s="16">
        <f t="shared" si="93"/>
        <v>0</v>
      </c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</row>
    <row r="150" spans="1:92" x14ac:dyDescent="0.25">
      <c r="A150" s="33" t="s">
        <v>182</v>
      </c>
      <c r="B150" s="32">
        <v>5.3999999999999999E-2</v>
      </c>
      <c r="C150" s="30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16">
        <f t="shared" si="94"/>
        <v>0</v>
      </c>
      <c r="P150" s="9">
        <v>0</v>
      </c>
      <c r="Q150" s="9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9">
        <v>0</v>
      </c>
      <c r="AA150" s="9">
        <v>0</v>
      </c>
      <c r="AB150" s="9">
        <v>0</v>
      </c>
      <c r="AC150" s="9">
        <v>0</v>
      </c>
      <c r="AD150" s="9">
        <v>0</v>
      </c>
      <c r="AE150" s="9">
        <v>0</v>
      </c>
      <c r="AF150" s="16">
        <f t="shared" si="64"/>
        <v>0</v>
      </c>
      <c r="AG150" s="31">
        <v>0</v>
      </c>
      <c r="AH150" s="31">
        <f t="shared" si="95"/>
        <v>0</v>
      </c>
      <c r="AI150" s="30">
        <f t="shared" si="65"/>
        <v>0</v>
      </c>
      <c r="AJ150" s="30">
        <f t="shared" si="66"/>
        <v>0</v>
      </c>
      <c r="AK150" s="30">
        <f t="shared" si="67"/>
        <v>0</v>
      </c>
      <c r="AL150" s="30">
        <f t="shared" si="68"/>
        <v>0</v>
      </c>
      <c r="AM150" s="30">
        <f t="shared" si="69"/>
        <v>0</v>
      </c>
      <c r="AN150" s="9">
        <f t="shared" si="70"/>
        <v>0</v>
      </c>
      <c r="AO150" s="19">
        <f t="shared" si="71"/>
        <v>0</v>
      </c>
      <c r="AP150" s="19">
        <f t="shared" si="72"/>
        <v>0</v>
      </c>
      <c r="AQ150" s="19">
        <f t="shared" si="73"/>
        <v>0</v>
      </c>
      <c r="AR150" s="19">
        <f t="shared" si="74"/>
        <v>0</v>
      </c>
      <c r="AS150" s="19">
        <f t="shared" si="75"/>
        <v>0</v>
      </c>
      <c r="AT150" s="16">
        <f t="shared" si="76"/>
        <v>0</v>
      </c>
      <c r="AU150" s="19">
        <f t="shared" si="77"/>
        <v>0</v>
      </c>
      <c r="AV150" s="19">
        <f t="shared" si="78"/>
        <v>0</v>
      </c>
      <c r="AW150" s="19">
        <f t="shared" si="79"/>
        <v>0</v>
      </c>
      <c r="AX150" s="19">
        <f t="shared" si="80"/>
        <v>0</v>
      </c>
      <c r="AY150" s="19">
        <f t="shared" si="81"/>
        <v>0</v>
      </c>
      <c r="AZ150" s="19">
        <f t="shared" si="82"/>
        <v>0</v>
      </c>
      <c r="BA150" s="19">
        <f t="shared" si="83"/>
        <v>0</v>
      </c>
      <c r="BB150" s="19">
        <f t="shared" si="84"/>
        <v>0</v>
      </c>
      <c r="BC150" s="19">
        <f t="shared" si="85"/>
        <v>0</v>
      </c>
      <c r="BD150" s="19">
        <f t="shared" si="86"/>
        <v>0</v>
      </c>
      <c r="BE150" s="19">
        <f t="shared" si="87"/>
        <v>0</v>
      </c>
      <c r="BF150" s="19">
        <f t="shared" si="88"/>
        <v>0</v>
      </c>
      <c r="BG150" s="19">
        <f t="shared" si="89"/>
        <v>0</v>
      </c>
      <c r="BH150" s="19">
        <f t="shared" si="90"/>
        <v>0</v>
      </c>
      <c r="BI150" s="19">
        <f t="shared" si="91"/>
        <v>0</v>
      </c>
      <c r="BJ150" s="19">
        <f t="shared" si="92"/>
        <v>0</v>
      </c>
      <c r="BK150" s="16">
        <f t="shared" si="93"/>
        <v>0</v>
      </c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</row>
    <row r="151" spans="1:92" x14ac:dyDescent="0.25">
      <c r="A151" s="33" t="s">
        <v>181</v>
      </c>
      <c r="B151" s="32">
        <v>8.0699999999999994E-2</v>
      </c>
      <c r="C151" s="30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16">
        <f t="shared" si="94"/>
        <v>0</v>
      </c>
      <c r="P151" s="9">
        <v>0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0</v>
      </c>
      <c r="AB151" s="9">
        <v>0</v>
      </c>
      <c r="AC151" s="9">
        <v>0</v>
      </c>
      <c r="AD151" s="9">
        <v>0</v>
      </c>
      <c r="AE151" s="9">
        <v>0</v>
      </c>
      <c r="AF151" s="16">
        <f t="shared" si="64"/>
        <v>0</v>
      </c>
      <c r="AG151" s="31">
        <v>0</v>
      </c>
      <c r="AH151" s="31">
        <f t="shared" si="95"/>
        <v>0</v>
      </c>
      <c r="AI151" s="30">
        <f t="shared" si="65"/>
        <v>0</v>
      </c>
      <c r="AJ151" s="30">
        <f t="shared" si="66"/>
        <v>0</v>
      </c>
      <c r="AK151" s="30">
        <f t="shared" si="67"/>
        <v>0</v>
      </c>
      <c r="AL151" s="30">
        <f t="shared" si="68"/>
        <v>0</v>
      </c>
      <c r="AM151" s="30">
        <f t="shared" si="69"/>
        <v>0</v>
      </c>
      <c r="AN151" s="9">
        <f t="shared" si="70"/>
        <v>0</v>
      </c>
      <c r="AO151" s="19">
        <f t="shared" si="71"/>
        <v>0</v>
      </c>
      <c r="AP151" s="19">
        <f t="shared" si="72"/>
        <v>0</v>
      </c>
      <c r="AQ151" s="19">
        <f t="shared" si="73"/>
        <v>0</v>
      </c>
      <c r="AR151" s="19">
        <f t="shared" si="74"/>
        <v>0</v>
      </c>
      <c r="AS151" s="19">
        <f t="shared" si="75"/>
        <v>0</v>
      </c>
      <c r="AT151" s="16">
        <f t="shared" si="76"/>
        <v>0</v>
      </c>
      <c r="AU151" s="19">
        <f t="shared" si="77"/>
        <v>0</v>
      </c>
      <c r="AV151" s="19">
        <f t="shared" si="78"/>
        <v>0</v>
      </c>
      <c r="AW151" s="19">
        <f t="shared" si="79"/>
        <v>0</v>
      </c>
      <c r="AX151" s="19">
        <f t="shared" si="80"/>
        <v>0</v>
      </c>
      <c r="AY151" s="19">
        <f t="shared" si="81"/>
        <v>0</v>
      </c>
      <c r="AZ151" s="19">
        <f t="shared" si="82"/>
        <v>0</v>
      </c>
      <c r="BA151" s="19">
        <f t="shared" si="83"/>
        <v>0</v>
      </c>
      <c r="BB151" s="19">
        <f t="shared" si="84"/>
        <v>0</v>
      </c>
      <c r="BC151" s="19">
        <f t="shared" si="85"/>
        <v>0</v>
      </c>
      <c r="BD151" s="19">
        <f t="shared" si="86"/>
        <v>0</v>
      </c>
      <c r="BE151" s="19">
        <f t="shared" si="87"/>
        <v>0</v>
      </c>
      <c r="BF151" s="19">
        <f t="shared" si="88"/>
        <v>0</v>
      </c>
      <c r="BG151" s="19">
        <f t="shared" si="89"/>
        <v>0</v>
      </c>
      <c r="BH151" s="19">
        <f t="shared" si="90"/>
        <v>0</v>
      </c>
      <c r="BI151" s="19">
        <f t="shared" si="91"/>
        <v>0</v>
      </c>
      <c r="BJ151" s="19">
        <f t="shared" si="92"/>
        <v>0</v>
      </c>
      <c r="BK151" s="16">
        <f t="shared" si="93"/>
        <v>0</v>
      </c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</row>
    <row r="152" spans="1:92" x14ac:dyDescent="0.25">
      <c r="A152" s="33" t="s">
        <v>180</v>
      </c>
      <c r="B152" s="32">
        <v>0</v>
      </c>
      <c r="C152" s="30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16">
        <f t="shared" si="94"/>
        <v>0</v>
      </c>
      <c r="P152" s="9">
        <v>0</v>
      </c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v>0</v>
      </c>
      <c r="Z152" s="9">
        <v>0</v>
      </c>
      <c r="AA152" s="9">
        <v>0</v>
      </c>
      <c r="AB152" s="9">
        <v>0</v>
      </c>
      <c r="AC152" s="9">
        <v>0</v>
      </c>
      <c r="AD152" s="9">
        <v>0</v>
      </c>
      <c r="AE152" s="9">
        <v>0</v>
      </c>
      <c r="AF152" s="16">
        <f t="shared" si="64"/>
        <v>0</v>
      </c>
      <c r="AG152" s="31">
        <v>0</v>
      </c>
      <c r="AH152" s="31">
        <f t="shared" si="95"/>
        <v>0</v>
      </c>
      <c r="AI152" s="30">
        <f t="shared" si="65"/>
        <v>0</v>
      </c>
      <c r="AJ152" s="30">
        <f t="shared" si="66"/>
        <v>0</v>
      </c>
      <c r="AK152" s="30">
        <f t="shared" si="67"/>
        <v>0</v>
      </c>
      <c r="AL152" s="30">
        <f t="shared" si="68"/>
        <v>0</v>
      </c>
      <c r="AM152" s="30">
        <f t="shared" si="69"/>
        <v>0</v>
      </c>
      <c r="AN152" s="9">
        <f t="shared" si="70"/>
        <v>0</v>
      </c>
      <c r="AO152" s="19">
        <f t="shared" si="71"/>
        <v>0</v>
      </c>
      <c r="AP152" s="19">
        <f t="shared" si="72"/>
        <v>0</v>
      </c>
      <c r="AQ152" s="19">
        <f t="shared" si="73"/>
        <v>0</v>
      </c>
      <c r="AR152" s="19">
        <f t="shared" si="74"/>
        <v>0</v>
      </c>
      <c r="AS152" s="19">
        <f t="shared" si="75"/>
        <v>0</v>
      </c>
      <c r="AT152" s="16">
        <f t="shared" si="76"/>
        <v>0</v>
      </c>
      <c r="AU152" s="19">
        <f t="shared" si="77"/>
        <v>0</v>
      </c>
      <c r="AV152" s="19">
        <f t="shared" si="78"/>
        <v>0</v>
      </c>
      <c r="AW152" s="19">
        <f t="shared" si="79"/>
        <v>0</v>
      </c>
      <c r="AX152" s="19">
        <f t="shared" si="80"/>
        <v>0</v>
      </c>
      <c r="AY152" s="19">
        <f t="shared" si="81"/>
        <v>0</v>
      </c>
      <c r="AZ152" s="19">
        <f t="shared" si="82"/>
        <v>0</v>
      </c>
      <c r="BA152" s="19">
        <f t="shared" si="83"/>
        <v>0</v>
      </c>
      <c r="BB152" s="19">
        <f t="shared" si="84"/>
        <v>0</v>
      </c>
      <c r="BC152" s="19">
        <f t="shared" si="85"/>
        <v>0</v>
      </c>
      <c r="BD152" s="19">
        <f t="shared" si="86"/>
        <v>0</v>
      </c>
      <c r="BE152" s="19">
        <f t="shared" si="87"/>
        <v>0</v>
      </c>
      <c r="BF152" s="19">
        <f t="shared" si="88"/>
        <v>0</v>
      </c>
      <c r="BG152" s="19">
        <f t="shared" si="89"/>
        <v>0</v>
      </c>
      <c r="BH152" s="19">
        <f t="shared" si="90"/>
        <v>0</v>
      </c>
      <c r="BI152" s="19">
        <f t="shared" si="91"/>
        <v>0</v>
      </c>
      <c r="BJ152" s="19">
        <f t="shared" si="92"/>
        <v>0</v>
      </c>
      <c r="BK152" s="16">
        <f t="shared" si="93"/>
        <v>0</v>
      </c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</row>
    <row r="153" spans="1:92" x14ac:dyDescent="0.25">
      <c r="A153" s="33" t="s">
        <v>179</v>
      </c>
      <c r="B153" s="32">
        <v>4.9299999999999997E-2</v>
      </c>
      <c r="C153" s="30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16">
        <f t="shared" si="94"/>
        <v>0</v>
      </c>
      <c r="P153" s="9">
        <v>0</v>
      </c>
      <c r="Q153" s="9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9">
        <v>0</v>
      </c>
      <c r="AB153" s="9">
        <v>0</v>
      </c>
      <c r="AC153" s="9">
        <v>0</v>
      </c>
      <c r="AD153" s="9">
        <v>0</v>
      </c>
      <c r="AE153" s="9">
        <v>0</v>
      </c>
      <c r="AF153" s="16">
        <f t="shared" si="64"/>
        <v>0</v>
      </c>
      <c r="AG153" s="31">
        <v>0</v>
      </c>
      <c r="AH153" s="31">
        <f t="shared" si="95"/>
        <v>0</v>
      </c>
      <c r="AI153" s="30">
        <f t="shared" si="65"/>
        <v>0</v>
      </c>
      <c r="AJ153" s="30">
        <f t="shared" si="66"/>
        <v>0</v>
      </c>
      <c r="AK153" s="30">
        <f t="shared" si="67"/>
        <v>0</v>
      </c>
      <c r="AL153" s="30">
        <f t="shared" si="68"/>
        <v>0</v>
      </c>
      <c r="AM153" s="30">
        <f t="shared" si="69"/>
        <v>0</v>
      </c>
      <c r="AN153" s="9">
        <f t="shared" si="70"/>
        <v>0</v>
      </c>
      <c r="AO153" s="19">
        <f t="shared" si="71"/>
        <v>0</v>
      </c>
      <c r="AP153" s="19">
        <f t="shared" si="72"/>
        <v>0</v>
      </c>
      <c r="AQ153" s="19">
        <f t="shared" si="73"/>
        <v>0</v>
      </c>
      <c r="AR153" s="19">
        <f t="shared" si="74"/>
        <v>0</v>
      </c>
      <c r="AS153" s="19">
        <f t="shared" si="75"/>
        <v>0</v>
      </c>
      <c r="AT153" s="16">
        <f t="shared" si="76"/>
        <v>0</v>
      </c>
      <c r="AU153" s="19">
        <f t="shared" si="77"/>
        <v>0</v>
      </c>
      <c r="AV153" s="19">
        <f t="shared" si="78"/>
        <v>0</v>
      </c>
      <c r="AW153" s="19">
        <f t="shared" si="79"/>
        <v>0</v>
      </c>
      <c r="AX153" s="19">
        <f t="shared" si="80"/>
        <v>0</v>
      </c>
      <c r="AY153" s="19">
        <f t="shared" si="81"/>
        <v>0</v>
      </c>
      <c r="AZ153" s="19">
        <f t="shared" si="82"/>
        <v>0</v>
      </c>
      <c r="BA153" s="19">
        <f t="shared" si="83"/>
        <v>0</v>
      </c>
      <c r="BB153" s="19">
        <f t="shared" si="84"/>
        <v>0</v>
      </c>
      <c r="BC153" s="19">
        <f t="shared" si="85"/>
        <v>0</v>
      </c>
      <c r="BD153" s="19">
        <f t="shared" si="86"/>
        <v>0</v>
      </c>
      <c r="BE153" s="19">
        <f t="shared" si="87"/>
        <v>0</v>
      </c>
      <c r="BF153" s="19">
        <f t="shared" si="88"/>
        <v>0</v>
      </c>
      <c r="BG153" s="19">
        <f t="shared" si="89"/>
        <v>0</v>
      </c>
      <c r="BH153" s="19">
        <f t="shared" si="90"/>
        <v>0</v>
      </c>
      <c r="BI153" s="19">
        <f t="shared" si="91"/>
        <v>0</v>
      </c>
      <c r="BJ153" s="19">
        <f t="shared" si="92"/>
        <v>0</v>
      </c>
      <c r="BK153" s="16">
        <f t="shared" si="93"/>
        <v>0</v>
      </c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</row>
    <row r="154" spans="1:92" x14ac:dyDescent="0.25">
      <c r="A154" s="33" t="s">
        <v>178</v>
      </c>
      <c r="B154" s="32">
        <v>3.6999999999999998E-2</v>
      </c>
      <c r="C154" s="30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16">
        <f t="shared" si="94"/>
        <v>0</v>
      </c>
      <c r="P154" s="9">
        <v>0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9">
        <v>0</v>
      </c>
      <c r="AA154" s="9">
        <v>0</v>
      </c>
      <c r="AB154" s="9">
        <v>0</v>
      </c>
      <c r="AC154" s="9">
        <v>0</v>
      </c>
      <c r="AD154" s="9">
        <v>0</v>
      </c>
      <c r="AE154" s="9">
        <v>0</v>
      </c>
      <c r="AF154" s="16">
        <f t="shared" si="64"/>
        <v>0</v>
      </c>
      <c r="AG154" s="31">
        <v>0</v>
      </c>
      <c r="AH154" s="31">
        <f t="shared" si="95"/>
        <v>0</v>
      </c>
      <c r="AI154" s="30">
        <f t="shared" si="65"/>
        <v>0</v>
      </c>
      <c r="AJ154" s="30">
        <f t="shared" si="66"/>
        <v>0</v>
      </c>
      <c r="AK154" s="30">
        <f t="shared" si="67"/>
        <v>0</v>
      </c>
      <c r="AL154" s="30">
        <f t="shared" si="68"/>
        <v>0</v>
      </c>
      <c r="AM154" s="30">
        <f t="shared" si="69"/>
        <v>0</v>
      </c>
      <c r="AN154" s="9">
        <f t="shared" si="70"/>
        <v>0</v>
      </c>
      <c r="AO154" s="19">
        <f t="shared" si="71"/>
        <v>0</v>
      </c>
      <c r="AP154" s="19">
        <f t="shared" si="72"/>
        <v>0</v>
      </c>
      <c r="AQ154" s="19">
        <f t="shared" si="73"/>
        <v>0</v>
      </c>
      <c r="AR154" s="19">
        <f t="shared" si="74"/>
        <v>0</v>
      </c>
      <c r="AS154" s="19">
        <f t="shared" si="75"/>
        <v>0</v>
      </c>
      <c r="AT154" s="16">
        <f t="shared" si="76"/>
        <v>0</v>
      </c>
      <c r="AU154" s="19">
        <f t="shared" si="77"/>
        <v>0</v>
      </c>
      <c r="AV154" s="19">
        <f t="shared" si="78"/>
        <v>0</v>
      </c>
      <c r="AW154" s="19">
        <f t="shared" si="79"/>
        <v>0</v>
      </c>
      <c r="AX154" s="19">
        <f t="shared" si="80"/>
        <v>0</v>
      </c>
      <c r="AY154" s="19">
        <f t="shared" si="81"/>
        <v>0</v>
      </c>
      <c r="AZ154" s="19">
        <f t="shared" si="82"/>
        <v>0</v>
      </c>
      <c r="BA154" s="19">
        <f t="shared" si="83"/>
        <v>0</v>
      </c>
      <c r="BB154" s="19">
        <f t="shared" si="84"/>
        <v>0</v>
      </c>
      <c r="BC154" s="19">
        <f t="shared" si="85"/>
        <v>0</v>
      </c>
      <c r="BD154" s="19">
        <f t="shared" si="86"/>
        <v>0</v>
      </c>
      <c r="BE154" s="19">
        <f t="shared" si="87"/>
        <v>0</v>
      </c>
      <c r="BF154" s="19">
        <f t="shared" si="88"/>
        <v>0</v>
      </c>
      <c r="BG154" s="19">
        <f t="shared" si="89"/>
        <v>0</v>
      </c>
      <c r="BH154" s="19">
        <f t="shared" si="90"/>
        <v>0</v>
      </c>
      <c r="BI154" s="19">
        <f t="shared" si="91"/>
        <v>0</v>
      </c>
      <c r="BJ154" s="19">
        <f t="shared" si="92"/>
        <v>0</v>
      </c>
      <c r="BK154" s="16">
        <f t="shared" si="93"/>
        <v>0</v>
      </c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</row>
    <row r="155" spans="1:92" x14ac:dyDescent="0.25">
      <c r="A155" s="33" t="s">
        <v>177</v>
      </c>
      <c r="B155" s="32">
        <v>3.6600000000000001E-2</v>
      </c>
      <c r="C155" s="30">
        <v>0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16">
        <f t="shared" si="94"/>
        <v>0</v>
      </c>
      <c r="P155" s="9">
        <v>0</v>
      </c>
      <c r="Q155" s="9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9">
        <v>0</v>
      </c>
      <c r="AB155" s="9">
        <v>0</v>
      </c>
      <c r="AC155" s="9">
        <v>0</v>
      </c>
      <c r="AD155" s="9">
        <v>0</v>
      </c>
      <c r="AE155" s="9">
        <v>0</v>
      </c>
      <c r="AF155" s="16">
        <f t="shared" si="64"/>
        <v>0</v>
      </c>
      <c r="AG155" s="31">
        <v>0</v>
      </c>
      <c r="AH155" s="31">
        <f t="shared" si="95"/>
        <v>0</v>
      </c>
      <c r="AI155" s="30">
        <f t="shared" si="65"/>
        <v>0</v>
      </c>
      <c r="AJ155" s="30">
        <f t="shared" si="66"/>
        <v>0</v>
      </c>
      <c r="AK155" s="30">
        <f t="shared" si="67"/>
        <v>0</v>
      </c>
      <c r="AL155" s="30">
        <f t="shared" si="68"/>
        <v>0</v>
      </c>
      <c r="AM155" s="30">
        <f t="shared" si="69"/>
        <v>0</v>
      </c>
      <c r="AN155" s="9">
        <f t="shared" si="70"/>
        <v>0</v>
      </c>
      <c r="AO155" s="19">
        <f t="shared" si="71"/>
        <v>0</v>
      </c>
      <c r="AP155" s="19">
        <f t="shared" si="72"/>
        <v>0</v>
      </c>
      <c r="AQ155" s="19">
        <f t="shared" si="73"/>
        <v>0</v>
      </c>
      <c r="AR155" s="19">
        <f t="shared" si="74"/>
        <v>0</v>
      </c>
      <c r="AS155" s="19">
        <f t="shared" si="75"/>
        <v>0</v>
      </c>
      <c r="AT155" s="16">
        <f t="shared" si="76"/>
        <v>0</v>
      </c>
      <c r="AU155" s="19">
        <f t="shared" si="77"/>
        <v>0</v>
      </c>
      <c r="AV155" s="19">
        <f t="shared" si="78"/>
        <v>0</v>
      </c>
      <c r="AW155" s="19">
        <f t="shared" si="79"/>
        <v>0</v>
      </c>
      <c r="AX155" s="19">
        <f t="shared" si="80"/>
        <v>0</v>
      </c>
      <c r="AY155" s="19">
        <f t="shared" si="81"/>
        <v>0</v>
      </c>
      <c r="AZ155" s="19">
        <f t="shared" si="82"/>
        <v>0</v>
      </c>
      <c r="BA155" s="19">
        <f t="shared" si="83"/>
        <v>0</v>
      </c>
      <c r="BB155" s="19">
        <f t="shared" si="84"/>
        <v>0</v>
      </c>
      <c r="BC155" s="19">
        <f t="shared" si="85"/>
        <v>0</v>
      </c>
      <c r="BD155" s="19">
        <f t="shared" si="86"/>
        <v>0</v>
      </c>
      <c r="BE155" s="19">
        <f t="shared" si="87"/>
        <v>0</v>
      </c>
      <c r="BF155" s="19">
        <f t="shared" si="88"/>
        <v>0</v>
      </c>
      <c r="BG155" s="19">
        <f t="shared" si="89"/>
        <v>0</v>
      </c>
      <c r="BH155" s="19">
        <f t="shared" si="90"/>
        <v>0</v>
      </c>
      <c r="BI155" s="19">
        <f t="shared" si="91"/>
        <v>0</v>
      </c>
      <c r="BJ155" s="19">
        <f t="shared" si="92"/>
        <v>0</v>
      </c>
      <c r="BK155" s="16">
        <f t="shared" si="93"/>
        <v>0</v>
      </c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</row>
    <row r="156" spans="1:92" x14ac:dyDescent="0.25">
      <c r="A156" s="33" t="s">
        <v>176</v>
      </c>
      <c r="B156" s="32">
        <v>3.6799999999999999E-2</v>
      </c>
      <c r="C156" s="30">
        <v>0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16">
        <f t="shared" si="94"/>
        <v>0</v>
      </c>
      <c r="P156" s="9">
        <v>0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>
        <v>0</v>
      </c>
      <c r="Z156" s="9">
        <v>0</v>
      </c>
      <c r="AA156" s="9">
        <v>0</v>
      </c>
      <c r="AB156" s="9">
        <v>0</v>
      </c>
      <c r="AC156" s="9">
        <v>0</v>
      </c>
      <c r="AD156" s="9">
        <v>0</v>
      </c>
      <c r="AE156" s="9">
        <v>0</v>
      </c>
      <c r="AF156" s="16">
        <f t="shared" si="64"/>
        <v>0</v>
      </c>
      <c r="AG156" s="31">
        <v>0</v>
      </c>
      <c r="AH156" s="31">
        <f t="shared" si="95"/>
        <v>0</v>
      </c>
      <c r="AI156" s="30">
        <f t="shared" si="65"/>
        <v>0</v>
      </c>
      <c r="AJ156" s="30">
        <f t="shared" si="66"/>
        <v>0</v>
      </c>
      <c r="AK156" s="30">
        <f t="shared" si="67"/>
        <v>0</v>
      </c>
      <c r="AL156" s="30">
        <f t="shared" si="68"/>
        <v>0</v>
      </c>
      <c r="AM156" s="30">
        <f t="shared" si="69"/>
        <v>0</v>
      </c>
      <c r="AN156" s="9">
        <f t="shared" si="70"/>
        <v>0</v>
      </c>
      <c r="AO156" s="19">
        <f t="shared" si="71"/>
        <v>0</v>
      </c>
      <c r="AP156" s="19">
        <f t="shared" si="72"/>
        <v>0</v>
      </c>
      <c r="AQ156" s="19">
        <f t="shared" si="73"/>
        <v>0</v>
      </c>
      <c r="AR156" s="19">
        <f t="shared" si="74"/>
        <v>0</v>
      </c>
      <c r="AS156" s="19">
        <f t="shared" si="75"/>
        <v>0</v>
      </c>
      <c r="AT156" s="16">
        <f t="shared" si="76"/>
        <v>0</v>
      </c>
      <c r="AU156" s="19">
        <f t="shared" si="77"/>
        <v>0</v>
      </c>
      <c r="AV156" s="19">
        <f t="shared" si="78"/>
        <v>0</v>
      </c>
      <c r="AW156" s="19">
        <f t="shared" si="79"/>
        <v>0</v>
      </c>
      <c r="AX156" s="19">
        <f t="shared" si="80"/>
        <v>0</v>
      </c>
      <c r="AY156" s="19">
        <f t="shared" si="81"/>
        <v>0</v>
      </c>
      <c r="AZ156" s="19">
        <f t="shared" si="82"/>
        <v>0</v>
      </c>
      <c r="BA156" s="19">
        <f t="shared" si="83"/>
        <v>0</v>
      </c>
      <c r="BB156" s="19">
        <f t="shared" si="84"/>
        <v>0</v>
      </c>
      <c r="BC156" s="19">
        <f t="shared" si="85"/>
        <v>0</v>
      </c>
      <c r="BD156" s="19">
        <f t="shared" si="86"/>
        <v>0</v>
      </c>
      <c r="BE156" s="19">
        <f t="shared" si="87"/>
        <v>0</v>
      </c>
      <c r="BF156" s="19">
        <f t="shared" si="88"/>
        <v>0</v>
      </c>
      <c r="BG156" s="19">
        <f t="shared" si="89"/>
        <v>0</v>
      </c>
      <c r="BH156" s="19">
        <f t="shared" si="90"/>
        <v>0</v>
      </c>
      <c r="BI156" s="19">
        <f t="shared" si="91"/>
        <v>0</v>
      </c>
      <c r="BJ156" s="19">
        <f t="shared" si="92"/>
        <v>0</v>
      </c>
      <c r="BK156" s="16">
        <f t="shared" si="93"/>
        <v>0</v>
      </c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</row>
    <row r="157" spans="1:92" x14ac:dyDescent="0.25">
      <c r="A157" s="33" t="s">
        <v>175</v>
      </c>
      <c r="B157" s="32">
        <v>3.6799999999999999E-2</v>
      </c>
      <c r="C157" s="30">
        <v>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16">
        <f t="shared" si="94"/>
        <v>0</v>
      </c>
      <c r="P157" s="9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0</v>
      </c>
      <c r="AB157" s="9">
        <v>0</v>
      </c>
      <c r="AC157" s="9">
        <v>0</v>
      </c>
      <c r="AD157" s="9">
        <v>0</v>
      </c>
      <c r="AE157" s="9">
        <v>0</v>
      </c>
      <c r="AF157" s="16">
        <f t="shared" si="64"/>
        <v>0</v>
      </c>
      <c r="AG157" s="31">
        <v>0</v>
      </c>
      <c r="AH157" s="31">
        <f t="shared" si="95"/>
        <v>0</v>
      </c>
      <c r="AI157" s="30">
        <f t="shared" si="65"/>
        <v>0</v>
      </c>
      <c r="AJ157" s="30">
        <f t="shared" si="66"/>
        <v>0</v>
      </c>
      <c r="AK157" s="30">
        <f t="shared" si="67"/>
        <v>0</v>
      </c>
      <c r="AL157" s="30">
        <f t="shared" si="68"/>
        <v>0</v>
      </c>
      <c r="AM157" s="30">
        <f t="shared" si="69"/>
        <v>0</v>
      </c>
      <c r="AN157" s="9">
        <f t="shared" si="70"/>
        <v>0</v>
      </c>
      <c r="AO157" s="19">
        <f t="shared" si="71"/>
        <v>0</v>
      </c>
      <c r="AP157" s="19">
        <f t="shared" si="72"/>
        <v>0</v>
      </c>
      <c r="AQ157" s="19">
        <f t="shared" si="73"/>
        <v>0</v>
      </c>
      <c r="AR157" s="19">
        <f t="shared" si="74"/>
        <v>0</v>
      </c>
      <c r="AS157" s="19">
        <f t="shared" si="75"/>
        <v>0</v>
      </c>
      <c r="AT157" s="16">
        <f t="shared" si="76"/>
        <v>0</v>
      </c>
      <c r="AU157" s="19">
        <f t="shared" si="77"/>
        <v>0</v>
      </c>
      <c r="AV157" s="19">
        <f t="shared" si="78"/>
        <v>0</v>
      </c>
      <c r="AW157" s="19">
        <f t="shared" si="79"/>
        <v>0</v>
      </c>
      <c r="AX157" s="19">
        <f t="shared" si="80"/>
        <v>0</v>
      </c>
      <c r="AY157" s="19">
        <f t="shared" si="81"/>
        <v>0</v>
      </c>
      <c r="AZ157" s="19">
        <f t="shared" si="82"/>
        <v>0</v>
      </c>
      <c r="BA157" s="19">
        <f t="shared" si="83"/>
        <v>0</v>
      </c>
      <c r="BB157" s="19">
        <f t="shared" si="84"/>
        <v>0</v>
      </c>
      <c r="BC157" s="19">
        <f t="shared" si="85"/>
        <v>0</v>
      </c>
      <c r="BD157" s="19">
        <f t="shared" si="86"/>
        <v>0</v>
      </c>
      <c r="BE157" s="19">
        <f t="shared" si="87"/>
        <v>0</v>
      </c>
      <c r="BF157" s="19">
        <f t="shared" si="88"/>
        <v>0</v>
      </c>
      <c r="BG157" s="19">
        <f t="shared" si="89"/>
        <v>0</v>
      </c>
      <c r="BH157" s="19">
        <f t="shared" si="90"/>
        <v>0</v>
      </c>
      <c r="BI157" s="19">
        <f t="shared" si="91"/>
        <v>0</v>
      </c>
      <c r="BJ157" s="19">
        <f t="shared" si="92"/>
        <v>0</v>
      </c>
      <c r="BK157" s="16">
        <f t="shared" si="93"/>
        <v>0</v>
      </c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</row>
    <row r="158" spans="1:92" x14ac:dyDescent="0.25">
      <c r="A158" s="33" t="s">
        <v>174</v>
      </c>
      <c r="B158" s="32">
        <v>3.6299999999999999E-2</v>
      </c>
      <c r="C158" s="30">
        <v>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16">
        <f t="shared" si="94"/>
        <v>0</v>
      </c>
      <c r="P158" s="9">
        <v>0</v>
      </c>
      <c r="Q158" s="9">
        <v>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9">
        <v>0</v>
      </c>
      <c r="AA158" s="9">
        <v>0</v>
      </c>
      <c r="AB158" s="9">
        <v>0</v>
      </c>
      <c r="AC158" s="9">
        <v>0</v>
      </c>
      <c r="AD158" s="9">
        <v>0</v>
      </c>
      <c r="AE158" s="9">
        <v>0</v>
      </c>
      <c r="AF158" s="16">
        <f t="shared" si="64"/>
        <v>0</v>
      </c>
      <c r="AG158" s="31">
        <v>0</v>
      </c>
      <c r="AH158" s="31">
        <f t="shared" si="95"/>
        <v>0</v>
      </c>
      <c r="AI158" s="30">
        <f t="shared" si="65"/>
        <v>0</v>
      </c>
      <c r="AJ158" s="30">
        <f t="shared" si="66"/>
        <v>0</v>
      </c>
      <c r="AK158" s="30">
        <f t="shared" si="67"/>
        <v>0</v>
      </c>
      <c r="AL158" s="30">
        <f t="shared" si="68"/>
        <v>0</v>
      </c>
      <c r="AM158" s="30">
        <f t="shared" si="69"/>
        <v>0</v>
      </c>
      <c r="AN158" s="9">
        <f t="shared" si="70"/>
        <v>0</v>
      </c>
      <c r="AO158" s="19">
        <f t="shared" si="71"/>
        <v>0</v>
      </c>
      <c r="AP158" s="19">
        <f t="shared" si="72"/>
        <v>0</v>
      </c>
      <c r="AQ158" s="19">
        <f t="shared" si="73"/>
        <v>0</v>
      </c>
      <c r="AR158" s="19">
        <f t="shared" si="74"/>
        <v>0</v>
      </c>
      <c r="AS158" s="19">
        <f t="shared" si="75"/>
        <v>0</v>
      </c>
      <c r="AT158" s="16">
        <f t="shared" si="76"/>
        <v>0</v>
      </c>
      <c r="AU158" s="19">
        <f t="shared" si="77"/>
        <v>0</v>
      </c>
      <c r="AV158" s="19">
        <f t="shared" si="78"/>
        <v>0</v>
      </c>
      <c r="AW158" s="19">
        <f t="shared" si="79"/>
        <v>0</v>
      </c>
      <c r="AX158" s="19">
        <f t="shared" si="80"/>
        <v>0</v>
      </c>
      <c r="AY158" s="19">
        <f t="shared" si="81"/>
        <v>0</v>
      </c>
      <c r="AZ158" s="19">
        <f t="shared" si="82"/>
        <v>0</v>
      </c>
      <c r="BA158" s="19">
        <f t="shared" si="83"/>
        <v>0</v>
      </c>
      <c r="BB158" s="19">
        <f t="shared" si="84"/>
        <v>0</v>
      </c>
      <c r="BC158" s="19">
        <f t="shared" si="85"/>
        <v>0</v>
      </c>
      <c r="BD158" s="19">
        <f t="shared" si="86"/>
        <v>0</v>
      </c>
      <c r="BE158" s="19">
        <f t="shared" si="87"/>
        <v>0</v>
      </c>
      <c r="BF158" s="19">
        <f t="shared" si="88"/>
        <v>0</v>
      </c>
      <c r="BG158" s="19">
        <f t="shared" si="89"/>
        <v>0</v>
      </c>
      <c r="BH158" s="19">
        <f t="shared" si="90"/>
        <v>0</v>
      </c>
      <c r="BI158" s="19">
        <f t="shared" si="91"/>
        <v>0</v>
      </c>
      <c r="BJ158" s="19">
        <f t="shared" si="92"/>
        <v>0</v>
      </c>
      <c r="BK158" s="16">
        <f t="shared" si="93"/>
        <v>0</v>
      </c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</row>
    <row r="159" spans="1:92" x14ac:dyDescent="0.25">
      <c r="A159" s="33" t="s">
        <v>173</v>
      </c>
      <c r="B159" s="32">
        <v>3.6299999999999999E-2</v>
      </c>
      <c r="C159" s="30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16">
        <f t="shared" si="94"/>
        <v>0</v>
      </c>
      <c r="P159" s="9">
        <v>0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9">
        <v>0</v>
      </c>
      <c r="AB159" s="9">
        <v>0</v>
      </c>
      <c r="AC159" s="9">
        <v>0</v>
      </c>
      <c r="AD159" s="9">
        <v>0</v>
      </c>
      <c r="AE159" s="9">
        <v>0</v>
      </c>
      <c r="AF159" s="16">
        <f t="shared" si="64"/>
        <v>0</v>
      </c>
      <c r="AG159" s="31">
        <v>0</v>
      </c>
      <c r="AH159" s="31">
        <f t="shared" si="95"/>
        <v>0</v>
      </c>
      <c r="AI159" s="30">
        <f t="shared" si="65"/>
        <v>0</v>
      </c>
      <c r="AJ159" s="30">
        <f t="shared" si="66"/>
        <v>0</v>
      </c>
      <c r="AK159" s="30">
        <f t="shared" si="67"/>
        <v>0</v>
      </c>
      <c r="AL159" s="30">
        <f t="shared" si="68"/>
        <v>0</v>
      </c>
      <c r="AM159" s="30">
        <f t="shared" si="69"/>
        <v>0</v>
      </c>
      <c r="AN159" s="9">
        <f t="shared" si="70"/>
        <v>0</v>
      </c>
      <c r="AO159" s="19">
        <f t="shared" si="71"/>
        <v>0</v>
      </c>
      <c r="AP159" s="19">
        <f t="shared" si="72"/>
        <v>0</v>
      </c>
      <c r="AQ159" s="19">
        <f t="shared" si="73"/>
        <v>0</v>
      </c>
      <c r="AR159" s="19">
        <f t="shared" si="74"/>
        <v>0</v>
      </c>
      <c r="AS159" s="19">
        <f t="shared" si="75"/>
        <v>0</v>
      </c>
      <c r="AT159" s="16">
        <f t="shared" si="76"/>
        <v>0</v>
      </c>
      <c r="AU159" s="19">
        <f t="shared" si="77"/>
        <v>0</v>
      </c>
      <c r="AV159" s="19">
        <f t="shared" si="78"/>
        <v>0</v>
      </c>
      <c r="AW159" s="19">
        <f t="shared" si="79"/>
        <v>0</v>
      </c>
      <c r="AX159" s="19">
        <f t="shared" si="80"/>
        <v>0</v>
      </c>
      <c r="AY159" s="19">
        <f t="shared" si="81"/>
        <v>0</v>
      </c>
      <c r="AZ159" s="19">
        <f t="shared" si="82"/>
        <v>0</v>
      </c>
      <c r="BA159" s="19">
        <f t="shared" si="83"/>
        <v>0</v>
      </c>
      <c r="BB159" s="19">
        <f t="shared" si="84"/>
        <v>0</v>
      </c>
      <c r="BC159" s="19">
        <f t="shared" si="85"/>
        <v>0</v>
      </c>
      <c r="BD159" s="19">
        <f t="shared" si="86"/>
        <v>0</v>
      </c>
      <c r="BE159" s="19">
        <f t="shared" si="87"/>
        <v>0</v>
      </c>
      <c r="BF159" s="19">
        <f t="shared" si="88"/>
        <v>0</v>
      </c>
      <c r="BG159" s="19">
        <f t="shared" si="89"/>
        <v>0</v>
      </c>
      <c r="BH159" s="19">
        <f t="shared" si="90"/>
        <v>0</v>
      </c>
      <c r="BI159" s="19">
        <f t="shared" si="91"/>
        <v>0</v>
      </c>
      <c r="BJ159" s="19">
        <f t="shared" si="92"/>
        <v>0</v>
      </c>
      <c r="BK159" s="16">
        <f t="shared" si="93"/>
        <v>0</v>
      </c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</row>
    <row r="160" spans="1:92" x14ac:dyDescent="0.25">
      <c r="A160" s="33" t="s">
        <v>172</v>
      </c>
      <c r="B160" s="32">
        <v>3.6499999999999998E-2</v>
      </c>
      <c r="C160" s="30">
        <v>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16">
        <f t="shared" si="94"/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9">
        <v>0</v>
      </c>
      <c r="AB160" s="9">
        <v>0</v>
      </c>
      <c r="AC160" s="9">
        <v>0</v>
      </c>
      <c r="AD160" s="9">
        <v>0</v>
      </c>
      <c r="AE160" s="9">
        <v>0</v>
      </c>
      <c r="AF160" s="16">
        <f t="shared" si="64"/>
        <v>0</v>
      </c>
      <c r="AG160" s="31">
        <v>0</v>
      </c>
      <c r="AH160" s="31">
        <f t="shared" si="95"/>
        <v>0</v>
      </c>
      <c r="AI160" s="30">
        <f t="shared" si="65"/>
        <v>0</v>
      </c>
      <c r="AJ160" s="30">
        <f t="shared" si="66"/>
        <v>0</v>
      </c>
      <c r="AK160" s="30">
        <f t="shared" si="67"/>
        <v>0</v>
      </c>
      <c r="AL160" s="30">
        <f t="shared" si="68"/>
        <v>0</v>
      </c>
      <c r="AM160" s="30">
        <f t="shared" si="69"/>
        <v>0</v>
      </c>
      <c r="AN160" s="9">
        <f t="shared" si="70"/>
        <v>0</v>
      </c>
      <c r="AO160" s="19">
        <f t="shared" si="71"/>
        <v>0</v>
      </c>
      <c r="AP160" s="19">
        <f t="shared" si="72"/>
        <v>0</v>
      </c>
      <c r="AQ160" s="19">
        <f t="shared" si="73"/>
        <v>0</v>
      </c>
      <c r="AR160" s="19">
        <f t="shared" si="74"/>
        <v>0</v>
      </c>
      <c r="AS160" s="19">
        <f t="shared" si="75"/>
        <v>0</v>
      </c>
      <c r="AT160" s="16">
        <f t="shared" si="76"/>
        <v>0</v>
      </c>
      <c r="AU160" s="19">
        <f t="shared" si="77"/>
        <v>0</v>
      </c>
      <c r="AV160" s="19">
        <f t="shared" si="78"/>
        <v>0</v>
      </c>
      <c r="AW160" s="19">
        <f t="shared" si="79"/>
        <v>0</v>
      </c>
      <c r="AX160" s="19">
        <f t="shared" si="80"/>
        <v>0</v>
      </c>
      <c r="AY160" s="19">
        <f t="shared" si="81"/>
        <v>0</v>
      </c>
      <c r="AZ160" s="19">
        <f t="shared" si="82"/>
        <v>0</v>
      </c>
      <c r="BA160" s="19">
        <f t="shared" si="83"/>
        <v>0</v>
      </c>
      <c r="BB160" s="19">
        <f t="shared" si="84"/>
        <v>0</v>
      </c>
      <c r="BC160" s="19">
        <f t="shared" si="85"/>
        <v>0</v>
      </c>
      <c r="BD160" s="19">
        <f t="shared" si="86"/>
        <v>0</v>
      </c>
      <c r="BE160" s="19">
        <f t="shared" si="87"/>
        <v>0</v>
      </c>
      <c r="BF160" s="19">
        <f t="shared" si="88"/>
        <v>0</v>
      </c>
      <c r="BG160" s="19">
        <f t="shared" si="89"/>
        <v>0</v>
      </c>
      <c r="BH160" s="19">
        <f t="shared" si="90"/>
        <v>0</v>
      </c>
      <c r="BI160" s="19">
        <f t="shared" si="91"/>
        <v>0</v>
      </c>
      <c r="BJ160" s="19">
        <f t="shared" si="92"/>
        <v>0</v>
      </c>
      <c r="BK160" s="16">
        <f t="shared" si="93"/>
        <v>0</v>
      </c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</row>
    <row r="161" spans="1:92" x14ac:dyDescent="0.25">
      <c r="A161" s="33" t="s">
        <v>171</v>
      </c>
      <c r="B161" s="32">
        <v>3.8399999999999997E-2</v>
      </c>
      <c r="C161" s="30">
        <v>0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16">
        <f t="shared" si="94"/>
        <v>0</v>
      </c>
      <c r="P161" s="9">
        <v>0</v>
      </c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9">
        <v>0</v>
      </c>
      <c r="AB161" s="9">
        <v>0</v>
      </c>
      <c r="AC161" s="9">
        <v>0</v>
      </c>
      <c r="AD161" s="9">
        <v>0</v>
      </c>
      <c r="AE161" s="9">
        <v>0</v>
      </c>
      <c r="AF161" s="16">
        <f t="shared" si="64"/>
        <v>0</v>
      </c>
      <c r="AG161" s="31">
        <v>0</v>
      </c>
      <c r="AH161" s="31">
        <f t="shared" si="95"/>
        <v>0</v>
      </c>
      <c r="AI161" s="30">
        <f t="shared" si="65"/>
        <v>0</v>
      </c>
      <c r="AJ161" s="30">
        <f t="shared" si="66"/>
        <v>0</v>
      </c>
      <c r="AK161" s="30">
        <f t="shared" si="67"/>
        <v>0</v>
      </c>
      <c r="AL161" s="30">
        <f t="shared" si="68"/>
        <v>0</v>
      </c>
      <c r="AM161" s="30">
        <f t="shared" si="69"/>
        <v>0</v>
      </c>
      <c r="AN161" s="9">
        <f t="shared" si="70"/>
        <v>0</v>
      </c>
      <c r="AO161" s="19">
        <f t="shared" si="71"/>
        <v>0</v>
      </c>
      <c r="AP161" s="19">
        <f t="shared" si="72"/>
        <v>0</v>
      </c>
      <c r="AQ161" s="19">
        <f t="shared" si="73"/>
        <v>0</v>
      </c>
      <c r="AR161" s="19">
        <f t="shared" si="74"/>
        <v>0</v>
      </c>
      <c r="AS161" s="19">
        <f t="shared" si="75"/>
        <v>0</v>
      </c>
      <c r="AT161" s="16">
        <f t="shared" si="76"/>
        <v>0</v>
      </c>
      <c r="AU161" s="19">
        <f t="shared" si="77"/>
        <v>0</v>
      </c>
      <c r="AV161" s="19">
        <f t="shared" si="78"/>
        <v>0</v>
      </c>
      <c r="AW161" s="19">
        <f t="shared" si="79"/>
        <v>0</v>
      </c>
      <c r="AX161" s="19">
        <f t="shared" si="80"/>
        <v>0</v>
      </c>
      <c r="AY161" s="19">
        <f t="shared" si="81"/>
        <v>0</v>
      </c>
      <c r="AZ161" s="19">
        <f t="shared" si="82"/>
        <v>0</v>
      </c>
      <c r="BA161" s="19">
        <f t="shared" si="83"/>
        <v>0</v>
      </c>
      <c r="BB161" s="19">
        <f t="shared" si="84"/>
        <v>0</v>
      </c>
      <c r="BC161" s="19">
        <f t="shared" si="85"/>
        <v>0</v>
      </c>
      <c r="BD161" s="19">
        <f t="shared" si="86"/>
        <v>0</v>
      </c>
      <c r="BE161" s="19">
        <f t="shared" si="87"/>
        <v>0</v>
      </c>
      <c r="BF161" s="19">
        <f t="shared" si="88"/>
        <v>0</v>
      </c>
      <c r="BG161" s="19">
        <f t="shared" si="89"/>
        <v>0</v>
      </c>
      <c r="BH161" s="19">
        <f t="shared" si="90"/>
        <v>0</v>
      </c>
      <c r="BI161" s="19">
        <f t="shared" si="91"/>
        <v>0</v>
      </c>
      <c r="BJ161" s="19">
        <f t="shared" si="92"/>
        <v>0</v>
      </c>
      <c r="BK161" s="16">
        <f t="shared" si="93"/>
        <v>0</v>
      </c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</row>
    <row r="162" spans="1:92" x14ac:dyDescent="0.25">
      <c r="A162" s="33" t="s">
        <v>170</v>
      </c>
      <c r="B162" s="32">
        <v>0</v>
      </c>
      <c r="C162" s="30">
        <v>0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16">
        <f t="shared" si="94"/>
        <v>0</v>
      </c>
      <c r="P162" s="9">
        <v>0</v>
      </c>
      <c r="Q162" s="9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9">
        <v>0</v>
      </c>
      <c r="AA162" s="9">
        <v>0</v>
      </c>
      <c r="AB162" s="9">
        <v>0</v>
      </c>
      <c r="AC162" s="9">
        <v>0</v>
      </c>
      <c r="AD162" s="9">
        <v>0</v>
      </c>
      <c r="AE162" s="9">
        <v>0</v>
      </c>
      <c r="AF162" s="16">
        <f t="shared" si="64"/>
        <v>0</v>
      </c>
      <c r="AG162" s="31">
        <v>0</v>
      </c>
      <c r="AH162" s="31">
        <f t="shared" si="95"/>
        <v>0</v>
      </c>
      <c r="AI162" s="30">
        <f t="shared" si="65"/>
        <v>0</v>
      </c>
      <c r="AJ162" s="30">
        <f t="shared" si="66"/>
        <v>0</v>
      </c>
      <c r="AK162" s="30">
        <f t="shared" si="67"/>
        <v>0</v>
      </c>
      <c r="AL162" s="30">
        <f t="shared" si="68"/>
        <v>0</v>
      </c>
      <c r="AM162" s="30">
        <f t="shared" si="69"/>
        <v>0</v>
      </c>
      <c r="AN162" s="9">
        <f t="shared" si="70"/>
        <v>0</v>
      </c>
      <c r="AO162" s="19">
        <f t="shared" si="71"/>
        <v>0</v>
      </c>
      <c r="AP162" s="19">
        <f t="shared" si="72"/>
        <v>0</v>
      </c>
      <c r="AQ162" s="19">
        <f t="shared" si="73"/>
        <v>0</v>
      </c>
      <c r="AR162" s="19">
        <f t="shared" si="74"/>
        <v>0</v>
      </c>
      <c r="AS162" s="19">
        <f t="shared" si="75"/>
        <v>0</v>
      </c>
      <c r="AT162" s="16">
        <f t="shared" si="76"/>
        <v>0</v>
      </c>
      <c r="AU162" s="19">
        <f t="shared" si="77"/>
        <v>0</v>
      </c>
      <c r="AV162" s="19">
        <f t="shared" si="78"/>
        <v>0</v>
      </c>
      <c r="AW162" s="19">
        <f t="shared" si="79"/>
        <v>0</v>
      </c>
      <c r="AX162" s="19">
        <f t="shared" si="80"/>
        <v>0</v>
      </c>
      <c r="AY162" s="19">
        <f t="shared" si="81"/>
        <v>0</v>
      </c>
      <c r="AZ162" s="19">
        <f t="shared" si="82"/>
        <v>0</v>
      </c>
      <c r="BA162" s="19">
        <f t="shared" si="83"/>
        <v>0</v>
      </c>
      <c r="BB162" s="19">
        <f t="shared" si="84"/>
        <v>0</v>
      </c>
      <c r="BC162" s="19">
        <f t="shared" si="85"/>
        <v>0</v>
      </c>
      <c r="BD162" s="19">
        <f t="shared" si="86"/>
        <v>0</v>
      </c>
      <c r="BE162" s="19">
        <f t="shared" si="87"/>
        <v>0</v>
      </c>
      <c r="BF162" s="19">
        <f t="shared" si="88"/>
        <v>0</v>
      </c>
      <c r="BG162" s="19">
        <f t="shared" si="89"/>
        <v>0</v>
      </c>
      <c r="BH162" s="19">
        <f t="shared" si="90"/>
        <v>0</v>
      </c>
      <c r="BI162" s="19">
        <f t="shared" si="91"/>
        <v>0</v>
      </c>
      <c r="BJ162" s="19">
        <f t="shared" si="92"/>
        <v>0</v>
      </c>
      <c r="BK162" s="16">
        <f t="shared" si="93"/>
        <v>0</v>
      </c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</row>
    <row r="163" spans="1:92" x14ac:dyDescent="0.25">
      <c r="A163" s="33" t="s">
        <v>169</v>
      </c>
      <c r="B163" s="32">
        <v>2.8571428571428571E-2</v>
      </c>
      <c r="C163" s="30">
        <v>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16">
        <f t="shared" si="94"/>
        <v>0</v>
      </c>
      <c r="P163" s="9">
        <v>0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  <c r="AA163" s="9">
        <v>0</v>
      </c>
      <c r="AB163" s="9">
        <v>0</v>
      </c>
      <c r="AC163" s="9">
        <v>0</v>
      </c>
      <c r="AD163" s="9">
        <v>0</v>
      </c>
      <c r="AE163" s="9">
        <v>0</v>
      </c>
      <c r="AF163" s="16">
        <f t="shared" si="64"/>
        <v>0</v>
      </c>
      <c r="AG163" s="31">
        <v>0</v>
      </c>
      <c r="AH163" s="31">
        <f t="shared" si="95"/>
        <v>0</v>
      </c>
      <c r="AI163" s="30">
        <f t="shared" si="65"/>
        <v>0</v>
      </c>
      <c r="AJ163" s="30">
        <f t="shared" si="66"/>
        <v>0</v>
      </c>
      <c r="AK163" s="30">
        <f t="shared" si="67"/>
        <v>0</v>
      </c>
      <c r="AL163" s="30">
        <f t="shared" si="68"/>
        <v>0</v>
      </c>
      <c r="AM163" s="30">
        <f t="shared" si="69"/>
        <v>0</v>
      </c>
      <c r="AN163" s="9">
        <f t="shared" si="70"/>
        <v>0</v>
      </c>
      <c r="AO163" s="19">
        <f t="shared" si="71"/>
        <v>0</v>
      </c>
      <c r="AP163" s="19">
        <f t="shared" si="72"/>
        <v>0</v>
      </c>
      <c r="AQ163" s="19">
        <f t="shared" si="73"/>
        <v>0</v>
      </c>
      <c r="AR163" s="19">
        <f t="shared" si="74"/>
        <v>0</v>
      </c>
      <c r="AS163" s="19">
        <f t="shared" si="75"/>
        <v>0</v>
      </c>
      <c r="AT163" s="16">
        <f t="shared" si="76"/>
        <v>0</v>
      </c>
      <c r="AU163" s="19">
        <f t="shared" si="77"/>
        <v>0</v>
      </c>
      <c r="AV163" s="19">
        <f t="shared" si="78"/>
        <v>0</v>
      </c>
      <c r="AW163" s="19">
        <f t="shared" si="79"/>
        <v>0</v>
      </c>
      <c r="AX163" s="19">
        <f t="shared" si="80"/>
        <v>0</v>
      </c>
      <c r="AY163" s="19">
        <f t="shared" si="81"/>
        <v>0</v>
      </c>
      <c r="AZ163" s="19">
        <f t="shared" si="82"/>
        <v>0</v>
      </c>
      <c r="BA163" s="19">
        <f t="shared" si="83"/>
        <v>0</v>
      </c>
      <c r="BB163" s="19">
        <f t="shared" si="84"/>
        <v>0</v>
      </c>
      <c r="BC163" s="19">
        <f t="shared" si="85"/>
        <v>0</v>
      </c>
      <c r="BD163" s="19">
        <f t="shared" si="86"/>
        <v>0</v>
      </c>
      <c r="BE163" s="19">
        <f t="shared" si="87"/>
        <v>0</v>
      </c>
      <c r="BF163" s="19">
        <f t="shared" si="88"/>
        <v>0</v>
      </c>
      <c r="BG163" s="19">
        <f t="shared" si="89"/>
        <v>0</v>
      </c>
      <c r="BH163" s="19">
        <f t="shared" si="90"/>
        <v>0</v>
      </c>
      <c r="BI163" s="19">
        <f t="shared" si="91"/>
        <v>0</v>
      </c>
      <c r="BJ163" s="19">
        <f t="shared" si="92"/>
        <v>0</v>
      </c>
      <c r="BK163" s="16">
        <f t="shared" si="93"/>
        <v>0</v>
      </c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</row>
    <row r="164" spans="1:92" x14ac:dyDescent="0.25">
      <c r="A164" s="33" t="s">
        <v>168</v>
      </c>
      <c r="B164" s="32">
        <v>4.3299999999999998E-2</v>
      </c>
      <c r="C164" s="30">
        <v>0</v>
      </c>
      <c r="D164" s="9">
        <v>0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16">
        <f t="shared" si="94"/>
        <v>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>
        <v>0</v>
      </c>
      <c r="W164" s="9">
        <v>0</v>
      </c>
      <c r="X164" s="9">
        <v>0</v>
      </c>
      <c r="Y164" s="9">
        <v>0</v>
      </c>
      <c r="Z164" s="9">
        <v>0</v>
      </c>
      <c r="AA164" s="9">
        <v>0</v>
      </c>
      <c r="AB164" s="9">
        <v>0</v>
      </c>
      <c r="AC164" s="9">
        <v>0</v>
      </c>
      <c r="AD164" s="9">
        <v>0</v>
      </c>
      <c r="AE164" s="9">
        <v>0</v>
      </c>
      <c r="AF164" s="16">
        <f t="shared" si="64"/>
        <v>0</v>
      </c>
      <c r="AG164" s="31">
        <v>0</v>
      </c>
      <c r="AH164" s="31">
        <f t="shared" si="95"/>
        <v>0</v>
      </c>
      <c r="AI164" s="30">
        <f t="shared" si="65"/>
        <v>0</v>
      </c>
      <c r="AJ164" s="30">
        <f t="shared" si="66"/>
        <v>0</v>
      </c>
      <c r="AK164" s="30">
        <f t="shared" si="67"/>
        <v>0</v>
      </c>
      <c r="AL164" s="30">
        <f t="shared" si="68"/>
        <v>0</v>
      </c>
      <c r="AM164" s="30">
        <f t="shared" si="69"/>
        <v>0</v>
      </c>
      <c r="AN164" s="9">
        <f t="shared" si="70"/>
        <v>0</v>
      </c>
      <c r="AO164" s="19">
        <f t="shared" si="71"/>
        <v>0</v>
      </c>
      <c r="AP164" s="19">
        <f t="shared" si="72"/>
        <v>0</v>
      </c>
      <c r="AQ164" s="19">
        <f t="shared" si="73"/>
        <v>0</v>
      </c>
      <c r="AR164" s="19">
        <f t="shared" si="74"/>
        <v>0</v>
      </c>
      <c r="AS164" s="19">
        <f t="shared" si="75"/>
        <v>0</v>
      </c>
      <c r="AT164" s="16">
        <f t="shared" si="76"/>
        <v>0</v>
      </c>
      <c r="AU164" s="19">
        <f t="shared" si="77"/>
        <v>0</v>
      </c>
      <c r="AV164" s="19">
        <f t="shared" si="78"/>
        <v>0</v>
      </c>
      <c r="AW164" s="19">
        <f t="shared" si="79"/>
        <v>0</v>
      </c>
      <c r="AX164" s="19">
        <f t="shared" si="80"/>
        <v>0</v>
      </c>
      <c r="AY164" s="19">
        <f t="shared" si="81"/>
        <v>0</v>
      </c>
      <c r="AZ164" s="19">
        <f t="shared" si="82"/>
        <v>0</v>
      </c>
      <c r="BA164" s="19">
        <f t="shared" si="83"/>
        <v>0</v>
      </c>
      <c r="BB164" s="19">
        <f t="shared" si="84"/>
        <v>0</v>
      </c>
      <c r="BC164" s="19">
        <f t="shared" si="85"/>
        <v>0</v>
      </c>
      <c r="BD164" s="19">
        <f t="shared" si="86"/>
        <v>0</v>
      </c>
      <c r="BE164" s="19">
        <f t="shared" si="87"/>
        <v>0</v>
      </c>
      <c r="BF164" s="19">
        <f t="shared" si="88"/>
        <v>0</v>
      </c>
      <c r="BG164" s="19">
        <f t="shared" si="89"/>
        <v>0</v>
      </c>
      <c r="BH164" s="19">
        <f t="shared" si="90"/>
        <v>0</v>
      </c>
      <c r="BI164" s="19">
        <f t="shared" si="91"/>
        <v>0</v>
      </c>
      <c r="BJ164" s="19">
        <f t="shared" si="92"/>
        <v>0</v>
      </c>
      <c r="BK164" s="16">
        <f t="shared" si="93"/>
        <v>0</v>
      </c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</row>
    <row r="165" spans="1:92" x14ac:dyDescent="0.25">
      <c r="A165" s="33" t="s">
        <v>167</v>
      </c>
      <c r="B165" s="32">
        <v>5.9900000000000002E-2</v>
      </c>
      <c r="C165" s="30">
        <v>0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16">
        <f t="shared" si="94"/>
        <v>0</v>
      </c>
      <c r="P165" s="9">
        <v>0</v>
      </c>
      <c r="Q165" s="9">
        <v>0</v>
      </c>
      <c r="R165" s="9">
        <v>0</v>
      </c>
      <c r="S165" s="9">
        <v>0</v>
      </c>
      <c r="T165" s="9">
        <v>0</v>
      </c>
      <c r="U165" s="9">
        <v>0</v>
      </c>
      <c r="V165" s="9">
        <v>0</v>
      </c>
      <c r="W165" s="9">
        <v>0</v>
      </c>
      <c r="X165" s="9">
        <v>0</v>
      </c>
      <c r="Y165" s="9">
        <v>0</v>
      </c>
      <c r="Z165" s="9">
        <v>0</v>
      </c>
      <c r="AA165" s="9">
        <v>0</v>
      </c>
      <c r="AB165" s="9">
        <v>0</v>
      </c>
      <c r="AC165" s="9">
        <v>0</v>
      </c>
      <c r="AD165" s="9">
        <v>0</v>
      </c>
      <c r="AE165" s="9">
        <v>0</v>
      </c>
      <c r="AF165" s="16">
        <f t="shared" si="64"/>
        <v>0</v>
      </c>
      <c r="AG165" s="31">
        <v>0</v>
      </c>
      <c r="AH165" s="31">
        <f t="shared" si="95"/>
        <v>0</v>
      </c>
      <c r="AI165" s="30">
        <f t="shared" si="65"/>
        <v>0</v>
      </c>
      <c r="AJ165" s="30">
        <f t="shared" si="66"/>
        <v>0</v>
      </c>
      <c r="AK165" s="30">
        <f t="shared" si="67"/>
        <v>0</v>
      </c>
      <c r="AL165" s="30">
        <f t="shared" si="68"/>
        <v>0</v>
      </c>
      <c r="AM165" s="30">
        <f t="shared" si="69"/>
        <v>0</v>
      </c>
      <c r="AN165" s="9">
        <f t="shared" si="70"/>
        <v>0</v>
      </c>
      <c r="AO165" s="19">
        <f t="shared" si="71"/>
        <v>0</v>
      </c>
      <c r="AP165" s="19">
        <f t="shared" si="72"/>
        <v>0</v>
      </c>
      <c r="AQ165" s="19">
        <f t="shared" si="73"/>
        <v>0</v>
      </c>
      <c r="AR165" s="19">
        <f t="shared" si="74"/>
        <v>0</v>
      </c>
      <c r="AS165" s="19">
        <f t="shared" si="75"/>
        <v>0</v>
      </c>
      <c r="AT165" s="16">
        <f t="shared" si="76"/>
        <v>0</v>
      </c>
      <c r="AU165" s="19">
        <f t="shared" si="77"/>
        <v>0</v>
      </c>
      <c r="AV165" s="19">
        <f t="shared" si="78"/>
        <v>0</v>
      </c>
      <c r="AW165" s="19">
        <f t="shared" si="79"/>
        <v>0</v>
      </c>
      <c r="AX165" s="19">
        <f t="shared" si="80"/>
        <v>0</v>
      </c>
      <c r="AY165" s="19">
        <f t="shared" si="81"/>
        <v>0</v>
      </c>
      <c r="AZ165" s="19">
        <f t="shared" si="82"/>
        <v>0</v>
      </c>
      <c r="BA165" s="19">
        <f t="shared" si="83"/>
        <v>0</v>
      </c>
      <c r="BB165" s="19">
        <f t="shared" si="84"/>
        <v>0</v>
      </c>
      <c r="BC165" s="19">
        <f t="shared" si="85"/>
        <v>0</v>
      </c>
      <c r="BD165" s="19">
        <f t="shared" si="86"/>
        <v>0</v>
      </c>
      <c r="BE165" s="19">
        <f t="shared" si="87"/>
        <v>0</v>
      </c>
      <c r="BF165" s="19">
        <f t="shared" si="88"/>
        <v>0</v>
      </c>
      <c r="BG165" s="19">
        <f t="shared" si="89"/>
        <v>0</v>
      </c>
      <c r="BH165" s="19">
        <f t="shared" si="90"/>
        <v>0</v>
      </c>
      <c r="BI165" s="19">
        <f t="shared" si="91"/>
        <v>0</v>
      </c>
      <c r="BJ165" s="19">
        <f t="shared" si="92"/>
        <v>0</v>
      </c>
      <c r="BK165" s="16">
        <f t="shared" si="93"/>
        <v>0</v>
      </c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</row>
    <row r="166" spans="1:92" x14ac:dyDescent="0.25">
      <c r="A166" s="33" t="s">
        <v>166</v>
      </c>
      <c r="B166" s="32">
        <v>5.0500000000000003E-2</v>
      </c>
      <c r="C166" s="30">
        <v>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16">
        <f t="shared" si="94"/>
        <v>0</v>
      </c>
      <c r="P166" s="9">
        <v>0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9">
        <v>0</v>
      </c>
      <c r="X166" s="9">
        <v>0</v>
      </c>
      <c r="Y166" s="9">
        <v>0</v>
      </c>
      <c r="Z166" s="9">
        <v>0</v>
      </c>
      <c r="AA166" s="9">
        <v>0</v>
      </c>
      <c r="AB166" s="9">
        <v>0</v>
      </c>
      <c r="AC166" s="9">
        <v>0</v>
      </c>
      <c r="AD166" s="9">
        <v>0</v>
      </c>
      <c r="AE166" s="9">
        <v>0</v>
      </c>
      <c r="AF166" s="16">
        <f t="shared" si="64"/>
        <v>0</v>
      </c>
      <c r="AG166" s="31">
        <v>0</v>
      </c>
      <c r="AH166" s="31">
        <f t="shared" si="95"/>
        <v>0</v>
      </c>
      <c r="AI166" s="30">
        <f t="shared" si="65"/>
        <v>0</v>
      </c>
      <c r="AJ166" s="30">
        <f t="shared" si="66"/>
        <v>0</v>
      </c>
      <c r="AK166" s="30">
        <f t="shared" si="67"/>
        <v>0</v>
      </c>
      <c r="AL166" s="30">
        <f t="shared" si="68"/>
        <v>0</v>
      </c>
      <c r="AM166" s="30">
        <f t="shared" si="69"/>
        <v>0</v>
      </c>
      <c r="AN166" s="9">
        <f t="shared" si="70"/>
        <v>0</v>
      </c>
      <c r="AO166" s="19">
        <f t="shared" si="71"/>
        <v>0</v>
      </c>
      <c r="AP166" s="19">
        <f t="shared" si="72"/>
        <v>0</v>
      </c>
      <c r="AQ166" s="19">
        <f t="shared" si="73"/>
        <v>0</v>
      </c>
      <c r="AR166" s="19">
        <f t="shared" si="74"/>
        <v>0</v>
      </c>
      <c r="AS166" s="19">
        <f t="shared" si="75"/>
        <v>0</v>
      </c>
      <c r="AT166" s="16">
        <f t="shared" si="76"/>
        <v>0</v>
      </c>
      <c r="AU166" s="19">
        <f t="shared" si="77"/>
        <v>0</v>
      </c>
      <c r="AV166" s="19">
        <f t="shared" si="78"/>
        <v>0</v>
      </c>
      <c r="AW166" s="19">
        <f t="shared" si="79"/>
        <v>0</v>
      </c>
      <c r="AX166" s="19">
        <f t="shared" si="80"/>
        <v>0</v>
      </c>
      <c r="AY166" s="19">
        <f t="shared" si="81"/>
        <v>0</v>
      </c>
      <c r="AZ166" s="19">
        <f t="shared" si="82"/>
        <v>0</v>
      </c>
      <c r="BA166" s="19">
        <f t="shared" si="83"/>
        <v>0</v>
      </c>
      <c r="BB166" s="19">
        <f t="shared" si="84"/>
        <v>0</v>
      </c>
      <c r="BC166" s="19">
        <f t="shared" si="85"/>
        <v>0</v>
      </c>
      <c r="BD166" s="19">
        <f t="shared" si="86"/>
        <v>0</v>
      </c>
      <c r="BE166" s="19">
        <f t="shared" si="87"/>
        <v>0</v>
      </c>
      <c r="BF166" s="19">
        <f t="shared" si="88"/>
        <v>0</v>
      </c>
      <c r="BG166" s="19">
        <f t="shared" si="89"/>
        <v>0</v>
      </c>
      <c r="BH166" s="19">
        <f t="shared" si="90"/>
        <v>0</v>
      </c>
      <c r="BI166" s="19">
        <f t="shared" si="91"/>
        <v>0</v>
      </c>
      <c r="BJ166" s="19">
        <f t="shared" si="92"/>
        <v>0</v>
      </c>
      <c r="BK166" s="16">
        <f t="shared" si="93"/>
        <v>0</v>
      </c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</row>
    <row r="167" spans="1:92" x14ac:dyDescent="0.25">
      <c r="A167" s="33" t="s">
        <v>165</v>
      </c>
      <c r="B167" s="32">
        <v>2.8571428571428571E-2</v>
      </c>
      <c r="C167" s="30">
        <v>0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16">
        <f t="shared" si="94"/>
        <v>0</v>
      </c>
      <c r="P167" s="9">
        <v>0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v>0</v>
      </c>
      <c r="W167" s="9">
        <v>0</v>
      </c>
      <c r="X167" s="9">
        <v>0</v>
      </c>
      <c r="Y167" s="9">
        <v>0</v>
      </c>
      <c r="Z167" s="9">
        <v>0</v>
      </c>
      <c r="AA167" s="9">
        <v>0</v>
      </c>
      <c r="AB167" s="9">
        <v>0</v>
      </c>
      <c r="AC167" s="9">
        <v>0</v>
      </c>
      <c r="AD167" s="9">
        <v>0</v>
      </c>
      <c r="AE167" s="9">
        <v>0</v>
      </c>
      <c r="AF167" s="16">
        <f t="shared" si="64"/>
        <v>0</v>
      </c>
      <c r="AG167" s="31">
        <v>0</v>
      </c>
      <c r="AH167" s="31">
        <f t="shared" si="95"/>
        <v>0</v>
      </c>
      <c r="AI167" s="30">
        <f t="shared" si="65"/>
        <v>0</v>
      </c>
      <c r="AJ167" s="30">
        <f t="shared" si="66"/>
        <v>0</v>
      </c>
      <c r="AK167" s="30">
        <f t="shared" si="67"/>
        <v>0</v>
      </c>
      <c r="AL167" s="30">
        <f t="shared" si="68"/>
        <v>0</v>
      </c>
      <c r="AM167" s="30">
        <f t="shared" si="69"/>
        <v>0</v>
      </c>
      <c r="AN167" s="9">
        <f t="shared" si="70"/>
        <v>0</v>
      </c>
      <c r="AO167" s="19">
        <f t="shared" si="71"/>
        <v>0</v>
      </c>
      <c r="AP167" s="19">
        <f t="shared" si="72"/>
        <v>0</v>
      </c>
      <c r="AQ167" s="19">
        <f t="shared" si="73"/>
        <v>0</v>
      </c>
      <c r="AR167" s="19">
        <f t="shared" si="74"/>
        <v>0</v>
      </c>
      <c r="AS167" s="19">
        <f t="shared" si="75"/>
        <v>0</v>
      </c>
      <c r="AT167" s="16">
        <f t="shared" si="76"/>
        <v>0</v>
      </c>
      <c r="AU167" s="19">
        <f t="shared" si="77"/>
        <v>0</v>
      </c>
      <c r="AV167" s="19">
        <f t="shared" si="78"/>
        <v>0</v>
      </c>
      <c r="AW167" s="19">
        <f t="shared" si="79"/>
        <v>0</v>
      </c>
      <c r="AX167" s="19">
        <f t="shared" si="80"/>
        <v>0</v>
      </c>
      <c r="AY167" s="19">
        <f t="shared" si="81"/>
        <v>0</v>
      </c>
      <c r="AZ167" s="19">
        <f t="shared" si="82"/>
        <v>0</v>
      </c>
      <c r="BA167" s="19">
        <f t="shared" si="83"/>
        <v>0</v>
      </c>
      <c r="BB167" s="19">
        <f t="shared" si="84"/>
        <v>0</v>
      </c>
      <c r="BC167" s="19">
        <f t="shared" si="85"/>
        <v>0</v>
      </c>
      <c r="BD167" s="19">
        <f t="shared" si="86"/>
        <v>0</v>
      </c>
      <c r="BE167" s="19">
        <f t="shared" si="87"/>
        <v>0</v>
      </c>
      <c r="BF167" s="19">
        <f t="shared" si="88"/>
        <v>0</v>
      </c>
      <c r="BG167" s="19">
        <f t="shared" si="89"/>
        <v>0</v>
      </c>
      <c r="BH167" s="19">
        <f t="shared" si="90"/>
        <v>0</v>
      </c>
      <c r="BI167" s="19">
        <f t="shared" si="91"/>
        <v>0</v>
      </c>
      <c r="BJ167" s="19">
        <f t="shared" si="92"/>
        <v>0</v>
      </c>
      <c r="BK167" s="16">
        <f t="shared" si="93"/>
        <v>0</v>
      </c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</row>
    <row r="168" spans="1:92" x14ac:dyDescent="0.25">
      <c r="A168" s="33" t="s">
        <v>164</v>
      </c>
      <c r="B168" s="32">
        <v>0</v>
      </c>
      <c r="C168" s="30">
        <v>0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16">
        <f t="shared" si="94"/>
        <v>0</v>
      </c>
      <c r="P168" s="9">
        <v>0</v>
      </c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9">
        <v>0</v>
      </c>
      <c r="X168" s="9">
        <v>0</v>
      </c>
      <c r="Y168" s="9">
        <v>0</v>
      </c>
      <c r="Z168" s="9">
        <v>0</v>
      </c>
      <c r="AA168" s="9">
        <v>0</v>
      </c>
      <c r="AB168" s="9">
        <v>0</v>
      </c>
      <c r="AC168" s="9">
        <v>0</v>
      </c>
      <c r="AD168" s="9">
        <v>0</v>
      </c>
      <c r="AE168" s="9">
        <v>0</v>
      </c>
      <c r="AF168" s="16">
        <f t="shared" si="64"/>
        <v>0</v>
      </c>
      <c r="AG168" s="31">
        <v>0</v>
      </c>
      <c r="AH168" s="31">
        <f t="shared" si="95"/>
        <v>0</v>
      </c>
      <c r="AI168" s="30">
        <f t="shared" si="65"/>
        <v>0</v>
      </c>
      <c r="AJ168" s="30">
        <f t="shared" si="66"/>
        <v>0</v>
      </c>
      <c r="AK168" s="30">
        <f t="shared" si="67"/>
        <v>0</v>
      </c>
      <c r="AL168" s="30">
        <f t="shared" si="68"/>
        <v>0</v>
      </c>
      <c r="AM168" s="30">
        <f t="shared" si="69"/>
        <v>0</v>
      </c>
      <c r="AN168" s="9">
        <f t="shared" si="70"/>
        <v>0</v>
      </c>
      <c r="AO168" s="19">
        <f t="shared" si="71"/>
        <v>0</v>
      </c>
      <c r="AP168" s="19">
        <f t="shared" si="72"/>
        <v>0</v>
      </c>
      <c r="AQ168" s="19">
        <f t="shared" si="73"/>
        <v>0</v>
      </c>
      <c r="AR168" s="19">
        <f t="shared" si="74"/>
        <v>0</v>
      </c>
      <c r="AS168" s="19">
        <f t="shared" si="75"/>
        <v>0</v>
      </c>
      <c r="AT168" s="16">
        <f t="shared" si="76"/>
        <v>0</v>
      </c>
      <c r="AU168" s="19">
        <f t="shared" si="77"/>
        <v>0</v>
      </c>
      <c r="AV168" s="19">
        <f t="shared" si="78"/>
        <v>0</v>
      </c>
      <c r="AW168" s="19">
        <f t="shared" si="79"/>
        <v>0</v>
      </c>
      <c r="AX168" s="19">
        <f t="shared" si="80"/>
        <v>0</v>
      </c>
      <c r="AY168" s="19">
        <f t="shared" si="81"/>
        <v>0</v>
      </c>
      <c r="AZ168" s="19">
        <f t="shared" si="82"/>
        <v>0</v>
      </c>
      <c r="BA168" s="19">
        <f t="shared" si="83"/>
        <v>0</v>
      </c>
      <c r="BB168" s="19">
        <f t="shared" si="84"/>
        <v>0</v>
      </c>
      <c r="BC168" s="19">
        <f t="shared" si="85"/>
        <v>0</v>
      </c>
      <c r="BD168" s="19">
        <f t="shared" si="86"/>
        <v>0</v>
      </c>
      <c r="BE168" s="19">
        <f t="shared" si="87"/>
        <v>0</v>
      </c>
      <c r="BF168" s="19">
        <f t="shared" si="88"/>
        <v>0</v>
      </c>
      <c r="BG168" s="19">
        <f t="shared" si="89"/>
        <v>0</v>
      </c>
      <c r="BH168" s="19">
        <f t="shared" si="90"/>
        <v>0</v>
      </c>
      <c r="BI168" s="19">
        <f t="shared" si="91"/>
        <v>0</v>
      </c>
      <c r="BJ168" s="19">
        <f t="shared" si="92"/>
        <v>0</v>
      </c>
      <c r="BK168" s="16">
        <f t="shared" si="93"/>
        <v>0</v>
      </c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</row>
    <row r="169" spans="1:92" x14ac:dyDescent="0.25">
      <c r="A169" s="33" t="s">
        <v>163</v>
      </c>
      <c r="B169" s="32">
        <v>4.5600000000000002E-2</v>
      </c>
      <c r="C169" s="30">
        <v>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16">
        <f t="shared" si="94"/>
        <v>0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0</v>
      </c>
      <c r="AB169" s="9">
        <v>0</v>
      </c>
      <c r="AC169" s="9">
        <v>0</v>
      </c>
      <c r="AD169" s="9">
        <v>0</v>
      </c>
      <c r="AE169" s="9">
        <v>0</v>
      </c>
      <c r="AF169" s="16">
        <f t="shared" si="64"/>
        <v>0</v>
      </c>
      <c r="AG169" s="31">
        <v>0</v>
      </c>
      <c r="AH169" s="31">
        <f t="shared" si="95"/>
        <v>0</v>
      </c>
      <c r="AI169" s="30">
        <f t="shared" si="65"/>
        <v>0</v>
      </c>
      <c r="AJ169" s="30">
        <f t="shared" si="66"/>
        <v>0</v>
      </c>
      <c r="AK169" s="30">
        <f t="shared" si="67"/>
        <v>0</v>
      </c>
      <c r="AL169" s="30">
        <f t="shared" si="68"/>
        <v>0</v>
      </c>
      <c r="AM169" s="30">
        <f t="shared" si="69"/>
        <v>0</v>
      </c>
      <c r="AN169" s="9">
        <f t="shared" si="70"/>
        <v>0</v>
      </c>
      <c r="AO169" s="19">
        <f t="shared" si="71"/>
        <v>0</v>
      </c>
      <c r="AP169" s="19">
        <f t="shared" si="72"/>
        <v>0</v>
      </c>
      <c r="AQ169" s="19">
        <f t="shared" si="73"/>
        <v>0</v>
      </c>
      <c r="AR169" s="19">
        <f t="shared" si="74"/>
        <v>0</v>
      </c>
      <c r="AS169" s="19">
        <f t="shared" si="75"/>
        <v>0</v>
      </c>
      <c r="AT169" s="16">
        <f t="shared" si="76"/>
        <v>0</v>
      </c>
      <c r="AU169" s="19">
        <f t="shared" si="77"/>
        <v>0</v>
      </c>
      <c r="AV169" s="19">
        <f t="shared" si="78"/>
        <v>0</v>
      </c>
      <c r="AW169" s="19">
        <f t="shared" si="79"/>
        <v>0</v>
      </c>
      <c r="AX169" s="19">
        <f t="shared" si="80"/>
        <v>0</v>
      </c>
      <c r="AY169" s="19">
        <f t="shared" si="81"/>
        <v>0</v>
      </c>
      <c r="AZ169" s="19">
        <f t="shared" si="82"/>
        <v>0</v>
      </c>
      <c r="BA169" s="19">
        <f t="shared" si="83"/>
        <v>0</v>
      </c>
      <c r="BB169" s="19">
        <f t="shared" si="84"/>
        <v>0</v>
      </c>
      <c r="BC169" s="19">
        <f t="shared" si="85"/>
        <v>0</v>
      </c>
      <c r="BD169" s="19">
        <f t="shared" si="86"/>
        <v>0</v>
      </c>
      <c r="BE169" s="19">
        <f t="shared" si="87"/>
        <v>0</v>
      </c>
      <c r="BF169" s="19">
        <f t="shared" si="88"/>
        <v>0</v>
      </c>
      <c r="BG169" s="19">
        <f t="shared" si="89"/>
        <v>0</v>
      </c>
      <c r="BH169" s="19">
        <f t="shared" si="90"/>
        <v>0</v>
      </c>
      <c r="BI169" s="19">
        <f t="shared" si="91"/>
        <v>0</v>
      </c>
      <c r="BJ169" s="19">
        <f t="shared" si="92"/>
        <v>0</v>
      </c>
      <c r="BK169" s="16">
        <f t="shared" si="93"/>
        <v>0</v>
      </c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</row>
    <row r="170" spans="1:92" x14ac:dyDescent="0.25">
      <c r="A170" s="33" t="s">
        <v>162</v>
      </c>
      <c r="B170" s="32">
        <v>4.0800000000000003E-2</v>
      </c>
      <c r="C170" s="30">
        <v>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16">
        <f t="shared" si="94"/>
        <v>0</v>
      </c>
      <c r="P170" s="9">
        <v>0</v>
      </c>
      <c r="Q170" s="9">
        <v>0</v>
      </c>
      <c r="R170" s="9">
        <v>0</v>
      </c>
      <c r="S170" s="9">
        <v>0</v>
      </c>
      <c r="T170" s="9">
        <v>0</v>
      </c>
      <c r="U170" s="9">
        <v>0</v>
      </c>
      <c r="V170" s="9">
        <v>0</v>
      </c>
      <c r="W170" s="9">
        <v>0</v>
      </c>
      <c r="X170" s="9">
        <v>0</v>
      </c>
      <c r="Y170" s="9">
        <v>0</v>
      </c>
      <c r="Z170" s="9">
        <v>0</v>
      </c>
      <c r="AA170" s="9">
        <v>0</v>
      </c>
      <c r="AB170" s="9">
        <v>0</v>
      </c>
      <c r="AC170" s="9">
        <v>0</v>
      </c>
      <c r="AD170" s="9">
        <v>0</v>
      </c>
      <c r="AE170" s="9">
        <v>0</v>
      </c>
      <c r="AF170" s="16">
        <f t="shared" si="64"/>
        <v>0</v>
      </c>
      <c r="AG170" s="31">
        <v>0</v>
      </c>
      <c r="AH170" s="31">
        <f t="shared" si="95"/>
        <v>0</v>
      </c>
      <c r="AI170" s="30">
        <f t="shared" si="65"/>
        <v>0</v>
      </c>
      <c r="AJ170" s="30">
        <f t="shared" si="66"/>
        <v>0</v>
      </c>
      <c r="AK170" s="30">
        <f t="shared" si="67"/>
        <v>0</v>
      </c>
      <c r="AL170" s="30">
        <f t="shared" si="68"/>
        <v>0</v>
      </c>
      <c r="AM170" s="30">
        <f t="shared" si="69"/>
        <v>0</v>
      </c>
      <c r="AN170" s="9">
        <f t="shared" si="70"/>
        <v>0</v>
      </c>
      <c r="AO170" s="19">
        <f t="shared" si="71"/>
        <v>0</v>
      </c>
      <c r="AP170" s="19">
        <f t="shared" si="72"/>
        <v>0</v>
      </c>
      <c r="AQ170" s="19">
        <f t="shared" si="73"/>
        <v>0</v>
      </c>
      <c r="AR170" s="19">
        <f t="shared" si="74"/>
        <v>0</v>
      </c>
      <c r="AS170" s="19">
        <f t="shared" si="75"/>
        <v>0</v>
      </c>
      <c r="AT170" s="16">
        <f t="shared" si="76"/>
        <v>0</v>
      </c>
      <c r="AU170" s="19">
        <f t="shared" si="77"/>
        <v>0</v>
      </c>
      <c r="AV170" s="19">
        <f t="shared" si="78"/>
        <v>0</v>
      </c>
      <c r="AW170" s="19">
        <f t="shared" si="79"/>
        <v>0</v>
      </c>
      <c r="AX170" s="19">
        <f t="shared" si="80"/>
        <v>0</v>
      </c>
      <c r="AY170" s="19">
        <f t="shared" si="81"/>
        <v>0</v>
      </c>
      <c r="AZ170" s="19">
        <f t="shared" si="82"/>
        <v>0</v>
      </c>
      <c r="BA170" s="19">
        <f t="shared" si="83"/>
        <v>0</v>
      </c>
      <c r="BB170" s="19">
        <f t="shared" si="84"/>
        <v>0</v>
      </c>
      <c r="BC170" s="19">
        <f t="shared" si="85"/>
        <v>0</v>
      </c>
      <c r="BD170" s="19">
        <f t="shared" si="86"/>
        <v>0</v>
      </c>
      <c r="BE170" s="19">
        <f t="shared" si="87"/>
        <v>0</v>
      </c>
      <c r="BF170" s="19">
        <f t="shared" si="88"/>
        <v>0</v>
      </c>
      <c r="BG170" s="19">
        <f t="shared" si="89"/>
        <v>0</v>
      </c>
      <c r="BH170" s="19">
        <f t="shared" si="90"/>
        <v>0</v>
      </c>
      <c r="BI170" s="19">
        <f t="shared" si="91"/>
        <v>0</v>
      </c>
      <c r="BJ170" s="19">
        <f t="shared" si="92"/>
        <v>0</v>
      </c>
      <c r="BK170" s="16">
        <f t="shared" si="93"/>
        <v>0</v>
      </c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</row>
    <row r="171" spans="1:92" x14ac:dyDescent="0.25">
      <c r="A171" s="33" t="s">
        <v>161</v>
      </c>
      <c r="B171" s="32">
        <v>4.3700000000000003E-2</v>
      </c>
      <c r="C171" s="30">
        <v>0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16">
        <f t="shared" si="94"/>
        <v>0</v>
      </c>
      <c r="P171" s="9">
        <v>0</v>
      </c>
      <c r="Q171" s="9">
        <v>0</v>
      </c>
      <c r="R171" s="9">
        <v>0</v>
      </c>
      <c r="S171" s="9">
        <v>0</v>
      </c>
      <c r="T171" s="9">
        <v>0</v>
      </c>
      <c r="U171" s="9">
        <v>0</v>
      </c>
      <c r="V171" s="9">
        <v>0</v>
      </c>
      <c r="W171" s="9">
        <v>0</v>
      </c>
      <c r="X171" s="9">
        <v>0</v>
      </c>
      <c r="Y171" s="9">
        <v>0</v>
      </c>
      <c r="Z171" s="9">
        <v>0</v>
      </c>
      <c r="AA171" s="9">
        <v>0</v>
      </c>
      <c r="AB171" s="9">
        <v>0</v>
      </c>
      <c r="AC171" s="9">
        <v>0</v>
      </c>
      <c r="AD171" s="9">
        <v>0</v>
      </c>
      <c r="AE171" s="9">
        <v>0</v>
      </c>
      <c r="AF171" s="16">
        <f t="shared" si="64"/>
        <v>0</v>
      </c>
      <c r="AG171" s="31">
        <v>0</v>
      </c>
      <c r="AH171" s="31">
        <f t="shared" si="95"/>
        <v>0</v>
      </c>
      <c r="AI171" s="30">
        <f t="shared" si="65"/>
        <v>0</v>
      </c>
      <c r="AJ171" s="30">
        <f t="shared" si="66"/>
        <v>0</v>
      </c>
      <c r="AK171" s="30">
        <f t="shared" si="67"/>
        <v>0</v>
      </c>
      <c r="AL171" s="30">
        <f t="shared" si="68"/>
        <v>0</v>
      </c>
      <c r="AM171" s="30">
        <f t="shared" si="69"/>
        <v>0</v>
      </c>
      <c r="AN171" s="9">
        <f t="shared" si="70"/>
        <v>0</v>
      </c>
      <c r="AO171" s="19">
        <f t="shared" si="71"/>
        <v>0</v>
      </c>
      <c r="AP171" s="19">
        <f t="shared" si="72"/>
        <v>0</v>
      </c>
      <c r="AQ171" s="19">
        <f t="shared" si="73"/>
        <v>0</v>
      </c>
      <c r="AR171" s="19">
        <f t="shared" si="74"/>
        <v>0</v>
      </c>
      <c r="AS171" s="19">
        <f t="shared" si="75"/>
        <v>0</v>
      </c>
      <c r="AT171" s="16">
        <f t="shared" si="76"/>
        <v>0</v>
      </c>
      <c r="AU171" s="19">
        <f t="shared" si="77"/>
        <v>0</v>
      </c>
      <c r="AV171" s="19">
        <f t="shared" si="78"/>
        <v>0</v>
      </c>
      <c r="AW171" s="19">
        <f t="shared" si="79"/>
        <v>0</v>
      </c>
      <c r="AX171" s="19">
        <f t="shared" si="80"/>
        <v>0</v>
      </c>
      <c r="AY171" s="19">
        <f t="shared" si="81"/>
        <v>0</v>
      </c>
      <c r="AZ171" s="19">
        <f t="shared" si="82"/>
        <v>0</v>
      </c>
      <c r="BA171" s="19">
        <f t="shared" si="83"/>
        <v>0</v>
      </c>
      <c r="BB171" s="19">
        <f t="shared" si="84"/>
        <v>0</v>
      </c>
      <c r="BC171" s="19">
        <f t="shared" si="85"/>
        <v>0</v>
      </c>
      <c r="BD171" s="19">
        <f t="shared" si="86"/>
        <v>0</v>
      </c>
      <c r="BE171" s="19">
        <f t="shared" si="87"/>
        <v>0</v>
      </c>
      <c r="BF171" s="19">
        <f t="shared" si="88"/>
        <v>0</v>
      </c>
      <c r="BG171" s="19">
        <f t="shared" si="89"/>
        <v>0</v>
      </c>
      <c r="BH171" s="19">
        <f t="shared" si="90"/>
        <v>0</v>
      </c>
      <c r="BI171" s="19">
        <f t="shared" si="91"/>
        <v>0</v>
      </c>
      <c r="BJ171" s="19">
        <f t="shared" si="92"/>
        <v>0</v>
      </c>
      <c r="BK171" s="16">
        <f t="shared" si="93"/>
        <v>0</v>
      </c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</row>
    <row r="172" spans="1:92" x14ac:dyDescent="0.25">
      <c r="A172" s="33" t="s">
        <v>160</v>
      </c>
      <c r="B172" s="32">
        <v>4.4900000000000002E-2</v>
      </c>
      <c r="C172" s="30">
        <v>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16">
        <f t="shared" si="94"/>
        <v>0</v>
      </c>
      <c r="P172" s="9">
        <v>0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v>0</v>
      </c>
      <c r="W172" s="9">
        <v>0</v>
      </c>
      <c r="X172" s="9">
        <v>0</v>
      </c>
      <c r="Y172" s="9">
        <v>0</v>
      </c>
      <c r="Z172" s="9">
        <v>0</v>
      </c>
      <c r="AA172" s="9">
        <v>0</v>
      </c>
      <c r="AB172" s="9">
        <v>0</v>
      </c>
      <c r="AC172" s="9">
        <v>0</v>
      </c>
      <c r="AD172" s="9">
        <v>0</v>
      </c>
      <c r="AE172" s="9">
        <v>0</v>
      </c>
      <c r="AF172" s="16">
        <f t="shared" si="64"/>
        <v>0</v>
      </c>
      <c r="AG172" s="31">
        <v>0</v>
      </c>
      <c r="AH172" s="31">
        <f t="shared" si="95"/>
        <v>0</v>
      </c>
      <c r="AI172" s="30">
        <f t="shared" si="65"/>
        <v>0</v>
      </c>
      <c r="AJ172" s="30">
        <f t="shared" si="66"/>
        <v>0</v>
      </c>
      <c r="AK172" s="30">
        <f t="shared" si="67"/>
        <v>0</v>
      </c>
      <c r="AL172" s="30">
        <f t="shared" si="68"/>
        <v>0</v>
      </c>
      <c r="AM172" s="30">
        <f t="shared" si="69"/>
        <v>0</v>
      </c>
      <c r="AN172" s="9">
        <f t="shared" si="70"/>
        <v>0</v>
      </c>
      <c r="AO172" s="19">
        <f t="shared" si="71"/>
        <v>0</v>
      </c>
      <c r="AP172" s="19">
        <f t="shared" si="72"/>
        <v>0</v>
      </c>
      <c r="AQ172" s="19">
        <f t="shared" si="73"/>
        <v>0</v>
      </c>
      <c r="AR172" s="19">
        <f t="shared" si="74"/>
        <v>0</v>
      </c>
      <c r="AS172" s="19">
        <f t="shared" si="75"/>
        <v>0</v>
      </c>
      <c r="AT172" s="16">
        <f t="shared" si="76"/>
        <v>0</v>
      </c>
      <c r="AU172" s="19">
        <f t="shared" si="77"/>
        <v>0</v>
      </c>
      <c r="AV172" s="19">
        <f t="shared" si="78"/>
        <v>0</v>
      </c>
      <c r="AW172" s="19">
        <f t="shared" si="79"/>
        <v>0</v>
      </c>
      <c r="AX172" s="19">
        <f t="shared" si="80"/>
        <v>0</v>
      </c>
      <c r="AY172" s="19">
        <f t="shared" si="81"/>
        <v>0</v>
      </c>
      <c r="AZ172" s="19">
        <f t="shared" si="82"/>
        <v>0</v>
      </c>
      <c r="BA172" s="19">
        <f t="shared" si="83"/>
        <v>0</v>
      </c>
      <c r="BB172" s="19">
        <f t="shared" si="84"/>
        <v>0</v>
      </c>
      <c r="BC172" s="19">
        <f t="shared" si="85"/>
        <v>0</v>
      </c>
      <c r="BD172" s="19">
        <f t="shared" si="86"/>
        <v>0</v>
      </c>
      <c r="BE172" s="19">
        <f t="shared" si="87"/>
        <v>0</v>
      </c>
      <c r="BF172" s="19">
        <f t="shared" si="88"/>
        <v>0</v>
      </c>
      <c r="BG172" s="19">
        <f t="shared" si="89"/>
        <v>0</v>
      </c>
      <c r="BH172" s="19">
        <f t="shared" si="90"/>
        <v>0</v>
      </c>
      <c r="BI172" s="19">
        <f t="shared" si="91"/>
        <v>0</v>
      </c>
      <c r="BJ172" s="19">
        <f t="shared" si="92"/>
        <v>0</v>
      </c>
      <c r="BK172" s="16">
        <f t="shared" si="93"/>
        <v>0</v>
      </c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</row>
    <row r="173" spans="1:92" x14ac:dyDescent="0.25">
      <c r="A173" s="33" t="s">
        <v>159</v>
      </c>
      <c r="B173" s="32">
        <v>4.0300000000000002E-2</v>
      </c>
      <c r="C173" s="30">
        <v>0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16">
        <f t="shared" si="94"/>
        <v>0</v>
      </c>
      <c r="P173" s="9">
        <v>0</v>
      </c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0</v>
      </c>
      <c r="AB173" s="9">
        <v>0</v>
      </c>
      <c r="AC173" s="9">
        <v>0</v>
      </c>
      <c r="AD173" s="9">
        <v>0</v>
      </c>
      <c r="AE173" s="9">
        <v>0</v>
      </c>
      <c r="AF173" s="16">
        <f t="shared" si="64"/>
        <v>0</v>
      </c>
      <c r="AG173" s="31">
        <v>0</v>
      </c>
      <c r="AH173" s="31">
        <f t="shared" si="95"/>
        <v>0</v>
      </c>
      <c r="AI173" s="30">
        <f t="shared" si="65"/>
        <v>0</v>
      </c>
      <c r="AJ173" s="30">
        <f t="shared" si="66"/>
        <v>0</v>
      </c>
      <c r="AK173" s="30">
        <f t="shared" si="67"/>
        <v>0</v>
      </c>
      <c r="AL173" s="30">
        <f t="shared" si="68"/>
        <v>0</v>
      </c>
      <c r="AM173" s="30">
        <f t="shared" si="69"/>
        <v>0</v>
      </c>
      <c r="AN173" s="9">
        <f t="shared" si="70"/>
        <v>0</v>
      </c>
      <c r="AO173" s="19">
        <f t="shared" si="71"/>
        <v>0</v>
      </c>
      <c r="AP173" s="19">
        <f t="shared" si="72"/>
        <v>0</v>
      </c>
      <c r="AQ173" s="19">
        <f t="shared" si="73"/>
        <v>0</v>
      </c>
      <c r="AR173" s="19">
        <f t="shared" si="74"/>
        <v>0</v>
      </c>
      <c r="AS173" s="19">
        <f t="shared" si="75"/>
        <v>0</v>
      </c>
      <c r="AT173" s="16">
        <f t="shared" si="76"/>
        <v>0</v>
      </c>
      <c r="AU173" s="19">
        <f t="shared" si="77"/>
        <v>0</v>
      </c>
      <c r="AV173" s="19">
        <f t="shared" si="78"/>
        <v>0</v>
      </c>
      <c r="AW173" s="19">
        <f t="shared" si="79"/>
        <v>0</v>
      </c>
      <c r="AX173" s="19">
        <f t="shared" si="80"/>
        <v>0</v>
      </c>
      <c r="AY173" s="19">
        <f t="shared" si="81"/>
        <v>0</v>
      </c>
      <c r="AZ173" s="19">
        <f t="shared" si="82"/>
        <v>0</v>
      </c>
      <c r="BA173" s="19">
        <f t="shared" si="83"/>
        <v>0</v>
      </c>
      <c r="BB173" s="19">
        <f t="shared" si="84"/>
        <v>0</v>
      </c>
      <c r="BC173" s="19">
        <f t="shared" si="85"/>
        <v>0</v>
      </c>
      <c r="BD173" s="19">
        <f t="shared" si="86"/>
        <v>0</v>
      </c>
      <c r="BE173" s="19">
        <f t="shared" si="87"/>
        <v>0</v>
      </c>
      <c r="BF173" s="19">
        <f t="shared" si="88"/>
        <v>0</v>
      </c>
      <c r="BG173" s="19">
        <f t="shared" si="89"/>
        <v>0</v>
      </c>
      <c r="BH173" s="19">
        <f t="shared" si="90"/>
        <v>0</v>
      </c>
      <c r="BI173" s="19">
        <f t="shared" si="91"/>
        <v>0</v>
      </c>
      <c r="BJ173" s="19">
        <f t="shared" si="92"/>
        <v>0</v>
      </c>
      <c r="BK173" s="16">
        <f t="shared" si="93"/>
        <v>0</v>
      </c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</row>
    <row r="174" spans="1:92" x14ac:dyDescent="0.25">
      <c r="A174" s="33" t="s">
        <v>158</v>
      </c>
      <c r="B174" s="32">
        <v>4.0300000000000002E-2</v>
      </c>
      <c r="C174" s="30">
        <v>0</v>
      </c>
      <c r="D174" s="9">
        <v>0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16">
        <f t="shared" si="94"/>
        <v>0</v>
      </c>
      <c r="P174" s="9">
        <v>0</v>
      </c>
      <c r="Q174" s="9">
        <v>0</v>
      </c>
      <c r="R174" s="9">
        <v>0</v>
      </c>
      <c r="S174" s="9">
        <v>0</v>
      </c>
      <c r="T174" s="9">
        <v>0</v>
      </c>
      <c r="U174" s="9">
        <v>0</v>
      </c>
      <c r="V174" s="9">
        <v>0</v>
      </c>
      <c r="W174" s="9">
        <v>0</v>
      </c>
      <c r="X174" s="9">
        <v>0</v>
      </c>
      <c r="Y174" s="9">
        <v>0</v>
      </c>
      <c r="Z174" s="9">
        <v>0</v>
      </c>
      <c r="AA174" s="9">
        <v>0</v>
      </c>
      <c r="AB174" s="9">
        <v>0</v>
      </c>
      <c r="AC174" s="9">
        <v>0</v>
      </c>
      <c r="AD174" s="9">
        <v>0</v>
      </c>
      <c r="AE174" s="9">
        <v>0</v>
      </c>
      <c r="AF174" s="16">
        <f t="shared" si="64"/>
        <v>0</v>
      </c>
      <c r="AG174" s="31">
        <v>0</v>
      </c>
      <c r="AH174" s="31">
        <f t="shared" si="95"/>
        <v>0</v>
      </c>
      <c r="AI174" s="30">
        <f t="shared" si="65"/>
        <v>0</v>
      </c>
      <c r="AJ174" s="30">
        <f t="shared" si="66"/>
        <v>0</v>
      </c>
      <c r="AK174" s="30">
        <f t="shared" si="67"/>
        <v>0</v>
      </c>
      <c r="AL174" s="30">
        <f t="shared" si="68"/>
        <v>0</v>
      </c>
      <c r="AM174" s="30">
        <f t="shared" si="69"/>
        <v>0</v>
      </c>
      <c r="AN174" s="9">
        <f t="shared" si="70"/>
        <v>0</v>
      </c>
      <c r="AO174" s="19">
        <f t="shared" si="71"/>
        <v>0</v>
      </c>
      <c r="AP174" s="19">
        <f t="shared" si="72"/>
        <v>0</v>
      </c>
      <c r="AQ174" s="19">
        <f t="shared" si="73"/>
        <v>0</v>
      </c>
      <c r="AR174" s="19">
        <f t="shared" si="74"/>
        <v>0</v>
      </c>
      <c r="AS174" s="19">
        <f t="shared" si="75"/>
        <v>0</v>
      </c>
      <c r="AT174" s="16">
        <f t="shared" si="76"/>
        <v>0</v>
      </c>
      <c r="AU174" s="19">
        <f t="shared" si="77"/>
        <v>0</v>
      </c>
      <c r="AV174" s="19">
        <f t="shared" si="78"/>
        <v>0</v>
      </c>
      <c r="AW174" s="19">
        <f t="shared" si="79"/>
        <v>0</v>
      </c>
      <c r="AX174" s="19">
        <f t="shared" si="80"/>
        <v>0</v>
      </c>
      <c r="AY174" s="19">
        <f t="shared" si="81"/>
        <v>0</v>
      </c>
      <c r="AZ174" s="19">
        <f t="shared" si="82"/>
        <v>0</v>
      </c>
      <c r="BA174" s="19">
        <f t="shared" si="83"/>
        <v>0</v>
      </c>
      <c r="BB174" s="19">
        <f t="shared" si="84"/>
        <v>0</v>
      </c>
      <c r="BC174" s="19">
        <f t="shared" si="85"/>
        <v>0</v>
      </c>
      <c r="BD174" s="19">
        <f t="shared" si="86"/>
        <v>0</v>
      </c>
      <c r="BE174" s="19">
        <f t="shared" si="87"/>
        <v>0</v>
      </c>
      <c r="BF174" s="19">
        <f t="shared" si="88"/>
        <v>0</v>
      </c>
      <c r="BG174" s="19">
        <f t="shared" si="89"/>
        <v>0</v>
      </c>
      <c r="BH174" s="19">
        <f t="shared" si="90"/>
        <v>0</v>
      </c>
      <c r="BI174" s="19">
        <f t="shared" si="91"/>
        <v>0</v>
      </c>
      <c r="BJ174" s="19">
        <f t="shared" si="92"/>
        <v>0</v>
      </c>
      <c r="BK174" s="16">
        <f t="shared" si="93"/>
        <v>0</v>
      </c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</row>
    <row r="175" spans="1:92" x14ac:dyDescent="0.25">
      <c r="A175" s="33" t="s">
        <v>157</v>
      </c>
      <c r="B175" s="32">
        <v>4.0800000000000003E-2</v>
      </c>
      <c r="C175" s="30">
        <v>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16">
        <f t="shared" si="94"/>
        <v>0</v>
      </c>
      <c r="P175" s="9">
        <v>0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0</v>
      </c>
      <c r="AB175" s="9">
        <v>0</v>
      </c>
      <c r="AC175" s="9">
        <v>0</v>
      </c>
      <c r="AD175" s="9">
        <v>0</v>
      </c>
      <c r="AE175" s="9">
        <v>0</v>
      </c>
      <c r="AF175" s="16">
        <f t="shared" si="64"/>
        <v>0</v>
      </c>
      <c r="AG175" s="31">
        <v>0</v>
      </c>
      <c r="AH175" s="31">
        <f t="shared" si="95"/>
        <v>0</v>
      </c>
      <c r="AI175" s="30">
        <f t="shared" si="65"/>
        <v>0</v>
      </c>
      <c r="AJ175" s="30">
        <f t="shared" si="66"/>
        <v>0</v>
      </c>
      <c r="AK175" s="30">
        <f t="shared" si="67"/>
        <v>0</v>
      </c>
      <c r="AL175" s="30">
        <f t="shared" si="68"/>
        <v>0</v>
      </c>
      <c r="AM175" s="30">
        <f t="shared" si="69"/>
        <v>0</v>
      </c>
      <c r="AN175" s="9">
        <f t="shared" si="70"/>
        <v>0</v>
      </c>
      <c r="AO175" s="19">
        <f t="shared" si="71"/>
        <v>0</v>
      </c>
      <c r="AP175" s="19">
        <f t="shared" si="72"/>
        <v>0</v>
      </c>
      <c r="AQ175" s="19">
        <f t="shared" si="73"/>
        <v>0</v>
      </c>
      <c r="AR175" s="19">
        <f t="shared" si="74"/>
        <v>0</v>
      </c>
      <c r="AS175" s="19">
        <f t="shared" si="75"/>
        <v>0</v>
      </c>
      <c r="AT175" s="16">
        <f t="shared" si="76"/>
        <v>0</v>
      </c>
      <c r="AU175" s="19">
        <f t="shared" si="77"/>
        <v>0</v>
      </c>
      <c r="AV175" s="19">
        <f t="shared" si="78"/>
        <v>0</v>
      </c>
      <c r="AW175" s="19">
        <f t="shared" si="79"/>
        <v>0</v>
      </c>
      <c r="AX175" s="19">
        <f t="shared" si="80"/>
        <v>0</v>
      </c>
      <c r="AY175" s="19">
        <f t="shared" si="81"/>
        <v>0</v>
      </c>
      <c r="AZ175" s="19">
        <f t="shared" si="82"/>
        <v>0</v>
      </c>
      <c r="BA175" s="19">
        <f t="shared" si="83"/>
        <v>0</v>
      </c>
      <c r="BB175" s="19">
        <f t="shared" si="84"/>
        <v>0</v>
      </c>
      <c r="BC175" s="19">
        <f t="shared" si="85"/>
        <v>0</v>
      </c>
      <c r="BD175" s="19">
        <f t="shared" si="86"/>
        <v>0</v>
      </c>
      <c r="BE175" s="19">
        <f t="shared" si="87"/>
        <v>0</v>
      </c>
      <c r="BF175" s="19">
        <f t="shared" si="88"/>
        <v>0</v>
      </c>
      <c r="BG175" s="19">
        <f t="shared" si="89"/>
        <v>0</v>
      </c>
      <c r="BH175" s="19">
        <f t="shared" si="90"/>
        <v>0</v>
      </c>
      <c r="BI175" s="19">
        <f t="shared" si="91"/>
        <v>0</v>
      </c>
      <c r="BJ175" s="19">
        <f t="shared" si="92"/>
        <v>0</v>
      </c>
      <c r="BK175" s="16">
        <f t="shared" si="93"/>
        <v>0</v>
      </c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</row>
    <row r="176" spans="1:92" x14ac:dyDescent="0.25">
      <c r="A176" s="33" t="s">
        <v>156</v>
      </c>
      <c r="B176" s="32">
        <v>4.7600000000000003E-2</v>
      </c>
      <c r="C176" s="30">
        <v>0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16">
        <f t="shared" si="94"/>
        <v>0</v>
      </c>
      <c r="P176" s="9">
        <v>0</v>
      </c>
      <c r="Q176" s="9">
        <v>0</v>
      </c>
      <c r="R176" s="9">
        <v>0</v>
      </c>
      <c r="S176" s="9">
        <v>0</v>
      </c>
      <c r="T176" s="9">
        <v>0</v>
      </c>
      <c r="U176" s="9">
        <v>0</v>
      </c>
      <c r="V176" s="9">
        <v>0</v>
      </c>
      <c r="W176" s="9">
        <v>0</v>
      </c>
      <c r="X176" s="9">
        <v>0</v>
      </c>
      <c r="Y176" s="9">
        <v>0</v>
      </c>
      <c r="Z176" s="9">
        <v>0</v>
      </c>
      <c r="AA176" s="9">
        <v>0</v>
      </c>
      <c r="AB176" s="9">
        <v>0</v>
      </c>
      <c r="AC176" s="9">
        <v>0</v>
      </c>
      <c r="AD176" s="9">
        <v>0</v>
      </c>
      <c r="AE176" s="9">
        <v>0</v>
      </c>
      <c r="AF176" s="16">
        <f t="shared" si="64"/>
        <v>0</v>
      </c>
      <c r="AG176" s="31">
        <v>0</v>
      </c>
      <c r="AH176" s="31">
        <f t="shared" si="95"/>
        <v>0</v>
      </c>
      <c r="AI176" s="30">
        <f t="shared" si="65"/>
        <v>0</v>
      </c>
      <c r="AJ176" s="30">
        <f t="shared" si="66"/>
        <v>0</v>
      </c>
      <c r="AK176" s="30">
        <f t="shared" si="67"/>
        <v>0</v>
      </c>
      <c r="AL176" s="30">
        <f t="shared" si="68"/>
        <v>0</v>
      </c>
      <c r="AM176" s="30">
        <f t="shared" si="69"/>
        <v>0</v>
      </c>
      <c r="AN176" s="9">
        <f t="shared" si="70"/>
        <v>0</v>
      </c>
      <c r="AO176" s="19">
        <f t="shared" si="71"/>
        <v>0</v>
      </c>
      <c r="AP176" s="19">
        <f t="shared" si="72"/>
        <v>0</v>
      </c>
      <c r="AQ176" s="19">
        <f t="shared" si="73"/>
        <v>0</v>
      </c>
      <c r="AR176" s="19">
        <f t="shared" si="74"/>
        <v>0</v>
      </c>
      <c r="AS176" s="19">
        <f t="shared" si="75"/>
        <v>0</v>
      </c>
      <c r="AT176" s="16">
        <f t="shared" si="76"/>
        <v>0</v>
      </c>
      <c r="AU176" s="19">
        <f t="shared" si="77"/>
        <v>0</v>
      </c>
      <c r="AV176" s="19">
        <f t="shared" si="78"/>
        <v>0</v>
      </c>
      <c r="AW176" s="19">
        <f t="shared" si="79"/>
        <v>0</v>
      </c>
      <c r="AX176" s="19">
        <f t="shared" si="80"/>
        <v>0</v>
      </c>
      <c r="AY176" s="19">
        <f t="shared" si="81"/>
        <v>0</v>
      </c>
      <c r="AZ176" s="19">
        <f t="shared" si="82"/>
        <v>0</v>
      </c>
      <c r="BA176" s="19">
        <f t="shared" si="83"/>
        <v>0</v>
      </c>
      <c r="BB176" s="19">
        <f t="shared" si="84"/>
        <v>0</v>
      </c>
      <c r="BC176" s="19">
        <f t="shared" si="85"/>
        <v>0</v>
      </c>
      <c r="BD176" s="19">
        <f t="shared" si="86"/>
        <v>0</v>
      </c>
      <c r="BE176" s="19">
        <f t="shared" si="87"/>
        <v>0</v>
      </c>
      <c r="BF176" s="19">
        <f t="shared" si="88"/>
        <v>0</v>
      </c>
      <c r="BG176" s="19">
        <f t="shared" si="89"/>
        <v>0</v>
      </c>
      <c r="BH176" s="19">
        <f t="shared" si="90"/>
        <v>0</v>
      </c>
      <c r="BI176" s="19">
        <f t="shared" si="91"/>
        <v>0</v>
      </c>
      <c r="BJ176" s="19">
        <f t="shared" si="92"/>
        <v>0</v>
      </c>
      <c r="BK176" s="16">
        <f t="shared" si="93"/>
        <v>0</v>
      </c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</row>
    <row r="177" spans="1:92" x14ac:dyDescent="0.25">
      <c r="A177" s="33" t="s">
        <v>155</v>
      </c>
      <c r="B177" s="32">
        <v>3.61E-2</v>
      </c>
      <c r="C177" s="30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16">
        <f t="shared" si="94"/>
        <v>0</v>
      </c>
      <c r="P177" s="9">
        <v>0</v>
      </c>
      <c r="Q177" s="9">
        <v>0</v>
      </c>
      <c r="R177" s="9">
        <v>0</v>
      </c>
      <c r="S177" s="9">
        <v>0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9">
        <v>0</v>
      </c>
      <c r="AB177" s="9">
        <v>0</v>
      </c>
      <c r="AC177" s="9">
        <v>0</v>
      </c>
      <c r="AD177" s="9">
        <v>0</v>
      </c>
      <c r="AE177" s="9">
        <v>0</v>
      </c>
      <c r="AF177" s="16">
        <f t="shared" si="64"/>
        <v>0</v>
      </c>
      <c r="AG177" s="31">
        <v>0</v>
      </c>
      <c r="AH177" s="31">
        <f t="shared" si="95"/>
        <v>0</v>
      </c>
      <c r="AI177" s="30">
        <f t="shared" si="65"/>
        <v>0</v>
      </c>
      <c r="AJ177" s="30">
        <f t="shared" si="66"/>
        <v>0</v>
      </c>
      <c r="AK177" s="30">
        <f t="shared" si="67"/>
        <v>0</v>
      </c>
      <c r="AL177" s="30">
        <f t="shared" si="68"/>
        <v>0</v>
      </c>
      <c r="AM177" s="30">
        <f t="shared" si="69"/>
        <v>0</v>
      </c>
      <c r="AN177" s="9">
        <f t="shared" si="70"/>
        <v>0</v>
      </c>
      <c r="AO177" s="19">
        <f t="shared" si="71"/>
        <v>0</v>
      </c>
      <c r="AP177" s="19">
        <f t="shared" si="72"/>
        <v>0</v>
      </c>
      <c r="AQ177" s="19">
        <f t="shared" si="73"/>
        <v>0</v>
      </c>
      <c r="AR177" s="19">
        <f t="shared" si="74"/>
        <v>0</v>
      </c>
      <c r="AS177" s="19">
        <f t="shared" si="75"/>
        <v>0</v>
      </c>
      <c r="AT177" s="16">
        <f t="shared" si="76"/>
        <v>0</v>
      </c>
      <c r="AU177" s="19">
        <f t="shared" si="77"/>
        <v>0</v>
      </c>
      <c r="AV177" s="19">
        <f t="shared" si="78"/>
        <v>0</v>
      </c>
      <c r="AW177" s="19">
        <f t="shared" si="79"/>
        <v>0</v>
      </c>
      <c r="AX177" s="19">
        <f t="shared" si="80"/>
        <v>0</v>
      </c>
      <c r="AY177" s="19">
        <f t="shared" si="81"/>
        <v>0</v>
      </c>
      <c r="AZ177" s="19">
        <f t="shared" si="82"/>
        <v>0</v>
      </c>
      <c r="BA177" s="19">
        <f t="shared" si="83"/>
        <v>0</v>
      </c>
      <c r="BB177" s="19">
        <f t="shared" si="84"/>
        <v>0</v>
      </c>
      <c r="BC177" s="19">
        <f t="shared" si="85"/>
        <v>0</v>
      </c>
      <c r="BD177" s="19">
        <f t="shared" si="86"/>
        <v>0</v>
      </c>
      <c r="BE177" s="19">
        <f t="shared" si="87"/>
        <v>0</v>
      </c>
      <c r="BF177" s="19">
        <f t="shared" si="88"/>
        <v>0</v>
      </c>
      <c r="BG177" s="19">
        <f t="shared" si="89"/>
        <v>0</v>
      </c>
      <c r="BH177" s="19">
        <f t="shared" si="90"/>
        <v>0</v>
      </c>
      <c r="BI177" s="19">
        <f t="shared" si="91"/>
        <v>0</v>
      </c>
      <c r="BJ177" s="19">
        <f t="shared" si="92"/>
        <v>0</v>
      </c>
      <c r="BK177" s="16">
        <f t="shared" si="93"/>
        <v>0</v>
      </c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</row>
    <row r="178" spans="1:92" x14ac:dyDescent="0.25">
      <c r="A178" s="33" t="s">
        <v>154</v>
      </c>
      <c r="B178" s="32">
        <v>3.7900000000000003E-2</v>
      </c>
      <c r="C178" s="30">
        <v>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16">
        <f t="shared" si="94"/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v>0</v>
      </c>
      <c r="AC178" s="9">
        <v>0</v>
      </c>
      <c r="AD178" s="9">
        <v>0</v>
      </c>
      <c r="AE178" s="9">
        <v>0</v>
      </c>
      <c r="AF178" s="16">
        <f t="shared" si="64"/>
        <v>0</v>
      </c>
      <c r="AG178" s="31">
        <v>0</v>
      </c>
      <c r="AH178" s="31">
        <f t="shared" si="95"/>
        <v>0</v>
      </c>
      <c r="AI178" s="30">
        <f t="shared" si="65"/>
        <v>0</v>
      </c>
      <c r="AJ178" s="30">
        <f t="shared" si="66"/>
        <v>0</v>
      </c>
      <c r="AK178" s="30">
        <f t="shared" si="67"/>
        <v>0</v>
      </c>
      <c r="AL178" s="30">
        <f t="shared" si="68"/>
        <v>0</v>
      </c>
      <c r="AM178" s="30">
        <f t="shared" si="69"/>
        <v>0</v>
      </c>
      <c r="AN178" s="9">
        <f t="shared" si="70"/>
        <v>0</v>
      </c>
      <c r="AO178" s="19">
        <f t="shared" si="71"/>
        <v>0</v>
      </c>
      <c r="AP178" s="19">
        <f t="shared" si="72"/>
        <v>0</v>
      </c>
      <c r="AQ178" s="19">
        <f t="shared" si="73"/>
        <v>0</v>
      </c>
      <c r="AR178" s="19">
        <f t="shared" si="74"/>
        <v>0</v>
      </c>
      <c r="AS178" s="19">
        <f t="shared" si="75"/>
        <v>0</v>
      </c>
      <c r="AT178" s="16">
        <f t="shared" si="76"/>
        <v>0</v>
      </c>
      <c r="AU178" s="19">
        <f t="shared" si="77"/>
        <v>0</v>
      </c>
      <c r="AV178" s="19">
        <f t="shared" si="78"/>
        <v>0</v>
      </c>
      <c r="AW178" s="19">
        <f t="shared" si="79"/>
        <v>0</v>
      </c>
      <c r="AX178" s="19">
        <f t="shared" si="80"/>
        <v>0</v>
      </c>
      <c r="AY178" s="19">
        <f t="shared" si="81"/>
        <v>0</v>
      </c>
      <c r="AZ178" s="19">
        <f t="shared" si="82"/>
        <v>0</v>
      </c>
      <c r="BA178" s="19">
        <f t="shared" si="83"/>
        <v>0</v>
      </c>
      <c r="BB178" s="19">
        <f t="shared" si="84"/>
        <v>0</v>
      </c>
      <c r="BC178" s="19">
        <f t="shared" si="85"/>
        <v>0</v>
      </c>
      <c r="BD178" s="19">
        <f t="shared" si="86"/>
        <v>0</v>
      </c>
      <c r="BE178" s="19">
        <f t="shared" si="87"/>
        <v>0</v>
      </c>
      <c r="BF178" s="19">
        <f t="shared" si="88"/>
        <v>0</v>
      </c>
      <c r="BG178" s="19">
        <f t="shared" si="89"/>
        <v>0</v>
      </c>
      <c r="BH178" s="19">
        <f t="shared" si="90"/>
        <v>0</v>
      </c>
      <c r="BI178" s="19">
        <f t="shared" si="91"/>
        <v>0</v>
      </c>
      <c r="BJ178" s="19">
        <f t="shared" si="92"/>
        <v>0</v>
      </c>
      <c r="BK178" s="16">
        <f t="shared" si="93"/>
        <v>0</v>
      </c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</row>
    <row r="179" spans="1:92" x14ac:dyDescent="0.25">
      <c r="A179" s="33" t="s">
        <v>153</v>
      </c>
      <c r="B179" s="32">
        <v>3.8399999999999997E-2</v>
      </c>
      <c r="C179" s="30">
        <v>0</v>
      </c>
      <c r="D179" s="9">
        <v>0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16">
        <f t="shared" si="94"/>
        <v>0</v>
      </c>
      <c r="P179" s="9">
        <v>0</v>
      </c>
      <c r="Q179" s="9">
        <v>0</v>
      </c>
      <c r="R179" s="9">
        <v>0</v>
      </c>
      <c r="S179" s="9">
        <v>0</v>
      </c>
      <c r="T179" s="9">
        <v>0</v>
      </c>
      <c r="U179" s="9">
        <v>0</v>
      </c>
      <c r="V179" s="9">
        <v>0</v>
      </c>
      <c r="W179" s="9">
        <v>0</v>
      </c>
      <c r="X179" s="9">
        <v>0</v>
      </c>
      <c r="Y179" s="9">
        <v>0</v>
      </c>
      <c r="Z179" s="9">
        <v>0</v>
      </c>
      <c r="AA179" s="9">
        <v>0</v>
      </c>
      <c r="AB179" s="9">
        <v>0</v>
      </c>
      <c r="AC179" s="9">
        <v>0</v>
      </c>
      <c r="AD179" s="9">
        <v>0</v>
      </c>
      <c r="AE179" s="9">
        <v>0</v>
      </c>
      <c r="AF179" s="16">
        <f t="shared" si="64"/>
        <v>0</v>
      </c>
      <c r="AG179" s="31">
        <v>0</v>
      </c>
      <c r="AH179" s="31">
        <f t="shared" si="95"/>
        <v>0</v>
      </c>
      <c r="AI179" s="30">
        <f t="shared" si="65"/>
        <v>0</v>
      </c>
      <c r="AJ179" s="30">
        <f t="shared" si="66"/>
        <v>0</v>
      </c>
      <c r="AK179" s="30">
        <f t="shared" si="67"/>
        <v>0</v>
      </c>
      <c r="AL179" s="30">
        <f t="shared" si="68"/>
        <v>0</v>
      </c>
      <c r="AM179" s="30">
        <f t="shared" si="69"/>
        <v>0</v>
      </c>
      <c r="AN179" s="9">
        <f t="shared" si="70"/>
        <v>0</v>
      </c>
      <c r="AO179" s="19">
        <f t="shared" si="71"/>
        <v>0</v>
      </c>
      <c r="AP179" s="19">
        <f t="shared" si="72"/>
        <v>0</v>
      </c>
      <c r="AQ179" s="19">
        <f t="shared" si="73"/>
        <v>0</v>
      </c>
      <c r="AR179" s="19">
        <f t="shared" si="74"/>
        <v>0</v>
      </c>
      <c r="AS179" s="19">
        <f t="shared" si="75"/>
        <v>0</v>
      </c>
      <c r="AT179" s="16">
        <f t="shared" si="76"/>
        <v>0</v>
      </c>
      <c r="AU179" s="19">
        <f t="shared" si="77"/>
        <v>0</v>
      </c>
      <c r="AV179" s="19">
        <f t="shared" si="78"/>
        <v>0</v>
      </c>
      <c r="AW179" s="19">
        <f t="shared" si="79"/>
        <v>0</v>
      </c>
      <c r="AX179" s="19">
        <f t="shared" si="80"/>
        <v>0</v>
      </c>
      <c r="AY179" s="19">
        <f t="shared" si="81"/>
        <v>0</v>
      </c>
      <c r="AZ179" s="19">
        <f t="shared" si="82"/>
        <v>0</v>
      </c>
      <c r="BA179" s="19">
        <f t="shared" si="83"/>
        <v>0</v>
      </c>
      <c r="BB179" s="19">
        <f t="shared" si="84"/>
        <v>0</v>
      </c>
      <c r="BC179" s="19">
        <f t="shared" si="85"/>
        <v>0</v>
      </c>
      <c r="BD179" s="19">
        <f t="shared" si="86"/>
        <v>0</v>
      </c>
      <c r="BE179" s="19">
        <f t="shared" si="87"/>
        <v>0</v>
      </c>
      <c r="BF179" s="19">
        <f t="shared" si="88"/>
        <v>0</v>
      </c>
      <c r="BG179" s="19">
        <f t="shared" si="89"/>
        <v>0</v>
      </c>
      <c r="BH179" s="19">
        <f t="shared" si="90"/>
        <v>0</v>
      </c>
      <c r="BI179" s="19">
        <f t="shared" si="91"/>
        <v>0</v>
      </c>
      <c r="BJ179" s="19">
        <f t="shared" si="92"/>
        <v>0</v>
      </c>
      <c r="BK179" s="16">
        <f t="shared" si="93"/>
        <v>0</v>
      </c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</row>
    <row r="180" spans="1:92" x14ac:dyDescent="0.25">
      <c r="A180" s="33" t="s">
        <v>152</v>
      </c>
      <c r="B180" s="32">
        <v>0</v>
      </c>
      <c r="C180" s="30">
        <v>0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16">
        <f t="shared" si="94"/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  <c r="V180" s="9">
        <v>0</v>
      </c>
      <c r="W180" s="9">
        <v>0</v>
      </c>
      <c r="X180" s="9">
        <v>0</v>
      </c>
      <c r="Y180" s="9">
        <v>0</v>
      </c>
      <c r="Z180" s="9">
        <v>0</v>
      </c>
      <c r="AA180" s="9">
        <v>0</v>
      </c>
      <c r="AB180" s="9">
        <v>0</v>
      </c>
      <c r="AC180" s="9">
        <v>0</v>
      </c>
      <c r="AD180" s="9">
        <v>0</v>
      </c>
      <c r="AE180" s="9">
        <v>0</v>
      </c>
      <c r="AF180" s="16">
        <f t="shared" si="64"/>
        <v>0</v>
      </c>
      <c r="AG180" s="31">
        <v>0</v>
      </c>
      <c r="AH180" s="31">
        <f t="shared" si="95"/>
        <v>0</v>
      </c>
      <c r="AI180" s="30">
        <f t="shared" si="65"/>
        <v>0</v>
      </c>
      <c r="AJ180" s="30">
        <f t="shared" si="66"/>
        <v>0</v>
      </c>
      <c r="AK180" s="30">
        <f t="shared" si="67"/>
        <v>0</v>
      </c>
      <c r="AL180" s="30">
        <f t="shared" si="68"/>
        <v>0</v>
      </c>
      <c r="AM180" s="30">
        <f t="shared" si="69"/>
        <v>0</v>
      </c>
      <c r="AN180" s="9">
        <f t="shared" si="70"/>
        <v>0</v>
      </c>
      <c r="AO180" s="19">
        <f t="shared" si="71"/>
        <v>0</v>
      </c>
      <c r="AP180" s="19">
        <f t="shared" si="72"/>
        <v>0</v>
      </c>
      <c r="AQ180" s="19">
        <f t="shared" si="73"/>
        <v>0</v>
      </c>
      <c r="AR180" s="19">
        <f t="shared" si="74"/>
        <v>0</v>
      </c>
      <c r="AS180" s="19">
        <f t="shared" si="75"/>
        <v>0</v>
      </c>
      <c r="AT180" s="16">
        <f t="shared" si="76"/>
        <v>0</v>
      </c>
      <c r="AU180" s="19">
        <f t="shared" si="77"/>
        <v>0</v>
      </c>
      <c r="AV180" s="19">
        <f t="shared" si="78"/>
        <v>0</v>
      </c>
      <c r="AW180" s="19">
        <f t="shared" si="79"/>
        <v>0</v>
      </c>
      <c r="AX180" s="19">
        <f t="shared" si="80"/>
        <v>0</v>
      </c>
      <c r="AY180" s="19">
        <f t="shared" si="81"/>
        <v>0</v>
      </c>
      <c r="AZ180" s="19">
        <f t="shared" si="82"/>
        <v>0</v>
      </c>
      <c r="BA180" s="19">
        <f t="shared" si="83"/>
        <v>0</v>
      </c>
      <c r="BB180" s="19">
        <f t="shared" si="84"/>
        <v>0</v>
      </c>
      <c r="BC180" s="19">
        <f t="shared" si="85"/>
        <v>0</v>
      </c>
      <c r="BD180" s="19">
        <f t="shared" si="86"/>
        <v>0</v>
      </c>
      <c r="BE180" s="19">
        <f t="shared" si="87"/>
        <v>0</v>
      </c>
      <c r="BF180" s="19">
        <f t="shared" si="88"/>
        <v>0</v>
      </c>
      <c r="BG180" s="19">
        <f t="shared" si="89"/>
        <v>0</v>
      </c>
      <c r="BH180" s="19">
        <f t="shared" si="90"/>
        <v>0</v>
      </c>
      <c r="BI180" s="19">
        <f t="shared" si="91"/>
        <v>0</v>
      </c>
      <c r="BJ180" s="19">
        <f t="shared" si="92"/>
        <v>0</v>
      </c>
      <c r="BK180" s="16">
        <f t="shared" si="93"/>
        <v>0</v>
      </c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</row>
    <row r="181" spans="1:92" x14ac:dyDescent="0.25">
      <c r="A181" s="33" t="s">
        <v>151</v>
      </c>
      <c r="B181" s="32">
        <v>0</v>
      </c>
      <c r="C181" s="30">
        <v>0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16">
        <f t="shared" si="94"/>
        <v>0</v>
      </c>
      <c r="P181" s="9">
        <v>0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0</v>
      </c>
      <c r="AB181" s="9">
        <v>0</v>
      </c>
      <c r="AC181" s="9">
        <v>0</v>
      </c>
      <c r="AD181" s="9">
        <v>0</v>
      </c>
      <c r="AE181" s="9">
        <v>0</v>
      </c>
      <c r="AF181" s="16">
        <f t="shared" si="64"/>
        <v>0</v>
      </c>
      <c r="AG181" s="31">
        <v>0</v>
      </c>
      <c r="AH181" s="31">
        <f t="shared" si="95"/>
        <v>0</v>
      </c>
      <c r="AI181" s="30">
        <f t="shared" si="65"/>
        <v>0</v>
      </c>
      <c r="AJ181" s="30">
        <f t="shared" si="66"/>
        <v>0</v>
      </c>
      <c r="AK181" s="30">
        <f t="shared" si="67"/>
        <v>0</v>
      </c>
      <c r="AL181" s="30">
        <f t="shared" si="68"/>
        <v>0</v>
      </c>
      <c r="AM181" s="30">
        <f t="shared" si="69"/>
        <v>0</v>
      </c>
      <c r="AN181" s="9">
        <f t="shared" si="70"/>
        <v>0</v>
      </c>
      <c r="AO181" s="19">
        <f t="shared" si="71"/>
        <v>0</v>
      </c>
      <c r="AP181" s="19">
        <f t="shared" si="72"/>
        <v>0</v>
      </c>
      <c r="AQ181" s="19">
        <f t="shared" si="73"/>
        <v>0</v>
      </c>
      <c r="AR181" s="19">
        <f t="shared" si="74"/>
        <v>0</v>
      </c>
      <c r="AS181" s="19">
        <f t="shared" si="75"/>
        <v>0</v>
      </c>
      <c r="AT181" s="16">
        <f t="shared" si="76"/>
        <v>0</v>
      </c>
      <c r="AU181" s="19">
        <f t="shared" si="77"/>
        <v>0</v>
      </c>
      <c r="AV181" s="19">
        <f t="shared" si="78"/>
        <v>0</v>
      </c>
      <c r="AW181" s="19">
        <f t="shared" si="79"/>
        <v>0</v>
      </c>
      <c r="AX181" s="19">
        <f t="shared" si="80"/>
        <v>0</v>
      </c>
      <c r="AY181" s="19">
        <f t="shared" si="81"/>
        <v>0</v>
      </c>
      <c r="AZ181" s="19">
        <f t="shared" si="82"/>
        <v>0</v>
      </c>
      <c r="BA181" s="19">
        <f t="shared" si="83"/>
        <v>0</v>
      </c>
      <c r="BB181" s="19">
        <f t="shared" si="84"/>
        <v>0</v>
      </c>
      <c r="BC181" s="19">
        <f t="shared" si="85"/>
        <v>0</v>
      </c>
      <c r="BD181" s="19">
        <f t="shared" si="86"/>
        <v>0</v>
      </c>
      <c r="BE181" s="19">
        <f t="shared" si="87"/>
        <v>0</v>
      </c>
      <c r="BF181" s="19">
        <f t="shared" si="88"/>
        <v>0</v>
      </c>
      <c r="BG181" s="19">
        <f t="shared" si="89"/>
        <v>0</v>
      </c>
      <c r="BH181" s="19">
        <f t="shared" si="90"/>
        <v>0</v>
      </c>
      <c r="BI181" s="19">
        <f t="shared" si="91"/>
        <v>0</v>
      </c>
      <c r="BJ181" s="19">
        <f t="shared" si="92"/>
        <v>0</v>
      </c>
      <c r="BK181" s="16">
        <f t="shared" si="93"/>
        <v>0</v>
      </c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</row>
    <row r="182" spans="1:92" x14ac:dyDescent="0.25">
      <c r="A182" s="33" t="s">
        <v>150</v>
      </c>
      <c r="B182" s="32">
        <v>3.2599999999999997E-2</v>
      </c>
      <c r="C182" s="30">
        <v>0</v>
      </c>
      <c r="D182" s="9">
        <v>0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16">
        <f t="shared" si="94"/>
        <v>0</v>
      </c>
      <c r="P182" s="9">
        <v>0</v>
      </c>
      <c r="Q182" s="9">
        <v>0</v>
      </c>
      <c r="R182" s="9">
        <v>0</v>
      </c>
      <c r="S182" s="9">
        <v>0</v>
      </c>
      <c r="T182" s="9">
        <v>0</v>
      </c>
      <c r="U182" s="9">
        <v>0</v>
      </c>
      <c r="V182" s="9">
        <v>0</v>
      </c>
      <c r="W182" s="9">
        <v>0</v>
      </c>
      <c r="X182" s="9">
        <v>0</v>
      </c>
      <c r="Y182" s="9">
        <v>0</v>
      </c>
      <c r="Z182" s="9">
        <v>0</v>
      </c>
      <c r="AA182" s="9">
        <v>0</v>
      </c>
      <c r="AB182" s="9">
        <v>0</v>
      </c>
      <c r="AC182" s="9">
        <v>0</v>
      </c>
      <c r="AD182" s="9">
        <v>0</v>
      </c>
      <c r="AE182" s="9">
        <v>0</v>
      </c>
      <c r="AF182" s="16">
        <f t="shared" si="64"/>
        <v>0</v>
      </c>
      <c r="AG182" s="31">
        <v>0</v>
      </c>
      <c r="AH182" s="31">
        <f t="shared" si="95"/>
        <v>0</v>
      </c>
      <c r="AI182" s="30">
        <f t="shared" si="65"/>
        <v>0</v>
      </c>
      <c r="AJ182" s="30">
        <f t="shared" si="66"/>
        <v>0</v>
      </c>
      <c r="AK182" s="30">
        <f t="shared" si="67"/>
        <v>0</v>
      </c>
      <c r="AL182" s="30">
        <f t="shared" si="68"/>
        <v>0</v>
      </c>
      <c r="AM182" s="30">
        <f t="shared" si="69"/>
        <v>0</v>
      </c>
      <c r="AN182" s="9">
        <f t="shared" si="70"/>
        <v>0</v>
      </c>
      <c r="AO182" s="19">
        <f t="shared" si="71"/>
        <v>0</v>
      </c>
      <c r="AP182" s="19">
        <f t="shared" si="72"/>
        <v>0</v>
      </c>
      <c r="AQ182" s="19">
        <f t="shared" si="73"/>
        <v>0</v>
      </c>
      <c r="AR182" s="19">
        <f t="shared" si="74"/>
        <v>0</v>
      </c>
      <c r="AS182" s="19">
        <f t="shared" si="75"/>
        <v>0</v>
      </c>
      <c r="AT182" s="16">
        <f t="shared" si="76"/>
        <v>0</v>
      </c>
      <c r="AU182" s="19">
        <f t="shared" si="77"/>
        <v>0</v>
      </c>
      <c r="AV182" s="19">
        <f t="shared" si="78"/>
        <v>0</v>
      </c>
      <c r="AW182" s="19">
        <f t="shared" si="79"/>
        <v>0</v>
      </c>
      <c r="AX182" s="19">
        <f t="shared" si="80"/>
        <v>0</v>
      </c>
      <c r="AY182" s="19">
        <f t="shared" si="81"/>
        <v>0</v>
      </c>
      <c r="AZ182" s="19">
        <f t="shared" si="82"/>
        <v>0</v>
      </c>
      <c r="BA182" s="19">
        <f t="shared" si="83"/>
        <v>0</v>
      </c>
      <c r="BB182" s="19">
        <f t="shared" si="84"/>
        <v>0</v>
      </c>
      <c r="BC182" s="19">
        <f t="shared" si="85"/>
        <v>0</v>
      </c>
      <c r="BD182" s="19">
        <f t="shared" si="86"/>
        <v>0</v>
      </c>
      <c r="BE182" s="19">
        <f t="shared" si="87"/>
        <v>0</v>
      </c>
      <c r="BF182" s="19">
        <f t="shared" si="88"/>
        <v>0</v>
      </c>
      <c r="BG182" s="19">
        <f t="shared" si="89"/>
        <v>0</v>
      </c>
      <c r="BH182" s="19">
        <f t="shared" si="90"/>
        <v>0</v>
      </c>
      <c r="BI182" s="19">
        <f t="shared" si="91"/>
        <v>0</v>
      </c>
      <c r="BJ182" s="19">
        <f t="shared" si="92"/>
        <v>0</v>
      </c>
      <c r="BK182" s="16">
        <f t="shared" si="93"/>
        <v>0</v>
      </c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</row>
    <row r="183" spans="1:92" x14ac:dyDescent="0.25">
      <c r="A183" s="33" t="s">
        <v>149</v>
      </c>
      <c r="B183" s="32">
        <v>3.4700000000000002E-2</v>
      </c>
      <c r="C183" s="30">
        <v>0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16">
        <f t="shared" si="94"/>
        <v>0</v>
      </c>
      <c r="P183" s="9">
        <v>0</v>
      </c>
      <c r="Q183" s="9">
        <v>0</v>
      </c>
      <c r="R183" s="9">
        <v>0</v>
      </c>
      <c r="S183" s="9">
        <v>0</v>
      </c>
      <c r="T183" s="9">
        <v>0</v>
      </c>
      <c r="U183" s="9">
        <v>0</v>
      </c>
      <c r="V183" s="9">
        <v>0</v>
      </c>
      <c r="W183" s="9">
        <v>0</v>
      </c>
      <c r="X183" s="9">
        <v>0</v>
      </c>
      <c r="Y183" s="9">
        <v>0</v>
      </c>
      <c r="Z183" s="9">
        <v>0</v>
      </c>
      <c r="AA183" s="9">
        <v>0</v>
      </c>
      <c r="AB183" s="9">
        <v>0</v>
      </c>
      <c r="AC183" s="9">
        <v>0</v>
      </c>
      <c r="AD183" s="9">
        <v>0</v>
      </c>
      <c r="AE183" s="9">
        <v>0</v>
      </c>
      <c r="AF183" s="16">
        <f t="shared" si="64"/>
        <v>0</v>
      </c>
      <c r="AG183" s="31">
        <v>0</v>
      </c>
      <c r="AH183" s="31">
        <f t="shared" si="95"/>
        <v>0</v>
      </c>
      <c r="AI183" s="30">
        <f t="shared" si="65"/>
        <v>0</v>
      </c>
      <c r="AJ183" s="30">
        <f t="shared" si="66"/>
        <v>0</v>
      </c>
      <c r="AK183" s="30">
        <f t="shared" si="67"/>
        <v>0</v>
      </c>
      <c r="AL183" s="30">
        <f t="shared" si="68"/>
        <v>0</v>
      </c>
      <c r="AM183" s="30">
        <f t="shared" si="69"/>
        <v>0</v>
      </c>
      <c r="AN183" s="9">
        <f t="shared" si="70"/>
        <v>0</v>
      </c>
      <c r="AO183" s="19">
        <f t="shared" si="71"/>
        <v>0</v>
      </c>
      <c r="AP183" s="19">
        <f t="shared" si="72"/>
        <v>0</v>
      </c>
      <c r="AQ183" s="19">
        <f t="shared" si="73"/>
        <v>0</v>
      </c>
      <c r="AR183" s="19">
        <f t="shared" si="74"/>
        <v>0</v>
      </c>
      <c r="AS183" s="19">
        <f t="shared" si="75"/>
        <v>0</v>
      </c>
      <c r="AT183" s="16">
        <f t="shared" si="76"/>
        <v>0</v>
      </c>
      <c r="AU183" s="19">
        <f t="shared" si="77"/>
        <v>0</v>
      </c>
      <c r="AV183" s="19">
        <f t="shared" si="78"/>
        <v>0</v>
      </c>
      <c r="AW183" s="19">
        <f t="shared" si="79"/>
        <v>0</v>
      </c>
      <c r="AX183" s="19">
        <f t="shared" si="80"/>
        <v>0</v>
      </c>
      <c r="AY183" s="19">
        <f t="shared" si="81"/>
        <v>0</v>
      </c>
      <c r="AZ183" s="19">
        <f t="shared" si="82"/>
        <v>0</v>
      </c>
      <c r="BA183" s="19">
        <f t="shared" si="83"/>
        <v>0</v>
      </c>
      <c r="BB183" s="19">
        <f t="shared" si="84"/>
        <v>0</v>
      </c>
      <c r="BC183" s="19">
        <f t="shared" si="85"/>
        <v>0</v>
      </c>
      <c r="BD183" s="19">
        <f t="shared" si="86"/>
        <v>0</v>
      </c>
      <c r="BE183" s="19">
        <f t="shared" si="87"/>
        <v>0</v>
      </c>
      <c r="BF183" s="19">
        <f t="shared" si="88"/>
        <v>0</v>
      </c>
      <c r="BG183" s="19">
        <f t="shared" si="89"/>
        <v>0</v>
      </c>
      <c r="BH183" s="19">
        <f t="shared" si="90"/>
        <v>0</v>
      </c>
      <c r="BI183" s="19">
        <f t="shared" si="91"/>
        <v>0</v>
      </c>
      <c r="BJ183" s="19">
        <f t="shared" si="92"/>
        <v>0</v>
      </c>
      <c r="BK183" s="16">
        <f t="shared" si="93"/>
        <v>0</v>
      </c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</row>
    <row r="184" spans="1:92" x14ac:dyDescent="0.25">
      <c r="A184" s="33" t="s">
        <v>148</v>
      </c>
      <c r="B184" s="32">
        <v>3.5000000000000003E-2</v>
      </c>
      <c r="C184" s="30">
        <v>0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16">
        <f t="shared" si="94"/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9">
        <v>0</v>
      </c>
      <c r="X184" s="9">
        <v>0</v>
      </c>
      <c r="Y184" s="9">
        <v>0</v>
      </c>
      <c r="Z184" s="9">
        <v>0</v>
      </c>
      <c r="AA184" s="9">
        <v>0</v>
      </c>
      <c r="AB184" s="9">
        <v>0</v>
      </c>
      <c r="AC184" s="9">
        <v>0</v>
      </c>
      <c r="AD184" s="9">
        <v>0</v>
      </c>
      <c r="AE184" s="9">
        <v>0</v>
      </c>
      <c r="AF184" s="16">
        <f t="shared" si="64"/>
        <v>0</v>
      </c>
      <c r="AG184" s="31">
        <v>0</v>
      </c>
      <c r="AH184" s="31">
        <f t="shared" si="95"/>
        <v>0</v>
      </c>
      <c r="AI184" s="30">
        <f t="shared" si="65"/>
        <v>0</v>
      </c>
      <c r="AJ184" s="30">
        <f t="shared" si="66"/>
        <v>0</v>
      </c>
      <c r="AK184" s="30">
        <f t="shared" si="67"/>
        <v>0</v>
      </c>
      <c r="AL184" s="30">
        <f t="shared" si="68"/>
        <v>0</v>
      </c>
      <c r="AM184" s="30">
        <f t="shared" si="69"/>
        <v>0</v>
      </c>
      <c r="AN184" s="9">
        <f t="shared" si="70"/>
        <v>0</v>
      </c>
      <c r="AO184" s="19">
        <f t="shared" si="71"/>
        <v>0</v>
      </c>
      <c r="AP184" s="19">
        <f t="shared" si="72"/>
        <v>0</v>
      </c>
      <c r="AQ184" s="19">
        <f t="shared" si="73"/>
        <v>0</v>
      </c>
      <c r="AR184" s="19">
        <f t="shared" si="74"/>
        <v>0</v>
      </c>
      <c r="AS184" s="19">
        <f t="shared" si="75"/>
        <v>0</v>
      </c>
      <c r="AT184" s="16">
        <f t="shared" si="76"/>
        <v>0</v>
      </c>
      <c r="AU184" s="19">
        <f t="shared" si="77"/>
        <v>0</v>
      </c>
      <c r="AV184" s="19">
        <f t="shared" si="78"/>
        <v>0</v>
      </c>
      <c r="AW184" s="19">
        <f t="shared" si="79"/>
        <v>0</v>
      </c>
      <c r="AX184" s="19">
        <f t="shared" si="80"/>
        <v>0</v>
      </c>
      <c r="AY184" s="19">
        <f t="shared" si="81"/>
        <v>0</v>
      </c>
      <c r="AZ184" s="19">
        <f t="shared" si="82"/>
        <v>0</v>
      </c>
      <c r="BA184" s="19">
        <f t="shared" si="83"/>
        <v>0</v>
      </c>
      <c r="BB184" s="19">
        <f t="shared" si="84"/>
        <v>0</v>
      </c>
      <c r="BC184" s="19">
        <f t="shared" si="85"/>
        <v>0</v>
      </c>
      <c r="BD184" s="19">
        <f t="shared" si="86"/>
        <v>0</v>
      </c>
      <c r="BE184" s="19">
        <f t="shared" si="87"/>
        <v>0</v>
      </c>
      <c r="BF184" s="19">
        <f t="shared" si="88"/>
        <v>0</v>
      </c>
      <c r="BG184" s="19">
        <f t="shared" si="89"/>
        <v>0</v>
      </c>
      <c r="BH184" s="19">
        <f t="shared" si="90"/>
        <v>0</v>
      </c>
      <c r="BI184" s="19">
        <f t="shared" si="91"/>
        <v>0</v>
      </c>
      <c r="BJ184" s="19">
        <f t="shared" si="92"/>
        <v>0</v>
      </c>
      <c r="BK184" s="16">
        <f t="shared" si="93"/>
        <v>0</v>
      </c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</row>
    <row r="185" spans="1:92" x14ac:dyDescent="0.25">
      <c r="A185" s="33" t="s">
        <v>147</v>
      </c>
      <c r="B185" s="32">
        <v>3.5000000000000003E-2</v>
      </c>
      <c r="C185" s="30">
        <v>0</v>
      </c>
      <c r="D185" s="9">
        <v>0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16">
        <f t="shared" si="94"/>
        <v>0</v>
      </c>
      <c r="P185" s="9">
        <v>0</v>
      </c>
      <c r="Q185" s="9">
        <v>0</v>
      </c>
      <c r="R185" s="9">
        <v>0</v>
      </c>
      <c r="S185" s="9">
        <v>0</v>
      </c>
      <c r="T185" s="9">
        <v>0</v>
      </c>
      <c r="U185" s="9">
        <v>0</v>
      </c>
      <c r="V185" s="9">
        <v>0</v>
      </c>
      <c r="W185" s="9">
        <v>0</v>
      </c>
      <c r="X185" s="9">
        <v>0</v>
      </c>
      <c r="Y185" s="9">
        <v>0</v>
      </c>
      <c r="Z185" s="9">
        <v>0</v>
      </c>
      <c r="AA185" s="9">
        <v>0</v>
      </c>
      <c r="AB185" s="9">
        <v>0</v>
      </c>
      <c r="AC185" s="9">
        <v>0</v>
      </c>
      <c r="AD185" s="9">
        <v>0</v>
      </c>
      <c r="AE185" s="9">
        <v>0</v>
      </c>
      <c r="AF185" s="16">
        <f t="shared" si="64"/>
        <v>0</v>
      </c>
      <c r="AG185" s="31">
        <v>0</v>
      </c>
      <c r="AH185" s="31">
        <f t="shared" si="95"/>
        <v>0</v>
      </c>
      <c r="AI185" s="30">
        <f t="shared" si="65"/>
        <v>0</v>
      </c>
      <c r="AJ185" s="30">
        <f t="shared" si="66"/>
        <v>0</v>
      </c>
      <c r="AK185" s="30">
        <f t="shared" si="67"/>
        <v>0</v>
      </c>
      <c r="AL185" s="30">
        <f t="shared" si="68"/>
        <v>0</v>
      </c>
      <c r="AM185" s="30">
        <f t="shared" si="69"/>
        <v>0</v>
      </c>
      <c r="AN185" s="9">
        <f t="shared" si="70"/>
        <v>0</v>
      </c>
      <c r="AO185" s="19">
        <f t="shared" si="71"/>
        <v>0</v>
      </c>
      <c r="AP185" s="19">
        <f t="shared" si="72"/>
        <v>0</v>
      </c>
      <c r="AQ185" s="19">
        <f t="shared" si="73"/>
        <v>0</v>
      </c>
      <c r="AR185" s="19">
        <f t="shared" si="74"/>
        <v>0</v>
      </c>
      <c r="AS185" s="19">
        <f t="shared" si="75"/>
        <v>0</v>
      </c>
      <c r="AT185" s="16">
        <f t="shared" si="76"/>
        <v>0</v>
      </c>
      <c r="AU185" s="19">
        <f t="shared" si="77"/>
        <v>0</v>
      </c>
      <c r="AV185" s="19">
        <f t="shared" si="78"/>
        <v>0</v>
      </c>
      <c r="AW185" s="19">
        <f t="shared" si="79"/>
        <v>0</v>
      </c>
      <c r="AX185" s="19">
        <f t="shared" si="80"/>
        <v>0</v>
      </c>
      <c r="AY185" s="19">
        <f t="shared" si="81"/>
        <v>0</v>
      </c>
      <c r="AZ185" s="19">
        <f t="shared" si="82"/>
        <v>0</v>
      </c>
      <c r="BA185" s="19">
        <f t="shared" si="83"/>
        <v>0</v>
      </c>
      <c r="BB185" s="19">
        <f t="shared" si="84"/>
        <v>0</v>
      </c>
      <c r="BC185" s="19">
        <f t="shared" si="85"/>
        <v>0</v>
      </c>
      <c r="BD185" s="19">
        <f t="shared" si="86"/>
        <v>0</v>
      </c>
      <c r="BE185" s="19">
        <f t="shared" si="87"/>
        <v>0</v>
      </c>
      <c r="BF185" s="19">
        <f t="shared" si="88"/>
        <v>0</v>
      </c>
      <c r="BG185" s="19">
        <f t="shared" si="89"/>
        <v>0</v>
      </c>
      <c r="BH185" s="19">
        <f t="shared" si="90"/>
        <v>0</v>
      </c>
      <c r="BI185" s="19">
        <f t="shared" si="91"/>
        <v>0</v>
      </c>
      <c r="BJ185" s="19">
        <f t="shared" si="92"/>
        <v>0</v>
      </c>
      <c r="BK185" s="16">
        <f t="shared" si="93"/>
        <v>0</v>
      </c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</row>
    <row r="186" spans="1:92" x14ac:dyDescent="0.25">
      <c r="A186" s="33" t="s">
        <v>146</v>
      </c>
      <c r="B186" s="32">
        <v>3.4599999999999999E-2</v>
      </c>
      <c r="C186" s="30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16">
        <f t="shared" si="94"/>
        <v>0</v>
      </c>
      <c r="P186" s="9">
        <v>0</v>
      </c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9">
        <v>0</v>
      </c>
      <c r="W186" s="9">
        <v>0</v>
      </c>
      <c r="X186" s="9">
        <v>0</v>
      </c>
      <c r="Y186" s="9">
        <v>0</v>
      </c>
      <c r="Z186" s="9">
        <v>0</v>
      </c>
      <c r="AA186" s="9">
        <v>0</v>
      </c>
      <c r="AB186" s="9">
        <v>0</v>
      </c>
      <c r="AC186" s="9">
        <v>0</v>
      </c>
      <c r="AD186" s="9">
        <v>0</v>
      </c>
      <c r="AE186" s="9">
        <v>0</v>
      </c>
      <c r="AF186" s="16">
        <f t="shared" si="64"/>
        <v>0</v>
      </c>
      <c r="AG186" s="31">
        <v>0</v>
      </c>
      <c r="AH186" s="31">
        <f t="shared" si="95"/>
        <v>0</v>
      </c>
      <c r="AI186" s="30">
        <f t="shared" si="65"/>
        <v>0</v>
      </c>
      <c r="AJ186" s="30">
        <f t="shared" si="66"/>
        <v>0</v>
      </c>
      <c r="AK186" s="30">
        <f t="shared" si="67"/>
        <v>0</v>
      </c>
      <c r="AL186" s="30">
        <f t="shared" si="68"/>
        <v>0</v>
      </c>
      <c r="AM186" s="30">
        <f t="shared" si="69"/>
        <v>0</v>
      </c>
      <c r="AN186" s="9">
        <f t="shared" si="70"/>
        <v>0</v>
      </c>
      <c r="AO186" s="19">
        <f t="shared" si="71"/>
        <v>0</v>
      </c>
      <c r="AP186" s="19">
        <f t="shared" si="72"/>
        <v>0</v>
      </c>
      <c r="AQ186" s="19">
        <f t="shared" si="73"/>
        <v>0</v>
      </c>
      <c r="AR186" s="19">
        <f t="shared" si="74"/>
        <v>0</v>
      </c>
      <c r="AS186" s="19">
        <f t="shared" si="75"/>
        <v>0</v>
      </c>
      <c r="AT186" s="16">
        <f t="shared" si="76"/>
        <v>0</v>
      </c>
      <c r="AU186" s="19">
        <f t="shared" si="77"/>
        <v>0</v>
      </c>
      <c r="AV186" s="19">
        <f t="shared" si="78"/>
        <v>0</v>
      </c>
      <c r="AW186" s="19">
        <f t="shared" si="79"/>
        <v>0</v>
      </c>
      <c r="AX186" s="19">
        <f t="shared" si="80"/>
        <v>0</v>
      </c>
      <c r="AY186" s="19">
        <f t="shared" si="81"/>
        <v>0</v>
      </c>
      <c r="AZ186" s="19">
        <f t="shared" si="82"/>
        <v>0</v>
      </c>
      <c r="BA186" s="19">
        <f t="shared" si="83"/>
        <v>0</v>
      </c>
      <c r="BB186" s="19">
        <f t="shared" si="84"/>
        <v>0</v>
      </c>
      <c r="BC186" s="19">
        <f t="shared" si="85"/>
        <v>0</v>
      </c>
      <c r="BD186" s="19">
        <f t="shared" si="86"/>
        <v>0</v>
      </c>
      <c r="BE186" s="19">
        <f t="shared" si="87"/>
        <v>0</v>
      </c>
      <c r="BF186" s="19">
        <f t="shared" si="88"/>
        <v>0</v>
      </c>
      <c r="BG186" s="19">
        <f t="shared" si="89"/>
        <v>0</v>
      </c>
      <c r="BH186" s="19">
        <f t="shared" si="90"/>
        <v>0</v>
      </c>
      <c r="BI186" s="19">
        <f t="shared" si="91"/>
        <v>0</v>
      </c>
      <c r="BJ186" s="19">
        <f t="shared" si="92"/>
        <v>0</v>
      </c>
      <c r="BK186" s="16">
        <f t="shared" si="93"/>
        <v>0</v>
      </c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</row>
    <row r="187" spans="1:92" x14ac:dyDescent="0.25">
      <c r="A187" s="33" t="s">
        <v>145</v>
      </c>
      <c r="B187" s="32">
        <v>3.4599999999999999E-2</v>
      </c>
      <c r="C187" s="30">
        <v>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16">
        <f t="shared" si="94"/>
        <v>0</v>
      </c>
      <c r="P187" s="9">
        <v>0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0</v>
      </c>
      <c r="AB187" s="9">
        <v>0</v>
      </c>
      <c r="AC187" s="9">
        <v>0</v>
      </c>
      <c r="AD187" s="9">
        <v>0</v>
      </c>
      <c r="AE187" s="9">
        <v>0</v>
      </c>
      <c r="AF187" s="16">
        <f t="shared" si="64"/>
        <v>0</v>
      </c>
      <c r="AG187" s="31">
        <v>0</v>
      </c>
      <c r="AH187" s="31">
        <f t="shared" si="95"/>
        <v>0</v>
      </c>
      <c r="AI187" s="30">
        <f t="shared" si="65"/>
        <v>0</v>
      </c>
      <c r="AJ187" s="30">
        <f t="shared" si="66"/>
        <v>0</v>
      </c>
      <c r="AK187" s="30">
        <f t="shared" si="67"/>
        <v>0</v>
      </c>
      <c r="AL187" s="30">
        <f t="shared" si="68"/>
        <v>0</v>
      </c>
      <c r="AM187" s="30">
        <f t="shared" si="69"/>
        <v>0</v>
      </c>
      <c r="AN187" s="9">
        <f t="shared" si="70"/>
        <v>0</v>
      </c>
      <c r="AO187" s="19">
        <f t="shared" si="71"/>
        <v>0</v>
      </c>
      <c r="AP187" s="19">
        <f t="shared" si="72"/>
        <v>0</v>
      </c>
      <c r="AQ187" s="19">
        <f t="shared" si="73"/>
        <v>0</v>
      </c>
      <c r="AR187" s="19">
        <f t="shared" si="74"/>
        <v>0</v>
      </c>
      <c r="AS187" s="19">
        <f t="shared" si="75"/>
        <v>0</v>
      </c>
      <c r="AT187" s="16">
        <f t="shared" si="76"/>
        <v>0</v>
      </c>
      <c r="AU187" s="19">
        <f t="shared" si="77"/>
        <v>0</v>
      </c>
      <c r="AV187" s="19">
        <f t="shared" si="78"/>
        <v>0</v>
      </c>
      <c r="AW187" s="19">
        <f t="shared" si="79"/>
        <v>0</v>
      </c>
      <c r="AX187" s="19">
        <f t="shared" si="80"/>
        <v>0</v>
      </c>
      <c r="AY187" s="19">
        <f t="shared" si="81"/>
        <v>0</v>
      </c>
      <c r="AZ187" s="19">
        <f t="shared" si="82"/>
        <v>0</v>
      </c>
      <c r="BA187" s="19">
        <f t="shared" si="83"/>
        <v>0</v>
      </c>
      <c r="BB187" s="19">
        <f t="shared" si="84"/>
        <v>0</v>
      </c>
      <c r="BC187" s="19">
        <f t="shared" si="85"/>
        <v>0</v>
      </c>
      <c r="BD187" s="19">
        <f t="shared" si="86"/>
        <v>0</v>
      </c>
      <c r="BE187" s="19">
        <f t="shared" si="87"/>
        <v>0</v>
      </c>
      <c r="BF187" s="19">
        <f t="shared" si="88"/>
        <v>0</v>
      </c>
      <c r="BG187" s="19">
        <f t="shared" si="89"/>
        <v>0</v>
      </c>
      <c r="BH187" s="19">
        <f t="shared" si="90"/>
        <v>0</v>
      </c>
      <c r="BI187" s="19">
        <f t="shared" si="91"/>
        <v>0</v>
      </c>
      <c r="BJ187" s="19">
        <f t="shared" si="92"/>
        <v>0</v>
      </c>
      <c r="BK187" s="16">
        <f t="shared" si="93"/>
        <v>0</v>
      </c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</row>
    <row r="188" spans="1:92" x14ac:dyDescent="0.25">
      <c r="A188" s="33" t="s">
        <v>144</v>
      </c>
      <c r="B188" s="32">
        <v>3.4700000000000002E-2</v>
      </c>
      <c r="C188" s="30">
        <v>0</v>
      </c>
      <c r="D188" s="9">
        <v>0</v>
      </c>
      <c r="E188" s="9">
        <v>0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16">
        <f t="shared" si="94"/>
        <v>0</v>
      </c>
      <c r="P188" s="9">
        <v>0</v>
      </c>
      <c r="Q188" s="9">
        <v>0</v>
      </c>
      <c r="R188" s="9">
        <v>0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9">
        <v>0</v>
      </c>
      <c r="Y188" s="9">
        <v>0</v>
      </c>
      <c r="Z188" s="9">
        <v>0</v>
      </c>
      <c r="AA188" s="9">
        <v>0</v>
      </c>
      <c r="AB188" s="9">
        <v>0</v>
      </c>
      <c r="AC188" s="9">
        <v>0</v>
      </c>
      <c r="AD188" s="9">
        <v>0</v>
      </c>
      <c r="AE188" s="9">
        <v>0</v>
      </c>
      <c r="AF188" s="16">
        <f t="shared" si="64"/>
        <v>0</v>
      </c>
      <c r="AG188" s="31">
        <v>0</v>
      </c>
      <c r="AH188" s="31">
        <f t="shared" si="95"/>
        <v>0</v>
      </c>
      <c r="AI188" s="30">
        <f t="shared" si="65"/>
        <v>0</v>
      </c>
      <c r="AJ188" s="30">
        <f t="shared" si="66"/>
        <v>0</v>
      </c>
      <c r="AK188" s="30">
        <f t="shared" si="67"/>
        <v>0</v>
      </c>
      <c r="AL188" s="30">
        <f t="shared" si="68"/>
        <v>0</v>
      </c>
      <c r="AM188" s="30">
        <f t="shared" si="69"/>
        <v>0</v>
      </c>
      <c r="AN188" s="9">
        <f t="shared" si="70"/>
        <v>0</v>
      </c>
      <c r="AO188" s="19">
        <f t="shared" si="71"/>
        <v>0</v>
      </c>
      <c r="AP188" s="19">
        <f t="shared" si="72"/>
        <v>0</v>
      </c>
      <c r="AQ188" s="19">
        <f t="shared" si="73"/>
        <v>0</v>
      </c>
      <c r="AR188" s="19">
        <f t="shared" si="74"/>
        <v>0</v>
      </c>
      <c r="AS188" s="19">
        <f t="shared" si="75"/>
        <v>0</v>
      </c>
      <c r="AT188" s="16">
        <f t="shared" si="76"/>
        <v>0</v>
      </c>
      <c r="AU188" s="19">
        <f t="shared" si="77"/>
        <v>0</v>
      </c>
      <c r="AV188" s="19">
        <f t="shared" si="78"/>
        <v>0</v>
      </c>
      <c r="AW188" s="19">
        <f t="shared" si="79"/>
        <v>0</v>
      </c>
      <c r="AX188" s="19">
        <f t="shared" si="80"/>
        <v>0</v>
      </c>
      <c r="AY188" s="19">
        <f t="shared" si="81"/>
        <v>0</v>
      </c>
      <c r="AZ188" s="19">
        <f t="shared" si="82"/>
        <v>0</v>
      </c>
      <c r="BA188" s="19">
        <f t="shared" si="83"/>
        <v>0</v>
      </c>
      <c r="BB188" s="19">
        <f t="shared" si="84"/>
        <v>0</v>
      </c>
      <c r="BC188" s="19">
        <f t="shared" si="85"/>
        <v>0</v>
      </c>
      <c r="BD188" s="19">
        <f t="shared" si="86"/>
        <v>0</v>
      </c>
      <c r="BE188" s="19">
        <f t="shared" si="87"/>
        <v>0</v>
      </c>
      <c r="BF188" s="19">
        <f t="shared" si="88"/>
        <v>0</v>
      </c>
      <c r="BG188" s="19">
        <f t="shared" si="89"/>
        <v>0</v>
      </c>
      <c r="BH188" s="19">
        <f t="shared" si="90"/>
        <v>0</v>
      </c>
      <c r="BI188" s="19">
        <f t="shared" si="91"/>
        <v>0</v>
      </c>
      <c r="BJ188" s="19">
        <f t="shared" si="92"/>
        <v>0</v>
      </c>
      <c r="BK188" s="16">
        <f t="shared" si="93"/>
        <v>0</v>
      </c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</row>
    <row r="189" spans="1:92" x14ac:dyDescent="0.25">
      <c r="A189" s="33" t="s">
        <v>143</v>
      </c>
      <c r="B189" s="32">
        <v>0</v>
      </c>
      <c r="C189" s="30">
        <v>0</v>
      </c>
      <c r="D189" s="9">
        <v>0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16">
        <f t="shared" si="94"/>
        <v>0</v>
      </c>
      <c r="P189" s="9">
        <v>0</v>
      </c>
      <c r="Q189" s="9">
        <v>0</v>
      </c>
      <c r="R189" s="9">
        <v>0</v>
      </c>
      <c r="S189" s="9">
        <v>0</v>
      </c>
      <c r="T189" s="9">
        <v>0</v>
      </c>
      <c r="U189" s="9">
        <v>0</v>
      </c>
      <c r="V189" s="9">
        <v>0</v>
      </c>
      <c r="W189" s="9">
        <v>0</v>
      </c>
      <c r="X189" s="9">
        <v>0</v>
      </c>
      <c r="Y189" s="9">
        <v>0</v>
      </c>
      <c r="Z189" s="9">
        <v>0</v>
      </c>
      <c r="AA189" s="9">
        <v>0</v>
      </c>
      <c r="AB189" s="9">
        <v>0</v>
      </c>
      <c r="AC189" s="9">
        <v>0</v>
      </c>
      <c r="AD189" s="9">
        <v>0</v>
      </c>
      <c r="AE189" s="9">
        <v>0</v>
      </c>
      <c r="AF189" s="16">
        <f t="shared" si="64"/>
        <v>0</v>
      </c>
      <c r="AG189" s="31">
        <v>0</v>
      </c>
      <c r="AH189" s="31">
        <f t="shared" si="95"/>
        <v>0</v>
      </c>
      <c r="AI189" s="30">
        <f t="shared" si="65"/>
        <v>0</v>
      </c>
      <c r="AJ189" s="30">
        <f t="shared" si="66"/>
        <v>0</v>
      </c>
      <c r="AK189" s="30">
        <f t="shared" si="67"/>
        <v>0</v>
      </c>
      <c r="AL189" s="30">
        <f t="shared" si="68"/>
        <v>0</v>
      </c>
      <c r="AM189" s="30">
        <f t="shared" si="69"/>
        <v>0</v>
      </c>
      <c r="AN189" s="9">
        <f t="shared" si="70"/>
        <v>0</v>
      </c>
      <c r="AO189" s="19">
        <f t="shared" si="71"/>
        <v>0</v>
      </c>
      <c r="AP189" s="19">
        <f t="shared" si="72"/>
        <v>0</v>
      </c>
      <c r="AQ189" s="19">
        <f t="shared" si="73"/>
        <v>0</v>
      </c>
      <c r="AR189" s="19">
        <f t="shared" si="74"/>
        <v>0</v>
      </c>
      <c r="AS189" s="19">
        <f t="shared" si="75"/>
        <v>0</v>
      </c>
      <c r="AT189" s="16">
        <f t="shared" si="76"/>
        <v>0</v>
      </c>
      <c r="AU189" s="19">
        <f t="shared" si="77"/>
        <v>0</v>
      </c>
      <c r="AV189" s="19">
        <f t="shared" si="78"/>
        <v>0</v>
      </c>
      <c r="AW189" s="19">
        <f t="shared" si="79"/>
        <v>0</v>
      </c>
      <c r="AX189" s="19">
        <f t="shared" si="80"/>
        <v>0</v>
      </c>
      <c r="AY189" s="19">
        <f t="shared" si="81"/>
        <v>0</v>
      </c>
      <c r="AZ189" s="19">
        <f t="shared" si="82"/>
        <v>0</v>
      </c>
      <c r="BA189" s="19">
        <f t="shared" si="83"/>
        <v>0</v>
      </c>
      <c r="BB189" s="19">
        <f t="shared" si="84"/>
        <v>0</v>
      </c>
      <c r="BC189" s="19">
        <f t="shared" si="85"/>
        <v>0</v>
      </c>
      <c r="BD189" s="19">
        <f t="shared" si="86"/>
        <v>0</v>
      </c>
      <c r="BE189" s="19">
        <f t="shared" si="87"/>
        <v>0</v>
      </c>
      <c r="BF189" s="19">
        <f t="shared" si="88"/>
        <v>0</v>
      </c>
      <c r="BG189" s="19">
        <f t="shared" si="89"/>
        <v>0</v>
      </c>
      <c r="BH189" s="19">
        <f t="shared" si="90"/>
        <v>0</v>
      </c>
      <c r="BI189" s="19">
        <f t="shared" si="91"/>
        <v>0</v>
      </c>
      <c r="BJ189" s="19">
        <f t="shared" si="92"/>
        <v>0</v>
      </c>
      <c r="BK189" s="16">
        <f t="shared" si="93"/>
        <v>0</v>
      </c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</row>
    <row r="190" spans="1:92" x14ac:dyDescent="0.25">
      <c r="A190" s="33" t="s">
        <v>142</v>
      </c>
      <c r="B190" s="32">
        <v>0</v>
      </c>
      <c r="C190" s="30">
        <v>0</v>
      </c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16">
        <f t="shared" si="94"/>
        <v>0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  <c r="Z190" s="9">
        <v>0</v>
      </c>
      <c r="AA190" s="9">
        <v>0</v>
      </c>
      <c r="AB190" s="9">
        <v>0</v>
      </c>
      <c r="AC190" s="9">
        <v>0</v>
      </c>
      <c r="AD190" s="9">
        <v>0</v>
      </c>
      <c r="AE190" s="9">
        <v>0</v>
      </c>
      <c r="AF190" s="16">
        <f t="shared" si="64"/>
        <v>0</v>
      </c>
      <c r="AG190" s="31">
        <v>0</v>
      </c>
      <c r="AH190" s="31">
        <f t="shared" si="95"/>
        <v>0</v>
      </c>
      <c r="AI190" s="30">
        <f t="shared" si="65"/>
        <v>0</v>
      </c>
      <c r="AJ190" s="30">
        <f t="shared" si="66"/>
        <v>0</v>
      </c>
      <c r="AK190" s="30">
        <f t="shared" si="67"/>
        <v>0</v>
      </c>
      <c r="AL190" s="30">
        <f t="shared" si="68"/>
        <v>0</v>
      </c>
      <c r="AM190" s="30">
        <f t="shared" si="69"/>
        <v>0</v>
      </c>
      <c r="AN190" s="9">
        <f t="shared" si="70"/>
        <v>0</v>
      </c>
      <c r="AO190" s="19">
        <f t="shared" si="71"/>
        <v>0</v>
      </c>
      <c r="AP190" s="19">
        <f t="shared" si="72"/>
        <v>0</v>
      </c>
      <c r="AQ190" s="19">
        <f t="shared" si="73"/>
        <v>0</v>
      </c>
      <c r="AR190" s="19">
        <f t="shared" si="74"/>
        <v>0</v>
      </c>
      <c r="AS190" s="19">
        <f t="shared" si="75"/>
        <v>0</v>
      </c>
      <c r="AT190" s="16">
        <f t="shared" si="76"/>
        <v>0</v>
      </c>
      <c r="AU190" s="19">
        <f t="shared" si="77"/>
        <v>0</v>
      </c>
      <c r="AV190" s="19">
        <f t="shared" si="78"/>
        <v>0</v>
      </c>
      <c r="AW190" s="19">
        <f t="shared" si="79"/>
        <v>0</v>
      </c>
      <c r="AX190" s="19">
        <f t="shared" si="80"/>
        <v>0</v>
      </c>
      <c r="AY190" s="19">
        <f t="shared" si="81"/>
        <v>0</v>
      </c>
      <c r="AZ190" s="19">
        <f t="shared" si="82"/>
        <v>0</v>
      </c>
      <c r="BA190" s="19">
        <f t="shared" si="83"/>
        <v>0</v>
      </c>
      <c r="BB190" s="19">
        <f t="shared" si="84"/>
        <v>0</v>
      </c>
      <c r="BC190" s="19">
        <f t="shared" si="85"/>
        <v>0</v>
      </c>
      <c r="BD190" s="19">
        <f t="shared" si="86"/>
        <v>0</v>
      </c>
      <c r="BE190" s="19">
        <f t="shared" si="87"/>
        <v>0</v>
      </c>
      <c r="BF190" s="19">
        <f t="shared" si="88"/>
        <v>0</v>
      </c>
      <c r="BG190" s="19">
        <f t="shared" si="89"/>
        <v>0</v>
      </c>
      <c r="BH190" s="19">
        <f t="shared" si="90"/>
        <v>0</v>
      </c>
      <c r="BI190" s="19">
        <f t="shared" si="91"/>
        <v>0</v>
      </c>
      <c r="BJ190" s="19">
        <f t="shared" si="92"/>
        <v>0</v>
      </c>
      <c r="BK190" s="16">
        <f t="shared" si="93"/>
        <v>0</v>
      </c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</row>
    <row r="191" spans="1:92" x14ac:dyDescent="0.25">
      <c r="A191" s="33" t="s">
        <v>141</v>
      </c>
      <c r="B191" s="32">
        <v>3.6000000000000004E-2</v>
      </c>
      <c r="C191" s="30">
        <v>0</v>
      </c>
      <c r="D191" s="9">
        <v>0</v>
      </c>
      <c r="E191" s="9">
        <v>0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16">
        <f t="shared" si="94"/>
        <v>0</v>
      </c>
      <c r="P191" s="9">
        <v>0</v>
      </c>
      <c r="Q191" s="9">
        <v>0</v>
      </c>
      <c r="R191" s="9">
        <v>0</v>
      </c>
      <c r="S191" s="9">
        <v>0</v>
      </c>
      <c r="T191" s="9">
        <v>0</v>
      </c>
      <c r="U191" s="9">
        <v>0</v>
      </c>
      <c r="V191" s="9">
        <v>0</v>
      </c>
      <c r="W191" s="9">
        <v>0</v>
      </c>
      <c r="X191" s="9">
        <v>0</v>
      </c>
      <c r="Y191" s="9">
        <v>0</v>
      </c>
      <c r="Z191" s="9">
        <v>0</v>
      </c>
      <c r="AA191" s="9">
        <v>0</v>
      </c>
      <c r="AB191" s="9">
        <v>0</v>
      </c>
      <c r="AC191" s="9">
        <v>0</v>
      </c>
      <c r="AD191" s="9">
        <v>0</v>
      </c>
      <c r="AE191" s="9">
        <v>0</v>
      </c>
      <c r="AF191" s="16">
        <f t="shared" si="64"/>
        <v>0</v>
      </c>
      <c r="AG191" s="31">
        <v>0</v>
      </c>
      <c r="AH191" s="31">
        <f t="shared" si="95"/>
        <v>0</v>
      </c>
      <c r="AI191" s="30">
        <f t="shared" si="65"/>
        <v>0</v>
      </c>
      <c r="AJ191" s="30">
        <f t="shared" si="66"/>
        <v>0</v>
      </c>
      <c r="AK191" s="30">
        <f t="shared" si="67"/>
        <v>0</v>
      </c>
      <c r="AL191" s="30">
        <f t="shared" si="68"/>
        <v>0</v>
      </c>
      <c r="AM191" s="30">
        <f t="shared" si="69"/>
        <v>0</v>
      </c>
      <c r="AN191" s="9">
        <f t="shared" si="70"/>
        <v>0</v>
      </c>
      <c r="AO191" s="19">
        <f t="shared" si="71"/>
        <v>0</v>
      </c>
      <c r="AP191" s="19">
        <f t="shared" si="72"/>
        <v>0</v>
      </c>
      <c r="AQ191" s="19">
        <f t="shared" si="73"/>
        <v>0</v>
      </c>
      <c r="AR191" s="19">
        <f t="shared" si="74"/>
        <v>0</v>
      </c>
      <c r="AS191" s="19">
        <f t="shared" si="75"/>
        <v>0</v>
      </c>
      <c r="AT191" s="16">
        <f t="shared" si="76"/>
        <v>0</v>
      </c>
      <c r="AU191" s="19">
        <f t="shared" si="77"/>
        <v>0</v>
      </c>
      <c r="AV191" s="19">
        <f t="shared" si="78"/>
        <v>0</v>
      </c>
      <c r="AW191" s="19">
        <f t="shared" si="79"/>
        <v>0</v>
      </c>
      <c r="AX191" s="19">
        <f t="shared" si="80"/>
        <v>0</v>
      </c>
      <c r="AY191" s="19">
        <f t="shared" si="81"/>
        <v>0</v>
      </c>
      <c r="AZ191" s="19">
        <f t="shared" si="82"/>
        <v>0</v>
      </c>
      <c r="BA191" s="19">
        <f t="shared" si="83"/>
        <v>0</v>
      </c>
      <c r="BB191" s="19">
        <f t="shared" si="84"/>
        <v>0</v>
      </c>
      <c r="BC191" s="19">
        <f t="shared" si="85"/>
        <v>0</v>
      </c>
      <c r="BD191" s="19">
        <f t="shared" si="86"/>
        <v>0</v>
      </c>
      <c r="BE191" s="19">
        <f t="shared" si="87"/>
        <v>0</v>
      </c>
      <c r="BF191" s="19">
        <f t="shared" si="88"/>
        <v>0</v>
      </c>
      <c r="BG191" s="19">
        <f t="shared" si="89"/>
        <v>0</v>
      </c>
      <c r="BH191" s="19">
        <f t="shared" si="90"/>
        <v>0</v>
      </c>
      <c r="BI191" s="19">
        <f t="shared" si="91"/>
        <v>0</v>
      </c>
      <c r="BJ191" s="19">
        <f t="shared" si="92"/>
        <v>0</v>
      </c>
      <c r="BK191" s="16">
        <f t="shared" si="93"/>
        <v>0</v>
      </c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</row>
    <row r="192" spans="1:92" x14ac:dyDescent="0.25">
      <c r="A192" s="33" t="s">
        <v>140</v>
      </c>
      <c r="B192" s="32">
        <v>3.9100000000000003E-2</v>
      </c>
      <c r="C192" s="30">
        <v>0</v>
      </c>
      <c r="D192" s="9">
        <v>0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16">
        <f t="shared" si="94"/>
        <v>0</v>
      </c>
      <c r="P192" s="9">
        <v>0</v>
      </c>
      <c r="Q192" s="9">
        <v>0</v>
      </c>
      <c r="R192" s="9">
        <v>0</v>
      </c>
      <c r="S192" s="9">
        <v>0</v>
      </c>
      <c r="T192" s="9">
        <v>0</v>
      </c>
      <c r="U192" s="9">
        <v>0</v>
      </c>
      <c r="V192" s="9">
        <v>0</v>
      </c>
      <c r="W192" s="9">
        <v>0</v>
      </c>
      <c r="X192" s="9">
        <v>0</v>
      </c>
      <c r="Y192" s="9">
        <v>0</v>
      </c>
      <c r="Z192" s="9">
        <v>0</v>
      </c>
      <c r="AA192" s="9">
        <v>0</v>
      </c>
      <c r="AB192" s="9">
        <v>0</v>
      </c>
      <c r="AC192" s="9">
        <v>0</v>
      </c>
      <c r="AD192" s="9">
        <v>0</v>
      </c>
      <c r="AE192" s="9">
        <v>0</v>
      </c>
      <c r="AF192" s="16">
        <f t="shared" si="64"/>
        <v>0</v>
      </c>
      <c r="AG192" s="31">
        <v>0</v>
      </c>
      <c r="AH192" s="31">
        <f t="shared" si="95"/>
        <v>0</v>
      </c>
      <c r="AI192" s="30">
        <f t="shared" si="65"/>
        <v>0</v>
      </c>
      <c r="AJ192" s="30">
        <f t="shared" si="66"/>
        <v>0</v>
      </c>
      <c r="AK192" s="30">
        <f t="shared" si="67"/>
        <v>0</v>
      </c>
      <c r="AL192" s="30">
        <f t="shared" si="68"/>
        <v>0</v>
      </c>
      <c r="AM192" s="30">
        <f t="shared" si="69"/>
        <v>0</v>
      </c>
      <c r="AN192" s="9">
        <f t="shared" si="70"/>
        <v>0</v>
      </c>
      <c r="AO192" s="19">
        <f t="shared" si="71"/>
        <v>0</v>
      </c>
      <c r="AP192" s="19">
        <f t="shared" si="72"/>
        <v>0</v>
      </c>
      <c r="AQ192" s="19">
        <f t="shared" si="73"/>
        <v>0</v>
      </c>
      <c r="AR192" s="19">
        <f t="shared" si="74"/>
        <v>0</v>
      </c>
      <c r="AS192" s="19">
        <f t="shared" si="75"/>
        <v>0</v>
      </c>
      <c r="AT192" s="16">
        <f t="shared" si="76"/>
        <v>0</v>
      </c>
      <c r="AU192" s="19">
        <f t="shared" si="77"/>
        <v>0</v>
      </c>
      <c r="AV192" s="19">
        <f t="shared" si="78"/>
        <v>0</v>
      </c>
      <c r="AW192" s="19">
        <f t="shared" si="79"/>
        <v>0</v>
      </c>
      <c r="AX192" s="19">
        <f t="shared" si="80"/>
        <v>0</v>
      </c>
      <c r="AY192" s="19">
        <f t="shared" si="81"/>
        <v>0</v>
      </c>
      <c r="AZ192" s="19">
        <f t="shared" si="82"/>
        <v>0</v>
      </c>
      <c r="BA192" s="19">
        <f t="shared" si="83"/>
        <v>0</v>
      </c>
      <c r="BB192" s="19">
        <f t="shared" si="84"/>
        <v>0</v>
      </c>
      <c r="BC192" s="19">
        <f t="shared" si="85"/>
        <v>0</v>
      </c>
      <c r="BD192" s="19">
        <f t="shared" si="86"/>
        <v>0</v>
      </c>
      <c r="BE192" s="19">
        <f t="shared" si="87"/>
        <v>0</v>
      </c>
      <c r="BF192" s="19">
        <f t="shared" si="88"/>
        <v>0</v>
      </c>
      <c r="BG192" s="19">
        <f t="shared" si="89"/>
        <v>0</v>
      </c>
      <c r="BH192" s="19">
        <f t="shared" si="90"/>
        <v>0</v>
      </c>
      <c r="BI192" s="19">
        <f t="shared" si="91"/>
        <v>0</v>
      </c>
      <c r="BJ192" s="19">
        <f t="shared" si="92"/>
        <v>0</v>
      </c>
      <c r="BK192" s="16">
        <f t="shared" si="93"/>
        <v>0</v>
      </c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</row>
    <row r="193" spans="1:92" x14ac:dyDescent="0.25">
      <c r="A193" s="33" t="s">
        <v>139</v>
      </c>
      <c r="B193" s="32">
        <v>3.9399999999999998E-2</v>
      </c>
      <c r="C193" s="30">
        <v>0</v>
      </c>
      <c r="D193" s="9">
        <v>0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16">
        <f t="shared" si="94"/>
        <v>0</v>
      </c>
      <c r="P193" s="9">
        <v>0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0</v>
      </c>
      <c r="AB193" s="9">
        <v>0</v>
      </c>
      <c r="AC193" s="9">
        <v>0</v>
      </c>
      <c r="AD193" s="9">
        <v>0</v>
      </c>
      <c r="AE193" s="9">
        <v>0</v>
      </c>
      <c r="AF193" s="16">
        <f t="shared" si="64"/>
        <v>0</v>
      </c>
      <c r="AG193" s="31">
        <v>0</v>
      </c>
      <c r="AH193" s="31">
        <f t="shared" si="95"/>
        <v>0</v>
      </c>
      <c r="AI193" s="30">
        <f t="shared" si="65"/>
        <v>0</v>
      </c>
      <c r="AJ193" s="30">
        <f t="shared" si="66"/>
        <v>0</v>
      </c>
      <c r="AK193" s="30">
        <f t="shared" si="67"/>
        <v>0</v>
      </c>
      <c r="AL193" s="30">
        <f t="shared" si="68"/>
        <v>0</v>
      </c>
      <c r="AM193" s="30">
        <f t="shared" si="69"/>
        <v>0</v>
      </c>
      <c r="AN193" s="9">
        <f t="shared" si="70"/>
        <v>0</v>
      </c>
      <c r="AO193" s="19">
        <f t="shared" si="71"/>
        <v>0</v>
      </c>
      <c r="AP193" s="19">
        <f t="shared" si="72"/>
        <v>0</v>
      </c>
      <c r="AQ193" s="19">
        <f t="shared" si="73"/>
        <v>0</v>
      </c>
      <c r="AR193" s="19">
        <f t="shared" si="74"/>
        <v>0</v>
      </c>
      <c r="AS193" s="19">
        <f t="shared" si="75"/>
        <v>0</v>
      </c>
      <c r="AT193" s="16">
        <f t="shared" si="76"/>
        <v>0</v>
      </c>
      <c r="AU193" s="19">
        <f t="shared" si="77"/>
        <v>0</v>
      </c>
      <c r="AV193" s="19">
        <f t="shared" si="78"/>
        <v>0</v>
      </c>
      <c r="AW193" s="19">
        <f t="shared" si="79"/>
        <v>0</v>
      </c>
      <c r="AX193" s="19">
        <f t="shared" si="80"/>
        <v>0</v>
      </c>
      <c r="AY193" s="19">
        <f t="shared" si="81"/>
        <v>0</v>
      </c>
      <c r="AZ193" s="19">
        <f t="shared" si="82"/>
        <v>0</v>
      </c>
      <c r="BA193" s="19">
        <f t="shared" si="83"/>
        <v>0</v>
      </c>
      <c r="BB193" s="19">
        <f t="shared" si="84"/>
        <v>0</v>
      </c>
      <c r="BC193" s="19">
        <f t="shared" si="85"/>
        <v>0</v>
      </c>
      <c r="BD193" s="19">
        <f t="shared" si="86"/>
        <v>0</v>
      </c>
      <c r="BE193" s="19">
        <f t="shared" si="87"/>
        <v>0</v>
      </c>
      <c r="BF193" s="19">
        <f t="shared" si="88"/>
        <v>0</v>
      </c>
      <c r="BG193" s="19">
        <f t="shared" si="89"/>
        <v>0</v>
      </c>
      <c r="BH193" s="19">
        <f t="shared" si="90"/>
        <v>0</v>
      </c>
      <c r="BI193" s="19">
        <f t="shared" si="91"/>
        <v>0</v>
      </c>
      <c r="BJ193" s="19">
        <f t="shared" si="92"/>
        <v>0</v>
      </c>
      <c r="BK193" s="16">
        <f t="shared" si="93"/>
        <v>0</v>
      </c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</row>
    <row r="194" spans="1:92" x14ac:dyDescent="0.25">
      <c r="A194" s="33" t="s">
        <v>138</v>
      </c>
      <c r="B194" s="32">
        <v>0</v>
      </c>
      <c r="C194" s="30">
        <v>0</v>
      </c>
      <c r="D194" s="9">
        <v>0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16">
        <f t="shared" si="94"/>
        <v>0</v>
      </c>
      <c r="P194" s="9">
        <v>0</v>
      </c>
      <c r="Q194" s="9">
        <v>0</v>
      </c>
      <c r="R194" s="9">
        <v>0</v>
      </c>
      <c r="S194" s="9">
        <v>0</v>
      </c>
      <c r="T194" s="9">
        <v>0</v>
      </c>
      <c r="U194" s="9">
        <v>0</v>
      </c>
      <c r="V194" s="9">
        <v>0</v>
      </c>
      <c r="W194" s="9">
        <v>0</v>
      </c>
      <c r="X194" s="9">
        <v>0</v>
      </c>
      <c r="Y194" s="9">
        <v>0</v>
      </c>
      <c r="Z194" s="9">
        <v>0</v>
      </c>
      <c r="AA194" s="9">
        <v>0</v>
      </c>
      <c r="AB194" s="9">
        <v>0</v>
      </c>
      <c r="AC194" s="9">
        <v>0</v>
      </c>
      <c r="AD194" s="9">
        <v>0</v>
      </c>
      <c r="AE194" s="9">
        <v>0</v>
      </c>
      <c r="AF194" s="16">
        <f t="shared" si="64"/>
        <v>0</v>
      </c>
      <c r="AG194" s="31">
        <v>0</v>
      </c>
      <c r="AH194" s="31">
        <f t="shared" si="95"/>
        <v>0</v>
      </c>
      <c r="AI194" s="30">
        <f t="shared" si="65"/>
        <v>0</v>
      </c>
      <c r="AJ194" s="30">
        <f t="shared" si="66"/>
        <v>0</v>
      </c>
      <c r="AK194" s="30">
        <f t="shared" si="67"/>
        <v>0</v>
      </c>
      <c r="AL194" s="30">
        <f t="shared" si="68"/>
        <v>0</v>
      </c>
      <c r="AM194" s="30">
        <f t="shared" si="69"/>
        <v>0</v>
      </c>
      <c r="AN194" s="9">
        <f t="shared" si="70"/>
        <v>0</v>
      </c>
      <c r="AO194" s="19">
        <f t="shared" si="71"/>
        <v>0</v>
      </c>
      <c r="AP194" s="19">
        <f t="shared" si="72"/>
        <v>0</v>
      </c>
      <c r="AQ194" s="19">
        <f t="shared" si="73"/>
        <v>0</v>
      </c>
      <c r="AR194" s="19">
        <f t="shared" si="74"/>
        <v>0</v>
      </c>
      <c r="AS194" s="19">
        <f t="shared" si="75"/>
        <v>0</v>
      </c>
      <c r="AT194" s="16">
        <f t="shared" si="76"/>
        <v>0</v>
      </c>
      <c r="AU194" s="19">
        <f t="shared" si="77"/>
        <v>0</v>
      </c>
      <c r="AV194" s="19">
        <f t="shared" si="78"/>
        <v>0</v>
      </c>
      <c r="AW194" s="19">
        <f t="shared" si="79"/>
        <v>0</v>
      </c>
      <c r="AX194" s="19">
        <f t="shared" si="80"/>
        <v>0</v>
      </c>
      <c r="AY194" s="19">
        <f t="shared" si="81"/>
        <v>0</v>
      </c>
      <c r="AZ194" s="19">
        <f t="shared" si="82"/>
        <v>0</v>
      </c>
      <c r="BA194" s="19">
        <f t="shared" si="83"/>
        <v>0</v>
      </c>
      <c r="BB194" s="19">
        <f t="shared" si="84"/>
        <v>0</v>
      </c>
      <c r="BC194" s="19">
        <f t="shared" si="85"/>
        <v>0</v>
      </c>
      <c r="BD194" s="19">
        <f t="shared" si="86"/>
        <v>0</v>
      </c>
      <c r="BE194" s="19">
        <f t="shared" si="87"/>
        <v>0</v>
      </c>
      <c r="BF194" s="19">
        <f t="shared" si="88"/>
        <v>0</v>
      </c>
      <c r="BG194" s="19">
        <f t="shared" si="89"/>
        <v>0</v>
      </c>
      <c r="BH194" s="19">
        <f t="shared" si="90"/>
        <v>0</v>
      </c>
      <c r="BI194" s="19">
        <f t="shared" si="91"/>
        <v>0</v>
      </c>
      <c r="BJ194" s="19">
        <f t="shared" si="92"/>
        <v>0</v>
      </c>
      <c r="BK194" s="16">
        <f t="shared" si="93"/>
        <v>0</v>
      </c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</row>
    <row r="195" spans="1:92" x14ac:dyDescent="0.25">
      <c r="A195" s="33" t="s">
        <v>137</v>
      </c>
      <c r="B195" s="32">
        <v>0.1371</v>
      </c>
      <c r="C195" s="30">
        <v>0</v>
      </c>
      <c r="D195" s="9">
        <v>0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16">
        <f t="shared" si="94"/>
        <v>0</v>
      </c>
      <c r="P195" s="9">
        <v>0</v>
      </c>
      <c r="Q195" s="9">
        <v>0</v>
      </c>
      <c r="R195" s="9">
        <v>0</v>
      </c>
      <c r="S195" s="9">
        <v>0</v>
      </c>
      <c r="T195" s="9">
        <v>0</v>
      </c>
      <c r="U195" s="9">
        <v>0</v>
      </c>
      <c r="V195" s="9">
        <v>0</v>
      </c>
      <c r="W195" s="9">
        <v>0</v>
      </c>
      <c r="X195" s="9">
        <v>0</v>
      </c>
      <c r="Y195" s="9">
        <v>0</v>
      </c>
      <c r="Z195" s="9">
        <v>0</v>
      </c>
      <c r="AA195" s="9">
        <v>0</v>
      </c>
      <c r="AB195" s="9">
        <v>0</v>
      </c>
      <c r="AC195" s="9">
        <v>0</v>
      </c>
      <c r="AD195" s="9">
        <v>0</v>
      </c>
      <c r="AE195" s="9">
        <v>0</v>
      </c>
      <c r="AF195" s="16">
        <f t="shared" si="64"/>
        <v>0</v>
      </c>
      <c r="AG195" s="31">
        <v>0</v>
      </c>
      <c r="AH195" s="31">
        <f t="shared" si="95"/>
        <v>0</v>
      </c>
      <c r="AI195" s="30">
        <f t="shared" si="65"/>
        <v>0</v>
      </c>
      <c r="AJ195" s="30">
        <f t="shared" si="66"/>
        <v>0</v>
      </c>
      <c r="AK195" s="30">
        <f t="shared" si="67"/>
        <v>0</v>
      </c>
      <c r="AL195" s="30">
        <f t="shared" si="68"/>
        <v>0</v>
      </c>
      <c r="AM195" s="30">
        <f t="shared" si="69"/>
        <v>0</v>
      </c>
      <c r="AN195" s="9">
        <f t="shared" si="70"/>
        <v>0</v>
      </c>
      <c r="AO195" s="19">
        <f t="shared" si="71"/>
        <v>0</v>
      </c>
      <c r="AP195" s="19">
        <f t="shared" si="72"/>
        <v>0</v>
      </c>
      <c r="AQ195" s="19">
        <f t="shared" si="73"/>
        <v>0</v>
      </c>
      <c r="AR195" s="19">
        <f t="shared" si="74"/>
        <v>0</v>
      </c>
      <c r="AS195" s="19">
        <f t="shared" si="75"/>
        <v>0</v>
      </c>
      <c r="AT195" s="16">
        <f t="shared" si="76"/>
        <v>0</v>
      </c>
      <c r="AU195" s="19">
        <f t="shared" si="77"/>
        <v>0</v>
      </c>
      <c r="AV195" s="19">
        <f t="shared" si="78"/>
        <v>0</v>
      </c>
      <c r="AW195" s="19">
        <f t="shared" si="79"/>
        <v>0</v>
      </c>
      <c r="AX195" s="19">
        <f t="shared" si="80"/>
        <v>0</v>
      </c>
      <c r="AY195" s="19">
        <f t="shared" si="81"/>
        <v>0</v>
      </c>
      <c r="AZ195" s="19">
        <f t="shared" si="82"/>
        <v>0</v>
      </c>
      <c r="BA195" s="19">
        <f t="shared" si="83"/>
        <v>0</v>
      </c>
      <c r="BB195" s="19">
        <f t="shared" si="84"/>
        <v>0</v>
      </c>
      <c r="BC195" s="19">
        <f t="shared" si="85"/>
        <v>0</v>
      </c>
      <c r="BD195" s="19">
        <f t="shared" si="86"/>
        <v>0</v>
      </c>
      <c r="BE195" s="19">
        <f t="shared" si="87"/>
        <v>0</v>
      </c>
      <c r="BF195" s="19">
        <f t="shared" si="88"/>
        <v>0</v>
      </c>
      <c r="BG195" s="19">
        <f t="shared" si="89"/>
        <v>0</v>
      </c>
      <c r="BH195" s="19">
        <f t="shared" si="90"/>
        <v>0</v>
      </c>
      <c r="BI195" s="19">
        <f t="shared" si="91"/>
        <v>0</v>
      </c>
      <c r="BJ195" s="19">
        <f t="shared" si="92"/>
        <v>0</v>
      </c>
      <c r="BK195" s="16">
        <f t="shared" si="93"/>
        <v>0</v>
      </c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</row>
    <row r="196" spans="1:92" x14ac:dyDescent="0.25">
      <c r="A196" s="33" t="s">
        <v>136</v>
      </c>
      <c r="B196" s="32">
        <v>3.5999999999999997E-2</v>
      </c>
      <c r="C196" s="30">
        <v>0</v>
      </c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16">
        <f t="shared" si="94"/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9">
        <v>0</v>
      </c>
      <c r="AA196" s="9">
        <v>0</v>
      </c>
      <c r="AB196" s="9">
        <v>0</v>
      </c>
      <c r="AC196" s="9">
        <v>0</v>
      </c>
      <c r="AD196" s="9">
        <v>0</v>
      </c>
      <c r="AE196" s="9">
        <v>0</v>
      </c>
      <c r="AF196" s="16">
        <f t="shared" si="64"/>
        <v>0</v>
      </c>
      <c r="AG196" s="31">
        <v>0</v>
      </c>
      <c r="AH196" s="31">
        <f t="shared" si="95"/>
        <v>0</v>
      </c>
      <c r="AI196" s="30">
        <f t="shared" si="65"/>
        <v>0</v>
      </c>
      <c r="AJ196" s="30">
        <f t="shared" si="66"/>
        <v>0</v>
      </c>
      <c r="AK196" s="30">
        <f t="shared" si="67"/>
        <v>0</v>
      </c>
      <c r="AL196" s="30">
        <f t="shared" si="68"/>
        <v>0</v>
      </c>
      <c r="AM196" s="30">
        <f t="shared" si="69"/>
        <v>0</v>
      </c>
      <c r="AN196" s="9">
        <f t="shared" si="70"/>
        <v>0</v>
      </c>
      <c r="AO196" s="19">
        <f t="shared" si="71"/>
        <v>0</v>
      </c>
      <c r="AP196" s="19">
        <f t="shared" si="72"/>
        <v>0</v>
      </c>
      <c r="AQ196" s="19">
        <f t="shared" si="73"/>
        <v>0</v>
      </c>
      <c r="AR196" s="19">
        <f t="shared" si="74"/>
        <v>0</v>
      </c>
      <c r="AS196" s="19">
        <f t="shared" si="75"/>
        <v>0</v>
      </c>
      <c r="AT196" s="16">
        <f t="shared" si="76"/>
        <v>0</v>
      </c>
      <c r="AU196" s="19">
        <f t="shared" si="77"/>
        <v>0</v>
      </c>
      <c r="AV196" s="19">
        <f t="shared" si="78"/>
        <v>0</v>
      </c>
      <c r="AW196" s="19">
        <f t="shared" si="79"/>
        <v>0</v>
      </c>
      <c r="AX196" s="19">
        <f t="shared" si="80"/>
        <v>0</v>
      </c>
      <c r="AY196" s="19">
        <f t="shared" si="81"/>
        <v>0</v>
      </c>
      <c r="AZ196" s="19">
        <f t="shared" si="82"/>
        <v>0</v>
      </c>
      <c r="BA196" s="19">
        <f t="shared" si="83"/>
        <v>0</v>
      </c>
      <c r="BB196" s="19">
        <f t="shared" si="84"/>
        <v>0</v>
      </c>
      <c r="BC196" s="19">
        <f t="shared" si="85"/>
        <v>0</v>
      </c>
      <c r="BD196" s="19">
        <f t="shared" si="86"/>
        <v>0</v>
      </c>
      <c r="BE196" s="19">
        <f t="shared" si="87"/>
        <v>0</v>
      </c>
      <c r="BF196" s="19">
        <f t="shared" si="88"/>
        <v>0</v>
      </c>
      <c r="BG196" s="19">
        <f t="shared" si="89"/>
        <v>0</v>
      </c>
      <c r="BH196" s="19">
        <f t="shared" si="90"/>
        <v>0</v>
      </c>
      <c r="BI196" s="19">
        <f t="shared" si="91"/>
        <v>0</v>
      </c>
      <c r="BJ196" s="19">
        <f t="shared" si="92"/>
        <v>0</v>
      </c>
      <c r="BK196" s="16">
        <f t="shared" si="93"/>
        <v>0</v>
      </c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</row>
    <row r="197" spans="1:92" x14ac:dyDescent="0.25">
      <c r="A197" s="33" t="s">
        <v>135</v>
      </c>
      <c r="B197" s="32">
        <v>3.73E-2</v>
      </c>
      <c r="C197" s="30">
        <v>0</v>
      </c>
      <c r="D197" s="9">
        <v>0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16">
        <f t="shared" si="94"/>
        <v>0</v>
      </c>
      <c r="P197" s="9">
        <v>0</v>
      </c>
      <c r="Q197" s="9">
        <v>0</v>
      </c>
      <c r="R197" s="9">
        <v>0</v>
      </c>
      <c r="S197" s="9">
        <v>0</v>
      </c>
      <c r="T197" s="9">
        <v>0</v>
      </c>
      <c r="U197" s="9">
        <v>0</v>
      </c>
      <c r="V197" s="9">
        <v>0</v>
      </c>
      <c r="W197" s="9">
        <v>0</v>
      </c>
      <c r="X197" s="9">
        <v>0</v>
      </c>
      <c r="Y197" s="9">
        <v>0</v>
      </c>
      <c r="Z197" s="9">
        <v>0</v>
      </c>
      <c r="AA197" s="9">
        <v>0</v>
      </c>
      <c r="AB197" s="9">
        <v>0</v>
      </c>
      <c r="AC197" s="9">
        <v>0</v>
      </c>
      <c r="AD197" s="9">
        <v>0</v>
      </c>
      <c r="AE197" s="9">
        <v>0</v>
      </c>
      <c r="AF197" s="16">
        <f t="shared" ref="AF197:AF260" si="96">SUM(T197:AE197)</f>
        <v>0</v>
      </c>
      <c r="AG197" s="31">
        <v>0</v>
      </c>
      <c r="AH197" s="31">
        <f t="shared" si="95"/>
        <v>0</v>
      </c>
      <c r="AI197" s="30">
        <f t="shared" ref="AI197:AI260" si="97">$B197/12*D197</f>
        <v>0</v>
      </c>
      <c r="AJ197" s="30">
        <f t="shared" ref="AJ197:AJ260" si="98">$B197/12*E197</f>
        <v>0</v>
      </c>
      <c r="AK197" s="30">
        <f t="shared" ref="AK197:AK260" si="99">$B197/12*F197</f>
        <v>0</v>
      </c>
      <c r="AL197" s="30">
        <f t="shared" ref="AL197:AL260" si="100">$B197/12*G197</f>
        <v>0</v>
      </c>
      <c r="AM197" s="30">
        <f t="shared" ref="AM197:AM260" si="101">$B197/12*H197</f>
        <v>0</v>
      </c>
      <c r="AN197" s="9">
        <f t="shared" ref="AN197:AN260" si="102">$B197/12*I197</f>
        <v>0</v>
      </c>
      <c r="AO197" s="19">
        <f t="shared" ref="AO197:AO260" si="103">$B197/12*J197</f>
        <v>0</v>
      </c>
      <c r="AP197" s="19">
        <f t="shared" ref="AP197:AP260" si="104">$B197/12*K197</f>
        <v>0</v>
      </c>
      <c r="AQ197" s="19">
        <f t="shared" ref="AQ197:AQ260" si="105">$B197/12*L197</f>
        <v>0</v>
      </c>
      <c r="AR197" s="19">
        <f t="shared" ref="AR197:AR260" si="106">$B197/12*M197</f>
        <v>0</v>
      </c>
      <c r="AS197" s="19">
        <f t="shared" ref="AS197:AS260" si="107">$B197/12*N197</f>
        <v>0</v>
      </c>
      <c r="AT197" s="16">
        <f t="shared" ref="AT197:AT260" si="108">$B197/12*O197</f>
        <v>0</v>
      </c>
      <c r="AU197" s="19">
        <f t="shared" ref="AU197:AU260" si="109">$B197/12*P197</f>
        <v>0</v>
      </c>
      <c r="AV197" s="19">
        <f t="shared" ref="AV197:AV260" si="110">$B197/12*Q197</f>
        <v>0</v>
      </c>
      <c r="AW197" s="19">
        <f t="shared" ref="AW197:AW260" si="111">$B197/12*R197</f>
        <v>0</v>
      </c>
      <c r="AX197" s="19">
        <f t="shared" ref="AX197:AX260" si="112">$B197/12*S197</f>
        <v>0</v>
      </c>
      <c r="AY197" s="19">
        <f t="shared" ref="AY197:AY260" si="113">$B197/12*T197</f>
        <v>0</v>
      </c>
      <c r="AZ197" s="19">
        <f t="shared" ref="AZ197:AZ260" si="114">$B197/12*U197</f>
        <v>0</v>
      </c>
      <c r="BA197" s="19">
        <f t="shared" ref="BA197:BA260" si="115">$B197/12*V197</f>
        <v>0</v>
      </c>
      <c r="BB197" s="19">
        <f t="shared" ref="BB197:BB260" si="116">$B197/12*W197</f>
        <v>0</v>
      </c>
      <c r="BC197" s="19">
        <f t="shared" ref="BC197:BC260" si="117">$B197/12*X197</f>
        <v>0</v>
      </c>
      <c r="BD197" s="19">
        <f t="shared" ref="BD197:BD260" si="118">$B197/12*Y197</f>
        <v>0</v>
      </c>
      <c r="BE197" s="19">
        <f t="shared" ref="BE197:BE260" si="119">$B197/12*Z197</f>
        <v>0</v>
      </c>
      <c r="BF197" s="19">
        <f t="shared" ref="BF197:BF260" si="120">$B197/12*AA197</f>
        <v>0</v>
      </c>
      <c r="BG197" s="19">
        <f t="shared" ref="BG197:BG260" si="121">$B197/12*AB197</f>
        <v>0</v>
      </c>
      <c r="BH197" s="19">
        <f t="shared" ref="BH197:BH260" si="122">$B197/12*AC197</f>
        <v>0</v>
      </c>
      <c r="BI197" s="19">
        <f t="shared" ref="BI197:BI260" si="123">$B197/12*AD197</f>
        <v>0</v>
      </c>
      <c r="BJ197" s="19">
        <f t="shared" ref="BJ197:BJ260" si="124">$B197/12*AE197</f>
        <v>0</v>
      </c>
      <c r="BK197" s="16">
        <f t="shared" ref="BK197:BK260" si="125">$B197/12*AF197</f>
        <v>0</v>
      </c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</row>
    <row r="198" spans="1:92" x14ac:dyDescent="0.25">
      <c r="A198" s="33" t="s">
        <v>134</v>
      </c>
      <c r="B198" s="32">
        <v>3.6999999999999998E-2</v>
      </c>
      <c r="C198" s="30">
        <v>0</v>
      </c>
      <c r="D198" s="9">
        <v>0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16">
        <f t="shared" ref="O198:O261" si="126">SUM(C198:N198)</f>
        <v>0</v>
      </c>
      <c r="P198" s="9">
        <v>0</v>
      </c>
      <c r="Q198" s="9">
        <v>0</v>
      </c>
      <c r="R198" s="9">
        <v>0</v>
      </c>
      <c r="S198" s="9">
        <v>0</v>
      </c>
      <c r="T198" s="9">
        <v>0</v>
      </c>
      <c r="U198" s="9">
        <v>0</v>
      </c>
      <c r="V198" s="9">
        <v>0</v>
      </c>
      <c r="W198" s="9">
        <v>0</v>
      </c>
      <c r="X198" s="9">
        <v>0</v>
      </c>
      <c r="Y198" s="9">
        <v>0</v>
      </c>
      <c r="Z198" s="9">
        <v>0</v>
      </c>
      <c r="AA198" s="9">
        <v>0</v>
      </c>
      <c r="AB198" s="9">
        <v>0</v>
      </c>
      <c r="AC198" s="9">
        <v>0</v>
      </c>
      <c r="AD198" s="9">
        <v>0</v>
      </c>
      <c r="AE198" s="9">
        <v>0</v>
      </c>
      <c r="AF198" s="16">
        <f t="shared" si="96"/>
        <v>0</v>
      </c>
      <c r="AG198" s="31">
        <v>0</v>
      </c>
      <c r="AH198" s="31">
        <f t="shared" ref="AH198:AH261" si="127">$B198/12*C198</f>
        <v>0</v>
      </c>
      <c r="AI198" s="30">
        <f t="shared" si="97"/>
        <v>0</v>
      </c>
      <c r="AJ198" s="30">
        <f t="shared" si="98"/>
        <v>0</v>
      </c>
      <c r="AK198" s="30">
        <f t="shared" si="99"/>
        <v>0</v>
      </c>
      <c r="AL198" s="30">
        <f t="shared" si="100"/>
        <v>0</v>
      </c>
      <c r="AM198" s="30">
        <f t="shared" si="101"/>
        <v>0</v>
      </c>
      <c r="AN198" s="9">
        <f t="shared" si="102"/>
        <v>0</v>
      </c>
      <c r="AO198" s="19">
        <f t="shared" si="103"/>
        <v>0</v>
      </c>
      <c r="AP198" s="19">
        <f t="shared" si="104"/>
        <v>0</v>
      </c>
      <c r="AQ198" s="19">
        <f t="shared" si="105"/>
        <v>0</v>
      </c>
      <c r="AR198" s="19">
        <f t="shared" si="106"/>
        <v>0</v>
      </c>
      <c r="AS198" s="19">
        <f t="shared" si="107"/>
        <v>0</v>
      </c>
      <c r="AT198" s="16">
        <f t="shared" si="108"/>
        <v>0</v>
      </c>
      <c r="AU198" s="19">
        <f t="shared" si="109"/>
        <v>0</v>
      </c>
      <c r="AV198" s="19">
        <f t="shared" si="110"/>
        <v>0</v>
      </c>
      <c r="AW198" s="19">
        <f t="shared" si="111"/>
        <v>0</v>
      </c>
      <c r="AX198" s="19">
        <f t="shared" si="112"/>
        <v>0</v>
      </c>
      <c r="AY198" s="19">
        <f t="shared" si="113"/>
        <v>0</v>
      </c>
      <c r="AZ198" s="19">
        <f t="shared" si="114"/>
        <v>0</v>
      </c>
      <c r="BA198" s="19">
        <f t="shared" si="115"/>
        <v>0</v>
      </c>
      <c r="BB198" s="19">
        <f t="shared" si="116"/>
        <v>0</v>
      </c>
      <c r="BC198" s="19">
        <f t="shared" si="117"/>
        <v>0</v>
      </c>
      <c r="BD198" s="19">
        <f t="shared" si="118"/>
        <v>0</v>
      </c>
      <c r="BE198" s="19">
        <f t="shared" si="119"/>
        <v>0</v>
      </c>
      <c r="BF198" s="19">
        <f t="shared" si="120"/>
        <v>0</v>
      </c>
      <c r="BG198" s="19">
        <f t="shared" si="121"/>
        <v>0</v>
      </c>
      <c r="BH198" s="19">
        <f t="shared" si="122"/>
        <v>0</v>
      </c>
      <c r="BI198" s="19">
        <f t="shared" si="123"/>
        <v>0</v>
      </c>
      <c r="BJ198" s="19">
        <f t="shared" si="124"/>
        <v>0</v>
      </c>
      <c r="BK198" s="16">
        <f t="shared" si="125"/>
        <v>0</v>
      </c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</row>
    <row r="199" spans="1:92" x14ac:dyDescent="0.25">
      <c r="A199" s="33" t="s">
        <v>133</v>
      </c>
      <c r="B199" s="32">
        <v>3.8100000000000002E-2</v>
      </c>
      <c r="C199" s="30">
        <v>0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16">
        <f t="shared" si="126"/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0</v>
      </c>
      <c r="AB199" s="9">
        <v>0</v>
      </c>
      <c r="AC199" s="9">
        <v>0</v>
      </c>
      <c r="AD199" s="9">
        <v>0</v>
      </c>
      <c r="AE199" s="9">
        <v>0</v>
      </c>
      <c r="AF199" s="16">
        <f t="shared" si="96"/>
        <v>0</v>
      </c>
      <c r="AG199" s="31">
        <v>0</v>
      </c>
      <c r="AH199" s="31">
        <f t="shared" si="127"/>
        <v>0</v>
      </c>
      <c r="AI199" s="30">
        <f t="shared" si="97"/>
        <v>0</v>
      </c>
      <c r="AJ199" s="30">
        <f t="shared" si="98"/>
        <v>0</v>
      </c>
      <c r="AK199" s="30">
        <f t="shared" si="99"/>
        <v>0</v>
      </c>
      <c r="AL199" s="30">
        <f t="shared" si="100"/>
        <v>0</v>
      </c>
      <c r="AM199" s="30">
        <f t="shared" si="101"/>
        <v>0</v>
      </c>
      <c r="AN199" s="9">
        <f t="shared" si="102"/>
        <v>0</v>
      </c>
      <c r="AO199" s="19">
        <f t="shared" si="103"/>
        <v>0</v>
      </c>
      <c r="AP199" s="19">
        <f t="shared" si="104"/>
        <v>0</v>
      </c>
      <c r="AQ199" s="19">
        <f t="shared" si="105"/>
        <v>0</v>
      </c>
      <c r="AR199" s="19">
        <f t="shared" si="106"/>
        <v>0</v>
      </c>
      <c r="AS199" s="19">
        <f t="shared" si="107"/>
        <v>0</v>
      </c>
      <c r="AT199" s="16">
        <f t="shared" si="108"/>
        <v>0</v>
      </c>
      <c r="AU199" s="19">
        <f t="shared" si="109"/>
        <v>0</v>
      </c>
      <c r="AV199" s="19">
        <f t="shared" si="110"/>
        <v>0</v>
      </c>
      <c r="AW199" s="19">
        <f t="shared" si="111"/>
        <v>0</v>
      </c>
      <c r="AX199" s="19">
        <f t="shared" si="112"/>
        <v>0</v>
      </c>
      <c r="AY199" s="19">
        <f t="shared" si="113"/>
        <v>0</v>
      </c>
      <c r="AZ199" s="19">
        <f t="shared" si="114"/>
        <v>0</v>
      </c>
      <c r="BA199" s="19">
        <f t="shared" si="115"/>
        <v>0</v>
      </c>
      <c r="BB199" s="19">
        <f t="shared" si="116"/>
        <v>0</v>
      </c>
      <c r="BC199" s="19">
        <f t="shared" si="117"/>
        <v>0</v>
      </c>
      <c r="BD199" s="19">
        <f t="shared" si="118"/>
        <v>0</v>
      </c>
      <c r="BE199" s="19">
        <f t="shared" si="119"/>
        <v>0</v>
      </c>
      <c r="BF199" s="19">
        <f t="shared" si="120"/>
        <v>0</v>
      </c>
      <c r="BG199" s="19">
        <f t="shared" si="121"/>
        <v>0</v>
      </c>
      <c r="BH199" s="19">
        <f t="shared" si="122"/>
        <v>0</v>
      </c>
      <c r="BI199" s="19">
        <f t="shared" si="123"/>
        <v>0</v>
      </c>
      <c r="BJ199" s="19">
        <f t="shared" si="124"/>
        <v>0</v>
      </c>
      <c r="BK199" s="16">
        <f t="shared" si="125"/>
        <v>0</v>
      </c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</row>
    <row r="200" spans="1:92" x14ac:dyDescent="0.25">
      <c r="A200" s="33" t="s">
        <v>132</v>
      </c>
      <c r="B200" s="32">
        <v>3.56E-2</v>
      </c>
      <c r="C200" s="30">
        <v>0</v>
      </c>
      <c r="D200" s="9">
        <v>0</v>
      </c>
      <c r="E200" s="9">
        <v>0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16">
        <f t="shared" si="126"/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  <c r="V200" s="9">
        <v>0</v>
      </c>
      <c r="W200" s="9">
        <v>0</v>
      </c>
      <c r="X200" s="9">
        <v>0</v>
      </c>
      <c r="Y200" s="9">
        <v>0</v>
      </c>
      <c r="Z200" s="9">
        <v>0</v>
      </c>
      <c r="AA200" s="9">
        <v>0</v>
      </c>
      <c r="AB200" s="9">
        <v>0</v>
      </c>
      <c r="AC200" s="9">
        <v>0</v>
      </c>
      <c r="AD200" s="9">
        <v>0</v>
      </c>
      <c r="AE200" s="9">
        <v>0</v>
      </c>
      <c r="AF200" s="16">
        <f t="shared" si="96"/>
        <v>0</v>
      </c>
      <c r="AG200" s="31">
        <v>0</v>
      </c>
      <c r="AH200" s="31">
        <f t="shared" si="127"/>
        <v>0</v>
      </c>
      <c r="AI200" s="30">
        <f t="shared" si="97"/>
        <v>0</v>
      </c>
      <c r="AJ200" s="30">
        <f t="shared" si="98"/>
        <v>0</v>
      </c>
      <c r="AK200" s="30">
        <f t="shared" si="99"/>
        <v>0</v>
      </c>
      <c r="AL200" s="30">
        <f t="shared" si="100"/>
        <v>0</v>
      </c>
      <c r="AM200" s="30">
        <f t="shared" si="101"/>
        <v>0</v>
      </c>
      <c r="AN200" s="9">
        <f t="shared" si="102"/>
        <v>0</v>
      </c>
      <c r="AO200" s="19">
        <f t="shared" si="103"/>
        <v>0</v>
      </c>
      <c r="AP200" s="19">
        <f t="shared" si="104"/>
        <v>0</v>
      </c>
      <c r="AQ200" s="19">
        <f t="shared" si="105"/>
        <v>0</v>
      </c>
      <c r="AR200" s="19">
        <f t="shared" si="106"/>
        <v>0</v>
      </c>
      <c r="AS200" s="19">
        <f t="shared" si="107"/>
        <v>0</v>
      </c>
      <c r="AT200" s="16">
        <f t="shared" si="108"/>
        <v>0</v>
      </c>
      <c r="AU200" s="19">
        <f t="shared" si="109"/>
        <v>0</v>
      </c>
      <c r="AV200" s="19">
        <f t="shared" si="110"/>
        <v>0</v>
      </c>
      <c r="AW200" s="19">
        <f t="shared" si="111"/>
        <v>0</v>
      </c>
      <c r="AX200" s="19">
        <f t="shared" si="112"/>
        <v>0</v>
      </c>
      <c r="AY200" s="19">
        <f t="shared" si="113"/>
        <v>0</v>
      </c>
      <c r="AZ200" s="19">
        <f t="shared" si="114"/>
        <v>0</v>
      </c>
      <c r="BA200" s="19">
        <f t="shared" si="115"/>
        <v>0</v>
      </c>
      <c r="BB200" s="19">
        <f t="shared" si="116"/>
        <v>0</v>
      </c>
      <c r="BC200" s="19">
        <f t="shared" si="117"/>
        <v>0</v>
      </c>
      <c r="BD200" s="19">
        <f t="shared" si="118"/>
        <v>0</v>
      </c>
      <c r="BE200" s="19">
        <f t="shared" si="119"/>
        <v>0</v>
      </c>
      <c r="BF200" s="19">
        <f t="shared" si="120"/>
        <v>0</v>
      </c>
      <c r="BG200" s="19">
        <f t="shared" si="121"/>
        <v>0</v>
      </c>
      <c r="BH200" s="19">
        <f t="shared" si="122"/>
        <v>0</v>
      </c>
      <c r="BI200" s="19">
        <f t="shared" si="123"/>
        <v>0</v>
      </c>
      <c r="BJ200" s="19">
        <f t="shared" si="124"/>
        <v>0</v>
      </c>
      <c r="BK200" s="16">
        <f t="shared" si="125"/>
        <v>0</v>
      </c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</row>
    <row r="201" spans="1:92" x14ac:dyDescent="0.25">
      <c r="A201" s="33" t="s">
        <v>131</v>
      </c>
      <c r="B201" s="32">
        <v>3.56E-2</v>
      </c>
      <c r="C201" s="30">
        <v>0</v>
      </c>
      <c r="D201" s="9">
        <v>0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16">
        <f t="shared" si="126"/>
        <v>0</v>
      </c>
      <c r="P201" s="9">
        <v>0</v>
      </c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9">
        <v>0</v>
      </c>
      <c r="W201" s="9">
        <v>0</v>
      </c>
      <c r="X201" s="9">
        <v>0</v>
      </c>
      <c r="Y201" s="9">
        <v>0</v>
      </c>
      <c r="Z201" s="9">
        <v>0</v>
      </c>
      <c r="AA201" s="9">
        <v>0</v>
      </c>
      <c r="AB201" s="9">
        <v>0</v>
      </c>
      <c r="AC201" s="9">
        <v>0</v>
      </c>
      <c r="AD201" s="9">
        <v>0</v>
      </c>
      <c r="AE201" s="9">
        <v>0</v>
      </c>
      <c r="AF201" s="16">
        <f t="shared" si="96"/>
        <v>0</v>
      </c>
      <c r="AG201" s="31">
        <v>0</v>
      </c>
      <c r="AH201" s="31">
        <f t="shared" si="127"/>
        <v>0</v>
      </c>
      <c r="AI201" s="30">
        <f t="shared" si="97"/>
        <v>0</v>
      </c>
      <c r="AJ201" s="30">
        <f t="shared" si="98"/>
        <v>0</v>
      </c>
      <c r="AK201" s="30">
        <f t="shared" si="99"/>
        <v>0</v>
      </c>
      <c r="AL201" s="30">
        <f t="shared" si="100"/>
        <v>0</v>
      </c>
      <c r="AM201" s="30">
        <f t="shared" si="101"/>
        <v>0</v>
      </c>
      <c r="AN201" s="9">
        <f t="shared" si="102"/>
        <v>0</v>
      </c>
      <c r="AO201" s="19">
        <f t="shared" si="103"/>
        <v>0</v>
      </c>
      <c r="AP201" s="19">
        <f t="shared" si="104"/>
        <v>0</v>
      </c>
      <c r="AQ201" s="19">
        <f t="shared" si="105"/>
        <v>0</v>
      </c>
      <c r="AR201" s="19">
        <f t="shared" si="106"/>
        <v>0</v>
      </c>
      <c r="AS201" s="19">
        <f t="shared" si="107"/>
        <v>0</v>
      </c>
      <c r="AT201" s="16">
        <f t="shared" si="108"/>
        <v>0</v>
      </c>
      <c r="AU201" s="19">
        <f t="shared" si="109"/>
        <v>0</v>
      </c>
      <c r="AV201" s="19">
        <f t="shared" si="110"/>
        <v>0</v>
      </c>
      <c r="AW201" s="19">
        <f t="shared" si="111"/>
        <v>0</v>
      </c>
      <c r="AX201" s="19">
        <f t="shared" si="112"/>
        <v>0</v>
      </c>
      <c r="AY201" s="19">
        <f t="shared" si="113"/>
        <v>0</v>
      </c>
      <c r="AZ201" s="19">
        <f t="shared" si="114"/>
        <v>0</v>
      </c>
      <c r="BA201" s="19">
        <f t="shared" si="115"/>
        <v>0</v>
      </c>
      <c r="BB201" s="19">
        <f t="shared" si="116"/>
        <v>0</v>
      </c>
      <c r="BC201" s="19">
        <f t="shared" si="117"/>
        <v>0</v>
      </c>
      <c r="BD201" s="19">
        <f t="shared" si="118"/>
        <v>0</v>
      </c>
      <c r="BE201" s="19">
        <f t="shared" si="119"/>
        <v>0</v>
      </c>
      <c r="BF201" s="19">
        <f t="shared" si="120"/>
        <v>0</v>
      </c>
      <c r="BG201" s="19">
        <f t="shared" si="121"/>
        <v>0</v>
      </c>
      <c r="BH201" s="19">
        <f t="shared" si="122"/>
        <v>0</v>
      </c>
      <c r="BI201" s="19">
        <f t="shared" si="123"/>
        <v>0</v>
      </c>
      <c r="BJ201" s="19">
        <f t="shared" si="124"/>
        <v>0</v>
      </c>
      <c r="BK201" s="16">
        <f t="shared" si="125"/>
        <v>0</v>
      </c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</row>
    <row r="202" spans="1:92" x14ac:dyDescent="0.25">
      <c r="A202" s="33" t="s">
        <v>130</v>
      </c>
      <c r="B202" s="32">
        <v>3.5700000000000003E-2</v>
      </c>
      <c r="C202" s="30">
        <v>0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16">
        <f t="shared" si="126"/>
        <v>0</v>
      </c>
      <c r="P202" s="9">
        <v>0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9">
        <v>0</v>
      </c>
      <c r="AA202" s="9">
        <v>0</v>
      </c>
      <c r="AB202" s="9">
        <v>0</v>
      </c>
      <c r="AC202" s="9">
        <v>0</v>
      </c>
      <c r="AD202" s="9">
        <v>0</v>
      </c>
      <c r="AE202" s="9">
        <v>0</v>
      </c>
      <c r="AF202" s="16">
        <f t="shared" si="96"/>
        <v>0</v>
      </c>
      <c r="AG202" s="31">
        <v>0</v>
      </c>
      <c r="AH202" s="31">
        <f t="shared" si="127"/>
        <v>0</v>
      </c>
      <c r="AI202" s="30">
        <f t="shared" si="97"/>
        <v>0</v>
      </c>
      <c r="AJ202" s="30">
        <f t="shared" si="98"/>
        <v>0</v>
      </c>
      <c r="AK202" s="30">
        <f t="shared" si="99"/>
        <v>0</v>
      </c>
      <c r="AL202" s="30">
        <f t="shared" si="100"/>
        <v>0</v>
      </c>
      <c r="AM202" s="30">
        <f t="shared" si="101"/>
        <v>0</v>
      </c>
      <c r="AN202" s="9">
        <f t="shared" si="102"/>
        <v>0</v>
      </c>
      <c r="AO202" s="19">
        <f t="shared" si="103"/>
        <v>0</v>
      </c>
      <c r="AP202" s="19">
        <f t="shared" si="104"/>
        <v>0</v>
      </c>
      <c r="AQ202" s="19">
        <f t="shared" si="105"/>
        <v>0</v>
      </c>
      <c r="AR202" s="19">
        <f t="shared" si="106"/>
        <v>0</v>
      </c>
      <c r="AS202" s="19">
        <f t="shared" si="107"/>
        <v>0</v>
      </c>
      <c r="AT202" s="16">
        <f t="shared" si="108"/>
        <v>0</v>
      </c>
      <c r="AU202" s="19">
        <f t="shared" si="109"/>
        <v>0</v>
      </c>
      <c r="AV202" s="19">
        <f t="shared" si="110"/>
        <v>0</v>
      </c>
      <c r="AW202" s="19">
        <f t="shared" si="111"/>
        <v>0</v>
      </c>
      <c r="AX202" s="19">
        <f t="shared" si="112"/>
        <v>0</v>
      </c>
      <c r="AY202" s="19">
        <f t="shared" si="113"/>
        <v>0</v>
      </c>
      <c r="AZ202" s="19">
        <f t="shared" si="114"/>
        <v>0</v>
      </c>
      <c r="BA202" s="19">
        <f t="shared" si="115"/>
        <v>0</v>
      </c>
      <c r="BB202" s="19">
        <f t="shared" si="116"/>
        <v>0</v>
      </c>
      <c r="BC202" s="19">
        <f t="shared" si="117"/>
        <v>0</v>
      </c>
      <c r="BD202" s="19">
        <f t="shared" si="118"/>
        <v>0</v>
      </c>
      <c r="BE202" s="19">
        <f t="shared" si="119"/>
        <v>0</v>
      </c>
      <c r="BF202" s="19">
        <f t="shared" si="120"/>
        <v>0</v>
      </c>
      <c r="BG202" s="19">
        <f t="shared" si="121"/>
        <v>0</v>
      </c>
      <c r="BH202" s="19">
        <f t="shared" si="122"/>
        <v>0</v>
      </c>
      <c r="BI202" s="19">
        <f t="shared" si="123"/>
        <v>0</v>
      </c>
      <c r="BJ202" s="19">
        <f t="shared" si="124"/>
        <v>0</v>
      </c>
      <c r="BK202" s="16">
        <f t="shared" si="125"/>
        <v>0</v>
      </c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</row>
    <row r="203" spans="1:92" x14ac:dyDescent="0.25">
      <c r="A203" s="33" t="s">
        <v>129</v>
      </c>
      <c r="B203" s="32">
        <v>0</v>
      </c>
      <c r="C203" s="30">
        <v>0</v>
      </c>
      <c r="D203" s="9">
        <v>0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16">
        <f t="shared" si="126"/>
        <v>0</v>
      </c>
      <c r="P203" s="9">
        <v>0</v>
      </c>
      <c r="Q203" s="9">
        <v>0</v>
      </c>
      <c r="R203" s="9">
        <v>0</v>
      </c>
      <c r="S203" s="9">
        <v>0</v>
      </c>
      <c r="T203" s="9">
        <v>0</v>
      </c>
      <c r="U203" s="9">
        <v>0</v>
      </c>
      <c r="V203" s="9">
        <v>0</v>
      </c>
      <c r="W203" s="9">
        <v>0</v>
      </c>
      <c r="X203" s="9">
        <v>0</v>
      </c>
      <c r="Y203" s="9">
        <v>0</v>
      </c>
      <c r="Z203" s="9">
        <v>0</v>
      </c>
      <c r="AA203" s="9">
        <v>0</v>
      </c>
      <c r="AB203" s="9">
        <v>0</v>
      </c>
      <c r="AC203" s="9">
        <v>0</v>
      </c>
      <c r="AD203" s="9">
        <v>0</v>
      </c>
      <c r="AE203" s="9">
        <v>0</v>
      </c>
      <c r="AF203" s="16">
        <f t="shared" si="96"/>
        <v>0</v>
      </c>
      <c r="AG203" s="31">
        <v>0</v>
      </c>
      <c r="AH203" s="31">
        <f t="shared" si="127"/>
        <v>0</v>
      </c>
      <c r="AI203" s="30">
        <f t="shared" si="97"/>
        <v>0</v>
      </c>
      <c r="AJ203" s="30">
        <f t="shared" si="98"/>
        <v>0</v>
      </c>
      <c r="AK203" s="30">
        <f t="shared" si="99"/>
        <v>0</v>
      </c>
      <c r="AL203" s="30">
        <f t="shared" si="100"/>
        <v>0</v>
      </c>
      <c r="AM203" s="30">
        <f t="shared" si="101"/>
        <v>0</v>
      </c>
      <c r="AN203" s="9">
        <f t="shared" si="102"/>
        <v>0</v>
      </c>
      <c r="AO203" s="19">
        <f t="shared" si="103"/>
        <v>0</v>
      </c>
      <c r="AP203" s="19">
        <f t="shared" si="104"/>
        <v>0</v>
      </c>
      <c r="AQ203" s="19">
        <f t="shared" si="105"/>
        <v>0</v>
      </c>
      <c r="AR203" s="19">
        <f t="shared" si="106"/>
        <v>0</v>
      </c>
      <c r="AS203" s="19">
        <f t="shared" si="107"/>
        <v>0</v>
      </c>
      <c r="AT203" s="16">
        <f t="shared" si="108"/>
        <v>0</v>
      </c>
      <c r="AU203" s="19">
        <f t="shared" si="109"/>
        <v>0</v>
      </c>
      <c r="AV203" s="19">
        <f t="shared" si="110"/>
        <v>0</v>
      </c>
      <c r="AW203" s="19">
        <f t="shared" si="111"/>
        <v>0</v>
      </c>
      <c r="AX203" s="19">
        <f t="shared" si="112"/>
        <v>0</v>
      </c>
      <c r="AY203" s="19">
        <f t="shared" si="113"/>
        <v>0</v>
      </c>
      <c r="AZ203" s="19">
        <f t="shared" si="114"/>
        <v>0</v>
      </c>
      <c r="BA203" s="19">
        <f t="shared" si="115"/>
        <v>0</v>
      </c>
      <c r="BB203" s="19">
        <f t="shared" si="116"/>
        <v>0</v>
      </c>
      <c r="BC203" s="19">
        <f t="shared" si="117"/>
        <v>0</v>
      </c>
      <c r="BD203" s="19">
        <f t="shared" si="118"/>
        <v>0</v>
      </c>
      <c r="BE203" s="19">
        <f t="shared" si="119"/>
        <v>0</v>
      </c>
      <c r="BF203" s="19">
        <f t="shared" si="120"/>
        <v>0</v>
      </c>
      <c r="BG203" s="19">
        <f t="shared" si="121"/>
        <v>0</v>
      </c>
      <c r="BH203" s="19">
        <f t="shared" si="122"/>
        <v>0</v>
      </c>
      <c r="BI203" s="19">
        <f t="shared" si="123"/>
        <v>0</v>
      </c>
      <c r="BJ203" s="19">
        <f t="shared" si="124"/>
        <v>0</v>
      </c>
      <c r="BK203" s="16">
        <f t="shared" si="125"/>
        <v>0</v>
      </c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</row>
    <row r="204" spans="1:92" x14ac:dyDescent="0.25">
      <c r="A204" s="33" t="s">
        <v>128</v>
      </c>
      <c r="B204" s="32">
        <v>3.5799999999999998E-2</v>
      </c>
      <c r="C204" s="30">
        <v>0</v>
      </c>
      <c r="D204" s="9">
        <v>0</v>
      </c>
      <c r="E204" s="9">
        <v>0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16">
        <f t="shared" si="126"/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  <c r="V204" s="9">
        <v>0</v>
      </c>
      <c r="W204" s="9">
        <v>0</v>
      </c>
      <c r="X204" s="9">
        <v>0</v>
      </c>
      <c r="Y204" s="9">
        <v>0</v>
      </c>
      <c r="Z204" s="9">
        <v>0</v>
      </c>
      <c r="AA204" s="9">
        <v>0</v>
      </c>
      <c r="AB204" s="9">
        <v>0</v>
      </c>
      <c r="AC204" s="9">
        <v>0</v>
      </c>
      <c r="AD204" s="9">
        <v>0</v>
      </c>
      <c r="AE204" s="9">
        <v>0</v>
      </c>
      <c r="AF204" s="16">
        <f t="shared" si="96"/>
        <v>0</v>
      </c>
      <c r="AG204" s="31">
        <v>0</v>
      </c>
      <c r="AH204" s="31">
        <f t="shared" si="127"/>
        <v>0</v>
      </c>
      <c r="AI204" s="30">
        <f t="shared" si="97"/>
        <v>0</v>
      </c>
      <c r="AJ204" s="30">
        <f t="shared" si="98"/>
        <v>0</v>
      </c>
      <c r="AK204" s="30">
        <f t="shared" si="99"/>
        <v>0</v>
      </c>
      <c r="AL204" s="30">
        <f t="shared" si="100"/>
        <v>0</v>
      </c>
      <c r="AM204" s="30">
        <f t="shared" si="101"/>
        <v>0</v>
      </c>
      <c r="AN204" s="9">
        <f t="shared" si="102"/>
        <v>0</v>
      </c>
      <c r="AO204" s="19">
        <f t="shared" si="103"/>
        <v>0</v>
      </c>
      <c r="AP204" s="19">
        <f t="shared" si="104"/>
        <v>0</v>
      </c>
      <c r="AQ204" s="19">
        <f t="shared" si="105"/>
        <v>0</v>
      </c>
      <c r="AR204" s="19">
        <f t="shared" si="106"/>
        <v>0</v>
      </c>
      <c r="AS204" s="19">
        <f t="shared" si="107"/>
        <v>0</v>
      </c>
      <c r="AT204" s="16">
        <f t="shared" si="108"/>
        <v>0</v>
      </c>
      <c r="AU204" s="19">
        <f t="shared" si="109"/>
        <v>0</v>
      </c>
      <c r="AV204" s="19">
        <f t="shared" si="110"/>
        <v>0</v>
      </c>
      <c r="AW204" s="19">
        <f t="shared" si="111"/>
        <v>0</v>
      </c>
      <c r="AX204" s="19">
        <f t="shared" si="112"/>
        <v>0</v>
      </c>
      <c r="AY204" s="19">
        <f t="shared" si="113"/>
        <v>0</v>
      </c>
      <c r="AZ204" s="19">
        <f t="shared" si="114"/>
        <v>0</v>
      </c>
      <c r="BA204" s="19">
        <f t="shared" si="115"/>
        <v>0</v>
      </c>
      <c r="BB204" s="19">
        <f t="shared" si="116"/>
        <v>0</v>
      </c>
      <c r="BC204" s="19">
        <f t="shared" si="117"/>
        <v>0</v>
      </c>
      <c r="BD204" s="19">
        <f t="shared" si="118"/>
        <v>0</v>
      </c>
      <c r="BE204" s="19">
        <f t="shared" si="119"/>
        <v>0</v>
      </c>
      <c r="BF204" s="19">
        <f t="shared" si="120"/>
        <v>0</v>
      </c>
      <c r="BG204" s="19">
        <f t="shared" si="121"/>
        <v>0</v>
      </c>
      <c r="BH204" s="19">
        <f t="shared" si="122"/>
        <v>0</v>
      </c>
      <c r="BI204" s="19">
        <f t="shared" si="123"/>
        <v>0</v>
      </c>
      <c r="BJ204" s="19">
        <f t="shared" si="124"/>
        <v>0</v>
      </c>
      <c r="BK204" s="16">
        <f t="shared" si="125"/>
        <v>0</v>
      </c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</row>
    <row r="205" spans="1:92" x14ac:dyDescent="0.25">
      <c r="A205" s="33" t="s">
        <v>127</v>
      </c>
      <c r="B205" s="32">
        <v>3.8399999999999997E-2</v>
      </c>
      <c r="C205" s="30">
        <v>0</v>
      </c>
      <c r="D205" s="9">
        <v>0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16">
        <f t="shared" si="126"/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0</v>
      </c>
      <c r="AB205" s="9">
        <v>0</v>
      </c>
      <c r="AC205" s="9">
        <v>0</v>
      </c>
      <c r="AD205" s="9">
        <v>0</v>
      </c>
      <c r="AE205" s="9">
        <v>0</v>
      </c>
      <c r="AF205" s="16">
        <f t="shared" si="96"/>
        <v>0</v>
      </c>
      <c r="AG205" s="31">
        <v>0</v>
      </c>
      <c r="AH205" s="31">
        <f t="shared" si="127"/>
        <v>0</v>
      </c>
      <c r="AI205" s="30">
        <f t="shared" si="97"/>
        <v>0</v>
      </c>
      <c r="AJ205" s="30">
        <f t="shared" si="98"/>
        <v>0</v>
      </c>
      <c r="AK205" s="30">
        <f t="shared" si="99"/>
        <v>0</v>
      </c>
      <c r="AL205" s="30">
        <f t="shared" si="100"/>
        <v>0</v>
      </c>
      <c r="AM205" s="30">
        <f t="shared" si="101"/>
        <v>0</v>
      </c>
      <c r="AN205" s="9">
        <f t="shared" si="102"/>
        <v>0</v>
      </c>
      <c r="AO205" s="19">
        <f t="shared" si="103"/>
        <v>0</v>
      </c>
      <c r="AP205" s="19">
        <f t="shared" si="104"/>
        <v>0</v>
      </c>
      <c r="AQ205" s="19">
        <f t="shared" si="105"/>
        <v>0</v>
      </c>
      <c r="AR205" s="19">
        <f t="shared" si="106"/>
        <v>0</v>
      </c>
      <c r="AS205" s="19">
        <f t="shared" si="107"/>
        <v>0</v>
      </c>
      <c r="AT205" s="16">
        <f t="shared" si="108"/>
        <v>0</v>
      </c>
      <c r="AU205" s="19">
        <f t="shared" si="109"/>
        <v>0</v>
      </c>
      <c r="AV205" s="19">
        <f t="shared" si="110"/>
        <v>0</v>
      </c>
      <c r="AW205" s="19">
        <f t="shared" si="111"/>
        <v>0</v>
      </c>
      <c r="AX205" s="19">
        <f t="shared" si="112"/>
        <v>0</v>
      </c>
      <c r="AY205" s="19">
        <f t="shared" si="113"/>
        <v>0</v>
      </c>
      <c r="AZ205" s="19">
        <f t="shared" si="114"/>
        <v>0</v>
      </c>
      <c r="BA205" s="19">
        <f t="shared" si="115"/>
        <v>0</v>
      </c>
      <c r="BB205" s="19">
        <f t="shared" si="116"/>
        <v>0</v>
      </c>
      <c r="BC205" s="19">
        <f t="shared" si="117"/>
        <v>0</v>
      </c>
      <c r="BD205" s="19">
        <f t="shared" si="118"/>
        <v>0</v>
      </c>
      <c r="BE205" s="19">
        <f t="shared" si="119"/>
        <v>0</v>
      </c>
      <c r="BF205" s="19">
        <f t="shared" si="120"/>
        <v>0</v>
      </c>
      <c r="BG205" s="19">
        <f t="shared" si="121"/>
        <v>0</v>
      </c>
      <c r="BH205" s="19">
        <f t="shared" si="122"/>
        <v>0</v>
      </c>
      <c r="BI205" s="19">
        <f t="shared" si="123"/>
        <v>0</v>
      </c>
      <c r="BJ205" s="19">
        <f t="shared" si="124"/>
        <v>0</v>
      </c>
      <c r="BK205" s="16">
        <f t="shared" si="125"/>
        <v>0</v>
      </c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</row>
    <row r="206" spans="1:92" x14ac:dyDescent="0.25">
      <c r="A206" s="33" t="s">
        <v>126</v>
      </c>
      <c r="B206" s="32">
        <v>3.9E-2</v>
      </c>
      <c r="C206" s="30">
        <v>0</v>
      </c>
      <c r="D206" s="9">
        <v>0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16">
        <f t="shared" si="126"/>
        <v>0</v>
      </c>
      <c r="P206" s="9">
        <v>0</v>
      </c>
      <c r="Q206" s="9">
        <v>0</v>
      </c>
      <c r="R206" s="9">
        <v>0</v>
      </c>
      <c r="S206" s="9">
        <v>0</v>
      </c>
      <c r="T206" s="9">
        <v>0</v>
      </c>
      <c r="U206" s="9">
        <v>0</v>
      </c>
      <c r="V206" s="9">
        <v>0</v>
      </c>
      <c r="W206" s="9">
        <v>0</v>
      </c>
      <c r="X206" s="9">
        <v>0</v>
      </c>
      <c r="Y206" s="9">
        <v>0</v>
      </c>
      <c r="Z206" s="9">
        <v>0</v>
      </c>
      <c r="AA206" s="9">
        <v>0</v>
      </c>
      <c r="AB206" s="9">
        <v>0</v>
      </c>
      <c r="AC206" s="9">
        <v>0</v>
      </c>
      <c r="AD206" s="9">
        <v>0</v>
      </c>
      <c r="AE206" s="9">
        <v>0</v>
      </c>
      <c r="AF206" s="16">
        <f t="shared" si="96"/>
        <v>0</v>
      </c>
      <c r="AG206" s="31">
        <v>0</v>
      </c>
      <c r="AH206" s="31">
        <f t="shared" si="127"/>
        <v>0</v>
      </c>
      <c r="AI206" s="30">
        <f t="shared" si="97"/>
        <v>0</v>
      </c>
      <c r="AJ206" s="30">
        <f t="shared" si="98"/>
        <v>0</v>
      </c>
      <c r="AK206" s="30">
        <f t="shared" si="99"/>
        <v>0</v>
      </c>
      <c r="AL206" s="30">
        <f t="shared" si="100"/>
        <v>0</v>
      </c>
      <c r="AM206" s="30">
        <f t="shared" si="101"/>
        <v>0</v>
      </c>
      <c r="AN206" s="9">
        <f t="shared" si="102"/>
        <v>0</v>
      </c>
      <c r="AO206" s="19">
        <f t="shared" si="103"/>
        <v>0</v>
      </c>
      <c r="AP206" s="19">
        <f t="shared" si="104"/>
        <v>0</v>
      </c>
      <c r="AQ206" s="19">
        <f t="shared" si="105"/>
        <v>0</v>
      </c>
      <c r="AR206" s="19">
        <f t="shared" si="106"/>
        <v>0</v>
      </c>
      <c r="AS206" s="19">
        <f t="shared" si="107"/>
        <v>0</v>
      </c>
      <c r="AT206" s="16">
        <f t="shared" si="108"/>
        <v>0</v>
      </c>
      <c r="AU206" s="19">
        <f t="shared" si="109"/>
        <v>0</v>
      </c>
      <c r="AV206" s="19">
        <f t="shared" si="110"/>
        <v>0</v>
      </c>
      <c r="AW206" s="19">
        <f t="shared" si="111"/>
        <v>0</v>
      </c>
      <c r="AX206" s="19">
        <f t="shared" si="112"/>
        <v>0</v>
      </c>
      <c r="AY206" s="19">
        <f t="shared" si="113"/>
        <v>0</v>
      </c>
      <c r="AZ206" s="19">
        <f t="shared" si="114"/>
        <v>0</v>
      </c>
      <c r="BA206" s="19">
        <f t="shared" si="115"/>
        <v>0</v>
      </c>
      <c r="BB206" s="19">
        <f t="shared" si="116"/>
        <v>0</v>
      </c>
      <c r="BC206" s="19">
        <f t="shared" si="117"/>
        <v>0</v>
      </c>
      <c r="BD206" s="19">
        <f t="shared" si="118"/>
        <v>0</v>
      </c>
      <c r="BE206" s="19">
        <f t="shared" si="119"/>
        <v>0</v>
      </c>
      <c r="BF206" s="19">
        <f t="shared" si="120"/>
        <v>0</v>
      </c>
      <c r="BG206" s="19">
        <f t="shared" si="121"/>
        <v>0</v>
      </c>
      <c r="BH206" s="19">
        <f t="shared" si="122"/>
        <v>0</v>
      </c>
      <c r="BI206" s="19">
        <f t="shared" si="123"/>
        <v>0</v>
      </c>
      <c r="BJ206" s="19">
        <f t="shared" si="124"/>
        <v>0</v>
      </c>
      <c r="BK206" s="16">
        <f t="shared" si="125"/>
        <v>0</v>
      </c>
      <c r="BM206" s="9"/>
      <c r="BN206" s="9"/>
      <c r="BO206" s="9"/>
      <c r="BP206" s="9"/>
      <c r="BQ206" s="9"/>
      <c r="BR206" s="9"/>
      <c r="BS206" s="9"/>
      <c r="BT206" s="9"/>
      <c r="BU206" s="9"/>
      <c r="BV206" s="9"/>
      <c r="BW206" s="9"/>
      <c r="BX206" s="9"/>
      <c r="BY206" s="9"/>
      <c r="BZ206" s="9"/>
      <c r="CA206" s="9"/>
      <c r="CB206" s="9"/>
      <c r="CC206" s="9"/>
      <c r="CD206" s="9"/>
      <c r="CE206" s="9"/>
      <c r="CF206" s="9"/>
      <c r="CG206" s="9"/>
      <c r="CH206" s="9"/>
      <c r="CI206" s="9"/>
      <c r="CJ206" s="9"/>
      <c r="CK206" s="9"/>
      <c r="CL206" s="9"/>
      <c r="CM206" s="9"/>
      <c r="CN206" s="9"/>
    </row>
    <row r="207" spans="1:92" x14ac:dyDescent="0.25">
      <c r="A207" s="33" t="s">
        <v>125</v>
      </c>
      <c r="B207" s="32">
        <v>0.15240000000000001</v>
      </c>
      <c r="C207" s="30">
        <v>0</v>
      </c>
      <c r="D207" s="9">
        <v>0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16">
        <f t="shared" si="126"/>
        <v>0</v>
      </c>
      <c r="P207" s="9">
        <v>0</v>
      </c>
      <c r="Q207" s="9">
        <v>0</v>
      </c>
      <c r="R207" s="9">
        <v>0</v>
      </c>
      <c r="S207" s="9">
        <v>0</v>
      </c>
      <c r="T207" s="9">
        <v>0</v>
      </c>
      <c r="U207" s="9">
        <v>0</v>
      </c>
      <c r="V207" s="9">
        <v>0</v>
      </c>
      <c r="W207" s="9">
        <v>0</v>
      </c>
      <c r="X207" s="9">
        <v>0</v>
      </c>
      <c r="Y207" s="9">
        <v>0</v>
      </c>
      <c r="Z207" s="9">
        <v>0</v>
      </c>
      <c r="AA207" s="9">
        <v>0</v>
      </c>
      <c r="AB207" s="9">
        <v>0</v>
      </c>
      <c r="AC207" s="9">
        <v>0</v>
      </c>
      <c r="AD207" s="9">
        <v>0</v>
      </c>
      <c r="AE207" s="9">
        <v>0</v>
      </c>
      <c r="AF207" s="16">
        <f t="shared" si="96"/>
        <v>0</v>
      </c>
      <c r="AG207" s="31">
        <v>0</v>
      </c>
      <c r="AH207" s="31">
        <f t="shared" si="127"/>
        <v>0</v>
      </c>
      <c r="AI207" s="30">
        <f t="shared" si="97"/>
        <v>0</v>
      </c>
      <c r="AJ207" s="30">
        <f t="shared" si="98"/>
        <v>0</v>
      </c>
      <c r="AK207" s="30">
        <f t="shared" si="99"/>
        <v>0</v>
      </c>
      <c r="AL207" s="30">
        <f t="shared" si="100"/>
        <v>0</v>
      </c>
      <c r="AM207" s="30">
        <f t="shared" si="101"/>
        <v>0</v>
      </c>
      <c r="AN207" s="9">
        <f t="shared" si="102"/>
        <v>0</v>
      </c>
      <c r="AO207" s="19">
        <f t="shared" si="103"/>
        <v>0</v>
      </c>
      <c r="AP207" s="19">
        <f t="shared" si="104"/>
        <v>0</v>
      </c>
      <c r="AQ207" s="19">
        <f t="shared" si="105"/>
        <v>0</v>
      </c>
      <c r="AR207" s="19">
        <f t="shared" si="106"/>
        <v>0</v>
      </c>
      <c r="AS207" s="19">
        <f t="shared" si="107"/>
        <v>0</v>
      </c>
      <c r="AT207" s="16">
        <f t="shared" si="108"/>
        <v>0</v>
      </c>
      <c r="AU207" s="19">
        <f t="shared" si="109"/>
        <v>0</v>
      </c>
      <c r="AV207" s="19">
        <f t="shared" si="110"/>
        <v>0</v>
      </c>
      <c r="AW207" s="19">
        <f t="shared" si="111"/>
        <v>0</v>
      </c>
      <c r="AX207" s="19">
        <f t="shared" si="112"/>
        <v>0</v>
      </c>
      <c r="AY207" s="19">
        <f t="shared" si="113"/>
        <v>0</v>
      </c>
      <c r="AZ207" s="19">
        <f t="shared" si="114"/>
        <v>0</v>
      </c>
      <c r="BA207" s="19">
        <f t="shared" si="115"/>
        <v>0</v>
      </c>
      <c r="BB207" s="19">
        <f t="shared" si="116"/>
        <v>0</v>
      </c>
      <c r="BC207" s="19">
        <f t="shared" si="117"/>
        <v>0</v>
      </c>
      <c r="BD207" s="19">
        <f t="shared" si="118"/>
        <v>0</v>
      </c>
      <c r="BE207" s="19">
        <f t="shared" si="119"/>
        <v>0</v>
      </c>
      <c r="BF207" s="19">
        <f t="shared" si="120"/>
        <v>0</v>
      </c>
      <c r="BG207" s="19">
        <f t="shared" si="121"/>
        <v>0</v>
      </c>
      <c r="BH207" s="19">
        <f t="shared" si="122"/>
        <v>0</v>
      </c>
      <c r="BI207" s="19">
        <f t="shared" si="123"/>
        <v>0</v>
      </c>
      <c r="BJ207" s="19">
        <f t="shared" si="124"/>
        <v>0</v>
      </c>
      <c r="BK207" s="16">
        <f t="shared" si="125"/>
        <v>0</v>
      </c>
      <c r="BM207" s="9"/>
      <c r="BN207" s="9"/>
      <c r="BO207" s="9"/>
      <c r="BP207" s="9"/>
      <c r="BQ207" s="9"/>
      <c r="BR207" s="9"/>
      <c r="BS207" s="9"/>
      <c r="BT207" s="9"/>
      <c r="BU207" s="9"/>
      <c r="BV207" s="9"/>
      <c r="BW207" s="9"/>
      <c r="BX207" s="9"/>
      <c r="BY207" s="9"/>
      <c r="BZ207" s="9"/>
      <c r="CA207" s="9"/>
      <c r="CB207" s="9"/>
      <c r="CC207" s="9"/>
      <c r="CD207" s="9"/>
      <c r="CE207" s="9"/>
      <c r="CF207" s="9"/>
      <c r="CG207" s="9"/>
      <c r="CH207" s="9"/>
      <c r="CI207" s="9"/>
      <c r="CJ207" s="9"/>
      <c r="CK207" s="9"/>
      <c r="CL207" s="9"/>
      <c r="CM207" s="9"/>
      <c r="CN207" s="9"/>
    </row>
    <row r="208" spans="1:92" x14ac:dyDescent="0.25">
      <c r="A208" s="33" t="s">
        <v>124</v>
      </c>
      <c r="B208" s="32">
        <v>3.7199999999999997E-2</v>
      </c>
      <c r="C208" s="30">
        <v>0</v>
      </c>
      <c r="D208" s="9">
        <v>0</v>
      </c>
      <c r="E208" s="9">
        <v>0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16">
        <f t="shared" si="126"/>
        <v>0</v>
      </c>
      <c r="P208" s="9">
        <v>0</v>
      </c>
      <c r="Q208" s="9">
        <v>0</v>
      </c>
      <c r="R208" s="9">
        <v>0</v>
      </c>
      <c r="S208" s="9">
        <v>0</v>
      </c>
      <c r="T208" s="9">
        <v>0</v>
      </c>
      <c r="U208" s="9">
        <v>0</v>
      </c>
      <c r="V208" s="9">
        <v>0</v>
      </c>
      <c r="W208" s="9">
        <v>0</v>
      </c>
      <c r="X208" s="9">
        <v>0</v>
      </c>
      <c r="Y208" s="9">
        <v>0</v>
      </c>
      <c r="Z208" s="9">
        <v>0</v>
      </c>
      <c r="AA208" s="9">
        <v>0</v>
      </c>
      <c r="AB208" s="9">
        <v>0</v>
      </c>
      <c r="AC208" s="9">
        <v>0</v>
      </c>
      <c r="AD208" s="9">
        <v>0</v>
      </c>
      <c r="AE208" s="9">
        <v>0</v>
      </c>
      <c r="AF208" s="16">
        <f t="shared" si="96"/>
        <v>0</v>
      </c>
      <c r="AG208" s="31">
        <v>0</v>
      </c>
      <c r="AH208" s="31">
        <f t="shared" si="127"/>
        <v>0</v>
      </c>
      <c r="AI208" s="30">
        <f t="shared" si="97"/>
        <v>0</v>
      </c>
      <c r="AJ208" s="30">
        <f t="shared" si="98"/>
        <v>0</v>
      </c>
      <c r="AK208" s="30">
        <f t="shared" si="99"/>
        <v>0</v>
      </c>
      <c r="AL208" s="30">
        <f t="shared" si="100"/>
        <v>0</v>
      </c>
      <c r="AM208" s="30">
        <f t="shared" si="101"/>
        <v>0</v>
      </c>
      <c r="AN208" s="9">
        <f t="shared" si="102"/>
        <v>0</v>
      </c>
      <c r="AO208" s="19">
        <f t="shared" si="103"/>
        <v>0</v>
      </c>
      <c r="AP208" s="19">
        <f t="shared" si="104"/>
        <v>0</v>
      </c>
      <c r="AQ208" s="19">
        <f t="shared" si="105"/>
        <v>0</v>
      </c>
      <c r="AR208" s="19">
        <f t="shared" si="106"/>
        <v>0</v>
      </c>
      <c r="AS208" s="19">
        <f t="shared" si="107"/>
        <v>0</v>
      </c>
      <c r="AT208" s="16">
        <f t="shared" si="108"/>
        <v>0</v>
      </c>
      <c r="AU208" s="19">
        <f t="shared" si="109"/>
        <v>0</v>
      </c>
      <c r="AV208" s="19">
        <f t="shared" si="110"/>
        <v>0</v>
      </c>
      <c r="AW208" s="19">
        <f t="shared" si="111"/>
        <v>0</v>
      </c>
      <c r="AX208" s="19">
        <f t="shared" si="112"/>
        <v>0</v>
      </c>
      <c r="AY208" s="19">
        <f t="shared" si="113"/>
        <v>0</v>
      </c>
      <c r="AZ208" s="19">
        <f t="shared" si="114"/>
        <v>0</v>
      </c>
      <c r="BA208" s="19">
        <f t="shared" si="115"/>
        <v>0</v>
      </c>
      <c r="BB208" s="19">
        <f t="shared" si="116"/>
        <v>0</v>
      </c>
      <c r="BC208" s="19">
        <f t="shared" si="117"/>
        <v>0</v>
      </c>
      <c r="BD208" s="19">
        <f t="shared" si="118"/>
        <v>0</v>
      </c>
      <c r="BE208" s="19">
        <f t="shared" si="119"/>
        <v>0</v>
      </c>
      <c r="BF208" s="19">
        <f t="shared" si="120"/>
        <v>0</v>
      </c>
      <c r="BG208" s="19">
        <f t="shared" si="121"/>
        <v>0</v>
      </c>
      <c r="BH208" s="19">
        <f t="shared" si="122"/>
        <v>0</v>
      </c>
      <c r="BI208" s="19">
        <f t="shared" si="123"/>
        <v>0</v>
      </c>
      <c r="BJ208" s="19">
        <f t="shared" si="124"/>
        <v>0</v>
      </c>
      <c r="BK208" s="16">
        <f t="shared" si="125"/>
        <v>0</v>
      </c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</row>
    <row r="209" spans="1:92" x14ac:dyDescent="0.25">
      <c r="A209" s="33" t="s">
        <v>123</v>
      </c>
      <c r="B209" s="32">
        <v>4.1700000000000001E-2</v>
      </c>
      <c r="C209" s="30">
        <v>0</v>
      </c>
      <c r="D209" s="9">
        <v>0</v>
      </c>
      <c r="E209" s="9">
        <v>0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16">
        <f t="shared" si="126"/>
        <v>0</v>
      </c>
      <c r="P209" s="9">
        <v>0</v>
      </c>
      <c r="Q209" s="9">
        <v>0</v>
      </c>
      <c r="R209" s="9">
        <v>0</v>
      </c>
      <c r="S209" s="9">
        <v>0</v>
      </c>
      <c r="T209" s="9">
        <v>0</v>
      </c>
      <c r="U209" s="9">
        <v>0</v>
      </c>
      <c r="V209" s="9">
        <v>0</v>
      </c>
      <c r="W209" s="9">
        <v>0</v>
      </c>
      <c r="X209" s="9">
        <v>0</v>
      </c>
      <c r="Y209" s="9">
        <v>0</v>
      </c>
      <c r="Z209" s="9">
        <v>0</v>
      </c>
      <c r="AA209" s="9">
        <v>0</v>
      </c>
      <c r="AB209" s="9">
        <v>0</v>
      </c>
      <c r="AC209" s="9">
        <v>0</v>
      </c>
      <c r="AD209" s="9">
        <v>0</v>
      </c>
      <c r="AE209" s="9">
        <v>0</v>
      </c>
      <c r="AF209" s="16">
        <f t="shared" si="96"/>
        <v>0</v>
      </c>
      <c r="AG209" s="31">
        <v>0</v>
      </c>
      <c r="AH209" s="31">
        <f t="shared" si="127"/>
        <v>0</v>
      </c>
      <c r="AI209" s="30">
        <f t="shared" si="97"/>
        <v>0</v>
      </c>
      <c r="AJ209" s="30">
        <f t="shared" si="98"/>
        <v>0</v>
      </c>
      <c r="AK209" s="30">
        <f t="shared" si="99"/>
        <v>0</v>
      </c>
      <c r="AL209" s="30">
        <f t="shared" si="100"/>
        <v>0</v>
      </c>
      <c r="AM209" s="30">
        <f t="shared" si="101"/>
        <v>0</v>
      </c>
      <c r="AN209" s="9">
        <f t="shared" si="102"/>
        <v>0</v>
      </c>
      <c r="AO209" s="19">
        <f t="shared" si="103"/>
        <v>0</v>
      </c>
      <c r="AP209" s="19">
        <f t="shared" si="104"/>
        <v>0</v>
      </c>
      <c r="AQ209" s="19">
        <f t="shared" si="105"/>
        <v>0</v>
      </c>
      <c r="AR209" s="19">
        <f t="shared" si="106"/>
        <v>0</v>
      </c>
      <c r="AS209" s="19">
        <f t="shared" si="107"/>
        <v>0</v>
      </c>
      <c r="AT209" s="16">
        <f t="shared" si="108"/>
        <v>0</v>
      </c>
      <c r="AU209" s="19">
        <f t="shared" si="109"/>
        <v>0</v>
      </c>
      <c r="AV209" s="19">
        <f t="shared" si="110"/>
        <v>0</v>
      </c>
      <c r="AW209" s="19">
        <f t="shared" si="111"/>
        <v>0</v>
      </c>
      <c r="AX209" s="19">
        <f t="shared" si="112"/>
        <v>0</v>
      </c>
      <c r="AY209" s="19">
        <f t="shared" si="113"/>
        <v>0</v>
      </c>
      <c r="AZ209" s="19">
        <f t="shared" si="114"/>
        <v>0</v>
      </c>
      <c r="BA209" s="19">
        <f t="shared" si="115"/>
        <v>0</v>
      </c>
      <c r="BB209" s="19">
        <f t="shared" si="116"/>
        <v>0</v>
      </c>
      <c r="BC209" s="19">
        <f t="shared" si="117"/>
        <v>0</v>
      </c>
      <c r="BD209" s="19">
        <f t="shared" si="118"/>
        <v>0</v>
      </c>
      <c r="BE209" s="19">
        <f t="shared" si="119"/>
        <v>0</v>
      </c>
      <c r="BF209" s="19">
        <f t="shared" si="120"/>
        <v>0</v>
      </c>
      <c r="BG209" s="19">
        <f t="shared" si="121"/>
        <v>0</v>
      </c>
      <c r="BH209" s="19">
        <f t="shared" si="122"/>
        <v>0</v>
      </c>
      <c r="BI209" s="19">
        <f t="shared" si="123"/>
        <v>0</v>
      </c>
      <c r="BJ209" s="19">
        <f t="shared" si="124"/>
        <v>0</v>
      </c>
      <c r="BK209" s="16">
        <f t="shared" si="125"/>
        <v>0</v>
      </c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C209" s="9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</row>
    <row r="210" spans="1:92" x14ac:dyDescent="0.25">
      <c r="A210" s="33" t="s">
        <v>122</v>
      </c>
      <c r="B210" s="32">
        <v>3.7199999999999997E-2</v>
      </c>
      <c r="C210" s="30">
        <v>0</v>
      </c>
      <c r="D210" s="9">
        <v>0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16">
        <f t="shared" si="126"/>
        <v>0</v>
      </c>
      <c r="P210" s="9">
        <v>0</v>
      </c>
      <c r="Q210" s="9">
        <v>0</v>
      </c>
      <c r="R210" s="9">
        <v>0</v>
      </c>
      <c r="S210" s="9">
        <v>0</v>
      </c>
      <c r="T210" s="9">
        <v>0</v>
      </c>
      <c r="U210" s="9">
        <v>0</v>
      </c>
      <c r="V210" s="9">
        <v>0</v>
      </c>
      <c r="W210" s="9">
        <v>0</v>
      </c>
      <c r="X210" s="9">
        <v>0</v>
      </c>
      <c r="Y210" s="9">
        <v>0</v>
      </c>
      <c r="Z210" s="9">
        <v>0</v>
      </c>
      <c r="AA210" s="9">
        <v>0</v>
      </c>
      <c r="AB210" s="9">
        <v>0</v>
      </c>
      <c r="AC210" s="9">
        <v>0</v>
      </c>
      <c r="AD210" s="9">
        <v>0</v>
      </c>
      <c r="AE210" s="9">
        <v>0</v>
      </c>
      <c r="AF210" s="16">
        <f t="shared" si="96"/>
        <v>0</v>
      </c>
      <c r="AG210" s="31">
        <v>0</v>
      </c>
      <c r="AH210" s="31">
        <f t="shared" si="127"/>
        <v>0</v>
      </c>
      <c r="AI210" s="30">
        <f t="shared" si="97"/>
        <v>0</v>
      </c>
      <c r="AJ210" s="30">
        <f t="shared" si="98"/>
        <v>0</v>
      </c>
      <c r="AK210" s="30">
        <f t="shared" si="99"/>
        <v>0</v>
      </c>
      <c r="AL210" s="30">
        <f t="shared" si="100"/>
        <v>0</v>
      </c>
      <c r="AM210" s="30">
        <f t="shared" si="101"/>
        <v>0</v>
      </c>
      <c r="AN210" s="9">
        <f t="shared" si="102"/>
        <v>0</v>
      </c>
      <c r="AO210" s="19">
        <f t="shared" si="103"/>
        <v>0</v>
      </c>
      <c r="AP210" s="19">
        <f t="shared" si="104"/>
        <v>0</v>
      </c>
      <c r="AQ210" s="19">
        <f t="shared" si="105"/>
        <v>0</v>
      </c>
      <c r="AR210" s="19">
        <f t="shared" si="106"/>
        <v>0</v>
      </c>
      <c r="AS210" s="19">
        <f t="shared" si="107"/>
        <v>0</v>
      </c>
      <c r="AT210" s="16">
        <f t="shared" si="108"/>
        <v>0</v>
      </c>
      <c r="AU210" s="19">
        <f t="shared" si="109"/>
        <v>0</v>
      </c>
      <c r="AV210" s="19">
        <f t="shared" si="110"/>
        <v>0</v>
      </c>
      <c r="AW210" s="19">
        <f t="shared" si="111"/>
        <v>0</v>
      </c>
      <c r="AX210" s="19">
        <f t="shared" si="112"/>
        <v>0</v>
      </c>
      <c r="AY210" s="19">
        <f t="shared" si="113"/>
        <v>0</v>
      </c>
      <c r="AZ210" s="19">
        <f t="shared" si="114"/>
        <v>0</v>
      </c>
      <c r="BA210" s="19">
        <f t="shared" si="115"/>
        <v>0</v>
      </c>
      <c r="BB210" s="19">
        <f t="shared" si="116"/>
        <v>0</v>
      </c>
      <c r="BC210" s="19">
        <f t="shared" si="117"/>
        <v>0</v>
      </c>
      <c r="BD210" s="19">
        <f t="shared" si="118"/>
        <v>0</v>
      </c>
      <c r="BE210" s="19">
        <f t="shared" si="119"/>
        <v>0</v>
      </c>
      <c r="BF210" s="19">
        <f t="shared" si="120"/>
        <v>0</v>
      </c>
      <c r="BG210" s="19">
        <f t="shared" si="121"/>
        <v>0</v>
      </c>
      <c r="BH210" s="19">
        <f t="shared" si="122"/>
        <v>0</v>
      </c>
      <c r="BI210" s="19">
        <f t="shared" si="123"/>
        <v>0</v>
      </c>
      <c r="BJ210" s="19">
        <f t="shared" si="124"/>
        <v>0</v>
      </c>
      <c r="BK210" s="16">
        <f t="shared" si="125"/>
        <v>0</v>
      </c>
      <c r="BM210" s="9"/>
      <c r="BN210" s="9"/>
      <c r="BO210" s="9"/>
      <c r="BP210" s="9"/>
      <c r="BQ210" s="9"/>
      <c r="BR210" s="9"/>
      <c r="BS210" s="9"/>
      <c r="BT210" s="9"/>
      <c r="BU210" s="9"/>
      <c r="BV210" s="9"/>
      <c r="BW210" s="9"/>
      <c r="BX210" s="9"/>
      <c r="BY210" s="9"/>
      <c r="BZ210" s="9"/>
      <c r="CA210" s="9"/>
      <c r="CB210" s="9"/>
      <c r="CC210" s="9"/>
      <c r="CD210" s="9"/>
      <c r="CE210" s="9"/>
      <c r="CF210" s="9"/>
      <c r="CG210" s="9"/>
      <c r="CH210" s="9"/>
      <c r="CI210" s="9"/>
      <c r="CJ210" s="9"/>
      <c r="CK210" s="9"/>
      <c r="CL210" s="9"/>
      <c r="CM210" s="9"/>
      <c r="CN210" s="9"/>
    </row>
    <row r="211" spans="1:92" x14ac:dyDescent="0.25">
      <c r="A211" s="33" t="s">
        <v>121</v>
      </c>
      <c r="B211" s="32">
        <v>3.5000000000000003E-2</v>
      </c>
      <c r="C211" s="30">
        <v>0</v>
      </c>
      <c r="D211" s="9">
        <v>0</v>
      </c>
      <c r="E211" s="9">
        <v>0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16">
        <f t="shared" si="126"/>
        <v>0</v>
      </c>
      <c r="P211" s="9">
        <v>0</v>
      </c>
      <c r="Q211" s="9">
        <v>0</v>
      </c>
      <c r="R211" s="9">
        <v>0</v>
      </c>
      <c r="S211" s="9">
        <v>0</v>
      </c>
      <c r="T211" s="9">
        <v>0</v>
      </c>
      <c r="U211" s="9">
        <v>0</v>
      </c>
      <c r="V211" s="9">
        <v>0</v>
      </c>
      <c r="W211" s="9">
        <v>0</v>
      </c>
      <c r="X211" s="9">
        <v>0</v>
      </c>
      <c r="Y211" s="9">
        <v>0</v>
      </c>
      <c r="Z211" s="9">
        <v>0</v>
      </c>
      <c r="AA211" s="9">
        <v>0</v>
      </c>
      <c r="AB211" s="9">
        <v>0</v>
      </c>
      <c r="AC211" s="9">
        <v>0</v>
      </c>
      <c r="AD211" s="9">
        <v>0</v>
      </c>
      <c r="AE211" s="9">
        <v>0</v>
      </c>
      <c r="AF211" s="16">
        <f t="shared" si="96"/>
        <v>0</v>
      </c>
      <c r="AG211" s="31">
        <v>0</v>
      </c>
      <c r="AH211" s="31">
        <f t="shared" si="127"/>
        <v>0</v>
      </c>
      <c r="AI211" s="30">
        <f t="shared" si="97"/>
        <v>0</v>
      </c>
      <c r="AJ211" s="30">
        <f t="shared" si="98"/>
        <v>0</v>
      </c>
      <c r="AK211" s="30">
        <f t="shared" si="99"/>
        <v>0</v>
      </c>
      <c r="AL211" s="30">
        <f t="shared" si="100"/>
        <v>0</v>
      </c>
      <c r="AM211" s="30">
        <f t="shared" si="101"/>
        <v>0</v>
      </c>
      <c r="AN211" s="9">
        <f t="shared" si="102"/>
        <v>0</v>
      </c>
      <c r="AO211" s="19">
        <f t="shared" si="103"/>
        <v>0</v>
      </c>
      <c r="AP211" s="19">
        <f t="shared" si="104"/>
        <v>0</v>
      </c>
      <c r="AQ211" s="19">
        <f t="shared" si="105"/>
        <v>0</v>
      </c>
      <c r="AR211" s="19">
        <f t="shared" si="106"/>
        <v>0</v>
      </c>
      <c r="AS211" s="19">
        <f t="shared" si="107"/>
        <v>0</v>
      </c>
      <c r="AT211" s="16">
        <f t="shared" si="108"/>
        <v>0</v>
      </c>
      <c r="AU211" s="19">
        <f t="shared" si="109"/>
        <v>0</v>
      </c>
      <c r="AV211" s="19">
        <f t="shared" si="110"/>
        <v>0</v>
      </c>
      <c r="AW211" s="19">
        <f t="shared" si="111"/>
        <v>0</v>
      </c>
      <c r="AX211" s="19">
        <f t="shared" si="112"/>
        <v>0</v>
      </c>
      <c r="AY211" s="19">
        <f t="shared" si="113"/>
        <v>0</v>
      </c>
      <c r="AZ211" s="19">
        <f t="shared" si="114"/>
        <v>0</v>
      </c>
      <c r="BA211" s="19">
        <f t="shared" si="115"/>
        <v>0</v>
      </c>
      <c r="BB211" s="19">
        <f t="shared" si="116"/>
        <v>0</v>
      </c>
      <c r="BC211" s="19">
        <f t="shared" si="117"/>
        <v>0</v>
      </c>
      <c r="BD211" s="19">
        <f t="shared" si="118"/>
        <v>0</v>
      </c>
      <c r="BE211" s="19">
        <f t="shared" si="119"/>
        <v>0</v>
      </c>
      <c r="BF211" s="19">
        <f t="shared" si="120"/>
        <v>0</v>
      </c>
      <c r="BG211" s="19">
        <f t="shared" si="121"/>
        <v>0</v>
      </c>
      <c r="BH211" s="19">
        <f t="shared" si="122"/>
        <v>0</v>
      </c>
      <c r="BI211" s="19">
        <f t="shared" si="123"/>
        <v>0</v>
      </c>
      <c r="BJ211" s="19">
        <f t="shared" si="124"/>
        <v>0</v>
      </c>
      <c r="BK211" s="16">
        <f t="shared" si="125"/>
        <v>0</v>
      </c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</row>
    <row r="212" spans="1:92" x14ac:dyDescent="0.25">
      <c r="A212" s="33" t="s">
        <v>120</v>
      </c>
      <c r="B212" s="32">
        <v>3.5099999999999999E-2</v>
      </c>
      <c r="C212" s="30">
        <v>0</v>
      </c>
      <c r="D212" s="9">
        <v>0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16">
        <f t="shared" si="126"/>
        <v>0</v>
      </c>
      <c r="P212" s="9">
        <v>0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0</v>
      </c>
      <c r="W212" s="9">
        <v>0</v>
      </c>
      <c r="X212" s="9">
        <v>0</v>
      </c>
      <c r="Y212" s="9">
        <v>0</v>
      </c>
      <c r="Z212" s="9">
        <v>0</v>
      </c>
      <c r="AA212" s="9">
        <v>0</v>
      </c>
      <c r="AB212" s="9">
        <v>0</v>
      </c>
      <c r="AC212" s="9">
        <v>0</v>
      </c>
      <c r="AD212" s="9">
        <v>0</v>
      </c>
      <c r="AE212" s="9">
        <v>0</v>
      </c>
      <c r="AF212" s="16">
        <f t="shared" si="96"/>
        <v>0</v>
      </c>
      <c r="AG212" s="31">
        <v>0</v>
      </c>
      <c r="AH212" s="31">
        <f t="shared" si="127"/>
        <v>0</v>
      </c>
      <c r="AI212" s="30">
        <f t="shared" si="97"/>
        <v>0</v>
      </c>
      <c r="AJ212" s="30">
        <f t="shared" si="98"/>
        <v>0</v>
      </c>
      <c r="AK212" s="30">
        <f t="shared" si="99"/>
        <v>0</v>
      </c>
      <c r="AL212" s="30">
        <f t="shared" si="100"/>
        <v>0</v>
      </c>
      <c r="AM212" s="30">
        <f t="shared" si="101"/>
        <v>0</v>
      </c>
      <c r="AN212" s="9">
        <f t="shared" si="102"/>
        <v>0</v>
      </c>
      <c r="AO212" s="19">
        <f t="shared" si="103"/>
        <v>0</v>
      </c>
      <c r="AP212" s="19">
        <f t="shared" si="104"/>
        <v>0</v>
      </c>
      <c r="AQ212" s="19">
        <f t="shared" si="105"/>
        <v>0</v>
      </c>
      <c r="AR212" s="19">
        <f t="shared" si="106"/>
        <v>0</v>
      </c>
      <c r="AS212" s="19">
        <f t="shared" si="107"/>
        <v>0</v>
      </c>
      <c r="AT212" s="16">
        <f t="shared" si="108"/>
        <v>0</v>
      </c>
      <c r="AU212" s="19">
        <f t="shared" si="109"/>
        <v>0</v>
      </c>
      <c r="AV212" s="19">
        <f t="shared" si="110"/>
        <v>0</v>
      </c>
      <c r="AW212" s="19">
        <f t="shared" si="111"/>
        <v>0</v>
      </c>
      <c r="AX212" s="19">
        <f t="shared" si="112"/>
        <v>0</v>
      </c>
      <c r="AY212" s="19">
        <f t="shared" si="113"/>
        <v>0</v>
      </c>
      <c r="AZ212" s="19">
        <f t="shared" si="114"/>
        <v>0</v>
      </c>
      <c r="BA212" s="19">
        <f t="shared" si="115"/>
        <v>0</v>
      </c>
      <c r="BB212" s="19">
        <f t="shared" si="116"/>
        <v>0</v>
      </c>
      <c r="BC212" s="19">
        <f t="shared" si="117"/>
        <v>0</v>
      </c>
      <c r="BD212" s="19">
        <f t="shared" si="118"/>
        <v>0</v>
      </c>
      <c r="BE212" s="19">
        <f t="shared" si="119"/>
        <v>0</v>
      </c>
      <c r="BF212" s="19">
        <f t="shared" si="120"/>
        <v>0</v>
      </c>
      <c r="BG212" s="19">
        <f t="shared" si="121"/>
        <v>0</v>
      </c>
      <c r="BH212" s="19">
        <f t="shared" si="122"/>
        <v>0</v>
      </c>
      <c r="BI212" s="19">
        <f t="shared" si="123"/>
        <v>0</v>
      </c>
      <c r="BJ212" s="19">
        <f t="shared" si="124"/>
        <v>0</v>
      </c>
      <c r="BK212" s="16">
        <f t="shared" si="125"/>
        <v>0</v>
      </c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</row>
    <row r="213" spans="1:92" x14ac:dyDescent="0.25">
      <c r="A213" s="33" t="s">
        <v>119</v>
      </c>
      <c r="B213" s="32">
        <v>3.5099999999999999E-2</v>
      </c>
      <c r="C213" s="30">
        <v>0</v>
      </c>
      <c r="D213" s="9">
        <v>0</v>
      </c>
      <c r="E213" s="9">
        <v>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16">
        <f t="shared" si="126"/>
        <v>0</v>
      </c>
      <c r="P213" s="9">
        <v>0</v>
      </c>
      <c r="Q213" s="9">
        <v>0</v>
      </c>
      <c r="R213" s="9">
        <v>0</v>
      </c>
      <c r="S213" s="9">
        <v>0</v>
      </c>
      <c r="T213" s="9">
        <v>0</v>
      </c>
      <c r="U213" s="9">
        <v>0</v>
      </c>
      <c r="V213" s="9">
        <v>0</v>
      </c>
      <c r="W213" s="9">
        <v>0</v>
      </c>
      <c r="X213" s="9">
        <v>0</v>
      </c>
      <c r="Y213" s="9">
        <v>0</v>
      </c>
      <c r="Z213" s="9">
        <v>0</v>
      </c>
      <c r="AA213" s="9">
        <v>0</v>
      </c>
      <c r="AB213" s="9">
        <v>0</v>
      </c>
      <c r="AC213" s="9">
        <v>0</v>
      </c>
      <c r="AD213" s="9">
        <v>0</v>
      </c>
      <c r="AE213" s="9">
        <v>0</v>
      </c>
      <c r="AF213" s="16">
        <f t="shared" si="96"/>
        <v>0</v>
      </c>
      <c r="AG213" s="31">
        <v>0</v>
      </c>
      <c r="AH213" s="31">
        <f t="shared" si="127"/>
        <v>0</v>
      </c>
      <c r="AI213" s="30">
        <f t="shared" si="97"/>
        <v>0</v>
      </c>
      <c r="AJ213" s="30">
        <f t="shared" si="98"/>
        <v>0</v>
      </c>
      <c r="AK213" s="30">
        <f t="shared" si="99"/>
        <v>0</v>
      </c>
      <c r="AL213" s="30">
        <f t="shared" si="100"/>
        <v>0</v>
      </c>
      <c r="AM213" s="30">
        <f t="shared" si="101"/>
        <v>0</v>
      </c>
      <c r="AN213" s="9">
        <f t="shared" si="102"/>
        <v>0</v>
      </c>
      <c r="AO213" s="19">
        <f t="shared" si="103"/>
        <v>0</v>
      </c>
      <c r="AP213" s="19">
        <f t="shared" si="104"/>
        <v>0</v>
      </c>
      <c r="AQ213" s="19">
        <f t="shared" si="105"/>
        <v>0</v>
      </c>
      <c r="AR213" s="19">
        <f t="shared" si="106"/>
        <v>0</v>
      </c>
      <c r="AS213" s="19">
        <f t="shared" si="107"/>
        <v>0</v>
      </c>
      <c r="AT213" s="16">
        <f t="shared" si="108"/>
        <v>0</v>
      </c>
      <c r="AU213" s="19">
        <f t="shared" si="109"/>
        <v>0</v>
      </c>
      <c r="AV213" s="19">
        <f t="shared" si="110"/>
        <v>0</v>
      </c>
      <c r="AW213" s="19">
        <f t="shared" si="111"/>
        <v>0</v>
      </c>
      <c r="AX213" s="19">
        <f t="shared" si="112"/>
        <v>0</v>
      </c>
      <c r="AY213" s="19">
        <f t="shared" si="113"/>
        <v>0</v>
      </c>
      <c r="AZ213" s="19">
        <f t="shared" si="114"/>
        <v>0</v>
      </c>
      <c r="BA213" s="19">
        <f t="shared" si="115"/>
        <v>0</v>
      </c>
      <c r="BB213" s="19">
        <f t="shared" si="116"/>
        <v>0</v>
      </c>
      <c r="BC213" s="19">
        <f t="shared" si="117"/>
        <v>0</v>
      </c>
      <c r="BD213" s="19">
        <f t="shared" si="118"/>
        <v>0</v>
      </c>
      <c r="BE213" s="19">
        <f t="shared" si="119"/>
        <v>0</v>
      </c>
      <c r="BF213" s="19">
        <f t="shared" si="120"/>
        <v>0</v>
      </c>
      <c r="BG213" s="19">
        <f t="shared" si="121"/>
        <v>0</v>
      </c>
      <c r="BH213" s="19">
        <f t="shared" si="122"/>
        <v>0</v>
      </c>
      <c r="BI213" s="19">
        <f t="shared" si="123"/>
        <v>0</v>
      </c>
      <c r="BJ213" s="19">
        <f t="shared" si="124"/>
        <v>0</v>
      </c>
      <c r="BK213" s="16">
        <f t="shared" si="125"/>
        <v>0</v>
      </c>
      <c r="BM213" s="9"/>
      <c r="BN213" s="9"/>
      <c r="BO213" s="9"/>
      <c r="BP213" s="9"/>
      <c r="BQ213" s="9"/>
      <c r="BR213" s="9"/>
      <c r="BS213" s="9"/>
      <c r="BT213" s="9"/>
      <c r="BU213" s="9"/>
      <c r="BV213" s="9"/>
      <c r="BW213" s="9"/>
      <c r="BX213" s="9"/>
      <c r="BY213" s="9"/>
      <c r="BZ213" s="9"/>
      <c r="CA213" s="9"/>
      <c r="CB213" s="9"/>
      <c r="CC213" s="9"/>
      <c r="CD213" s="9"/>
      <c r="CE213" s="9"/>
      <c r="CF213" s="9"/>
      <c r="CG213" s="9"/>
      <c r="CH213" s="9"/>
      <c r="CI213" s="9"/>
      <c r="CJ213" s="9"/>
      <c r="CK213" s="9"/>
      <c r="CL213" s="9"/>
      <c r="CM213" s="9"/>
      <c r="CN213" s="9"/>
    </row>
    <row r="214" spans="1:92" x14ac:dyDescent="0.25">
      <c r="A214" s="33" t="s">
        <v>118</v>
      </c>
      <c r="B214" s="32">
        <v>0.13220000000000001</v>
      </c>
      <c r="C214" s="30">
        <v>0</v>
      </c>
      <c r="D214" s="9">
        <v>0</v>
      </c>
      <c r="E214" s="9">
        <v>0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16">
        <f t="shared" si="126"/>
        <v>0</v>
      </c>
      <c r="P214" s="9">
        <v>0</v>
      </c>
      <c r="Q214" s="9">
        <v>0</v>
      </c>
      <c r="R214" s="9">
        <v>0</v>
      </c>
      <c r="S214" s="9">
        <v>0</v>
      </c>
      <c r="T214" s="9">
        <v>0</v>
      </c>
      <c r="U214" s="9">
        <v>0</v>
      </c>
      <c r="V214" s="9">
        <v>0</v>
      </c>
      <c r="W214" s="9">
        <v>0</v>
      </c>
      <c r="X214" s="9">
        <v>0</v>
      </c>
      <c r="Y214" s="9">
        <v>0</v>
      </c>
      <c r="Z214" s="9">
        <v>0</v>
      </c>
      <c r="AA214" s="9">
        <v>0</v>
      </c>
      <c r="AB214" s="9">
        <v>0</v>
      </c>
      <c r="AC214" s="9">
        <v>0</v>
      </c>
      <c r="AD214" s="9">
        <v>0</v>
      </c>
      <c r="AE214" s="9">
        <v>0</v>
      </c>
      <c r="AF214" s="16">
        <f t="shared" si="96"/>
        <v>0</v>
      </c>
      <c r="AG214" s="31">
        <v>0</v>
      </c>
      <c r="AH214" s="31">
        <f t="shared" si="127"/>
        <v>0</v>
      </c>
      <c r="AI214" s="30">
        <f t="shared" si="97"/>
        <v>0</v>
      </c>
      <c r="AJ214" s="30">
        <f t="shared" si="98"/>
        <v>0</v>
      </c>
      <c r="AK214" s="30">
        <f t="shared" si="99"/>
        <v>0</v>
      </c>
      <c r="AL214" s="30">
        <f t="shared" si="100"/>
        <v>0</v>
      </c>
      <c r="AM214" s="30">
        <f t="shared" si="101"/>
        <v>0</v>
      </c>
      <c r="AN214" s="9">
        <f t="shared" si="102"/>
        <v>0</v>
      </c>
      <c r="AO214" s="19">
        <f t="shared" si="103"/>
        <v>0</v>
      </c>
      <c r="AP214" s="19">
        <f t="shared" si="104"/>
        <v>0</v>
      </c>
      <c r="AQ214" s="19">
        <f t="shared" si="105"/>
        <v>0</v>
      </c>
      <c r="AR214" s="19">
        <f t="shared" si="106"/>
        <v>0</v>
      </c>
      <c r="AS214" s="19">
        <f t="shared" si="107"/>
        <v>0</v>
      </c>
      <c r="AT214" s="16">
        <f t="shared" si="108"/>
        <v>0</v>
      </c>
      <c r="AU214" s="19">
        <f t="shared" si="109"/>
        <v>0</v>
      </c>
      <c r="AV214" s="19">
        <f t="shared" si="110"/>
        <v>0</v>
      </c>
      <c r="AW214" s="19">
        <f t="shared" si="111"/>
        <v>0</v>
      </c>
      <c r="AX214" s="19">
        <f t="shared" si="112"/>
        <v>0</v>
      </c>
      <c r="AY214" s="19">
        <f t="shared" si="113"/>
        <v>0</v>
      </c>
      <c r="AZ214" s="19">
        <f t="shared" si="114"/>
        <v>0</v>
      </c>
      <c r="BA214" s="19">
        <f t="shared" si="115"/>
        <v>0</v>
      </c>
      <c r="BB214" s="19">
        <f t="shared" si="116"/>
        <v>0</v>
      </c>
      <c r="BC214" s="19">
        <f t="shared" si="117"/>
        <v>0</v>
      </c>
      <c r="BD214" s="19">
        <f t="shared" si="118"/>
        <v>0</v>
      </c>
      <c r="BE214" s="19">
        <f t="shared" si="119"/>
        <v>0</v>
      </c>
      <c r="BF214" s="19">
        <f t="shared" si="120"/>
        <v>0</v>
      </c>
      <c r="BG214" s="19">
        <f t="shared" si="121"/>
        <v>0</v>
      </c>
      <c r="BH214" s="19">
        <f t="shared" si="122"/>
        <v>0</v>
      </c>
      <c r="BI214" s="19">
        <f t="shared" si="123"/>
        <v>0</v>
      </c>
      <c r="BJ214" s="19">
        <f t="shared" si="124"/>
        <v>0</v>
      </c>
      <c r="BK214" s="16">
        <f t="shared" si="125"/>
        <v>0</v>
      </c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9"/>
      <c r="CC214" s="9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9"/>
    </row>
    <row r="215" spans="1:92" x14ac:dyDescent="0.25">
      <c r="A215" s="33" t="s">
        <v>117</v>
      </c>
      <c r="B215" s="32">
        <v>1.4999999999999999E-2</v>
      </c>
      <c r="C215" s="30">
        <v>0</v>
      </c>
      <c r="D215" s="9">
        <v>0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16">
        <f t="shared" si="126"/>
        <v>0</v>
      </c>
      <c r="P215" s="9">
        <v>0</v>
      </c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v>0</v>
      </c>
      <c r="W215" s="9">
        <v>0</v>
      </c>
      <c r="X215" s="9">
        <v>0</v>
      </c>
      <c r="Y215" s="9">
        <v>0</v>
      </c>
      <c r="Z215" s="9">
        <v>0</v>
      </c>
      <c r="AA215" s="9">
        <v>0</v>
      </c>
      <c r="AB215" s="9">
        <v>0</v>
      </c>
      <c r="AC215" s="9">
        <v>0</v>
      </c>
      <c r="AD215" s="9">
        <v>0</v>
      </c>
      <c r="AE215" s="9">
        <v>0</v>
      </c>
      <c r="AF215" s="16">
        <f t="shared" si="96"/>
        <v>0</v>
      </c>
      <c r="AG215" s="31">
        <v>0</v>
      </c>
      <c r="AH215" s="31">
        <f t="shared" si="127"/>
        <v>0</v>
      </c>
      <c r="AI215" s="30">
        <f t="shared" si="97"/>
        <v>0</v>
      </c>
      <c r="AJ215" s="30">
        <f t="shared" si="98"/>
        <v>0</v>
      </c>
      <c r="AK215" s="30">
        <f t="shared" si="99"/>
        <v>0</v>
      </c>
      <c r="AL215" s="30">
        <f t="shared" si="100"/>
        <v>0</v>
      </c>
      <c r="AM215" s="30">
        <f t="shared" si="101"/>
        <v>0</v>
      </c>
      <c r="AN215" s="9">
        <f t="shared" si="102"/>
        <v>0</v>
      </c>
      <c r="AO215" s="19">
        <f t="shared" si="103"/>
        <v>0</v>
      </c>
      <c r="AP215" s="19">
        <f t="shared" si="104"/>
        <v>0</v>
      </c>
      <c r="AQ215" s="19">
        <f t="shared" si="105"/>
        <v>0</v>
      </c>
      <c r="AR215" s="19">
        <f t="shared" si="106"/>
        <v>0</v>
      </c>
      <c r="AS215" s="19">
        <f t="shared" si="107"/>
        <v>0</v>
      </c>
      <c r="AT215" s="16">
        <f t="shared" si="108"/>
        <v>0</v>
      </c>
      <c r="AU215" s="19">
        <f t="shared" si="109"/>
        <v>0</v>
      </c>
      <c r="AV215" s="19">
        <f t="shared" si="110"/>
        <v>0</v>
      </c>
      <c r="AW215" s="19">
        <f t="shared" si="111"/>
        <v>0</v>
      </c>
      <c r="AX215" s="19">
        <f t="shared" si="112"/>
        <v>0</v>
      </c>
      <c r="AY215" s="19">
        <f t="shared" si="113"/>
        <v>0</v>
      </c>
      <c r="AZ215" s="19">
        <f t="shared" si="114"/>
        <v>0</v>
      </c>
      <c r="BA215" s="19">
        <f t="shared" si="115"/>
        <v>0</v>
      </c>
      <c r="BB215" s="19">
        <f t="shared" si="116"/>
        <v>0</v>
      </c>
      <c r="BC215" s="19">
        <f t="shared" si="117"/>
        <v>0</v>
      </c>
      <c r="BD215" s="19">
        <f t="shared" si="118"/>
        <v>0</v>
      </c>
      <c r="BE215" s="19">
        <f t="shared" si="119"/>
        <v>0</v>
      </c>
      <c r="BF215" s="19">
        <f t="shared" si="120"/>
        <v>0</v>
      </c>
      <c r="BG215" s="19">
        <f t="shared" si="121"/>
        <v>0</v>
      </c>
      <c r="BH215" s="19">
        <f t="shared" si="122"/>
        <v>0</v>
      </c>
      <c r="BI215" s="19">
        <f t="shared" si="123"/>
        <v>0</v>
      </c>
      <c r="BJ215" s="19">
        <f t="shared" si="124"/>
        <v>0</v>
      </c>
      <c r="BK215" s="16">
        <f t="shared" si="125"/>
        <v>0</v>
      </c>
      <c r="BM215" s="9"/>
      <c r="BN215" s="9"/>
      <c r="BO215" s="9"/>
      <c r="BP215" s="9"/>
      <c r="BQ215" s="9"/>
      <c r="BR215" s="9"/>
      <c r="BS215" s="9"/>
      <c r="BT215" s="9"/>
      <c r="BU215" s="9"/>
      <c r="BV215" s="9"/>
      <c r="BW215" s="9"/>
      <c r="BX215" s="9"/>
      <c r="BY215" s="9"/>
      <c r="BZ215" s="9"/>
      <c r="CA215" s="9"/>
      <c r="CB215" s="9"/>
      <c r="CC215" s="9"/>
      <c r="CD215" s="9"/>
      <c r="CE215" s="9"/>
      <c r="CF215" s="9"/>
      <c r="CG215" s="9"/>
      <c r="CH215" s="9"/>
      <c r="CI215" s="9"/>
      <c r="CJ215" s="9"/>
      <c r="CK215" s="9"/>
      <c r="CL215" s="9"/>
      <c r="CM215" s="9"/>
      <c r="CN215" s="9"/>
    </row>
    <row r="216" spans="1:92" x14ac:dyDescent="0.25">
      <c r="A216" s="33" t="s">
        <v>116</v>
      </c>
      <c r="B216" s="32">
        <v>1.4999999999999999E-2</v>
      </c>
      <c r="C216" s="30">
        <v>0</v>
      </c>
      <c r="D216" s="9">
        <v>0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16">
        <f t="shared" si="126"/>
        <v>0</v>
      </c>
      <c r="P216" s="9">
        <v>0</v>
      </c>
      <c r="Q216" s="9">
        <v>0</v>
      </c>
      <c r="R216" s="9">
        <v>0</v>
      </c>
      <c r="S216" s="9">
        <v>0</v>
      </c>
      <c r="T216" s="9">
        <v>0</v>
      </c>
      <c r="U216" s="9">
        <v>0</v>
      </c>
      <c r="V216" s="9">
        <v>0</v>
      </c>
      <c r="W216" s="9">
        <v>0</v>
      </c>
      <c r="X216" s="9">
        <v>0</v>
      </c>
      <c r="Y216" s="9">
        <v>0</v>
      </c>
      <c r="Z216" s="9">
        <v>0</v>
      </c>
      <c r="AA216" s="9">
        <v>0</v>
      </c>
      <c r="AB216" s="9">
        <v>0</v>
      </c>
      <c r="AC216" s="9">
        <v>0</v>
      </c>
      <c r="AD216" s="9">
        <v>0</v>
      </c>
      <c r="AE216" s="9">
        <v>0</v>
      </c>
      <c r="AF216" s="16">
        <f t="shared" si="96"/>
        <v>0</v>
      </c>
      <c r="AG216" s="31">
        <v>0</v>
      </c>
      <c r="AH216" s="31">
        <f t="shared" si="127"/>
        <v>0</v>
      </c>
      <c r="AI216" s="30">
        <f t="shared" si="97"/>
        <v>0</v>
      </c>
      <c r="AJ216" s="30">
        <f t="shared" si="98"/>
        <v>0</v>
      </c>
      <c r="AK216" s="30">
        <f t="shared" si="99"/>
        <v>0</v>
      </c>
      <c r="AL216" s="30">
        <f t="shared" si="100"/>
        <v>0</v>
      </c>
      <c r="AM216" s="30">
        <f t="shared" si="101"/>
        <v>0</v>
      </c>
      <c r="AN216" s="9">
        <f t="shared" si="102"/>
        <v>0</v>
      </c>
      <c r="AO216" s="19">
        <f t="shared" si="103"/>
        <v>0</v>
      </c>
      <c r="AP216" s="19">
        <f t="shared" si="104"/>
        <v>0</v>
      </c>
      <c r="AQ216" s="19">
        <f t="shared" si="105"/>
        <v>0</v>
      </c>
      <c r="AR216" s="19">
        <f t="shared" si="106"/>
        <v>0</v>
      </c>
      <c r="AS216" s="19">
        <f t="shared" si="107"/>
        <v>0</v>
      </c>
      <c r="AT216" s="16">
        <f t="shared" si="108"/>
        <v>0</v>
      </c>
      <c r="AU216" s="19">
        <f t="shared" si="109"/>
        <v>0</v>
      </c>
      <c r="AV216" s="19">
        <f t="shared" si="110"/>
        <v>0</v>
      </c>
      <c r="AW216" s="19">
        <f t="shared" si="111"/>
        <v>0</v>
      </c>
      <c r="AX216" s="19">
        <f t="shared" si="112"/>
        <v>0</v>
      </c>
      <c r="AY216" s="19">
        <f t="shared" si="113"/>
        <v>0</v>
      </c>
      <c r="AZ216" s="19">
        <f t="shared" si="114"/>
        <v>0</v>
      </c>
      <c r="BA216" s="19">
        <f t="shared" si="115"/>
        <v>0</v>
      </c>
      <c r="BB216" s="19">
        <f t="shared" si="116"/>
        <v>0</v>
      </c>
      <c r="BC216" s="19">
        <f t="shared" si="117"/>
        <v>0</v>
      </c>
      <c r="BD216" s="19">
        <f t="shared" si="118"/>
        <v>0</v>
      </c>
      <c r="BE216" s="19">
        <f t="shared" si="119"/>
        <v>0</v>
      </c>
      <c r="BF216" s="19">
        <f t="shared" si="120"/>
        <v>0</v>
      </c>
      <c r="BG216" s="19">
        <f t="shared" si="121"/>
        <v>0</v>
      </c>
      <c r="BH216" s="19">
        <f t="shared" si="122"/>
        <v>0</v>
      </c>
      <c r="BI216" s="19">
        <f t="shared" si="123"/>
        <v>0</v>
      </c>
      <c r="BJ216" s="19">
        <f t="shared" si="124"/>
        <v>0</v>
      </c>
      <c r="BK216" s="16">
        <f t="shared" si="125"/>
        <v>0</v>
      </c>
      <c r="BM216" s="9"/>
      <c r="BN216" s="9"/>
      <c r="BO216" s="9"/>
      <c r="BP216" s="9"/>
      <c r="BQ216" s="9"/>
      <c r="BR216" s="9"/>
      <c r="BS216" s="9"/>
      <c r="BT216" s="9"/>
      <c r="BU216" s="9"/>
      <c r="BV216" s="9"/>
      <c r="BW216" s="9"/>
      <c r="BX216" s="9"/>
      <c r="BY216" s="9"/>
      <c r="BZ216" s="9"/>
      <c r="CA216" s="9"/>
      <c r="CB216" s="9"/>
      <c r="CC216" s="9"/>
      <c r="CD216" s="9"/>
      <c r="CE216" s="9"/>
      <c r="CF216" s="9"/>
      <c r="CG216" s="9"/>
      <c r="CH216" s="9"/>
      <c r="CI216" s="9"/>
      <c r="CJ216" s="9"/>
      <c r="CK216" s="9"/>
      <c r="CL216" s="9"/>
      <c r="CM216" s="9"/>
      <c r="CN216" s="9"/>
    </row>
    <row r="217" spans="1:92" x14ac:dyDescent="0.25">
      <c r="A217" s="33" t="s">
        <v>115</v>
      </c>
      <c r="B217" s="32">
        <v>0</v>
      </c>
      <c r="C217" s="30">
        <v>0</v>
      </c>
      <c r="D217" s="9">
        <v>0</v>
      </c>
      <c r="E217" s="9">
        <v>0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16">
        <f t="shared" si="126"/>
        <v>0</v>
      </c>
      <c r="P217" s="9">
        <v>0</v>
      </c>
      <c r="Q217" s="9">
        <v>0</v>
      </c>
      <c r="R217" s="9">
        <v>0</v>
      </c>
      <c r="S217" s="9">
        <v>0</v>
      </c>
      <c r="T217" s="9">
        <v>0</v>
      </c>
      <c r="U217" s="9">
        <v>0</v>
      </c>
      <c r="V217" s="9">
        <v>0</v>
      </c>
      <c r="W217" s="9">
        <v>0</v>
      </c>
      <c r="X217" s="9">
        <v>0</v>
      </c>
      <c r="Y217" s="9">
        <v>0</v>
      </c>
      <c r="Z217" s="9">
        <v>0</v>
      </c>
      <c r="AA217" s="9">
        <v>0</v>
      </c>
      <c r="AB217" s="9">
        <v>0</v>
      </c>
      <c r="AC217" s="9">
        <v>0</v>
      </c>
      <c r="AD217" s="9">
        <v>0</v>
      </c>
      <c r="AE217" s="9">
        <v>0</v>
      </c>
      <c r="AF217" s="16">
        <f t="shared" si="96"/>
        <v>0</v>
      </c>
      <c r="AG217" s="31">
        <v>0</v>
      </c>
      <c r="AH217" s="31">
        <f t="shared" si="127"/>
        <v>0</v>
      </c>
      <c r="AI217" s="30">
        <f t="shared" si="97"/>
        <v>0</v>
      </c>
      <c r="AJ217" s="30">
        <f t="shared" si="98"/>
        <v>0</v>
      </c>
      <c r="AK217" s="30">
        <f t="shared" si="99"/>
        <v>0</v>
      </c>
      <c r="AL217" s="30">
        <f t="shared" si="100"/>
        <v>0</v>
      </c>
      <c r="AM217" s="30">
        <f t="shared" si="101"/>
        <v>0</v>
      </c>
      <c r="AN217" s="9">
        <f t="shared" si="102"/>
        <v>0</v>
      </c>
      <c r="AO217" s="19">
        <f t="shared" si="103"/>
        <v>0</v>
      </c>
      <c r="AP217" s="19">
        <f t="shared" si="104"/>
        <v>0</v>
      </c>
      <c r="AQ217" s="19">
        <f t="shared" si="105"/>
        <v>0</v>
      </c>
      <c r="AR217" s="19">
        <f t="shared" si="106"/>
        <v>0</v>
      </c>
      <c r="AS217" s="19">
        <f t="shared" si="107"/>
        <v>0</v>
      </c>
      <c r="AT217" s="16">
        <f t="shared" si="108"/>
        <v>0</v>
      </c>
      <c r="AU217" s="19">
        <f t="shared" si="109"/>
        <v>0</v>
      </c>
      <c r="AV217" s="19">
        <f t="shared" si="110"/>
        <v>0</v>
      </c>
      <c r="AW217" s="19">
        <f t="shared" si="111"/>
        <v>0</v>
      </c>
      <c r="AX217" s="19">
        <f t="shared" si="112"/>
        <v>0</v>
      </c>
      <c r="AY217" s="19">
        <f t="shared" si="113"/>
        <v>0</v>
      </c>
      <c r="AZ217" s="19">
        <f t="shared" si="114"/>
        <v>0</v>
      </c>
      <c r="BA217" s="19">
        <f t="shared" si="115"/>
        <v>0</v>
      </c>
      <c r="BB217" s="19">
        <f t="shared" si="116"/>
        <v>0</v>
      </c>
      <c r="BC217" s="19">
        <f t="shared" si="117"/>
        <v>0</v>
      </c>
      <c r="BD217" s="19">
        <f t="shared" si="118"/>
        <v>0</v>
      </c>
      <c r="BE217" s="19">
        <f t="shared" si="119"/>
        <v>0</v>
      </c>
      <c r="BF217" s="19">
        <f t="shared" si="120"/>
        <v>0</v>
      </c>
      <c r="BG217" s="19">
        <f t="shared" si="121"/>
        <v>0</v>
      </c>
      <c r="BH217" s="19">
        <f t="shared" si="122"/>
        <v>0</v>
      </c>
      <c r="BI217" s="19">
        <f t="shared" si="123"/>
        <v>0</v>
      </c>
      <c r="BJ217" s="19">
        <f t="shared" si="124"/>
        <v>0</v>
      </c>
      <c r="BK217" s="16">
        <f t="shared" si="125"/>
        <v>0</v>
      </c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</row>
    <row r="218" spans="1:92" x14ac:dyDescent="0.25">
      <c r="A218" s="33" t="s">
        <v>114</v>
      </c>
      <c r="B218" s="32">
        <v>0</v>
      </c>
      <c r="C218" s="30">
        <v>0</v>
      </c>
      <c r="D218" s="9">
        <v>0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16">
        <f t="shared" si="126"/>
        <v>0</v>
      </c>
      <c r="P218" s="9">
        <v>0</v>
      </c>
      <c r="Q218" s="9">
        <v>0</v>
      </c>
      <c r="R218" s="9">
        <v>0</v>
      </c>
      <c r="S218" s="9">
        <v>0</v>
      </c>
      <c r="T218" s="9">
        <v>0</v>
      </c>
      <c r="U218" s="9">
        <v>0</v>
      </c>
      <c r="V218" s="9">
        <v>0</v>
      </c>
      <c r="W218" s="9">
        <v>0</v>
      </c>
      <c r="X218" s="9">
        <v>0</v>
      </c>
      <c r="Y218" s="9">
        <v>0</v>
      </c>
      <c r="Z218" s="9">
        <v>0</v>
      </c>
      <c r="AA218" s="9">
        <v>0</v>
      </c>
      <c r="AB218" s="9">
        <v>0</v>
      </c>
      <c r="AC218" s="9">
        <v>0</v>
      </c>
      <c r="AD218" s="9">
        <v>0</v>
      </c>
      <c r="AE218" s="9">
        <v>0</v>
      </c>
      <c r="AF218" s="16">
        <f t="shared" si="96"/>
        <v>0</v>
      </c>
      <c r="AG218" s="31">
        <v>0</v>
      </c>
      <c r="AH218" s="31">
        <f t="shared" si="127"/>
        <v>0</v>
      </c>
      <c r="AI218" s="30">
        <f t="shared" si="97"/>
        <v>0</v>
      </c>
      <c r="AJ218" s="30">
        <f t="shared" si="98"/>
        <v>0</v>
      </c>
      <c r="AK218" s="30">
        <f t="shared" si="99"/>
        <v>0</v>
      </c>
      <c r="AL218" s="30">
        <f t="shared" si="100"/>
        <v>0</v>
      </c>
      <c r="AM218" s="30">
        <f t="shared" si="101"/>
        <v>0</v>
      </c>
      <c r="AN218" s="9">
        <f t="shared" si="102"/>
        <v>0</v>
      </c>
      <c r="AO218" s="19">
        <f t="shared" si="103"/>
        <v>0</v>
      </c>
      <c r="AP218" s="19">
        <f t="shared" si="104"/>
        <v>0</v>
      </c>
      <c r="AQ218" s="19">
        <f t="shared" si="105"/>
        <v>0</v>
      </c>
      <c r="AR218" s="19">
        <f t="shared" si="106"/>
        <v>0</v>
      </c>
      <c r="AS218" s="19">
        <f t="shared" si="107"/>
        <v>0</v>
      </c>
      <c r="AT218" s="16">
        <f t="shared" si="108"/>
        <v>0</v>
      </c>
      <c r="AU218" s="19">
        <f t="shared" si="109"/>
        <v>0</v>
      </c>
      <c r="AV218" s="19">
        <f t="shared" si="110"/>
        <v>0</v>
      </c>
      <c r="AW218" s="19">
        <f t="shared" si="111"/>
        <v>0</v>
      </c>
      <c r="AX218" s="19">
        <f t="shared" si="112"/>
        <v>0</v>
      </c>
      <c r="AY218" s="19">
        <f t="shared" si="113"/>
        <v>0</v>
      </c>
      <c r="AZ218" s="19">
        <f t="shared" si="114"/>
        <v>0</v>
      </c>
      <c r="BA218" s="19">
        <f t="shared" si="115"/>
        <v>0</v>
      </c>
      <c r="BB218" s="19">
        <f t="shared" si="116"/>
        <v>0</v>
      </c>
      <c r="BC218" s="19">
        <f t="shared" si="117"/>
        <v>0</v>
      </c>
      <c r="BD218" s="19">
        <f t="shared" si="118"/>
        <v>0</v>
      </c>
      <c r="BE218" s="19">
        <f t="shared" si="119"/>
        <v>0</v>
      </c>
      <c r="BF218" s="19">
        <f t="shared" si="120"/>
        <v>0</v>
      </c>
      <c r="BG218" s="19">
        <f t="shared" si="121"/>
        <v>0</v>
      </c>
      <c r="BH218" s="19">
        <f t="shared" si="122"/>
        <v>0</v>
      </c>
      <c r="BI218" s="19">
        <f t="shared" si="123"/>
        <v>0</v>
      </c>
      <c r="BJ218" s="19">
        <f t="shared" si="124"/>
        <v>0</v>
      </c>
      <c r="BK218" s="16">
        <f t="shared" si="125"/>
        <v>0</v>
      </c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</row>
    <row r="219" spans="1:92" x14ac:dyDescent="0.25">
      <c r="A219" s="33" t="s">
        <v>113</v>
      </c>
      <c r="B219" s="32">
        <v>1.7399999999999999E-2</v>
      </c>
      <c r="C219" s="30">
        <v>0</v>
      </c>
      <c r="D219" s="9">
        <v>0</v>
      </c>
      <c r="E219" s="9">
        <v>0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16">
        <f t="shared" si="126"/>
        <v>0</v>
      </c>
      <c r="P219" s="9">
        <v>0</v>
      </c>
      <c r="Q219" s="9">
        <v>0</v>
      </c>
      <c r="R219" s="9">
        <v>0</v>
      </c>
      <c r="S219" s="9">
        <v>0</v>
      </c>
      <c r="T219" s="9">
        <v>0</v>
      </c>
      <c r="U219" s="9">
        <v>0</v>
      </c>
      <c r="V219" s="9">
        <v>0</v>
      </c>
      <c r="W219" s="9">
        <v>0</v>
      </c>
      <c r="X219" s="9">
        <v>0</v>
      </c>
      <c r="Y219" s="9">
        <v>0</v>
      </c>
      <c r="Z219" s="9">
        <v>0</v>
      </c>
      <c r="AA219" s="9">
        <v>0</v>
      </c>
      <c r="AB219" s="9">
        <v>0</v>
      </c>
      <c r="AC219" s="9">
        <v>0</v>
      </c>
      <c r="AD219" s="9">
        <v>0</v>
      </c>
      <c r="AE219" s="9">
        <v>0</v>
      </c>
      <c r="AF219" s="16">
        <f t="shared" si="96"/>
        <v>0</v>
      </c>
      <c r="AG219" s="31">
        <v>0</v>
      </c>
      <c r="AH219" s="31">
        <f t="shared" si="127"/>
        <v>0</v>
      </c>
      <c r="AI219" s="30">
        <f t="shared" si="97"/>
        <v>0</v>
      </c>
      <c r="AJ219" s="30">
        <f t="shared" si="98"/>
        <v>0</v>
      </c>
      <c r="AK219" s="30">
        <f t="shared" si="99"/>
        <v>0</v>
      </c>
      <c r="AL219" s="30">
        <f t="shared" si="100"/>
        <v>0</v>
      </c>
      <c r="AM219" s="30">
        <f t="shared" si="101"/>
        <v>0</v>
      </c>
      <c r="AN219" s="9">
        <f t="shared" si="102"/>
        <v>0</v>
      </c>
      <c r="AO219" s="19">
        <f t="shared" si="103"/>
        <v>0</v>
      </c>
      <c r="AP219" s="19">
        <f t="shared" si="104"/>
        <v>0</v>
      </c>
      <c r="AQ219" s="19">
        <f t="shared" si="105"/>
        <v>0</v>
      </c>
      <c r="AR219" s="19">
        <f t="shared" si="106"/>
        <v>0</v>
      </c>
      <c r="AS219" s="19">
        <f t="shared" si="107"/>
        <v>0</v>
      </c>
      <c r="AT219" s="16">
        <f t="shared" si="108"/>
        <v>0</v>
      </c>
      <c r="AU219" s="19">
        <f t="shared" si="109"/>
        <v>0</v>
      </c>
      <c r="AV219" s="19">
        <f t="shared" si="110"/>
        <v>0</v>
      </c>
      <c r="AW219" s="19">
        <f t="shared" si="111"/>
        <v>0</v>
      </c>
      <c r="AX219" s="19">
        <f t="shared" si="112"/>
        <v>0</v>
      </c>
      <c r="AY219" s="19">
        <f t="shared" si="113"/>
        <v>0</v>
      </c>
      <c r="AZ219" s="19">
        <f t="shared" si="114"/>
        <v>0</v>
      </c>
      <c r="BA219" s="19">
        <f t="shared" si="115"/>
        <v>0</v>
      </c>
      <c r="BB219" s="19">
        <f t="shared" si="116"/>
        <v>0</v>
      </c>
      <c r="BC219" s="19">
        <f t="shared" si="117"/>
        <v>0</v>
      </c>
      <c r="BD219" s="19">
        <f t="shared" si="118"/>
        <v>0</v>
      </c>
      <c r="BE219" s="19">
        <f t="shared" si="119"/>
        <v>0</v>
      </c>
      <c r="BF219" s="19">
        <f t="shared" si="120"/>
        <v>0</v>
      </c>
      <c r="BG219" s="19">
        <f t="shared" si="121"/>
        <v>0</v>
      </c>
      <c r="BH219" s="19">
        <f t="shared" si="122"/>
        <v>0</v>
      </c>
      <c r="BI219" s="19">
        <f t="shared" si="123"/>
        <v>0</v>
      </c>
      <c r="BJ219" s="19">
        <f t="shared" si="124"/>
        <v>0</v>
      </c>
      <c r="BK219" s="16">
        <f t="shared" si="125"/>
        <v>0</v>
      </c>
      <c r="BM219" s="9"/>
      <c r="BN219" s="9"/>
      <c r="BO219" s="9"/>
      <c r="BP219" s="9"/>
      <c r="BQ219" s="9"/>
      <c r="BR219" s="9"/>
      <c r="BS219" s="9"/>
      <c r="BT219" s="9"/>
      <c r="BU219" s="9"/>
      <c r="BV219" s="9"/>
      <c r="BW219" s="9"/>
      <c r="BX219" s="9"/>
      <c r="BY219" s="9"/>
      <c r="BZ219" s="9"/>
      <c r="CA219" s="9"/>
      <c r="CB219" s="9"/>
      <c r="CC219" s="9"/>
      <c r="CD219" s="9"/>
      <c r="CE219" s="9"/>
      <c r="CF219" s="9"/>
      <c r="CG219" s="9"/>
      <c r="CH219" s="9"/>
      <c r="CI219" s="9"/>
      <c r="CJ219" s="9"/>
      <c r="CK219" s="9"/>
      <c r="CL219" s="9"/>
      <c r="CM219" s="9"/>
      <c r="CN219" s="9"/>
    </row>
    <row r="220" spans="1:92" x14ac:dyDescent="0.25">
      <c r="A220" s="33" t="s">
        <v>112</v>
      </c>
      <c r="B220" s="32">
        <v>1.7399999999999999E-2</v>
      </c>
      <c r="C220" s="30">
        <v>0</v>
      </c>
      <c r="D220" s="9">
        <v>0</v>
      </c>
      <c r="E220" s="9">
        <v>0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16">
        <f t="shared" si="126"/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  <c r="V220" s="9">
        <v>0</v>
      </c>
      <c r="W220" s="9">
        <v>0</v>
      </c>
      <c r="X220" s="9">
        <v>0</v>
      </c>
      <c r="Y220" s="9">
        <v>0</v>
      </c>
      <c r="Z220" s="9">
        <v>0</v>
      </c>
      <c r="AA220" s="9">
        <v>0</v>
      </c>
      <c r="AB220" s="9">
        <v>0</v>
      </c>
      <c r="AC220" s="9">
        <v>0</v>
      </c>
      <c r="AD220" s="9">
        <v>0</v>
      </c>
      <c r="AE220" s="9">
        <v>0</v>
      </c>
      <c r="AF220" s="16">
        <f t="shared" si="96"/>
        <v>0</v>
      </c>
      <c r="AG220" s="31">
        <v>0</v>
      </c>
      <c r="AH220" s="31">
        <f t="shared" si="127"/>
        <v>0</v>
      </c>
      <c r="AI220" s="30">
        <f t="shared" si="97"/>
        <v>0</v>
      </c>
      <c r="AJ220" s="30">
        <f t="shared" si="98"/>
        <v>0</v>
      </c>
      <c r="AK220" s="30">
        <f t="shared" si="99"/>
        <v>0</v>
      </c>
      <c r="AL220" s="30">
        <f t="shared" si="100"/>
        <v>0</v>
      </c>
      <c r="AM220" s="30">
        <f t="shared" si="101"/>
        <v>0</v>
      </c>
      <c r="AN220" s="9">
        <f t="shared" si="102"/>
        <v>0</v>
      </c>
      <c r="AO220" s="19">
        <f t="shared" si="103"/>
        <v>0</v>
      </c>
      <c r="AP220" s="19">
        <f t="shared" si="104"/>
        <v>0</v>
      </c>
      <c r="AQ220" s="19">
        <f t="shared" si="105"/>
        <v>0</v>
      </c>
      <c r="AR220" s="19">
        <f t="shared" si="106"/>
        <v>0</v>
      </c>
      <c r="AS220" s="19">
        <f t="shared" si="107"/>
        <v>0</v>
      </c>
      <c r="AT220" s="16">
        <f t="shared" si="108"/>
        <v>0</v>
      </c>
      <c r="AU220" s="19">
        <f t="shared" si="109"/>
        <v>0</v>
      </c>
      <c r="AV220" s="19">
        <f t="shared" si="110"/>
        <v>0</v>
      </c>
      <c r="AW220" s="19">
        <f t="shared" si="111"/>
        <v>0</v>
      </c>
      <c r="AX220" s="19">
        <f t="shared" si="112"/>
        <v>0</v>
      </c>
      <c r="AY220" s="19">
        <f t="shared" si="113"/>
        <v>0</v>
      </c>
      <c r="AZ220" s="19">
        <f t="shared" si="114"/>
        <v>0</v>
      </c>
      <c r="BA220" s="19">
        <f t="shared" si="115"/>
        <v>0</v>
      </c>
      <c r="BB220" s="19">
        <f t="shared" si="116"/>
        <v>0</v>
      </c>
      <c r="BC220" s="19">
        <f t="shared" si="117"/>
        <v>0</v>
      </c>
      <c r="BD220" s="19">
        <f t="shared" si="118"/>
        <v>0</v>
      </c>
      <c r="BE220" s="19">
        <f t="shared" si="119"/>
        <v>0</v>
      </c>
      <c r="BF220" s="19">
        <f t="shared" si="120"/>
        <v>0</v>
      </c>
      <c r="BG220" s="19">
        <f t="shared" si="121"/>
        <v>0</v>
      </c>
      <c r="BH220" s="19">
        <f t="shared" si="122"/>
        <v>0</v>
      </c>
      <c r="BI220" s="19">
        <f t="shared" si="123"/>
        <v>0</v>
      </c>
      <c r="BJ220" s="19">
        <f t="shared" si="124"/>
        <v>0</v>
      </c>
      <c r="BK220" s="16">
        <f t="shared" si="125"/>
        <v>0</v>
      </c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</row>
    <row r="221" spans="1:92" x14ac:dyDescent="0.25">
      <c r="A221" s="33" t="s">
        <v>111</v>
      </c>
      <c r="B221" s="32">
        <v>1.7399999999999999E-2</v>
      </c>
      <c r="C221" s="30">
        <v>0</v>
      </c>
      <c r="D221" s="9">
        <v>0</v>
      </c>
      <c r="E221" s="9">
        <v>0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16">
        <f t="shared" si="126"/>
        <v>0</v>
      </c>
      <c r="P221" s="9">
        <v>0</v>
      </c>
      <c r="Q221" s="9">
        <v>0</v>
      </c>
      <c r="R221" s="9">
        <v>0</v>
      </c>
      <c r="S221" s="9">
        <v>0</v>
      </c>
      <c r="T221" s="9">
        <v>0</v>
      </c>
      <c r="U221" s="9">
        <v>0</v>
      </c>
      <c r="V221" s="9">
        <v>0</v>
      </c>
      <c r="W221" s="9">
        <v>0</v>
      </c>
      <c r="X221" s="9">
        <v>0</v>
      </c>
      <c r="Y221" s="9">
        <v>0</v>
      </c>
      <c r="Z221" s="9">
        <v>0</v>
      </c>
      <c r="AA221" s="9">
        <v>0</v>
      </c>
      <c r="AB221" s="9">
        <v>0</v>
      </c>
      <c r="AC221" s="9">
        <v>0</v>
      </c>
      <c r="AD221" s="9">
        <v>0</v>
      </c>
      <c r="AE221" s="9">
        <v>0</v>
      </c>
      <c r="AF221" s="16">
        <f t="shared" si="96"/>
        <v>0</v>
      </c>
      <c r="AG221" s="31">
        <v>0</v>
      </c>
      <c r="AH221" s="31">
        <f t="shared" si="127"/>
        <v>0</v>
      </c>
      <c r="AI221" s="30">
        <f t="shared" si="97"/>
        <v>0</v>
      </c>
      <c r="AJ221" s="30">
        <f t="shared" si="98"/>
        <v>0</v>
      </c>
      <c r="AK221" s="30">
        <f t="shared" si="99"/>
        <v>0</v>
      </c>
      <c r="AL221" s="30">
        <f t="shared" si="100"/>
        <v>0</v>
      </c>
      <c r="AM221" s="30">
        <f t="shared" si="101"/>
        <v>0</v>
      </c>
      <c r="AN221" s="9">
        <f t="shared" si="102"/>
        <v>0</v>
      </c>
      <c r="AO221" s="19">
        <f t="shared" si="103"/>
        <v>0</v>
      </c>
      <c r="AP221" s="19">
        <f t="shared" si="104"/>
        <v>0</v>
      </c>
      <c r="AQ221" s="19">
        <f t="shared" si="105"/>
        <v>0</v>
      </c>
      <c r="AR221" s="19">
        <f t="shared" si="106"/>
        <v>0</v>
      </c>
      <c r="AS221" s="19">
        <f t="shared" si="107"/>
        <v>0</v>
      </c>
      <c r="AT221" s="16">
        <f t="shared" si="108"/>
        <v>0</v>
      </c>
      <c r="AU221" s="19">
        <f t="shared" si="109"/>
        <v>0</v>
      </c>
      <c r="AV221" s="19">
        <f t="shared" si="110"/>
        <v>0</v>
      </c>
      <c r="AW221" s="19">
        <f t="shared" si="111"/>
        <v>0</v>
      </c>
      <c r="AX221" s="19">
        <f t="shared" si="112"/>
        <v>0</v>
      </c>
      <c r="AY221" s="19">
        <f t="shared" si="113"/>
        <v>0</v>
      </c>
      <c r="AZ221" s="19">
        <f t="shared" si="114"/>
        <v>0</v>
      </c>
      <c r="BA221" s="19">
        <f t="shared" si="115"/>
        <v>0</v>
      </c>
      <c r="BB221" s="19">
        <f t="shared" si="116"/>
        <v>0</v>
      </c>
      <c r="BC221" s="19">
        <f t="shared" si="117"/>
        <v>0</v>
      </c>
      <c r="BD221" s="19">
        <f t="shared" si="118"/>
        <v>0</v>
      </c>
      <c r="BE221" s="19">
        <f t="shared" si="119"/>
        <v>0</v>
      </c>
      <c r="BF221" s="19">
        <f t="shared" si="120"/>
        <v>0</v>
      </c>
      <c r="BG221" s="19">
        <f t="shared" si="121"/>
        <v>0</v>
      </c>
      <c r="BH221" s="19">
        <f t="shared" si="122"/>
        <v>0</v>
      </c>
      <c r="BI221" s="19">
        <f t="shared" si="123"/>
        <v>0</v>
      </c>
      <c r="BJ221" s="19">
        <f t="shared" si="124"/>
        <v>0</v>
      </c>
      <c r="BK221" s="16">
        <f t="shared" si="125"/>
        <v>0</v>
      </c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</row>
    <row r="222" spans="1:92" x14ac:dyDescent="0.25">
      <c r="A222" s="33" t="s">
        <v>110</v>
      </c>
      <c r="B222" s="32">
        <v>1.17E-2</v>
      </c>
      <c r="C222" s="30">
        <v>0</v>
      </c>
      <c r="D222" s="9">
        <v>0</v>
      </c>
      <c r="E222" s="9">
        <v>0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16">
        <f t="shared" si="126"/>
        <v>0</v>
      </c>
      <c r="P222" s="9">
        <v>0</v>
      </c>
      <c r="Q222" s="9">
        <v>0</v>
      </c>
      <c r="R222" s="9">
        <v>0</v>
      </c>
      <c r="S222" s="9">
        <v>0</v>
      </c>
      <c r="T222" s="9">
        <v>0</v>
      </c>
      <c r="U222" s="9">
        <v>0</v>
      </c>
      <c r="V222" s="9">
        <v>0</v>
      </c>
      <c r="W222" s="9">
        <v>0</v>
      </c>
      <c r="X222" s="9">
        <v>0</v>
      </c>
      <c r="Y222" s="9">
        <v>0</v>
      </c>
      <c r="Z222" s="9">
        <v>0</v>
      </c>
      <c r="AA222" s="9">
        <v>0</v>
      </c>
      <c r="AB222" s="9">
        <v>0</v>
      </c>
      <c r="AC222" s="9">
        <v>0</v>
      </c>
      <c r="AD222" s="9">
        <v>0</v>
      </c>
      <c r="AE222" s="9">
        <v>0</v>
      </c>
      <c r="AF222" s="16">
        <f t="shared" si="96"/>
        <v>0</v>
      </c>
      <c r="AG222" s="31">
        <v>0</v>
      </c>
      <c r="AH222" s="31">
        <f t="shared" si="127"/>
        <v>0</v>
      </c>
      <c r="AI222" s="30">
        <f t="shared" si="97"/>
        <v>0</v>
      </c>
      <c r="AJ222" s="30">
        <f t="shared" si="98"/>
        <v>0</v>
      </c>
      <c r="AK222" s="30">
        <f t="shared" si="99"/>
        <v>0</v>
      </c>
      <c r="AL222" s="30">
        <f t="shared" si="100"/>
        <v>0</v>
      </c>
      <c r="AM222" s="30">
        <f t="shared" si="101"/>
        <v>0</v>
      </c>
      <c r="AN222" s="9">
        <f t="shared" si="102"/>
        <v>0</v>
      </c>
      <c r="AO222" s="19">
        <f t="shared" si="103"/>
        <v>0</v>
      </c>
      <c r="AP222" s="19">
        <f t="shared" si="104"/>
        <v>0</v>
      </c>
      <c r="AQ222" s="19">
        <f t="shared" si="105"/>
        <v>0</v>
      </c>
      <c r="AR222" s="19">
        <f t="shared" si="106"/>
        <v>0</v>
      </c>
      <c r="AS222" s="19">
        <f t="shared" si="107"/>
        <v>0</v>
      </c>
      <c r="AT222" s="16">
        <f t="shared" si="108"/>
        <v>0</v>
      </c>
      <c r="AU222" s="19">
        <f t="shared" si="109"/>
        <v>0</v>
      </c>
      <c r="AV222" s="19">
        <f t="shared" si="110"/>
        <v>0</v>
      </c>
      <c r="AW222" s="19">
        <f t="shared" si="111"/>
        <v>0</v>
      </c>
      <c r="AX222" s="19">
        <f t="shared" si="112"/>
        <v>0</v>
      </c>
      <c r="AY222" s="19">
        <f t="shared" si="113"/>
        <v>0</v>
      </c>
      <c r="AZ222" s="19">
        <f t="shared" si="114"/>
        <v>0</v>
      </c>
      <c r="BA222" s="19">
        <f t="shared" si="115"/>
        <v>0</v>
      </c>
      <c r="BB222" s="19">
        <f t="shared" si="116"/>
        <v>0</v>
      </c>
      <c r="BC222" s="19">
        <f t="shared" si="117"/>
        <v>0</v>
      </c>
      <c r="BD222" s="19">
        <f t="shared" si="118"/>
        <v>0</v>
      </c>
      <c r="BE222" s="19">
        <f t="shared" si="119"/>
        <v>0</v>
      </c>
      <c r="BF222" s="19">
        <f t="shared" si="120"/>
        <v>0</v>
      </c>
      <c r="BG222" s="19">
        <f t="shared" si="121"/>
        <v>0</v>
      </c>
      <c r="BH222" s="19">
        <f t="shared" si="122"/>
        <v>0</v>
      </c>
      <c r="BI222" s="19">
        <f t="shared" si="123"/>
        <v>0</v>
      </c>
      <c r="BJ222" s="19">
        <f t="shared" si="124"/>
        <v>0</v>
      </c>
      <c r="BK222" s="16">
        <f t="shared" si="125"/>
        <v>0</v>
      </c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9"/>
      <c r="BY222" s="9"/>
      <c r="BZ222" s="9"/>
      <c r="CA222" s="9"/>
      <c r="CB222" s="9"/>
      <c r="CC222" s="9"/>
      <c r="CD222" s="9"/>
      <c r="CE222" s="9"/>
      <c r="CF222" s="9"/>
      <c r="CG222" s="9"/>
      <c r="CH222" s="9"/>
      <c r="CI222" s="9"/>
      <c r="CJ222" s="9"/>
      <c r="CK222" s="9"/>
      <c r="CL222" s="9"/>
      <c r="CM222" s="9"/>
      <c r="CN222" s="9"/>
    </row>
    <row r="223" spans="1:92" x14ac:dyDescent="0.25">
      <c r="A223" s="33" t="s">
        <v>109</v>
      </c>
      <c r="B223" s="32">
        <v>1.38E-2</v>
      </c>
      <c r="C223" s="30">
        <v>0</v>
      </c>
      <c r="D223" s="9">
        <v>0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16">
        <f t="shared" si="126"/>
        <v>0</v>
      </c>
      <c r="P223" s="9">
        <v>0</v>
      </c>
      <c r="Q223" s="9">
        <v>0</v>
      </c>
      <c r="R223" s="9">
        <v>0</v>
      </c>
      <c r="S223" s="9">
        <v>0</v>
      </c>
      <c r="T223" s="9">
        <v>0</v>
      </c>
      <c r="U223" s="9">
        <v>0</v>
      </c>
      <c r="V223" s="9">
        <v>0</v>
      </c>
      <c r="W223" s="9">
        <v>0</v>
      </c>
      <c r="X223" s="9">
        <v>0</v>
      </c>
      <c r="Y223" s="9">
        <v>0</v>
      </c>
      <c r="Z223" s="9">
        <v>0</v>
      </c>
      <c r="AA223" s="9">
        <v>0</v>
      </c>
      <c r="AB223" s="9">
        <v>0</v>
      </c>
      <c r="AC223" s="9">
        <v>0</v>
      </c>
      <c r="AD223" s="9">
        <v>0</v>
      </c>
      <c r="AE223" s="9">
        <v>0</v>
      </c>
      <c r="AF223" s="16">
        <f t="shared" si="96"/>
        <v>0</v>
      </c>
      <c r="AG223" s="31">
        <v>0</v>
      </c>
      <c r="AH223" s="31">
        <f t="shared" si="127"/>
        <v>0</v>
      </c>
      <c r="AI223" s="30">
        <f t="shared" si="97"/>
        <v>0</v>
      </c>
      <c r="AJ223" s="30">
        <f t="shared" si="98"/>
        <v>0</v>
      </c>
      <c r="AK223" s="30">
        <f t="shared" si="99"/>
        <v>0</v>
      </c>
      <c r="AL223" s="30">
        <f t="shared" si="100"/>
        <v>0</v>
      </c>
      <c r="AM223" s="30">
        <f t="shared" si="101"/>
        <v>0</v>
      </c>
      <c r="AN223" s="9">
        <f t="shared" si="102"/>
        <v>0</v>
      </c>
      <c r="AO223" s="19">
        <f t="shared" si="103"/>
        <v>0</v>
      </c>
      <c r="AP223" s="19">
        <f t="shared" si="104"/>
        <v>0</v>
      </c>
      <c r="AQ223" s="19">
        <f t="shared" si="105"/>
        <v>0</v>
      </c>
      <c r="AR223" s="19">
        <f t="shared" si="106"/>
        <v>0</v>
      </c>
      <c r="AS223" s="19">
        <f t="shared" si="107"/>
        <v>0</v>
      </c>
      <c r="AT223" s="16">
        <f t="shared" si="108"/>
        <v>0</v>
      </c>
      <c r="AU223" s="19">
        <f t="shared" si="109"/>
        <v>0</v>
      </c>
      <c r="AV223" s="19">
        <f t="shared" si="110"/>
        <v>0</v>
      </c>
      <c r="AW223" s="19">
        <f t="shared" si="111"/>
        <v>0</v>
      </c>
      <c r="AX223" s="19">
        <f t="shared" si="112"/>
        <v>0</v>
      </c>
      <c r="AY223" s="19">
        <f t="shared" si="113"/>
        <v>0</v>
      </c>
      <c r="AZ223" s="19">
        <f t="shared" si="114"/>
        <v>0</v>
      </c>
      <c r="BA223" s="19">
        <f t="shared" si="115"/>
        <v>0</v>
      </c>
      <c r="BB223" s="19">
        <f t="shared" si="116"/>
        <v>0</v>
      </c>
      <c r="BC223" s="19">
        <f t="shared" si="117"/>
        <v>0</v>
      </c>
      <c r="BD223" s="19">
        <f t="shared" si="118"/>
        <v>0</v>
      </c>
      <c r="BE223" s="19">
        <f t="shared" si="119"/>
        <v>0</v>
      </c>
      <c r="BF223" s="19">
        <f t="shared" si="120"/>
        <v>0</v>
      </c>
      <c r="BG223" s="19">
        <f t="shared" si="121"/>
        <v>0</v>
      </c>
      <c r="BH223" s="19">
        <f t="shared" si="122"/>
        <v>0</v>
      </c>
      <c r="BI223" s="19">
        <f t="shared" si="123"/>
        <v>0</v>
      </c>
      <c r="BJ223" s="19">
        <f t="shared" si="124"/>
        <v>0</v>
      </c>
      <c r="BK223" s="16">
        <f t="shared" si="125"/>
        <v>0</v>
      </c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</row>
    <row r="224" spans="1:92" x14ac:dyDescent="0.25">
      <c r="A224" s="33" t="s">
        <v>108</v>
      </c>
      <c r="B224" s="32">
        <v>1.38E-2</v>
      </c>
      <c r="C224" s="30">
        <v>0</v>
      </c>
      <c r="D224" s="9">
        <v>0</v>
      </c>
      <c r="E224" s="9">
        <v>0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16">
        <f t="shared" si="126"/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  <c r="V224" s="9">
        <v>0</v>
      </c>
      <c r="W224" s="9">
        <v>0</v>
      </c>
      <c r="X224" s="9">
        <v>0</v>
      </c>
      <c r="Y224" s="9">
        <v>0</v>
      </c>
      <c r="Z224" s="9">
        <v>0</v>
      </c>
      <c r="AA224" s="9">
        <v>0</v>
      </c>
      <c r="AB224" s="9">
        <v>0</v>
      </c>
      <c r="AC224" s="9">
        <v>0</v>
      </c>
      <c r="AD224" s="9">
        <v>0</v>
      </c>
      <c r="AE224" s="9">
        <v>0</v>
      </c>
      <c r="AF224" s="16">
        <f t="shared" si="96"/>
        <v>0</v>
      </c>
      <c r="AG224" s="31">
        <v>0</v>
      </c>
      <c r="AH224" s="31">
        <f t="shared" si="127"/>
        <v>0</v>
      </c>
      <c r="AI224" s="30">
        <f t="shared" si="97"/>
        <v>0</v>
      </c>
      <c r="AJ224" s="30">
        <f t="shared" si="98"/>
        <v>0</v>
      </c>
      <c r="AK224" s="30">
        <f t="shared" si="99"/>
        <v>0</v>
      </c>
      <c r="AL224" s="30">
        <f t="shared" si="100"/>
        <v>0</v>
      </c>
      <c r="AM224" s="30">
        <f t="shared" si="101"/>
        <v>0</v>
      </c>
      <c r="AN224" s="9">
        <f t="shared" si="102"/>
        <v>0</v>
      </c>
      <c r="AO224" s="19">
        <f t="shared" si="103"/>
        <v>0</v>
      </c>
      <c r="AP224" s="19">
        <f t="shared" si="104"/>
        <v>0</v>
      </c>
      <c r="AQ224" s="19">
        <f t="shared" si="105"/>
        <v>0</v>
      </c>
      <c r="AR224" s="19">
        <f t="shared" si="106"/>
        <v>0</v>
      </c>
      <c r="AS224" s="19">
        <f t="shared" si="107"/>
        <v>0</v>
      </c>
      <c r="AT224" s="16">
        <f t="shared" si="108"/>
        <v>0</v>
      </c>
      <c r="AU224" s="19">
        <f t="shared" si="109"/>
        <v>0</v>
      </c>
      <c r="AV224" s="19">
        <f t="shared" si="110"/>
        <v>0</v>
      </c>
      <c r="AW224" s="19">
        <f t="shared" si="111"/>
        <v>0</v>
      </c>
      <c r="AX224" s="19">
        <f t="shared" si="112"/>
        <v>0</v>
      </c>
      <c r="AY224" s="19">
        <f t="shared" si="113"/>
        <v>0</v>
      </c>
      <c r="AZ224" s="19">
        <f t="shared" si="114"/>
        <v>0</v>
      </c>
      <c r="BA224" s="19">
        <f t="shared" si="115"/>
        <v>0</v>
      </c>
      <c r="BB224" s="19">
        <f t="shared" si="116"/>
        <v>0</v>
      </c>
      <c r="BC224" s="19">
        <f t="shared" si="117"/>
        <v>0</v>
      </c>
      <c r="BD224" s="19">
        <f t="shared" si="118"/>
        <v>0</v>
      </c>
      <c r="BE224" s="19">
        <f t="shared" si="119"/>
        <v>0</v>
      </c>
      <c r="BF224" s="19">
        <f t="shared" si="120"/>
        <v>0</v>
      </c>
      <c r="BG224" s="19">
        <f t="shared" si="121"/>
        <v>0</v>
      </c>
      <c r="BH224" s="19">
        <f t="shared" si="122"/>
        <v>0</v>
      </c>
      <c r="BI224" s="19">
        <f t="shared" si="123"/>
        <v>0</v>
      </c>
      <c r="BJ224" s="19">
        <f t="shared" si="124"/>
        <v>0</v>
      </c>
      <c r="BK224" s="16">
        <f t="shared" si="125"/>
        <v>0</v>
      </c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</row>
    <row r="225" spans="1:92" x14ac:dyDescent="0.25">
      <c r="A225" s="33" t="s">
        <v>107</v>
      </c>
      <c r="B225" s="32">
        <v>1.38E-2</v>
      </c>
      <c r="C225" s="30">
        <v>0</v>
      </c>
      <c r="D225" s="9">
        <v>0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16">
        <f t="shared" si="126"/>
        <v>0</v>
      </c>
      <c r="P225" s="9">
        <v>0</v>
      </c>
      <c r="Q225" s="9">
        <v>0</v>
      </c>
      <c r="R225" s="9">
        <v>0</v>
      </c>
      <c r="S225" s="9">
        <v>0</v>
      </c>
      <c r="T225" s="9">
        <v>0</v>
      </c>
      <c r="U225" s="9">
        <v>0</v>
      </c>
      <c r="V225" s="9">
        <v>0</v>
      </c>
      <c r="W225" s="9">
        <v>0</v>
      </c>
      <c r="X225" s="9">
        <v>0</v>
      </c>
      <c r="Y225" s="9">
        <v>0</v>
      </c>
      <c r="Z225" s="9">
        <v>0</v>
      </c>
      <c r="AA225" s="9">
        <v>0</v>
      </c>
      <c r="AB225" s="9">
        <v>0</v>
      </c>
      <c r="AC225" s="9">
        <v>0</v>
      </c>
      <c r="AD225" s="9">
        <v>0</v>
      </c>
      <c r="AE225" s="9">
        <v>0</v>
      </c>
      <c r="AF225" s="16">
        <f t="shared" si="96"/>
        <v>0</v>
      </c>
      <c r="AG225" s="31">
        <v>0</v>
      </c>
      <c r="AH225" s="31">
        <f t="shared" si="127"/>
        <v>0</v>
      </c>
      <c r="AI225" s="30">
        <f t="shared" si="97"/>
        <v>0</v>
      </c>
      <c r="AJ225" s="30">
        <f t="shared" si="98"/>
        <v>0</v>
      </c>
      <c r="AK225" s="30">
        <f t="shared" si="99"/>
        <v>0</v>
      </c>
      <c r="AL225" s="30">
        <f t="shared" si="100"/>
        <v>0</v>
      </c>
      <c r="AM225" s="30">
        <f t="shared" si="101"/>
        <v>0</v>
      </c>
      <c r="AN225" s="9">
        <f t="shared" si="102"/>
        <v>0</v>
      </c>
      <c r="AO225" s="19">
        <f t="shared" si="103"/>
        <v>0</v>
      </c>
      <c r="AP225" s="19">
        <f t="shared" si="104"/>
        <v>0</v>
      </c>
      <c r="AQ225" s="19">
        <f t="shared" si="105"/>
        <v>0</v>
      </c>
      <c r="AR225" s="19">
        <f t="shared" si="106"/>
        <v>0</v>
      </c>
      <c r="AS225" s="19">
        <f t="shared" si="107"/>
        <v>0</v>
      </c>
      <c r="AT225" s="16">
        <f t="shared" si="108"/>
        <v>0</v>
      </c>
      <c r="AU225" s="19">
        <f t="shared" si="109"/>
        <v>0</v>
      </c>
      <c r="AV225" s="19">
        <f t="shared" si="110"/>
        <v>0</v>
      </c>
      <c r="AW225" s="19">
        <f t="shared" si="111"/>
        <v>0</v>
      </c>
      <c r="AX225" s="19">
        <f t="shared" si="112"/>
        <v>0</v>
      </c>
      <c r="AY225" s="19">
        <f t="shared" si="113"/>
        <v>0</v>
      </c>
      <c r="AZ225" s="19">
        <f t="shared" si="114"/>
        <v>0</v>
      </c>
      <c r="BA225" s="19">
        <f t="shared" si="115"/>
        <v>0</v>
      </c>
      <c r="BB225" s="19">
        <f t="shared" si="116"/>
        <v>0</v>
      </c>
      <c r="BC225" s="19">
        <f t="shared" si="117"/>
        <v>0</v>
      </c>
      <c r="BD225" s="19">
        <f t="shared" si="118"/>
        <v>0</v>
      </c>
      <c r="BE225" s="19">
        <f t="shared" si="119"/>
        <v>0</v>
      </c>
      <c r="BF225" s="19">
        <f t="shared" si="120"/>
        <v>0</v>
      </c>
      <c r="BG225" s="19">
        <f t="shared" si="121"/>
        <v>0</v>
      </c>
      <c r="BH225" s="19">
        <f t="shared" si="122"/>
        <v>0</v>
      </c>
      <c r="BI225" s="19">
        <f t="shared" si="123"/>
        <v>0</v>
      </c>
      <c r="BJ225" s="19">
        <f t="shared" si="124"/>
        <v>0</v>
      </c>
      <c r="BK225" s="16">
        <f t="shared" si="125"/>
        <v>0</v>
      </c>
      <c r="BM225" s="9"/>
      <c r="BN225" s="9"/>
      <c r="BO225" s="9"/>
      <c r="BP225" s="9"/>
      <c r="BQ225" s="9"/>
      <c r="BR225" s="9"/>
      <c r="BS225" s="9"/>
      <c r="BT225" s="9"/>
      <c r="BU225" s="9"/>
      <c r="BV225" s="9"/>
      <c r="BW225" s="9"/>
      <c r="BX225" s="9"/>
      <c r="BY225" s="9"/>
      <c r="BZ225" s="9"/>
      <c r="CA225" s="9"/>
      <c r="CB225" s="9"/>
      <c r="CC225" s="9"/>
      <c r="CD225" s="9"/>
      <c r="CE225" s="9"/>
      <c r="CF225" s="9"/>
      <c r="CG225" s="9"/>
      <c r="CH225" s="9"/>
      <c r="CI225" s="9"/>
      <c r="CJ225" s="9"/>
      <c r="CK225" s="9"/>
      <c r="CL225" s="9"/>
      <c r="CM225" s="9"/>
      <c r="CN225" s="9"/>
    </row>
    <row r="226" spans="1:92" x14ac:dyDescent="0.25">
      <c r="A226" s="33" t="s">
        <v>106</v>
      </c>
      <c r="B226" s="32">
        <v>1.38E-2</v>
      </c>
      <c r="C226" s="30">
        <v>0</v>
      </c>
      <c r="D226" s="9">
        <v>0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16">
        <f t="shared" si="126"/>
        <v>0</v>
      </c>
      <c r="P226" s="9">
        <v>0</v>
      </c>
      <c r="Q226" s="9">
        <v>0</v>
      </c>
      <c r="R226" s="9">
        <v>0</v>
      </c>
      <c r="S226" s="9">
        <v>0</v>
      </c>
      <c r="T226" s="9">
        <v>0</v>
      </c>
      <c r="U226" s="9">
        <v>0</v>
      </c>
      <c r="V226" s="9">
        <v>0</v>
      </c>
      <c r="W226" s="9">
        <v>0</v>
      </c>
      <c r="X226" s="9">
        <v>0</v>
      </c>
      <c r="Y226" s="9">
        <v>0</v>
      </c>
      <c r="Z226" s="9">
        <v>0</v>
      </c>
      <c r="AA226" s="9">
        <v>0</v>
      </c>
      <c r="AB226" s="9">
        <v>0</v>
      </c>
      <c r="AC226" s="9">
        <v>0</v>
      </c>
      <c r="AD226" s="9">
        <v>0</v>
      </c>
      <c r="AE226" s="9">
        <v>0</v>
      </c>
      <c r="AF226" s="16">
        <f t="shared" si="96"/>
        <v>0</v>
      </c>
      <c r="AG226" s="31">
        <v>0</v>
      </c>
      <c r="AH226" s="31">
        <f t="shared" si="127"/>
        <v>0</v>
      </c>
      <c r="AI226" s="30">
        <f t="shared" si="97"/>
        <v>0</v>
      </c>
      <c r="AJ226" s="30">
        <f t="shared" si="98"/>
        <v>0</v>
      </c>
      <c r="AK226" s="30">
        <f t="shared" si="99"/>
        <v>0</v>
      </c>
      <c r="AL226" s="30">
        <f t="shared" si="100"/>
        <v>0</v>
      </c>
      <c r="AM226" s="30">
        <f t="shared" si="101"/>
        <v>0</v>
      </c>
      <c r="AN226" s="9">
        <f t="shared" si="102"/>
        <v>0</v>
      </c>
      <c r="AO226" s="19">
        <f t="shared" si="103"/>
        <v>0</v>
      </c>
      <c r="AP226" s="19">
        <f t="shared" si="104"/>
        <v>0</v>
      </c>
      <c r="AQ226" s="19">
        <f t="shared" si="105"/>
        <v>0</v>
      </c>
      <c r="AR226" s="19">
        <f t="shared" si="106"/>
        <v>0</v>
      </c>
      <c r="AS226" s="19">
        <f t="shared" si="107"/>
        <v>0</v>
      </c>
      <c r="AT226" s="16">
        <f t="shared" si="108"/>
        <v>0</v>
      </c>
      <c r="AU226" s="19">
        <f t="shared" si="109"/>
        <v>0</v>
      </c>
      <c r="AV226" s="19">
        <f t="shared" si="110"/>
        <v>0</v>
      </c>
      <c r="AW226" s="19">
        <f t="shared" si="111"/>
        <v>0</v>
      </c>
      <c r="AX226" s="19">
        <f t="shared" si="112"/>
        <v>0</v>
      </c>
      <c r="AY226" s="19">
        <f t="shared" si="113"/>
        <v>0</v>
      </c>
      <c r="AZ226" s="19">
        <f t="shared" si="114"/>
        <v>0</v>
      </c>
      <c r="BA226" s="19">
        <f t="shared" si="115"/>
        <v>0</v>
      </c>
      <c r="BB226" s="19">
        <f t="shared" si="116"/>
        <v>0</v>
      </c>
      <c r="BC226" s="19">
        <f t="shared" si="117"/>
        <v>0</v>
      </c>
      <c r="BD226" s="19">
        <f t="shared" si="118"/>
        <v>0</v>
      </c>
      <c r="BE226" s="19">
        <f t="shared" si="119"/>
        <v>0</v>
      </c>
      <c r="BF226" s="19">
        <f t="shared" si="120"/>
        <v>0</v>
      </c>
      <c r="BG226" s="19">
        <f t="shared" si="121"/>
        <v>0</v>
      </c>
      <c r="BH226" s="19">
        <f t="shared" si="122"/>
        <v>0</v>
      </c>
      <c r="BI226" s="19">
        <f t="shared" si="123"/>
        <v>0</v>
      </c>
      <c r="BJ226" s="19">
        <f t="shared" si="124"/>
        <v>0</v>
      </c>
      <c r="BK226" s="16">
        <f t="shared" si="125"/>
        <v>0</v>
      </c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</row>
    <row r="227" spans="1:92" x14ac:dyDescent="0.25">
      <c r="A227" s="33" t="s">
        <v>105</v>
      </c>
      <c r="B227" s="32">
        <v>1.3199999999999998E-2</v>
      </c>
      <c r="C227" s="30">
        <v>0</v>
      </c>
      <c r="D227" s="9">
        <v>0</v>
      </c>
      <c r="E227" s="9">
        <v>0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16">
        <f t="shared" si="126"/>
        <v>0</v>
      </c>
      <c r="P227" s="9">
        <v>0</v>
      </c>
      <c r="Q227" s="9">
        <v>0</v>
      </c>
      <c r="R227" s="9">
        <v>0</v>
      </c>
      <c r="S227" s="9">
        <v>0</v>
      </c>
      <c r="T227" s="9">
        <v>0</v>
      </c>
      <c r="U227" s="9">
        <v>0</v>
      </c>
      <c r="V227" s="9">
        <v>0</v>
      </c>
      <c r="W227" s="9">
        <v>0</v>
      </c>
      <c r="X227" s="9">
        <v>0</v>
      </c>
      <c r="Y227" s="9">
        <v>0</v>
      </c>
      <c r="Z227" s="9">
        <v>0</v>
      </c>
      <c r="AA227" s="9">
        <v>0</v>
      </c>
      <c r="AB227" s="9">
        <v>0</v>
      </c>
      <c r="AC227" s="9">
        <v>0</v>
      </c>
      <c r="AD227" s="9">
        <v>0</v>
      </c>
      <c r="AE227" s="9">
        <v>0</v>
      </c>
      <c r="AF227" s="16">
        <f t="shared" si="96"/>
        <v>0</v>
      </c>
      <c r="AG227" s="31">
        <v>0</v>
      </c>
      <c r="AH227" s="31">
        <f t="shared" si="127"/>
        <v>0</v>
      </c>
      <c r="AI227" s="30">
        <f t="shared" si="97"/>
        <v>0</v>
      </c>
      <c r="AJ227" s="30">
        <f t="shared" si="98"/>
        <v>0</v>
      </c>
      <c r="AK227" s="30">
        <f t="shared" si="99"/>
        <v>0</v>
      </c>
      <c r="AL227" s="30">
        <f t="shared" si="100"/>
        <v>0</v>
      </c>
      <c r="AM227" s="30">
        <f t="shared" si="101"/>
        <v>0</v>
      </c>
      <c r="AN227" s="9">
        <f t="shared" si="102"/>
        <v>0</v>
      </c>
      <c r="AO227" s="19">
        <f t="shared" si="103"/>
        <v>0</v>
      </c>
      <c r="AP227" s="19">
        <f t="shared" si="104"/>
        <v>0</v>
      </c>
      <c r="AQ227" s="19">
        <f t="shared" si="105"/>
        <v>0</v>
      </c>
      <c r="AR227" s="19">
        <f t="shared" si="106"/>
        <v>0</v>
      </c>
      <c r="AS227" s="19">
        <f t="shared" si="107"/>
        <v>0</v>
      </c>
      <c r="AT227" s="16">
        <f t="shared" si="108"/>
        <v>0</v>
      </c>
      <c r="AU227" s="19">
        <f t="shared" si="109"/>
        <v>0</v>
      </c>
      <c r="AV227" s="19">
        <f t="shared" si="110"/>
        <v>0</v>
      </c>
      <c r="AW227" s="19">
        <f t="shared" si="111"/>
        <v>0</v>
      </c>
      <c r="AX227" s="19">
        <f t="shared" si="112"/>
        <v>0</v>
      </c>
      <c r="AY227" s="19">
        <f t="shared" si="113"/>
        <v>0</v>
      </c>
      <c r="AZ227" s="19">
        <f t="shared" si="114"/>
        <v>0</v>
      </c>
      <c r="BA227" s="19">
        <f t="shared" si="115"/>
        <v>0</v>
      </c>
      <c r="BB227" s="19">
        <f t="shared" si="116"/>
        <v>0</v>
      </c>
      <c r="BC227" s="19">
        <f t="shared" si="117"/>
        <v>0</v>
      </c>
      <c r="BD227" s="19">
        <f t="shared" si="118"/>
        <v>0</v>
      </c>
      <c r="BE227" s="19">
        <f t="shared" si="119"/>
        <v>0</v>
      </c>
      <c r="BF227" s="19">
        <f t="shared" si="120"/>
        <v>0</v>
      </c>
      <c r="BG227" s="19">
        <f t="shared" si="121"/>
        <v>0</v>
      </c>
      <c r="BH227" s="19">
        <f t="shared" si="122"/>
        <v>0</v>
      </c>
      <c r="BI227" s="19">
        <f t="shared" si="123"/>
        <v>0</v>
      </c>
      <c r="BJ227" s="19">
        <f t="shared" si="124"/>
        <v>0</v>
      </c>
      <c r="BK227" s="16">
        <f t="shared" si="125"/>
        <v>0</v>
      </c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</row>
    <row r="228" spans="1:92" x14ac:dyDescent="0.25">
      <c r="A228" s="33" t="s">
        <v>104</v>
      </c>
      <c r="B228" s="32">
        <v>1.72E-2</v>
      </c>
      <c r="C228" s="30">
        <v>0</v>
      </c>
      <c r="D228" s="9">
        <v>0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16">
        <f t="shared" si="126"/>
        <v>0</v>
      </c>
      <c r="P228" s="9">
        <v>0</v>
      </c>
      <c r="Q228" s="9">
        <v>0</v>
      </c>
      <c r="R228" s="9">
        <v>0</v>
      </c>
      <c r="S228" s="9">
        <v>0</v>
      </c>
      <c r="T228" s="9">
        <v>0</v>
      </c>
      <c r="U228" s="9">
        <v>0</v>
      </c>
      <c r="V228" s="9">
        <v>0</v>
      </c>
      <c r="W228" s="9">
        <v>0</v>
      </c>
      <c r="X228" s="9">
        <v>0</v>
      </c>
      <c r="Y228" s="9">
        <v>0</v>
      </c>
      <c r="Z228" s="9">
        <v>0</v>
      </c>
      <c r="AA228" s="9">
        <v>0</v>
      </c>
      <c r="AB228" s="9">
        <v>0</v>
      </c>
      <c r="AC228" s="9">
        <v>0</v>
      </c>
      <c r="AD228" s="9">
        <v>0</v>
      </c>
      <c r="AE228" s="9">
        <v>0</v>
      </c>
      <c r="AF228" s="16">
        <f t="shared" si="96"/>
        <v>0</v>
      </c>
      <c r="AG228" s="31">
        <v>0</v>
      </c>
      <c r="AH228" s="31">
        <f t="shared" si="127"/>
        <v>0</v>
      </c>
      <c r="AI228" s="30">
        <f t="shared" si="97"/>
        <v>0</v>
      </c>
      <c r="AJ228" s="30">
        <f t="shared" si="98"/>
        <v>0</v>
      </c>
      <c r="AK228" s="30">
        <f t="shared" si="99"/>
        <v>0</v>
      </c>
      <c r="AL228" s="30">
        <f t="shared" si="100"/>
        <v>0</v>
      </c>
      <c r="AM228" s="30">
        <f t="shared" si="101"/>
        <v>0</v>
      </c>
      <c r="AN228" s="9">
        <f t="shared" si="102"/>
        <v>0</v>
      </c>
      <c r="AO228" s="19">
        <f t="shared" si="103"/>
        <v>0</v>
      </c>
      <c r="AP228" s="19">
        <f t="shared" si="104"/>
        <v>0</v>
      </c>
      <c r="AQ228" s="19">
        <f t="shared" si="105"/>
        <v>0</v>
      </c>
      <c r="AR228" s="19">
        <f t="shared" si="106"/>
        <v>0</v>
      </c>
      <c r="AS228" s="19">
        <f t="shared" si="107"/>
        <v>0</v>
      </c>
      <c r="AT228" s="16">
        <f t="shared" si="108"/>
        <v>0</v>
      </c>
      <c r="AU228" s="19">
        <f t="shared" si="109"/>
        <v>0</v>
      </c>
      <c r="AV228" s="19">
        <f t="shared" si="110"/>
        <v>0</v>
      </c>
      <c r="AW228" s="19">
        <f t="shared" si="111"/>
        <v>0</v>
      </c>
      <c r="AX228" s="19">
        <f t="shared" si="112"/>
        <v>0</v>
      </c>
      <c r="AY228" s="19">
        <f t="shared" si="113"/>
        <v>0</v>
      </c>
      <c r="AZ228" s="19">
        <f t="shared" si="114"/>
        <v>0</v>
      </c>
      <c r="BA228" s="19">
        <f t="shared" si="115"/>
        <v>0</v>
      </c>
      <c r="BB228" s="19">
        <f t="shared" si="116"/>
        <v>0</v>
      </c>
      <c r="BC228" s="19">
        <f t="shared" si="117"/>
        <v>0</v>
      </c>
      <c r="BD228" s="19">
        <f t="shared" si="118"/>
        <v>0</v>
      </c>
      <c r="BE228" s="19">
        <f t="shared" si="119"/>
        <v>0</v>
      </c>
      <c r="BF228" s="19">
        <f t="shared" si="120"/>
        <v>0</v>
      </c>
      <c r="BG228" s="19">
        <f t="shared" si="121"/>
        <v>0</v>
      </c>
      <c r="BH228" s="19">
        <f t="shared" si="122"/>
        <v>0</v>
      </c>
      <c r="BI228" s="19">
        <f t="shared" si="123"/>
        <v>0</v>
      </c>
      <c r="BJ228" s="19">
        <f t="shared" si="124"/>
        <v>0</v>
      </c>
      <c r="BK228" s="16">
        <f t="shared" si="125"/>
        <v>0</v>
      </c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9"/>
      <c r="BZ228" s="9"/>
      <c r="CA228" s="9"/>
      <c r="CB228" s="9"/>
      <c r="CC228" s="9"/>
      <c r="CD228" s="9"/>
      <c r="CE228" s="9"/>
      <c r="CF228" s="9"/>
      <c r="CG228" s="9"/>
      <c r="CH228" s="9"/>
      <c r="CI228" s="9"/>
      <c r="CJ228" s="9"/>
      <c r="CK228" s="9"/>
      <c r="CL228" s="9"/>
      <c r="CM228" s="9"/>
      <c r="CN228" s="9"/>
    </row>
    <row r="229" spans="1:92" x14ac:dyDescent="0.25">
      <c r="A229" s="33" t="s">
        <v>103</v>
      </c>
      <c r="B229" s="32">
        <v>1.72E-2</v>
      </c>
      <c r="C229" s="30">
        <v>0</v>
      </c>
      <c r="D229" s="9">
        <v>0</v>
      </c>
      <c r="E229" s="9">
        <v>0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16">
        <f t="shared" si="126"/>
        <v>0</v>
      </c>
      <c r="P229" s="9">
        <v>0</v>
      </c>
      <c r="Q229" s="9">
        <v>0</v>
      </c>
      <c r="R229" s="9">
        <v>0</v>
      </c>
      <c r="S229" s="9">
        <v>0</v>
      </c>
      <c r="T229" s="9">
        <v>0</v>
      </c>
      <c r="U229" s="9">
        <v>0</v>
      </c>
      <c r="V229" s="9">
        <v>0</v>
      </c>
      <c r="W229" s="9">
        <v>0</v>
      </c>
      <c r="X229" s="9">
        <v>0</v>
      </c>
      <c r="Y229" s="9">
        <v>0</v>
      </c>
      <c r="Z229" s="9">
        <v>0</v>
      </c>
      <c r="AA229" s="9">
        <v>0</v>
      </c>
      <c r="AB229" s="9">
        <v>0</v>
      </c>
      <c r="AC229" s="9">
        <v>0</v>
      </c>
      <c r="AD229" s="9">
        <v>0</v>
      </c>
      <c r="AE229" s="9">
        <v>0</v>
      </c>
      <c r="AF229" s="16">
        <f t="shared" si="96"/>
        <v>0</v>
      </c>
      <c r="AG229" s="31">
        <v>0</v>
      </c>
      <c r="AH229" s="31">
        <f t="shared" si="127"/>
        <v>0</v>
      </c>
      <c r="AI229" s="30">
        <f t="shared" si="97"/>
        <v>0</v>
      </c>
      <c r="AJ229" s="30">
        <f t="shared" si="98"/>
        <v>0</v>
      </c>
      <c r="AK229" s="30">
        <f t="shared" si="99"/>
        <v>0</v>
      </c>
      <c r="AL229" s="30">
        <f t="shared" si="100"/>
        <v>0</v>
      </c>
      <c r="AM229" s="30">
        <f t="shared" si="101"/>
        <v>0</v>
      </c>
      <c r="AN229" s="9">
        <f t="shared" si="102"/>
        <v>0</v>
      </c>
      <c r="AO229" s="19">
        <f t="shared" si="103"/>
        <v>0</v>
      </c>
      <c r="AP229" s="19">
        <f t="shared" si="104"/>
        <v>0</v>
      </c>
      <c r="AQ229" s="19">
        <f t="shared" si="105"/>
        <v>0</v>
      </c>
      <c r="AR229" s="19">
        <f t="shared" si="106"/>
        <v>0</v>
      </c>
      <c r="AS229" s="19">
        <f t="shared" si="107"/>
        <v>0</v>
      </c>
      <c r="AT229" s="16">
        <f t="shared" si="108"/>
        <v>0</v>
      </c>
      <c r="AU229" s="19">
        <f t="shared" si="109"/>
        <v>0</v>
      </c>
      <c r="AV229" s="19">
        <f t="shared" si="110"/>
        <v>0</v>
      </c>
      <c r="AW229" s="19">
        <f t="shared" si="111"/>
        <v>0</v>
      </c>
      <c r="AX229" s="19">
        <f t="shared" si="112"/>
        <v>0</v>
      </c>
      <c r="AY229" s="19">
        <f t="shared" si="113"/>
        <v>0</v>
      </c>
      <c r="AZ229" s="19">
        <f t="shared" si="114"/>
        <v>0</v>
      </c>
      <c r="BA229" s="19">
        <f t="shared" si="115"/>
        <v>0</v>
      </c>
      <c r="BB229" s="19">
        <f t="shared" si="116"/>
        <v>0</v>
      </c>
      <c r="BC229" s="19">
        <f t="shared" si="117"/>
        <v>0</v>
      </c>
      <c r="BD229" s="19">
        <f t="shared" si="118"/>
        <v>0</v>
      </c>
      <c r="BE229" s="19">
        <f t="shared" si="119"/>
        <v>0</v>
      </c>
      <c r="BF229" s="19">
        <f t="shared" si="120"/>
        <v>0</v>
      </c>
      <c r="BG229" s="19">
        <f t="shared" si="121"/>
        <v>0</v>
      </c>
      <c r="BH229" s="19">
        <f t="shared" si="122"/>
        <v>0</v>
      </c>
      <c r="BI229" s="19">
        <f t="shared" si="123"/>
        <v>0</v>
      </c>
      <c r="BJ229" s="19">
        <f t="shared" si="124"/>
        <v>0</v>
      </c>
      <c r="BK229" s="16">
        <f t="shared" si="125"/>
        <v>0</v>
      </c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9"/>
      <c r="CC229" s="9"/>
      <c r="CD229" s="9"/>
      <c r="CE229" s="9"/>
      <c r="CF229" s="9"/>
      <c r="CG229" s="9"/>
      <c r="CH229" s="9"/>
      <c r="CI229" s="9"/>
      <c r="CJ229" s="9"/>
      <c r="CK229" s="9"/>
      <c r="CL229" s="9"/>
      <c r="CM229" s="9"/>
      <c r="CN229" s="9"/>
    </row>
    <row r="230" spans="1:92" x14ac:dyDescent="0.25">
      <c r="A230" s="33" t="s">
        <v>102</v>
      </c>
      <c r="B230" s="32">
        <v>2.8899999999999999E-2</v>
      </c>
      <c r="C230" s="30">
        <v>0</v>
      </c>
      <c r="D230" s="9">
        <v>0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16">
        <f t="shared" si="126"/>
        <v>0</v>
      </c>
      <c r="P230" s="9">
        <v>0</v>
      </c>
      <c r="Q230" s="9">
        <v>0</v>
      </c>
      <c r="R230" s="9">
        <v>0</v>
      </c>
      <c r="S230" s="9">
        <v>0</v>
      </c>
      <c r="T230" s="9">
        <v>0</v>
      </c>
      <c r="U230" s="9">
        <v>0</v>
      </c>
      <c r="V230" s="9">
        <v>0</v>
      </c>
      <c r="W230" s="9">
        <v>0</v>
      </c>
      <c r="X230" s="9">
        <v>0</v>
      </c>
      <c r="Y230" s="9">
        <v>0</v>
      </c>
      <c r="Z230" s="9">
        <v>0</v>
      </c>
      <c r="AA230" s="9">
        <v>0</v>
      </c>
      <c r="AB230" s="9">
        <v>0</v>
      </c>
      <c r="AC230" s="9">
        <v>0</v>
      </c>
      <c r="AD230" s="9">
        <v>0</v>
      </c>
      <c r="AE230" s="9">
        <v>0</v>
      </c>
      <c r="AF230" s="16">
        <f t="shared" si="96"/>
        <v>0</v>
      </c>
      <c r="AG230" s="31">
        <v>0</v>
      </c>
      <c r="AH230" s="31">
        <f t="shared" si="127"/>
        <v>0</v>
      </c>
      <c r="AI230" s="30">
        <f t="shared" si="97"/>
        <v>0</v>
      </c>
      <c r="AJ230" s="30">
        <f t="shared" si="98"/>
        <v>0</v>
      </c>
      <c r="AK230" s="30">
        <f t="shared" si="99"/>
        <v>0</v>
      </c>
      <c r="AL230" s="30">
        <f t="shared" si="100"/>
        <v>0</v>
      </c>
      <c r="AM230" s="30">
        <f t="shared" si="101"/>
        <v>0</v>
      </c>
      <c r="AN230" s="9">
        <f t="shared" si="102"/>
        <v>0</v>
      </c>
      <c r="AO230" s="19">
        <f t="shared" si="103"/>
        <v>0</v>
      </c>
      <c r="AP230" s="19">
        <f t="shared" si="104"/>
        <v>0</v>
      </c>
      <c r="AQ230" s="19">
        <f t="shared" si="105"/>
        <v>0</v>
      </c>
      <c r="AR230" s="19">
        <f t="shared" si="106"/>
        <v>0</v>
      </c>
      <c r="AS230" s="19">
        <f t="shared" si="107"/>
        <v>0</v>
      </c>
      <c r="AT230" s="16">
        <f t="shared" si="108"/>
        <v>0</v>
      </c>
      <c r="AU230" s="19">
        <f t="shared" si="109"/>
        <v>0</v>
      </c>
      <c r="AV230" s="19">
        <f t="shared" si="110"/>
        <v>0</v>
      </c>
      <c r="AW230" s="19">
        <f t="shared" si="111"/>
        <v>0</v>
      </c>
      <c r="AX230" s="19">
        <f t="shared" si="112"/>
        <v>0</v>
      </c>
      <c r="AY230" s="19">
        <f t="shared" si="113"/>
        <v>0</v>
      </c>
      <c r="AZ230" s="19">
        <f t="shared" si="114"/>
        <v>0</v>
      </c>
      <c r="BA230" s="19">
        <f t="shared" si="115"/>
        <v>0</v>
      </c>
      <c r="BB230" s="19">
        <f t="shared" si="116"/>
        <v>0</v>
      </c>
      <c r="BC230" s="19">
        <f t="shared" si="117"/>
        <v>0</v>
      </c>
      <c r="BD230" s="19">
        <f t="shared" si="118"/>
        <v>0</v>
      </c>
      <c r="BE230" s="19">
        <f t="shared" si="119"/>
        <v>0</v>
      </c>
      <c r="BF230" s="19">
        <f t="shared" si="120"/>
        <v>0</v>
      </c>
      <c r="BG230" s="19">
        <f t="shared" si="121"/>
        <v>0</v>
      </c>
      <c r="BH230" s="19">
        <f t="shared" si="122"/>
        <v>0</v>
      </c>
      <c r="BI230" s="19">
        <f t="shared" si="123"/>
        <v>0</v>
      </c>
      <c r="BJ230" s="19">
        <f t="shared" si="124"/>
        <v>0</v>
      </c>
      <c r="BK230" s="16">
        <f t="shared" si="125"/>
        <v>0</v>
      </c>
      <c r="BM230" s="9"/>
      <c r="BN230" s="9"/>
      <c r="BO230" s="9"/>
      <c r="BP230" s="9"/>
      <c r="BQ230" s="9"/>
      <c r="BR230" s="9"/>
      <c r="BS230" s="9"/>
      <c r="BT230" s="9"/>
      <c r="BU230" s="9"/>
      <c r="BV230" s="9"/>
      <c r="BW230" s="9"/>
      <c r="BX230" s="9"/>
      <c r="BY230" s="9"/>
      <c r="BZ230" s="9"/>
      <c r="CA230" s="9"/>
      <c r="CB230" s="9"/>
      <c r="CC230" s="9"/>
      <c r="CD230" s="9"/>
      <c r="CE230" s="9"/>
      <c r="CF230" s="9"/>
      <c r="CG230" s="9"/>
      <c r="CH230" s="9"/>
      <c r="CI230" s="9"/>
      <c r="CJ230" s="9"/>
      <c r="CK230" s="9"/>
      <c r="CL230" s="9"/>
      <c r="CM230" s="9"/>
      <c r="CN230" s="9"/>
    </row>
    <row r="231" spans="1:92" x14ac:dyDescent="0.25">
      <c r="A231" s="33" t="s">
        <v>101</v>
      </c>
      <c r="B231" s="32">
        <v>2.8899999999999999E-2</v>
      </c>
      <c r="C231" s="30">
        <v>0</v>
      </c>
      <c r="D231" s="9">
        <v>0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16">
        <f t="shared" si="126"/>
        <v>0</v>
      </c>
      <c r="P231" s="9">
        <v>0</v>
      </c>
      <c r="Q231" s="9">
        <v>0</v>
      </c>
      <c r="R231" s="9">
        <v>0</v>
      </c>
      <c r="S231" s="9">
        <v>0</v>
      </c>
      <c r="T231" s="9">
        <v>0</v>
      </c>
      <c r="U231" s="9">
        <v>0</v>
      </c>
      <c r="V231" s="9">
        <v>0</v>
      </c>
      <c r="W231" s="9">
        <v>0</v>
      </c>
      <c r="X231" s="9">
        <v>0</v>
      </c>
      <c r="Y231" s="9">
        <v>0</v>
      </c>
      <c r="Z231" s="9">
        <v>0</v>
      </c>
      <c r="AA231" s="9">
        <v>0</v>
      </c>
      <c r="AB231" s="9">
        <v>0</v>
      </c>
      <c r="AC231" s="9">
        <v>0</v>
      </c>
      <c r="AD231" s="9">
        <v>0</v>
      </c>
      <c r="AE231" s="9">
        <v>0</v>
      </c>
      <c r="AF231" s="16">
        <f t="shared" si="96"/>
        <v>0</v>
      </c>
      <c r="AG231" s="31">
        <v>0</v>
      </c>
      <c r="AH231" s="31">
        <f t="shared" si="127"/>
        <v>0</v>
      </c>
      <c r="AI231" s="30">
        <f t="shared" si="97"/>
        <v>0</v>
      </c>
      <c r="AJ231" s="30">
        <f t="shared" si="98"/>
        <v>0</v>
      </c>
      <c r="AK231" s="30">
        <f t="shared" si="99"/>
        <v>0</v>
      </c>
      <c r="AL231" s="30">
        <f t="shared" si="100"/>
        <v>0</v>
      </c>
      <c r="AM231" s="30">
        <f t="shared" si="101"/>
        <v>0</v>
      </c>
      <c r="AN231" s="9">
        <f t="shared" si="102"/>
        <v>0</v>
      </c>
      <c r="AO231" s="19">
        <f t="shared" si="103"/>
        <v>0</v>
      </c>
      <c r="AP231" s="19">
        <f t="shared" si="104"/>
        <v>0</v>
      </c>
      <c r="AQ231" s="19">
        <f t="shared" si="105"/>
        <v>0</v>
      </c>
      <c r="AR231" s="19">
        <f t="shared" si="106"/>
        <v>0</v>
      </c>
      <c r="AS231" s="19">
        <f t="shared" si="107"/>
        <v>0</v>
      </c>
      <c r="AT231" s="16">
        <f t="shared" si="108"/>
        <v>0</v>
      </c>
      <c r="AU231" s="19">
        <f t="shared" si="109"/>
        <v>0</v>
      </c>
      <c r="AV231" s="19">
        <f t="shared" si="110"/>
        <v>0</v>
      </c>
      <c r="AW231" s="19">
        <f t="shared" si="111"/>
        <v>0</v>
      </c>
      <c r="AX231" s="19">
        <f t="shared" si="112"/>
        <v>0</v>
      </c>
      <c r="AY231" s="19">
        <f t="shared" si="113"/>
        <v>0</v>
      </c>
      <c r="AZ231" s="19">
        <f t="shared" si="114"/>
        <v>0</v>
      </c>
      <c r="BA231" s="19">
        <f t="shared" si="115"/>
        <v>0</v>
      </c>
      <c r="BB231" s="19">
        <f t="shared" si="116"/>
        <v>0</v>
      </c>
      <c r="BC231" s="19">
        <f t="shared" si="117"/>
        <v>0</v>
      </c>
      <c r="BD231" s="19">
        <f t="shared" si="118"/>
        <v>0</v>
      </c>
      <c r="BE231" s="19">
        <f t="shared" si="119"/>
        <v>0</v>
      </c>
      <c r="BF231" s="19">
        <f t="shared" si="120"/>
        <v>0</v>
      </c>
      <c r="BG231" s="19">
        <f t="shared" si="121"/>
        <v>0</v>
      </c>
      <c r="BH231" s="19">
        <f t="shared" si="122"/>
        <v>0</v>
      </c>
      <c r="BI231" s="19">
        <f t="shared" si="123"/>
        <v>0</v>
      </c>
      <c r="BJ231" s="19">
        <f t="shared" si="124"/>
        <v>0</v>
      </c>
      <c r="BK231" s="16">
        <f t="shared" si="125"/>
        <v>0</v>
      </c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</row>
    <row r="232" spans="1:92" x14ac:dyDescent="0.25">
      <c r="A232" s="33" t="s">
        <v>100</v>
      </c>
      <c r="B232" s="32">
        <v>2.5000000000000001E-2</v>
      </c>
      <c r="C232" s="30">
        <v>0</v>
      </c>
      <c r="D232" s="9">
        <v>0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16">
        <f t="shared" si="126"/>
        <v>0</v>
      </c>
      <c r="P232" s="9">
        <v>0</v>
      </c>
      <c r="Q232" s="9">
        <v>0</v>
      </c>
      <c r="R232" s="9">
        <v>0</v>
      </c>
      <c r="S232" s="9">
        <v>0</v>
      </c>
      <c r="T232" s="9">
        <v>0</v>
      </c>
      <c r="U232" s="9">
        <v>0</v>
      </c>
      <c r="V232" s="9">
        <v>0</v>
      </c>
      <c r="W232" s="9">
        <v>0</v>
      </c>
      <c r="X232" s="9">
        <v>0</v>
      </c>
      <c r="Y232" s="9">
        <v>0</v>
      </c>
      <c r="Z232" s="9">
        <v>0</v>
      </c>
      <c r="AA232" s="9">
        <v>0</v>
      </c>
      <c r="AB232" s="9">
        <v>0</v>
      </c>
      <c r="AC232" s="9">
        <v>0</v>
      </c>
      <c r="AD232" s="9">
        <v>0</v>
      </c>
      <c r="AE232" s="9">
        <v>0</v>
      </c>
      <c r="AF232" s="16">
        <f t="shared" si="96"/>
        <v>0</v>
      </c>
      <c r="AG232" s="31">
        <v>0</v>
      </c>
      <c r="AH232" s="31">
        <f t="shared" si="127"/>
        <v>0</v>
      </c>
      <c r="AI232" s="30">
        <f t="shared" si="97"/>
        <v>0</v>
      </c>
      <c r="AJ232" s="30">
        <f t="shared" si="98"/>
        <v>0</v>
      </c>
      <c r="AK232" s="30">
        <f t="shared" si="99"/>
        <v>0</v>
      </c>
      <c r="AL232" s="30">
        <f t="shared" si="100"/>
        <v>0</v>
      </c>
      <c r="AM232" s="30">
        <f t="shared" si="101"/>
        <v>0</v>
      </c>
      <c r="AN232" s="9">
        <f t="shared" si="102"/>
        <v>0</v>
      </c>
      <c r="AO232" s="19">
        <f t="shared" si="103"/>
        <v>0</v>
      </c>
      <c r="AP232" s="19">
        <f t="shared" si="104"/>
        <v>0</v>
      </c>
      <c r="AQ232" s="19">
        <f t="shared" si="105"/>
        <v>0</v>
      </c>
      <c r="AR232" s="19">
        <f t="shared" si="106"/>
        <v>0</v>
      </c>
      <c r="AS232" s="19">
        <f t="shared" si="107"/>
        <v>0</v>
      </c>
      <c r="AT232" s="16">
        <f t="shared" si="108"/>
        <v>0</v>
      </c>
      <c r="AU232" s="19">
        <f t="shared" si="109"/>
        <v>0</v>
      </c>
      <c r="AV232" s="19">
        <f t="shared" si="110"/>
        <v>0</v>
      </c>
      <c r="AW232" s="19">
        <f t="shared" si="111"/>
        <v>0</v>
      </c>
      <c r="AX232" s="19">
        <f t="shared" si="112"/>
        <v>0</v>
      </c>
      <c r="AY232" s="19">
        <f t="shared" si="113"/>
        <v>0</v>
      </c>
      <c r="AZ232" s="19">
        <f t="shared" si="114"/>
        <v>0</v>
      </c>
      <c r="BA232" s="19">
        <f t="shared" si="115"/>
        <v>0</v>
      </c>
      <c r="BB232" s="19">
        <f t="shared" si="116"/>
        <v>0</v>
      </c>
      <c r="BC232" s="19">
        <f t="shared" si="117"/>
        <v>0</v>
      </c>
      <c r="BD232" s="19">
        <f t="shared" si="118"/>
        <v>0</v>
      </c>
      <c r="BE232" s="19">
        <f t="shared" si="119"/>
        <v>0</v>
      </c>
      <c r="BF232" s="19">
        <f t="shared" si="120"/>
        <v>0</v>
      </c>
      <c r="BG232" s="19">
        <f t="shared" si="121"/>
        <v>0</v>
      </c>
      <c r="BH232" s="19">
        <f t="shared" si="122"/>
        <v>0</v>
      </c>
      <c r="BI232" s="19">
        <f t="shared" si="123"/>
        <v>0</v>
      </c>
      <c r="BJ232" s="19">
        <f t="shared" si="124"/>
        <v>0</v>
      </c>
      <c r="BK232" s="16">
        <f t="shared" si="125"/>
        <v>0</v>
      </c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C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</row>
    <row r="233" spans="1:92" x14ac:dyDescent="0.25">
      <c r="A233" s="33" t="s">
        <v>99</v>
      </c>
      <c r="B233" s="32">
        <v>2.5000000000000001E-2</v>
      </c>
      <c r="C233" s="30">
        <v>0</v>
      </c>
      <c r="D233" s="9">
        <v>0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16">
        <f t="shared" si="126"/>
        <v>0</v>
      </c>
      <c r="P233" s="9">
        <v>0</v>
      </c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>
        <v>0</v>
      </c>
      <c r="W233" s="9">
        <v>0</v>
      </c>
      <c r="X233" s="9">
        <v>0</v>
      </c>
      <c r="Y233" s="9">
        <v>0</v>
      </c>
      <c r="Z233" s="9">
        <v>0</v>
      </c>
      <c r="AA233" s="9">
        <v>0</v>
      </c>
      <c r="AB233" s="9">
        <v>0</v>
      </c>
      <c r="AC233" s="9">
        <v>0</v>
      </c>
      <c r="AD233" s="9">
        <v>0</v>
      </c>
      <c r="AE233" s="9">
        <v>0</v>
      </c>
      <c r="AF233" s="16">
        <f t="shared" si="96"/>
        <v>0</v>
      </c>
      <c r="AG233" s="31">
        <v>0</v>
      </c>
      <c r="AH233" s="31">
        <f t="shared" si="127"/>
        <v>0</v>
      </c>
      <c r="AI233" s="30">
        <f t="shared" si="97"/>
        <v>0</v>
      </c>
      <c r="AJ233" s="30">
        <f t="shared" si="98"/>
        <v>0</v>
      </c>
      <c r="AK233" s="30">
        <f t="shared" si="99"/>
        <v>0</v>
      </c>
      <c r="AL233" s="30">
        <f t="shared" si="100"/>
        <v>0</v>
      </c>
      <c r="AM233" s="30">
        <f t="shared" si="101"/>
        <v>0</v>
      </c>
      <c r="AN233" s="9">
        <f t="shared" si="102"/>
        <v>0</v>
      </c>
      <c r="AO233" s="19">
        <f t="shared" si="103"/>
        <v>0</v>
      </c>
      <c r="AP233" s="19">
        <f t="shared" si="104"/>
        <v>0</v>
      </c>
      <c r="AQ233" s="19">
        <f t="shared" si="105"/>
        <v>0</v>
      </c>
      <c r="AR233" s="19">
        <f t="shared" si="106"/>
        <v>0</v>
      </c>
      <c r="AS233" s="19">
        <f t="shared" si="107"/>
        <v>0</v>
      </c>
      <c r="AT233" s="16">
        <f t="shared" si="108"/>
        <v>0</v>
      </c>
      <c r="AU233" s="19">
        <f t="shared" si="109"/>
        <v>0</v>
      </c>
      <c r="AV233" s="19">
        <f t="shared" si="110"/>
        <v>0</v>
      </c>
      <c r="AW233" s="19">
        <f t="shared" si="111"/>
        <v>0</v>
      </c>
      <c r="AX233" s="19">
        <f t="shared" si="112"/>
        <v>0</v>
      </c>
      <c r="AY233" s="19">
        <f t="shared" si="113"/>
        <v>0</v>
      </c>
      <c r="AZ233" s="19">
        <f t="shared" si="114"/>
        <v>0</v>
      </c>
      <c r="BA233" s="19">
        <f t="shared" si="115"/>
        <v>0</v>
      </c>
      <c r="BB233" s="19">
        <f t="shared" si="116"/>
        <v>0</v>
      </c>
      <c r="BC233" s="19">
        <f t="shared" si="117"/>
        <v>0</v>
      </c>
      <c r="BD233" s="19">
        <f t="shared" si="118"/>
        <v>0</v>
      </c>
      <c r="BE233" s="19">
        <f t="shared" si="119"/>
        <v>0</v>
      </c>
      <c r="BF233" s="19">
        <f t="shared" si="120"/>
        <v>0</v>
      </c>
      <c r="BG233" s="19">
        <f t="shared" si="121"/>
        <v>0</v>
      </c>
      <c r="BH233" s="19">
        <f t="shared" si="122"/>
        <v>0</v>
      </c>
      <c r="BI233" s="19">
        <f t="shared" si="123"/>
        <v>0</v>
      </c>
      <c r="BJ233" s="19">
        <f t="shared" si="124"/>
        <v>0</v>
      </c>
      <c r="BK233" s="16">
        <f t="shared" si="125"/>
        <v>0</v>
      </c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</row>
    <row r="234" spans="1:92" x14ac:dyDescent="0.25">
      <c r="A234" s="33" t="s">
        <v>98</v>
      </c>
      <c r="B234" s="32">
        <v>1.67E-2</v>
      </c>
      <c r="C234" s="30">
        <v>0</v>
      </c>
      <c r="D234" s="9">
        <v>0</v>
      </c>
      <c r="E234" s="9">
        <v>0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16">
        <f t="shared" si="126"/>
        <v>0</v>
      </c>
      <c r="P234" s="9">
        <v>0</v>
      </c>
      <c r="Q234" s="9">
        <v>0</v>
      </c>
      <c r="R234" s="9">
        <v>0</v>
      </c>
      <c r="S234" s="9">
        <v>0</v>
      </c>
      <c r="T234" s="9">
        <v>0</v>
      </c>
      <c r="U234" s="9">
        <v>0</v>
      </c>
      <c r="V234" s="9">
        <v>0</v>
      </c>
      <c r="W234" s="9">
        <v>0</v>
      </c>
      <c r="X234" s="9">
        <v>0</v>
      </c>
      <c r="Y234" s="9">
        <v>0</v>
      </c>
      <c r="Z234" s="9">
        <v>0</v>
      </c>
      <c r="AA234" s="9">
        <v>0</v>
      </c>
      <c r="AB234" s="9">
        <v>0</v>
      </c>
      <c r="AC234" s="9">
        <v>0</v>
      </c>
      <c r="AD234" s="9">
        <v>0</v>
      </c>
      <c r="AE234" s="9">
        <v>0</v>
      </c>
      <c r="AF234" s="16">
        <f t="shared" si="96"/>
        <v>0</v>
      </c>
      <c r="AG234" s="31">
        <v>0</v>
      </c>
      <c r="AH234" s="31">
        <f t="shared" si="127"/>
        <v>0</v>
      </c>
      <c r="AI234" s="30">
        <f t="shared" si="97"/>
        <v>0</v>
      </c>
      <c r="AJ234" s="30">
        <f t="shared" si="98"/>
        <v>0</v>
      </c>
      <c r="AK234" s="30">
        <f t="shared" si="99"/>
        <v>0</v>
      </c>
      <c r="AL234" s="30">
        <f t="shared" si="100"/>
        <v>0</v>
      </c>
      <c r="AM234" s="30">
        <f t="shared" si="101"/>
        <v>0</v>
      </c>
      <c r="AN234" s="9">
        <f t="shared" si="102"/>
        <v>0</v>
      </c>
      <c r="AO234" s="19">
        <f t="shared" si="103"/>
        <v>0</v>
      </c>
      <c r="AP234" s="19">
        <f t="shared" si="104"/>
        <v>0</v>
      </c>
      <c r="AQ234" s="19">
        <f t="shared" si="105"/>
        <v>0</v>
      </c>
      <c r="AR234" s="19">
        <f t="shared" si="106"/>
        <v>0</v>
      </c>
      <c r="AS234" s="19">
        <f t="shared" si="107"/>
        <v>0</v>
      </c>
      <c r="AT234" s="16">
        <f t="shared" si="108"/>
        <v>0</v>
      </c>
      <c r="AU234" s="19">
        <f t="shared" si="109"/>
        <v>0</v>
      </c>
      <c r="AV234" s="19">
        <f t="shared" si="110"/>
        <v>0</v>
      </c>
      <c r="AW234" s="19">
        <f t="shared" si="111"/>
        <v>0</v>
      </c>
      <c r="AX234" s="19">
        <f t="shared" si="112"/>
        <v>0</v>
      </c>
      <c r="AY234" s="19">
        <f t="shared" si="113"/>
        <v>0</v>
      </c>
      <c r="AZ234" s="19">
        <f t="shared" si="114"/>
        <v>0</v>
      </c>
      <c r="BA234" s="19">
        <f t="shared" si="115"/>
        <v>0</v>
      </c>
      <c r="BB234" s="19">
        <f t="shared" si="116"/>
        <v>0</v>
      </c>
      <c r="BC234" s="19">
        <f t="shared" si="117"/>
        <v>0</v>
      </c>
      <c r="BD234" s="19">
        <f t="shared" si="118"/>
        <v>0</v>
      </c>
      <c r="BE234" s="19">
        <f t="shared" si="119"/>
        <v>0</v>
      </c>
      <c r="BF234" s="19">
        <f t="shared" si="120"/>
        <v>0</v>
      </c>
      <c r="BG234" s="19">
        <f t="shared" si="121"/>
        <v>0</v>
      </c>
      <c r="BH234" s="19">
        <f t="shared" si="122"/>
        <v>0</v>
      </c>
      <c r="BI234" s="19">
        <f t="shared" si="123"/>
        <v>0</v>
      </c>
      <c r="BJ234" s="19">
        <f t="shared" si="124"/>
        <v>0</v>
      </c>
      <c r="BK234" s="16">
        <f t="shared" si="125"/>
        <v>0</v>
      </c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</row>
    <row r="235" spans="1:92" x14ac:dyDescent="0.25">
      <c r="A235" s="33" t="s">
        <v>97</v>
      </c>
      <c r="B235" s="32">
        <v>2.98E-2</v>
      </c>
      <c r="C235" s="30">
        <v>0</v>
      </c>
      <c r="D235" s="9">
        <v>0</v>
      </c>
      <c r="E235" s="9">
        <v>0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16">
        <f t="shared" si="126"/>
        <v>0</v>
      </c>
      <c r="P235" s="9">
        <v>0</v>
      </c>
      <c r="Q235" s="9">
        <v>0</v>
      </c>
      <c r="R235" s="9">
        <v>0</v>
      </c>
      <c r="S235" s="9">
        <v>0</v>
      </c>
      <c r="T235" s="9">
        <v>0</v>
      </c>
      <c r="U235" s="9">
        <v>0</v>
      </c>
      <c r="V235" s="9">
        <v>0</v>
      </c>
      <c r="W235" s="9">
        <v>0</v>
      </c>
      <c r="X235" s="9">
        <v>0</v>
      </c>
      <c r="Y235" s="9">
        <v>0</v>
      </c>
      <c r="Z235" s="9">
        <v>0</v>
      </c>
      <c r="AA235" s="9">
        <v>0</v>
      </c>
      <c r="AB235" s="9">
        <v>0</v>
      </c>
      <c r="AC235" s="9">
        <v>0</v>
      </c>
      <c r="AD235" s="9">
        <v>0</v>
      </c>
      <c r="AE235" s="9">
        <v>0</v>
      </c>
      <c r="AF235" s="16">
        <f t="shared" si="96"/>
        <v>0</v>
      </c>
      <c r="AG235" s="31">
        <v>0</v>
      </c>
      <c r="AH235" s="31">
        <f t="shared" si="127"/>
        <v>0</v>
      </c>
      <c r="AI235" s="30">
        <f t="shared" si="97"/>
        <v>0</v>
      </c>
      <c r="AJ235" s="30">
        <f t="shared" si="98"/>
        <v>0</v>
      </c>
      <c r="AK235" s="30">
        <f t="shared" si="99"/>
        <v>0</v>
      </c>
      <c r="AL235" s="30">
        <f t="shared" si="100"/>
        <v>0</v>
      </c>
      <c r="AM235" s="30">
        <f t="shared" si="101"/>
        <v>0</v>
      </c>
      <c r="AN235" s="9">
        <f t="shared" si="102"/>
        <v>0</v>
      </c>
      <c r="AO235" s="19">
        <f t="shared" si="103"/>
        <v>0</v>
      </c>
      <c r="AP235" s="19">
        <f t="shared" si="104"/>
        <v>0</v>
      </c>
      <c r="AQ235" s="19">
        <f t="shared" si="105"/>
        <v>0</v>
      </c>
      <c r="AR235" s="19">
        <f t="shared" si="106"/>
        <v>0</v>
      </c>
      <c r="AS235" s="19">
        <f t="shared" si="107"/>
        <v>0</v>
      </c>
      <c r="AT235" s="16">
        <f t="shared" si="108"/>
        <v>0</v>
      </c>
      <c r="AU235" s="19">
        <f t="shared" si="109"/>
        <v>0</v>
      </c>
      <c r="AV235" s="19">
        <f t="shared" si="110"/>
        <v>0</v>
      </c>
      <c r="AW235" s="19">
        <f t="shared" si="111"/>
        <v>0</v>
      </c>
      <c r="AX235" s="19">
        <f t="shared" si="112"/>
        <v>0</v>
      </c>
      <c r="AY235" s="19">
        <f t="shared" si="113"/>
        <v>0</v>
      </c>
      <c r="AZ235" s="19">
        <f t="shared" si="114"/>
        <v>0</v>
      </c>
      <c r="BA235" s="19">
        <f t="shared" si="115"/>
        <v>0</v>
      </c>
      <c r="BB235" s="19">
        <f t="shared" si="116"/>
        <v>0</v>
      </c>
      <c r="BC235" s="19">
        <f t="shared" si="117"/>
        <v>0</v>
      </c>
      <c r="BD235" s="19">
        <f t="shared" si="118"/>
        <v>0</v>
      </c>
      <c r="BE235" s="19">
        <f t="shared" si="119"/>
        <v>0</v>
      </c>
      <c r="BF235" s="19">
        <f t="shared" si="120"/>
        <v>0</v>
      </c>
      <c r="BG235" s="19">
        <f t="shared" si="121"/>
        <v>0</v>
      </c>
      <c r="BH235" s="19">
        <f t="shared" si="122"/>
        <v>0</v>
      </c>
      <c r="BI235" s="19">
        <f t="shared" si="123"/>
        <v>0</v>
      </c>
      <c r="BJ235" s="19">
        <f t="shared" si="124"/>
        <v>0</v>
      </c>
      <c r="BK235" s="16">
        <f t="shared" si="125"/>
        <v>0</v>
      </c>
      <c r="BM235" s="9"/>
      <c r="BN235" s="9"/>
      <c r="BO235" s="9"/>
      <c r="BP235" s="9"/>
      <c r="BQ235" s="9"/>
      <c r="BR235" s="9"/>
      <c r="BS235" s="9"/>
      <c r="BT235" s="9"/>
      <c r="BU235" s="9"/>
      <c r="BV235" s="9"/>
      <c r="BW235" s="9"/>
      <c r="BX235" s="9"/>
      <c r="BY235" s="9"/>
      <c r="BZ235" s="9"/>
      <c r="CA235" s="9"/>
      <c r="CB235" s="9"/>
      <c r="CC235" s="9"/>
      <c r="CD235" s="9"/>
      <c r="CE235" s="9"/>
      <c r="CF235" s="9"/>
      <c r="CG235" s="9"/>
      <c r="CH235" s="9"/>
      <c r="CI235" s="9"/>
      <c r="CJ235" s="9"/>
      <c r="CK235" s="9"/>
      <c r="CL235" s="9"/>
      <c r="CM235" s="9"/>
      <c r="CN235" s="9"/>
    </row>
    <row r="236" spans="1:92" x14ac:dyDescent="0.25">
      <c r="A236" s="33" t="s">
        <v>96</v>
      </c>
      <c r="B236" s="32">
        <v>0</v>
      </c>
      <c r="C236" s="30">
        <v>0</v>
      </c>
      <c r="D236" s="9">
        <v>0</v>
      </c>
      <c r="E236" s="9">
        <v>0</v>
      </c>
      <c r="F236" s="9">
        <v>0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16">
        <f t="shared" si="126"/>
        <v>0</v>
      </c>
      <c r="P236" s="9">
        <v>0</v>
      </c>
      <c r="Q236" s="9">
        <v>0</v>
      </c>
      <c r="R236" s="9">
        <v>0</v>
      </c>
      <c r="S236" s="9">
        <v>0</v>
      </c>
      <c r="T236" s="9">
        <v>0</v>
      </c>
      <c r="U236" s="9">
        <v>0</v>
      </c>
      <c r="V236" s="9">
        <v>0</v>
      </c>
      <c r="W236" s="9">
        <v>0</v>
      </c>
      <c r="X236" s="9">
        <v>0</v>
      </c>
      <c r="Y236" s="9">
        <v>0</v>
      </c>
      <c r="Z236" s="9">
        <v>0</v>
      </c>
      <c r="AA236" s="9">
        <v>0</v>
      </c>
      <c r="AB236" s="9">
        <v>0</v>
      </c>
      <c r="AC236" s="9">
        <v>0</v>
      </c>
      <c r="AD236" s="9">
        <v>0</v>
      </c>
      <c r="AE236" s="9">
        <v>0</v>
      </c>
      <c r="AF236" s="16">
        <f t="shared" si="96"/>
        <v>0</v>
      </c>
      <c r="AG236" s="31">
        <v>0</v>
      </c>
      <c r="AH236" s="31">
        <f t="shared" si="127"/>
        <v>0</v>
      </c>
      <c r="AI236" s="30">
        <f t="shared" si="97"/>
        <v>0</v>
      </c>
      <c r="AJ236" s="30">
        <f t="shared" si="98"/>
        <v>0</v>
      </c>
      <c r="AK236" s="30">
        <f t="shared" si="99"/>
        <v>0</v>
      </c>
      <c r="AL236" s="30">
        <f t="shared" si="100"/>
        <v>0</v>
      </c>
      <c r="AM236" s="30">
        <f t="shared" si="101"/>
        <v>0</v>
      </c>
      <c r="AN236" s="9">
        <f t="shared" si="102"/>
        <v>0</v>
      </c>
      <c r="AO236" s="19">
        <f t="shared" si="103"/>
        <v>0</v>
      </c>
      <c r="AP236" s="19">
        <f t="shared" si="104"/>
        <v>0</v>
      </c>
      <c r="AQ236" s="19">
        <f t="shared" si="105"/>
        <v>0</v>
      </c>
      <c r="AR236" s="19">
        <f t="shared" si="106"/>
        <v>0</v>
      </c>
      <c r="AS236" s="19">
        <f t="shared" si="107"/>
        <v>0</v>
      </c>
      <c r="AT236" s="16">
        <f t="shared" si="108"/>
        <v>0</v>
      </c>
      <c r="AU236" s="19">
        <f t="shared" si="109"/>
        <v>0</v>
      </c>
      <c r="AV236" s="19">
        <f t="shared" si="110"/>
        <v>0</v>
      </c>
      <c r="AW236" s="19">
        <f t="shared" si="111"/>
        <v>0</v>
      </c>
      <c r="AX236" s="19">
        <f t="shared" si="112"/>
        <v>0</v>
      </c>
      <c r="AY236" s="19">
        <f t="shared" si="113"/>
        <v>0</v>
      </c>
      <c r="AZ236" s="19">
        <f t="shared" si="114"/>
        <v>0</v>
      </c>
      <c r="BA236" s="19">
        <f t="shared" si="115"/>
        <v>0</v>
      </c>
      <c r="BB236" s="19">
        <f t="shared" si="116"/>
        <v>0</v>
      </c>
      <c r="BC236" s="19">
        <f t="shared" si="117"/>
        <v>0</v>
      </c>
      <c r="BD236" s="19">
        <f t="shared" si="118"/>
        <v>0</v>
      </c>
      <c r="BE236" s="19">
        <f t="shared" si="119"/>
        <v>0</v>
      </c>
      <c r="BF236" s="19">
        <f t="shared" si="120"/>
        <v>0</v>
      </c>
      <c r="BG236" s="19">
        <f t="shared" si="121"/>
        <v>0</v>
      </c>
      <c r="BH236" s="19">
        <f t="shared" si="122"/>
        <v>0</v>
      </c>
      <c r="BI236" s="19">
        <f t="shared" si="123"/>
        <v>0</v>
      </c>
      <c r="BJ236" s="19">
        <f t="shared" si="124"/>
        <v>0</v>
      </c>
      <c r="BK236" s="16">
        <f t="shared" si="125"/>
        <v>0</v>
      </c>
      <c r="BM236" s="9"/>
      <c r="BN236" s="9"/>
      <c r="BO236" s="9"/>
      <c r="BP236" s="9"/>
      <c r="BQ236" s="9"/>
      <c r="BR236" s="9"/>
      <c r="BS236" s="9"/>
      <c r="BT236" s="9"/>
      <c r="BU236" s="9"/>
      <c r="BV236" s="9"/>
      <c r="BW236" s="9"/>
      <c r="BX236" s="9"/>
      <c r="BY236" s="9"/>
      <c r="BZ236" s="9"/>
      <c r="CA236" s="9"/>
      <c r="CB236" s="9"/>
      <c r="CC236" s="9"/>
      <c r="CD236" s="9"/>
      <c r="CE236" s="9"/>
      <c r="CF236" s="9"/>
      <c r="CG236" s="9"/>
      <c r="CH236" s="9"/>
      <c r="CI236" s="9"/>
      <c r="CJ236" s="9"/>
      <c r="CK236" s="9"/>
      <c r="CL236" s="9"/>
      <c r="CM236" s="9"/>
      <c r="CN236" s="9"/>
    </row>
    <row r="237" spans="1:92" x14ac:dyDescent="0.25">
      <c r="A237" s="33" t="s">
        <v>95</v>
      </c>
      <c r="B237" s="32">
        <v>0</v>
      </c>
      <c r="C237" s="30">
        <v>0</v>
      </c>
      <c r="D237" s="9">
        <v>0</v>
      </c>
      <c r="E237" s="9">
        <v>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16">
        <f t="shared" si="126"/>
        <v>0</v>
      </c>
      <c r="P237" s="9">
        <v>0</v>
      </c>
      <c r="Q237" s="9">
        <v>0</v>
      </c>
      <c r="R237" s="9">
        <v>0</v>
      </c>
      <c r="S237" s="9">
        <v>0</v>
      </c>
      <c r="T237" s="9">
        <v>0</v>
      </c>
      <c r="U237" s="9">
        <v>0</v>
      </c>
      <c r="V237" s="9">
        <v>0</v>
      </c>
      <c r="W237" s="9">
        <v>0</v>
      </c>
      <c r="X237" s="9">
        <v>0</v>
      </c>
      <c r="Y237" s="9">
        <v>0</v>
      </c>
      <c r="Z237" s="9">
        <v>0</v>
      </c>
      <c r="AA237" s="9">
        <v>0</v>
      </c>
      <c r="AB237" s="9">
        <v>0</v>
      </c>
      <c r="AC237" s="9">
        <v>0</v>
      </c>
      <c r="AD237" s="9">
        <v>0</v>
      </c>
      <c r="AE237" s="9">
        <v>0</v>
      </c>
      <c r="AF237" s="16">
        <f t="shared" si="96"/>
        <v>0</v>
      </c>
      <c r="AG237" s="31">
        <v>0</v>
      </c>
      <c r="AH237" s="31">
        <f t="shared" si="127"/>
        <v>0</v>
      </c>
      <c r="AI237" s="30">
        <f t="shared" si="97"/>
        <v>0</v>
      </c>
      <c r="AJ237" s="30">
        <f t="shared" si="98"/>
        <v>0</v>
      </c>
      <c r="AK237" s="30">
        <f t="shared" si="99"/>
        <v>0</v>
      </c>
      <c r="AL237" s="30">
        <f t="shared" si="100"/>
        <v>0</v>
      </c>
      <c r="AM237" s="30">
        <f t="shared" si="101"/>
        <v>0</v>
      </c>
      <c r="AN237" s="9">
        <f t="shared" si="102"/>
        <v>0</v>
      </c>
      <c r="AO237" s="19">
        <f t="shared" si="103"/>
        <v>0</v>
      </c>
      <c r="AP237" s="19">
        <f t="shared" si="104"/>
        <v>0</v>
      </c>
      <c r="AQ237" s="19">
        <f t="shared" si="105"/>
        <v>0</v>
      </c>
      <c r="AR237" s="19">
        <f t="shared" si="106"/>
        <v>0</v>
      </c>
      <c r="AS237" s="19">
        <f t="shared" si="107"/>
        <v>0</v>
      </c>
      <c r="AT237" s="16">
        <f t="shared" si="108"/>
        <v>0</v>
      </c>
      <c r="AU237" s="19">
        <f t="shared" si="109"/>
        <v>0</v>
      </c>
      <c r="AV237" s="19">
        <f t="shared" si="110"/>
        <v>0</v>
      </c>
      <c r="AW237" s="19">
        <f t="shared" si="111"/>
        <v>0</v>
      </c>
      <c r="AX237" s="19">
        <f t="shared" si="112"/>
        <v>0</v>
      </c>
      <c r="AY237" s="19">
        <f t="shared" si="113"/>
        <v>0</v>
      </c>
      <c r="AZ237" s="19">
        <f t="shared" si="114"/>
        <v>0</v>
      </c>
      <c r="BA237" s="19">
        <f t="shared" si="115"/>
        <v>0</v>
      </c>
      <c r="BB237" s="19">
        <f t="shared" si="116"/>
        <v>0</v>
      </c>
      <c r="BC237" s="19">
        <f t="shared" si="117"/>
        <v>0</v>
      </c>
      <c r="BD237" s="19">
        <f t="shared" si="118"/>
        <v>0</v>
      </c>
      <c r="BE237" s="19">
        <f t="shared" si="119"/>
        <v>0</v>
      </c>
      <c r="BF237" s="19">
        <f t="shared" si="120"/>
        <v>0</v>
      </c>
      <c r="BG237" s="19">
        <f t="shared" si="121"/>
        <v>0</v>
      </c>
      <c r="BH237" s="19">
        <f t="shared" si="122"/>
        <v>0</v>
      </c>
      <c r="BI237" s="19">
        <f t="shared" si="123"/>
        <v>0</v>
      </c>
      <c r="BJ237" s="19">
        <f t="shared" si="124"/>
        <v>0</v>
      </c>
      <c r="BK237" s="16">
        <f t="shared" si="125"/>
        <v>0</v>
      </c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</row>
    <row r="238" spans="1:92" x14ac:dyDescent="0.25">
      <c r="A238" s="33" t="s">
        <v>94</v>
      </c>
      <c r="B238" s="32">
        <v>0</v>
      </c>
      <c r="C238" s="30">
        <v>0</v>
      </c>
      <c r="D238" s="9">
        <v>0</v>
      </c>
      <c r="E238" s="9">
        <v>0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16">
        <f t="shared" si="126"/>
        <v>0</v>
      </c>
      <c r="P238" s="9">
        <v>0</v>
      </c>
      <c r="Q238" s="9">
        <v>0</v>
      </c>
      <c r="R238" s="9">
        <v>0</v>
      </c>
      <c r="S238" s="9">
        <v>0</v>
      </c>
      <c r="T238" s="9">
        <v>0</v>
      </c>
      <c r="U238" s="9">
        <v>0</v>
      </c>
      <c r="V238" s="9">
        <v>0</v>
      </c>
      <c r="W238" s="9">
        <v>0</v>
      </c>
      <c r="X238" s="9">
        <v>0</v>
      </c>
      <c r="Y238" s="9">
        <v>0</v>
      </c>
      <c r="Z238" s="9">
        <v>0</v>
      </c>
      <c r="AA238" s="9">
        <v>0</v>
      </c>
      <c r="AB238" s="9">
        <v>0</v>
      </c>
      <c r="AC238" s="9">
        <v>0</v>
      </c>
      <c r="AD238" s="9">
        <v>0</v>
      </c>
      <c r="AE238" s="9">
        <v>0</v>
      </c>
      <c r="AF238" s="16">
        <f t="shared" si="96"/>
        <v>0</v>
      </c>
      <c r="AG238" s="31">
        <v>0</v>
      </c>
      <c r="AH238" s="31">
        <f t="shared" si="127"/>
        <v>0</v>
      </c>
      <c r="AI238" s="30">
        <f t="shared" si="97"/>
        <v>0</v>
      </c>
      <c r="AJ238" s="30">
        <f t="shared" si="98"/>
        <v>0</v>
      </c>
      <c r="AK238" s="30">
        <f t="shared" si="99"/>
        <v>0</v>
      </c>
      <c r="AL238" s="30">
        <f t="shared" si="100"/>
        <v>0</v>
      </c>
      <c r="AM238" s="30">
        <f t="shared" si="101"/>
        <v>0</v>
      </c>
      <c r="AN238" s="9">
        <f t="shared" si="102"/>
        <v>0</v>
      </c>
      <c r="AO238" s="19">
        <f t="shared" si="103"/>
        <v>0</v>
      </c>
      <c r="AP238" s="19">
        <f t="shared" si="104"/>
        <v>0</v>
      </c>
      <c r="AQ238" s="19">
        <f t="shared" si="105"/>
        <v>0</v>
      </c>
      <c r="AR238" s="19">
        <f t="shared" si="106"/>
        <v>0</v>
      </c>
      <c r="AS238" s="19">
        <f t="shared" si="107"/>
        <v>0</v>
      </c>
      <c r="AT238" s="16">
        <f t="shared" si="108"/>
        <v>0</v>
      </c>
      <c r="AU238" s="19">
        <f t="shared" si="109"/>
        <v>0</v>
      </c>
      <c r="AV238" s="19">
        <f t="shared" si="110"/>
        <v>0</v>
      </c>
      <c r="AW238" s="19">
        <f t="shared" si="111"/>
        <v>0</v>
      </c>
      <c r="AX238" s="19">
        <f t="shared" si="112"/>
        <v>0</v>
      </c>
      <c r="AY238" s="19">
        <f t="shared" si="113"/>
        <v>0</v>
      </c>
      <c r="AZ238" s="19">
        <f t="shared" si="114"/>
        <v>0</v>
      </c>
      <c r="BA238" s="19">
        <f t="shared" si="115"/>
        <v>0</v>
      </c>
      <c r="BB238" s="19">
        <f t="shared" si="116"/>
        <v>0</v>
      </c>
      <c r="BC238" s="19">
        <f t="shared" si="117"/>
        <v>0</v>
      </c>
      <c r="BD238" s="19">
        <f t="shared" si="118"/>
        <v>0</v>
      </c>
      <c r="BE238" s="19">
        <f t="shared" si="119"/>
        <v>0</v>
      </c>
      <c r="BF238" s="19">
        <f t="shared" si="120"/>
        <v>0</v>
      </c>
      <c r="BG238" s="19">
        <f t="shared" si="121"/>
        <v>0</v>
      </c>
      <c r="BH238" s="19">
        <f t="shared" si="122"/>
        <v>0</v>
      </c>
      <c r="BI238" s="19">
        <f t="shared" si="123"/>
        <v>0</v>
      </c>
      <c r="BJ238" s="19">
        <f t="shared" si="124"/>
        <v>0</v>
      </c>
      <c r="BK238" s="16">
        <f t="shared" si="125"/>
        <v>0</v>
      </c>
      <c r="BM238" s="9"/>
      <c r="BN238" s="9"/>
      <c r="BO238" s="9"/>
      <c r="BP238" s="9"/>
      <c r="BQ238" s="9"/>
      <c r="BR238" s="9"/>
      <c r="BS238" s="9"/>
      <c r="BT238" s="9"/>
      <c r="BU238" s="9"/>
      <c r="BV238" s="9"/>
      <c r="BW238" s="9"/>
      <c r="BX238" s="9"/>
      <c r="BY238" s="9"/>
      <c r="BZ238" s="9"/>
      <c r="CA238" s="9"/>
      <c r="CB238" s="9"/>
      <c r="CC238" s="9"/>
      <c r="CD238" s="9"/>
      <c r="CE238" s="9"/>
      <c r="CF238" s="9"/>
      <c r="CG238" s="9"/>
      <c r="CH238" s="9"/>
      <c r="CI238" s="9"/>
      <c r="CJ238" s="9"/>
      <c r="CK238" s="9"/>
      <c r="CL238" s="9"/>
      <c r="CM238" s="9"/>
      <c r="CN238" s="9"/>
    </row>
    <row r="239" spans="1:92" x14ac:dyDescent="0.25">
      <c r="A239" s="33" t="s">
        <v>93</v>
      </c>
      <c r="B239" s="32">
        <v>1.61E-2</v>
      </c>
      <c r="C239" s="30">
        <v>0</v>
      </c>
      <c r="D239" s="9">
        <v>0</v>
      </c>
      <c r="E239" s="9">
        <v>0</v>
      </c>
      <c r="F239" s="9"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16">
        <f t="shared" si="126"/>
        <v>0</v>
      </c>
      <c r="P239" s="9">
        <v>0</v>
      </c>
      <c r="Q239" s="9">
        <v>0</v>
      </c>
      <c r="R239" s="9">
        <v>0</v>
      </c>
      <c r="S239" s="9">
        <v>0</v>
      </c>
      <c r="T239" s="9">
        <v>0</v>
      </c>
      <c r="U239" s="9">
        <v>0</v>
      </c>
      <c r="V239" s="9">
        <v>0</v>
      </c>
      <c r="W239" s="9">
        <v>0</v>
      </c>
      <c r="X239" s="9">
        <v>0</v>
      </c>
      <c r="Y239" s="9">
        <v>0</v>
      </c>
      <c r="Z239" s="9">
        <v>0</v>
      </c>
      <c r="AA239" s="9">
        <v>0</v>
      </c>
      <c r="AB239" s="9">
        <v>0</v>
      </c>
      <c r="AC239" s="9">
        <v>0</v>
      </c>
      <c r="AD239" s="9">
        <v>0</v>
      </c>
      <c r="AE239" s="9">
        <v>0</v>
      </c>
      <c r="AF239" s="16">
        <f t="shared" si="96"/>
        <v>0</v>
      </c>
      <c r="AG239" s="31">
        <v>0</v>
      </c>
      <c r="AH239" s="31">
        <f t="shared" si="127"/>
        <v>0</v>
      </c>
      <c r="AI239" s="30">
        <f t="shared" si="97"/>
        <v>0</v>
      </c>
      <c r="AJ239" s="30">
        <f t="shared" si="98"/>
        <v>0</v>
      </c>
      <c r="AK239" s="30">
        <f t="shared" si="99"/>
        <v>0</v>
      </c>
      <c r="AL239" s="30">
        <f t="shared" si="100"/>
        <v>0</v>
      </c>
      <c r="AM239" s="30">
        <f t="shared" si="101"/>
        <v>0</v>
      </c>
      <c r="AN239" s="9">
        <f t="shared" si="102"/>
        <v>0</v>
      </c>
      <c r="AO239" s="19">
        <f t="shared" si="103"/>
        <v>0</v>
      </c>
      <c r="AP239" s="19">
        <f t="shared" si="104"/>
        <v>0</v>
      </c>
      <c r="AQ239" s="19">
        <f t="shared" si="105"/>
        <v>0</v>
      </c>
      <c r="AR239" s="19">
        <f t="shared" si="106"/>
        <v>0</v>
      </c>
      <c r="AS239" s="19">
        <f t="shared" si="107"/>
        <v>0</v>
      </c>
      <c r="AT239" s="16">
        <f t="shared" si="108"/>
        <v>0</v>
      </c>
      <c r="AU239" s="19">
        <f t="shared" si="109"/>
        <v>0</v>
      </c>
      <c r="AV239" s="19">
        <f t="shared" si="110"/>
        <v>0</v>
      </c>
      <c r="AW239" s="19">
        <f t="shared" si="111"/>
        <v>0</v>
      </c>
      <c r="AX239" s="19">
        <f t="shared" si="112"/>
        <v>0</v>
      </c>
      <c r="AY239" s="19">
        <f t="shared" si="113"/>
        <v>0</v>
      </c>
      <c r="AZ239" s="19">
        <f t="shared" si="114"/>
        <v>0</v>
      </c>
      <c r="BA239" s="19">
        <f t="shared" si="115"/>
        <v>0</v>
      </c>
      <c r="BB239" s="19">
        <f t="shared" si="116"/>
        <v>0</v>
      </c>
      <c r="BC239" s="19">
        <f t="shared" si="117"/>
        <v>0</v>
      </c>
      <c r="BD239" s="19">
        <f t="shared" si="118"/>
        <v>0</v>
      </c>
      <c r="BE239" s="19">
        <f t="shared" si="119"/>
        <v>0</v>
      </c>
      <c r="BF239" s="19">
        <f t="shared" si="120"/>
        <v>0</v>
      </c>
      <c r="BG239" s="19">
        <f t="shared" si="121"/>
        <v>0</v>
      </c>
      <c r="BH239" s="19">
        <f t="shared" si="122"/>
        <v>0</v>
      </c>
      <c r="BI239" s="19">
        <f t="shared" si="123"/>
        <v>0</v>
      </c>
      <c r="BJ239" s="19">
        <f t="shared" si="124"/>
        <v>0</v>
      </c>
      <c r="BK239" s="16">
        <f t="shared" si="125"/>
        <v>0</v>
      </c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</row>
    <row r="240" spans="1:92" x14ac:dyDescent="0.25">
      <c r="A240" s="33" t="s">
        <v>92</v>
      </c>
      <c r="B240" s="32">
        <v>2.0899999999999998E-2</v>
      </c>
      <c r="C240" s="30">
        <v>0</v>
      </c>
      <c r="D240" s="9">
        <v>0</v>
      </c>
      <c r="E240" s="9">
        <v>0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16">
        <f t="shared" si="126"/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  <c r="V240" s="9">
        <v>0</v>
      </c>
      <c r="W240" s="9">
        <v>0</v>
      </c>
      <c r="X240" s="9">
        <v>0</v>
      </c>
      <c r="Y240" s="9">
        <v>0</v>
      </c>
      <c r="Z240" s="9">
        <v>0</v>
      </c>
      <c r="AA240" s="9">
        <v>0</v>
      </c>
      <c r="AB240" s="9">
        <v>0</v>
      </c>
      <c r="AC240" s="9">
        <v>0</v>
      </c>
      <c r="AD240" s="9">
        <v>0</v>
      </c>
      <c r="AE240" s="9">
        <v>0</v>
      </c>
      <c r="AF240" s="16">
        <f t="shared" si="96"/>
        <v>0</v>
      </c>
      <c r="AG240" s="31">
        <v>0</v>
      </c>
      <c r="AH240" s="31">
        <f t="shared" si="127"/>
        <v>0</v>
      </c>
      <c r="AI240" s="30">
        <f t="shared" si="97"/>
        <v>0</v>
      </c>
      <c r="AJ240" s="30">
        <f t="shared" si="98"/>
        <v>0</v>
      </c>
      <c r="AK240" s="30">
        <f t="shared" si="99"/>
        <v>0</v>
      </c>
      <c r="AL240" s="30">
        <f t="shared" si="100"/>
        <v>0</v>
      </c>
      <c r="AM240" s="30">
        <f t="shared" si="101"/>
        <v>0</v>
      </c>
      <c r="AN240" s="9">
        <f t="shared" si="102"/>
        <v>0</v>
      </c>
      <c r="AO240" s="19">
        <f t="shared" si="103"/>
        <v>0</v>
      </c>
      <c r="AP240" s="19">
        <f t="shared" si="104"/>
        <v>0</v>
      </c>
      <c r="AQ240" s="19">
        <f t="shared" si="105"/>
        <v>0</v>
      </c>
      <c r="AR240" s="19">
        <f t="shared" si="106"/>
        <v>0</v>
      </c>
      <c r="AS240" s="19">
        <f t="shared" si="107"/>
        <v>0</v>
      </c>
      <c r="AT240" s="16">
        <f t="shared" si="108"/>
        <v>0</v>
      </c>
      <c r="AU240" s="19">
        <f t="shared" si="109"/>
        <v>0</v>
      </c>
      <c r="AV240" s="19">
        <f t="shared" si="110"/>
        <v>0</v>
      </c>
      <c r="AW240" s="19">
        <f t="shared" si="111"/>
        <v>0</v>
      </c>
      <c r="AX240" s="19">
        <f t="shared" si="112"/>
        <v>0</v>
      </c>
      <c r="AY240" s="19">
        <f t="shared" si="113"/>
        <v>0</v>
      </c>
      <c r="AZ240" s="19">
        <f t="shared" si="114"/>
        <v>0</v>
      </c>
      <c r="BA240" s="19">
        <f t="shared" si="115"/>
        <v>0</v>
      </c>
      <c r="BB240" s="19">
        <f t="shared" si="116"/>
        <v>0</v>
      </c>
      <c r="BC240" s="19">
        <f t="shared" si="117"/>
        <v>0</v>
      </c>
      <c r="BD240" s="19">
        <f t="shared" si="118"/>
        <v>0</v>
      </c>
      <c r="BE240" s="19">
        <f t="shared" si="119"/>
        <v>0</v>
      </c>
      <c r="BF240" s="19">
        <f t="shared" si="120"/>
        <v>0</v>
      </c>
      <c r="BG240" s="19">
        <f t="shared" si="121"/>
        <v>0</v>
      </c>
      <c r="BH240" s="19">
        <f t="shared" si="122"/>
        <v>0</v>
      </c>
      <c r="BI240" s="19">
        <f t="shared" si="123"/>
        <v>0</v>
      </c>
      <c r="BJ240" s="19">
        <f t="shared" si="124"/>
        <v>0</v>
      </c>
      <c r="BK240" s="16">
        <f t="shared" si="125"/>
        <v>0</v>
      </c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C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</row>
    <row r="241" spans="1:92" x14ac:dyDescent="0.25">
      <c r="A241" s="33" t="s">
        <v>91</v>
      </c>
      <c r="B241" s="32">
        <v>3.4090000000000001E-5</v>
      </c>
      <c r="C241" s="30">
        <v>0</v>
      </c>
      <c r="D241" s="9">
        <v>0</v>
      </c>
      <c r="E241" s="9">
        <v>0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16">
        <f t="shared" si="126"/>
        <v>0</v>
      </c>
      <c r="P241" s="9">
        <v>0</v>
      </c>
      <c r="Q241" s="9">
        <v>0</v>
      </c>
      <c r="R241" s="9">
        <v>0</v>
      </c>
      <c r="S241" s="9">
        <v>0</v>
      </c>
      <c r="T241" s="9">
        <v>0</v>
      </c>
      <c r="U241" s="9">
        <v>0</v>
      </c>
      <c r="V241" s="9">
        <v>0</v>
      </c>
      <c r="W241" s="9">
        <v>0</v>
      </c>
      <c r="X241" s="9">
        <v>0</v>
      </c>
      <c r="Y241" s="9">
        <v>0</v>
      </c>
      <c r="Z241" s="9">
        <v>0</v>
      </c>
      <c r="AA241" s="9">
        <v>0</v>
      </c>
      <c r="AB241" s="9">
        <v>0</v>
      </c>
      <c r="AC241" s="9">
        <v>0</v>
      </c>
      <c r="AD241" s="9">
        <v>0</v>
      </c>
      <c r="AE241" s="9">
        <v>0</v>
      </c>
      <c r="AF241" s="16">
        <f t="shared" si="96"/>
        <v>0</v>
      </c>
      <c r="AG241" s="31">
        <v>0</v>
      </c>
      <c r="AH241" s="31">
        <f t="shared" si="127"/>
        <v>0</v>
      </c>
      <c r="AI241" s="30">
        <f t="shared" si="97"/>
        <v>0</v>
      </c>
      <c r="AJ241" s="30">
        <f t="shared" si="98"/>
        <v>0</v>
      </c>
      <c r="AK241" s="30">
        <f t="shared" si="99"/>
        <v>0</v>
      </c>
      <c r="AL241" s="30">
        <f t="shared" si="100"/>
        <v>0</v>
      </c>
      <c r="AM241" s="30">
        <f t="shared" si="101"/>
        <v>0</v>
      </c>
      <c r="AN241" s="9">
        <f t="shared" si="102"/>
        <v>0</v>
      </c>
      <c r="AO241" s="19">
        <f t="shared" si="103"/>
        <v>0</v>
      </c>
      <c r="AP241" s="19">
        <f t="shared" si="104"/>
        <v>0</v>
      </c>
      <c r="AQ241" s="19">
        <f t="shared" si="105"/>
        <v>0</v>
      </c>
      <c r="AR241" s="19">
        <f t="shared" si="106"/>
        <v>0</v>
      </c>
      <c r="AS241" s="19">
        <f t="shared" si="107"/>
        <v>0</v>
      </c>
      <c r="AT241" s="16">
        <f t="shared" si="108"/>
        <v>0</v>
      </c>
      <c r="AU241" s="19">
        <f t="shared" si="109"/>
        <v>0</v>
      </c>
      <c r="AV241" s="19">
        <f t="shared" si="110"/>
        <v>0</v>
      </c>
      <c r="AW241" s="19">
        <f t="shared" si="111"/>
        <v>0</v>
      </c>
      <c r="AX241" s="19">
        <f t="shared" si="112"/>
        <v>0</v>
      </c>
      <c r="AY241" s="19">
        <f t="shared" si="113"/>
        <v>0</v>
      </c>
      <c r="AZ241" s="19">
        <f t="shared" si="114"/>
        <v>0</v>
      </c>
      <c r="BA241" s="19">
        <f t="shared" si="115"/>
        <v>0</v>
      </c>
      <c r="BB241" s="19">
        <f t="shared" si="116"/>
        <v>0</v>
      </c>
      <c r="BC241" s="19">
        <f t="shared" si="117"/>
        <v>0</v>
      </c>
      <c r="BD241" s="19">
        <f t="shared" si="118"/>
        <v>0</v>
      </c>
      <c r="BE241" s="19">
        <f t="shared" si="119"/>
        <v>0</v>
      </c>
      <c r="BF241" s="19">
        <f t="shared" si="120"/>
        <v>0</v>
      </c>
      <c r="BG241" s="19">
        <f t="shared" si="121"/>
        <v>0</v>
      </c>
      <c r="BH241" s="19">
        <f t="shared" si="122"/>
        <v>0</v>
      </c>
      <c r="BI241" s="19">
        <f t="shared" si="123"/>
        <v>0</v>
      </c>
      <c r="BJ241" s="19">
        <f t="shared" si="124"/>
        <v>0</v>
      </c>
      <c r="BK241" s="16">
        <f t="shared" si="125"/>
        <v>0</v>
      </c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C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</row>
    <row r="242" spans="1:92" x14ac:dyDescent="0.25">
      <c r="A242" s="33" t="s">
        <v>90</v>
      </c>
      <c r="B242" s="32">
        <v>3.39E-2</v>
      </c>
      <c r="C242" s="30">
        <v>0</v>
      </c>
      <c r="D242" s="9">
        <v>0</v>
      </c>
      <c r="E242" s="9">
        <v>0</v>
      </c>
      <c r="F242" s="9">
        <v>0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16">
        <f t="shared" si="126"/>
        <v>0</v>
      </c>
      <c r="P242" s="9">
        <v>0</v>
      </c>
      <c r="Q242" s="9">
        <v>0</v>
      </c>
      <c r="R242" s="9">
        <v>0</v>
      </c>
      <c r="S242" s="9">
        <v>0</v>
      </c>
      <c r="T242" s="9">
        <v>0</v>
      </c>
      <c r="U242" s="9">
        <v>0</v>
      </c>
      <c r="V242" s="9">
        <v>0</v>
      </c>
      <c r="W242" s="9">
        <v>0</v>
      </c>
      <c r="X242" s="9">
        <v>0</v>
      </c>
      <c r="Y242" s="9">
        <v>0</v>
      </c>
      <c r="Z242" s="9">
        <v>0</v>
      </c>
      <c r="AA242" s="9">
        <v>0</v>
      </c>
      <c r="AB242" s="9">
        <v>0</v>
      </c>
      <c r="AC242" s="9">
        <v>0</v>
      </c>
      <c r="AD242" s="9">
        <v>0</v>
      </c>
      <c r="AE242" s="9">
        <v>0</v>
      </c>
      <c r="AF242" s="16">
        <f t="shared" si="96"/>
        <v>0</v>
      </c>
      <c r="AG242" s="31">
        <v>0</v>
      </c>
      <c r="AH242" s="31">
        <f t="shared" si="127"/>
        <v>0</v>
      </c>
      <c r="AI242" s="30">
        <f t="shared" si="97"/>
        <v>0</v>
      </c>
      <c r="AJ242" s="30">
        <f t="shared" si="98"/>
        <v>0</v>
      </c>
      <c r="AK242" s="30">
        <f t="shared" si="99"/>
        <v>0</v>
      </c>
      <c r="AL242" s="30">
        <f t="shared" si="100"/>
        <v>0</v>
      </c>
      <c r="AM242" s="30">
        <f t="shared" si="101"/>
        <v>0</v>
      </c>
      <c r="AN242" s="9">
        <f t="shared" si="102"/>
        <v>0</v>
      </c>
      <c r="AO242" s="19">
        <f t="shared" si="103"/>
        <v>0</v>
      </c>
      <c r="AP242" s="19">
        <f t="shared" si="104"/>
        <v>0</v>
      </c>
      <c r="AQ242" s="19">
        <f t="shared" si="105"/>
        <v>0</v>
      </c>
      <c r="AR242" s="19">
        <f t="shared" si="106"/>
        <v>0</v>
      </c>
      <c r="AS242" s="19">
        <f t="shared" si="107"/>
        <v>0</v>
      </c>
      <c r="AT242" s="16">
        <f t="shared" si="108"/>
        <v>0</v>
      </c>
      <c r="AU242" s="19">
        <f t="shared" si="109"/>
        <v>0</v>
      </c>
      <c r="AV242" s="19">
        <f t="shared" si="110"/>
        <v>0</v>
      </c>
      <c r="AW242" s="19">
        <f t="shared" si="111"/>
        <v>0</v>
      </c>
      <c r="AX242" s="19">
        <f t="shared" si="112"/>
        <v>0</v>
      </c>
      <c r="AY242" s="19">
        <f t="shared" si="113"/>
        <v>0</v>
      </c>
      <c r="AZ242" s="19">
        <f t="shared" si="114"/>
        <v>0</v>
      </c>
      <c r="BA242" s="19">
        <f t="shared" si="115"/>
        <v>0</v>
      </c>
      <c r="BB242" s="19">
        <f t="shared" si="116"/>
        <v>0</v>
      </c>
      <c r="BC242" s="19">
        <f t="shared" si="117"/>
        <v>0</v>
      </c>
      <c r="BD242" s="19">
        <f t="shared" si="118"/>
        <v>0</v>
      </c>
      <c r="BE242" s="19">
        <f t="shared" si="119"/>
        <v>0</v>
      </c>
      <c r="BF242" s="19">
        <f t="shared" si="120"/>
        <v>0</v>
      </c>
      <c r="BG242" s="19">
        <f t="shared" si="121"/>
        <v>0</v>
      </c>
      <c r="BH242" s="19">
        <f t="shared" si="122"/>
        <v>0</v>
      </c>
      <c r="BI242" s="19">
        <f t="shared" si="123"/>
        <v>0</v>
      </c>
      <c r="BJ242" s="19">
        <f t="shared" si="124"/>
        <v>0</v>
      </c>
      <c r="BK242" s="16">
        <f t="shared" si="125"/>
        <v>0</v>
      </c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</row>
    <row r="243" spans="1:92" x14ac:dyDescent="0.25">
      <c r="A243" s="33" t="s">
        <v>89</v>
      </c>
      <c r="B243" s="32">
        <v>2.98E-2</v>
      </c>
      <c r="C243" s="30">
        <v>0</v>
      </c>
      <c r="D243" s="9">
        <v>0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16">
        <f t="shared" si="126"/>
        <v>0</v>
      </c>
      <c r="P243" s="9">
        <v>0</v>
      </c>
      <c r="Q243" s="9">
        <v>0</v>
      </c>
      <c r="R243" s="9">
        <v>0</v>
      </c>
      <c r="S243" s="9">
        <v>0</v>
      </c>
      <c r="T243" s="9">
        <v>0</v>
      </c>
      <c r="U243" s="9">
        <v>0</v>
      </c>
      <c r="V243" s="9">
        <v>0</v>
      </c>
      <c r="W243" s="9">
        <v>0</v>
      </c>
      <c r="X243" s="9">
        <v>0</v>
      </c>
      <c r="Y243" s="9">
        <v>0</v>
      </c>
      <c r="Z243" s="9">
        <v>0</v>
      </c>
      <c r="AA243" s="9">
        <v>0</v>
      </c>
      <c r="AB243" s="9">
        <v>0</v>
      </c>
      <c r="AC243" s="9">
        <v>0</v>
      </c>
      <c r="AD243" s="9">
        <v>0</v>
      </c>
      <c r="AE243" s="9">
        <v>0</v>
      </c>
      <c r="AF243" s="16">
        <f t="shared" si="96"/>
        <v>0</v>
      </c>
      <c r="AG243" s="31">
        <v>0</v>
      </c>
      <c r="AH243" s="31">
        <f t="shared" si="127"/>
        <v>0</v>
      </c>
      <c r="AI243" s="30">
        <f t="shared" si="97"/>
        <v>0</v>
      </c>
      <c r="AJ243" s="30">
        <f t="shared" si="98"/>
        <v>0</v>
      </c>
      <c r="AK243" s="30">
        <f t="shared" si="99"/>
        <v>0</v>
      </c>
      <c r="AL243" s="30">
        <f t="shared" si="100"/>
        <v>0</v>
      </c>
      <c r="AM243" s="30">
        <f t="shared" si="101"/>
        <v>0</v>
      </c>
      <c r="AN243" s="9">
        <f t="shared" si="102"/>
        <v>0</v>
      </c>
      <c r="AO243" s="19">
        <f t="shared" si="103"/>
        <v>0</v>
      </c>
      <c r="AP243" s="19">
        <f t="shared" si="104"/>
        <v>0</v>
      </c>
      <c r="AQ243" s="19">
        <f t="shared" si="105"/>
        <v>0</v>
      </c>
      <c r="AR243" s="19">
        <f t="shared" si="106"/>
        <v>0</v>
      </c>
      <c r="AS243" s="19">
        <f t="shared" si="107"/>
        <v>0</v>
      </c>
      <c r="AT243" s="16">
        <f t="shared" si="108"/>
        <v>0</v>
      </c>
      <c r="AU243" s="19">
        <f t="shared" si="109"/>
        <v>0</v>
      </c>
      <c r="AV243" s="19">
        <f t="shared" si="110"/>
        <v>0</v>
      </c>
      <c r="AW243" s="19">
        <f t="shared" si="111"/>
        <v>0</v>
      </c>
      <c r="AX243" s="19">
        <f t="shared" si="112"/>
        <v>0</v>
      </c>
      <c r="AY243" s="19">
        <f t="shared" si="113"/>
        <v>0</v>
      </c>
      <c r="AZ243" s="19">
        <f t="shared" si="114"/>
        <v>0</v>
      </c>
      <c r="BA243" s="19">
        <f t="shared" si="115"/>
        <v>0</v>
      </c>
      <c r="BB243" s="19">
        <f t="shared" si="116"/>
        <v>0</v>
      </c>
      <c r="BC243" s="19">
        <f t="shared" si="117"/>
        <v>0</v>
      </c>
      <c r="BD243" s="19">
        <f t="shared" si="118"/>
        <v>0</v>
      </c>
      <c r="BE243" s="19">
        <f t="shared" si="119"/>
        <v>0</v>
      </c>
      <c r="BF243" s="19">
        <f t="shared" si="120"/>
        <v>0</v>
      </c>
      <c r="BG243" s="19">
        <f t="shared" si="121"/>
        <v>0</v>
      </c>
      <c r="BH243" s="19">
        <f t="shared" si="122"/>
        <v>0</v>
      </c>
      <c r="BI243" s="19">
        <f t="shared" si="123"/>
        <v>0</v>
      </c>
      <c r="BJ243" s="19">
        <f t="shared" si="124"/>
        <v>0</v>
      </c>
      <c r="BK243" s="16">
        <f t="shared" si="125"/>
        <v>0</v>
      </c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</row>
    <row r="244" spans="1:92" x14ac:dyDescent="0.25">
      <c r="A244" s="33" t="s">
        <v>88</v>
      </c>
      <c r="B244" s="32">
        <v>1.4999999999999999E-2</v>
      </c>
      <c r="C244" s="30">
        <v>0</v>
      </c>
      <c r="D244" s="9">
        <v>0</v>
      </c>
      <c r="E244" s="9">
        <v>0</v>
      </c>
      <c r="F244" s="9">
        <v>0</v>
      </c>
      <c r="G244" s="9">
        <v>0</v>
      </c>
      <c r="H244" s="9">
        <v>0</v>
      </c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16">
        <f t="shared" si="126"/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  <c r="V244" s="9">
        <v>0</v>
      </c>
      <c r="W244" s="9">
        <v>0</v>
      </c>
      <c r="X244" s="9">
        <v>0</v>
      </c>
      <c r="Y244" s="9">
        <v>0</v>
      </c>
      <c r="Z244" s="9">
        <v>0</v>
      </c>
      <c r="AA244" s="9">
        <v>0</v>
      </c>
      <c r="AB244" s="9">
        <v>0</v>
      </c>
      <c r="AC244" s="9">
        <v>0</v>
      </c>
      <c r="AD244" s="9">
        <v>0</v>
      </c>
      <c r="AE244" s="9">
        <v>0</v>
      </c>
      <c r="AF244" s="16">
        <f t="shared" si="96"/>
        <v>0</v>
      </c>
      <c r="AG244" s="31">
        <v>0</v>
      </c>
      <c r="AH244" s="31">
        <f t="shared" si="127"/>
        <v>0</v>
      </c>
      <c r="AI244" s="30">
        <f t="shared" si="97"/>
        <v>0</v>
      </c>
      <c r="AJ244" s="30">
        <f t="shared" si="98"/>
        <v>0</v>
      </c>
      <c r="AK244" s="30">
        <f t="shared" si="99"/>
        <v>0</v>
      </c>
      <c r="AL244" s="30">
        <f t="shared" si="100"/>
        <v>0</v>
      </c>
      <c r="AM244" s="30">
        <f t="shared" si="101"/>
        <v>0</v>
      </c>
      <c r="AN244" s="9">
        <f t="shared" si="102"/>
        <v>0</v>
      </c>
      <c r="AO244" s="19">
        <f t="shared" si="103"/>
        <v>0</v>
      </c>
      <c r="AP244" s="19">
        <f t="shared" si="104"/>
        <v>0</v>
      </c>
      <c r="AQ244" s="19">
        <f t="shared" si="105"/>
        <v>0</v>
      </c>
      <c r="AR244" s="19">
        <f t="shared" si="106"/>
        <v>0</v>
      </c>
      <c r="AS244" s="19">
        <f t="shared" si="107"/>
        <v>0</v>
      </c>
      <c r="AT244" s="16">
        <f t="shared" si="108"/>
        <v>0</v>
      </c>
      <c r="AU244" s="19">
        <f t="shared" si="109"/>
        <v>0</v>
      </c>
      <c r="AV244" s="19">
        <f t="shared" si="110"/>
        <v>0</v>
      </c>
      <c r="AW244" s="19">
        <f t="shared" si="111"/>
        <v>0</v>
      </c>
      <c r="AX244" s="19">
        <f t="shared" si="112"/>
        <v>0</v>
      </c>
      <c r="AY244" s="19">
        <f t="shared" si="113"/>
        <v>0</v>
      </c>
      <c r="AZ244" s="19">
        <f t="shared" si="114"/>
        <v>0</v>
      </c>
      <c r="BA244" s="19">
        <f t="shared" si="115"/>
        <v>0</v>
      </c>
      <c r="BB244" s="19">
        <f t="shared" si="116"/>
        <v>0</v>
      </c>
      <c r="BC244" s="19">
        <f t="shared" si="117"/>
        <v>0</v>
      </c>
      <c r="BD244" s="19">
        <f t="shared" si="118"/>
        <v>0</v>
      </c>
      <c r="BE244" s="19">
        <f t="shared" si="119"/>
        <v>0</v>
      </c>
      <c r="BF244" s="19">
        <f t="shared" si="120"/>
        <v>0</v>
      </c>
      <c r="BG244" s="19">
        <f t="shared" si="121"/>
        <v>0</v>
      </c>
      <c r="BH244" s="19">
        <f t="shared" si="122"/>
        <v>0</v>
      </c>
      <c r="BI244" s="19">
        <f t="shared" si="123"/>
        <v>0</v>
      </c>
      <c r="BJ244" s="19">
        <f t="shared" si="124"/>
        <v>0</v>
      </c>
      <c r="BK244" s="16">
        <f t="shared" si="125"/>
        <v>0</v>
      </c>
      <c r="BM244" s="9"/>
      <c r="BN244" s="9"/>
      <c r="BO244" s="9"/>
      <c r="BP244" s="9"/>
      <c r="BQ244" s="9"/>
      <c r="BR244" s="9"/>
      <c r="BS244" s="9"/>
      <c r="BT244" s="9"/>
      <c r="BU244" s="9"/>
      <c r="BV244" s="9"/>
      <c r="BW244" s="9"/>
      <c r="BX244" s="9"/>
      <c r="BY244" s="9"/>
      <c r="BZ244" s="9"/>
      <c r="CA244" s="9"/>
      <c r="CB244" s="9"/>
      <c r="CC244" s="9"/>
      <c r="CD244" s="9"/>
      <c r="CE244" s="9"/>
      <c r="CF244" s="9"/>
      <c r="CG244" s="9"/>
      <c r="CH244" s="9"/>
      <c r="CI244" s="9"/>
      <c r="CJ244" s="9"/>
      <c r="CK244" s="9"/>
      <c r="CL244" s="9"/>
      <c r="CM244" s="9"/>
      <c r="CN244" s="9"/>
    </row>
    <row r="245" spans="1:92" x14ac:dyDescent="0.25">
      <c r="A245" s="33" t="s">
        <v>87</v>
      </c>
      <c r="B245" s="32">
        <v>1.9199999999999998E-2</v>
      </c>
      <c r="C245" s="30">
        <v>0</v>
      </c>
      <c r="D245" s="9">
        <v>0</v>
      </c>
      <c r="E245" s="9">
        <v>0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16">
        <f t="shared" si="126"/>
        <v>0</v>
      </c>
      <c r="P245" s="9">
        <v>0</v>
      </c>
      <c r="Q245" s="9">
        <v>0</v>
      </c>
      <c r="R245" s="9">
        <v>0</v>
      </c>
      <c r="S245" s="9">
        <v>0</v>
      </c>
      <c r="T245" s="9">
        <v>0</v>
      </c>
      <c r="U245" s="9">
        <v>0</v>
      </c>
      <c r="V245" s="9">
        <v>0</v>
      </c>
      <c r="W245" s="9">
        <v>0</v>
      </c>
      <c r="X245" s="9">
        <v>0</v>
      </c>
      <c r="Y245" s="9">
        <v>0</v>
      </c>
      <c r="Z245" s="9">
        <v>0</v>
      </c>
      <c r="AA245" s="9">
        <v>0</v>
      </c>
      <c r="AB245" s="9">
        <v>0</v>
      </c>
      <c r="AC245" s="9">
        <v>0</v>
      </c>
      <c r="AD245" s="9">
        <v>0</v>
      </c>
      <c r="AE245" s="9">
        <v>0</v>
      </c>
      <c r="AF245" s="16">
        <f t="shared" si="96"/>
        <v>0</v>
      </c>
      <c r="AG245" s="31">
        <v>0</v>
      </c>
      <c r="AH245" s="31">
        <f t="shared" si="127"/>
        <v>0</v>
      </c>
      <c r="AI245" s="30">
        <f t="shared" si="97"/>
        <v>0</v>
      </c>
      <c r="AJ245" s="30">
        <f t="shared" si="98"/>
        <v>0</v>
      </c>
      <c r="AK245" s="30">
        <f t="shared" si="99"/>
        <v>0</v>
      </c>
      <c r="AL245" s="30">
        <f t="shared" si="100"/>
        <v>0</v>
      </c>
      <c r="AM245" s="30">
        <f t="shared" si="101"/>
        <v>0</v>
      </c>
      <c r="AN245" s="9">
        <f t="shared" si="102"/>
        <v>0</v>
      </c>
      <c r="AO245" s="19">
        <f t="shared" si="103"/>
        <v>0</v>
      </c>
      <c r="AP245" s="19">
        <f t="shared" si="104"/>
        <v>0</v>
      </c>
      <c r="AQ245" s="19">
        <f t="shared" si="105"/>
        <v>0</v>
      </c>
      <c r="AR245" s="19">
        <f t="shared" si="106"/>
        <v>0</v>
      </c>
      <c r="AS245" s="19">
        <f t="shared" si="107"/>
        <v>0</v>
      </c>
      <c r="AT245" s="16">
        <f t="shared" si="108"/>
        <v>0</v>
      </c>
      <c r="AU245" s="19">
        <f t="shared" si="109"/>
        <v>0</v>
      </c>
      <c r="AV245" s="19">
        <f t="shared" si="110"/>
        <v>0</v>
      </c>
      <c r="AW245" s="19">
        <f t="shared" si="111"/>
        <v>0</v>
      </c>
      <c r="AX245" s="19">
        <f t="shared" si="112"/>
        <v>0</v>
      </c>
      <c r="AY245" s="19">
        <f t="shared" si="113"/>
        <v>0</v>
      </c>
      <c r="AZ245" s="19">
        <f t="shared" si="114"/>
        <v>0</v>
      </c>
      <c r="BA245" s="19">
        <f t="shared" si="115"/>
        <v>0</v>
      </c>
      <c r="BB245" s="19">
        <f t="shared" si="116"/>
        <v>0</v>
      </c>
      <c r="BC245" s="19">
        <f t="shared" si="117"/>
        <v>0</v>
      </c>
      <c r="BD245" s="19">
        <f t="shared" si="118"/>
        <v>0</v>
      </c>
      <c r="BE245" s="19">
        <f t="shared" si="119"/>
        <v>0</v>
      </c>
      <c r="BF245" s="19">
        <f t="shared" si="120"/>
        <v>0</v>
      </c>
      <c r="BG245" s="19">
        <f t="shared" si="121"/>
        <v>0</v>
      </c>
      <c r="BH245" s="19">
        <f t="shared" si="122"/>
        <v>0</v>
      </c>
      <c r="BI245" s="19">
        <f t="shared" si="123"/>
        <v>0</v>
      </c>
      <c r="BJ245" s="19">
        <f t="shared" si="124"/>
        <v>0</v>
      </c>
      <c r="BK245" s="16">
        <f t="shared" si="125"/>
        <v>0</v>
      </c>
      <c r="BM245" s="9"/>
      <c r="BN245" s="9"/>
      <c r="BO245" s="9"/>
      <c r="BP245" s="9"/>
      <c r="BQ245" s="9"/>
      <c r="BR245" s="9"/>
      <c r="BS245" s="9"/>
      <c r="BT245" s="9"/>
      <c r="BU245" s="9"/>
      <c r="BV245" s="9"/>
      <c r="BW245" s="9"/>
      <c r="BX245" s="9"/>
      <c r="BY245" s="9"/>
      <c r="BZ245" s="9"/>
      <c r="CA245" s="9"/>
      <c r="CB245" s="9"/>
      <c r="CC245" s="9"/>
      <c r="CD245" s="9"/>
      <c r="CE245" s="9"/>
      <c r="CF245" s="9"/>
      <c r="CG245" s="9"/>
      <c r="CH245" s="9"/>
      <c r="CI245" s="9"/>
      <c r="CJ245" s="9"/>
      <c r="CK245" s="9"/>
      <c r="CL245" s="9"/>
      <c r="CM245" s="9"/>
      <c r="CN245" s="9"/>
    </row>
    <row r="246" spans="1:92" x14ac:dyDescent="0.25">
      <c r="A246" s="33" t="s">
        <v>86</v>
      </c>
      <c r="B246" s="32">
        <v>2.3800000000000002E-2</v>
      </c>
      <c r="C246" s="30">
        <v>0</v>
      </c>
      <c r="D246" s="9">
        <v>0</v>
      </c>
      <c r="E246" s="9">
        <v>0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16">
        <f t="shared" si="126"/>
        <v>0</v>
      </c>
      <c r="P246" s="9">
        <v>0</v>
      </c>
      <c r="Q246" s="9">
        <v>0</v>
      </c>
      <c r="R246" s="9">
        <v>0</v>
      </c>
      <c r="S246" s="9">
        <v>0</v>
      </c>
      <c r="T246" s="9">
        <v>0</v>
      </c>
      <c r="U246" s="9">
        <v>0</v>
      </c>
      <c r="V246" s="9">
        <v>0</v>
      </c>
      <c r="W246" s="9">
        <v>0</v>
      </c>
      <c r="X246" s="9">
        <v>0</v>
      </c>
      <c r="Y246" s="9">
        <v>0</v>
      </c>
      <c r="Z246" s="9">
        <v>0</v>
      </c>
      <c r="AA246" s="9">
        <v>0</v>
      </c>
      <c r="AB246" s="9">
        <v>0</v>
      </c>
      <c r="AC246" s="9">
        <v>0</v>
      </c>
      <c r="AD246" s="9">
        <v>0</v>
      </c>
      <c r="AE246" s="9">
        <v>0</v>
      </c>
      <c r="AF246" s="16">
        <f t="shared" si="96"/>
        <v>0</v>
      </c>
      <c r="AG246" s="31">
        <v>0</v>
      </c>
      <c r="AH246" s="31">
        <f t="shared" si="127"/>
        <v>0</v>
      </c>
      <c r="AI246" s="30">
        <f t="shared" si="97"/>
        <v>0</v>
      </c>
      <c r="AJ246" s="30">
        <f t="shared" si="98"/>
        <v>0</v>
      </c>
      <c r="AK246" s="30">
        <f t="shared" si="99"/>
        <v>0</v>
      </c>
      <c r="AL246" s="30">
        <f t="shared" si="100"/>
        <v>0</v>
      </c>
      <c r="AM246" s="30">
        <f t="shared" si="101"/>
        <v>0</v>
      </c>
      <c r="AN246" s="9">
        <f t="shared" si="102"/>
        <v>0</v>
      </c>
      <c r="AO246" s="19">
        <f t="shared" si="103"/>
        <v>0</v>
      </c>
      <c r="AP246" s="19">
        <f t="shared" si="104"/>
        <v>0</v>
      </c>
      <c r="AQ246" s="19">
        <f t="shared" si="105"/>
        <v>0</v>
      </c>
      <c r="AR246" s="19">
        <f t="shared" si="106"/>
        <v>0</v>
      </c>
      <c r="AS246" s="19">
        <f t="shared" si="107"/>
        <v>0</v>
      </c>
      <c r="AT246" s="16">
        <f t="shared" si="108"/>
        <v>0</v>
      </c>
      <c r="AU246" s="19">
        <f t="shared" si="109"/>
        <v>0</v>
      </c>
      <c r="AV246" s="19">
        <f t="shared" si="110"/>
        <v>0</v>
      </c>
      <c r="AW246" s="19">
        <f t="shared" si="111"/>
        <v>0</v>
      </c>
      <c r="AX246" s="19">
        <f t="shared" si="112"/>
        <v>0</v>
      </c>
      <c r="AY246" s="19">
        <f t="shared" si="113"/>
        <v>0</v>
      </c>
      <c r="AZ246" s="19">
        <f t="shared" si="114"/>
        <v>0</v>
      </c>
      <c r="BA246" s="19">
        <f t="shared" si="115"/>
        <v>0</v>
      </c>
      <c r="BB246" s="19">
        <f t="shared" si="116"/>
        <v>0</v>
      </c>
      <c r="BC246" s="19">
        <f t="shared" si="117"/>
        <v>0</v>
      </c>
      <c r="BD246" s="19">
        <f t="shared" si="118"/>
        <v>0</v>
      </c>
      <c r="BE246" s="19">
        <f t="shared" si="119"/>
        <v>0</v>
      </c>
      <c r="BF246" s="19">
        <f t="shared" si="120"/>
        <v>0</v>
      </c>
      <c r="BG246" s="19">
        <f t="shared" si="121"/>
        <v>0</v>
      </c>
      <c r="BH246" s="19">
        <f t="shared" si="122"/>
        <v>0</v>
      </c>
      <c r="BI246" s="19">
        <f t="shared" si="123"/>
        <v>0</v>
      </c>
      <c r="BJ246" s="19">
        <f t="shared" si="124"/>
        <v>0</v>
      </c>
      <c r="BK246" s="16">
        <f t="shared" si="125"/>
        <v>0</v>
      </c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</row>
    <row r="247" spans="1:92" x14ac:dyDescent="0.25">
      <c r="A247" s="33" t="s">
        <v>85</v>
      </c>
      <c r="B247" s="32">
        <v>3.32E-2</v>
      </c>
      <c r="C247" s="30">
        <v>0</v>
      </c>
      <c r="D247" s="9">
        <v>0</v>
      </c>
      <c r="E247" s="9">
        <v>0</v>
      </c>
      <c r="F247" s="9">
        <v>0</v>
      </c>
      <c r="G247" s="9">
        <v>0</v>
      </c>
      <c r="H247" s="9">
        <v>0</v>
      </c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16">
        <f t="shared" si="126"/>
        <v>0</v>
      </c>
      <c r="P247" s="9">
        <v>0</v>
      </c>
      <c r="Q247" s="9">
        <v>0</v>
      </c>
      <c r="R247" s="9">
        <v>0</v>
      </c>
      <c r="S247" s="9">
        <v>0</v>
      </c>
      <c r="T247" s="9">
        <v>0</v>
      </c>
      <c r="U247" s="9">
        <v>0</v>
      </c>
      <c r="V247" s="9">
        <v>0</v>
      </c>
      <c r="W247" s="9">
        <v>0</v>
      </c>
      <c r="X247" s="9">
        <v>0</v>
      </c>
      <c r="Y247" s="9">
        <v>0</v>
      </c>
      <c r="Z247" s="9">
        <v>0</v>
      </c>
      <c r="AA247" s="9">
        <v>0</v>
      </c>
      <c r="AB247" s="9">
        <v>0</v>
      </c>
      <c r="AC247" s="9">
        <v>0</v>
      </c>
      <c r="AD247" s="9">
        <v>0</v>
      </c>
      <c r="AE247" s="9">
        <v>0</v>
      </c>
      <c r="AF247" s="16">
        <f t="shared" si="96"/>
        <v>0</v>
      </c>
      <c r="AG247" s="31">
        <v>0</v>
      </c>
      <c r="AH247" s="31">
        <f t="shared" si="127"/>
        <v>0</v>
      </c>
      <c r="AI247" s="30">
        <f t="shared" si="97"/>
        <v>0</v>
      </c>
      <c r="AJ247" s="30">
        <f t="shared" si="98"/>
        <v>0</v>
      </c>
      <c r="AK247" s="30">
        <f t="shared" si="99"/>
        <v>0</v>
      </c>
      <c r="AL247" s="30">
        <f t="shared" si="100"/>
        <v>0</v>
      </c>
      <c r="AM247" s="30">
        <f t="shared" si="101"/>
        <v>0</v>
      </c>
      <c r="AN247" s="9">
        <f t="shared" si="102"/>
        <v>0</v>
      </c>
      <c r="AO247" s="19">
        <f t="shared" si="103"/>
        <v>0</v>
      </c>
      <c r="AP247" s="19">
        <f t="shared" si="104"/>
        <v>0</v>
      </c>
      <c r="AQ247" s="19">
        <f t="shared" si="105"/>
        <v>0</v>
      </c>
      <c r="AR247" s="19">
        <f t="shared" si="106"/>
        <v>0</v>
      </c>
      <c r="AS247" s="19">
        <f t="shared" si="107"/>
        <v>0</v>
      </c>
      <c r="AT247" s="16">
        <f t="shared" si="108"/>
        <v>0</v>
      </c>
      <c r="AU247" s="19">
        <f t="shared" si="109"/>
        <v>0</v>
      </c>
      <c r="AV247" s="19">
        <f t="shared" si="110"/>
        <v>0</v>
      </c>
      <c r="AW247" s="19">
        <f t="shared" si="111"/>
        <v>0</v>
      </c>
      <c r="AX247" s="19">
        <f t="shared" si="112"/>
        <v>0</v>
      </c>
      <c r="AY247" s="19">
        <f t="shared" si="113"/>
        <v>0</v>
      </c>
      <c r="AZ247" s="19">
        <f t="shared" si="114"/>
        <v>0</v>
      </c>
      <c r="BA247" s="19">
        <f t="shared" si="115"/>
        <v>0</v>
      </c>
      <c r="BB247" s="19">
        <f t="shared" si="116"/>
        <v>0</v>
      </c>
      <c r="BC247" s="19">
        <f t="shared" si="117"/>
        <v>0</v>
      </c>
      <c r="BD247" s="19">
        <f t="shared" si="118"/>
        <v>0</v>
      </c>
      <c r="BE247" s="19">
        <f t="shared" si="119"/>
        <v>0</v>
      </c>
      <c r="BF247" s="19">
        <f t="shared" si="120"/>
        <v>0</v>
      </c>
      <c r="BG247" s="19">
        <f t="shared" si="121"/>
        <v>0</v>
      </c>
      <c r="BH247" s="19">
        <f t="shared" si="122"/>
        <v>0</v>
      </c>
      <c r="BI247" s="19">
        <f t="shared" si="123"/>
        <v>0</v>
      </c>
      <c r="BJ247" s="19">
        <f t="shared" si="124"/>
        <v>0</v>
      </c>
      <c r="BK247" s="16">
        <f t="shared" si="125"/>
        <v>0</v>
      </c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</row>
    <row r="248" spans="1:92" x14ac:dyDescent="0.25">
      <c r="A248" s="33" t="s">
        <v>84</v>
      </c>
      <c r="B248" s="32">
        <v>3.5900000000000001E-2</v>
      </c>
      <c r="C248" s="30">
        <v>0</v>
      </c>
      <c r="D248" s="9">
        <v>0</v>
      </c>
      <c r="E248" s="9">
        <v>0</v>
      </c>
      <c r="F248" s="9"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16">
        <f t="shared" si="126"/>
        <v>0</v>
      </c>
      <c r="P248" s="9">
        <v>0</v>
      </c>
      <c r="Q248" s="9">
        <v>0</v>
      </c>
      <c r="R248" s="9">
        <v>0</v>
      </c>
      <c r="S248" s="9">
        <v>0</v>
      </c>
      <c r="T248" s="9">
        <v>0</v>
      </c>
      <c r="U248" s="9">
        <v>0</v>
      </c>
      <c r="V248" s="9">
        <v>0</v>
      </c>
      <c r="W248" s="9">
        <v>0</v>
      </c>
      <c r="X248" s="9">
        <v>0</v>
      </c>
      <c r="Y248" s="9">
        <v>0</v>
      </c>
      <c r="Z248" s="9">
        <v>0</v>
      </c>
      <c r="AA248" s="9">
        <v>0</v>
      </c>
      <c r="AB248" s="9">
        <v>0</v>
      </c>
      <c r="AC248" s="9">
        <v>0</v>
      </c>
      <c r="AD248" s="9">
        <v>0</v>
      </c>
      <c r="AE248" s="9">
        <v>0</v>
      </c>
      <c r="AF248" s="16">
        <f t="shared" si="96"/>
        <v>0</v>
      </c>
      <c r="AG248" s="31">
        <v>0</v>
      </c>
      <c r="AH248" s="31">
        <f t="shared" si="127"/>
        <v>0</v>
      </c>
      <c r="AI248" s="30">
        <f t="shared" si="97"/>
        <v>0</v>
      </c>
      <c r="AJ248" s="30">
        <f t="shared" si="98"/>
        <v>0</v>
      </c>
      <c r="AK248" s="30">
        <f t="shared" si="99"/>
        <v>0</v>
      </c>
      <c r="AL248" s="30">
        <f t="shared" si="100"/>
        <v>0</v>
      </c>
      <c r="AM248" s="30">
        <f t="shared" si="101"/>
        <v>0</v>
      </c>
      <c r="AN248" s="9">
        <f t="shared" si="102"/>
        <v>0</v>
      </c>
      <c r="AO248" s="19">
        <f t="shared" si="103"/>
        <v>0</v>
      </c>
      <c r="AP248" s="19">
        <f t="shared" si="104"/>
        <v>0</v>
      </c>
      <c r="AQ248" s="19">
        <f t="shared" si="105"/>
        <v>0</v>
      </c>
      <c r="AR248" s="19">
        <f t="shared" si="106"/>
        <v>0</v>
      </c>
      <c r="AS248" s="19">
        <f t="shared" si="107"/>
        <v>0</v>
      </c>
      <c r="AT248" s="16">
        <f t="shared" si="108"/>
        <v>0</v>
      </c>
      <c r="AU248" s="19">
        <f t="shared" si="109"/>
        <v>0</v>
      </c>
      <c r="AV248" s="19">
        <f t="shared" si="110"/>
        <v>0</v>
      </c>
      <c r="AW248" s="19">
        <f t="shared" si="111"/>
        <v>0</v>
      </c>
      <c r="AX248" s="19">
        <f t="shared" si="112"/>
        <v>0</v>
      </c>
      <c r="AY248" s="19">
        <f t="shared" si="113"/>
        <v>0</v>
      </c>
      <c r="AZ248" s="19">
        <f t="shared" si="114"/>
        <v>0</v>
      </c>
      <c r="BA248" s="19">
        <f t="shared" si="115"/>
        <v>0</v>
      </c>
      <c r="BB248" s="19">
        <f t="shared" si="116"/>
        <v>0</v>
      </c>
      <c r="BC248" s="19">
        <f t="shared" si="117"/>
        <v>0</v>
      </c>
      <c r="BD248" s="19">
        <f t="shared" si="118"/>
        <v>0</v>
      </c>
      <c r="BE248" s="19">
        <f t="shared" si="119"/>
        <v>0</v>
      </c>
      <c r="BF248" s="19">
        <f t="shared" si="120"/>
        <v>0</v>
      </c>
      <c r="BG248" s="19">
        <f t="shared" si="121"/>
        <v>0</v>
      </c>
      <c r="BH248" s="19">
        <f t="shared" si="122"/>
        <v>0</v>
      </c>
      <c r="BI248" s="19">
        <f t="shared" si="123"/>
        <v>0</v>
      </c>
      <c r="BJ248" s="19">
        <f t="shared" si="124"/>
        <v>0</v>
      </c>
      <c r="BK248" s="16">
        <f t="shared" si="125"/>
        <v>0</v>
      </c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</row>
    <row r="249" spans="1:92" x14ac:dyDescent="0.25">
      <c r="A249" s="33" t="s">
        <v>83</v>
      </c>
      <c r="B249" s="32">
        <v>2.92E-2</v>
      </c>
      <c r="C249" s="30">
        <v>0</v>
      </c>
      <c r="D249" s="9">
        <v>0</v>
      </c>
      <c r="E249" s="9">
        <v>0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16">
        <f t="shared" si="126"/>
        <v>0</v>
      </c>
      <c r="P249" s="9">
        <v>0</v>
      </c>
      <c r="Q249" s="9">
        <v>0</v>
      </c>
      <c r="R249" s="9">
        <v>0</v>
      </c>
      <c r="S249" s="9">
        <v>0</v>
      </c>
      <c r="T249" s="9">
        <v>0</v>
      </c>
      <c r="U249" s="9">
        <v>0</v>
      </c>
      <c r="V249" s="9">
        <v>0</v>
      </c>
      <c r="W249" s="9">
        <v>0</v>
      </c>
      <c r="X249" s="9">
        <v>0</v>
      </c>
      <c r="Y249" s="9">
        <v>0</v>
      </c>
      <c r="Z249" s="9">
        <v>0</v>
      </c>
      <c r="AA249" s="9">
        <v>0</v>
      </c>
      <c r="AB249" s="9">
        <v>0</v>
      </c>
      <c r="AC249" s="9">
        <v>0</v>
      </c>
      <c r="AD249" s="9">
        <v>0</v>
      </c>
      <c r="AE249" s="9">
        <v>0</v>
      </c>
      <c r="AF249" s="16">
        <f t="shared" si="96"/>
        <v>0</v>
      </c>
      <c r="AG249" s="31">
        <v>0</v>
      </c>
      <c r="AH249" s="31">
        <f t="shared" si="127"/>
        <v>0</v>
      </c>
      <c r="AI249" s="30">
        <f t="shared" si="97"/>
        <v>0</v>
      </c>
      <c r="AJ249" s="30">
        <f t="shared" si="98"/>
        <v>0</v>
      </c>
      <c r="AK249" s="30">
        <f t="shared" si="99"/>
        <v>0</v>
      </c>
      <c r="AL249" s="30">
        <f t="shared" si="100"/>
        <v>0</v>
      </c>
      <c r="AM249" s="30">
        <f t="shared" si="101"/>
        <v>0</v>
      </c>
      <c r="AN249" s="9">
        <f t="shared" si="102"/>
        <v>0</v>
      </c>
      <c r="AO249" s="19">
        <f t="shared" si="103"/>
        <v>0</v>
      </c>
      <c r="AP249" s="19">
        <f t="shared" si="104"/>
        <v>0</v>
      </c>
      <c r="AQ249" s="19">
        <f t="shared" si="105"/>
        <v>0</v>
      </c>
      <c r="AR249" s="19">
        <f t="shared" si="106"/>
        <v>0</v>
      </c>
      <c r="AS249" s="19">
        <f t="shared" si="107"/>
        <v>0</v>
      </c>
      <c r="AT249" s="16">
        <f t="shared" si="108"/>
        <v>0</v>
      </c>
      <c r="AU249" s="19">
        <f t="shared" si="109"/>
        <v>0</v>
      </c>
      <c r="AV249" s="19">
        <f t="shared" si="110"/>
        <v>0</v>
      </c>
      <c r="AW249" s="19">
        <f t="shared" si="111"/>
        <v>0</v>
      </c>
      <c r="AX249" s="19">
        <f t="shared" si="112"/>
        <v>0</v>
      </c>
      <c r="AY249" s="19">
        <f t="shared" si="113"/>
        <v>0</v>
      </c>
      <c r="AZ249" s="19">
        <f t="shared" si="114"/>
        <v>0</v>
      </c>
      <c r="BA249" s="19">
        <f t="shared" si="115"/>
        <v>0</v>
      </c>
      <c r="BB249" s="19">
        <f t="shared" si="116"/>
        <v>0</v>
      </c>
      <c r="BC249" s="19">
        <f t="shared" si="117"/>
        <v>0</v>
      </c>
      <c r="BD249" s="19">
        <f t="shared" si="118"/>
        <v>0</v>
      </c>
      <c r="BE249" s="19">
        <f t="shared" si="119"/>
        <v>0</v>
      </c>
      <c r="BF249" s="19">
        <f t="shared" si="120"/>
        <v>0</v>
      </c>
      <c r="BG249" s="19">
        <f t="shared" si="121"/>
        <v>0</v>
      </c>
      <c r="BH249" s="19">
        <f t="shared" si="122"/>
        <v>0</v>
      </c>
      <c r="BI249" s="19">
        <f t="shared" si="123"/>
        <v>0</v>
      </c>
      <c r="BJ249" s="19">
        <f t="shared" si="124"/>
        <v>0</v>
      </c>
      <c r="BK249" s="16">
        <f t="shared" si="125"/>
        <v>0</v>
      </c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</row>
    <row r="250" spans="1:92" x14ac:dyDescent="0.25">
      <c r="A250" s="33" t="s">
        <v>82</v>
      </c>
      <c r="B250" s="32">
        <v>3.9699999999999999E-2</v>
      </c>
      <c r="C250" s="30">
        <v>0</v>
      </c>
      <c r="D250" s="9">
        <v>0</v>
      </c>
      <c r="E250" s="9">
        <v>0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16">
        <f t="shared" si="126"/>
        <v>0</v>
      </c>
      <c r="P250" s="9">
        <v>0</v>
      </c>
      <c r="Q250" s="9">
        <v>0</v>
      </c>
      <c r="R250" s="9">
        <v>0</v>
      </c>
      <c r="S250" s="9">
        <v>0</v>
      </c>
      <c r="T250" s="9">
        <v>0</v>
      </c>
      <c r="U250" s="9">
        <v>0</v>
      </c>
      <c r="V250" s="9">
        <v>0</v>
      </c>
      <c r="W250" s="9">
        <v>0</v>
      </c>
      <c r="X250" s="9">
        <v>0</v>
      </c>
      <c r="Y250" s="9">
        <v>0</v>
      </c>
      <c r="Z250" s="9">
        <v>0</v>
      </c>
      <c r="AA250" s="9">
        <v>0</v>
      </c>
      <c r="AB250" s="9">
        <v>0</v>
      </c>
      <c r="AC250" s="9">
        <v>0</v>
      </c>
      <c r="AD250" s="9">
        <v>0</v>
      </c>
      <c r="AE250" s="9">
        <v>0</v>
      </c>
      <c r="AF250" s="16">
        <f t="shared" si="96"/>
        <v>0</v>
      </c>
      <c r="AG250" s="31">
        <v>0</v>
      </c>
      <c r="AH250" s="31">
        <f t="shared" si="127"/>
        <v>0</v>
      </c>
      <c r="AI250" s="30">
        <f t="shared" si="97"/>
        <v>0</v>
      </c>
      <c r="AJ250" s="30">
        <f t="shared" si="98"/>
        <v>0</v>
      </c>
      <c r="AK250" s="30">
        <f t="shared" si="99"/>
        <v>0</v>
      </c>
      <c r="AL250" s="30">
        <f t="shared" si="100"/>
        <v>0</v>
      </c>
      <c r="AM250" s="30">
        <f t="shared" si="101"/>
        <v>0</v>
      </c>
      <c r="AN250" s="9">
        <f t="shared" si="102"/>
        <v>0</v>
      </c>
      <c r="AO250" s="19">
        <f t="shared" si="103"/>
        <v>0</v>
      </c>
      <c r="AP250" s="19">
        <f t="shared" si="104"/>
        <v>0</v>
      </c>
      <c r="AQ250" s="19">
        <f t="shared" si="105"/>
        <v>0</v>
      </c>
      <c r="AR250" s="19">
        <f t="shared" si="106"/>
        <v>0</v>
      </c>
      <c r="AS250" s="19">
        <f t="shared" si="107"/>
        <v>0</v>
      </c>
      <c r="AT250" s="16">
        <f t="shared" si="108"/>
        <v>0</v>
      </c>
      <c r="AU250" s="19">
        <f t="shared" si="109"/>
        <v>0</v>
      </c>
      <c r="AV250" s="19">
        <f t="shared" si="110"/>
        <v>0</v>
      </c>
      <c r="AW250" s="19">
        <f t="shared" si="111"/>
        <v>0</v>
      </c>
      <c r="AX250" s="19">
        <f t="shared" si="112"/>
        <v>0</v>
      </c>
      <c r="AY250" s="19">
        <f t="shared" si="113"/>
        <v>0</v>
      </c>
      <c r="AZ250" s="19">
        <f t="shared" si="114"/>
        <v>0</v>
      </c>
      <c r="BA250" s="19">
        <f t="shared" si="115"/>
        <v>0</v>
      </c>
      <c r="BB250" s="19">
        <f t="shared" si="116"/>
        <v>0</v>
      </c>
      <c r="BC250" s="19">
        <f t="shared" si="117"/>
        <v>0</v>
      </c>
      <c r="BD250" s="19">
        <f t="shared" si="118"/>
        <v>0</v>
      </c>
      <c r="BE250" s="19">
        <f t="shared" si="119"/>
        <v>0</v>
      </c>
      <c r="BF250" s="19">
        <f t="shared" si="120"/>
        <v>0</v>
      </c>
      <c r="BG250" s="19">
        <f t="shared" si="121"/>
        <v>0</v>
      </c>
      <c r="BH250" s="19">
        <f t="shared" si="122"/>
        <v>0</v>
      </c>
      <c r="BI250" s="19">
        <f t="shared" si="123"/>
        <v>0</v>
      </c>
      <c r="BJ250" s="19">
        <f t="shared" si="124"/>
        <v>0</v>
      </c>
      <c r="BK250" s="16">
        <f t="shared" si="125"/>
        <v>0</v>
      </c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9"/>
      <c r="BY250" s="9"/>
      <c r="BZ250" s="9"/>
      <c r="CA250" s="9"/>
      <c r="CB250" s="9"/>
      <c r="CC250" s="9"/>
      <c r="CD250" s="9"/>
      <c r="CE250" s="9"/>
      <c r="CF250" s="9"/>
      <c r="CG250" s="9"/>
      <c r="CH250" s="9"/>
      <c r="CI250" s="9"/>
      <c r="CJ250" s="9"/>
      <c r="CK250" s="9"/>
      <c r="CL250" s="9"/>
      <c r="CM250" s="9"/>
      <c r="CN250" s="9"/>
    </row>
    <row r="251" spans="1:92" x14ac:dyDescent="0.25">
      <c r="A251" s="33" t="s">
        <v>81</v>
      </c>
      <c r="B251" s="32">
        <v>3.44E-2</v>
      </c>
      <c r="C251" s="30">
        <v>0</v>
      </c>
      <c r="D251" s="9">
        <v>0</v>
      </c>
      <c r="E251" s="9">
        <v>0</v>
      </c>
      <c r="F251" s="9">
        <v>0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9">
        <v>0</v>
      </c>
      <c r="M251" s="9">
        <v>0</v>
      </c>
      <c r="N251" s="9">
        <v>0</v>
      </c>
      <c r="O251" s="16">
        <f t="shared" si="126"/>
        <v>0</v>
      </c>
      <c r="P251" s="9">
        <v>0</v>
      </c>
      <c r="Q251" s="9">
        <v>0</v>
      </c>
      <c r="R251" s="9">
        <v>0</v>
      </c>
      <c r="S251" s="9">
        <v>0</v>
      </c>
      <c r="T251" s="9">
        <v>0</v>
      </c>
      <c r="U251" s="9">
        <v>0</v>
      </c>
      <c r="V251" s="9">
        <v>0</v>
      </c>
      <c r="W251" s="9">
        <v>0</v>
      </c>
      <c r="X251" s="9">
        <v>0</v>
      </c>
      <c r="Y251" s="9">
        <v>0</v>
      </c>
      <c r="Z251" s="9">
        <v>0</v>
      </c>
      <c r="AA251" s="9">
        <v>0</v>
      </c>
      <c r="AB251" s="9">
        <v>0</v>
      </c>
      <c r="AC251" s="9">
        <v>0</v>
      </c>
      <c r="AD251" s="9">
        <v>0</v>
      </c>
      <c r="AE251" s="9">
        <v>0</v>
      </c>
      <c r="AF251" s="16">
        <f t="shared" si="96"/>
        <v>0</v>
      </c>
      <c r="AG251" s="31">
        <v>0</v>
      </c>
      <c r="AH251" s="31">
        <f t="shared" si="127"/>
        <v>0</v>
      </c>
      <c r="AI251" s="30">
        <f t="shared" si="97"/>
        <v>0</v>
      </c>
      <c r="AJ251" s="30">
        <f t="shared" si="98"/>
        <v>0</v>
      </c>
      <c r="AK251" s="30">
        <f t="shared" si="99"/>
        <v>0</v>
      </c>
      <c r="AL251" s="30">
        <f t="shared" si="100"/>
        <v>0</v>
      </c>
      <c r="AM251" s="30">
        <f t="shared" si="101"/>
        <v>0</v>
      </c>
      <c r="AN251" s="9">
        <f t="shared" si="102"/>
        <v>0</v>
      </c>
      <c r="AO251" s="19">
        <f t="shared" si="103"/>
        <v>0</v>
      </c>
      <c r="AP251" s="19">
        <f t="shared" si="104"/>
        <v>0</v>
      </c>
      <c r="AQ251" s="19">
        <f t="shared" si="105"/>
        <v>0</v>
      </c>
      <c r="AR251" s="19">
        <f t="shared" si="106"/>
        <v>0</v>
      </c>
      <c r="AS251" s="19">
        <f t="shared" si="107"/>
        <v>0</v>
      </c>
      <c r="AT251" s="16">
        <f t="shared" si="108"/>
        <v>0</v>
      </c>
      <c r="AU251" s="19">
        <f t="shared" si="109"/>
        <v>0</v>
      </c>
      <c r="AV251" s="19">
        <f t="shared" si="110"/>
        <v>0</v>
      </c>
      <c r="AW251" s="19">
        <f t="shared" si="111"/>
        <v>0</v>
      </c>
      <c r="AX251" s="19">
        <f t="shared" si="112"/>
        <v>0</v>
      </c>
      <c r="AY251" s="19">
        <f t="shared" si="113"/>
        <v>0</v>
      </c>
      <c r="AZ251" s="19">
        <f t="shared" si="114"/>
        <v>0</v>
      </c>
      <c r="BA251" s="19">
        <f t="shared" si="115"/>
        <v>0</v>
      </c>
      <c r="BB251" s="19">
        <f t="shared" si="116"/>
        <v>0</v>
      </c>
      <c r="BC251" s="19">
        <f t="shared" si="117"/>
        <v>0</v>
      </c>
      <c r="BD251" s="19">
        <f t="shared" si="118"/>
        <v>0</v>
      </c>
      <c r="BE251" s="19">
        <f t="shared" si="119"/>
        <v>0</v>
      </c>
      <c r="BF251" s="19">
        <f t="shared" si="120"/>
        <v>0</v>
      </c>
      <c r="BG251" s="19">
        <f t="shared" si="121"/>
        <v>0</v>
      </c>
      <c r="BH251" s="19">
        <f t="shared" si="122"/>
        <v>0</v>
      </c>
      <c r="BI251" s="19">
        <f t="shared" si="123"/>
        <v>0</v>
      </c>
      <c r="BJ251" s="19">
        <f t="shared" si="124"/>
        <v>0</v>
      </c>
      <c r="BK251" s="16">
        <f t="shared" si="125"/>
        <v>0</v>
      </c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</row>
    <row r="252" spans="1:92" x14ac:dyDescent="0.25">
      <c r="A252" s="33" t="s">
        <v>80</v>
      </c>
      <c r="B252" s="32">
        <v>6.2100000000000002E-2</v>
      </c>
      <c r="C252" s="30">
        <v>0</v>
      </c>
      <c r="D252" s="9">
        <v>0</v>
      </c>
      <c r="E252" s="9">
        <v>0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16">
        <f t="shared" si="126"/>
        <v>0</v>
      </c>
      <c r="P252" s="9">
        <v>0</v>
      </c>
      <c r="Q252" s="9">
        <v>0</v>
      </c>
      <c r="R252" s="9">
        <v>0</v>
      </c>
      <c r="S252" s="9">
        <v>0</v>
      </c>
      <c r="T252" s="9">
        <v>0</v>
      </c>
      <c r="U252" s="9">
        <v>0</v>
      </c>
      <c r="V252" s="9">
        <v>0</v>
      </c>
      <c r="W252" s="9">
        <v>0</v>
      </c>
      <c r="X252" s="9">
        <v>0</v>
      </c>
      <c r="Y252" s="9">
        <v>0</v>
      </c>
      <c r="Z252" s="9">
        <v>0</v>
      </c>
      <c r="AA252" s="9">
        <v>0</v>
      </c>
      <c r="AB252" s="9">
        <v>0</v>
      </c>
      <c r="AC252" s="9">
        <v>0</v>
      </c>
      <c r="AD252" s="9">
        <v>0</v>
      </c>
      <c r="AE252" s="9">
        <v>0</v>
      </c>
      <c r="AF252" s="16">
        <f t="shared" si="96"/>
        <v>0</v>
      </c>
      <c r="AG252" s="31">
        <v>0</v>
      </c>
      <c r="AH252" s="31">
        <f t="shared" si="127"/>
        <v>0</v>
      </c>
      <c r="AI252" s="30">
        <f t="shared" si="97"/>
        <v>0</v>
      </c>
      <c r="AJ252" s="30">
        <f t="shared" si="98"/>
        <v>0</v>
      </c>
      <c r="AK252" s="30">
        <f t="shared" si="99"/>
        <v>0</v>
      </c>
      <c r="AL252" s="30">
        <f t="shared" si="100"/>
        <v>0</v>
      </c>
      <c r="AM252" s="30">
        <f t="shared" si="101"/>
        <v>0</v>
      </c>
      <c r="AN252" s="9">
        <f t="shared" si="102"/>
        <v>0</v>
      </c>
      <c r="AO252" s="19">
        <f t="shared" si="103"/>
        <v>0</v>
      </c>
      <c r="AP252" s="19">
        <f t="shared" si="104"/>
        <v>0</v>
      </c>
      <c r="AQ252" s="19">
        <f t="shared" si="105"/>
        <v>0</v>
      </c>
      <c r="AR252" s="19">
        <f t="shared" si="106"/>
        <v>0</v>
      </c>
      <c r="AS252" s="19">
        <f t="shared" si="107"/>
        <v>0</v>
      </c>
      <c r="AT252" s="16">
        <f t="shared" si="108"/>
        <v>0</v>
      </c>
      <c r="AU252" s="19">
        <f t="shared" si="109"/>
        <v>0</v>
      </c>
      <c r="AV252" s="19">
        <f t="shared" si="110"/>
        <v>0</v>
      </c>
      <c r="AW252" s="19">
        <f t="shared" si="111"/>
        <v>0</v>
      </c>
      <c r="AX252" s="19">
        <f t="shared" si="112"/>
        <v>0</v>
      </c>
      <c r="AY252" s="19">
        <f t="shared" si="113"/>
        <v>0</v>
      </c>
      <c r="AZ252" s="19">
        <f t="shared" si="114"/>
        <v>0</v>
      </c>
      <c r="BA252" s="19">
        <f t="shared" si="115"/>
        <v>0</v>
      </c>
      <c r="BB252" s="19">
        <f t="shared" si="116"/>
        <v>0</v>
      </c>
      <c r="BC252" s="19">
        <f t="shared" si="117"/>
        <v>0</v>
      </c>
      <c r="BD252" s="19">
        <f t="shared" si="118"/>
        <v>0</v>
      </c>
      <c r="BE252" s="19">
        <f t="shared" si="119"/>
        <v>0</v>
      </c>
      <c r="BF252" s="19">
        <f t="shared" si="120"/>
        <v>0</v>
      </c>
      <c r="BG252" s="19">
        <f t="shared" si="121"/>
        <v>0</v>
      </c>
      <c r="BH252" s="19">
        <f t="shared" si="122"/>
        <v>0</v>
      </c>
      <c r="BI252" s="19">
        <f t="shared" si="123"/>
        <v>0</v>
      </c>
      <c r="BJ252" s="19">
        <f t="shared" si="124"/>
        <v>0</v>
      </c>
      <c r="BK252" s="16">
        <f t="shared" si="125"/>
        <v>0</v>
      </c>
      <c r="BM252" s="9"/>
      <c r="BN252" s="9"/>
      <c r="BO252" s="9"/>
      <c r="BP252" s="9"/>
      <c r="BQ252" s="9"/>
      <c r="BR252" s="9"/>
      <c r="BS252" s="9"/>
      <c r="BT252" s="9"/>
      <c r="BU252" s="9"/>
      <c r="BV252" s="9"/>
      <c r="BW252" s="9"/>
      <c r="BX252" s="9"/>
      <c r="BY252" s="9"/>
      <c r="BZ252" s="9"/>
      <c r="CA252" s="9"/>
      <c r="CB252" s="9"/>
      <c r="CC252" s="9"/>
      <c r="CD252" s="9"/>
      <c r="CE252" s="9"/>
      <c r="CF252" s="9"/>
      <c r="CG252" s="9"/>
      <c r="CH252" s="9"/>
      <c r="CI252" s="9"/>
      <c r="CJ252" s="9"/>
      <c r="CK252" s="9"/>
      <c r="CL252" s="9"/>
      <c r="CM252" s="9"/>
      <c r="CN252" s="9"/>
    </row>
    <row r="253" spans="1:92" x14ac:dyDescent="0.25">
      <c r="A253" s="33" t="s">
        <v>79</v>
      </c>
      <c r="B253" s="32">
        <v>4.5100000000000001E-2</v>
      </c>
      <c r="C253" s="30">
        <v>0</v>
      </c>
      <c r="D253" s="9">
        <v>0</v>
      </c>
      <c r="E253" s="9">
        <v>0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16">
        <f t="shared" si="126"/>
        <v>0</v>
      </c>
      <c r="P253" s="9">
        <v>0</v>
      </c>
      <c r="Q253" s="9">
        <v>0</v>
      </c>
      <c r="R253" s="9">
        <v>0</v>
      </c>
      <c r="S253" s="9">
        <v>0</v>
      </c>
      <c r="T253" s="9">
        <v>0</v>
      </c>
      <c r="U253" s="9">
        <v>0</v>
      </c>
      <c r="V253" s="9">
        <v>0</v>
      </c>
      <c r="W253" s="9">
        <v>0</v>
      </c>
      <c r="X253" s="9">
        <v>0</v>
      </c>
      <c r="Y253" s="9">
        <v>0</v>
      </c>
      <c r="Z253" s="9">
        <v>0</v>
      </c>
      <c r="AA253" s="9">
        <v>0</v>
      </c>
      <c r="AB253" s="9">
        <v>0</v>
      </c>
      <c r="AC253" s="9">
        <v>0</v>
      </c>
      <c r="AD253" s="9">
        <v>0</v>
      </c>
      <c r="AE253" s="9">
        <v>0</v>
      </c>
      <c r="AF253" s="16">
        <f t="shared" si="96"/>
        <v>0</v>
      </c>
      <c r="AG253" s="31">
        <v>0</v>
      </c>
      <c r="AH253" s="31">
        <f t="shared" si="127"/>
        <v>0</v>
      </c>
      <c r="AI253" s="30">
        <f t="shared" si="97"/>
        <v>0</v>
      </c>
      <c r="AJ253" s="30">
        <f t="shared" si="98"/>
        <v>0</v>
      </c>
      <c r="AK253" s="30">
        <f t="shared" si="99"/>
        <v>0</v>
      </c>
      <c r="AL253" s="30">
        <f t="shared" si="100"/>
        <v>0</v>
      </c>
      <c r="AM253" s="30">
        <f t="shared" si="101"/>
        <v>0</v>
      </c>
      <c r="AN253" s="9">
        <f t="shared" si="102"/>
        <v>0</v>
      </c>
      <c r="AO253" s="19">
        <f t="shared" si="103"/>
        <v>0</v>
      </c>
      <c r="AP253" s="19">
        <f t="shared" si="104"/>
        <v>0</v>
      </c>
      <c r="AQ253" s="19">
        <f t="shared" si="105"/>
        <v>0</v>
      </c>
      <c r="AR253" s="19">
        <f t="shared" si="106"/>
        <v>0</v>
      </c>
      <c r="AS253" s="19">
        <f t="shared" si="107"/>
        <v>0</v>
      </c>
      <c r="AT253" s="16">
        <f t="shared" si="108"/>
        <v>0</v>
      </c>
      <c r="AU253" s="19">
        <f t="shared" si="109"/>
        <v>0</v>
      </c>
      <c r="AV253" s="19">
        <f t="shared" si="110"/>
        <v>0</v>
      </c>
      <c r="AW253" s="19">
        <f t="shared" si="111"/>
        <v>0</v>
      </c>
      <c r="AX253" s="19">
        <f t="shared" si="112"/>
        <v>0</v>
      </c>
      <c r="AY253" s="19">
        <f t="shared" si="113"/>
        <v>0</v>
      </c>
      <c r="AZ253" s="19">
        <f t="shared" si="114"/>
        <v>0</v>
      </c>
      <c r="BA253" s="19">
        <f t="shared" si="115"/>
        <v>0</v>
      </c>
      <c r="BB253" s="19">
        <f t="shared" si="116"/>
        <v>0</v>
      </c>
      <c r="BC253" s="19">
        <f t="shared" si="117"/>
        <v>0</v>
      </c>
      <c r="BD253" s="19">
        <f t="shared" si="118"/>
        <v>0</v>
      </c>
      <c r="BE253" s="19">
        <f t="shared" si="119"/>
        <v>0</v>
      </c>
      <c r="BF253" s="19">
        <f t="shared" si="120"/>
        <v>0</v>
      </c>
      <c r="BG253" s="19">
        <f t="shared" si="121"/>
        <v>0</v>
      </c>
      <c r="BH253" s="19">
        <f t="shared" si="122"/>
        <v>0</v>
      </c>
      <c r="BI253" s="19">
        <f t="shared" si="123"/>
        <v>0</v>
      </c>
      <c r="BJ253" s="19">
        <f t="shared" si="124"/>
        <v>0</v>
      </c>
      <c r="BK253" s="16">
        <f t="shared" si="125"/>
        <v>0</v>
      </c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</row>
    <row r="254" spans="1:92" x14ac:dyDescent="0.25">
      <c r="A254" s="33" t="s">
        <v>78</v>
      </c>
      <c r="B254" s="32">
        <v>7.5999999999999998E-2</v>
      </c>
      <c r="C254" s="30">
        <v>0</v>
      </c>
      <c r="D254" s="9">
        <v>0</v>
      </c>
      <c r="E254" s="9">
        <v>0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9">
        <v>0</v>
      </c>
      <c r="L254" s="9">
        <v>0</v>
      </c>
      <c r="M254" s="9">
        <v>0</v>
      </c>
      <c r="N254" s="9">
        <v>0</v>
      </c>
      <c r="O254" s="16">
        <f t="shared" si="126"/>
        <v>0</v>
      </c>
      <c r="P254" s="9">
        <v>0</v>
      </c>
      <c r="Q254" s="9">
        <v>0</v>
      </c>
      <c r="R254" s="9">
        <v>0</v>
      </c>
      <c r="S254" s="9">
        <v>0</v>
      </c>
      <c r="T254" s="9">
        <v>0</v>
      </c>
      <c r="U254" s="9">
        <v>0</v>
      </c>
      <c r="V254" s="9">
        <v>0</v>
      </c>
      <c r="W254" s="9">
        <v>0</v>
      </c>
      <c r="X254" s="9">
        <v>0</v>
      </c>
      <c r="Y254" s="9">
        <v>0</v>
      </c>
      <c r="Z254" s="9">
        <v>0</v>
      </c>
      <c r="AA254" s="9">
        <v>0</v>
      </c>
      <c r="AB254" s="9">
        <v>0</v>
      </c>
      <c r="AC254" s="9">
        <v>0</v>
      </c>
      <c r="AD254" s="9">
        <v>0</v>
      </c>
      <c r="AE254" s="9">
        <v>0</v>
      </c>
      <c r="AF254" s="16">
        <f t="shared" si="96"/>
        <v>0</v>
      </c>
      <c r="AG254" s="31">
        <v>0</v>
      </c>
      <c r="AH254" s="31">
        <f t="shared" si="127"/>
        <v>0</v>
      </c>
      <c r="AI254" s="30">
        <f t="shared" si="97"/>
        <v>0</v>
      </c>
      <c r="AJ254" s="30">
        <f t="shared" si="98"/>
        <v>0</v>
      </c>
      <c r="AK254" s="30">
        <f t="shared" si="99"/>
        <v>0</v>
      </c>
      <c r="AL254" s="30">
        <f t="shared" si="100"/>
        <v>0</v>
      </c>
      <c r="AM254" s="30">
        <f t="shared" si="101"/>
        <v>0</v>
      </c>
      <c r="AN254" s="9">
        <f t="shared" si="102"/>
        <v>0</v>
      </c>
      <c r="AO254" s="19">
        <f t="shared" si="103"/>
        <v>0</v>
      </c>
      <c r="AP254" s="19">
        <f t="shared" si="104"/>
        <v>0</v>
      </c>
      <c r="AQ254" s="19">
        <f t="shared" si="105"/>
        <v>0</v>
      </c>
      <c r="AR254" s="19">
        <f t="shared" si="106"/>
        <v>0</v>
      </c>
      <c r="AS254" s="19">
        <f t="shared" si="107"/>
        <v>0</v>
      </c>
      <c r="AT254" s="16">
        <f t="shared" si="108"/>
        <v>0</v>
      </c>
      <c r="AU254" s="19">
        <f t="shared" si="109"/>
        <v>0</v>
      </c>
      <c r="AV254" s="19">
        <f t="shared" si="110"/>
        <v>0</v>
      </c>
      <c r="AW254" s="19">
        <f t="shared" si="111"/>
        <v>0</v>
      </c>
      <c r="AX254" s="19">
        <f t="shared" si="112"/>
        <v>0</v>
      </c>
      <c r="AY254" s="19">
        <f t="shared" si="113"/>
        <v>0</v>
      </c>
      <c r="AZ254" s="19">
        <f t="shared" si="114"/>
        <v>0</v>
      </c>
      <c r="BA254" s="19">
        <f t="shared" si="115"/>
        <v>0</v>
      </c>
      <c r="BB254" s="19">
        <f t="shared" si="116"/>
        <v>0</v>
      </c>
      <c r="BC254" s="19">
        <f t="shared" si="117"/>
        <v>0</v>
      </c>
      <c r="BD254" s="19">
        <f t="shared" si="118"/>
        <v>0</v>
      </c>
      <c r="BE254" s="19">
        <f t="shared" si="119"/>
        <v>0</v>
      </c>
      <c r="BF254" s="19">
        <f t="shared" si="120"/>
        <v>0</v>
      </c>
      <c r="BG254" s="19">
        <f t="shared" si="121"/>
        <v>0</v>
      </c>
      <c r="BH254" s="19">
        <f t="shared" si="122"/>
        <v>0</v>
      </c>
      <c r="BI254" s="19">
        <f t="shared" si="123"/>
        <v>0</v>
      </c>
      <c r="BJ254" s="19">
        <f t="shared" si="124"/>
        <v>0</v>
      </c>
      <c r="BK254" s="16">
        <f t="shared" si="125"/>
        <v>0</v>
      </c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</row>
    <row r="255" spans="1:92" x14ac:dyDescent="0.25">
      <c r="A255" s="33" t="s">
        <v>77</v>
      </c>
      <c r="B255" s="32">
        <v>0.13139999999999999</v>
      </c>
      <c r="C255" s="30">
        <v>0</v>
      </c>
      <c r="D255" s="9">
        <v>0</v>
      </c>
      <c r="E255" s="9">
        <v>0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9">
        <v>0</v>
      </c>
      <c r="O255" s="16">
        <f t="shared" si="126"/>
        <v>0</v>
      </c>
      <c r="P255" s="9">
        <v>0</v>
      </c>
      <c r="Q255" s="9">
        <v>0</v>
      </c>
      <c r="R255" s="9">
        <v>0</v>
      </c>
      <c r="S255" s="9">
        <v>0</v>
      </c>
      <c r="T255" s="9">
        <v>0</v>
      </c>
      <c r="U255" s="9">
        <v>0</v>
      </c>
      <c r="V255" s="9">
        <v>0</v>
      </c>
      <c r="W255" s="9">
        <v>0</v>
      </c>
      <c r="X255" s="9">
        <v>0</v>
      </c>
      <c r="Y255" s="9">
        <v>0</v>
      </c>
      <c r="Z255" s="9">
        <v>0</v>
      </c>
      <c r="AA255" s="9">
        <v>0</v>
      </c>
      <c r="AB255" s="9">
        <v>0</v>
      </c>
      <c r="AC255" s="9">
        <v>0</v>
      </c>
      <c r="AD255" s="9">
        <v>0</v>
      </c>
      <c r="AE255" s="9">
        <v>0</v>
      </c>
      <c r="AF255" s="16">
        <f t="shared" si="96"/>
        <v>0</v>
      </c>
      <c r="AG255" s="31">
        <v>0</v>
      </c>
      <c r="AH255" s="31">
        <f t="shared" si="127"/>
        <v>0</v>
      </c>
      <c r="AI255" s="30">
        <f t="shared" si="97"/>
        <v>0</v>
      </c>
      <c r="AJ255" s="30">
        <f t="shared" si="98"/>
        <v>0</v>
      </c>
      <c r="AK255" s="30">
        <f t="shared" si="99"/>
        <v>0</v>
      </c>
      <c r="AL255" s="30">
        <f t="shared" si="100"/>
        <v>0</v>
      </c>
      <c r="AM255" s="30">
        <f t="shared" si="101"/>
        <v>0</v>
      </c>
      <c r="AN255" s="9">
        <f t="shared" si="102"/>
        <v>0</v>
      </c>
      <c r="AO255" s="19">
        <f t="shared" si="103"/>
        <v>0</v>
      </c>
      <c r="AP255" s="19">
        <f t="shared" si="104"/>
        <v>0</v>
      </c>
      <c r="AQ255" s="19">
        <f t="shared" si="105"/>
        <v>0</v>
      </c>
      <c r="AR255" s="19">
        <f t="shared" si="106"/>
        <v>0</v>
      </c>
      <c r="AS255" s="19">
        <f t="shared" si="107"/>
        <v>0</v>
      </c>
      <c r="AT255" s="16">
        <f t="shared" si="108"/>
        <v>0</v>
      </c>
      <c r="AU255" s="19">
        <f t="shared" si="109"/>
        <v>0</v>
      </c>
      <c r="AV255" s="19">
        <f t="shared" si="110"/>
        <v>0</v>
      </c>
      <c r="AW255" s="19">
        <f t="shared" si="111"/>
        <v>0</v>
      </c>
      <c r="AX255" s="19">
        <f t="shared" si="112"/>
        <v>0</v>
      </c>
      <c r="AY255" s="19">
        <f t="shared" si="113"/>
        <v>0</v>
      </c>
      <c r="AZ255" s="19">
        <f t="shared" si="114"/>
        <v>0</v>
      </c>
      <c r="BA255" s="19">
        <f t="shared" si="115"/>
        <v>0</v>
      </c>
      <c r="BB255" s="19">
        <f t="shared" si="116"/>
        <v>0</v>
      </c>
      <c r="BC255" s="19">
        <f t="shared" si="117"/>
        <v>0</v>
      </c>
      <c r="BD255" s="19">
        <f t="shared" si="118"/>
        <v>0</v>
      </c>
      <c r="BE255" s="19">
        <f t="shared" si="119"/>
        <v>0</v>
      </c>
      <c r="BF255" s="19">
        <f t="shared" si="120"/>
        <v>0</v>
      </c>
      <c r="BG255" s="19">
        <f t="shared" si="121"/>
        <v>0</v>
      </c>
      <c r="BH255" s="19">
        <f t="shared" si="122"/>
        <v>0</v>
      </c>
      <c r="BI255" s="19">
        <f t="shared" si="123"/>
        <v>0</v>
      </c>
      <c r="BJ255" s="19">
        <f t="shared" si="124"/>
        <v>0</v>
      </c>
      <c r="BK255" s="16">
        <f t="shared" si="125"/>
        <v>0</v>
      </c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</row>
    <row r="256" spans="1:92" x14ac:dyDescent="0.25">
      <c r="A256" s="33" t="s">
        <v>76</v>
      </c>
      <c r="B256" s="32">
        <v>0</v>
      </c>
      <c r="C256" s="30">
        <v>2139990</v>
      </c>
      <c r="D256" s="9">
        <v>2139990</v>
      </c>
      <c r="E256" s="9">
        <v>2139990</v>
      </c>
      <c r="F256" s="9">
        <v>2139990</v>
      </c>
      <c r="G256" s="9">
        <v>2139990</v>
      </c>
      <c r="H256" s="9">
        <v>2139990</v>
      </c>
      <c r="I256" s="9">
        <v>2139990</v>
      </c>
      <c r="J256" s="9">
        <v>2139875.3516666666</v>
      </c>
      <c r="K256" s="9">
        <v>2139646.0549999997</v>
      </c>
      <c r="L256" s="9">
        <v>2139416.7583333328</v>
      </c>
      <c r="M256" s="9">
        <v>2139302.1099999994</v>
      </c>
      <c r="N256" s="9">
        <v>2139302.1099999994</v>
      </c>
      <c r="O256" s="16">
        <f t="shared" si="126"/>
        <v>25677472.384999998</v>
      </c>
      <c r="P256" s="9">
        <v>2139302.1099999994</v>
      </c>
      <c r="Q256" s="9">
        <v>2139302.1099999994</v>
      </c>
      <c r="R256" s="9">
        <v>2139302.1099999994</v>
      </c>
      <c r="S256" s="9">
        <v>2139302.1099999994</v>
      </c>
      <c r="T256" s="9">
        <v>2139302.1099999994</v>
      </c>
      <c r="U256" s="9">
        <v>2139302.1099999994</v>
      </c>
      <c r="V256" s="9">
        <v>2139302.1099999994</v>
      </c>
      <c r="W256" s="9">
        <v>2139302.1099999994</v>
      </c>
      <c r="X256" s="9">
        <v>2139302.1099999994</v>
      </c>
      <c r="Y256" s="9">
        <v>2139302.1099999994</v>
      </c>
      <c r="Z256" s="9">
        <v>2139302.1099999994</v>
      </c>
      <c r="AA256" s="9">
        <v>2139302.1099999994</v>
      </c>
      <c r="AB256" s="9">
        <v>2139302.1099999994</v>
      </c>
      <c r="AC256" s="9">
        <v>2139302.1099999994</v>
      </c>
      <c r="AD256" s="9">
        <v>2139302.1099999994</v>
      </c>
      <c r="AE256" s="9">
        <v>2139302.1099999994</v>
      </c>
      <c r="AF256" s="16">
        <f t="shared" si="96"/>
        <v>25671625.319999993</v>
      </c>
      <c r="AG256" s="31">
        <v>0</v>
      </c>
      <c r="AH256" s="31">
        <f t="shared" si="127"/>
        <v>0</v>
      </c>
      <c r="AI256" s="30">
        <f t="shared" si="97"/>
        <v>0</v>
      </c>
      <c r="AJ256" s="30">
        <f t="shared" si="98"/>
        <v>0</v>
      </c>
      <c r="AK256" s="30">
        <f t="shared" si="99"/>
        <v>0</v>
      </c>
      <c r="AL256" s="30">
        <f t="shared" si="100"/>
        <v>0</v>
      </c>
      <c r="AM256" s="30">
        <f t="shared" si="101"/>
        <v>0</v>
      </c>
      <c r="AN256" s="9">
        <f t="shared" si="102"/>
        <v>0</v>
      </c>
      <c r="AO256" s="19">
        <f t="shared" si="103"/>
        <v>0</v>
      </c>
      <c r="AP256" s="19">
        <f t="shared" si="104"/>
        <v>0</v>
      </c>
      <c r="AQ256" s="19">
        <f t="shared" si="105"/>
        <v>0</v>
      </c>
      <c r="AR256" s="19">
        <f t="shared" si="106"/>
        <v>0</v>
      </c>
      <c r="AS256" s="19">
        <f t="shared" si="107"/>
        <v>0</v>
      </c>
      <c r="AT256" s="16">
        <f t="shared" si="108"/>
        <v>0</v>
      </c>
      <c r="AU256" s="19">
        <f t="shared" si="109"/>
        <v>0</v>
      </c>
      <c r="AV256" s="19">
        <f t="shared" si="110"/>
        <v>0</v>
      </c>
      <c r="AW256" s="19">
        <f t="shared" si="111"/>
        <v>0</v>
      </c>
      <c r="AX256" s="19">
        <f t="shared" si="112"/>
        <v>0</v>
      </c>
      <c r="AY256" s="19">
        <f t="shared" si="113"/>
        <v>0</v>
      </c>
      <c r="AZ256" s="19">
        <f t="shared" si="114"/>
        <v>0</v>
      </c>
      <c r="BA256" s="19">
        <f t="shared" si="115"/>
        <v>0</v>
      </c>
      <c r="BB256" s="19">
        <f t="shared" si="116"/>
        <v>0</v>
      </c>
      <c r="BC256" s="19">
        <f t="shared" si="117"/>
        <v>0</v>
      </c>
      <c r="BD256" s="19">
        <f t="shared" si="118"/>
        <v>0</v>
      </c>
      <c r="BE256" s="19">
        <f t="shared" si="119"/>
        <v>0</v>
      </c>
      <c r="BF256" s="19">
        <f t="shared" si="120"/>
        <v>0</v>
      </c>
      <c r="BG256" s="19">
        <f t="shared" si="121"/>
        <v>0</v>
      </c>
      <c r="BH256" s="19">
        <f t="shared" si="122"/>
        <v>0</v>
      </c>
      <c r="BI256" s="19">
        <f t="shared" si="123"/>
        <v>0</v>
      </c>
      <c r="BJ256" s="19">
        <f t="shared" si="124"/>
        <v>0</v>
      </c>
      <c r="BK256" s="16">
        <f t="shared" si="125"/>
        <v>0</v>
      </c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</row>
    <row r="257" spans="1:92" x14ac:dyDescent="0.25">
      <c r="A257" s="33" t="s">
        <v>75</v>
      </c>
      <c r="B257" s="32">
        <v>0.10580000000000001</v>
      </c>
      <c r="C257" s="30">
        <v>387.49</v>
      </c>
      <c r="D257" s="9">
        <v>387.49</v>
      </c>
      <c r="E257" s="9">
        <v>387.49</v>
      </c>
      <c r="F257" s="9">
        <v>387.49</v>
      </c>
      <c r="G257" s="9">
        <v>387.49</v>
      </c>
      <c r="H257" s="9">
        <v>387.49</v>
      </c>
      <c r="I257" s="9">
        <v>387.49</v>
      </c>
      <c r="J257" s="9">
        <v>387.49</v>
      </c>
      <c r="K257" s="9">
        <v>387.49</v>
      </c>
      <c r="L257" s="9">
        <v>387.49</v>
      </c>
      <c r="M257" s="9">
        <v>387.49</v>
      </c>
      <c r="N257" s="9">
        <v>387.49</v>
      </c>
      <c r="O257" s="16">
        <f t="shared" si="126"/>
        <v>4649.8799999999992</v>
      </c>
      <c r="P257" s="9">
        <v>387.49</v>
      </c>
      <c r="Q257" s="9">
        <v>387.49</v>
      </c>
      <c r="R257" s="9">
        <v>387.49</v>
      </c>
      <c r="S257" s="9">
        <v>387.49</v>
      </c>
      <c r="T257" s="9">
        <v>387.49</v>
      </c>
      <c r="U257" s="9">
        <v>387.49</v>
      </c>
      <c r="V257" s="9">
        <v>387.49</v>
      </c>
      <c r="W257" s="9">
        <v>387.49</v>
      </c>
      <c r="X257" s="9">
        <v>387.49</v>
      </c>
      <c r="Y257" s="9">
        <v>387.49</v>
      </c>
      <c r="Z257" s="9">
        <v>387.49</v>
      </c>
      <c r="AA257" s="9">
        <v>387.49</v>
      </c>
      <c r="AB257" s="9">
        <v>387.49</v>
      </c>
      <c r="AC257" s="9">
        <v>387.49</v>
      </c>
      <c r="AD257" s="9">
        <v>387.49</v>
      </c>
      <c r="AE257" s="9">
        <v>387.49</v>
      </c>
      <c r="AF257" s="16">
        <f t="shared" si="96"/>
        <v>4649.8799999999992</v>
      </c>
      <c r="AG257" s="31">
        <v>0</v>
      </c>
      <c r="AH257" s="31">
        <f t="shared" si="127"/>
        <v>3.4163701666666668</v>
      </c>
      <c r="AI257" s="30">
        <f t="shared" si="97"/>
        <v>3.4163701666666668</v>
      </c>
      <c r="AJ257" s="30">
        <f t="shared" si="98"/>
        <v>3.4163701666666668</v>
      </c>
      <c r="AK257" s="30">
        <f t="shared" si="99"/>
        <v>3.4163701666666668</v>
      </c>
      <c r="AL257" s="30">
        <f t="shared" si="100"/>
        <v>3.4163701666666668</v>
      </c>
      <c r="AM257" s="30">
        <f t="shared" si="101"/>
        <v>3.4163701666666668</v>
      </c>
      <c r="AN257" s="9">
        <f t="shared" si="102"/>
        <v>3.4163701666666668</v>
      </c>
      <c r="AO257" s="19">
        <f t="shared" si="103"/>
        <v>3.4163701666666668</v>
      </c>
      <c r="AP257" s="19">
        <f t="shared" si="104"/>
        <v>3.4163701666666668</v>
      </c>
      <c r="AQ257" s="19">
        <f t="shared" si="105"/>
        <v>3.4163701666666668</v>
      </c>
      <c r="AR257" s="19">
        <f t="shared" si="106"/>
        <v>3.4163701666666668</v>
      </c>
      <c r="AS257" s="19">
        <f t="shared" si="107"/>
        <v>3.4163701666666668</v>
      </c>
      <c r="AT257" s="16">
        <f t="shared" si="108"/>
        <v>40.996441999999995</v>
      </c>
      <c r="AU257" s="19">
        <f t="shared" si="109"/>
        <v>3.4163701666666668</v>
      </c>
      <c r="AV257" s="19">
        <f t="shared" si="110"/>
        <v>3.4163701666666668</v>
      </c>
      <c r="AW257" s="19">
        <f t="shared" si="111"/>
        <v>3.4163701666666668</v>
      </c>
      <c r="AX257" s="19">
        <f t="shared" si="112"/>
        <v>3.4163701666666668</v>
      </c>
      <c r="AY257" s="19">
        <f t="shared" si="113"/>
        <v>3.4163701666666668</v>
      </c>
      <c r="AZ257" s="19">
        <f t="shared" si="114"/>
        <v>3.4163701666666668</v>
      </c>
      <c r="BA257" s="19">
        <f t="shared" si="115"/>
        <v>3.4163701666666668</v>
      </c>
      <c r="BB257" s="19">
        <f t="shared" si="116"/>
        <v>3.4163701666666668</v>
      </c>
      <c r="BC257" s="19">
        <f t="shared" si="117"/>
        <v>3.4163701666666668</v>
      </c>
      <c r="BD257" s="19">
        <f t="shared" si="118"/>
        <v>3.4163701666666668</v>
      </c>
      <c r="BE257" s="19">
        <f t="shared" si="119"/>
        <v>3.4163701666666668</v>
      </c>
      <c r="BF257" s="19">
        <f t="shared" si="120"/>
        <v>3.4163701666666668</v>
      </c>
      <c r="BG257" s="19">
        <f t="shared" si="121"/>
        <v>3.4163701666666668</v>
      </c>
      <c r="BH257" s="19">
        <f t="shared" si="122"/>
        <v>3.4163701666666668</v>
      </c>
      <c r="BI257" s="19">
        <f t="shared" si="123"/>
        <v>3.4163701666666668</v>
      </c>
      <c r="BJ257" s="19">
        <f t="shared" si="124"/>
        <v>3.4163701666666668</v>
      </c>
      <c r="BK257" s="16">
        <f t="shared" si="125"/>
        <v>40.996441999999995</v>
      </c>
      <c r="BM257" s="9"/>
      <c r="BN257" s="9"/>
      <c r="BO257" s="9"/>
      <c r="BP257" s="9"/>
      <c r="BQ257" s="9"/>
      <c r="BR257" s="9"/>
      <c r="BS257" s="9"/>
      <c r="BT257" s="9"/>
      <c r="BU257" s="9"/>
      <c r="BV257" s="9"/>
      <c r="BW257" s="9"/>
      <c r="BX257" s="9"/>
      <c r="BY257" s="9"/>
      <c r="BZ257" s="9"/>
      <c r="CA257" s="9"/>
      <c r="CB257" s="9"/>
      <c r="CC257" s="9"/>
      <c r="CD257" s="9"/>
      <c r="CE257" s="9"/>
      <c r="CF257" s="9"/>
      <c r="CG257" s="9"/>
      <c r="CH257" s="9"/>
      <c r="CI257" s="9"/>
      <c r="CJ257" s="9"/>
      <c r="CK257" s="9"/>
      <c r="CL257" s="9"/>
      <c r="CM257" s="9"/>
      <c r="CN257" s="9"/>
    </row>
    <row r="258" spans="1:92" x14ac:dyDescent="0.25">
      <c r="A258" s="33" t="s">
        <v>74</v>
      </c>
      <c r="B258" s="32">
        <v>0</v>
      </c>
      <c r="C258" s="30">
        <v>3363.5</v>
      </c>
      <c r="D258" s="9">
        <v>3363.5</v>
      </c>
      <c r="E258" s="9">
        <v>3363.5</v>
      </c>
      <c r="F258" s="9">
        <v>3363.5</v>
      </c>
      <c r="G258" s="9">
        <v>3363.5</v>
      </c>
      <c r="H258" s="9">
        <v>3363.5</v>
      </c>
      <c r="I258" s="9">
        <v>3363.5</v>
      </c>
      <c r="J258" s="9">
        <v>3363.5</v>
      </c>
      <c r="K258" s="9">
        <v>3363.5</v>
      </c>
      <c r="L258" s="9">
        <v>3363.5</v>
      </c>
      <c r="M258" s="9">
        <v>3363.5</v>
      </c>
      <c r="N258" s="9">
        <v>3363.5</v>
      </c>
      <c r="O258" s="16">
        <f t="shared" si="126"/>
        <v>40362</v>
      </c>
      <c r="P258" s="9">
        <v>3363.5</v>
      </c>
      <c r="Q258" s="9">
        <v>3363.5</v>
      </c>
      <c r="R258" s="9">
        <v>3363.5</v>
      </c>
      <c r="S258" s="9">
        <v>3363.5</v>
      </c>
      <c r="T258" s="9">
        <v>3363.5</v>
      </c>
      <c r="U258" s="9">
        <v>3363.5</v>
      </c>
      <c r="V258" s="9">
        <v>3363.5</v>
      </c>
      <c r="W258" s="9">
        <v>3363.5</v>
      </c>
      <c r="X258" s="9">
        <v>3363.5</v>
      </c>
      <c r="Y258" s="9">
        <v>3363.5</v>
      </c>
      <c r="Z258" s="9">
        <v>3363.5</v>
      </c>
      <c r="AA258" s="9">
        <v>3363.5</v>
      </c>
      <c r="AB258" s="9">
        <v>3363.5</v>
      </c>
      <c r="AC258" s="9">
        <v>3363.5</v>
      </c>
      <c r="AD258" s="9">
        <v>3363.5</v>
      </c>
      <c r="AE258" s="9">
        <v>3363.5</v>
      </c>
      <c r="AF258" s="16">
        <f t="shared" si="96"/>
        <v>40362</v>
      </c>
      <c r="AG258" s="31">
        <v>0</v>
      </c>
      <c r="AH258" s="31">
        <f t="shared" si="127"/>
        <v>0</v>
      </c>
      <c r="AI258" s="30">
        <f t="shared" si="97"/>
        <v>0</v>
      </c>
      <c r="AJ258" s="30">
        <f t="shared" si="98"/>
        <v>0</v>
      </c>
      <c r="AK258" s="30">
        <f t="shared" si="99"/>
        <v>0</v>
      </c>
      <c r="AL258" s="30">
        <f t="shared" si="100"/>
        <v>0</v>
      </c>
      <c r="AM258" s="30">
        <f t="shared" si="101"/>
        <v>0</v>
      </c>
      <c r="AN258" s="9">
        <f t="shared" si="102"/>
        <v>0</v>
      </c>
      <c r="AO258" s="19">
        <f t="shared" si="103"/>
        <v>0</v>
      </c>
      <c r="AP258" s="19">
        <f t="shared" si="104"/>
        <v>0</v>
      </c>
      <c r="AQ258" s="19">
        <f t="shared" si="105"/>
        <v>0</v>
      </c>
      <c r="AR258" s="19">
        <f t="shared" si="106"/>
        <v>0</v>
      </c>
      <c r="AS258" s="19">
        <f t="shared" si="107"/>
        <v>0</v>
      </c>
      <c r="AT258" s="16">
        <f t="shared" si="108"/>
        <v>0</v>
      </c>
      <c r="AU258" s="19">
        <f t="shared" si="109"/>
        <v>0</v>
      </c>
      <c r="AV258" s="19">
        <f t="shared" si="110"/>
        <v>0</v>
      </c>
      <c r="AW258" s="19">
        <f t="shared" si="111"/>
        <v>0</v>
      </c>
      <c r="AX258" s="19">
        <f t="shared" si="112"/>
        <v>0</v>
      </c>
      <c r="AY258" s="19">
        <f t="shared" si="113"/>
        <v>0</v>
      </c>
      <c r="AZ258" s="19">
        <f t="shared" si="114"/>
        <v>0</v>
      </c>
      <c r="BA258" s="19">
        <f t="shared" si="115"/>
        <v>0</v>
      </c>
      <c r="BB258" s="19">
        <f t="shared" si="116"/>
        <v>0</v>
      </c>
      <c r="BC258" s="19">
        <f t="shared" si="117"/>
        <v>0</v>
      </c>
      <c r="BD258" s="19">
        <f t="shared" si="118"/>
        <v>0</v>
      </c>
      <c r="BE258" s="19">
        <f t="shared" si="119"/>
        <v>0</v>
      </c>
      <c r="BF258" s="19">
        <f t="shared" si="120"/>
        <v>0</v>
      </c>
      <c r="BG258" s="19">
        <f t="shared" si="121"/>
        <v>0</v>
      </c>
      <c r="BH258" s="19">
        <f t="shared" si="122"/>
        <v>0</v>
      </c>
      <c r="BI258" s="19">
        <f t="shared" si="123"/>
        <v>0</v>
      </c>
      <c r="BJ258" s="19">
        <f t="shared" si="124"/>
        <v>0</v>
      </c>
      <c r="BK258" s="16">
        <f t="shared" si="125"/>
        <v>0</v>
      </c>
      <c r="BM258" s="9"/>
      <c r="BN258" s="9"/>
      <c r="BO258" s="9"/>
      <c r="BP258" s="9"/>
      <c r="BQ258" s="9"/>
      <c r="BR258" s="9"/>
      <c r="BS258" s="9"/>
      <c r="BT258" s="9"/>
      <c r="BU258" s="9"/>
      <c r="BV258" s="9"/>
      <c r="BW258" s="9"/>
      <c r="BX258" s="9"/>
      <c r="BY258" s="9"/>
      <c r="BZ258" s="9"/>
      <c r="CA258" s="9"/>
      <c r="CB258" s="9"/>
      <c r="CC258" s="9"/>
      <c r="CD258" s="9"/>
      <c r="CE258" s="9"/>
      <c r="CF258" s="9"/>
      <c r="CG258" s="9"/>
      <c r="CH258" s="9"/>
      <c r="CI258" s="9"/>
      <c r="CJ258" s="9"/>
      <c r="CK258" s="9"/>
      <c r="CL258" s="9"/>
      <c r="CM258" s="9"/>
      <c r="CN258" s="9"/>
    </row>
    <row r="259" spans="1:92" x14ac:dyDescent="0.25">
      <c r="A259" s="33" t="s">
        <v>73</v>
      </c>
      <c r="B259" s="32">
        <v>0</v>
      </c>
      <c r="C259" s="30">
        <v>29500.57</v>
      </c>
      <c r="D259" s="9">
        <v>29500.57</v>
      </c>
      <c r="E259" s="9">
        <v>29500.57</v>
      </c>
      <c r="F259" s="9">
        <v>29500.57</v>
      </c>
      <c r="G259" s="9">
        <v>29500.57</v>
      </c>
      <c r="H259" s="9">
        <v>29500.57</v>
      </c>
      <c r="I259" s="9">
        <v>29500.57</v>
      </c>
      <c r="J259" s="9">
        <v>29500.57</v>
      </c>
      <c r="K259" s="9">
        <v>29500.57</v>
      </c>
      <c r="L259" s="9">
        <v>29500.57</v>
      </c>
      <c r="M259" s="9">
        <v>29500.57</v>
      </c>
      <c r="N259" s="9">
        <v>29500.57</v>
      </c>
      <c r="O259" s="16">
        <f t="shared" si="126"/>
        <v>354006.84</v>
      </c>
      <c r="P259" s="9">
        <v>29500.57</v>
      </c>
      <c r="Q259" s="9">
        <v>29500.57</v>
      </c>
      <c r="R259" s="9">
        <v>29500.57</v>
      </c>
      <c r="S259" s="9">
        <v>29500.57</v>
      </c>
      <c r="T259" s="9">
        <v>29500.57</v>
      </c>
      <c r="U259" s="9">
        <v>29500.57</v>
      </c>
      <c r="V259" s="9">
        <v>29500.57</v>
      </c>
      <c r="W259" s="9">
        <v>29500.57</v>
      </c>
      <c r="X259" s="9">
        <v>29500.57</v>
      </c>
      <c r="Y259" s="9">
        <v>29500.57</v>
      </c>
      <c r="Z259" s="9">
        <v>29500.57</v>
      </c>
      <c r="AA259" s="9">
        <v>29500.57</v>
      </c>
      <c r="AB259" s="9">
        <v>29500.57</v>
      </c>
      <c r="AC259" s="9">
        <v>29500.57</v>
      </c>
      <c r="AD259" s="9">
        <v>29500.57</v>
      </c>
      <c r="AE259" s="9">
        <v>29500.57</v>
      </c>
      <c r="AF259" s="16">
        <f t="shared" si="96"/>
        <v>354006.84</v>
      </c>
      <c r="AG259" s="31">
        <v>0</v>
      </c>
      <c r="AH259" s="31">
        <f t="shared" si="127"/>
        <v>0</v>
      </c>
      <c r="AI259" s="30">
        <f t="shared" si="97"/>
        <v>0</v>
      </c>
      <c r="AJ259" s="30">
        <f t="shared" si="98"/>
        <v>0</v>
      </c>
      <c r="AK259" s="30">
        <f t="shared" si="99"/>
        <v>0</v>
      </c>
      <c r="AL259" s="30">
        <f t="shared" si="100"/>
        <v>0</v>
      </c>
      <c r="AM259" s="30">
        <f t="shared" si="101"/>
        <v>0</v>
      </c>
      <c r="AN259" s="9">
        <f t="shared" si="102"/>
        <v>0</v>
      </c>
      <c r="AO259" s="19">
        <f t="shared" si="103"/>
        <v>0</v>
      </c>
      <c r="AP259" s="19">
        <f t="shared" si="104"/>
        <v>0</v>
      </c>
      <c r="AQ259" s="19">
        <f t="shared" si="105"/>
        <v>0</v>
      </c>
      <c r="AR259" s="19">
        <f t="shared" si="106"/>
        <v>0</v>
      </c>
      <c r="AS259" s="19">
        <f t="shared" si="107"/>
        <v>0</v>
      </c>
      <c r="AT259" s="16">
        <f t="shared" si="108"/>
        <v>0</v>
      </c>
      <c r="AU259" s="19">
        <f t="shared" si="109"/>
        <v>0</v>
      </c>
      <c r="AV259" s="19">
        <f t="shared" si="110"/>
        <v>0</v>
      </c>
      <c r="AW259" s="19">
        <f t="shared" si="111"/>
        <v>0</v>
      </c>
      <c r="AX259" s="19">
        <f t="shared" si="112"/>
        <v>0</v>
      </c>
      <c r="AY259" s="19">
        <f t="shared" si="113"/>
        <v>0</v>
      </c>
      <c r="AZ259" s="19">
        <f t="shared" si="114"/>
        <v>0</v>
      </c>
      <c r="BA259" s="19">
        <f t="shared" si="115"/>
        <v>0</v>
      </c>
      <c r="BB259" s="19">
        <f t="shared" si="116"/>
        <v>0</v>
      </c>
      <c r="BC259" s="19">
        <f t="shared" si="117"/>
        <v>0</v>
      </c>
      <c r="BD259" s="19">
        <f t="shared" si="118"/>
        <v>0</v>
      </c>
      <c r="BE259" s="19">
        <f t="shared" si="119"/>
        <v>0</v>
      </c>
      <c r="BF259" s="19">
        <f t="shared" si="120"/>
        <v>0</v>
      </c>
      <c r="BG259" s="19">
        <f t="shared" si="121"/>
        <v>0</v>
      </c>
      <c r="BH259" s="19">
        <f t="shared" si="122"/>
        <v>0</v>
      </c>
      <c r="BI259" s="19">
        <f t="shared" si="123"/>
        <v>0</v>
      </c>
      <c r="BJ259" s="19">
        <f t="shared" si="124"/>
        <v>0</v>
      </c>
      <c r="BK259" s="16">
        <f t="shared" si="125"/>
        <v>0</v>
      </c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</row>
    <row r="260" spans="1:92" x14ac:dyDescent="0.25">
      <c r="A260" s="33" t="s">
        <v>72</v>
      </c>
      <c r="B260" s="32">
        <v>5.5999999999999999E-3</v>
      </c>
      <c r="C260" s="30">
        <v>102706.73</v>
      </c>
      <c r="D260" s="9">
        <v>102706.73</v>
      </c>
      <c r="E260" s="9">
        <v>103788.11</v>
      </c>
      <c r="F260" s="9">
        <v>104869.49</v>
      </c>
      <c r="G260" s="9">
        <v>104869.49</v>
      </c>
      <c r="H260" s="9">
        <v>104869.49</v>
      </c>
      <c r="I260" s="9">
        <v>104869.49</v>
      </c>
      <c r="J260" s="9">
        <v>104869.49</v>
      </c>
      <c r="K260" s="9">
        <v>104869.49</v>
      </c>
      <c r="L260" s="9">
        <v>104869.49</v>
      </c>
      <c r="M260" s="9">
        <v>104869.49</v>
      </c>
      <c r="N260" s="9">
        <v>104869.49</v>
      </c>
      <c r="O260" s="16">
        <f t="shared" si="126"/>
        <v>1253026.98</v>
      </c>
      <c r="P260" s="9">
        <v>104869.49</v>
      </c>
      <c r="Q260" s="9">
        <v>104869.49</v>
      </c>
      <c r="R260" s="9">
        <v>104869.49</v>
      </c>
      <c r="S260" s="9">
        <v>104869.49</v>
      </c>
      <c r="T260" s="9">
        <v>104869.49</v>
      </c>
      <c r="U260" s="9">
        <v>104869.49</v>
      </c>
      <c r="V260" s="9">
        <v>104869.49</v>
      </c>
      <c r="W260" s="9">
        <v>104869.49</v>
      </c>
      <c r="X260" s="9">
        <v>104869.49</v>
      </c>
      <c r="Y260" s="9">
        <v>104869.49</v>
      </c>
      <c r="Z260" s="9">
        <v>104869.49</v>
      </c>
      <c r="AA260" s="9">
        <v>104869.49</v>
      </c>
      <c r="AB260" s="9">
        <v>104869.49</v>
      </c>
      <c r="AC260" s="9">
        <v>104869.49</v>
      </c>
      <c r="AD260" s="9">
        <v>104869.49</v>
      </c>
      <c r="AE260" s="9">
        <v>104869.49</v>
      </c>
      <c r="AF260" s="16">
        <f t="shared" si="96"/>
        <v>1258433.8800000001</v>
      </c>
      <c r="AG260" s="31">
        <v>0</v>
      </c>
      <c r="AH260" s="31">
        <f t="shared" si="127"/>
        <v>47.929807333333329</v>
      </c>
      <c r="AI260" s="30">
        <f t="shared" si="97"/>
        <v>47.929807333333329</v>
      </c>
      <c r="AJ260" s="30">
        <f t="shared" si="98"/>
        <v>48.434451333333335</v>
      </c>
      <c r="AK260" s="30">
        <f t="shared" si="99"/>
        <v>48.939095333333334</v>
      </c>
      <c r="AL260" s="30">
        <f t="shared" si="100"/>
        <v>48.939095333333334</v>
      </c>
      <c r="AM260" s="30">
        <f t="shared" si="101"/>
        <v>48.939095333333334</v>
      </c>
      <c r="AN260" s="9">
        <f t="shared" si="102"/>
        <v>48.939095333333334</v>
      </c>
      <c r="AO260" s="19">
        <f t="shared" si="103"/>
        <v>48.939095333333334</v>
      </c>
      <c r="AP260" s="19">
        <f t="shared" si="104"/>
        <v>48.939095333333334</v>
      </c>
      <c r="AQ260" s="19">
        <f t="shared" si="105"/>
        <v>48.939095333333334</v>
      </c>
      <c r="AR260" s="19">
        <f t="shared" si="106"/>
        <v>48.939095333333334</v>
      </c>
      <c r="AS260" s="19">
        <f t="shared" si="107"/>
        <v>48.939095333333334</v>
      </c>
      <c r="AT260" s="16">
        <f t="shared" si="108"/>
        <v>584.74592399999995</v>
      </c>
      <c r="AU260" s="19">
        <f t="shared" si="109"/>
        <v>48.939095333333334</v>
      </c>
      <c r="AV260" s="19">
        <f t="shared" si="110"/>
        <v>48.939095333333334</v>
      </c>
      <c r="AW260" s="19">
        <f t="shared" si="111"/>
        <v>48.939095333333334</v>
      </c>
      <c r="AX260" s="19">
        <f t="shared" si="112"/>
        <v>48.939095333333334</v>
      </c>
      <c r="AY260" s="19">
        <f t="shared" si="113"/>
        <v>48.939095333333334</v>
      </c>
      <c r="AZ260" s="19">
        <f t="shared" si="114"/>
        <v>48.939095333333334</v>
      </c>
      <c r="BA260" s="19">
        <f t="shared" si="115"/>
        <v>48.939095333333334</v>
      </c>
      <c r="BB260" s="19">
        <f t="shared" si="116"/>
        <v>48.939095333333334</v>
      </c>
      <c r="BC260" s="19">
        <f t="shared" si="117"/>
        <v>48.939095333333334</v>
      </c>
      <c r="BD260" s="19">
        <f t="shared" si="118"/>
        <v>48.939095333333334</v>
      </c>
      <c r="BE260" s="19">
        <f t="shared" si="119"/>
        <v>48.939095333333334</v>
      </c>
      <c r="BF260" s="19">
        <f t="shared" si="120"/>
        <v>48.939095333333334</v>
      </c>
      <c r="BG260" s="19">
        <f t="shared" si="121"/>
        <v>48.939095333333334</v>
      </c>
      <c r="BH260" s="19">
        <f t="shared" si="122"/>
        <v>48.939095333333334</v>
      </c>
      <c r="BI260" s="19">
        <f t="shared" si="123"/>
        <v>48.939095333333334</v>
      </c>
      <c r="BJ260" s="19">
        <f t="shared" si="124"/>
        <v>48.939095333333334</v>
      </c>
      <c r="BK260" s="16">
        <f t="shared" si="125"/>
        <v>587.2691440000001</v>
      </c>
      <c r="BM260" s="9"/>
      <c r="BN260" s="9"/>
      <c r="BO260" s="9"/>
      <c r="BP260" s="9"/>
      <c r="BQ260" s="9"/>
      <c r="BR260" s="9"/>
      <c r="BS260" s="9"/>
      <c r="BT260" s="9"/>
      <c r="BU260" s="9"/>
      <c r="BV260" s="9"/>
      <c r="BW260" s="9"/>
      <c r="BX260" s="9"/>
      <c r="BY260" s="9"/>
      <c r="BZ260" s="9"/>
      <c r="CA260" s="9"/>
      <c r="CB260" s="9"/>
      <c r="CC260" s="9"/>
      <c r="CD260" s="9"/>
      <c r="CE260" s="9"/>
      <c r="CF260" s="9"/>
      <c r="CG260" s="9"/>
      <c r="CH260" s="9"/>
      <c r="CI260" s="9"/>
      <c r="CJ260" s="9"/>
      <c r="CK260" s="9"/>
      <c r="CL260" s="9"/>
      <c r="CM260" s="9"/>
      <c r="CN260" s="9"/>
    </row>
    <row r="261" spans="1:92" x14ac:dyDescent="0.25">
      <c r="A261" s="33" t="s">
        <v>71</v>
      </c>
      <c r="B261" s="32">
        <v>2.01E-2</v>
      </c>
      <c r="C261" s="30">
        <v>5830740.8200000003</v>
      </c>
      <c r="D261" s="9">
        <v>5845128.7999999998</v>
      </c>
      <c r="E261" s="9">
        <v>5880110.8300000001</v>
      </c>
      <c r="F261" s="9">
        <v>5835095.6900000004</v>
      </c>
      <c r="G261" s="9">
        <v>5762008.0700000003</v>
      </c>
      <c r="H261" s="9">
        <v>5762008.0700000003</v>
      </c>
      <c r="I261" s="9">
        <v>5762008.0700000003</v>
      </c>
      <c r="J261" s="9">
        <v>5787664.4016666673</v>
      </c>
      <c r="K261" s="9">
        <v>5832611.0600000005</v>
      </c>
      <c r="L261" s="9">
        <v>5874694.9783333335</v>
      </c>
      <c r="M261" s="9">
        <v>5897488.5700000003</v>
      </c>
      <c r="N261" s="9">
        <v>5897488.5700000003</v>
      </c>
      <c r="O261" s="16">
        <f t="shared" si="126"/>
        <v>69967047.930000007</v>
      </c>
      <c r="P261" s="9">
        <v>5897488.5700000003</v>
      </c>
      <c r="Q261" s="9">
        <v>5897488.5700000003</v>
      </c>
      <c r="R261" s="9">
        <v>5897488.5700000003</v>
      </c>
      <c r="S261" s="9">
        <v>5897488.5700000003</v>
      </c>
      <c r="T261" s="9">
        <v>5897488.5700000003</v>
      </c>
      <c r="U261" s="9">
        <v>5897488.5700000003</v>
      </c>
      <c r="V261" s="9">
        <v>5897488.5700000003</v>
      </c>
      <c r="W261" s="9">
        <v>6007587.9900000002</v>
      </c>
      <c r="X261" s="9">
        <v>6723668.3100000005</v>
      </c>
      <c r="Y261" s="9">
        <v>7329649.21</v>
      </c>
      <c r="Z261" s="9">
        <v>7329649.21</v>
      </c>
      <c r="AA261" s="9">
        <v>7329649.21</v>
      </c>
      <c r="AB261" s="9">
        <v>7329649.21</v>
      </c>
      <c r="AC261" s="9">
        <v>7329649.21</v>
      </c>
      <c r="AD261" s="9">
        <v>7329649.21</v>
      </c>
      <c r="AE261" s="9">
        <v>7329649.21</v>
      </c>
      <c r="AF261" s="16">
        <f t="shared" ref="AF261:AF324" si="128">SUM(T261:AE261)</f>
        <v>81731266.480000004</v>
      </c>
      <c r="AG261" s="31">
        <v>0</v>
      </c>
      <c r="AH261" s="31">
        <f t="shared" si="127"/>
        <v>9766.4908735000008</v>
      </c>
      <c r="AI261" s="30">
        <f t="shared" ref="AI261:AI324" si="129">$B261/12*D261</f>
        <v>9790.5907399999996</v>
      </c>
      <c r="AJ261" s="30">
        <f t="shared" ref="AJ261:AJ324" si="130">$B261/12*E261</f>
        <v>9849.1856402499998</v>
      </c>
      <c r="AK261" s="30">
        <f t="shared" ref="AK261:AK324" si="131">$B261/12*F261</f>
        <v>9773.7852807500003</v>
      </c>
      <c r="AL261" s="30">
        <f t="shared" ref="AL261:AL324" si="132">$B261/12*G261</f>
        <v>9651.3635172500017</v>
      </c>
      <c r="AM261" s="30">
        <f t="shared" ref="AM261:AM324" si="133">$B261/12*H261</f>
        <v>9651.3635172500017</v>
      </c>
      <c r="AN261" s="9">
        <f t="shared" ref="AN261:AN324" si="134">$B261/12*I261</f>
        <v>9651.3635172500017</v>
      </c>
      <c r="AO261" s="19">
        <f t="shared" ref="AO261:AO324" si="135">$B261/12*J261</f>
        <v>9694.3378727916679</v>
      </c>
      <c r="AP261" s="19">
        <f t="shared" ref="AP261:AP324" si="136">$B261/12*K261</f>
        <v>9769.6235255000011</v>
      </c>
      <c r="AQ261" s="19">
        <f t="shared" ref="AQ261:AQ324" si="137">$B261/12*L261</f>
        <v>9840.1140887083347</v>
      </c>
      <c r="AR261" s="19">
        <f t="shared" ref="AR261:AR324" si="138">$B261/12*M261</f>
        <v>9878.2933547500015</v>
      </c>
      <c r="AS261" s="19">
        <f t="shared" ref="AS261:AS324" si="139">$B261/12*N261</f>
        <v>9878.2933547500015</v>
      </c>
      <c r="AT261" s="16">
        <f t="shared" ref="AT261:AT324" si="140">$B261/12*O261</f>
        <v>117194.80528275002</v>
      </c>
      <c r="AU261" s="19">
        <f t="shared" ref="AU261:AU324" si="141">$B261/12*P261</f>
        <v>9878.2933547500015</v>
      </c>
      <c r="AV261" s="19">
        <f t="shared" ref="AV261:AV324" si="142">$B261/12*Q261</f>
        <v>9878.2933547500015</v>
      </c>
      <c r="AW261" s="19">
        <f t="shared" ref="AW261:AW324" si="143">$B261/12*R261</f>
        <v>9878.2933547500015</v>
      </c>
      <c r="AX261" s="19">
        <f t="shared" ref="AX261:AX324" si="144">$B261/12*S261</f>
        <v>9878.2933547500015</v>
      </c>
      <c r="AY261" s="19">
        <f t="shared" ref="AY261:AY324" si="145">$B261/12*T261</f>
        <v>9878.2933547500015</v>
      </c>
      <c r="AZ261" s="19">
        <f t="shared" ref="AZ261:AZ324" si="146">$B261/12*U261</f>
        <v>9878.2933547500015</v>
      </c>
      <c r="BA261" s="19">
        <f t="shared" ref="BA261:BA324" si="147">$B261/12*V261</f>
        <v>9878.2933547500015</v>
      </c>
      <c r="BB261" s="19">
        <f t="shared" ref="BB261:BB324" si="148">$B261/12*W261</f>
        <v>10062.709883250001</v>
      </c>
      <c r="BC261" s="19">
        <f t="shared" ref="BC261:BC324" si="149">$B261/12*X261</f>
        <v>11262.144419250002</v>
      </c>
      <c r="BD261" s="19">
        <f t="shared" ref="BD261:BD324" si="150">$B261/12*Y261</f>
        <v>12277.162426750001</v>
      </c>
      <c r="BE261" s="19">
        <f t="shared" ref="BE261:BE324" si="151">$B261/12*Z261</f>
        <v>12277.162426750001</v>
      </c>
      <c r="BF261" s="19">
        <f t="shared" ref="BF261:BF324" si="152">$B261/12*AA261</f>
        <v>12277.162426750001</v>
      </c>
      <c r="BG261" s="19">
        <f t="shared" ref="BG261:BG324" si="153">$B261/12*AB261</f>
        <v>12277.162426750001</v>
      </c>
      <c r="BH261" s="19">
        <f t="shared" ref="BH261:BH324" si="154">$B261/12*AC261</f>
        <v>12277.162426750001</v>
      </c>
      <c r="BI261" s="19">
        <f t="shared" ref="BI261:BI324" si="155">$B261/12*AD261</f>
        <v>12277.162426750001</v>
      </c>
      <c r="BJ261" s="19">
        <f t="shared" ref="BJ261:BJ324" si="156">$B261/12*AE261</f>
        <v>12277.162426750001</v>
      </c>
      <c r="BK261" s="16">
        <f t="shared" ref="BK261:BK324" si="157">$B261/12*AF261</f>
        <v>136899.871354</v>
      </c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</row>
    <row r="262" spans="1:92" x14ac:dyDescent="0.25">
      <c r="A262" s="33" t="s">
        <v>70</v>
      </c>
      <c r="B262" s="32">
        <v>1.14E-2</v>
      </c>
      <c r="C262" s="30">
        <v>33151.61</v>
      </c>
      <c r="D262" s="9">
        <v>33151.61</v>
      </c>
      <c r="E262" s="9">
        <v>33151.61</v>
      </c>
      <c r="F262" s="9">
        <v>52285.72</v>
      </c>
      <c r="G262" s="9">
        <v>71419.820000000007</v>
      </c>
      <c r="H262" s="9">
        <v>71419.820000000007</v>
      </c>
      <c r="I262" s="9">
        <v>71419.820000000007</v>
      </c>
      <c r="J262" s="9">
        <v>71419.820000000007</v>
      </c>
      <c r="K262" s="9">
        <v>71419.820000000007</v>
      </c>
      <c r="L262" s="9">
        <v>71419.820000000007</v>
      </c>
      <c r="M262" s="9">
        <v>71419.820000000007</v>
      </c>
      <c r="N262" s="9">
        <v>71419.820000000007</v>
      </c>
      <c r="O262" s="16">
        <f t="shared" ref="O262:O325" si="158">SUM(C262:N262)</f>
        <v>723099.1100000001</v>
      </c>
      <c r="P262" s="9">
        <v>71419.820000000007</v>
      </c>
      <c r="Q262" s="9">
        <v>71419.820000000007</v>
      </c>
      <c r="R262" s="9">
        <v>71419.820000000007</v>
      </c>
      <c r="S262" s="9">
        <v>71419.820000000007</v>
      </c>
      <c r="T262" s="9">
        <v>71419.820000000007</v>
      </c>
      <c r="U262" s="9">
        <v>71419.820000000007</v>
      </c>
      <c r="V262" s="9">
        <v>71419.820000000007</v>
      </c>
      <c r="W262" s="9">
        <v>71419.820000000007</v>
      </c>
      <c r="X262" s="9">
        <v>71419.820000000007</v>
      </c>
      <c r="Y262" s="9">
        <v>71419.820000000007</v>
      </c>
      <c r="Z262" s="9">
        <v>71419.820000000007</v>
      </c>
      <c r="AA262" s="9">
        <v>71419.820000000007</v>
      </c>
      <c r="AB262" s="9">
        <v>71419.820000000007</v>
      </c>
      <c r="AC262" s="9">
        <v>71419.820000000007</v>
      </c>
      <c r="AD262" s="9">
        <v>71419.820000000007</v>
      </c>
      <c r="AE262" s="9">
        <v>71419.820000000007</v>
      </c>
      <c r="AF262" s="16">
        <f t="shared" si="128"/>
        <v>857037.84000000032</v>
      </c>
      <c r="AG262" s="31">
        <v>0</v>
      </c>
      <c r="AH262" s="31">
        <f t="shared" ref="AH262:AH325" si="159">$B262/12*C262</f>
        <v>31.4940295</v>
      </c>
      <c r="AI262" s="30">
        <f t="shared" si="129"/>
        <v>31.4940295</v>
      </c>
      <c r="AJ262" s="30">
        <f t="shared" si="130"/>
        <v>31.4940295</v>
      </c>
      <c r="AK262" s="30">
        <f t="shared" si="131"/>
        <v>49.671433999999998</v>
      </c>
      <c r="AL262" s="30">
        <f t="shared" si="132"/>
        <v>67.848829000000009</v>
      </c>
      <c r="AM262" s="30">
        <f t="shared" si="133"/>
        <v>67.848829000000009</v>
      </c>
      <c r="AN262" s="9">
        <f t="shared" si="134"/>
        <v>67.848829000000009</v>
      </c>
      <c r="AO262" s="19">
        <f t="shared" si="135"/>
        <v>67.848829000000009</v>
      </c>
      <c r="AP262" s="19">
        <f t="shared" si="136"/>
        <v>67.848829000000009</v>
      </c>
      <c r="AQ262" s="19">
        <f t="shared" si="137"/>
        <v>67.848829000000009</v>
      </c>
      <c r="AR262" s="19">
        <f t="shared" si="138"/>
        <v>67.848829000000009</v>
      </c>
      <c r="AS262" s="19">
        <f t="shared" si="139"/>
        <v>67.848829000000009</v>
      </c>
      <c r="AT262" s="16">
        <f t="shared" si="140"/>
        <v>686.94415450000008</v>
      </c>
      <c r="AU262" s="19">
        <f t="shared" si="141"/>
        <v>67.848829000000009</v>
      </c>
      <c r="AV262" s="19">
        <f t="shared" si="142"/>
        <v>67.848829000000009</v>
      </c>
      <c r="AW262" s="19">
        <f t="shared" si="143"/>
        <v>67.848829000000009</v>
      </c>
      <c r="AX262" s="19">
        <f t="shared" si="144"/>
        <v>67.848829000000009</v>
      </c>
      <c r="AY262" s="19">
        <f t="shared" si="145"/>
        <v>67.848829000000009</v>
      </c>
      <c r="AZ262" s="19">
        <f t="shared" si="146"/>
        <v>67.848829000000009</v>
      </c>
      <c r="BA262" s="19">
        <f t="shared" si="147"/>
        <v>67.848829000000009</v>
      </c>
      <c r="BB262" s="19">
        <f t="shared" si="148"/>
        <v>67.848829000000009</v>
      </c>
      <c r="BC262" s="19">
        <f t="shared" si="149"/>
        <v>67.848829000000009</v>
      </c>
      <c r="BD262" s="19">
        <f t="shared" si="150"/>
        <v>67.848829000000009</v>
      </c>
      <c r="BE262" s="19">
        <f t="shared" si="151"/>
        <v>67.848829000000009</v>
      </c>
      <c r="BF262" s="19">
        <f t="shared" si="152"/>
        <v>67.848829000000009</v>
      </c>
      <c r="BG262" s="19">
        <f t="shared" si="153"/>
        <v>67.848829000000009</v>
      </c>
      <c r="BH262" s="19">
        <f t="shared" si="154"/>
        <v>67.848829000000009</v>
      </c>
      <c r="BI262" s="19">
        <f t="shared" si="155"/>
        <v>67.848829000000009</v>
      </c>
      <c r="BJ262" s="19">
        <f t="shared" si="156"/>
        <v>67.848829000000009</v>
      </c>
      <c r="BK262" s="16">
        <f t="shared" si="157"/>
        <v>814.18594800000028</v>
      </c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</row>
    <row r="263" spans="1:92" x14ac:dyDescent="0.25">
      <c r="A263" s="33" t="s">
        <v>69</v>
      </c>
      <c r="B263" s="32">
        <v>1.8200000000000001E-2</v>
      </c>
      <c r="C263" s="30">
        <v>533354.06999999995</v>
      </c>
      <c r="D263" s="9">
        <v>533354.06999999995</v>
      </c>
      <c r="E263" s="9">
        <v>1018099.74</v>
      </c>
      <c r="F263" s="9">
        <v>1502845.41</v>
      </c>
      <c r="G263" s="9">
        <v>1502845.41</v>
      </c>
      <c r="H263" s="9">
        <v>1502845.41</v>
      </c>
      <c r="I263" s="9">
        <v>1502845.41</v>
      </c>
      <c r="J263" s="9">
        <v>1502845.41</v>
      </c>
      <c r="K263" s="9">
        <v>1502845.41</v>
      </c>
      <c r="L263" s="9">
        <v>1502845.41</v>
      </c>
      <c r="M263" s="9">
        <v>1502845.41</v>
      </c>
      <c r="N263" s="9">
        <v>1502845.41</v>
      </c>
      <c r="O263" s="16">
        <f t="shared" si="158"/>
        <v>15610416.57</v>
      </c>
      <c r="P263" s="9">
        <v>1502845.41</v>
      </c>
      <c r="Q263" s="9">
        <v>1502845.41</v>
      </c>
      <c r="R263" s="9">
        <v>1502845.41</v>
      </c>
      <c r="S263" s="9">
        <v>1502845.41</v>
      </c>
      <c r="T263" s="9">
        <v>1502845.41</v>
      </c>
      <c r="U263" s="9">
        <v>1502845.41</v>
      </c>
      <c r="V263" s="9">
        <v>1502845.41</v>
      </c>
      <c r="W263" s="9">
        <v>1502845.41</v>
      </c>
      <c r="X263" s="9">
        <v>1502845.41</v>
      </c>
      <c r="Y263" s="9">
        <v>1502845.41</v>
      </c>
      <c r="Z263" s="9">
        <v>1502845.41</v>
      </c>
      <c r="AA263" s="9">
        <v>1502845.41</v>
      </c>
      <c r="AB263" s="9">
        <v>1502845.41</v>
      </c>
      <c r="AC263" s="9">
        <v>1502845.41</v>
      </c>
      <c r="AD263" s="9">
        <v>1502845.41</v>
      </c>
      <c r="AE263" s="9">
        <v>1502845.41</v>
      </c>
      <c r="AF263" s="16">
        <f t="shared" si="128"/>
        <v>18034144.919999998</v>
      </c>
      <c r="AG263" s="31">
        <v>0</v>
      </c>
      <c r="AH263" s="31">
        <f t="shared" si="159"/>
        <v>808.92033949999995</v>
      </c>
      <c r="AI263" s="30">
        <f t="shared" si="129"/>
        <v>808.92033949999995</v>
      </c>
      <c r="AJ263" s="30">
        <f t="shared" si="130"/>
        <v>1544.1179390000002</v>
      </c>
      <c r="AK263" s="30">
        <f t="shared" si="131"/>
        <v>2279.3155385</v>
      </c>
      <c r="AL263" s="30">
        <f t="shared" si="132"/>
        <v>2279.3155385</v>
      </c>
      <c r="AM263" s="30">
        <f t="shared" si="133"/>
        <v>2279.3155385</v>
      </c>
      <c r="AN263" s="9">
        <f t="shared" si="134"/>
        <v>2279.3155385</v>
      </c>
      <c r="AO263" s="19">
        <f t="shared" si="135"/>
        <v>2279.3155385</v>
      </c>
      <c r="AP263" s="19">
        <f t="shared" si="136"/>
        <v>2279.3155385</v>
      </c>
      <c r="AQ263" s="19">
        <f t="shared" si="137"/>
        <v>2279.3155385</v>
      </c>
      <c r="AR263" s="19">
        <f t="shared" si="138"/>
        <v>2279.3155385</v>
      </c>
      <c r="AS263" s="19">
        <f t="shared" si="139"/>
        <v>2279.3155385</v>
      </c>
      <c r="AT263" s="16">
        <f t="shared" si="140"/>
        <v>23675.798464500003</v>
      </c>
      <c r="AU263" s="19">
        <f t="shared" si="141"/>
        <v>2279.3155385</v>
      </c>
      <c r="AV263" s="19">
        <f t="shared" si="142"/>
        <v>2279.3155385</v>
      </c>
      <c r="AW263" s="19">
        <f t="shared" si="143"/>
        <v>2279.3155385</v>
      </c>
      <c r="AX263" s="19">
        <f t="shared" si="144"/>
        <v>2279.3155385</v>
      </c>
      <c r="AY263" s="19">
        <f t="shared" si="145"/>
        <v>2279.3155385</v>
      </c>
      <c r="AZ263" s="19">
        <f t="shared" si="146"/>
        <v>2279.3155385</v>
      </c>
      <c r="BA263" s="19">
        <f t="shared" si="147"/>
        <v>2279.3155385</v>
      </c>
      <c r="BB263" s="19">
        <f t="shared" si="148"/>
        <v>2279.3155385</v>
      </c>
      <c r="BC263" s="19">
        <f t="shared" si="149"/>
        <v>2279.3155385</v>
      </c>
      <c r="BD263" s="19">
        <f t="shared" si="150"/>
        <v>2279.3155385</v>
      </c>
      <c r="BE263" s="19">
        <f t="shared" si="151"/>
        <v>2279.3155385</v>
      </c>
      <c r="BF263" s="19">
        <f t="shared" si="152"/>
        <v>2279.3155385</v>
      </c>
      <c r="BG263" s="19">
        <f t="shared" si="153"/>
        <v>2279.3155385</v>
      </c>
      <c r="BH263" s="19">
        <f t="shared" si="154"/>
        <v>2279.3155385</v>
      </c>
      <c r="BI263" s="19">
        <f t="shared" si="155"/>
        <v>2279.3155385</v>
      </c>
      <c r="BJ263" s="19">
        <f t="shared" si="156"/>
        <v>2279.3155385</v>
      </c>
      <c r="BK263" s="16">
        <f t="shared" si="157"/>
        <v>27351.786462</v>
      </c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9"/>
      <c r="BY263" s="9"/>
      <c r="BZ263" s="9"/>
      <c r="CA263" s="9"/>
      <c r="CB263" s="9"/>
      <c r="CC263" s="9"/>
      <c r="CD263" s="9"/>
      <c r="CE263" s="9"/>
      <c r="CF263" s="9"/>
      <c r="CG263" s="9"/>
      <c r="CH263" s="9"/>
      <c r="CI263" s="9"/>
      <c r="CJ263" s="9"/>
      <c r="CK263" s="9"/>
      <c r="CL263" s="9"/>
      <c r="CM263" s="9"/>
      <c r="CN263" s="9"/>
    </row>
    <row r="264" spans="1:92" x14ac:dyDescent="0.25">
      <c r="A264" s="33" t="s">
        <v>68</v>
      </c>
      <c r="B264" s="32">
        <v>1.8200000000000001E-2</v>
      </c>
      <c r="C264" s="30">
        <v>2712888.85</v>
      </c>
      <c r="D264" s="9">
        <v>2726069.47</v>
      </c>
      <c r="E264" s="9">
        <v>2712888.85</v>
      </c>
      <c r="F264" s="9">
        <v>2770665.75</v>
      </c>
      <c r="G264" s="9">
        <v>2841623.28</v>
      </c>
      <c r="H264" s="9">
        <v>2841623.28</v>
      </c>
      <c r="I264" s="9">
        <v>2841623.28</v>
      </c>
      <c r="J264" s="9">
        <v>2841623.28</v>
      </c>
      <c r="K264" s="9">
        <v>2841623.28</v>
      </c>
      <c r="L264" s="9">
        <v>2987308.36</v>
      </c>
      <c r="M264" s="9">
        <v>3132993.44</v>
      </c>
      <c r="N264" s="9">
        <v>3132993.44</v>
      </c>
      <c r="O264" s="16">
        <f t="shared" si="158"/>
        <v>34383924.560000002</v>
      </c>
      <c r="P264" s="9">
        <v>3132993.44</v>
      </c>
      <c r="Q264" s="9">
        <v>3132993.44</v>
      </c>
      <c r="R264" s="9">
        <v>3132993.44</v>
      </c>
      <c r="S264" s="9">
        <v>3132993.44</v>
      </c>
      <c r="T264" s="9">
        <v>3132993.44</v>
      </c>
      <c r="U264" s="9">
        <v>3180307.4649999999</v>
      </c>
      <c r="V264" s="9">
        <v>3227621.4899999998</v>
      </c>
      <c r="W264" s="9">
        <v>3227621.4899999998</v>
      </c>
      <c r="X264" s="9">
        <v>3227621.4899999998</v>
      </c>
      <c r="Y264" s="9">
        <v>3227621.4899999998</v>
      </c>
      <c r="Z264" s="9">
        <v>3227621.4899999998</v>
      </c>
      <c r="AA264" s="9">
        <v>3227621.4899999998</v>
      </c>
      <c r="AB264" s="9">
        <v>3227621.4899999998</v>
      </c>
      <c r="AC264" s="9">
        <v>3227621.4899999998</v>
      </c>
      <c r="AD264" s="9">
        <v>3227621.4899999998</v>
      </c>
      <c r="AE264" s="9">
        <v>3227621.4899999998</v>
      </c>
      <c r="AF264" s="16">
        <f t="shared" si="128"/>
        <v>38589515.804999992</v>
      </c>
      <c r="AG264" s="31">
        <v>0</v>
      </c>
      <c r="AH264" s="31">
        <f t="shared" si="159"/>
        <v>4114.5480891666675</v>
      </c>
      <c r="AI264" s="30">
        <f t="shared" si="129"/>
        <v>4134.5386961666673</v>
      </c>
      <c r="AJ264" s="30">
        <f t="shared" si="130"/>
        <v>4114.5480891666675</v>
      </c>
      <c r="AK264" s="30">
        <f t="shared" si="131"/>
        <v>4202.1763875000006</v>
      </c>
      <c r="AL264" s="30">
        <f t="shared" si="132"/>
        <v>4309.7953079999997</v>
      </c>
      <c r="AM264" s="30">
        <f t="shared" si="133"/>
        <v>4309.7953079999997</v>
      </c>
      <c r="AN264" s="9">
        <f t="shared" si="134"/>
        <v>4309.7953079999997</v>
      </c>
      <c r="AO264" s="19">
        <f t="shared" si="135"/>
        <v>4309.7953079999997</v>
      </c>
      <c r="AP264" s="19">
        <f t="shared" si="136"/>
        <v>4309.7953079999997</v>
      </c>
      <c r="AQ264" s="19">
        <f t="shared" si="137"/>
        <v>4530.7510126666666</v>
      </c>
      <c r="AR264" s="19">
        <f t="shared" si="138"/>
        <v>4751.7067173333335</v>
      </c>
      <c r="AS264" s="19">
        <f t="shared" si="139"/>
        <v>4751.7067173333335</v>
      </c>
      <c r="AT264" s="16">
        <f t="shared" si="140"/>
        <v>52148.952249333342</v>
      </c>
      <c r="AU264" s="19">
        <f t="shared" si="141"/>
        <v>4751.7067173333335</v>
      </c>
      <c r="AV264" s="19">
        <f t="shared" si="142"/>
        <v>4751.7067173333335</v>
      </c>
      <c r="AW264" s="19">
        <f t="shared" si="143"/>
        <v>4751.7067173333335</v>
      </c>
      <c r="AX264" s="19">
        <f t="shared" si="144"/>
        <v>4751.7067173333335</v>
      </c>
      <c r="AY264" s="19">
        <f t="shared" si="145"/>
        <v>4751.7067173333335</v>
      </c>
      <c r="AZ264" s="19">
        <f t="shared" si="146"/>
        <v>4823.4663219166669</v>
      </c>
      <c r="BA264" s="19">
        <f t="shared" si="147"/>
        <v>4895.2259265000002</v>
      </c>
      <c r="BB264" s="19">
        <f t="shared" si="148"/>
        <v>4895.2259265000002</v>
      </c>
      <c r="BC264" s="19">
        <f t="shared" si="149"/>
        <v>4895.2259265000002</v>
      </c>
      <c r="BD264" s="19">
        <f t="shared" si="150"/>
        <v>4895.2259265000002</v>
      </c>
      <c r="BE264" s="19">
        <f t="shared" si="151"/>
        <v>4895.2259265000002</v>
      </c>
      <c r="BF264" s="19">
        <f t="shared" si="152"/>
        <v>4895.2259265000002</v>
      </c>
      <c r="BG264" s="19">
        <f t="shared" si="153"/>
        <v>4895.2259265000002</v>
      </c>
      <c r="BH264" s="19">
        <f t="shared" si="154"/>
        <v>4895.2259265000002</v>
      </c>
      <c r="BI264" s="19">
        <f t="shared" si="155"/>
        <v>4895.2259265000002</v>
      </c>
      <c r="BJ264" s="19">
        <f t="shared" si="156"/>
        <v>4895.2259265000002</v>
      </c>
      <c r="BK264" s="16">
        <f t="shared" si="157"/>
        <v>58527.432304249996</v>
      </c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</row>
    <row r="265" spans="1:92" x14ac:dyDescent="0.25">
      <c r="A265" s="33" t="s">
        <v>67</v>
      </c>
      <c r="B265" s="32">
        <v>0</v>
      </c>
      <c r="C265" s="30">
        <v>548241.14</v>
      </c>
      <c r="D265" s="9">
        <v>548241.14</v>
      </c>
      <c r="E265" s="9">
        <v>548241.14</v>
      </c>
      <c r="F265" s="9">
        <v>548241.14</v>
      </c>
      <c r="G265" s="9">
        <v>548241.14</v>
      </c>
      <c r="H265" s="9">
        <v>548241.14</v>
      </c>
      <c r="I265" s="9">
        <v>548241.14</v>
      </c>
      <c r="J265" s="9">
        <v>548241.14</v>
      </c>
      <c r="K265" s="9">
        <v>548241.14</v>
      </c>
      <c r="L265" s="9">
        <v>548241.14</v>
      </c>
      <c r="M265" s="9">
        <v>548241.14</v>
      </c>
      <c r="N265" s="9">
        <v>548241.14</v>
      </c>
      <c r="O265" s="16">
        <f t="shared" si="158"/>
        <v>6578893.6799999988</v>
      </c>
      <c r="P265" s="9">
        <v>548241.14</v>
      </c>
      <c r="Q265" s="9">
        <v>548241.14</v>
      </c>
      <c r="R265" s="9">
        <v>548241.14</v>
      </c>
      <c r="S265" s="9">
        <v>548241.14</v>
      </c>
      <c r="T265" s="9">
        <v>548241.14</v>
      </c>
      <c r="U265" s="9">
        <v>548241.14</v>
      </c>
      <c r="V265" s="9">
        <v>548241.14</v>
      </c>
      <c r="W265" s="9">
        <v>548241.14</v>
      </c>
      <c r="X265" s="9">
        <v>548241.14</v>
      </c>
      <c r="Y265" s="9">
        <v>548241.14</v>
      </c>
      <c r="Z265" s="9">
        <v>548241.14</v>
      </c>
      <c r="AA265" s="9">
        <v>548241.14</v>
      </c>
      <c r="AB265" s="9">
        <v>548241.14</v>
      </c>
      <c r="AC265" s="9">
        <v>548241.14</v>
      </c>
      <c r="AD265" s="9">
        <v>548241.14</v>
      </c>
      <c r="AE265" s="9">
        <v>548241.14</v>
      </c>
      <c r="AF265" s="16">
        <f t="shared" si="128"/>
        <v>6578893.6799999988</v>
      </c>
      <c r="AG265" s="31">
        <v>0</v>
      </c>
      <c r="AH265" s="31">
        <f t="shared" si="159"/>
        <v>0</v>
      </c>
      <c r="AI265" s="30">
        <f t="shared" si="129"/>
        <v>0</v>
      </c>
      <c r="AJ265" s="30">
        <f t="shared" si="130"/>
        <v>0</v>
      </c>
      <c r="AK265" s="30">
        <f t="shared" si="131"/>
        <v>0</v>
      </c>
      <c r="AL265" s="30">
        <f t="shared" si="132"/>
        <v>0</v>
      </c>
      <c r="AM265" s="30">
        <f t="shared" si="133"/>
        <v>0</v>
      </c>
      <c r="AN265" s="9">
        <f t="shared" si="134"/>
        <v>0</v>
      </c>
      <c r="AO265" s="19">
        <f t="shared" si="135"/>
        <v>0</v>
      </c>
      <c r="AP265" s="19">
        <f t="shared" si="136"/>
        <v>0</v>
      </c>
      <c r="AQ265" s="19">
        <f t="shared" si="137"/>
        <v>0</v>
      </c>
      <c r="AR265" s="19">
        <f t="shared" si="138"/>
        <v>0</v>
      </c>
      <c r="AS265" s="19">
        <f t="shared" si="139"/>
        <v>0</v>
      </c>
      <c r="AT265" s="16">
        <f t="shared" si="140"/>
        <v>0</v>
      </c>
      <c r="AU265" s="19">
        <f t="shared" si="141"/>
        <v>0</v>
      </c>
      <c r="AV265" s="19">
        <f t="shared" si="142"/>
        <v>0</v>
      </c>
      <c r="AW265" s="19">
        <f t="shared" si="143"/>
        <v>0</v>
      </c>
      <c r="AX265" s="19">
        <f t="shared" si="144"/>
        <v>0</v>
      </c>
      <c r="AY265" s="19">
        <f t="shared" si="145"/>
        <v>0</v>
      </c>
      <c r="AZ265" s="19">
        <f t="shared" si="146"/>
        <v>0</v>
      </c>
      <c r="BA265" s="19">
        <f t="shared" si="147"/>
        <v>0</v>
      </c>
      <c r="BB265" s="19">
        <f t="shared" si="148"/>
        <v>0</v>
      </c>
      <c r="BC265" s="19">
        <f t="shared" si="149"/>
        <v>0</v>
      </c>
      <c r="BD265" s="19">
        <f t="shared" si="150"/>
        <v>0</v>
      </c>
      <c r="BE265" s="19">
        <f t="shared" si="151"/>
        <v>0</v>
      </c>
      <c r="BF265" s="19">
        <f t="shared" si="152"/>
        <v>0</v>
      </c>
      <c r="BG265" s="19">
        <f t="shared" si="153"/>
        <v>0</v>
      </c>
      <c r="BH265" s="19">
        <f t="shared" si="154"/>
        <v>0</v>
      </c>
      <c r="BI265" s="19">
        <f t="shared" si="155"/>
        <v>0</v>
      </c>
      <c r="BJ265" s="19">
        <f t="shared" si="156"/>
        <v>0</v>
      </c>
      <c r="BK265" s="16">
        <f t="shared" si="157"/>
        <v>0</v>
      </c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</row>
    <row r="266" spans="1:92" x14ac:dyDescent="0.25">
      <c r="A266" s="33" t="s">
        <v>66</v>
      </c>
      <c r="B266" s="32">
        <v>0</v>
      </c>
      <c r="C266" s="30">
        <v>400511.4</v>
      </c>
      <c r="D266" s="9">
        <v>400511.4</v>
      </c>
      <c r="E266" s="9">
        <v>400511.4</v>
      </c>
      <c r="F266" s="9">
        <v>400511.4</v>
      </c>
      <c r="G266" s="9">
        <v>400511.4</v>
      </c>
      <c r="H266" s="9">
        <v>400511.4</v>
      </c>
      <c r="I266" s="9">
        <v>400511.4</v>
      </c>
      <c r="J266" s="9">
        <v>400511.4</v>
      </c>
      <c r="K266" s="9">
        <v>400511.4</v>
      </c>
      <c r="L266" s="9">
        <v>400511.4</v>
      </c>
      <c r="M266" s="9">
        <v>400511.4</v>
      </c>
      <c r="N266" s="9">
        <v>400511.4</v>
      </c>
      <c r="O266" s="16">
        <f t="shared" si="158"/>
        <v>4806136.8</v>
      </c>
      <c r="P266" s="9">
        <v>400511.4</v>
      </c>
      <c r="Q266" s="9">
        <v>400511.4</v>
      </c>
      <c r="R266" s="9">
        <v>400511.4</v>
      </c>
      <c r="S266" s="9">
        <v>400511.4</v>
      </c>
      <c r="T266" s="9">
        <v>400511.4</v>
      </c>
      <c r="U266" s="9">
        <v>400511.4</v>
      </c>
      <c r="V266" s="9">
        <v>400511.4</v>
      </c>
      <c r="W266" s="9">
        <v>400511.4</v>
      </c>
      <c r="X266" s="9">
        <v>400511.4</v>
      </c>
      <c r="Y266" s="9">
        <v>400511.4</v>
      </c>
      <c r="Z266" s="9">
        <v>400511.4</v>
      </c>
      <c r="AA266" s="9">
        <v>400511.4</v>
      </c>
      <c r="AB266" s="9">
        <v>400511.4</v>
      </c>
      <c r="AC266" s="9">
        <v>400511.4</v>
      </c>
      <c r="AD266" s="9">
        <v>400511.4</v>
      </c>
      <c r="AE266" s="9">
        <v>400511.4</v>
      </c>
      <c r="AF266" s="16">
        <f t="shared" si="128"/>
        <v>4806136.8</v>
      </c>
      <c r="AG266" s="31">
        <v>0</v>
      </c>
      <c r="AH266" s="31">
        <f t="shared" si="159"/>
        <v>0</v>
      </c>
      <c r="AI266" s="30">
        <f t="shared" si="129"/>
        <v>0</v>
      </c>
      <c r="AJ266" s="30">
        <f t="shared" si="130"/>
        <v>0</v>
      </c>
      <c r="AK266" s="30">
        <f t="shared" si="131"/>
        <v>0</v>
      </c>
      <c r="AL266" s="30">
        <f t="shared" si="132"/>
        <v>0</v>
      </c>
      <c r="AM266" s="30">
        <f t="shared" si="133"/>
        <v>0</v>
      </c>
      <c r="AN266" s="9">
        <f t="shared" si="134"/>
        <v>0</v>
      </c>
      <c r="AO266" s="19">
        <f t="shared" si="135"/>
        <v>0</v>
      </c>
      <c r="AP266" s="19">
        <f t="shared" si="136"/>
        <v>0</v>
      </c>
      <c r="AQ266" s="19">
        <f t="shared" si="137"/>
        <v>0</v>
      </c>
      <c r="AR266" s="19">
        <f t="shared" si="138"/>
        <v>0</v>
      </c>
      <c r="AS266" s="19">
        <f t="shared" si="139"/>
        <v>0</v>
      </c>
      <c r="AT266" s="16">
        <f t="shared" si="140"/>
        <v>0</v>
      </c>
      <c r="AU266" s="19">
        <f t="shared" si="141"/>
        <v>0</v>
      </c>
      <c r="AV266" s="19">
        <f t="shared" si="142"/>
        <v>0</v>
      </c>
      <c r="AW266" s="19">
        <f t="shared" si="143"/>
        <v>0</v>
      </c>
      <c r="AX266" s="19">
        <f t="shared" si="144"/>
        <v>0</v>
      </c>
      <c r="AY266" s="19">
        <f t="shared" si="145"/>
        <v>0</v>
      </c>
      <c r="AZ266" s="19">
        <f t="shared" si="146"/>
        <v>0</v>
      </c>
      <c r="BA266" s="19">
        <f t="shared" si="147"/>
        <v>0</v>
      </c>
      <c r="BB266" s="19">
        <f t="shared" si="148"/>
        <v>0</v>
      </c>
      <c r="BC266" s="19">
        <f t="shared" si="149"/>
        <v>0</v>
      </c>
      <c r="BD266" s="19">
        <f t="shared" si="150"/>
        <v>0</v>
      </c>
      <c r="BE266" s="19">
        <f t="shared" si="151"/>
        <v>0</v>
      </c>
      <c r="BF266" s="19">
        <f t="shared" si="152"/>
        <v>0</v>
      </c>
      <c r="BG266" s="19">
        <f t="shared" si="153"/>
        <v>0</v>
      </c>
      <c r="BH266" s="19">
        <f t="shared" si="154"/>
        <v>0</v>
      </c>
      <c r="BI266" s="19">
        <f t="shared" si="155"/>
        <v>0</v>
      </c>
      <c r="BJ266" s="19">
        <f t="shared" si="156"/>
        <v>0</v>
      </c>
      <c r="BK266" s="16">
        <f t="shared" si="157"/>
        <v>0</v>
      </c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</row>
    <row r="267" spans="1:92" x14ac:dyDescent="0.25">
      <c r="A267" s="33" t="s">
        <v>65</v>
      </c>
      <c r="B267" s="32">
        <v>8.3000000000000001E-3</v>
      </c>
      <c r="C267" s="30">
        <v>9648855</v>
      </c>
      <c r="D267" s="9">
        <v>9648855</v>
      </c>
      <c r="E267" s="9">
        <v>9648855</v>
      </c>
      <c r="F267" s="9">
        <v>9648855</v>
      </c>
      <c r="G267" s="9">
        <v>9648855</v>
      </c>
      <c r="H267" s="9">
        <v>9648855</v>
      </c>
      <c r="I267" s="9">
        <v>9648855</v>
      </c>
      <c r="J267" s="9">
        <v>9648855</v>
      </c>
      <c r="K267" s="9">
        <v>9648855</v>
      </c>
      <c r="L267" s="9">
        <v>9648855</v>
      </c>
      <c r="M267" s="9">
        <v>9648855</v>
      </c>
      <c r="N267" s="9">
        <v>9648855</v>
      </c>
      <c r="O267" s="16">
        <f t="shared" si="158"/>
        <v>115786260</v>
      </c>
      <c r="P267" s="9">
        <v>9648855</v>
      </c>
      <c r="Q267" s="9">
        <v>9648855</v>
      </c>
      <c r="R267" s="9">
        <v>9648855</v>
      </c>
      <c r="S267" s="9">
        <v>9648855</v>
      </c>
      <c r="T267" s="9">
        <v>9648855</v>
      </c>
      <c r="U267" s="9">
        <v>9648855</v>
      </c>
      <c r="V267" s="9">
        <v>9648855</v>
      </c>
      <c r="W267" s="9">
        <v>9648855</v>
      </c>
      <c r="X267" s="9">
        <v>9648855</v>
      </c>
      <c r="Y267" s="9">
        <v>9648855</v>
      </c>
      <c r="Z267" s="9">
        <v>9648855</v>
      </c>
      <c r="AA267" s="9">
        <v>9648855</v>
      </c>
      <c r="AB267" s="9">
        <v>9648855</v>
      </c>
      <c r="AC267" s="9">
        <v>9648855</v>
      </c>
      <c r="AD267" s="9">
        <v>9648855</v>
      </c>
      <c r="AE267" s="9">
        <v>9648855</v>
      </c>
      <c r="AF267" s="16">
        <f t="shared" si="128"/>
        <v>115786260</v>
      </c>
      <c r="AG267" s="31">
        <v>0</v>
      </c>
      <c r="AH267" s="31">
        <f t="shared" si="159"/>
        <v>6673.7913750000007</v>
      </c>
      <c r="AI267" s="30">
        <f t="shared" si="129"/>
        <v>6673.7913750000007</v>
      </c>
      <c r="AJ267" s="30">
        <f t="shared" si="130"/>
        <v>6673.7913750000007</v>
      </c>
      <c r="AK267" s="30">
        <f t="shared" si="131"/>
        <v>6673.7913750000007</v>
      </c>
      <c r="AL267" s="30">
        <f t="shared" si="132"/>
        <v>6673.7913750000007</v>
      </c>
      <c r="AM267" s="30">
        <f t="shared" si="133"/>
        <v>6673.7913750000007</v>
      </c>
      <c r="AN267" s="9">
        <f t="shared" si="134"/>
        <v>6673.7913750000007</v>
      </c>
      <c r="AO267" s="19">
        <f t="shared" si="135"/>
        <v>6673.7913750000007</v>
      </c>
      <c r="AP267" s="19">
        <f t="shared" si="136"/>
        <v>6673.7913750000007</v>
      </c>
      <c r="AQ267" s="19">
        <f t="shared" si="137"/>
        <v>6673.7913750000007</v>
      </c>
      <c r="AR267" s="19">
        <f t="shared" si="138"/>
        <v>6673.7913750000007</v>
      </c>
      <c r="AS267" s="19">
        <f t="shared" si="139"/>
        <v>6673.7913750000007</v>
      </c>
      <c r="AT267" s="16">
        <f t="shared" si="140"/>
        <v>80085.496500000008</v>
      </c>
      <c r="AU267" s="19">
        <f t="shared" si="141"/>
        <v>6673.7913750000007</v>
      </c>
      <c r="AV267" s="19">
        <f t="shared" si="142"/>
        <v>6673.7913750000007</v>
      </c>
      <c r="AW267" s="19">
        <f t="shared" si="143"/>
        <v>6673.7913750000007</v>
      </c>
      <c r="AX267" s="19">
        <f t="shared" si="144"/>
        <v>6673.7913750000007</v>
      </c>
      <c r="AY267" s="19">
        <f t="shared" si="145"/>
        <v>6673.7913750000007</v>
      </c>
      <c r="AZ267" s="19">
        <f t="shared" si="146"/>
        <v>6673.7913750000007</v>
      </c>
      <c r="BA267" s="19">
        <f t="shared" si="147"/>
        <v>6673.7913750000007</v>
      </c>
      <c r="BB267" s="19">
        <f t="shared" si="148"/>
        <v>6673.7913750000007</v>
      </c>
      <c r="BC267" s="19">
        <f t="shared" si="149"/>
        <v>6673.7913750000007</v>
      </c>
      <c r="BD267" s="19">
        <f t="shared" si="150"/>
        <v>6673.7913750000007</v>
      </c>
      <c r="BE267" s="19">
        <f t="shared" si="151"/>
        <v>6673.7913750000007</v>
      </c>
      <c r="BF267" s="19">
        <f t="shared" si="152"/>
        <v>6673.7913750000007</v>
      </c>
      <c r="BG267" s="19">
        <f t="shared" si="153"/>
        <v>6673.7913750000007</v>
      </c>
      <c r="BH267" s="19">
        <f t="shared" si="154"/>
        <v>6673.7913750000007</v>
      </c>
      <c r="BI267" s="19">
        <f t="shared" si="155"/>
        <v>6673.7913750000007</v>
      </c>
      <c r="BJ267" s="19">
        <f t="shared" si="156"/>
        <v>6673.7913750000007</v>
      </c>
      <c r="BK267" s="16">
        <f t="shared" si="157"/>
        <v>80085.496500000008</v>
      </c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</row>
    <row r="268" spans="1:92" x14ac:dyDescent="0.25">
      <c r="A268" s="33" t="s">
        <v>64</v>
      </c>
      <c r="B268" s="32">
        <v>7.1999999999999998E-3</v>
      </c>
      <c r="C268" s="30">
        <v>2225700.87</v>
      </c>
      <c r="D268" s="9">
        <v>2305379.2799999998</v>
      </c>
      <c r="E268" s="9">
        <v>2385057.69</v>
      </c>
      <c r="F268" s="9">
        <v>2385057.69</v>
      </c>
      <c r="G268" s="9">
        <v>2385057.69</v>
      </c>
      <c r="H268" s="9">
        <v>2385057.69</v>
      </c>
      <c r="I268" s="9">
        <v>2385057.69</v>
      </c>
      <c r="J268" s="9">
        <v>2385057.69</v>
      </c>
      <c r="K268" s="9">
        <v>2385057.69</v>
      </c>
      <c r="L268" s="9">
        <v>2385057.69</v>
      </c>
      <c r="M268" s="9">
        <v>2385057.69</v>
      </c>
      <c r="N268" s="9">
        <v>2385057.69</v>
      </c>
      <c r="O268" s="16">
        <f t="shared" si="158"/>
        <v>28381657.050000004</v>
      </c>
      <c r="P268" s="9">
        <v>2385057.69</v>
      </c>
      <c r="Q268" s="9">
        <v>2385057.69</v>
      </c>
      <c r="R268" s="9">
        <v>2385057.69</v>
      </c>
      <c r="S268" s="9">
        <v>2385057.69</v>
      </c>
      <c r="T268" s="9">
        <v>2385057.69</v>
      </c>
      <c r="U268" s="9">
        <v>2385057.69</v>
      </c>
      <c r="V268" s="9">
        <v>2385057.69</v>
      </c>
      <c r="W268" s="9">
        <v>2385057.69</v>
      </c>
      <c r="X268" s="9">
        <v>2385057.69</v>
      </c>
      <c r="Y268" s="9">
        <v>2385057.69</v>
      </c>
      <c r="Z268" s="9">
        <v>2385057.69</v>
      </c>
      <c r="AA268" s="9">
        <v>2385057.69</v>
      </c>
      <c r="AB268" s="9">
        <v>2385057.69</v>
      </c>
      <c r="AC268" s="9">
        <v>2385057.69</v>
      </c>
      <c r="AD268" s="9">
        <v>2385057.69</v>
      </c>
      <c r="AE268" s="9">
        <v>2385057.69</v>
      </c>
      <c r="AF268" s="16">
        <f t="shared" si="128"/>
        <v>28620692.280000005</v>
      </c>
      <c r="AG268" s="31">
        <v>0</v>
      </c>
      <c r="AH268" s="31">
        <f t="shared" si="159"/>
        <v>1335.4205219999999</v>
      </c>
      <c r="AI268" s="30">
        <f t="shared" si="129"/>
        <v>1383.2275679999998</v>
      </c>
      <c r="AJ268" s="30">
        <f t="shared" si="130"/>
        <v>1431.0346139999999</v>
      </c>
      <c r="AK268" s="30">
        <f t="shared" si="131"/>
        <v>1431.0346139999999</v>
      </c>
      <c r="AL268" s="30">
        <f t="shared" si="132"/>
        <v>1431.0346139999999</v>
      </c>
      <c r="AM268" s="30">
        <f t="shared" si="133"/>
        <v>1431.0346139999999</v>
      </c>
      <c r="AN268" s="9">
        <f t="shared" si="134"/>
        <v>1431.0346139999999</v>
      </c>
      <c r="AO268" s="19">
        <f t="shared" si="135"/>
        <v>1431.0346139999999</v>
      </c>
      <c r="AP268" s="19">
        <f t="shared" si="136"/>
        <v>1431.0346139999999</v>
      </c>
      <c r="AQ268" s="19">
        <f t="shared" si="137"/>
        <v>1431.0346139999999</v>
      </c>
      <c r="AR268" s="19">
        <f t="shared" si="138"/>
        <v>1431.0346139999999</v>
      </c>
      <c r="AS268" s="19">
        <f t="shared" si="139"/>
        <v>1431.0346139999999</v>
      </c>
      <c r="AT268" s="16">
        <f t="shared" si="140"/>
        <v>17028.99423</v>
      </c>
      <c r="AU268" s="19">
        <f t="shared" si="141"/>
        <v>1431.0346139999999</v>
      </c>
      <c r="AV268" s="19">
        <f t="shared" si="142"/>
        <v>1431.0346139999999</v>
      </c>
      <c r="AW268" s="19">
        <f t="shared" si="143"/>
        <v>1431.0346139999999</v>
      </c>
      <c r="AX268" s="19">
        <f t="shared" si="144"/>
        <v>1431.0346139999999</v>
      </c>
      <c r="AY268" s="19">
        <f t="shared" si="145"/>
        <v>1431.0346139999999</v>
      </c>
      <c r="AZ268" s="19">
        <f t="shared" si="146"/>
        <v>1431.0346139999999</v>
      </c>
      <c r="BA268" s="19">
        <f t="shared" si="147"/>
        <v>1431.0346139999999</v>
      </c>
      <c r="BB268" s="19">
        <f t="shared" si="148"/>
        <v>1431.0346139999999</v>
      </c>
      <c r="BC268" s="19">
        <f t="shared" si="149"/>
        <v>1431.0346139999999</v>
      </c>
      <c r="BD268" s="19">
        <f t="shared" si="150"/>
        <v>1431.0346139999999</v>
      </c>
      <c r="BE268" s="19">
        <f t="shared" si="151"/>
        <v>1431.0346139999999</v>
      </c>
      <c r="BF268" s="19">
        <f t="shared" si="152"/>
        <v>1431.0346139999999</v>
      </c>
      <c r="BG268" s="19">
        <f t="shared" si="153"/>
        <v>1431.0346139999999</v>
      </c>
      <c r="BH268" s="19">
        <f t="shared" si="154"/>
        <v>1431.0346139999999</v>
      </c>
      <c r="BI268" s="19">
        <f t="shared" si="155"/>
        <v>1431.0346139999999</v>
      </c>
      <c r="BJ268" s="19">
        <f t="shared" si="156"/>
        <v>1431.0346139999999</v>
      </c>
      <c r="BK268" s="16">
        <f t="shared" si="157"/>
        <v>17172.415368000002</v>
      </c>
      <c r="BM268" s="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  <c r="CG268" s="9"/>
      <c r="CH268" s="9"/>
      <c r="CI268" s="9"/>
      <c r="CJ268" s="9"/>
      <c r="CK268" s="9"/>
      <c r="CL268" s="9"/>
      <c r="CM268" s="9"/>
      <c r="CN268" s="9"/>
    </row>
    <row r="269" spans="1:92" x14ac:dyDescent="0.25">
      <c r="A269" s="33" t="s">
        <v>63</v>
      </c>
      <c r="B269" s="32">
        <v>7.1999999999999998E-3</v>
      </c>
      <c r="C269" s="30">
        <v>3742903.16</v>
      </c>
      <c r="D269" s="9">
        <v>3685962.86</v>
      </c>
      <c r="E269" s="9">
        <v>3621330.52</v>
      </c>
      <c r="F269" s="9">
        <v>3613638.48</v>
      </c>
      <c r="G269" s="9">
        <v>3613638.48</v>
      </c>
      <c r="H269" s="9">
        <v>3613638.48</v>
      </c>
      <c r="I269" s="9">
        <v>3613638.48</v>
      </c>
      <c r="J269" s="9">
        <v>3613340.3466666667</v>
      </c>
      <c r="K269" s="9">
        <v>3612744.08</v>
      </c>
      <c r="L269" s="9">
        <v>3612147.8133333335</v>
      </c>
      <c r="M269" s="9">
        <v>3611849.68</v>
      </c>
      <c r="N269" s="9">
        <v>3611849.68</v>
      </c>
      <c r="O269" s="16">
        <f t="shared" si="158"/>
        <v>43566682.060000002</v>
      </c>
      <c r="P269" s="9">
        <v>3611849.68</v>
      </c>
      <c r="Q269" s="9">
        <v>3611849.68</v>
      </c>
      <c r="R269" s="9">
        <v>3611849.68</v>
      </c>
      <c r="S269" s="9">
        <v>3611849.68</v>
      </c>
      <c r="T269" s="9">
        <v>3611849.68</v>
      </c>
      <c r="U269" s="9">
        <v>3611849.68</v>
      </c>
      <c r="V269" s="9">
        <v>3611849.68</v>
      </c>
      <c r="W269" s="9">
        <v>3812965.9400000004</v>
      </c>
      <c r="X269" s="9">
        <v>4014082.2</v>
      </c>
      <c r="Y269" s="9">
        <v>4590156.7200000007</v>
      </c>
      <c r="Z269" s="9">
        <v>5166231.24</v>
      </c>
      <c r="AA269" s="9">
        <v>5166231.24</v>
      </c>
      <c r="AB269" s="9">
        <v>5166231.24</v>
      </c>
      <c r="AC269" s="9">
        <v>5166231.24</v>
      </c>
      <c r="AD269" s="9">
        <v>5166231.24</v>
      </c>
      <c r="AE269" s="9">
        <v>5166231.24</v>
      </c>
      <c r="AF269" s="16">
        <f t="shared" si="128"/>
        <v>54250141.340000011</v>
      </c>
      <c r="AG269" s="31">
        <v>0</v>
      </c>
      <c r="AH269" s="31">
        <f t="shared" si="159"/>
        <v>2245.741896</v>
      </c>
      <c r="AI269" s="30">
        <f t="shared" si="129"/>
        <v>2211.5777159999998</v>
      </c>
      <c r="AJ269" s="30">
        <f t="shared" si="130"/>
        <v>2172.7983119999999</v>
      </c>
      <c r="AK269" s="30">
        <f t="shared" si="131"/>
        <v>2168.1830879999998</v>
      </c>
      <c r="AL269" s="30">
        <f t="shared" si="132"/>
        <v>2168.1830879999998</v>
      </c>
      <c r="AM269" s="30">
        <f t="shared" si="133"/>
        <v>2168.1830879999998</v>
      </c>
      <c r="AN269" s="9">
        <f t="shared" si="134"/>
        <v>2168.1830879999998</v>
      </c>
      <c r="AO269" s="19">
        <f t="shared" si="135"/>
        <v>2168.0042079999998</v>
      </c>
      <c r="AP269" s="19">
        <f t="shared" si="136"/>
        <v>2167.646448</v>
      </c>
      <c r="AQ269" s="19">
        <f t="shared" si="137"/>
        <v>2167.2886880000001</v>
      </c>
      <c r="AR269" s="19">
        <f t="shared" si="138"/>
        <v>2167.1098079999997</v>
      </c>
      <c r="AS269" s="19">
        <f t="shared" si="139"/>
        <v>2167.1098079999997</v>
      </c>
      <c r="AT269" s="16">
        <f t="shared" si="140"/>
        <v>26140.009235999998</v>
      </c>
      <c r="AU269" s="19">
        <f t="shared" si="141"/>
        <v>2167.1098079999997</v>
      </c>
      <c r="AV269" s="19">
        <f t="shared" si="142"/>
        <v>2167.1098079999997</v>
      </c>
      <c r="AW269" s="19">
        <f t="shared" si="143"/>
        <v>2167.1098079999997</v>
      </c>
      <c r="AX269" s="19">
        <f t="shared" si="144"/>
        <v>2167.1098079999997</v>
      </c>
      <c r="AY269" s="19">
        <f t="shared" si="145"/>
        <v>2167.1098079999997</v>
      </c>
      <c r="AZ269" s="19">
        <f t="shared" si="146"/>
        <v>2167.1098079999997</v>
      </c>
      <c r="BA269" s="19">
        <f t="shared" si="147"/>
        <v>2167.1098079999997</v>
      </c>
      <c r="BB269" s="19">
        <f t="shared" si="148"/>
        <v>2287.7795639999999</v>
      </c>
      <c r="BC269" s="19">
        <f t="shared" si="149"/>
        <v>2408.4493199999997</v>
      </c>
      <c r="BD269" s="19">
        <f t="shared" si="150"/>
        <v>2754.094032</v>
      </c>
      <c r="BE269" s="19">
        <f t="shared" si="151"/>
        <v>3099.7387439999998</v>
      </c>
      <c r="BF269" s="19">
        <f t="shared" si="152"/>
        <v>3099.7387439999998</v>
      </c>
      <c r="BG269" s="19">
        <f t="shared" si="153"/>
        <v>3099.7387439999998</v>
      </c>
      <c r="BH269" s="19">
        <f t="shared" si="154"/>
        <v>3099.7387439999998</v>
      </c>
      <c r="BI269" s="19">
        <f t="shared" si="155"/>
        <v>3099.7387439999998</v>
      </c>
      <c r="BJ269" s="19">
        <f t="shared" si="156"/>
        <v>3099.7387439999998</v>
      </c>
      <c r="BK269" s="16">
        <f t="shared" si="157"/>
        <v>32550.084804000006</v>
      </c>
      <c r="BM269" s="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</row>
    <row r="270" spans="1:92" x14ac:dyDescent="0.25">
      <c r="A270" s="33" t="s">
        <v>62</v>
      </c>
      <c r="B270" s="32">
        <v>2.7E-2</v>
      </c>
      <c r="C270" s="30">
        <v>0</v>
      </c>
      <c r="D270" s="9">
        <v>0</v>
      </c>
      <c r="E270" s="9">
        <v>0</v>
      </c>
      <c r="F270" s="9">
        <v>0</v>
      </c>
      <c r="G270" s="9">
        <v>0</v>
      </c>
      <c r="H270" s="9">
        <v>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0</v>
      </c>
      <c r="O270" s="16">
        <f t="shared" si="158"/>
        <v>0</v>
      </c>
      <c r="P270" s="9">
        <v>0</v>
      </c>
      <c r="Q270" s="9">
        <v>0</v>
      </c>
      <c r="R270" s="9">
        <v>0</v>
      </c>
      <c r="S270" s="9">
        <v>0</v>
      </c>
      <c r="T270" s="9">
        <v>0</v>
      </c>
      <c r="U270" s="9">
        <v>0</v>
      </c>
      <c r="V270" s="9">
        <v>0</v>
      </c>
      <c r="W270" s="9">
        <v>0</v>
      </c>
      <c r="X270" s="9">
        <v>0</v>
      </c>
      <c r="Y270" s="9">
        <v>0</v>
      </c>
      <c r="Z270" s="9">
        <v>0</v>
      </c>
      <c r="AA270" s="9">
        <v>0</v>
      </c>
      <c r="AB270" s="9">
        <v>0</v>
      </c>
      <c r="AC270" s="9">
        <v>0</v>
      </c>
      <c r="AD270" s="9">
        <v>0</v>
      </c>
      <c r="AE270" s="9">
        <v>0</v>
      </c>
      <c r="AF270" s="16">
        <f t="shared" si="128"/>
        <v>0</v>
      </c>
      <c r="AG270" s="31">
        <v>0</v>
      </c>
      <c r="AH270" s="31">
        <f t="shared" si="159"/>
        <v>0</v>
      </c>
      <c r="AI270" s="30">
        <f t="shared" si="129"/>
        <v>0</v>
      </c>
      <c r="AJ270" s="30">
        <f t="shared" si="130"/>
        <v>0</v>
      </c>
      <c r="AK270" s="30">
        <f t="shared" si="131"/>
        <v>0</v>
      </c>
      <c r="AL270" s="30">
        <f t="shared" si="132"/>
        <v>0</v>
      </c>
      <c r="AM270" s="30">
        <f t="shared" si="133"/>
        <v>0</v>
      </c>
      <c r="AN270" s="9">
        <f t="shared" si="134"/>
        <v>0</v>
      </c>
      <c r="AO270" s="19">
        <f t="shared" si="135"/>
        <v>0</v>
      </c>
      <c r="AP270" s="19">
        <f t="shared" si="136"/>
        <v>0</v>
      </c>
      <c r="AQ270" s="19">
        <f t="shared" si="137"/>
        <v>0</v>
      </c>
      <c r="AR270" s="19">
        <f t="shared" si="138"/>
        <v>0</v>
      </c>
      <c r="AS270" s="19">
        <f t="shared" si="139"/>
        <v>0</v>
      </c>
      <c r="AT270" s="16">
        <f t="shared" si="140"/>
        <v>0</v>
      </c>
      <c r="AU270" s="19">
        <f t="shared" si="141"/>
        <v>0</v>
      </c>
      <c r="AV270" s="19">
        <f t="shared" si="142"/>
        <v>0</v>
      </c>
      <c r="AW270" s="19">
        <f t="shared" si="143"/>
        <v>0</v>
      </c>
      <c r="AX270" s="19">
        <f t="shared" si="144"/>
        <v>0</v>
      </c>
      <c r="AY270" s="19">
        <f t="shared" si="145"/>
        <v>0</v>
      </c>
      <c r="AZ270" s="19">
        <f t="shared" si="146"/>
        <v>0</v>
      </c>
      <c r="BA270" s="19">
        <f t="shared" si="147"/>
        <v>0</v>
      </c>
      <c r="BB270" s="19">
        <f t="shared" si="148"/>
        <v>0</v>
      </c>
      <c r="BC270" s="19">
        <f t="shared" si="149"/>
        <v>0</v>
      </c>
      <c r="BD270" s="19">
        <f t="shared" si="150"/>
        <v>0</v>
      </c>
      <c r="BE270" s="19">
        <f t="shared" si="151"/>
        <v>0</v>
      </c>
      <c r="BF270" s="19">
        <f t="shared" si="152"/>
        <v>0</v>
      </c>
      <c r="BG270" s="19">
        <f t="shared" si="153"/>
        <v>0</v>
      </c>
      <c r="BH270" s="19">
        <f t="shared" si="154"/>
        <v>0</v>
      </c>
      <c r="BI270" s="19">
        <f t="shared" si="155"/>
        <v>0</v>
      </c>
      <c r="BJ270" s="19">
        <f t="shared" si="156"/>
        <v>0</v>
      </c>
      <c r="BK270" s="16">
        <f t="shared" si="157"/>
        <v>0</v>
      </c>
      <c r="BM270" s="9"/>
      <c r="BN270" s="9"/>
      <c r="BO270" s="9"/>
      <c r="BP270" s="9"/>
      <c r="BQ270" s="9"/>
      <c r="BR270" s="9"/>
      <c r="BS270" s="9"/>
      <c r="BT270" s="9"/>
      <c r="BU270" s="9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  <c r="CG270" s="9"/>
      <c r="CH270" s="9"/>
      <c r="CI270" s="9"/>
      <c r="CJ270" s="9"/>
      <c r="CK270" s="9"/>
      <c r="CL270" s="9"/>
      <c r="CM270" s="9"/>
      <c r="CN270" s="9"/>
    </row>
    <row r="271" spans="1:92" x14ac:dyDescent="0.25">
      <c r="A271" s="33" t="s">
        <v>61</v>
      </c>
      <c r="B271" s="32">
        <v>2.7E-2</v>
      </c>
      <c r="C271" s="30">
        <v>0</v>
      </c>
      <c r="D271" s="9">
        <v>0</v>
      </c>
      <c r="E271" s="9">
        <v>0</v>
      </c>
      <c r="F271" s="9">
        <v>0</v>
      </c>
      <c r="G271" s="9">
        <v>0</v>
      </c>
      <c r="H271" s="9">
        <v>0</v>
      </c>
      <c r="I271" s="9">
        <v>16804.775000000001</v>
      </c>
      <c r="J271" s="9">
        <v>76344.278333333335</v>
      </c>
      <c r="K271" s="9">
        <v>126966.125</v>
      </c>
      <c r="L271" s="9">
        <v>142740.64166666669</v>
      </c>
      <c r="M271" s="9">
        <v>150628.04</v>
      </c>
      <c r="N271" s="9">
        <v>150628.04</v>
      </c>
      <c r="O271" s="16">
        <f t="shared" si="158"/>
        <v>664111.90000000014</v>
      </c>
      <c r="P271" s="9">
        <v>150628.04</v>
      </c>
      <c r="Q271" s="9">
        <v>150628.04</v>
      </c>
      <c r="R271" s="9">
        <v>150628.04</v>
      </c>
      <c r="S271" s="9">
        <v>155727.755</v>
      </c>
      <c r="T271" s="9">
        <v>178959.79</v>
      </c>
      <c r="U271" s="9">
        <v>219757.50999999998</v>
      </c>
      <c r="V271" s="9">
        <v>262538.45499999996</v>
      </c>
      <c r="W271" s="9">
        <v>299653.05</v>
      </c>
      <c r="X271" s="9">
        <v>316652.09999999998</v>
      </c>
      <c r="Y271" s="9">
        <v>316652.09999999998</v>
      </c>
      <c r="Z271" s="9">
        <v>316652.09999999998</v>
      </c>
      <c r="AA271" s="9">
        <v>316652.09999999998</v>
      </c>
      <c r="AB271" s="9">
        <v>316652.09999999998</v>
      </c>
      <c r="AC271" s="9">
        <v>316652.09999999998</v>
      </c>
      <c r="AD271" s="9">
        <v>316652.09999999998</v>
      </c>
      <c r="AE271" s="9">
        <v>323451.71999999997</v>
      </c>
      <c r="AF271" s="16">
        <f t="shared" si="128"/>
        <v>3500925.2250000006</v>
      </c>
      <c r="AG271" s="31">
        <v>0</v>
      </c>
      <c r="AH271" s="31">
        <f t="shared" si="159"/>
        <v>0</v>
      </c>
      <c r="AI271" s="30">
        <f t="shared" si="129"/>
        <v>0</v>
      </c>
      <c r="AJ271" s="30">
        <f t="shared" si="130"/>
        <v>0</v>
      </c>
      <c r="AK271" s="30">
        <f t="shared" si="131"/>
        <v>0</v>
      </c>
      <c r="AL271" s="30">
        <f t="shared" si="132"/>
        <v>0</v>
      </c>
      <c r="AM271" s="30">
        <f t="shared" si="133"/>
        <v>0</v>
      </c>
      <c r="AN271" s="9">
        <f t="shared" si="134"/>
        <v>37.81074375</v>
      </c>
      <c r="AO271" s="19">
        <f t="shared" si="135"/>
        <v>171.77462624999998</v>
      </c>
      <c r="AP271" s="19">
        <f t="shared" si="136"/>
        <v>285.67378124999999</v>
      </c>
      <c r="AQ271" s="19">
        <f t="shared" si="137"/>
        <v>321.16644375000004</v>
      </c>
      <c r="AR271" s="19">
        <f t="shared" si="138"/>
        <v>338.91309000000001</v>
      </c>
      <c r="AS271" s="19">
        <f t="shared" si="139"/>
        <v>338.91309000000001</v>
      </c>
      <c r="AT271" s="16">
        <f t="shared" si="140"/>
        <v>1494.2517750000002</v>
      </c>
      <c r="AU271" s="19">
        <f t="shared" si="141"/>
        <v>338.91309000000001</v>
      </c>
      <c r="AV271" s="19">
        <f t="shared" si="142"/>
        <v>338.91309000000001</v>
      </c>
      <c r="AW271" s="19">
        <f t="shared" si="143"/>
        <v>338.91309000000001</v>
      </c>
      <c r="AX271" s="19">
        <f t="shared" si="144"/>
        <v>350.38744874999998</v>
      </c>
      <c r="AY271" s="19">
        <f t="shared" si="145"/>
        <v>402.65952749999997</v>
      </c>
      <c r="AZ271" s="19">
        <f t="shared" si="146"/>
        <v>494.45439749999991</v>
      </c>
      <c r="BA271" s="19">
        <f t="shared" si="147"/>
        <v>590.71152374999986</v>
      </c>
      <c r="BB271" s="19">
        <f t="shared" si="148"/>
        <v>674.21936249999987</v>
      </c>
      <c r="BC271" s="19">
        <f t="shared" si="149"/>
        <v>712.46722499999987</v>
      </c>
      <c r="BD271" s="19">
        <f t="shared" si="150"/>
        <v>712.46722499999987</v>
      </c>
      <c r="BE271" s="19">
        <f t="shared" si="151"/>
        <v>712.46722499999987</v>
      </c>
      <c r="BF271" s="19">
        <f t="shared" si="152"/>
        <v>712.46722499999987</v>
      </c>
      <c r="BG271" s="19">
        <f t="shared" si="153"/>
        <v>712.46722499999987</v>
      </c>
      <c r="BH271" s="19">
        <f t="shared" si="154"/>
        <v>712.46722499999987</v>
      </c>
      <c r="BI271" s="19">
        <f t="shared" si="155"/>
        <v>712.46722499999987</v>
      </c>
      <c r="BJ271" s="19">
        <f t="shared" si="156"/>
        <v>727.76636999999994</v>
      </c>
      <c r="BK271" s="16">
        <f t="shared" si="157"/>
        <v>7877.0817562500006</v>
      </c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</row>
    <row r="272" spans="1:92" x14ac:dyDescent="0.25">
      <c r="A272" s="33" t="s">
        <v>60</v>
      </c>
      <c r="B272" s="32">
        <v>2.7E-2</v>
      </c>
      <c r="C272" s="30">
        <v>4164399.7</v>
      </c>
      <c r="D272" s="9">
        <v>4032962.18</v>
      </c>
      <c r="E272" s="9">
        <v>3568448.05</v>
      </c>
      <c r="F272" s="9">
        <v>3235371.44</v>
      </c>
      <c r="G272" s="9">
        <v>3235371.44</v>
      </c>
      <c r="H272" s="9">
        <v>3235371.44</v>
      </c>
      <c r="I272" s="9">
        <v>3235371.44</v>
      </c>
      <c r="J272" s="9">
        <v>3235371.44</v>
      </c>
      <c r="K272" s="9">
        <v>3235371.44</v>
      </c>
      <c r="L272" s="9">
        <v>3235371.44</v>
      </c>
      <c r="M272" s="9">
        <v>3235371.44</v>
      </c>
      <c r="N272" s="9">
        <v>3235371.44</v>
      </c>
      <c r="O272" s="16">
        <f t="shared" si="158"/>
        <v>40884152.890000001</v>
      </c>
      <c r="P272" s="9">
        <v>3235371.44</v>
      </c>
      <c r="Q272" s="9">
        <v>3235371.44</v>
      </c>
      <c r="R272" s="9">
        <v>3235371.44</v>
      </c>
      <c r="S272" s="9">
        <v>3235371.44</v>
      </c>
      <c r="T272" s="9">
        <v>3235371.44</v>
      </c>
      <c r="U272" s="9">
        <v>3235371.44</v>
      </c>
      <c r="V272" s="9">
        <v>3235371.44</v>
      </c>
      <c r="W272" s="9">
        <v>3235371.44</v>
      </c>
      <c r="X272" s="9">
        <v>3235371.44</v>
      </c>
      <c r="Y272" s="9">
        <v>3235371.44</v>
      </c>
      <c r="Z272" s="9">
        <v>3235371.44</v>
      </c>
      <c r="AA272" s="9">
        <v>3235371.44</v>
      </c>
      <c r="AB272" s="9">
        <v>3235371.44</v>
      </c>
      <c r="AC272" s="9">
        <v>3235371.44</v>
      </c>
      <c r="AD272" s="9">
        <v>3235371.44</v>
      </c>
      <c r="AE272" s="9">
        <v>3235371.44</v>
      </c>
      <c r="AF272" s="16">
        <f t="shared" si="128"/>
        <v>38824457.280000001</v>
      </c>
      <c r="AG272" s="31">
        <v>0</v>
      </c>
      <c r="AH272" s="31">
        <f t="shared" si="159"/>
        <v>9369.8993250000003</v>
      </c>
      <c r="AI272" s="30">
        <f t="shared" si="129"/>
        <v>9074.1649049999996</v>
      </c>
      <c r="AJ272" s="30">
        <f t="shared" si="130"/>
        <v>8029.0081124999988</v>
      </c>
      <c r="AK272" s="30">
        <f t="shared" si="131"/>
        <v>7279.5857399999995</v>
      </c>
      <c r="AL272" s="30">
        <f t="shared" si="132"/>
        <v>7279.5857399999995</v>
      </c>
      <c r="AM272" s="30">
        <f t="shared" si="133"/>
        <v>7279.5857399999995</v>
      </c>
      <c r="AN272" s="9">
        <f t="shared" si="134"/>
        <v>7279.5857399999995</v>
      </c>
      <c r="AO272" s="19">
        <f t="shared" si="135"/>
        <v>7279.5857399999995</v>
      </c>
      <c r="AP272" s="19">
        <f t="shared" si="136"/>
        <v>7279.5857399999995</v>
      </c>
      <c r="AQ272" s="19">
        <f t="shared" si="137"/>
        <v>7279.5857399999995</v>
      </c>
      <c r="AR272" s="19">
        <f t="shared" si="138"/>
        <v>7279.5857399999995</v>
      </c>
      <c r="AS272" s="19">
        <f t="shared" si="139"/>
        <v>7279.5857399999995</v>
      </c>
      <c r="AT272" s="16">
        <f t="shared" si="140"/>
        <v>91989.344002499987</v>
      </c>
      <c r="AU272" s="19">
        <f t="shared" si="141"/>
        <v>7279.5857399999995</v>
      </c>
      <c r="AV272" s="19">
        <f t="shared" si="142"/>
        <v>7279.5857399999995</v>
      </c>
      <c r="AW272" s="19">
        <f t="shared" si="143"/>
        <v>7279.5857399999995</v>
      </c>
      <c r="AX272" s="19">
        <f t="shared" si="144"/>
        <v>7279.5857399999995</v>
      </c>
      <c r="AY272" s="19">
        <f t="shared" si="145"/>
        <v>7279.5857399999995</v>
      </c>
      <c r="AZ272" s="19">
        <f t="shared" si="146"/>
        <v>7279.5857399999995</v>
      </c>
      <c r="BA272" s="19">
        <f t="shared" si="147"/>
        <v>7279.5857399999995</v>
      </c>
      <c r="BB272" s="19">
        <f t="shared" si="148"/>
        <v>7279.5857399999995</v>
      </c>
      <c r="BC272" s="19">
        <f t="shared" si="149"/>
        <v>7279.5857399999995</v>
      </c>
      <c r="BD272" s="19">
        <f t="shared" si="150"/>
        <v>7279.5857399999995</v>
      </c>
      <c r="BE272" s="19">
        <f t="shared" si="151"/>
        <v>7279.5857399999995</v>
      </c>
      <c r="BF272" s="19">
        <f t="shared" si="152"/>
        <v>7279.5857399999995</v>
      </c>
      <c r="BG272" s="19">
        <f t="shared" si="153"/>
        <v>7279.5857399999995</v>
      </c>
      <c r="BH272" s="19">
        <f t="shared" si="154"/>
        <v>7279.5857399999995</v>
      </c>
      <c r="BI272" s="19">
        <f t="shared" si="155"/>
        <v>7279.5857399999995</v>
      </c>
      <c r="BJ272" s="19">
        <f t="shared" si="156"/>
        <v>7279.5857399999995</v>
      </c>
      <c r="BK272" s="16">
        <f t="shared" si="157"/>
        <v>87355.028879999998</v>
      </c>
      <c r="BM272" s="9"/>
      <c r="BN272" s="9"/>
      <c r="BO272" s="9"/>
      <c r="BP272" s="9"/>
      <c r="BQ272" s="9"/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  <c r="CG272" s="9"/>
      <c r="CH272" s="9"/>
      <c r="CI272" s="9"/>
      <c r="CJ272" s="9"/>
      <c r="CK272" s="9"/>
      <c r="CL272" s="9"/>
      <c r="CM272" s="9"/>
      <c r="CN272" s="9"/>
    </row>
    <row r="273" spans="1:92" x14ac:dyDescent="0.25">
      <c r="A273" s="33" t="s">
        <v>59</v>
      </c>
      <c r="B273" s="32">
        <v>2.7E-2</v>
      </c>
      <c r="C273" s="30">
        <v>10566957.59</v>
      </c>
      <c r="D273" s="9">
        <v>10671318.029999999</v>
      </c>
      <c r="E273" s="9">
        <v>10418435.66</v>
      </c>
      <c r="F273" s="9">
        <v>10061192.859999999</v>
      </c>
      <c r="G273" s="9">
        <v>10061192.859999999</v>
      </c>
      <c r="H273" s="9">
        <v>10171077.289999999</v>
      </c>
      <c r="I273" s="9">
        <v>10280961.710000001</v>
      </c>
      <c r="J273" s="9">
        <v>10280961.710000001</v>
      </c>
      <c r="K273" s="9">
        <v>10280961.710000001</v>
      </c>
      <c r="L273" s="9">
        <v>10280961.710000001</v>
      </c>
      <c r="M273" s="9">
        <v>10280961.710000001</v>
      </c>
      <c r="N273" s="9">
        <v>10280961.710000001</v>
      </c>
      <c r="O273" s="16">
        <f t="shared" si="158"/>
        <v>123635944.55000004</v>
      </c>
      <c r="P273" s="9">
        <v>10280961.710000001</v>
      </c>
      <c r="Q273" s="9">
        <v>10280961.710000001</v>
      </c>
      <c r="R273" s="9">
        <v>10280961.710000001</v>
      </c>
      <c r="S273" s="9">
        <v>10280961.710000001</v>
      </c>
      <c r="T273" s="9">
        <v>10280961.710000001</v>
      </c>
      <c r="U273" s="9">
        <v>10280961.710000001</v>
      </c>
      <c r="V273" s="9">
        <v>10280961.710000001</v>
      </c>
      <c r="W273" s="9">
        <v>10280961.710000001</v>
      </c>
      <c r="X273" s="9">
        <v>10280961.710000001</v>
      </c>
      <c r="Y273" s="9">
        <v>10280961.710000001</v>
      </c>
      <c r="Z273" s="9">
        <v>10280961.710000001</v>
      </c>
      <c r="AA273" s="9">
        <v>10280961.710000001</v>
      </c>
      <c r="AB273" s="9">
        <v>10280961.710000001</v>
      </c>
      <c r="AC273" s="9">
        <v>10280961.710000001</v>
      </c>
      <c r="AD273" s="9">
        <v>10280961.710000001</v>
      </c>
      <c r="AE273" s="9">
        <v>10280961.710000001</v>
      </c>
      <c r="AF273" s="16">
        <f t="shared" si="128"/>
        <v>123371540.52000004</v>
      </c>
      <c r="AG273" s="31">
        <v>0</v>
      </c>
      <c r="AH273" s="31">
        <f t="shared" si="159"/>
        <v>23775.654577499998</v>
      </c>
      <c r="AI273" s="30">
        <f t="shared" si="129"/>
        <v>24010.465567499996</v>
      </c>
      <c r="AJ273" s="30">
        <f t="shared" si="130"/>
        <v>23441.480234999999</v>
      </c>
      <c r="AK273" s="30">
        <f t="shared" si="131"/>
        <v>22637.683934999997</v>
      </c>
      <c r="AL273" s="30">
        <f t="shared" si="132"/>
        <v>22637.683934999997</v>
      </c>
      <c r="AM273" s="30">
        <f t="shared" si="133"/>
        <v>22884.923902499995</v>
      </c>
      <c r="AN273" s="9">
        <f t="shared" si="134"/>
        <v>23132.1638475</v>
      </c>
      <c r="AO273" s="19">
        <f t="shared" si="135"/>
        <v>23132.1638475</v>
      </c>
      <c r="AP273" s="19">
        <f t="shared" si="136"/>
        <v>23132.1638475</v>
      </c>
      <c r="AQ273" s="19">
        <f t="shared" si="137"/>
        <v>23132.1638475</v>
      </c>
      <c r="AR273" s="19">
        <f t="shared" si="138"/>
        <v>23132.1638475</v>
      </c>
      <c r="AS273" s="19">
        <f t="shared" si="139"/>
        <v>23132.1638475</v>
      </c>
      <c r="AT273" s="16">
        <f t="shared" si="140"/>
        <v>278180.87523750006</v>
      </c>
      <c r="AU273" s="19">
        <f t="shared" si="141"/>
        <v>23132.1638475</v>
      </c>
      <c r="AV273" s="19">
        <f t="shared" si="142"/>
        <v>23132.1638475</v>
      </c>
      <c r="AW273" s="19">
        <f t="shared" si="143"/>
        <v>23132.1638475</v>
      </c>
      <c r="AX273" s="19">
        <f t="shared" si="144"/>
        <v>23132.1638475</v>
      </c>
      <c r="AY273" s="19">
        <f t="shared" si="145"/>
        <v>23132.1638475</v>
      </c>
      <c r="AZ273" s="19">
        <f t="shared" si="146"/>
        <v>23132.1638475</v>
      </c>
      <c r="BA273" s="19">
        <f t="shared" si="147"/>
        <v>23132.1638475</v>
      </c>
      <c r="BB273" s="19">
        <f t="shared" si="148"/>
        <v>23132.1638475</v>
      </c>
      <c r="BC273" s="19">
        <f t="shared" si="149"/>
        <v>23132.1638475</v>
      </c>
      <c r="BD273" s="19">
        <f t="shared" si="150"/>
        <v>23132.1638475</v>
      </c>
      <c r="BE273" s="19">
        <f t="shared" si="151"/>
        <v>23132.1638475</v>
      </c>
      <c r="BF273" s="19">
        <f t="shared" si="152"/>
        <v>23132.1638475</v>
      </c>
      <c r="BG273" s="19">
        <f t="shared" si="153"/>
        <v>23132.1638475</v>
      </c>
      <c r="BH273" s="19">
        <f t="shared" si="154"/>
        <v>23132.1638475</v>
      </c>
      <c r="BI273" s="19">
        <f t="shared" si="155"/>
        <v>23132.1638475</v>
      </c>
      <c r="BJ273" s="19">
        <f t="shared" si="156"/>
        <v>23132.1638475</v>
      </c>
      <c r="BK273" s="16">
        <f t="shared" si="157"/>
        <v>277585.96617000009</v>
      </c>
      <c r="BM273" s="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  <c r="CG273" s="9"/>
      <c r="CH273" s="9"/>
      <c r="CI273" s="9"/>
      <c r="CJ273" s="9"/>
      <c r="CK273" s="9"/>
      <c r="CL273" s="9"/>
      <c r="CM273" s="9"/>
      <c r="CN273" s="9"/>
    </row>
    <row r="274" spans="1:92" x14ac:dyDescent="0.25">
      <c r="A274" s="33" t="s">
        <v>58</v>
      </c>
      <c r="B274" s="32">
        <v>1.8200000000000001E-2</v>
      </c>
      <c r="C274" s="30">
        <v>4013268.59</v>
      </c>
      <c r="D274" s="9">
        <v>4013268.59</v>
      </c>
      <c r="E274" s="9">
        <v>4098347.49</v>
      </c>
      <c r="F274" s="9">
        <v>4202036.18</v>
      </c>
      <c r="G274" s="9">
        <v>4220645.97</v>
      </c>
      <c r="H274" s="9">
        <v>4220659.3600000003</v>
      </c>
      <c r="I274" s="9">
        <v>4220672.74</v>
      </c>
      <c r="J274" s="9">
        <v>4220672.74</v>
      </c>
      <c r="K274" s="9">
        <v>4220672.74</v>
      </c>
      <c r="L274" s="9">
        <v>4220672.74</v>
      </c>
      <c r="M274" s="9">
        <v>4220672.74</v>
      </c>
      <c r="N274" s="9">
        <v>4220672.74</v>
      </c>
      <c r="O274" s="16">
        <f t="shared" si="158"/>
        <v>50092262.620000012</v>
      </c>
      <c r="P274" s="9">
        <v>4220672.74</v>
      </c>
      <c r="Q274" s="9">
        <v>4220672.74</v>
      </c>
      <c r="R274" s="9">
        <v>4220672.74</v>
      </c>
      <c r="S274" s="9">
        <v>4220672.74</v>
      </c>
      <c r="T274" s="9">
        <v>4220672.74</v>
      </c>
      <c r="U274" s="9">
        <v>4220672.74</v>
      </c>
      <c r="V274" s="9">
        <v>4220672.74</v>
      </c>
      <c r="W274" s="9">
        <v>4220672.74</v>
      </c>
      <c r="X274" s="9">
        <v>4220672.74</v>
      </c>
      <c r="Y274" s="9">
        <v>4220672.74</v>
      </c>
      <c r="Z274" s="9">
        <v>4220672.74</v>
      </c>
      <c r="AA274" s="9">
        <v>4220672.74</v>
      </c>
      <c r="AB274" s="9">
        <v>4220672.74</v>
      </c>
      <c r="AC274" s="9">
        <v>4220672.74</v>
      </c>
      <c r="AD274" s="9">
        <v>4220672.74</v>
      </c>
      <c r="AE274" s="9">
        <v>4220672.74</v>
      </c>
      <c r="AF274" s="16">
        <f t="shared" si="128"/>
        <v>50648072.880000018</v>
      </c>
      <c r="AG274" s="31">
        <v>0</v>
      </c>
      <c r="AH274" s="31">
        <f t="shared" si="159"/>
        <v>6086.7906948333339</v>
      </c>
      <c r="AI274" s="30">
        <f t="shared" si="129"/>
        <v>6086.7906948333339</v>
      </c>
      <c r="AJ274" s="30">
        <f t="shared" si="130"/>
        <v>6215.827026500001</v>
      </c>
      <c r="AK274" s="30">
        <f t="shared" si="131"/>
        <v>6373.0882063333338</v>
      </c>
      <c r="AL274" s="30">
        <f t="shared" si="132"/>
        <v>6401.3130545000004</v>
      </c>
      <c r="AM274" s="30">
        <f t="shared" si="133"/>
        <v>6401.3333626666681</v>
      </c>
      <c r="AN274" s="9">
        <f t="shared" si="134"/>
        <v>6401.3536556666677</v>
      </c>
      <c r="AO274" s="19">
        <f t="shared" si="135"/>
        <v>6401.3536556666677</v>
      </c>
      <c r="AP274" s="19">
        <f t="shared" si="136"/>
        <v>6401.3536556666677</v>
      </c>
      <c r="AQ274" s="19">
        <f t="shared" si="137"/>
        <v>6401.3536556666677</v>
      </c>
      <c r="AR274" s="19">
        <f t="shared" si="138"/>
        <v>6401.3536556666677</v>
      </c>
      <c r="AS274" s="19">
        <f t="shared" si="139"/>
        <v>6401.3536556666677</v>
      </c>
      <c r="AT274" s="16">
        <f t="shared" si="140"/>
        <v>75973.264973666694</v>
      </c>
      <c r="AU274" s="19">
        <f t="shared" si="141"/>
        <v>6401.3536556666677</v>
      </c>
      <c r="AV274" s="19">
        <f t="shared" si="142"/>
        <v>6401.3536556666677</v>
      </c>
      <c r="AW274" s="19">
        <f t="shared" si="143"/>
        <v>6401.3536556666677</v>
      </c>
      <c r="AX274" s="19">
        <f t="shared" si="144"/>
        <v>6401.3536556666677</v>
      </c>
      <c r="AY274" s="19">
        <f t="shared" si="145"/>
        <v>6401.3536556666677</v>
      </c>
      <c r="AZ274" s="19">
        <f t="shared" si="146"/>
        <v>6401.3536556666677</v>
      </c>
      <c r="BA274" s="19">
        <f t="shared" si="147"/>
        <v>6401.3536556666677</v>
      </c>
      <c r="BB274" s="19">
        <f t="shared" si="148"/>
        <v>6401.3536556666677</v>
      </c>
      <c r="BC274" s="19">
        <f t="shared" si="149"/>
        <v>6401.3536556666677</v>
      </c>
      <c r="BD274" s="19">
        <f t="shared" si="150"/>
        <v>6401.3536556666677</v>
      </c>
      <c r="BE274" s="19">
        <f t="shared" si="151"/>
        <v>6401.3536556666677</v>
      </c>
      <c r="BF274" s="19">
        <f t="shared" si="152"/>
        <v>6401.3536556666677</v>
      </c>
      <c r="BG274" s="19">
        <f t="shared" si="153"/>
        <v>6401.3536556666677</v>
      </c>
      <c r="BH274" s="19">
        <f t="shared" si="154"/>
        <v>6401.3536556666677</v>
      </c>
      <c r="BI274" s="19">
        <f t="shared" si="155"/>
        <v>6401.3536556666677</v>
      </c>
      <c r="BJ274" s="19">
        <f t="shared" si="156"/>
        <v>6401.3536556666677</v>
      </c>
      <c r="BK274" s="16">
        <f t="shared" si="157"/>
        <v>76816.243868000034</v>
      </c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</row>
    <row r="275" spans="1:92" x14ac:dyDescent="0.25">
      <c r="A275" s="33" t="s">
        <v>57</v>
      </c>
      <c r="B275" s="32">
        <v>1.8200000000000001E-2</v>
      </c>
      <c r="C275" s="30">
        <v>15643093.09</v>
      </c>
      <c r="D275" s="9">
        <v>15664539.25</v>
      </c>
      <c r="E275" s="9">
        <v>15771353.960000001</v>
      </c>
      <c r="F275" s="9">
        <v>15920287.949999999</v>
      </c>
      <c r="G275" s="9">
        <v>15983853.390000001</v>
      </c>
      <c r="H275" s="9">
        <v>15984063.300000001</v>
      </c>
      <c r="I275" s="9">
        <v>15984273.210000001</v>
      </c>
      <c r="J275" s="9">
        <v>15984273.210000001</v>
      </c>
      <c r="K275" s="9">
        <v>15984273.210000001</v>
      </c>
      <c r="L275" s="9">
        <v>16006638.945</v>
      </c>
      <c r="M275" s="9">
        <v>16029004.680000002</v>
      </c>
      <c r="N275" s="9">
        <v>16029004.680000002</v>
      </c>
      <c r="O275" s="16">
        <f t="shared" si="158"/>
        <v>190984658.87500003</v>
      </c>
      <c r="P275" s="9">
        <v>16029004.680000002</v>
      </c>
      <c r="Q275" s="9">
        <v>16029004.680000002</v>
      </c>
      <c r="R275" s="9">
        <v>16029004.680000002</v>
      </c>
      <c r="S275" s="9">
        <v>16029004.680000002</v>
      </c>
      <c r="T275" s="9">
        <v>16029004.680000002</v>
      </c>
      <c r="U275" s="9">
        <v>16029004.680000002</v>
      </c>
      <c r="V275" s="9">
        <v>16029004.680000002</v>
      </c>
      <c r="W275" s="9">
        <v>16029004.680000002</v>
      </c>
      <c r="X275" s="9">
        <v>16029004.680000002</v>
      </c>
      <c r="Y275" s="9">
        <v>16026429.145000001</v>
      </c>
      <c r="Z275" s="9">
        <v>16023853.610000001</v>
      </c>
      <c r="AA275" s="9">
        <v>16023853.610000001</v>
      </c>
      <c r="AB275" s="9">
        <v>16023853.610000001</v>
      </c>
      <c r="AC275" s="9">
        <v>16023853.610000001</v>
      </c>
      <c r="AD275" s="9">
        <v>16023853.610000001</v>
      </c>
      <c r="AE275" s="9">
        <v>16023853.610000001</v>
      </c>
      <c r="AF275" s="16">
        <f t="shared" si="128"/>
        <v>192314574.20500004</v>
      </c>
      <c r="AG275" s="31">
        <v>0</v>
      </c>
      <c r="AH275" s="31">
        <f t="shared" si="159"/>
        <v>23725.357853166668</v>
      </c>
      <c r="AI275" s="30">
        <f t="shared" si="129"/>
        <v>23757.884529166669</v>
      </c>
      <c r="AJ275" s="30">
        <f t="shared" si="130"/>
        <v>23919.886839333336</v>
      </c>
      <c r="AK275" s="30">
        <f t="shared" si="131"/>
        <v>24145.770057500002</v>
      </c>
      <c r="AL275" s="30">
        <f t="shared" si="132"/>
        <v>24242.177641500002</v>
      </c>
      <c r="AM275" s="30">
        <f t="shared" si="133"/>
        <v>24242.496005000005</v>
      </c>
      <c r="AN275" s="9">
        <f t="shared" si="134"/>
        <v>24242.814368500003</v>
      </c>
      <c r="AO275" s="19">
        <f t="shared" si="135"/>
        <v>24242.814368500003</v>
      </c>
      <c r="AP275" s="19">
        <f t="shared" si="136"/>
        <v>24242.814368500003</v>
      </c>
      <c r="AQ275" s="19">
        <f t="shared" si="137"/>
        <v>24276.735733250003</v>
      </c>
      <c r="AR275" s="19">
        <f t="shared" si="138"/>
        <v>24310.657098000003</v>
      </c>
      <c r="AS275" s="19">
        <f t="shared" si="139"/>
        <v>24310.657098000003</v>
      </c>
      <c r="AT275" s="16">
        <f t="shared" si="140"/>
        <v>289660.06596041674</v>
      </c>
      <c r="AU275" s="19">
        <f t="shared" si="141"/>
        <v>24310.657098000003</v>
      </c>
      <c r="AV275" s="19">
        <f t="shared" si="142"/>
        <v>24310.657098000003</v>
      </c>
      <c r="AW275" s="19">
        <f t="shared" si="143"/>
        <v>24310.657098000003</v>
      </c>
      <c r="AX275" s="19">
        <f t="shared" si="144"/>
        <v>24310.657098000003</v>
      </c>
      <c r="AY275" s="19">
        <f t="shared" si="145"/>
        <v>24310.657098000003</v>
      </c>
      <c r="AZ275" s="19">
        <f t="shared" si="146"/>
        <v>24310.657098000003</v>
      </c>
      <c r="BA275" s="19">
        <f t="shared" si="147"/>
        <v>24310.657098000003</v>
      </c>
      <c r="BB275" s="19">
        <f t="shared" si="148"/>
        <v>24310.657098000003</v>
      </c>
      <c r="BC275" s="19">
        <f t="shared" si="149"/>
        <v>24310.657098000003</v>
      </c>
      <c r="BD275" s="19">
        <f t="shared" si="150"/>
        <v>24306.750869916672</v>
      </c>
      <c r="BE275" s="19">
        <f t="shared" si="151"/>
        <v>24302.844641833337</v>
      </c>
      <c r="BF275" s="19">
        <f t="shared" si="152"/>
        <v>24302.844641833337</v>
      </c>
      <c r="BG275" s="19">
        <f t="shared" si="153"/>
        <v>24302.844641833337</v>
      </c>
      <c r="BH275" s="19">
        <f t="shared" si="154"/>
        <v>24302.844641833337</v>
      </c>
      <c r="BI275" s="19">
        <f t="shared" si="155"/>
        <v>24302.844641833337</v>
      </c>
      <c r="BJ275" s="19">
        <f t="shared" si="156"/>
        <v>24302.844641833337</v>
      </c>
      <c r="BK275" s="16">
        <f t="shared" si="157"/>
        <v>291677.10421091673</v>
      </c>
      <c r="BM275" s="9"/>
      <c r="BN275" s="9"/>
      <c r="BO275" s="9"/>
      <c r="BP275" s="9"/>
      <c r="BQ275" s="9"/>
      <c r="BR275" s="9"/>
      <c r="BS275" s="9"/>
      <c r="BT275" s="9"/>
      <c r="BU275" s="9"/>
      <c r="BV275" s="9"/>
      <c r="BW275" s="9"/>
      <c r="BX275" s="9"/>
      <c r="BY275" s="9"/>
      <c r="BZ275" s="9"/>
      <c r="CA275" s="9"/>
      <c r="CB275" s="9"/>
      <c r="CC275" s="9"/>
      <c r="CD275" s="9"/>
      <c r="CE275" s="9"/>
      <c r="CF275" s="9"/>
      <c r="CG275" s="9"/>
      <c r="CH275" s="9"/>
      <c r="CI275" s="9"/>
      <c r="CJ275" s="9"/>
      <c r="CK275" s="9"/>
      <c r="CL275" s="9"/>
      <c r="CM275" s="9"/>
      <c r="CN275" s="9"/>
    </row>
    <row r="276" spans="1:92" x14ac:dyDescent="0.25">
      <c r="A276" s="33" t="s">
        <v>56</v>
      </c>
      <c r="B276" s="32">
        <v>2.3699999999999999E-2</v>
      </c>
      <c r="C276" s="30">
        <v>48996142.979999997</v>
      </c>
      <c r="D276" s="9">
        <v>49086979.600000001</v>
      </c>
      <c r="E276" s="9">
        <v>49195554.850000001</v>
      </c>
      <c r="F276" s="9">
        <v>49145640.609999999</v>
      </c>
      <c r="G276" s="9">
        <v>49102954.920000002</v>
      </c>
      <c r="H276" s="9">
        <v>49123310.409999996</v>
      </c>
      <c r="I276" s="9">
        <v>49338194.390000001</v>
      </c>
      <c r="J276" s="9">
        <v>49658144.638333328</v>
      </c>
      <c r="K276" s="9">
        <v>49834296.844999991</v>
      </c>
      <c r="L276" s="9">
        <v>50084886.396666661</v>
      </c>
      <c r="M276" s="9">
        <v>50290411.849999994</v>
      </c>
      <c r="N276" s="9">
        <v>50296078.199999996</v>
      </c>
      <c r="O276" s="16">
        <f t="shared" si="158"/>
        <v>594152595.68999994</v>
      </c>
      <c r="P276" s="9">
        <v>50302311.184999995</v>
      </c>
      <c r="Q276" s="9">
        <v>50317610.329999991</v>
      </c>
      <c r="R276" s="9">
        <v>50338575.824999996</v>
      </c>
      <c r="S276" s="9">
        <v>50362147.839999996</v>
      </c>
      <c r="T276" s="9">
        <v>50399885.729999997</v>
      </c>
      <c r="U276" s="9">
        <v>50625436.474999994</v>
      </c>
      <c r="V276" s="9">
        <v>50937868.454999998</v>
      </c>
      <c r="W276" s="9">
        <v>51230548.079999998</v>
      </c>
      <c r="X276" s="9">
        <v>52742400.75</v>
      </c>
      <c r="Y276" s="9">
        <v>54862850.424999997</v>
      </c>
      <c r="Z276" s="9">
        <v>55651180.609999992</v>
      </c>
      <c r="AA276" s="9">
        <v>55651180.609999992</v>
      </c>
      <c r="AB276" s="9">
        <v>55660813.404999994</v>
      </c>
      <c r="AC276" s="9">
        <v>55682912.169999994</v>
      </c>
      <c r="AD276" s="9">
        <v>55707844.109999992</v>
      </c>
      <c r="AE276" s="9">
        <v>55737309.129999988</v>
      </c>
      <c r="AF276" s="16">
        <f t="shared" si="128"/>
        <v>644890229.94999993</v>
      </c>
      <c r="AG276" s="31">
        <v>0</v>
      </c>
      <c r="AH276" s="31">
        <f t="shared" si="159"/>
        <v>96767.382385499979</v>
      </c>
      <c r="AI276" s="30">
        <f t="shared" si="129"/>
        <v>96946.784709999993</v>
      </c>
      <c r="AJ276" s="30">
        <f t="shared" si="130"/>
        <v>97161.220828749996</v>
      </c>
      <c r="AK276" s="30">
        <f t="shared" si="131"/>
        <v>97062.640204749987</v>
      </c>
      <c r="AL276" s="30">
        <f t="shared" si="132"/>
        <v>96978.335966999992</v>
      </c>
      <c r="AM276" s="30">
        <f t="shared" si="133"/>
        <v>97018.538059749975</v>
      </c>
      <c r="AN276" s="9">
        <f t="shared" si="134"/>
        <v>97442.933920249983</v>
      </c>
      <c r="AO276" s="19">
        <f t="shared" si="135"/>
        <v>98074.835660708311</v>
      </c>
      <c r="AP276" s="19">
        <f t="shared" si="136"/>
        <v>98422.736268874971</v>
      </c>
      <c r="AQ276" s="19">
        <f t="shared" si="137"/>
        <v>98917.650633416648</v>
      </c>
      <c r="AR276" s="19">
        <f t="shared" si="138"/>
        <v>99323.563403749969</v>
      </c>
      <c r="AS276" s="19">
        <f t="shared" si="139"/>
        <v>99334.754444999984</v>
      </c>
      <c r="AT276" s="16">
        <f t="shared" si="140"/>
        <v>1173451.3764877496</v>
      </c>
      <c r="AU276" s="19">
        <f t="shared" si="141"/>
        <v>99347.064590374983</v>
      </c>
      <c r="AV276" s="19">
        <f t="shared" si="142"/>
        <v>99377.280401749973</v>
      </c>
      <c r="AW276" s="19">
        <f t="shared" si="143"/>
        <v>99418.687254374978</v>
      </c>
      <c r="AX276" s="19">
        <f t="shared" si="144"/>
        <v>99465.241983999978</v>
      </c>
      <c r="AY276" s="19">
        <f t="shared" si="145"/>
        <v>99539.774316749987</v>
      </c>
      <c r="AZ276" s="19">
        <f t="shared" si="146"/>
        <v>99985.237038124978</v>
      </c>
      <c r="BA276" s="19">
        <f t="shared" si="147"/>
        <v>100602.29019862498</v>
      </c>
      <c r="BB276" s="19">
        <f t="shared" si="148"/>
        <v>101180.33245799999</v>
      </c>
      <c r="BC276" s="19">
        <f t="shared" si="149"/>
        <v>104166.24148124999</v>
      </c>
      <c r="BD276" s="19">
        <f t="shared" si="150"/>
        <v>108354.12958937498</v>
      </c>
      <c r="BE276" s="19">
        <f t="shared" si="151"/>
        <v>109911.08170474997</v>
      </c>
      <c r="BF276" s="19">
        <f t="shared" si="152"/>
        <v>109911.08170474997</v>
      </c>
      <c r="BG276" s="19">
        <f t="shared" si="153"/>
        <v>109930.10647487498</v>
      </c>
      <c r="BH276" s="19">
        <f t="shared" si="154"/>
        <v>109973.75153574998</v>
      </c>
      <c r="BI276" s="19">
        <f t="shared" si="155"/>
        <v>110022.99211724997</v>
      </c>
      <c r="BJ276" s="19">
        <f t="shared" si="156"/>
        <v>110081.18553174996</v>
      </c>
      <c r="BK276" s="16">
        <f t="shared" si="157"/>
        <v>1273658.2041512497</v>
      </c>
      <c r="BM276" s="9"/>
      <c r="BN276" s="9"/>
      <c r="BO276" s="9"/>
      <c r="BP276" s="9"/>
      <c r="BQ276" s="9"/>
      <c r="BR276" s="9"/>
      <c r="BS276" s="9"/>
      <c r="BT276" s="9"/>
      <c r="BU276" s="9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  <c r="CG276" s="9"/>
      <c r="CH276" s="9"/>
      <c r="CI276" s="9"/>
      <c r="CJ276" s="9"/>
      <c r="CK276" s="9"/>
      <c r="CL276" s="9"/>
      <c r="CM276" s="9"/>
      <c r="CN276" s="9"/>
    </row>
    <row r="277" spans="1:92" x14ac:dyDescent="0.25">
      <c r="A277" s="33" t="s">
        <v>55</v>
      </c>
      <c r="B277" s="32">
        <v>1.5299999999999999E-2</v>
      </c>
      <c r="C277" s="30">
        <v>627196.49</v>
      </c>
      <c r="D277" s="9">
        <v>627196.49</v>
      </c>
      <c r="E277" s="9">
        <v>699476.12</v>
      </c>
      <c r="F277" s="9">
        <v>771755.74</v>
      </c>
      <c r="G277" s="9">
        <v>771755.74</v>
      </c>
      <c r="H277" s="9">
        <v>756676.09</v>
      </c>
      <c r="I277" s="9">
        <v>741596.44</v>
      </c>
      <c r="J277" s="9">
        <v>739528.53333333333</v>
      </c>
      <c r="K277" s="9">
        <v>735392.72</v>
      </c>
      <c r="L277" s="9">
        <v>748300.10666666657</v>
      </c>
      <c r="M277" s="9">
        <v>763275.39999999991</v>
      </c>
      <c r="N277" s="9">
        <v>763275.39999999991</v>
      </c>
      <c r="O277" s="16">
        <f t="shared" si="158"/>
        <v>8745425.2699999996</v>
      </c>
      <c r="P277" s="9">
        <v>763275.39999999991</v>
      </c>
      <c r="Q277" s="9">
        <v>763275.39999999991</v>
      </c>
      <c r="R277" s="9">
        <v>763275.39999999991</v>
      </c>
      <c r="S277" s="9">
        <v>763275.39999999991</v>
      </c>
      <c r="T277" s="9">
        <v>763275.39999999991</v>
      </c>
      <c r="U277" s="9">
        <v>763275.39999999991</v>
      </c>
      <c r="V277" s="9">
        <v>763275.39999999991</v>
      </c>
      <c r="W277" s="9">
        <v>763275.39999999991</v>
      </c>
      <c r="X277" s="9">
        <v>763275.39999999991</v>
      </c>
      <c r="Y277" s="9">
        <v>763275.39999999991</v>
      </c>
      <c r="Z277" s="9">
        <v>763275.39999999991</v>
      </c>
      <c r="AA277" s="9">
        <v>763275.39999999991</v>
      </c>
      <c r="AB277" s="9">
        <v>763275.39999999991</v>
      </c>
      <c r="AC277" s="9">
        <v>763275.39999999991</v>
      </c>
      <c r="AD277" s="9">
        <v>763275.39999999991</v>
      </c>
      <c r="AE277" s="9">
        <v>763275.39999999991</v>
      </c>
      <c r="AF277" s="16">
        <f t="shared" si="128"/>
        <v>9159304.8000000007</v>
      </c>
      <c r="AG277" s="31">
        <v>0</v>
      </c>
      <c r="AH277" s="31">
        <f t="shared" si="159"/>
        <v>799.67552474999991</v>
      </c>
      <c r="AI277" s="30">
        <f t="shared" si="129"/>
        <v>799.67552474999991</v>
      </c>
      <c r="AJ277" s="30">
        <f t="shared" si="130"/>
        <v>891.83205299999986</v>
      </c>
      <c r="AK277" s="30">
        <f t="shared" si="131"/>
        <v>983.98856849999993</v>
      </c>
      <c r="AL277" s="30">
        <f t="shared" si="132"/>
        <v>983.98856849999993</v>
      </c>
      <c r="AM277" s="30">
        <f t="shared" si="133"/>
        <v>964.76201474999982</v>
      </c>
      <c r="AN277" s="9">
        <f t="shared" si="134"/>
        <v>945.53546099999983</v>
      </c>
      <c r="AO277" s="19">
        <f t="shared" si="135"/>
        <v>942.89887999999985</v>
      </c>
      <c r="AP277" s="19">
        <f t="shared" si="136"/>
        <v>937.62571799999989</v>
      </c>
      <c r="AQ277" s="19">
        <f t="shared" si="137"/>
        <v>954.08263599999975</v>
      </c>
      <c r="AR277" s="19">
        <f t="shared" si="138"/>
        <v>973.17613499999982</v>
      </c>
      <c r="AS277" s="19">
        <f t="shared" si="139"/>
        <v>973.17613499999982</v>
      </c>
      <c r="AT277" s="16">
        <f t="shared" si="140"/>
        <v>11150.417219249999</v>
      </c>
      <c r="AU277" s="19">
        <f t="shared" si="141"/>
        <v>973.17613499999982</v>
      </c>
      <c r="AV277" s="19">
        <f t="shared" si="142"/>
        <v>973.17613499999982</v>
      </c>
      <c r="AW277" s="19">
        <f t="shared" si="143"/>
        <v>973.17613499999982</v>
      </c>
      <c r="AX277" s="19">
        <f t="shared" si="144"/>
        <v>973.17613499999982</v>
      </c>
      <c r="AY277" s="19">
        <f t="shared" si="145"/>
        <v>973.17613499999982</v>
      </c>
      <c r="AZ277" s="19">
        <f t="shared" si="146"/>
        <v>973.17613499999982</v>
      </c>
      <c r="BA277" s="19">
        <f t="shared" si="147"/>
        <v>973.17613499999982</v>
      </c>
      <c r="BB277" s="19">
        <f t="shared" si="148"/>
        <v>973.17613499999982</v>
      </c>
      <c r="BC277" s="19">
        <f t="shared" si="149"/>
        <v>973.17613499999982</v>
      </c>
      <c r="BD277" s="19">
        <f t="shared" si="150"/>
        <v>973.17613499999982</v>
      </c>
      <c r="BE277" s="19">
        <f t="shared" si="151"/>
        <v>973.17613499999982</v>
      </c>
      <c r="BF277" s="19">
        <f t="shared" si="152"/>
        <v>973.17613499999982</v>
      </c>
      <c r="BG277" s="19">
        <f t="shared" si="153"/>
        <v>973.17613499999982</v>
      </c>
      <c r="BH277" s="19">
        <f t="shared" si="154"/>
        <v>973.17613499999982</v>
      </c>
      <c r="BI277" s="19">
        <f t="shared" si="155"/>
        <v>973.17613499999982</v>
      </c>
      <c r="BJ277" s="19">
        <f t="shared" si="156"/>
        <v>973.17613499999982</v>
      </c>
      <c r="BK277" s="16">
        <f t="shared" si="157"/>
        <v>11678.11362</v>
      </c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</row>
    <row r="278" spans="1:92" x14ac:dyDescent="0.25">
      <c r="A278" s="33" t="s">
        <v>54</v>
      </c>
      <c r="B278" s="32">
        <v>1.9699999999999999E-2</v>
      </c>
      <c r="C278" s="30">
        <v>14616853.960000001</v>
      </c>
      <c r="D278" s="9">
        <v>14622827.210000001</v>
      </c>
      <c r="E278" s="9">
        <v>14596120.17</v>
      </c>
      <c r="F278" s="9">
        <v>14552339.449999999</v>
      </c>
      <c r="G278" s="9">
        <v>14535265.77</v>
      </c>
      <c r="H278" s="9">
        <v>14538448.07</v>
      </c>
      <c r="I278" s="9">
        <v>14552504.455</v>
      </c>
      <c r="J278" s="9">
        <v>14568581.528333332</v>
      </c>
      <c r="K278" s="9">
        <v>14849308.018333333</v>
      </c>
      <c r="L278" s="9">
        <v>16339395.539999999</v>
      </c>
      <c r="M278" s="9">
        <v>17553959.559999999</v>
      </c>
      <c r="N278" s="9">
        <v>17553959.559999999</v>
      </c>
      <c r="O278" s="16">
        <f t="shared" si="158"/>
        <v>182879563.29166666</v>
      </c>
      <c r="P278" s="9">
        <v>17553959.559999999</v>
      </c>
      <c r="Q278" s="9">
        <v>17553959.559999999</v>
      </c>
      <c r="R278" s="9">
        <v>17553959.559999999</v>
      </c>
      <c r="S278" s="9">
        <v>17553959.559999999</v>
      </c>
      <c r="T278" s="9">
        <v>17553959.559999999</v>
      </c>
      <c r="U278" s="9">
        <v>17553959.559999999</v>
      </c>
      <c r="V278" s="9">
        <v>17553959.559999999</v>
      </c>
      <c r="W278" s="9">
        <v>17553959.559999999</v>
      </c>
      <c r="X278" s="9">
        <v>17553959.559999999</v>
      </c>
      <c r="Y278" s="9">
        <v>17553959.559999999</v>
      </c>
      <c r="Z278" s="9">
        <v>17553959.559999999</v>
      </c>
      <c r="AA278" s="9">
        <v>17553959.559999999</v>
      </c>
      <c r="AB278" s="9">
        <v>17553959.559999999</v>
      </c>
      <c r="AC278" s="9">
        <v>17553959.559999999</v>
      </c>
      <c r="AD278" s="9">
        <v>17553959.559999999</v>
      </c>
      <c r="AE278" s="9">
        <v>17553959.559999999</v>
      </c>
      <c r="AF278" s="16">
        <f t="shared" si="128"/>
        <v>210647514.72</v>
      </c>
      <c r="AG278" s="31">
        <v>0</v>
      </c>
      <c r="AH278" s="31">
        <f t="shared" si="159"/>
        <v>23996.001917666665</v>
      </c>
      <c r="AI278" s="30">
        <f t="shared" si="129"/>
        <v>24005.808003083333</v>
      </c>
      <c r="AJ278" s="30">
        <f t="shared" si="130"/>
        <v>23961.963945749998</v>
      </c>
      <c r="AK278" s="30">
        <f t="shared" si="131"/>
        <v>23890.09059708333</v>
      </c>
      <c r="AL278" s="30">
        <f t="shared" si="132"/>
        <v>23862.061305749998</v>
      </c>
      <c r="AM278" s="30">
        <f t="shared" si="133"/>
        <v>23867.285581583332</v>
      </c>
      <c r="AN278" s="9">
        <f t="shared" si="134"/>
        <v>23890.361480291664</v>
      </c>
      <c r="AO278" s="19">
        <f t="shared" si="135"/>
        <v>23916.754675680553</v>
      </c>
      <c r="AP278" s="19">
        <f t="shared" si="136"/>
        <v>24377.613996763885</v>
      </c>
      <c r="AQ278" s="19">
        <f t="shared" si="137"/>
        <v>26823.841011499997</v>
      </c>
      <c r="AR278" s="19">
        <f t="shared" si="138"/>
        <v>28817.750277666662</v>
      </c>
      <c r="AS278" s="19">
        <f t="shared" si="139"/>
        <v>28817.750277666662</v>
      </c>
      <c r="AT278" s="16">
        <f t="shared" si="140"/>
        <v>300227.28307048604</v>
      </c>
      <c r="AU278" s="19">
        <f t="shared" si="141"/>
        <v>28817.750277666662</v>
      </c>
      <c r="AV278" s="19">
        <f t="shared" si="142"/>
        <v>28817.750277666662</v>
      </c>
      <c r="AW278" s="19">
        <f t="shared" si="143"/>
        <v>28817.750277666662</v>
      </c>
      <c r="AX278" s="19">
        <f t="shared" si="144"/>
        <v>28817.750277666662</v>
      </c>
      <c r="AY278" s="19">
        <f t="shared" si="145"/>
        <v>28817.750277666662</v>
      </c>
      <c r="AZ278" s="19">
        <f t="shared" si="146"/>
        <v>28817.750277666662</v>
      </c>
      <c r="BA278" s="19">
        <f t="shared" si="147"/>
        <v>28817.750277666662</v>
      </c>
      <c r="BB278" s="19">
        <f t="shared" si="148"/>
        <v>28817.750277666662</v>
      </c>
      <c r="BC278" s="19">
        <f t="shared" si="149"/>
        <v>28817.750277666662</v>
      </c>
      <c r="BD278" s="19">
        <f t="shared" si="150"/>
        <v>28817.750277666662</v>
      </c>
      <c r="BE278" s="19">
        <f t="shared" si="151"/>
        <v>28817.750277666662</v>
      </c>
      <c r="BF278" s="19">
        <f t="shared" si="152"/>
        <v>28817.750277666662</v>
      </c>
      <c r="BG278" s="19">
        <f t="shared" si="153"/>
        <v>28817.750277666662</v>
      </c>
      <c r="BH278" s="19">
        <f t="shared" si="154"/>
        <v>28817.750277666662</v>
      </c>
      <c r="BI278" s="19">
        <f t="shared" si="155"/>
        <v>28817.750277666662</v>
      </c>
      <c r="BJ278" s="19">
        <f t="shared" si="156"/>
        <v>28817.750277666662</v>
      </c>
      <c r="BK278" s="16">
        <f t="shared" si="157"/>
        <v>345813.00333199993</v>
      </c>
      <c r="BM278" s="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  <c r="CG278" s="9"/>
      <c r="CH278" s="9"/>
      <c r="CI278" s="9"/>
      <c r="CJ278" s="9"/>
      <c r="CK278" s="9"/>
      <c r="CL278" s="9"/>
      <c r="CM278" s="9"/>
      <c r="CN278" s="9"/>
    </row>
    <row r="279" spans="1:92" x14ac:dyDescent="0.25">
      <c r="A279" s="33" t="s">
        <v>53</v>
      </c>
      <c r="B279" s="32">
        <v>2.2499999999999999E-2</v>
      </c>
      <c r="C279" s="30">
        <v>486900.83</v>
      </c>
      <c r="D279" s="9">
        <v>646771.09</v>
      </c>
      <c r="E279" s="9">
        <v>916150.63</v>
      </c>
      <c r="F279" s="9">
        <v>1025659.92</v>
      </c>
      <c r="G279" s="9">
        <v>1025659.92</v>
      </c>
      <c r="H279" s="9">
        <v>1053516.8999999999</v>
      </c>
      <c r="I279" s="9">
        <v>1081373.8700000001</v>
      </c>
      <c r="J279" s="9">
        <v>1082665.3616666668</v>
      </c>
      <c r="K279" s="9">
        <v>1085248.3450000002</v>
      </c>
      <c r="L279" s="9">
        <v>1087831.3283333336</v>
      </c>
      <c r="M279" s="9">
        <v>1089122.8200000003</v>
      </c>
      <c r="N279" s="9">
        <v>1089122.8200000003</v>
      </c>
      <c r="O279" s="16">
        <f t="shared" si="158"/>
        <v>11670023.835000001</v>
      </c>
      <c r="P279" s="9">
        <v>1089122.8200000003</v>
      </c>
      <c r="Q279" s="9">
        <v>1089122.8200000003</v>
      </c>
      <c r="R279" s="9">
        <v>1089122.8200000003</v>
      </c>
      <c r="S279" s="9">
        <v>1089122.8200000003</v>
      </c>
      <c r="T279" s="9">
        <v>1089122.8200000003</v>
      </c>
      <c r="U279" s="9">
        <v>1089122.8200000003</v>
      </c>
      <c r="V279" s="9">
        <v>1089122.8200000003</v>
      </c>
      <c r="W279" s="9">
        <v>1089122.8200000003</v>
      </c>
      <c r="X279" s="9">
        <v>1089122.8200000003</v>
      </c>
      <c r="Y279" s="9">
        <v>1089122.8200000003</v>
      </c>
      <c r="Z279" s="9">
        <v>1089122.8200000003</v>
      </c>
      <c r="AA279" s="9">
        <v>1089122.8200000003</v>
      </c>
      <c r="AB279" s="9">
        <v>1089122.8200000003</v>
      </c>
      <c r="AC279" s="9">
        <v>1089122.8200000003</v>
      </c>
      <c r="AD279" s="9">
        <v>1089122.8200000003</v>
      </c>
      <c r="AE279" s="9">
        <v>1089122.8200000003</v>
      </c>
      <c r="AF279" s="16">
        <f t="shared" si="128"/>
        <v>13069473.840000004</v>
      </c>
      <c r="AG279" s="31">
        <v>0</v>
      </c>
      <c r="AH279" s="31">
        <f t="shared" si="159"/>
        <v>912.93905625000002</v>
      </c>
      <c r="AI279" s="30">
        <f t="shared" si="129"/>
        <v>1212.6957937499999</v>
      </c>
      <c r="AJ279" s="30">
        <f t="shared" si="130"/>
        <v>1717.7824312499999</v>
      </c>
      <c r="AK279" s="30">
        <f t="shared" si="131"/>
        <v>1923.1123500000001</v>
      </c>
      <c r="AL279" s="30">
        <f t="shared" si="132"/>
        <v>1923.1123500000001</v>
      </c>
      <c r="AM279" s="30">
        <f t="shared" si="133"/>
        <v>1975.3441874999999</v>
      </c>
      <c r="AN279" s="9">
        <f t="shared" si="134"/>
        <v>2027.5760062500001</v>
      </c>
      <c r="AO279" s="19">
        <f t="shared" si="135"/>
        <v>2029.9975531250002</v>
      </c>
      <c r="AP279" s="19">
        <f t="shared" si="136"/>
        <v>2034.8406468750004</v>
      </c>
      <c r="AQ279" s="19">
        <f t="shared" si="137"/>
        <v>2039.6837406250004</v>
      </c>
      <c r="AR279" s="19">
        <f t="shared" si="138"/>
        <v>2042.1052875000005</v>
      </c>
      <c r="AS279" s="19">
        <f t="shared" si="139"/>
        <v>2042.1052875000005</v>
      </c>
      <c r="AT279" s="16">
        <f t="shared" si="140"/>
        <v>21881.294690625</v>
      </c>
      <c r="AU279" s="19">
        <f t="shared" si="141"/>
        <v>2042.1052875000005</v>
      </c>
      <c r="AV279" s="19">
        <f t="shared" si="142"/>
        <v>2042.1052875000005</v>
      </c>
      <c r="AW279" s="19">
        <f t="shared" si="143"/>
        <v>2042.1052875000005</v>
      </c>
      <c r="AX279" s="19">
        <f t="shared" si="144"/>
        <v>2042.1052875000005</v>
      </c>
      <c r="AY279" s="19">
        <f t="shared" si="145"/>
        <v>2042.1052875000005</v>
      </c>
      <c r="AZ279" s="19">
        <f t="shared" si="146"/>
        <v>2042.1052875000005</v>
      </c>
      <c r="BA279" s="19">
        <f t="shared" si="147"/>
        <v>2042.1052875000005</v>
      </c>
      <c r="BB279" s="19">
        <f t="shared" si="148"/>
        <v>2042.1052875000005</v>
      </c>
      <c r="BC279" s="19">
        <f t="shared" si="149"/>
        <v>2042.1052875000005</v>
      </c>
      <c r="BD279" s="19">
        <f t="shared" si="150"/>
        <v>2042.1052875000005</v>
      </c>
      <c r="BE279" s="19">
        <f t="shared" si="151"/>
        <v>2042.1052875000005</v>
      </c>
      <c r="BF279" s="19">
        <f t="shared" si="152"/>
        <v>2042.1052875000005</v>
      </c>
      <c r="BG279" s="19">
        <f t="shared" si="153"/>
        <v>2042.1052875000005</v>
      </c>
      <c r="BH279" s="19">
        <f t="shared" si="154"/>
        <v>2042.1052875000005</v>
      </c>
      <c r="BI279" s="19">
        <f t="shared" si="155"/>
        <v>2042.1052875000005</v>
      </c>
      <c r="BJ279" s="19">
        <f t="shared" si="156"/>
        <v>2042.1052875000005</v>
      </c>
      <c r="BK279" s="16">
        <f t="shared" si="157"/>
        <v>24505.263450000006</v>
      </c>
      <c r="BM279" s="9"/>
      <c r="BN279" s="9"/>
      <c r="BO279" s="9"/>
      <c r="BP279" s="9"/>
      <c r="BQ279" s="9"/>
      <c r="BR279" s="9"/>
      <c r="BS279" s="9"/>
      <c r="BT279" s="9"/>
      <c r="BU279" s="9"/>
      <c r="BV279" s="9"/>
      <c r="BW279" s="9"/>
      <c r="BX279" s="9"/>
      <c r="BY279" s="9"/>
      <c r="BZ279" s="9"/>
      <c r="CA279" s="9"/>
      <c r="CB279" s="9"/>
      <c r="CC279" s="9"/>
      <c r="CD279" s="9"/>
      <c r="CE279" s="9"/>
      <c r="CF279" s="9"/>
      <c r="CG279" s="9"/>
      <c r="CH279" s="9"/>
      <c r="CI279" s="9"/>
      <c r="CJ279" s="9"/>
      <c r="CK279" s="9"/>
      <c r="CL279" s="9"/>
      <c r="CM279" s="9"/>
      <c r="CN279" s="9"/>
    </row>
    <row r="280" spans="1:92" x14ac:dyDescent="0.25">
      <c r="A280" s="33" t="s">
        <v>52</v>
      </c>
      <c r="B280" s="32">
        <v>2.2499999999999999E-2</v>
      </c>
      <c r="C280" s="30">
        <v>1373039.8</v>
      </c>
      <c r="D280" s="9">
        <v>1354340.35</v>
      </c>
      <c r="E280" s="9">
        <v>1329561.96</v>
      </c>
      <c r="F280" s="9">
        <v>1359367.52</v>
      </c>
      <c r="G280" s="9">
        <v>1395252.01</v>
      </c>
      <c r="H280" s="9">
        <v>1395252.01</v>
      </c>
      <c r="I280" s="9">
        <v>1453648.835</v>
      </c>
      <c r="J280" s="9">
        <v>1504035.5783333331</v>
      </c>
      <c r="K280" s="9">
        <v>1561926.5699999998</v>
      </c>
      <c r="L280" s="9">
        <v>1637206.2116666667</v>
      </c>
      <c r="M280" s="9">
        <v>1666228.11</v>
      </c>
      <c r="N280" s="9">
        <v>1708347.9649999999</v>
      </c>
      <c r="O280" s="16">
        <f t="shared" si="158"/>
        <v>17738206.919999998</v>
      </c>
      <c r="P280" s="9">
        <v>1793673.7549999999</v>
      </c>
      <c r="Q280" s="9">
        <v>2010915.075</v>
      </c>
      <c r="R280" s="9">
        <v>2377706.375</v>
      </c>
      <c r="S280" s="9">
        <v>2823108.875</v>
      </c>
      <c r="T280" s="9">
        <v>3166533.32</v>
      </c>
      <c r="U280" s="9">
        <v>3436194.0599999996</v>
      </c>
      <c r="V280" s="9">
        <v>3888457.15</v>
      </c>
      <c r="W280" s="9">
        <v>4416955.0599999996</v>
      </c>
      <c r="X280" s="9">
        <v>4967776.12</v>
      </c>
      <c r="Y280" s="9">
        <v>5543848.3799999999</v>
      </c>
      <c r="Z280" s="9">
        <v>5810240.2999999989</v>
      </c>
      <c r="AA280" s="9">
        <v>5818739.8249999993</v>
      </c>
      <c r="AB280" s="9">
        <v>5824406.1749999989</v>
      </c>
      <c r="AC280" s="9">
        <v>5939967.6649999991</v>
      </c>
      <c r="AD280" s="9">
        <v>6157116.9249999989</v>
      </c>
      <c r="AE280" s="9">
        <v>6530150.6199999982</v>
      </c>
      <c r="AF280" s="16">
        <f t="shared" si="128"/>
        <v>61500385.599999994</v>
      </c>
      <c r="AG280" s="31">
        <v>0</v>
      </c>
      <c r="AH280" s="31">
        <f t="shared" si="159"/>
        <v>2574.4496250000002</v>
      </c>
      <c r="AI280" s="30">
        <f t="shared" si="129"/>
        <v>2539.3881562500001</v>
      </c>
      <c r="AJ280" s="30">
        <f t="shared" si="130"/>
        <v>2492.9286749999997</v>
      </c>
      <c r="AK280" s="30">
        <f t="shared" si="131"/>
        <v>2548.8141000000001</v>
      </c>
      <c r="AL280" s="30">
        <f t="shared" si="132"/>
        <v>2616.0975187499998</v>
      </c>
      <c r="AM280" s="30">
        <f t="shared" si="133"/>
        <v>2616.0975187499998</v>
      </c>
      <c r="AN280" s="9">
        <f t="shared" si="134"/>
        <v>2725.5915656249999</v>
      </c>
      <c r="AO280" s="19">
        <f t="shared" si="135"/>
        <v>2820.0667093749994</v>
      </c>
      <c r="AP280" s="19">
        <f t="shared" si="136"/>
        <v>2928.6123187499998</v>
      </c>
      <c r="AQ280" s="19">
        <f t="shared" si="137"/>
        <v>3069.7616468749998</v>
      </c>
      <c r="AR280" s="19">
        <f t="shared" si="138"/>
        <v>3124.17770625</v>
      </c>
      <c r="AS280" s="19">
        <f t="shared" si="139"/>
        <v>3203.1524343749998</v>
      </c>
      <c r="AT280" s="16">
        <f t="shared" si="140"/>
        <v>33259.137974999998</v>
      </c>
      <c r="AU280" s="19">
        <f t="shared" si="141"/>
        <v>3363.1382906249996</v>
      </c>
      <c r="AV280" s="19">
        <f t="shared" si="142"/>
        <v>3770.4657656249997</v>
      </c>
      <c r="AW280" s="19">
        <f t="shared" si="143"/>
        <v>4458.1994531250002</v>
      </c>
      <c r="AX280" s="19">
        <f t="shared" si="144"/>
        <v>5293.329140625</v>
      </c>
      <c r="AY280" s="19">
        <f t="shared" si="145"/>
        <v>5937.2499749999997</v>
      </c>
      <c r="AZ280" s="19">
        <f t="shared" si="146"/>
        <v>6442.8638624999994</v>
      </c>
      <c r="BA280" s="19">
        <f t="shared" si="147"/>
        <v>7290.8571562499992</v>
      </c>
      <c r="BB280" s="19">
        <f t="shared" si="148"/>
        <v>8281.7907374999995</v>
      </c>
      <c r="BC280" s="19">
        <f t="shared" si="149"/>
        <v>9314.5802249999997</v>
      </c>
      <c r="BD280" s="19">
        <f t="shared" si="150"/>
        <v>10394.715712499999</v>
      </c>
      <c r="BE280" s="19">
        <f t="shared" si="151"/>
        <v>10894.200562499998</v>
      </c>
      <c r="BF280" s="19">
        <f t="shared" si="152"/>
        <v>10910.137171874998</v>
      </c>
      <c r="BG280" s="19">
        <f t="shared" si="153"/>
        <v>10920.761578124997</v>
      </c>
      <c r="BH280" s="19">
        <f t="shared" si="154"/>
        <v>11137.439371874998</v>
      </c>
      <c r="BI280" s="19">
        <f t="shared" si="155"/>
        <v>11544.594234374998</v>
      </c>
      <c r="BJ280" s="19">
        <f t="shared" si="156"/>
        <v>12244.032412499997</v>
      </c>
      <c r="BK280" s="16">
        <f t="shared" si="157"/>
        <v>115313.22299999998</v>
      </c>
      <c r="BM280" s="9"/>
      <c r="BN280" s="9"/>
      <c r="BO280" s="9"/>
      <c r="BP280" s="9"/>
      <c r="BQ280" s="9"/>
      <c r="BR280" s="9"/>
      <c r="BS280" s="9"/>
      <c r="BT280" s="9"/>
      <c r="BU280" s="9"/>
      <c r="BV280" s="9"/>
      <c r="BW280" s="9"/>
      <c r="BX280" s="9"/>
      <c r="BY280" s="9"/>
      <c r="BZ280" s="9"/>
      <c r="CA280" s="9"/>
      <c r="CB280" s="9"/>
      <c r="CC280" s="9"/>
      <c r="CD280" s="9"/>
      <c r="CE280" s="9"/>
      <c r="CF280" s="9"/>
      <c r="CG280" s="9"/>
      <c r="CH280" s="9"/>
      <c r="CI280" s="9"/>
      <c r="CJ280" s="9"/>
      <c r="CK280" s="9"/>
      <c r="CL280" s="9"/>
      <c r="CM280" s="9"/>
      <c r="CN280" s="9"/>
    </row>
    <row r="281" spans="1:92" x14ac:dyDescent="0.25">
      <c r="A281" s="33" t="s">
        <v>51</v>
      </c>
      <c r="B281" s="32">
        <v>1.6000000000000001E-3</v>
      </c>
      <c r="C281" s="30">
        <v>220659.05</v>
      </c>
      <c r="D281" s="9">
        <v>220659.05</v>
      </c>
      <c r="E281" s="9">
        <v>220659.05</v>
      </c>
      <c r="F281" s="9">
        <v>220659.05</v>
      </c>
      <c r="G281" s="9">
        <v>220659.05</v>
      </c>
      <c r="H281" s="9">
        <v>220659.05</v>
      </c>
      <c r="I281" s="9">
        <v>220659.05</v>
      </c>
      <c r="J281" s="9">
        <v>220659.05</v>
      </c>
      <c r="K281" s="9">
        <v>220659.05</v>
      </c>
      <c r="L281" s="9">
        <v>220659.05</v>
      </c>
      <c r="M281" s="9">
        <v>220659.05</v>
      </c>
      <c r="N281" s="9">
        <v>220659.05</v>
      </c>
      <c r="O281" s="16">
        <f t="shared" si="158"/>
        <v>2647908.5999999996</v>
      </c>
      <c r="P281" s="9">
        <v>220659.05</v>
      </c>
      <c r="Q281" s="9">
        <v>220659.05</v>
      </c>
      <c r="R281" s="9">
        <v>220659.05</v>
      </c>
      <c r="S281" s="9">
        <v>220659.05</v>
      </c>
      <c r="T281" s="9">
        <v>220659.05</v>
      </c>
      <c r="U281" s="9">
        <v>220659.05</v>
      </c>
      <c r="V281" s="9">
        <v>220659.05</v>
      </c>
      <c r="W281" s="9">
        <v>220659.05</v>
      </c>
      <c r="X281" s="9">
        <v>220659.05</v>
      </c>
      <c r="Y281" s="9">
        <v>220659.05</v>
      </c>
      <c r="Z281" s="9">
        <v>220659.05</v>
      </c>
      <c r="AA281" s="9">
        <v>220659.05</v>
      </c>
      <c r="AB281" s="9">
        <v>220659.05</v>
      </c>
      <c r="AC281" s="9">
        <v>220659.05</v>
      </c>
      <c r="AD281" s="9">
        <v>220659.05</v>
      </c>
      <c r="AE281" s="9">
        <v>220659.05</v>
      </c>
      <c r="AF281" s="16">
        <f t="shared" si="128"/>
        <v>2647908.5999999996</v>
      </c>
      <c r="AG281" s="31">
        <v>0</v>
      </c>
      <c r="AH281" s="31">
        <f t="shared" si="159"/>
        <v>29.421206666666667</v>
      </c>
      <c r="AI281" s="30">
        <f t="shared" si="129"/>
        <v>29.421206666666667</v>
      </c>
      <c r="AJ281" s="30">
        <f t="shared" si="130"/>
        <v>29.421206666666667</v>
      </c>
      <c r="AK281" s="30">
        <f t="shared" si="131"/>
        <v>29.421206666666667</v>
      </c>
      <c r="AL281" s="30">
        <f t="shared" si="132"/>
        <v>29.421206666666667</v>
      </c>
      <c r="AM281" s="30">
        <f t="shared" si="133"/>
        <v>29.421206666666667</v>
      </c>
      <c r="AN281" s="9">
        <f t="shared" si="134"/>
        <v>29.421206666666667</v>
      </c>
      <c r="AO281" s="19">
        <f t="shared" si="135"/>
        <v>29.421206666666667</v>
      </c>
      <c r="AP281" s="19">
        <f t="shared" si="136"/>
        <v>29.421206666666667</v>
      </c>
      <c r="AQ281" s="19">
        <f t="shared" si="137"/>
        <v>29.421206666666667</v>
      </c>
      <c r="AR281" s="19">
        <f t="shared" si="138"/>
        <v>29.421206666666667</v>
      </c>
      <c r="AS281" s="19">
        <f t="shared" si="139"/>
        <v>29.421206666666667</v>
      </c>
      <c r="AT281" s="16">
        <f t="shared" si="140"/>
        <v>353.05447999999996</v>
      </c>
      <c r="AU281" s="19">
        <f t="shared" si="141"/>
        <v>29.421206666666667</v>
      </c>
      <c r="AV281" s="19">
        <f t="shared" si="142"/>
        <v>29.421206666666667</v>
      </c>
      <c r="AW281" s="19">
        <f t="shared" si="143"/>
        <v>29.421206666666667</v>
      </c>
      <c r="AX281" s="19">
        <f t="shared" si="144"/>
        <v>29.421206666666667</v>
      </c>
      <c r="AY281" s="19">
        <f t="shared" si="145"/>
        <v>29.421206666666667</v>
      </c>
      <c r="AZ281" s="19">
        <f t="shared" si="146"/>
        <v>29.421206666666667</v>
      </c>
      <c r="BA281" s="19">
        <f t="shared" si="147"/>
        <v>29.421206666666667</v>
      </c>
      <c r="BB281" s="19">
        <f t="shared" si="148"/>
        <v>29.421206666666667</v>
      </c>
      <c r="BC281" s="19">
        <f t="shared" si="149"/>
        <v>29.421206666666667</v>
      </c>
      <c r="BD281" s="19">
        <f t="shared" si="150"/>
        <v>29.421206666666667</v>
      </c>
      <c r="BE281" s="19">
        <f t="shared" si="151"/>
        <v>29.421206666666667</v>
      </c>
      <c r="BF281" s="19">
        <f t="shared" si="152"/>
        <v>29.421206666666667</v>
      </c>
      <c r="BG281" s="19">
        <f t="shared" si="153"/>
        <v>29.421206666666667</v>
      </c>
      <c r="BH281" s="19">
        <f t="shared" si="154"/>
        <v>29.421206666666667</v>
      </c>
      <c r="BI281" s="19">
        <f t="shared" si="155"/>
        <v>29.421206666666667</v>
      </c>
      <c r="BJ281" s="19">
        <f t="shared" si="156"/>
        <v>29.421206666666667</v>
      </c>
      <c r="BK281" s="16">
        <f t="shared" si="157"/>
        <v>353.05447999999996</v>
      </c>
      <c r="BM281" s="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  <c r="CG281" s="9"/>
      <c r="CH281" s="9"/>
      <c r="CI281" s="9"/>
      <c r="CJ281" s="9"/>
      <c r="CK281" s="9"/>
      <c r="CL281" s="9"/>
      <c r="CM281" s="9"/>
      <c r="CN281" s="9"/>
    </row>
    <row r="282" spans="1:92" x14ac:dyDescent="0.25">
      <c r="A282" s="33" t="s">
        <v>50</v>
      </c>
      <c r="B282" s="32">
        <v>7.9000000000000008E-3</v>
      </c>
      <c r="C282" s="30">
        <v>37000596.670000002</v>
      </c>
      <c r="D282" s="9">
        <v>38147430.409999996</v>
      </c>
      <c r="E282" s="9">
        <v>38139395.030000001</v>
      </c>
      <c r="F282" s="9">
        <v>38705474.780000001</v>
      </c>
      <c r="G282" s="9">
        <v>39298724.490000002</v>
      </c>
      <c r="H282" s="9">
        <v>39320125.170000002</v>
      </c>
      <c r="I282" s="9">
        <v>42690576.079999998</v>
      </c>
      <c r="J282" s="9">
        <v>46206405.796666667</v>
      </c>
      <c r="K282" s="9">
        <v>47668694</v>
      </c>
      <c r="L282" s="9">
        <v>49211806.698333338</v>
      </c>
      <c r="M282" s="9">
        <v>49442215.390000001</v>
      </c>
      <c r="N282" s="9">
        <v>49442215.390000001</v>
      </c>
      <c r="O282" s="16">
        <f t="shared" si="158"/>
        <v>515273659.90499997</v>
      </c>
      <c r="P282" s="9">
        <v>49442215.390000001</v>
      </c>
      <c r="Q282" s="9">
        <v>49442215.390000001</v>
      </c>
      <c r="R282" s="9">
        <v>49442215.390000001</v>
      </c>
      <c r="S282" s="9">
        <v>49442215.390000001</v>
      </c>
      <c r="T282" s="9">
        <v>49442215.390000001</v>
      </c>
      <c r="U282" s="9">
        <v>49477346.759999998</v>
      </c>
      <c r="V282" s="9">
        <v>49512478.130000003</v>
      </c>
      <c r="W282" s="9">
        <v>49616189.480000004</v>
      </c>
      <c r="X282" s="9">
        <v>49719900.830000006</v>
      </c>
      <c r="Y282" s="9">
        <v>49719900.830000006</v>
      </c>
      <c r="Z282" s="9">
        <v>49719900.830000006</v>
      </c>
      <c r="AA282" s="9">
        <v>49719900.830000006</v>
      </c>
      <c r="AB282" s="9">
        <v>49719900.830000006</v>
      </c>
      <c r="AC282" s="9">
        <v>49719900.830000006</v>
      </c>
      <c r="AD282" s="9">
        <v>49727267.085000008</v>
      </c>
      <c r="AE282" s="9">
        <v>49734633.340000004</v>
      </c>
      <c r="AF282" s="16">
        <f t="shared" si="128"/>
        <v>595829535.16499996</v>
      </c>
      <c r="AG282" s="31">
        <v>0</v>
      </c>
      <c r="AH282" s="31">
        <f t="shared" si="159"/>
        <v>24358.726141083334</v>
      </c>
      <c r="AI282" s="30">
        <f t="shared" si="129"/>
        <v>25113.725019916666</v>
      </c>
      <c r="AJ282" s="30">
        <f t="shared" si="130"/>
        <v>25108.435061416669</v>
      </c>
      <c r="AK282" s="30">
        <f t="shared" si="131"/>
        <v>25481.104230166668</v>
      </c>
      <c r="AL282" s="30">
        <f t="shared" si="132"/>
        <v>25871.660289250001</v>
      </c>
      <c r="AM282" s="30">
        <f t="shared" si="133"/>
        <v>25885.749070250004</v>
      </c>
      <c r="AN282" s="9">
        <f t="shared" si="134"/>
        <v>28104.629252666666</v>
      </c>
      <c r="AO282" s="19">
        <f t="shared" si="135"/>
        <v>30419.217149472224</v>
      </c>
      <c r="AP282" s="19">
        <f t="shared" si="136"/>
        <v>31381.890216666667</v>
      </c>
      <c r="AQ282" s="19">
        <f t="shared" si="137"/>
        <v>32397.77274306945</v>
      </c>
      <c r="AR282" s="19">
        <f t="shared" si="138"/>
        <v>32549.458465083335</v>
      </c>
      <c r="AS282" s="19">
        <f t="shared" si="139"/>
        <v>32549.458465083335</v>
      </c>
      <c r="AT282" s="16">
        <f t="shared" si="140"/>
        <v>339221.82610412501</v>
      </c>
      <c r="AU282" s="19">
        <f t="shared" si="141"/>
        <v>32549.458465083335</v>
      </c>
      <c r="AV282" s="19">
        <f t="shared" si="142"/>
        <v>32549.458465083335</v>
      </c>
      <c r="AW282" s="19">
        <f t="shared" si="143"/>
        <v>32549.458465083335</v>
      </c>
      <c r="AX282" s="19">
        <f t="shared" si="144"/>
        <v>32549.458465083335</v>
      </c>
      <c r="AY282" s="19">
        <f t="shared" si="145"/>
        <v>32549.458465083335</v>
      </c>
      <c r="AZ282" s="19">
        <f t="shared" si="146"/>
        <v>32572.586617000001</v>
      </c>
      <c r="BA282" s="19">
        <f t="shared" si="147"/>
        <v>32595.71476891667</v>
      </c>
      <c r="BB282" s="19">
        <f t="shared" si="148"/>
        <v>32663.991407666672</v>
      </c>
      <c r="BC282" s="19">
        <f t="shared" si="149"/>
        <v>32732.268046416673</v>
      </c>
      <c r="BD282" s="19">
        <f t="shared" si="150"/>
        <v>32732.268046416673</v>
      </c>
      <c r="BE282" s="19">
        <f t="shared" si="151"/>
        <v>32732.268046416673</v>
      </c>
      <c r="BF282" s="19">
        <f t="shared" si="152"/>
        <v>32732.268046416673</v>
      </c>
      <c r="BG282" s="19">
        <f t="shared" si="153"/>
        <v>32732.268046416673</v>
      </c>
      <c r="BH282" s="19">
        <f t="shared" si="154"/>
        <v>32732.268046416673</v>
      </c>
      <c r="BI282" s="19">
        <f t="shared" si="155"/>
        <v>32737.117497625008</v>
      </c>
      <c r="BJ282" s="19">
        <f t="shared" si="156"/>
        <v>32741.966948833338</v>
      </c>
      <c r="BK282" s="16">
        <f t="shared" si="157"/>
        <v>392254.44398362498</v>
      </c>
      <c r="BM282" s="9"/>
      <c r="BN282" s="9"/>
      <c r="BO282" s="9"/>
      <c r="BP282" s="9"/>
      <c r="BQ282" s="9"/>
      <c r="BR282" s="9"/>
      <c r="BS282" s="9"/>
      <c r="BT282" s="9"/>
      <c r="BU282" s="9"/>
      <c r="BV282" s="9"/>
      <c r="BW282" s="9"/>
      <c r="BX282" s="9"/>
      <c r="BY282" s="9"/>
      <c r="BZ282" s="9"/>
      <c r="CA282" s="9"/>
      <c r="CB282" s="9"/>
      <c r="CC282" s="9"/>
      <c r="CD282" s="9"/>
      <c r="CE282" s="9"/>
      <c r="CF282" s="9"/>
      <c r="CG282" s="9"/>
      <c r="CH282" s="9"/>
      <c r="CI282" s="9"/>
      <c r="CJ282" s="9"/>
      <c r="CK282" s="9"/>
      <c r="CL282" s="9"/>
      <c r="CM282" s="9"/>
      <c r="CN282" s="9"/>
    </row>
    <row r="283" spans="1:92" x14ac:dyDescent="0.25">
      <c r="A283" s="33" t="s">
        <v>49</v>
      </c>
      <c r="B283" s="32">
        <v>0</v>
      </c>
      <c r="C283" s="30">
        <v>59724.58</v>
      </c>
      <c r="D283" s="9">
        <v>59724.58</v>
      </c>
      <c r="E283" s="9">
        <v>59724.58</v>
      </c>
      <c r="F283" s="9">
        <v>59724.58</v>
      </c>
      <c r="G283" s="9">
        <v>59724.58</v>
      </c>
      <c r="H283" s="9">
        <v>59724.58</v>
      </c>
      <c r="I283" s="9">
        <v>59724.58</v>
      </c>
      <c r="J283" s="9">
        <v>59724.58</v>
      </c>
      <c r="K283" s="9">
        <v>59724.58</v>
      </c>
      <c r="L283" s="9">
        <v>59724.58</v>
      </c>
      <c r="M283" s="9">
        <v>59724.58</v>
      </c>
      <c r="N283" s="9">
        <v>59724.58</v>
      </c>
      <c r="O283" s="16">
        <f t="shared" si="158"/>
        <v>716694.96</v>
      </c>
      <c r="P283" s="9">
        <v>59724.58</v>
      </c>
      <c r="Q283" s="9">
        <v>59724.58</v>
      </c>
      <c r="R283" s="9">
        <v>59724.58</v>
      </c>
      <c r="S283" s="9">
        <v>59724.58</v>
      </c>
      <c r="T283" s="9">
        <v>59724.58</v>
      </c>
      <c r="U283" s="9">
        <v>59724.58</v>
      </c>
      <c r="V283" s="9">
        <v>59724.58</v>
      </c>
      <c r="W283" s="9">
        <v>59724.58</v>
      </c>
      <c r="X283" s="9">
        <v>59724.58</v>
      </c>
      <c r="Y283" s="9">
        <v>59724.58</v>
      </c>
      <c r="Z283" s="9">
        <v>59724.58</v>
      </c>
      <c r="AA283" s="9">
        <v>59724.58</v>
      </c>
      <c r="AB283" s="9">
        <v>59724.58</v>
      </c>
      <c r="AC283" s="9">
        <v>59724.58</v>
      </c>
      <c r="AD283" s="9">
        <v>59724.58</v>
      </c>
      <c r="AE283" s="9">
        <v>59724.58</v>
      </c>
      <c r="AF283" s="16">
        <f t="shared" si="128"/>
        <v>716694.96</v>
      </c>
      <c r="AG283" s="31">
        <v>0</v>
      </c>
      <c r="AH283" s="31">
        <f t="shared" si="159"/>
        <v>0</v>
      </c>
      <c r="AI283" s="30">
        <f t="shared" si="129"/>
        <v>0</v>
      </c>
      <c r="AJ283" s="30">
        <f t="shared" si="130"/>
        <v>0</v>
      </c>
      <c r="AK283" s="30">
        <f t="shared" si="131"/>
        <v>0</v>
      </c>
      <c r="AL283" s="30">
        <f t="shared" si="132"/>
        <v>0</v>
      </c>
      <c r="AM283" s="30">
        <f t="shared" si="133"/>
        <v>0</v>
      </c>
      <c r="AN283" s="9">
        <f t="shared" si="134"/>
        <v>0</v>
      </c>
      <c r="AO283" s="19">
        <f t="shared" si="135"/>
        <v>0</v>
      </c>
      <c r="AP283" s="19">
        <f t="shared" si="136"/>
        <v>0</v>
      </c>
      <c r="AQ283" s="19">
        <f t="shared" si="137"/>
        <v>0</v>
      </c>
      <c r="AR283" s="19">
        <f t="shared" si="138"/>
        <v>0</v>
      </c>
      <c r="AS283" s="19">
        <f t="shared" si="139"/>
        <v>0</v>
      </c>
      <c r="AT283" s="16">
        <f t="shared" si="140"/>
        <v>0</v>
      </c>
      <c r="AU283" s="19">
        <f t="shared" si="141"/>
        <v>0</v>
      </c>
      <c r="AV283" s="19">
        <f t="shared" si="142"/>
        <v>0</v>
      </c>
      <c r="AW283" s="19">
        <f t="shared" si="143"/>
        <v>0</v>
      </c>
      <c r="AX283" s="19">
        <f t="shared" si="144"/>
        <v>0</v>
      </c>
      <c r="AY283" s="19">
        <f t="shared" si="145"/>
        <v>0</v>
      </c>
      <c r="AZ283" s="19">
        <f t="shared" si="146"/>
        <v>0</v>
      </c>
      <c r="BA283" s="19">
        <f t="shared" si="147"/>
        <v>0</v>
      </c>
      <c r="BB283" s="19">
        <f t="shared" si="148"/>
        <v>0</v>
      </c>
      <c r="BC283" s="19">
        <f t="shared" si="149"/>
        <v>0</v>
      </c>
      <c r="BD283" s="19">
        <f t="shared" si="150"/>
        <v>0</v>
      </c>
      <c r="BE283" s="19">
        <f t="shared" si="151"/>
        <v>0</v>
      </c>
      <c r="BF283" s="19">
        <f t="shared" si="152"/>
        <v>0</v>
      </c>
      <c r="BG283" s="19">
        <f t="shared" si="153"/>
        <v>0</v>
      </c>
      <c r="BH283" s="19">
        <f t="shared" si="154"/>
        <v>0</v>
      </c>
      <c r="BI283" s="19">
        <f t="shared" si="155"/>
        <v>0</v>
      </c>
      <c r="BJ283" s="19">
        <f t="shared" si="156"/>
        <v>0</v>
      </c>
      <c r="BK283" s="16">
        <f t="shared" si="157"/>
        <v>0</v>
      </c>
      <c r="BM283" s="9"/>
      <c r="BN283" s="9"/>
      <c r="BO283" s="9"/>
      <c r="BP283" s="9"/>
      <c r="BQ283" s="9"/>
      <c r="BR283" s="9"/>
      <c r="BS283" s="9"/>
      <c r="BT283" s="9"/>
      <c r="BU283" s="9"/>
      <c r="BV283" s="9"/>
      <c r="BW283" s="9"/>
      <c r="BX283" s="9"/>
      <c r="BY283" s="9"/>
      <c r="BZ283" s="9"/>
      <c r="CA283" s="9"/>
      <c r="CB283" s="9"/>
      <c r="CC283" s="9"/>
      <c r="CD283" s="9"/>
      <c r="CE283" s="9"/>
      <c r="CF283" s="9"/>
      <c r="CG283" s="9"/>
      <c r="CH283" s="9"/>
      <c r="CI283" s="9"/>
      <c r="CJ283" s="9"/>
      <c r="CK283" s="9"/>
      <c r="CL283" s="9"/>
      <c r="CM283" s="9"/>
      <c r="CN283" s="9"/>
    </row>
    <row r="284" spans="1:92" x14ac:dyDescent="0.25">
      <c r="A284" s="33" t="s">
        <v>48</v>
      </c>
      <c r="B284" s="32">
        <v>0</v>
      </c>
      <c r="C284" s="30">
        <v>74018.23</v>
      </c>
      <c r="D284" s="9">
        <v>74018.23</v>
      </c>
      <c r="E284" s="9">
        <v>74018.23</v>
      </c>
      <c r="F284" s="9">
        <v>74018.23</v>
      </c>
      <c r="G284" s="9">
        <v>74018.23</v>
      </c>
      <c r="H284" s="9">
        <v>74018.23</v>
      </c>
      <c r="I284" s="9">
        <v>74018.23</v>
      </c>
      <c r="J284" s="9">
        <v>74018.23</v>
      </c>
      <c r="K284" s="9">
        <v>74018.23</v>
      </c>
      <c r="L284" s="9">
        <v>74018.23</v>
      </c>
      <c r="M284" s="9">
        <v>74018.23</v>
      </c>
      <c r="N284" s="9">
        <v>74018.23</v>
      </c>
      <c r="O284" s="16">
        <f t="shared" si="158"/>
        <v>888218.75999999989</v>
      </c>
      <c r="P284" s="9">
        <v>74018.23</v>
      </c>
      <c r="Q284" s="9">
        <v>74018.23</v>
      </c>
      <c r="R284" s="9">
        <v>74018.23</v>
      </c>
      <c r="S284" s="9">
        <v>74018.23</v>
      </c>
      <c r="T284" s="9">
        <v>74018.23</v>
      </c>
      <c r="U284" s="9">
        <v>74018.23</v>
      </c>
      <c r="V284" s="9">
        <v>74018.23</v>
      </c>
      <c r="W284" s="9">
        <v>74018.23</v>
      </c>
      <c r="X284" s="9">
        <v>74018.23</v>
      </c>
      <c r="Y284" s="9">
        <v>74018.23</v>
      </c>
      <c r="Z284" s="9">
        <v>74018.23</v>
      </c>
      <c r="AA284" s="9">
        <v>74018.23</v>
      </c>
      <c r="AB284" s="9">
        <v>74018.23</v>
      </c>
      <c r="AC284" s="9">
        <v>74018.23</v>
      </c>
      <c r="AD284" s="9">
        <v>74018.23</v>
      </c>
      <c r="AE284" s="9">
        <v>74018.23</v>
      </c>
      <c r="AF284" s="16">
        <f t="shared" si="128"/>
        <v>888218.75999999989</v>
      </c>
      <c r="AG284" s="31">
        <v>0</v>
      </c>
      <c r="AH284" s="31">
        <f t="shared" si="159"/>
        <v>0</v>
      </c>
      <c r="AI284" s="30">
        <f t="shared" si="129"/>
        <v>0</v>
      </c>
      <c r="AJ284" s="30">
        <f t="shared" si="130"/>
        <v>0</v>
      </c>
      <c r="AK284" s="30">
        <f t="shared" si="131"/>
        <v>0</v>
      </c>
      <c r="AL284" s="30">
        <f t="shared" si="132"/>
        <v>0</v>
      </c>
      <c r="AM284" s="30">
        <f t="shared" si="133"/>
        <v>0</v>
      </c>
      <c r="AN284" s="9">
        <f t="shared" si="134"/>
        <v>0</v>
      </c>
      <c r="AO284" s="19">
        <f t="shared" si="135"/>
        <v>0</v>
      </c>
      <c r="AP284" s="19">
        <f t="shared" si="136"/>
        <v>0</v>
      </c>
      <c r="AQ284" s="19">
        <f t="shared" si="137"/>
        <v>0</v>
      </c>
      <c r="AR284" s="19">
        <f t="shared" si="138"/>
        <v>0</v>
      </c>
      <c r="AS284" s="19">
        <f t="shared" si="139"/>
        <v>0</v>
      </c>
      <c r="AT284" s="16">
        <f t="shared" si="140"/>
        <v>0</v>
      </c>
      <c r="AU284" s="19">
        <f t="shared" si="141"/>
        <v>0</v>
      </c>
      <c r="AV284" s="19">
        <f t="shared" si="142"/>
        <v>0</v>
      </c>
      <c r="AW284" s="19">
        <f t="shared" si="143"/>
        <v>0</v>
      </c>
      <c r="AX284" s="19">
        <f t="shared" si="144"/>
        <v>0</v>
      </c>
      <c r="AY284" s="19">
        <f t="shared" si="145"/>
        <v>0</v>
      </c>
      <c r="AZ284" s="19">
        <f t="shared" si="146"/>
        <v>0</v>
      </c>
      <c r="BA284" s="19">
        <f t="shared" si="147"/>
        <v>0</v>
      </c>
      <c r="BB284" s="19">
        <f t="shared" si="148"/>
        <v>0</v>
      </c>
      <c r="BC284" s="19">
        <f t="shared" si="149"/>
        <v>0</v>
      </c>
      <c r="BD284" s="19">
        <f t="shared" si="150"/>
        <v>0</v>
      </c>
      <c r="BE284" s="19">
        <f t="shared" si="151"/>
        <v>0</v>
      </c>
      <c r="BF284" s="19">
        <f t="shared" si="152"/>
        <v>0</v>
      </c>
      <c r="BG284" s="19">
        <f t="shared" si="153"/>
        <v>0</v>
      </c>
      <c r="BH284" s="19">
        <f t="shared" si="154"/>
        <v>0</v>
      </c>
      <c r="BI284" s="19">
        <f t="shared" si="155"/>
        <v>0</v>
      </c>
      <c r="BJ284" s="19">
        <f t="shared" si="156"/>
        <v>0</v>
      </c>
      <c r="BK284" s="16">
        <f t="shared" si="157"/>
        <v>0</v>
      </c>
      <c r="BM284" s="9"/>
      <c r="BN284" s="9"/>
      <c r="BO284" s="9"/>
      <c r="BP284" s="9"/>
      <c r="BQ284" s="9"/>
      <c r="BR284" s="9"/>
      <c r="BS284" s="9"/>
      <c r="BT284" s="9"/>
      <c r="BU284" s="9"/>
      <c r="BV284" s="9"/>
      <c r="BW284" s="9"/>
      <c r="BX284" s="9"/>
      <c r="BY284" s="9"/>
      <c r="BZ284" s="9"/>
      <c r="CA284" s="9"/>
      <c r="CB284" s="9"/>
      <c r="CC284" s="9"/>
      <c r="CD284" s="9"/>
      <c r="CE284" s="9"/>
      <c r="CF284" s="9"/>
      <c r="CG284" s="9"/>
      <c r="CH284" s="9"/>
      <c r="CI284" s="9"/>
      <c r="CJ284" s="9"/>
      <c r="CK284" s="9"/>
      <c r="CL284" s="9"/>
      <c r="CM284" s="9"/>
      <c r="CN284" s="9"/>
    </row>
    <row r="285" spans="1:92" x14ac:dyDescent="0.25">
      <c r="A285" s="33" t="s">
        <v>47</v>
      </c>
      <c r="B285" s="32">
        <v>1.46E-2</v>
      </c>
      <c r="C285" s="30">
        <v>483335.01</v>
      </c>
      <c r="D285" s="9">
        <v>483335.01</v>
      </c>
      <c r="E285" s="9">
        <v>483335.01</v>
      </c>
      <c r="F285" s="9">
        <v>447144.82</v>
      </c>
      <c r="G285" s="9">
        <v>410954.62</v>
      </c>
      <c r="H285" s="9">
        <v>410954.62</v>
      </c>
      <c r="I285" s="9">
        <v>410954.62</v>
      </c>
      <c r="J285" s="9">
        <v>410954.62</v>
      </c>
      <c r="K285" s="9">
        <v>410954.62</v>
      </c>
      <c r="L285" s="9">
        <v>410954.62</v>
      </c>
      <c r="M285" s="9">
        <v>410954.62</v>
      </c>
      <c r="N285" s="9">
        <v>410954.62</v>
      </c>
      <c r="O285" s="16">
        <f t="shared" si="158"/>
        <v>5184786.8100000005</v>
      </c>
      <c r="P285" s="9">
        <v>410954.62</v>
      </c>
      <c r="Q285" s="9">
        <v>410954.62</v>
      </c>
      <c r="R285" s="9">
        <v>410954.62</v>
      </c>
      <c r="S285" s="9">
        <v>410954.62</v>
      </c>
      <c r="T285" s="9">
        <v>410954.62</v>
      </c>
      <c r="U285" s="9">
        <v>410954.62</v>
      </c>
      <c r="V285" s="9">
        <v>410954.62</v>
      </c>
      <c r="W285" s="9">
        <v>410954.62</v>
      </c>
      <c r="X285" s="9">
        <v>410954.62</v>
      </c>
      <c r="Y285" s="9">
        <v>410954.62</v>
      </c>
      <c r="Z285" s="9">
        <v>410954.62</v>
      </c>
      <c r="AA285" s="9">
        <v>410954.62</v>
      </c>
      <c r="AB285" s="9">
        <v>410954.62</v>
      </c>
      <c r="AC285" s="9">
        <v>410954.62</v>
      </c>
      <c r="AD285" s="9">
        <v>410954.62</v>
      </c>
      <c r="AE285" s="9">
        <v>410954.62</v>
      </c>
      <c r="AF285" s="16">
        <f t="shared" si="128"/>
        <v>4931455.4400000004</v>
      </c>
      <c r="AG285" s="31">
        <v>0</v>
      </c>
      <c r="AH285" s="31">
        <f t="shared" si="159"/>
        <v>588.05759550000005</v>
      </c>
      <c r="AI285" s="30">
        <f t="shared" si="129"/>
        <v>588.05759550000005</v>
      </c>
      <c r="AJ285" s="30">
        <f t="shared" si="130"/>
        <v>588.05759550000005</v>
      </c>
      <c r="AK285" s="30">
        <f t="shared" si="131"/>
        <v>544.02619766666669</v>
      </c>
      <c r="AL285" s="30">
        <f t="shared" si="132"/>
        <v>499.99478766666664</v>
      </c>
      <c r="AM285" s="30">
        <f t="shared" si="133"/>
        <v>499.99478766666664</v>
      </c>
      <c r="AN285" s="9">
        <f t="shared" si="134"/>
        <v>499.99478766666664</v>
      </c>
      <c r="AO285" s="19">
        <f t="shared" si="135"/>
        <v>499.99478766666664</v>
      </c>
      <c r="AP285" s="19">
        <f t="shared" si="136"/>
        <v>499.99478766666664</v>
      </c>
      <c r="AQ285" s="19">
        <f t="shared" si="137"/>
        <v>499.99478766666664</v>
      </c>
      <c r="AR285" s="19">
        <f t="shared" si="138"/>
        <v>499.99478766666664</v>
      </c>
      <c r="AS285" s="19">
        <f t="shared" si="139"/>
        <v>499.99478766666664</v>
      </c>
      <c r="AT285" s="16">
        <f t="shared" si="140"/>
        <v>6308.1572855000004</v>
      </c>
      <c r="AU285" s="19">
        <f t="shared" si="141"/>
        <v>499.99478766666664</v>
      </c>
      <c r="AV285" s="19">
        <f t="shared" si="142"/>
        <v>499.99478766666664</v>
      </c>
      <c r="AW285" s="19">
        <f t="shared" si="143"/>
        <v>499.99478766666664</v>
      </c>
      <c r="AX285" s="19">
        <f t="shared" si="144"/>
        <v>499.99478766666664</v>
      </c>
      <c r="AY285" s="19">
        <f t="shared" si="145"/>
        <v>499.99478766666664</v>
      </c>
      <c r="AZ285" s="19">
        <f t="shared" si="146"/>
        <v>499.99478766666664</v>
      </c>
      <c r="BA285" s="19">
        <f t="shared" si="147"/>
        <v>499.99478766666664</v>
      </c>
      <c r="BB285" s="19">
        <f t="shared" si="148"/>
        <v>499.99478766666664</v>
      </c>
      <c r="BC285" s="19">
        <f t="shared" si="149"/>
        <v>499.99478766666664</v>
      </c>
      <c r="BD285" s="19">
        <f t="shared" si="150"/>
        <v>499.99478766666664</v>
      </c>
      <c r="BE285" s="19">
        <f t="shared" si="151"/>
        <v>499.99478766666664</v>
      </c>
      <c r="BF285" s="19">
        <f t="shared" si="152"/>
        <v>499.99478766666664</v>
      </c>
      <c r="BG285" s="19">
        <f t="shared" si="153"/>
        <v>499.99478766666664</v>
      </c>
      <c r="BH285" s="19">
        <f t="shared" si="154"/>
        <v>499.99478766666664</v>
      </c>
      <c r="BI285" s="19">
        <f t="shared" si="155"/>
        <v>499.99478766666664</v>
      </c>
      <c r="BJ285" s="19">
        <f t="shared" si="156"/>
        <v>499.99478766666664</v>
      </c>
      <c r="BK285" s="16">
        <f t="shared" si="157"/>
        <v>5999.9374520000001</v>
      </c>
      <c r="BM285" s="9"/>
      <c r="BN285" s="9"/>
      <c r="BO285" s="9"/>
      <c r="BP285" s="9"/>
      <c r="BQ285" s="9"/>
      <c r="BR285" s="9"/>
      <c r="BS285" s="9"/>
      <c r="BT285" s="9"/>
      <c r="BU285" s="9"/>
      <c r="BV285" s="9"/>
      <c r="BW285" s="9"/>
      <c r="BX285" s="9"/>
      <c r="BY285" s="9"/>
      <c r="BZ285" s="9"/>
      <c r="CA285" s="9"/>
      <c r="CB285" s="9"/>
      <c r="CC285" s="9"/>
      <c r="CD285" s="9"/>
      <c r="CE285" s="9"/>
      <c r="CF285" s="9"/>
      <c r="CG285" s="9"/>
      <c r="CH285" s="9"/>
      <c r="CI285" s="9"/>
      <c r="CJ285" s="9"/>
      <c r="CK285" s="9"/>
      <c r="CL285" s="9"/>
      <c r="CM285" s="9"/>
      <c r="CN285" s="9"/>
    </row>
    <row r="286" spans="1:92" x14ac:dyDescent="0.25">
      <c r="A286" s="33" t="s">
        <v>46</v>
      </c>
      <c r="B286" s="32">
        <v>5.2600000000000001E-2</v>
      </c>
      <c r="C286" s="30">
        <v>478536.45</v>
      </c>
      <c r="D286" s="9">
        <v>478536.45</v>
      </c>
      <c r="E286" s="9">
        <v>478536.45</v>
      </c>
      <c r="F286" s="9">
        <v>493467.33</v>
      </c>
      <c r="G286" s="9">
        <v>508398.2</v>
      </c>
      <c r="H286" s="9">
        <v>508398.2</v>
      </c>
      <c r="I286" s="9">
        <v>508398.2</v>
      </c>
      <c r="J286" s="9">
        <v>508398.2</v>
      </c>
      <c r="K286" s="9">
        <v>508398.2</v>
      </c>
      <c r="L286" s="9">
        <v>520994.2</v>
      </c>
      <c r="M286" s="9">
        <v>533590.19999999995</v>
      </c>
      <c r="N286" s="9">
        <v>533590.19999999995</v>
      </c>
      <c r="O286" s="16">
        <f t="shared" si="158"/>
        <v>6059242.2800000012</v>
      </c>
      <c r="P286" s="9">
        <v>533590.19999999995</v>
      </c>
      <c r="Q286" s="9">
        <v>533590.19999999995</v>
      </c>
      <c r="R286" s="9">
        <v>533590.19999999995</v>
      </c>
      <c r="S286" s="9">
        <v>533590.19999999995</v>
      </c>
      <c r="T286" s="9">
        <v>533590.19999999995</v>
      </c>
      <c r="U286" s="9">
        <v>533590.19999999995</v>
      </c>
      <c r="V286" s="9">
        <v>533590.19999999995</v>
      </c>
      <c r="W286" s="9">
        <v>533590.19999999995</v>
      </c>
      <c r="X286" s="9">
        <v>533590.19999999995</v>
      </c>
      <c r="Y286" s="9">
        <v>533590.19999999995</v>
      </c>
      <c r="Z286" s="9">
        <v>533590.19999999995</v>
      </c>
      <c r="AA286" s="9">
        <v>533590.19999999995</v>
      </c>
      <c r="AB286" s="9">
        <v>533590.19999999995</v>
      </c>
      <c r="AC286" s="9">
        <v>533590.19999999995</v>
      </c>
      <c r="AD286" s="9">
        <v>533590.19999999995</v>
      </c>
      <c r="AE286" s="9">
        <v>533590.19999999995</v>
      </c>
      <c r="AF286" s="16">
        <f t="shared" si="128"/>
        <v>6403082.4000000013</v>
      </c>
      <c r="AG286" s="31">
        <v>0</v>
      </c>
      <c r="AH286" s="31">
        <f t="shared" si="159"/>
        <v>2097.5847725000003</v>
      </c>
      <c r="AI286" s="30">
        <f t="shared" si="129"/>
        <v>2097.5847725000003</v>
      </c>
      <c r="AJ286" s="30">
        <f t="shared" si="130"/>
        <v>2097.5847725000003</v>
      </c>
      <c r="AK286" s="30">
        <f t="shared" si="131"/>
        <v>2163.0317965000004</v>
      </c>
      <c r="AL286" s="30">
        <f t="shared" si="132"/>
        <v>2228.4787766666668</v>
      </c>
      <c r="AM286" s="30">
        <f t="shared" si="133"/>
        <v>2228.4787766666668</v>
      </c>
      <c r="AN286" s="9">
        <f t="shared" si="134"/>
        <v>2228.4787766666668</v>
      </c>
      <c r="AO286" s="19">
        <f t="shared" si="135"/>
        <v>2228.4787766666668</v>
      </c>
      <c r="AP286" s="19">
        <f t="shared" si="136"/>
        <v>2228.4787766666668</v>
      </c>
      <c r="AQ286" s="19">
        <f t="shared" si="137"/>
        <v>2283.6912433333337</v>
      </c>
      <c r="AR286" s="19">
        <f t="shared" si="138"/>
        <v>2338.90371</v>
      </c>
      <c r="AS286" s="19">
        <f t="shared" si="139"/>
        <v>2338.90371</v>
      </c>
      <c r="AT286" s="16">
        <f t="shared" si="140"/>
        <v>26559.678660666676</v>
      </c>
      <c r="AU286" s="19">
        <f t="shared" si="141"/>
        <v>2338.90371</v>
      </c>
      <c r="AV286" s="19">
        <f t="shared" si="142"/>
        <v>2338.90371</v>
      </c>
      <c r="AW286" s="19">
        <f t="shared" si="143"/>
        <v>2338.90371</v>
      </c>
      <c r="AX286" s="19">
        <f t="shared" si="144"/>
        <v>2338.90371</v>
      </c>
      <c r="AY286" s="19">
        <f t="shared" si="145"/>
        <v>2338.90371</v>
      </c>
      <c r="AZ286" s="19">
        <f t="shared" si="146"/>
        <v>2338.90371</v>
      </c>
      <c r="BA286" s="19">
        <f t="shared" si="147"/>
        <v>2338.90371</v>
      </c>
      <c r="BB286" s="19">
        <f t="shared" si="148"/>
        <v>2338.90371</v>
      </c>
      <c r="BC286" s="19">
        <f t="shared" si="149"/>
        <v>2338.90371</v>
      </c>
      <c r="BD286" s="19">
        <f t="shared" si="150"/>
        <v>2338.90371</v>
      </c>
      <c r="BE286" s="19">
        <f t="shared" si="151"/>
        <v>2338.90371</v>
      </c>
      <c r="BF286" s="19">
        <f t="shared" si="152"/>
        <v>2338.90371</v>
      </c>
      <c r="BG286" s="19">
        <f t="shared" si="153"/>
        <v>2338.90371</v>
      </c>
      <c r="BH286" s="19">
        <f t="shared" si="154"/>
        <v>2338.90371</v>
      </c>
      <c r="BI286" s="19">
        <f t="shared" si="155"/>
        <v>2338.90371</v>
      </c>
      <c r="BJ286" s="19">
        <f t="shared" si="156"/>
        <v>2338.90371</v>
      </c>
      <c r="BK286" s="16">
        <f t="shared" si="157"/>
        <v>28066.84452000001</v>
      </c>
      <c r="BM286" s="9"/>
      <c r="BN286" s="9"/>
      <c r="BO286" s="9"/>
      <c r="BP286" s="9"/>
      <c r="BQ286" s="9"/>
      <c r="BR286" s="9"/>
      <c r="BS286" s="9"/>
      <c r="BT286" s="9"/>
      <c r="BU286" s="9"/>
      <c r="BV286" s="9"/>
      <c r="BW286" s="9"/>
      <c r="BX286" s="9"/>
      <c r="BY286" s="9"/>
      <c r="BZ286" s="9"/>
      <c r="CA286" s="9"/>
      <c r="CB286" s="9"/>
      <c r="CC286" s="9"/>
      <c r="CD286" s="9"/>
      <c r="CE286" s="9"/>
      <c r="CF286" s="9"/>
      <c r="CG286" s="9"/>
      <c r="CH286" s="9"/>
      <c r="CI286" s="9"/>
      <c r="CJ286" s="9"/>
      <c r="CK286" s="9"/>
      <c r="CL286" s="9"/>
      <c r="CM286" s="9"/>
      <c r="CN286" s="9"/>
    </row>
    <row r="287" spans="1:92" x14ac:dyDescent="0.25">
      <c r="A287" s="33" t="s">
        <v>45</v>
      </c>
      <c r="B287" s="32">
        <v>1.89E-2</v>
      </c>
      <c r="C287" s="30">
        <v>332665950.54000002</v>
      </c>
      <c r="D287" s="9">
        <v>333231322.88</v>
      </c>
      <c r="E287" s="9">
        <v>333820205.95999998</v>
      </c>
      <c r="F287" s="9">
        <v>333943212.56</v>
      </c>
      <c r="G287" s="9">
        <v>334153172.60000002</v>
      </c>
      <c r="H287" s="9">
        <v>334866573.88</v>
      </c>
      <c r="I287" s="9">
        <v>335894653.98500001</v>
      </c>
      <c r="J287" s="9">
        <v>336846963.40000004</v>
      </c>
      <c r="K287" s="9">
        <v>337396350.39999998</v>
      </c>
      <c r="L287" s="9">
        <v>338193229.73000002</v>
      </c>
      <c r="M287" s="9">
        <v>338960072.89500004</v>
      </c>
      <c r="N287" s="9">
        <v>339207210.74500006</v>
      </c>
      <c r="O287" s="16">
        <f t="shared" si="158"/>
        <v>4029178919.5750003</v>
      </c>
      <c r="P287" s="9">
        <v>339456463.88500005</v>
      </c>
      <c r="Q287" s="9">
        <v>339780669.68500006</v>
      </c>
      <c r="R287" s="9">
        <v>340180906.37000012</v>
      </c>
      <c r="S287" s="9">
        <v>340587297.34500009</v>
      </c>
      <c r="T287" s="9">
        <v>340990462.99000007</v>
      </c>
      <c r="U287" s="9">
        <v>341459080.88000011</v>
      </c>
      <c r="V287" s="9">
        <v>341912607.43000013</v>
      </c>
      <c r="W287" s="9">
        <v>342334198.06500012</v>
      </c>
      <c r="X287" s="9">
        <v>342753292.08500016</v>
      </c>
      <c r="Y287" s="9">
        <v>343384683.19500017</v>
      </c>
      <c r="Z287" s="9">
        <v>343960648.18000013</v>
      </c>
      <c r="AA287" s="9">
        <v>344212036.34500015</v>
      </c>
      <c r="AB287" s="9">
        <v>344469226.26000011</v>
      </c>
      <c r="AC287" s="9">
        <v>344801064.97500008</v>
      </c>
      <c r="AD287" s="9">
        <v>345190270.10000014</v>
      </c>
      <c r="AE287" s="9">
        <v>345572511.9550001</v>
      </c>
      <c r="AF287" s="16">
        <f t="shared" si="128"/>
        <v>4121040082.460001</v>
      </c>
      <c r="AG287" s="31">
        <v>0</v>
      </c>
      <c r="AH287" s="31">
        <f>$B287/12*C287--0.00123808329226449</f>
        <v>523948.87333858333</v>
      </c>
      <c r="AI287" s="30">
        <f>$B287/12*D287--0.00273891666438431</f>
        <v>524839.33627491666</v>
      </c>
      <c r="AJ287" s="30">
        <f>$B287/12*E287--0.00768108328338712</f>
        <v>525766.83206808323</v>
      </c>
      <c r="AK287" s="30">
        <f>$B287/12*F287--0.00550633331295103</f>
        <v>525960.56528833334</v>
      </c>
      <c r="AL287" s="30">
        <f>$B287/12*G287-0.000728833372704685</f>
        <v>526291.2461161667</v>
      </c>
      <c r="AM287" s="30">
        <f>$B287/12*H287--0.0052017510170117</f>
        <v>527414.85906275106</v>
      </c>
      <c r="AN287" s="9">
        <f>$B287/12*I287-0.00920195830985904</f>
        <v>529034.0708244167</v>
      </c>
      <c r="AO287" s="19">
        <f>$B287/12*J287-0.0037398332497105</f>
        <v>530533.96361516684</v>
      </c>
      <c r="AP287" s="19">
        <f>$B287/12*K287--0.00940037495456636</f>
        <v>531399.26128037495</v>
      </c>
      <c r="AQ287" s="19">
        <f>$B287/12*L287-0.000974957249127328</f>
        <v>532654.33584979281</v>
      </c>
      <c r="AR287" s="19">
        <f>$B287/12*M287--0.00180208333767951</f>
        <v>533862.11661170842</v>
      </c>
      <c r="AS287" s="19">
        <f>$B287/12*N287-0.00548183335922658</f>
        <v>534251.3514415418</v>
      </c>
      <c r="AT287" s="16">
        <f>$B287/12*O287--0.0134412087500095</f>
        <v>6345956.8117718343</v>
      </c>
      <c r="AU287" s="19">
        <f t="shared" ref="AU287:AX288" si="160">$B287/12*P287-0</f>
        <v>534643.93061887508</v>
      </c>
      <c r="AV287" s="19">
        <f t="shared" si="160"/>
        <v>535154.55475387513</v>
      </c>
      <c r="AW287" s="19">
        <f t="shared" si="160"/>
        <v>535784.92753275018</v>
      </c>
      <c r="AX287" s="19">
        <f t="shared" si="160"/>
        <v>536424.9933183752</v>
      </c>
      <c r="AY287" s="19">
        <f>$B287/12*T287-0.00640954147092998</f>
        <v>537059.9727997086</v>
      </c>
      <c r="AZ287" s="19">
        <f>$B287/12*U287-0.00841312494594604</f>
        <v>537798.04397287522</v>
      </c>
      <c r="BA287" s="19">
        <f>$B287/12*V287--0.0111517510376871</f>
        <v>538512.36785400123</v>
      </c>
      <c r="BB287" s="19">
        <f>$B287/12*W287-0.00520854163914919</f>
        <v>539176.35674383352</v>
      </c>
      <c r="BC287" s="19">
        <f>$B287/12*X287-0.0000820000423118472</f>
        <v>539836.43495187524</v>
      </c>
      <c r="BD287" s="19">
        <f>$B287/12*Y287--0.000552416662685573</f>
        <v>540830.87658454198</v>
      </c>
      <c r="BE287" s="19">
        <f>$B287/12*Z287--0.00618537503760308</f>
        <v>541738.02706887526</v>
      </c>
      <c r="BF287" s="19">
        <f>$B287/12*AA287--0.00046616664621979</f>
        <v>542133.95770954189</v>
      </c>
      <c r="BG287" s="19">
        <f>$B287/12*AB287--0.00944641674868762</f>
        <v>542539.04080591688</v>
      </c>
      <c r="BH287" s="19">
        <f>$B287/12*AC287-0.00329283333849162</f>
        <v>543061.67404279183</v>
      </c>
      <c r="BI287" s="19">
        <f>$B287/12*AD287--0.0122437918325886</f>
        <v>543674.68765129207</v>
      </c>
      <c r="BJ287" s="19">
        <f>$B287/12*AE287-0.00751262519042939</f>
        <v>544276.69881650002</v>
      </c>
      <c r="BK287" s="16">
        <f>$B287/12*AF287--0.00912725273519754</f>
        <v>6490638.1390017541</v>
      </c>
      <c r="BM287" s="9"/>
      <c r="BN287" s="9"/>
      <c r="BO287" s="9"/>
      <c r="BP287" s="9"/>
      <c r="BQ287" s="9"/>
      <c r="BR287" s="9"/>
      <c r="BS287" s="9"/>
      <c r="BT287" s="9"/>
      <c r="BU287" s="9"/>
      <c r="BV287" s="9"/>
      <c r="BW287" s="9"/>
      <c r="BX287" s="9"/>
      <c r="BY287" s="9"/>
      <c r="BZ287" s="9"/>
      <c r="CA287" s="9"/>
      <c r="CB287" s="9"/>
      <c r="CC287" s="9"/>
      <c r="CD287" s="9"/>
      <c r="CE287" s="9"/>
      <c r="CF287" s="9"/>
      <c r="CG287" s="9"/>
      <c r="CH287" s="9"/>
      <c r="CI287" s="9"/>
      <c r="CJ287" s="9"/>
      <c r="CK287" s="9"/>
      <c r="CL287" s="9"/>
      <c r="CM287" s="9"/>
      <c r="CN287" s="9"/>
    </row>
    <row r="288" spans="1:92" x14ac:dyDescent="0.25">
      <c r="A288" s="33" t="s">
        <v>44</v>
      </c>
      <c r="B288" s="32">
        <v>1.89E-2</v>
      </c>
      <c r="C288" s="30">
        <v>24269250.109999999</v>
      </c>
      <c r="D288" s="9">
        <v>25529536.879999999</v>
      </c>
      <c r="E288" s="9">
        <v>26916409.09</v>
      </c>
      <c r="F288" s="9">
        <v>29165401.239999998</v>
      </c>
      <c r="G288" s="9">
        <v>31023783.75</v>
      </c>
      <c r="H288" s="9">
        <v>32937777.84</v>
      </c>
      <c r="I288" s="9">
        <v>35026583.704999998</v>
      </c>
      <c r="J288" s="9">
        <v>37102051.609999999</v>
      </c>
      <c r="K288" s="9">
        <v>39111303.594999999</v>
      </c>
      <c r="L288" s="9">
        <v>41107117.75</v>
      </c>
      <c r="M288" s="9">
        <v>42989906.994999997</v>
      </c>
      <c r="N288" s="9">
        <v>44777947.139999993</v>
      </c>
      <c r="O288" s="16">
        <f t="shared" si="158"/>
        <v>409957069.70500004</v>
      </c>
      <c r="P288" s="9">
        <v>46572154.999999993</v>
      </c>
      <c r="Q288" s="9">
        <v>48429571.709999993</v>
      </c>
      <c r="R288" s="9">
        <v>50399742.81499999</v>
      </c>
      <c r="S288" s="9">
        <v>52421430.839999981</v>
      </c>
      <c r="T288" s="9">
        <v>54488060.349999987</v>
      </c>
      <c r="U288" s="9">
        <v>56559002.04999999</v>
      </c>
      <c r="V288" s="9">
        <v>58587475.67499999</v>
      </c>
      <c r="W288" s="9">
        <v>60612126.159999989</v>
      </c>
      <c r="X288" s="9">
        <v>62454960.889999993</v>
      </c>
      <c r="Y288" s="9">
        <v>63932408.219999991</v>
      </c>
      <c r="Z288" s="9">
        <v>65590934.399999984</v>
      </c>
      <c r="AA288" s="9">
        <v>67601663.944999993</v>
      </c>
      <c r="AB288" s="9">
        <v>69611985.124999985</v>
      </c>
      <c r="AC288" s="9">
        <v>71698932.109999999</v>
      </c>
      <c r="AD288" s="9">
        <v>73854060.914999992</v>
      </c>
      <c r="AE288" s="9">
        <v>76015630.204999998</v>
      </c>
      <c r="AF288" s="16">
        <f t="shared" si="128"/>
        <v>781007240.04499984</v>
      </c>
      <c r="AG288" s="31">
        <v>0</v>
      </c>
      <c r="AH288" s="31">
        <f>$B288/12*C288-0.00123808334319619</f>
        <v>38224.067685166658</v>
      </c>
      <c r="AI288" s="30">
        <f>$B288/12*D288-0.00273891666438431</f>
        <v>40209.017847083334</v>
      </c>
      <c r="AJ288" s="30">
        <f>$B288/12*E288-0.00768108333431883</f>
        <v>42393.336635666667</v>
      </c>
      <c r="AK288" s="30">
        <f>$B288/12*F288-0.0055063333347789</f>
        <v>45935.501446666662</v>
      </c>
      <c r="AL288" s="30">
        <f>$B288/12*G288--0.000728833329048939</f>
        <v>48862.460135083333</v>
      </c>
      <c r="AM288" s="30">
        <f>$B288/12*H288-0.00520175100973574</f>
        <v>51876.994896248987</v>
      </c>
      <c r="AN288" s="9">
        <f>$B288/12*I288--0.00920195833168691</f>
        <v>55166.87853733333</v>
      </c>
      <c r="AO288" s="19">
        <f>$B288/12*J288--0.00373983328609029</f>
        <v>58435.735025583286</v>
      </c>
      <c r="AP288" s="19">
        <f>$B288/12*K288-0.00940037500549806</f>
        <v>61600.293761749992</v>
      </c>
      <c r="AQ288" s="19">
        <f>$B288/12*L288--0.000974957234575413</f>
        <v>64743.711431207237</v>
      </c>
      <c r="AR288" s="19">
        <f>$B288/12*M288-0.00180208332312759</f>
        <v>67709.101715041674</v>
      </c>
      <c r="AS288" s="19">
        <f>$B288/12*N288--0.00548183334467467</f>
        <v>70525.272227333335</v>
      </c>
      <c r="AT288" s="16">
        <f>$B288/12*O288-0.0134412106126547</f>
        <v>645682.37134416448</v>
      </c>
      <c r="AU288" s="19">
        <f t="shared" si="160"/>
        <v>73351.144124999992</v>
      </c>
      <c r="AV288" s="19">
        <f t="shared" si="160"/>
        <v>76276.575443249996</v>
      </c>
      <c r="AW288" s="19">
        <f t="shared" si="160"/>
        <v>79379.594933624991</v>
      </c>
      <c r="AX288" s="19">
        <f t="shared" si="160"/>
        <v>82563.753572999965</v>
      </c>
      <c r="AY288" s="19">
        <f>$B288/12*T288--0.00640954164555296</f>
        <v>85818.701460791621</v>
      </c>
      <c r="AZ288" s="19">
        <f>$B288/12*U288--0.00841312506236136</f>
        <v>89080.436641875043</v>
      </c>
      <c r="BA288" s="19">
        <f>$B288/12*V288-0.0111517510376871</f>
        <v>92275.263036373944</v>
      </c>
      <c r="BB288" s="19">
        <f>$B288/12*W288--0.00520854172646068</f>
        <v>95464.103910541715</v>
      </c>
      <c r="BC288" s="19">
        <f>$B288/12*X288--0.0000819999986561015</f>
        <v>98366.563483749982</v>
      </c>
      <c r="BD288" s="19">
        <f>$B288/12*Y288-0.000552416735445149</f>
        <v>100693.54239408326</v>
      </c>
      <c r="BE288" s="19">
        <f>$B288/12*Z288-0.00618537506670691</f>
        <v>103305.71549462491</v>
      </c>
      <c r="BF288" s="19">
        <f>$B288/12*AA288-0.000466166631667875</f>
        <v>106472.62024720835</v>
      </c>
      <c r="BG288" s="19">
        <f>$B288/12*AB288-0.00944641671958379</f>
        <v>109638.86712545826</v>
      </c>
      <c r="BH288" s="19">
        <f>$B288/12*AC288--0.00329283335304353</f>
        <v>112925.82136608336</v>
      </c>
      <c r="BI288" s="19">
        <f>$B288/12*AD288-0.012243791774381</f>
        <v>116320.13369733321</v>
      </c>
      <c r="BJ288" s="19">
        <f>$B288/12*AE288--0.00751262501580641</f>
        <v>119724.62508550001</v>
      </c>
      <c r="BK288" s="16">
        <f>$B288/12*AF288-0.00912725087255239</f>
        <v>1230086.3939436239</v>
      </c>
      <c r="BM288" s="9"/>
      <c r="BN288" s="9"/>
      <c r="BO288" s="9"/>
      <c r="BP288" s="9"/>
      <c r="BQ288" s="9"/>
      <c r="BR288" s="9"/>
      <c r="BS288" s="9"/>
      <c r="BT288" s="9"/>
      <c r="BU288" s="9"/>
      <c r="BV288" s="9"/>
      <c r="BW288" s="9"/>
      <c r="BX288" s="9"/>
      <c r="BY288" s="9"/>
      <c r="BZ288" s="9"/>
      <c r="CA288" s="9"/>
      <c r="CB288" s="9"/>
      <c r="CC288" s="9"/>
      <c r="CD288" s="9"/>
      <c r="CE288" s="9"/>
      <c r="CF288" s="9"/>
      <c r="CG288" s="9"/>
      <c r="CH288" s="9"/>
      <c r="CI288" s="9"/>
      <c r="CJ288" s="9"/>
      <c r="CK288" s="9"/>
      <c r="CL288" s="9"/>
      <c r="CM288" s="9"/>
      <c r="CN288" s="9"/>
    </row>
    <row r="289" spans="1:92" x14ac:dyDescent="0.25">
      <c r="A289" s="33" t="s">
        <v>43</v>
      </c>
      <c r="B289" s="32">
        <v>2.58E-2</v>
      </c>
      <c r="C289" s="30">
        <v>14674616.65</v>
      </c>
      <c r="D289" s="9">
        <v>14561003.32</v>
      </c>
      <c r="E289" s="9">
        <v>14476403.060000001</v>
      </c>
      <c r="F289" s="9">
        <v>14527202.439999999</v>
      </c>
      <c r="G289" s="9">
        <v>14526892.529999999</v>
      </c>
      <c r="H289" s="9">
        <v>14603317.300000001</v>
      </c>
      <c r="I289" s="9">
        <v>14752205.450000001</v>
      </c>
      <c r="J289" s="9">
        <v>14832870.488333333</v>
      </c>
      <c r="K289" s="9">
        <v>14849273.785</v>
      </c>
      <c r="L289" s="9">
        <v>15488212.766666668</v>
      </c>
      <c r="M289" s="9">
        <v>16221428.25</v>
      </c>
      <c r="N289" s="9">
        <v>16329572.75</v>
      </c>
      <c r="O289" s="16">
        <f t="shared" si="158"/>
        <v>179842998.78999999</v>
      </c>
      <c r="P289" s="9">
        <v>16340905.449999999</v>
      </c>
      <c r="Q289" s="9">
        <v>16352238.149999999</v>
      </c>
      <c r="R289" s="9">
        <v>16395302.409999998</v>
      </c>
      <c r="S289" s="9">
        <v>16473764.974999998</v>
      </c>
      <c r="T289" s="9">
        <v>16549944.614999998</v>
      </c>
      <c r="U289" s="9">
        <v>16623574.395</v>
      </c>
      <c r="V289" s="9">
        <v>16713636.59</v>
      </c>
      <c r="W289" s="9">
        <v>16818997.93</v>
      </c>
      <c r="X289" s="9">
        <v>16930025.620000001</v>
      </c>
      <c r="Y289" s="9">
        <v>17067397.25</v>
      </c>
      <c r="Z289" s="9">
        <v>17156904.610000003</v>
      </c>
      <c r="AA289" s="9">
        <v>17181269.920000002</v>
      </c>
      <c r="AB289" s="9">
        <v>17211301.580000002</v>
      </c>
      <c r="AC289" s="9">
        <v>17241333.240000002</v>
      </c>
      <c r="AD289" s="9">
        <v>17282697.600000005</v>
      </c>
      <c r="AE289" s="9">
        <v>17338971.805000003</v>
      </c>
      <c r="AF289" s="16">
        <f t="shared" si="128"/>
        <v>204116055.15500003</v>
      </c>
      <c r="AG289" s="31">
        <v>0</v>
      </c>
      <c r="AH289" s="31">
        <f t="shared" si="159"/>
        <v>31550.4257975</v>
      </c>
      <c r="AI289" s="30">
        <f t="shared" si="129"/>
        <v>31306.157138000002</v>
      </c>
      <c r="AJ289" s="30">
        <f t="shared" si="130"/>
        <v>31124.266579000003</v>
      </c>
      <c r="AK289" s="30">
        <f t="shared" si="131"/>
        <v>31233.485246</v>
      </c>
      <c r="AL289" s="30">
        <f t="shared" si="132"/>
        <v>31232.818939499997</v>
      </c>
      <c r="AM289" s="30">
        <f t="shared" si="133"/>
        <v>31397.132195000002</v>
      </c>
      <c r="AN289" s="9">
        <f t="shared" si="134"/>
        <v>31717.241717500001</v>
      </c>
      <c r="AO289" s="19">
        <f t="shared" si="135"/>
        <v>31890.671549916668</v>
      </c>
      <c r="AP289" s="19">
        <f t="shared" si="136"/>
        <v>31925.938637750001</v>
      </c>
      <c r="AQ289" s="19">
        <f t="shared" si="137"/>
        <v>33299.657448333339</v>
      </c>
      <c r="AR289" s="19">
        <f t="shared" si="138"/>
        <v>34876.070737499998</v>
      </c>
      <c r="AS289" s="19">
        <f t="shared" si="139"/>
        <v>35108.581412500003</v>
      </c>
      <c r="AT289" s="16">
        <f t="shared" si="140"/>
        <v>386662.44739849999</v>
      </c>
      <c r="AU289" s="19">
        <f t="shared" si="141"/>
        <v>35132.946717499995</v>
      </c>
      <c r="AV289" s="19">
        <f t="shared" si="142"/>
        <v>35157.312022499995</v>
      </c>
      <c r="AW289" s="19">
        <f t="shared" si="143"/>
        <v>35249.900181499994</v>
      </c>
      <c r="AX289" s="19">
        <f t="shared" si="144"/>
        <v>35418.594696249995</v>
      </c>
      <c r="AY289" s="19">
        <f t="shared" si="145"/>
        <v>35582.380922249999</v>
      </c>
      <c r="AZ289" s="19">
        <f t="shared" si="146"/>
        <v>35740.684949249997</v>
      </c>
      <c r="BA289" s="19">
        <f t="shared" si="147"/>
        <v>35934.318668499996</v>
      </c>
      <c r="BB289" s="19">
        <f t="shared" si="148"/>
        <v>36160.845549500002</v>
      </c>
      <c r="BC289" s="19">
        <f t="shared" si="149"/>
        <v>36399.555082999999</v>
      </c>
      <c r="BD289" s="19">
        <f t="shared" si="150"/>
        <v>36694.904087499999</v>
      </c>
      <c r="BE289" s="19">
        <f t="shared" si="151"/>
        <v>36887.344911500004</v>
      </c>
      <c r="BF289" s="19">
        <f t="shared" si="152"/>
        <v>36939.730328000005</v>
      </c>
      <c r="BG289" s="19">
        <f t="shared" si="153"/>
        <v>37004.298397000006</v>
      </c>
      <c r="BH289" s="19">
        <f t="shared" si="154"/>
        <v>37068.866466000007</v>
      </c>
      <c r="BI289" s="19">
        <f t="shared" si="155"/>
        <v>37157.799840000014</v>
      </c>
      <c r="BJ289" s="19">
        <f t="shared" si="156"/>
        <v>37278.789380750008</v>
      </c>
      <c r="BK289" s="16">
        <f t="shared" si="157"/>
        <v>438849.51858325006</v>
      </c>
      <c r="BM289" s="9"/>
      <c r="BN289" s="9"/>
      <c r="BO289" s="9"/>
      <c r="BP289" s="9"/>
      <c r="BQ289" s="9"/>
      <c r="BR289" s="9"/>
      <c r="BS289" s="9"/>
      <c r="BT289" s="9"/>
      <c r="BU289" s="9"/>
      <c r="BV289" s="9"/>
      <c r="BW289" s="9"/>
      <c r="BX289" s="9"/>
      <c r="BY289" s="9"/>
      <c r="BZ289" s="9"/>
      <c r="CA289" s="9"/>
      <c r="CB289" s="9"/>
      <c r="CC289" s="9"/>
      <c r="CD289" s="9"/>
      <c r="CE289" s="9"/>
      <c r="CF289" s="9"/>
      <c r="CG289" s="9"/>
      <c r="CH289" s="9"/>
      <c r="CI289" s="9"/>
      <c r="CJ289" s="9"/>
      <c r="CK289" s="9"/>
      <c r="CL289" s="9"/>
      <c r="CM289" s="9"/>
      <c r="CN289" s="9"/>
    </row>
    <row r="290" spans="1:92" x14ac:dyDescent="0.25">
      <c r="A290" s="33" t="s">
        <v>42</v>
      </c>
      <c r="B290" s="32">
        <v>2.12E-2</v>
      </c>
      <c r="C290" s="30">
        <v>5473127.2400000002</v>
      </c>
      <c r="D290" s="9">
        <v>5473127.2400000002</v>
      </c>
      <c r="E290" s="9">
        <v>5526875.8499999996</v>
      </c>
      <c r="F290" s="9">
        <v>5603144.3799999999</v>
      </c>
      <c r="G290" s="9">
        <v>5625664.2999999998</v>
      </c>
      <c r="H290" s="9">
        <v>5700944.3399999999</v>
      </c>
      <c r="I290" s="9">
        <v>6388379.0149999997</v>
      </c>
      <c r="J290" s="9">
        <v>7044001.3716666671</v>
      </c>
      <c r="K290" s="9">
        <v>7089014.1500000004</v>
      </c>
      <c r="L290" s="9">
        <v>7314627.958333334</v>
      </c>
      <c r="M290" s="9">
        <v>7538696.71</v>
      </c>
      <c r="N290" s="9">
        <v>7538696.71</v>
      </c>
      <c r="O290" s="16">
        <f t="shared" si="158"/>
        <v>76316299.265000001</v>
      </c>
      <c r="P290" s="9">
        <v>7538696.71</v>
      </c>
      <c r="Q290" s="9">
        <v>7538696.71</v>
      </c>
      <c r="R290" s="9">
        <v>7545514.1749999998</v>
      </c>
      <c r="S290" s="9">
        <v>7571421.7799999993</v>
      </c>
      <c r="T290" s="9">
        <v>7606145.585</v>
      </c>
      <c r="U290" s="9">
        <v>7624612.4249999998</v>
      </c>
      <c r="V290" s="9">
        <v>7704772.6799999997</v>
      </c>
      <c r="W290" s="9">
        <v>7790027.1899999995</v>
      </c>
      <c r="X290" s="9">
        <v>7799087.8899999997</v>
      </c>
      <c r="Y290" s="9">
        <v>7847872.0350000001</v>
      </c>
      <c r="Z290" s="9">
        <v>7895522.9100000001</v>
      </c>
      <c r="AA290" s="9">
        <v>7895522.9100000001</v>
      </c>
      <c r="AB290" s="9">
        <v>7895522.9100000001</v>
      </c>
      <c r="AC290" s="9">
        <v>7895522.9100000001</v>
      </c>
      <c r="AD290" s="9">
        <v>7902882.5800000001</v>
      </c>
      <c r="AE290" s="9">
        <v>7929245.8550000004</v>
      </c>
      <c r="AF290" s="16">
        <f t="shared" si="128"/>
        <v>93786737.87999998</v>
      </c>
      <c r="AG290" s="31">
        <v>0</v>
      </c>
      <c r="AH290" s="31">
        <f t="shared" si="159"/>
        <v>9669.1914573333343</v>
      </c>
      <c r="AI290" s="30">
        <f t="shared" si="129"/>
        <v>9669.1914573333343</v>
      </c>
      <c r="AJ290" s="30">
        <f t="shared" si="130"/>
        <v>9764.1473349999997</v>
      </c>
      <c r="AK290" s="30">
        <f t="shared" si="131"/>
        <v>9898.8884046666662</v>
      </c>
      <c r="AL290" s="30">
        <f t="shared" si="132"/>
        <v>9938.6735966666656</v>
      </c>
      <c r="AM290" s="30">
        <f t="shared" si="133"/>
        <v>10071.668334</v>
      </c>
      <c r="AN290" s="9">
        <f t="shared" si="134"/>
        <v>11286.136259833333</v>
      </c>
      <c r="AO290" s="19">
        <f t="shared" si="135"/>
        <v>12444.402423277777</v>
      </c>
      <c r="AP290" s="19">
        <f t="shared" si="136"/>
        <v>12523.924998333334</v>
      </c>
      <c r="AQ290" s="19">
        <f t="shared" si="137"/>
        <v>12922.509393055556</v>
      </c>
      <c r="AR290" s="19">
        <f t="shared" si="138"/>
        <v>13318.364187666666</v>
      </c>
      <c r="AS290" s="19">
        <f t="shared" si="139"/>
        <v>13318.364187666666</v>
      </c>
      <c r="AT290" s="16">
        <f t="shared" si="140"/>
        <v>134825.46203483333</v>
      </c>
      <c r="AU290" s="19">
        <f t="shared" si="141"/>
        <v>13318.364187666666</v>
      </c>
      <c r="AV290" s="19">
        <f t="shared" si="142"/>
        <v>13318.364187666666</v>
      </c>
      <c r="AW290" s="19">
        <f t="shared" si="143"/>
        <v>13330.408375833333</v>
      </c>
      <c r="AX290" s="19">
        <f t="shared" si="144"/>
        <v>13376.178477999998</v>
      </c>
      <c r="AY290" s="19">
        <f t="shared" si="145"/>
        <v>13437.523866833333</v>
      </c>
      <c r="AZ290" s="19">
        <f t="shared" si="146"/>
        <v>13470.148617499999</v>
      </c>
      <c r="BA290" s="19">
        <f t="shared" si="147"/>
        <v>13611.765067999999</v>
      </c>
      <c r="BB290" s="19">
        <f t="shared" si="148"/>
        <v>13762.381368999999</v>
      </c>
      <c r="BC290" s="19">
        <f t="shared" si="149"/>
        <v>13778.388605666665</v>
      </c>
      <c r="BD290" s="19">
        <f t="shared" si="150"/>
        <v>13864.5739285</v>
      </c>
      <c r="BE290" s="19">
        <f t="shared" si="151"/>
        <v>13948.757141</v>
      </c>
      <c r="BF290" s="19">
        <f t="shared" si="152"/>
        <v>13948.757141</v>
      </c>
      <c r="BG290" s="19">
        <f t="shared" si="153"/>
        <v>13948.757141</v>
      </c>
      <c r="BH290" s="19">
        <f t="shared" si="154"/>
        <v>13948.757141</v>
      </c>
      <c r="BI290" s="19">
        <f t="shared" si="155"/>
        <v>13961.759224666666</v>
      </c>
      <c r="BJ290" s="19">
        <f t="shared" si="156"/>
        <v>14008.334343833334</v>
      </c>
      <c r="BK290" s="16">
        <f t="shared" si="157"/>
        <v>165689.90358799996</v>
      </c>
      <c r="BM290" s="9"/>
      <c r="BN290" s="9"/>
      <c r="BO290" s="9"/>
      <c r="BP290" s="9"/>
      <c r="BQ290" s="9"/>
      <c r="BR290" s="9"/>
      <c r="BS290" s="9"/>
      <c r="BT290" s="9"/>
      <c r="BU290" s="9"/>
      <c r="BV290" s="9"/>
      <c r="BW290" s="9"/>
      <c r="BX290" s="9"/>
      <c r="BY290" s="9"/>
      <c r="BZ290" s="9"/>
      <c r="CA290" s="9"/>
      <c r="CB290" s="9"/>
      <c r="CC290" s="9"/>
      <c r="CD290" s="9"/>
      <c r="CE290" s="9"/>
      <c r="CF290" s="9"/>
      <c r="CG290" s="9"/>
      <c r="CH290" s="9"/>
      <c r="CI290" s="9"/>
      <c r="CJ290" s="9"/>
      <c r="CK290" s="9"/>
      <c r="CL290" s="9"/>
      <c r="CM290" s="9"/>
      <c r="CN290" s="9"/>
    </row>
    <row r="291" spans="1:92" x14ac:dyDescent="0.25">
      <c r="A291" s="33" t="s">
        <v>41</v>
      </c>
      <c r="B291" s="32">
        <v>3.7900000000000003E-2</v>
      </c>
      <c r="C291" s="30">
        <v>206655396.31999999</v>
      </c>
      <c r="D291" s="9">
        <v>206927471.13</v>
      </c>
      <c r="E291" s="9">
        <v>207259103.59</v>
      </c>
      <c r="F291" s="9">
        <v>207345886.88</v>
      </c>
      <c r="G291" s="9">
        <v>207467422.49000001</v>
      </c>
      <c r="H291" s="9">
        <v>207668397.09</v>
      </c>
      <c r="I291" s="9">
        <v>207832964.63999999</v>
      </c>
      <c r="J291" s="9">
        <v>208019382.47333333</v>
      </c>
      <c r="K291" s="9">
        <v>206548295.36999997</v>
      </c>
      <c r="L291" s="9">
        <v>205956747.41666663</v>
      </c>
      <c r="M291" s="9">
        <v>207033736.55999997</v>
      </c>
      <c r="N291" s="9">
        <v>207206003.08500001</v>
      </c>
      <c r="O291" s="16">
        <f t="shared" si="158"/>
        <v>2485920807.0449996</v>
      </c>
      <c r="P291" s="9">
        <v>207392210.86499998</v>
      </c>
      <c r="Q291" s="9">
        <v>207585887.245</v>
      </c>
      <c r="R291" s="9">
        <v>207779842.72999999</v>
      </c>
      <c r="S291" s="9">
        <v>207975296.565</v>
      </c>
      <c r="T291" s="9">
        <v>208167835.81999999</v>
      </c>
      <c r="U291" s="9">
        <v>208357832.73499998</v>
      </c>
      <c r="V291" s="9">
        <v>208545535.34499997</v>
      </c>
      <c r="W291" s="9">
        <v>208731024.67999998</v>
      </c>
      <c r="X291" s="9">
        <v>207220598.23499995</v>
      </c>
      <c r="Y291" s="9">
        <v>205708738.12999997</v>
      </c>
      <c r="Z291" s="9">
        <v>205890724.54499996</v>
      </c>
      <c r="AA291" s="9">
        <v>206071565.09999996</v>
      </c>
      <c r="AB291" s="9">
        <v>206259313.14499995</v>
      </c>
      <c r="AC291" s="9">
        <v>206453871.51499996</v>
      </c>
      <c r="AD291" s="9">
        <v>206648775.03499997</v>
      </c>
      <c r="AE291" s="9">
        <v>206849308.18499994</v>
      </c>
      <c r="AF291" s="16">
        <f t="shared" si="128"/>
        <v>2484905122.4699993</v>
      </c>
      <c r="AG291" s="31">
        <v>0</v>
      </c>
      <c r="AH291" s="31">
        <f t="shared" si="159"/>
        <v>652686.62671066669</v>
      </c>
      <c r="AI291" s="30">
        <f t="shared" si="129"/>
        <v>653545.92965225002</v>
      </c>
      <c r="AJ291" s="30">
        <f t="shared" si="130"/>
        <v>654593.33550508344</v>
      </c>
      <c r="AK291" s="30">
        <f t="shared" si="131"/>
        <v>654867.42606266669</v>
      </c>
      <c r="AL291" s="30">
        <f t="shared" si="132"/>
        <v>655251.27603091684</v>
      </c>
      <c r="AM291" s="30">
        <f t="shared" si="133"/>
        <v>655886.02080925007</v>
      </c>
      <c r="AN291" s="9">
        <f t="shared" si="134"/>
        <v>656405.77998800005</v>
      </c>
      <c r="AO291" s="19">
        <f t="shared" si="135"/>
        <v>656994.54964494449</v>
      </c>
      <c r="AP291" s="19">
        <f t="shared" si="136"/>
        <v>652348.36621024995</v>
      </c>
      <c r="AQ291" s="19">
        <f t="shared" si="137"/>
        <v>650480.06059097219</v>
      </c>
      <c r="AR291" s="19">
        <f t="shared" si="138"/>
        <v>653881.55130199995</v>
      </c>
      <c r="AS291" s="19">
        <f t="shared" si="139"/>
        <v>654425.62641012506</v>
      </c>
      <c r="AT291" s="16">
        <f t="shared" si="140"/>
        <v>7851366.548917125</v>
      </c>
      <c r="AU291" s="19">
        <f t="shared" si="141"/>
        <v>655013.73264862504</v>
      </c>
      <c r="AV291" s="19">
        <f t="shared" si="142"/>
        <v>655625.42721545848</v>
      </c>
      <c r="AW291" s="19">
        <f t="shared" si="143"/>
        <v>656238.00328891666</v>
      </c>
      <c r="AX291" s="19">
        <f t="shared" si="144"/>
        <v>656855.31165112508</v>
      </c>
      <c r="AY291" s="19">
        <f t="shared" si="145"/>
        <v>657463.41479816672</v>
      </c>
      <c r="AZ291" s="19">
        <f t="shared" si="146"/>
        <v>658063.48838804173</v>
      </c>
      <c r="BA291" s="19">
        <f t="shared" si="147"/>
        <v>658656.31579795829</v>
      </c>
      <c r="BB291" s="19">
        <f t="shared" si="148"/>
        <v>659242.15294766671</v>
      </c>
      <c r="BC291" s="19">
        <f t="shared" si="149"/>
        <v>654471.722758875</v>
      </c>
      <c r="BD291" s="19">
        <f t="shared" si="150"/>
        <v>649696.7645939166</v>
      </c>
      <c r="BE291" s="19">
        <f t="shared" si="151"/>
        <v>650271.53835462499</v>
      </c>
      <c r="BF291" s="19">
        <f t="shared" si="152"/>
        <v>650842.69310749997</v>
      </c>
      <c r="BG291" s="19">
        <f t="shared" si="153"/>
        <v>651435.66401629162</v>
      </c>
      <c r="BH291" s="19">
        <f t="shared" si="154"/>
        <v>652050.14420154167</v>
      </c>
      <c r="BI291" s="19">
        <f t="shared" si="155"/>
        <v>652665.71448554168</v>
      </c>
      <c r="BJ291" s="19">
        <f t="shared" si="156"/>
        <v>653299.06501762487</v>
      </c>
      <c r="BK291" s="16">
        <f t="shared" si="157"/>
        <v>7848158.6784677487</v>
      </c>
      <c r="BM291" s="9"/>
      <c r="BN291" s="9"/>
      <c r="BO291" s="9"/>
      <c r="BP291" s="9"/>
      <c r="BQ291" s="9"/>
      <c r="BR291" s="9"/>
      <c r="BS291" s="9"/>
      <c r="BT291" s="9"/>
      <c r="BU291" s="9"/>
      <c r="BV291" s="9"/>
      <c r="BW291" s="9"/>
      <c r="BX291" s="9"/>
      <c r="BY291" s="9"/>
      <c r="BZ291" s="9"/>
      <c r="CA291" s="9"/>
      <c r="CB291" s="9"/>
      <c r="CC291" s="9"/>
      <c r="CD291" s="9"/>
      <c r="CE291" s="9"/>
      <c r="CF291" s="9"/>
      <c r="CG291" s="9"/>
      <c r="CH291" s="9"/>
      <c r="CI291" s="9"/>
      <c r="CJ291" s="9"/>
      <c r="CK291" s="9"/>
      <c r="CL291" s="9"/>
      <c r="CM291" s="9"/>
      <c r="CN291" s="9"/>
    </row>
    <row r="292" spans="1:92" x14ac:dyDescent="0.25">
      <c r="A292" s="33" t="s">
        <v>40</v>
      </c>
      <c r="B292" s="32">
        <v>3.7900000000000003E-2</v>
      </c>
      <c r="C292" s="30">
        <v>43528173.82</v>
      </c>
      <c r="D292" s="9">
        <v>45717828.649999999</v>
      </c>
      <c r="E292" s="9">
        <v>47999174.68</v>
      </c>
      <c r="F292" s="9">
        <v>50653981.600000001</v>
      </c>
      <c r="G292" s="9">
        <v>53676820.009999998</v>
      </c>
      <c r="H292" s="9">
        <v>56732876.549999997</v>
      </c>
      <c r="I292" s="9">
        <v>60152998.880000003</v>
      </c>
      <c r="J292" s="9">
        <v>63362917.670000002</v>
      </c>
      <c r="K292" s="9">
        <v>65493111.210000001</v>
      </c>
      <c r="L292" s="9">
        <v>66938652.844999999</v>
      </c>
      <c r="M292" s="9">
        <v>68633413.704999998</v>
      </c>
      <c r="N292" s="9">
        <v>70875225.680000007</v>
      </c>
      <c r="O292" s="16">
        <f t="shared" si="158"/>
        <v>693765175.29999995</v>
      </c>
      <c r="P292" s="9">
        <v>73310654.720000014</v>
      </c>
      <c r="Q292" s="9">
        <v>75931449.895000011</v>
      </c>
      <c r="R292" s="9">
        <v>78597880.150000006</v>
      </c>
      <c r="S292" s="9">
        <v>81273233.879999995</v>
      </c>
      <c r="T292" s="9">
        <v>83974625.394999996</v>
      </c>
      <c r="U292" s="9">
        <v>86678676.524999991</v>
      </c>
      <c r="V292" s="9">
        <v>89373409.064999998</v>
      </c>
      <c r="W292" s="9">
        <v>92033735.964999989</v>
      </c>
      <c r="X292" s="9">
        <v>94527697.049999997</v>
      </c>
      <c r="Y292" s="9">
        <v>96759013.489999995</v>
      </c>
      <c r="Z292" s="9">
        <v>98964036.254999995</v>
      </c>
      <c r="AA292" s="9">
        <v>101350008.36499999</v>
      </c>
      <c r="AB292" s="9">
        <v>103931677.95500001</v>
      </c>
      <c r="AC292" s="9">
        <v>106675709.33</v>
      </c>
      <c r="AD292" s="9">
        <v>109506594.08000001</v>
      </c>
      <c r="AE292" s="9">
        <v>112379973.06</v>
      </c>
      <c r="AF292" s="16">
        <f t="shared" si="128"/>
        <v>1176155156.5350001</v>
      </c>
      <c r="AG292" s="31">
        <v>0</v>
      </c>
      <c r="AH292" s="31">
        <f t="shared" si="159"/>
        <v>137476.48231483335</v>
      </c>
      <c r="AI292" s="30">
        <f t="shared" si="129"/>
        <v>144392.14215291667</v>
      </c>
      <c r="AJ292" s="30">
        <f t="shared" si="130"/>
        <v>151597.39336433334</v>
      </c>
      <c r="AK292" s="30">
        <f t="shared" si="131"/>
        <v>159982.15855333337</v>
      </c>
      <c r="AL292" s="30">
        <f t="shared" si="132"/>
        <v>169529.28986491667</v>
      </c>
      <c r="AM292" s="30">
        <f t="shared" si="133"/>
        <v>179181.33510375003</v>
      </c>
      <c r="AN292" s="9">
        <f t="shared" si="134"/>
        <v>189983.2214626667</v>
      </c>
      <c r="AO292" s="19">
        <f t="shared" si="135"/>
        <v>200121.21497441671</v>
      </c>
      <c r="AP292" s="19">
        <f t="shared" si="136"/>
        <v>206849.07623825004</v>
      </c>
      <c r="AQ292" s="19">
        <f t="shared" si="137"/>
        <v>211414.57856879168</v>
      </c>
      <c r="AR292" s="19">
        <f t="shared" si="138"/>
        <v>216767.19828495834</v>
      </c>
      <c r="AS292" s="19">
        <f t="shared" si="139"/>
        <v>223847.58777266671</v>
      </c>
      <c r="AT292" s="16">
        <f t="shared" si="140"/>
        <v>2191141.6786558335</v>
      </c>
      <c r="AU292" s="19">
        <f t="shared" si="141"/>
        <v>231539.48449066674</v>
      </c>
      <c r="AV292" s="19">
        <f t="shared" si="142"/>
        <v>239816.8292517084</v>
      </c>
      <c r="AW292" s="19">
        <f t="shared" si="143"/>
        <v>248238.30480708339</v>
      </c>
      <c r="AX292" s="19">
        <f t="shared" si="144"/>
        <v>256687.963671</v>
      </c>
      <c r="AY292" s="19">
        <f t="shared" si="145"/>
        <v>265219.85853920836</v>
      </c>
      <c r="AZ292" s="19">
        <f t="shared" si="146"/>
        <v>273760.15335812501</v>
      </c>
      <c r="BA292" s="19">
        <f t="shared" si="147"/>
        <v>282271.01696362504</v>
      </c>
      <c r="BB292" s="19">
        <f t="shared" si="148"/>
        <v>290673.21608945832</v>
      </c>
      <c r="BC292" s="19">
        <f t="shared" si="149"/>
        <v>298549.97651625006</v>
      </c>
      <c r="BD292" s="19">
        <f t="shared" si="150"/>
        <v>305597.21760591667</v>
      </c>
      <c r="BE292" s="19">
        <f t="shared" si="151"/>
        <v>312561.41450537503</v>
      </c>
      <c r="BF292" s="19">
        <f t="shared" si="152"/>
        <v>320097.1097527917</v>
      </c>
      <c r="BG292" s="19">
        <f t="shared" si="153"/>
        <v>328250.88287454174</v>
      </c>
      <c r="BH292" s="19">
        <f t="shared" si="154"/>
        <v>336917.44863391668</v>
      </c>
      <c r="BI292" s="19">
        <f t="shared" si="155"/>
        <v>345858.32630266674</v>
      </c>
      <c r="BJ292" s="19">
        <f t="shared" si="156"/>
        <v>354933.41491450003</v>
      </c>
      <c r="BK292" s="16">
        <f t="shared" si="157"/>
        <v>3714690.0360563756</v>
      </c>
      <c r="BM292" s="9"/>
      <c r="BN292" s="9"/>
      <c r="BO292" s="9"/>
      <c r="BP292" s="9"/>
      <c r="BQ292" s="9"/>
      <c r="BR292" s="9"/>
      <c r="BS292" s="9"/>
      <c r="BT292" s="9"/>
      <c r="BU292" s="9"/>
      <c r="BV292" s="9"/>
      <c r="BW292" s="9"/>
      <c r="BX292" s="9"/>
      <c r="BY292" s="9"/>
      <c r="BZ292" s="9"/>
      <c r="CA292" s="9"/>
      <c r="CB292" s="9"/>
      <c r="CC292" s="9"/>
      <c r="CD292" s="9"/>
      <c r="CE292" s="9"/>
      <c r="CF292" s="9"/>
      <c r="CG292" s="9"/>
      <c r="CH292" s="9"/>
      <c r="CI292" s="9"/>
      <c r="CJ292" s="9"/>
      <c r="CK292" s="9"/>
      <c r="CL292" s="9"/>
      <c r="CM292" s="9"/>
      <c r="CN292" s="9"/>
    </row>
    <row r="293" spans="1:92" x14ac:dyDescent="0.25">
      <c r="A293" s="33" t="s">
        <v>39</v>
      </c>
      <c r="B293" s="32">
        <v>4.0300000000000002E-2</v>
      </c>
      <c r="C293" s="30">
        <v>44615877.810000002</v>
      </c>
      <c r="D293" s="9">
        <v>44632053.439999998</v>
      </c>
      <c r="E293" s="9">
        <v>44648229.060000002</v>
      </c>
      <c r="F293" s="9">
        <v>44648229.060000002</v>
      </c>
      <c r="G293" s="9">
        <v>44648229.060000002</v>
      </c>
      <c r="H293" s="9">
        <v>44648229.060000002</v>
      </c>
      <c r="I293" s="9">
        <v>45489891.300000004</v>
      </c>
      <c r="J293" s="9">
        <v>46382309.829999998</v>
      </c>
      <c r="K293" s="9">
        <v>46533605.034999996</v>
      </c>
      <c r="L293" s="9">
        <v>46645432.919999994</v>
      </c>
      <c r="M293" s="9">
        <v>46724122.084999993</v>
      </c>
      <c r="N293" s="9">
        <v>46858922.474999994</v>
      </c>
      <c r="O293" s="16">
        <f t="shared" si="158"/>
        <v>546475131.13499999</v>
      </c>
      <c r="P293" s="9">
        <v>47061173.049999997</v>
      </c>
      <c r="Q293" s="9">
        <v>47330873.809999995</v>
      </c>
      <c r="R293" s="9">
        <v>47600574.569999993</v>
      </c>
      <c r="S293" s="9">
        <v>47870275.329999991</v>
      </c>
      <c r="T293" s="9">
        <v>48139976.089999989</v>
      </c>
      <c r="U293" s="9">
        <v>48409676.849999987</v>
      </c>
      <c r="V293" s="9">
        <v>48679377.609999985</v>
      </c>
      <c r="W293" s="9">
        <v>48949078.369999982</v>
      </c>
      <c r="X293" s="9">
        <v>49151328.944999978</v>
      </c>
      <c r="Y293" s="9">
        <v>49285987.344999976</v>
      </c>
      <c r="Z293" s="9">
        <v>49422695.749999978</v>
      </c>
      <c r="AA293" s="9">
        <v>49561596.149999976</v>
      </c>
      <c r="AB293" s="9">
        <v>49769896.754999973</v>
      </c>
      <c r="AC293" s="9">
        <v>50047597.564999975</v>
      </c>
      <c r="AD293" s="9">
        <v>50325298.374999978</v>
      </c>
      <c r="AE293" s="9">
        <v>50602999.18499998</v>
      </c>
      <c r="AF293" s="16">
        <f t="shared" si="128"/>
        <v>592345508.98999977</v>
      </c>
      <c r="AG293" s="31">
        <v>0</v>
      </c>
      <c r="AH293" s="31">
        <f t="shared" si="159"/>
        <v>149834.98964525003</v>
      </c>
      <c r="AI293" s="30">
        <f t="shared" si="129"/>
        <v>149889.31280266665</v>
      </c>
      <c r="AJ293" s="30">
        <f t="shared" si="130"/>
        <v>149943.63592650002</v>
      </c>
      <c r="AK293" s="30">
        <f t="shared" si="131"/>
        <v>149943.63592650002</v>
      </c>
      <c r="AL293" s="30">
        <f t="shared" si="132"/>
        <v>149943.63592650002</v>
      </c>
      <c r="AM293" s="30">
        <f t="shared" si="133"/>
        <v>149943.63592650002</v>
      </c>
      <c r="AN293" s="9">
        <f t="shared" si="134"/>
        <v>152770.21828250002</v>
      </c>
      <c r="AO293" s="19">
        <f t="shared" si="135"/>
        <v>155767.25717908333</v>
      </c>
      <c r="AP293" s="19">
        <f t="shared" si="136"/>
        <v>156275.35690920832</v>
      </c>
      <c r="AQ293" s="19">
        <f t="shared" si="137"/>
        <v>156650.91222299999</v>
      </c>
      <c r="AR293" s="19">
        <f t="shared" si="138"/>
        <v>156915.17666879165</v>
      </c>
      <c r="AS293" s="19">
        <f t="shared" si="139"/>
        <v>157367.88131187498</v>
      </c>
      <c r="AT293" s="16">
        <f t="shared" si="140"/>
        <v>1835245.6487283751</v>
      </c>
      <c r="AU293" s="19">
        <f t="shared" si="141"/>
        <v>158047.10615958332</v>
      </c>
      <c r="AV293" s="19">
        <f t="shared" si="142"/>
        <v>158952.85121191666</v>
      </c>
      <c r="AW293" s="19">
        <f t="shared" si="143"/>
        <v>159858.59626424997</v>
      </c>
      <c r="AX293" s="19">
        <f t="shared" si="144"/>
        <v>160764.3413165833</v>
      </c>
      <c r="AY293" s="19">
        <f t="shared" si="145"/>
        <v>161670.08636891664</v>
      </c>
      <c r="AZ293" s="19">
        <f t="shared" si="146"/>
        <v>162575.83142124995</v>
      </c>
      <c r="BA293" s="19">
        <f t="shared" si="147"/>
        <v>163481.57647358329</v>
      </c>
      <c r="BB293" s="19">
        <f t="shared" si="148"/>
        <v>164387.3215259166</v>
      </c>
      <c r="BC293" s="19">
        <f t="shared" si="149"/>
        <v>165066.54637362494</v>
      </c>
      <c r="BD293" s="19">
        <f t="shared" si="150"/>
        <v>165518.77416695826</v>
      </c>
      <c r="BE293" s="19">
        <f t="shared" si="151"/>
        <v>165977.88656041661</v>
      </c>
      <c r="BF293" s="19">
        <f t="shared" si="152"/>
        <v>166444.36040374992</v>
      </c>
      <c r="BG293" s="19">
        <f t="shared" si="153"/>
        <v>167143.90326887491</v>
      </c>
      <c r="BH293" s="19">
        <f t="shared" si="154"/>
        <v>168076.5151557916</v>
      </c>
      <c r="BI293" s="19">
        <f t="shared" si="155"/>
        <v>169009.12704270825</v>
      </c>
      <c r="BJ293" s="19">
        <f t="shared" si="156"/>
        <v>169941.73892962493</v>
      </c>
      <c r="BK293" s="16">
        <f t="shared" si="157"/>
        <v>1989293.6676914159</v>
      </c>
      <c r="BM293" s="9"/>
      <c r="BN293" s="9"/>
      <c r="BO293" s="9"/>
      <c r="BP293" s="9"/>
      <c r="BQ293" s="9"/>
      <c r="BR293" s="9"/>
      <c r="BS293" s="9"/>
      <c r="BT293" s="9"/>
      <c r="BU293" s="9"/>
      <c r="BV293" s="9"/>
      <c r="BW293" s="9"/>
      <c r="BX293" s="9"/>
      <c r="BY293" s="9"/>
      <c r="BZ293" s="9"/>
      <c r="CA293" s="9"/>
      <c r="CB293" s="9"/>
      <c r="CC293" s="9"/>
      <c r="CD293" s="9"/>
      <c r="CE293" s="9"/>
      <c r="CF293" s="9"/>
      <c r="CG293" s="9"/>
      <c r="CH293" s="9"/>
      <c r="CI293" s="9"/>
      <c r="CJ293" s="9"/>
      <c r="CK293" s="9"/>
      <c r="CL293" s="9"/>
      <c r="CM293" s="9"/>
      <c r="CN293" s="9"/>
    </row>
    <row r="294" spans="1:92" x14ac:dyDescent="0.25">
      <c r="A294" s="33" t="s">
        <v>38</v>
      </c>
      <c r="B294" s="32">
        <v>4.1000000000000002E-2</v>
      </c>
      <c r="C294" s="30">
        <v>24935847.850000001</v>
      </c>
      <c r="D294" s="9">
        <v>24935847.850000001</v>
      </c>
      <c r="E294" s="9">
        <v>24935847.850000001</v>
      </c>
      <c r="F294" s="9">
        <v>25009331.739999998</v>
      </c>
      <c r="G294" s="9">
        <v>25082815.620000001</v>
      </c>
      <c r="H294" s="9">
        <v>25082815.620000001</v>
      </c>
      <c r="I294" s="9">
        <v>25082815.620000001</v>
      </c>
      <c r="J294" s="9">
        <v>25082762.076666668</v>
      </c>
      <c r="K294" s="9">
        <v>25082654.990000002</v>
      </c>
      <c r="L294" s="9">
        <v>25082547.903333336</v>
      </c>
      <c r="M294" s="9">
        <v>25082494.360000003</v>
      </c>
      <c r="N294" s="9">
        <v>25082494.360000003</v>
      </c>
      <c r="O294" s="16">
        <f t="shared" si="158"/>
        <v>300478275.84000003</v>
      </c>
      <c r="P294" s="9">
        <v>25082494.360000003</v>
      </c>
      <c r="Q294" s="9">
        <v>25082494.360000003</v>
      </c>
      <c r="R294" s="9">
        <v>25082494.360000003</v>
      </c>
      <c r="S294" s="9">
        <v>25082494.360000003</v>
      </c>
      <c r="T294" s="9">
        <v>25082494.360000003</v>
      </c>
      <c r="U294" s="9">
        <v>25082494.360000003</v>
      </c>
      <c r="V294" s="9">
        <v>25082494.360000003</v>
      </c>
      <c r="W294" s="9">
        <v>25082494.360000003</v>
      </c>
      <c r="X294" s="9">
        <v>25082494.360000003</v>
      </c>
      <c r="Y294" s="9">
        <v>25152494.580000002</v>
      </c>
      <c r="Z294" s="9">
        <v>25222494.800000004</v>
      </c>
      <c r="AA294" s="9">
        <v>25222494.800000004</v>
      </c>
      <c r="AB294" s="9">
        <v>25222494.800000004</v>
      </c>
      <c r="AC294" s="9">
        <v>25222494.800000004</v>
      </c>
      <c r="AD294" s="9">
        <v>25222494.800000004</v>
      </c>
      <c r="AE294" s="9">
        <v>25222494.800000004</v>
      </c>
      <c r="AF294" s="16">
        <f t="shared" si="128"/>
        <v>301899935.18000007</v>
      </c>
      <c r="AG294" s="31">
        <v>0</v>
      </c>
      <c r="AH294" s="31">
        <f t="shared" si="159"/>
        <v>85197.480154166682</v>
      </c>
      <c r="AI294" s="30">
        <f t="shared" si="129"/>
        <v>85197.480154166682</v>
      </c>
      <c r="AJ294" s="30">
        <f t="shared" si="130"/>
        <v>85197.480154166682</v>
      </c>
      <c r="AK294" s="30">
        <f t="shared" si="131"/>
        <v>85448.550111666671</v>
      </c>
      <c r="AL294" s="30">
        <f t="shared" si="132"/>
        <v>85699.620035</v>
      </c>
      <c r="AM294" s="30">
        <f t="shared" si="133"/>
        <v>85699.620035</v>
      </c>
      <c r="AN294" s="9">
        <f t="shared" si="134"/>
        <v>85699.620035</v>
      </c>
      <c r="AO294" s="19">
        <f t="shared" si="135"/>
        <v>85699.437095277783</v>
      </c>
      <c r="AP294" s="19">
        <f t="shared" si="136"/>
        <v>85699.071215833348</v>
      </c>
      <c r="AQ294" s="19">
        <f t="shared" si="137"/>
        <v>85698.705336388899</v>
      </c>
      <c r="AR294" s="19">
        <f t="shared" si="138"/>
        <v>85698.522396666682</v>
      </c>
      <c r="AS294" s="19">
        <f t="shared" si="139"/>
        <v>85698.522396666682</v>
      </c>
      <c r="AT294" s="16">
        <f t="shared" si="140"/>
        <v>1026634.1091200002</v>
      </c>
      <c r="AU294" s="19">
        <f t="shared" si="141"/>
        <v>85698.522396666682</v>
      </c>
      <c r="AV294" s="19">
        <f t="shared" si="142"/>
        <v>85698.522396666682</v>
      </c>
      <c r="AW294" s="19">
        <f t="shared" si="143"/>
        <v>85698.522396666682</v>
      </c>
      <c r="AX294" s="19">
        <f t="shared" si="144"/>
        <v>85698.522396666682</v>
      </c>
      <c r="AY294" s="19">
        <f t="shared" si="145"/>
        <v>85698.522396666682</v>
      </c>
      <c r="AZ294" s="19">
        <f t="shared" si="146"/>
        <v>85698.522396666682</v>
      </c>
      <c r="BA294" s="19">
        <f t="shared" si="147"/>
        <v>85698.522396666682</v>
      </c>
      <c r="BB294" s="19">
        <f t="shared" si="148"/>
        <v>85698.522396666682</v>
      </c>
      <c r="BC294" s="19">
        <f t="shared" si="149"/>
        <v>85698.522396666682</v>
      </c>
      <c r="BD294" s="19">
        <f t="shared" si="150"/>
        <v>85937.689815000005</v>
      </c>
      <c r="BE294" s="19">
        <f t="shared" si="151"/>
        <v>86176.857233333358</v>
      </c>
      <c r="BF294" s="19">
        <f t="shared" si="152"/>
        <v>86176.857233333358</v>
      </c>
      <c r="BG294" s="19">
        <f t="shared" si="153"/>
        <v>86176.857233333358</v>
      </c>
      <c r="BH294" s="19">
        <f t="shared" si="154"/>
        <v>86176.857233333358</v>
      </c>
      <c r="BI294" s="19">
        <f t="shared" si="155"/>
        <v>86176.857233333358</v>
      </c>
      <c r="BJ294" s="19">
        <f t="shared" si="156"/>
        <v>86176.857233333358</v>
      </c>
      <c r="BK294" s="16">
        <f t="shared" si="157"/>
        <v>1031491.4451983336</v>
      </c>
      <c r="BM294" s="9"/>
      <c r="BN294" s="9"/>
      <c r="BO294" s="9"/>
      <c r="BP294" s="9"/>
      <c r="BQ294" s="9"/>
      <c r="BR294" s="9"/>
      <c r="BS294" s="9"/>
      <c r="BT294" s="9"/>
      <c r="BU294" s="9"/>
      <c r="BV294" s="9"/>
      <c r="BW294" s="9"/>
      <c r="BX294" s="9"/>
      <c r="BY294" s="9"/>
      <c r="BZ294" s="9"/>
      <c r="CA294" s="9"/>
      <c r="CB294" s="9"/>
      <c r="CC294" s="9"/>
      <c r="CD294" s="9"/>
      <c r="CE294" s="9"/>
      <c r="CF294" s="9"/>
      <c r="CG294" s="9"/>
      <c r="CH294" s="9"/>
      <c r="CI294" s="9"/>
      <c r="CJ294" s="9"/>
      <c r="CK294" s="9"/>
      <c r="CL294" s="9"/>
      <c r="CM294" s="9"/>
      <c r="CN294" s="9"/>
    </row>
    <row r="295" spans="1:92" x14ac:dyDescent="0.25">
      <c r="A295" s="33" t="s">
        <v>37</v>
      </c>
      <c r="B295" s="32">
        <v>2.8500000000000001E-2</v>
      </c>
      <c r="C295" s="30">
        <v>944324.59</v>
      </c>
      <c r="D295" s="9">
        <v>944324.59</v>
      </c>
      <c r="E295" s="9">
        <v>944324.59</v>
      </c>
      <c r="F295" s="9">
        <v>944324.59</v>
      </c>
      <c r="G295" s="9">
        <v>944324.59</v>
      </c>
      <c r="H295" s="9">
        <v>944324.59</v>
      </c>
      <c r="I295" s="9">
        <v>995838.87</v>
      </c>
      <c r="J295" s="9">
        <v>1100288.0933333333</v>
      </c>
      <c r="K295" s="9">
        <v>1198834.2249999999</v>
      </c>
      <c r="L295" s="9">
        <v>1647420.7716666667</v>
      </c>
      <c r="M295" s="9">
        <v>2050396.1300000001</v>
      </c>
      <c r="N295" s="9">
        <v>2050396.1300000001</v>
      </c>
      <c r="O295" s="16">
        <f t="shared" si="158"/>
        <v>14709121.760000002</v>
      </c>
      <c r="P295" s="9">
        <v>2050396.1300000001</v>
      </c>
      <c r="Q295" s="9">
        <v>2050396.1300000001</v>
      </c>
      <c r="R295" s="9">
        <v>2068517.53</v>
      </c>
      <c r="S295" s="9">
        <v>2116654.2000000002</v>
      </c>
      <c r="T295" s="9">
        <v>2182351.0900000003</v>
      </c>
      <c r="U295" s="9">
        <v>2251175.4</v>
      </c>
      <c r="V295" s="9">
        <v>2302444.9499999997</v>
      </c>
      <c r="W295" s="9">
        <v>2351159.1800000002</v>
      </c>
      <c r="X295" s="9">
        <v>2414033.8250000002</v>
      </c>
      <c r="Y295" s="9">
        <v>2536181.96</v>
      </c>
      <c r="Z295" s="9">
        <v>2626042.8200000003</v>
      </c>
      <c r="AA295" s="9">
        <v>2626042.8200000003</v>
      </c>
      <c r="AB295" s="9">
        <v>2626042.8200000003</v>
      </c>
      <c r="AC295" s="9">
        <v>2626042.8200000003</v>
      </c>
      <c r="AD295" s="9">
        <v>2645237.7500000005</v>
      </c>
      <c r="AE295" s="9">
        <v>2709657.5</v>
      </c>
      <c r="AF295" s="16">
        <f t="shared" si="128"/>
        <v>29896412.935000002</v>
      </c>
      <c r="AG295" s="31">
        <v>0</v>
      </c>
      <c r="AH295" s="31">
        <f t="shared" si="159"/>
        <v>2242.77090125</v>
      </c>
      <c r="AI295" s="30">
        <f t="shared" si="129"/>
        <v>2242.77090125</v>
      </c>
      <c r="AJ295" s="30">
        <f t="shared" si="130"/>
        <v>2242.77090125</v>
      </c>
      <c r="AK295" s="30">
        <f t="shared" si="131"/>
        <v>2242.77090125</v>
      </c>
      <c r="AL295" s="30">
        <f t="shared" si="132"/>
        <v>2242.77090125</v>
      </c>
      <c r="AM295" s="30">
        <f t="shared" si="133"/>
        <v>2242.77090125</v>
      </c>
      <c r="AN295" s="9">
        <f t="shared" si="134"/>
        <v>2365.1173162499999</v>
      </c>
      <c r="AO295" s="19">
        <f t="shared" si="135"/>
        <v>2613.1842216666664</v>
      </c>
      <c r="AP295" s="19">
        <f t="shared" si="136"/>
        <v>2847.2312843749996</v>
      </c>
      <c r="AQ295" s="19">
        <f t="shared" si="137"/>
        <v>3912.6243327083334</v>
      </c>
      <c r="AR295" s="19">
        <f t="shared" si="138"/>
        <v>4869.6908087500005</v>
      </c>
      <c r="AS295" s="19">
        <f t="shared" si="139"/>
        <v>4869.6908087500005</v>
      </c>
      <c r="AT295" s="16">
        <f t="shared" si="140"/>
        <v>34934.16418</v>
      </c>
      <c r="AU295" s="19">
        <f t="shared" si="141"/>
        <v>4869.6908087500005</v>
      </c>
      <c r="AV295" s="19">
        <f t="shared" si="142"/>
        <v>4869.6908087500005</v>
      </c>
      <c r="AW295" s="19">
        <f t="shared" si="143"/>
        <v>4912.7291337500001</v>
      </c>
      <c r="AX295" s="19">
        <f t="shared" si="144"/>
        <v>5027.0537250000007</v>
      </c>
      <c r="AY295" s="19">
        <f t="shared" si="145"/>
        <v>5183.0838387500007</v>
      </c>
      <c r="AZ295" s="19">
        <f t="shared" si="146"/>
        <v>5346.5415749999993</v>
      </c>
      <c r="BA295" s="19">
        <f t="shared" si="147"/>
        <v>5468.3067562499991</v>
      </c>
      <c r="BB295" s="19">
        <f t="shared" si="148"/>
        <v>5584.0030525000002</v>
      </c>
      <c r="BC295" s="19">
        <f t="shared" si="149"/>
        <v>5733.3303343750003</v>
      </c>
      <c r="BD295" s="19">
        <f t="shared" si="150"/>
        <v>6023.4321549999995</v>
      </c>
      <c r="BE295" s="19">
        <f t="shared" si="151"/>
        <v>6236.8516975000002</v>
      </c>
      <c r="BF295" s="19">
        <f t="shared" si="152"/>
        <v>6236.8516975000002</v>
      </c>
      <c r="BG295" s="19">
        <f t="shared" si="153"/>
        <v>6236.8516975000002</v>
      </c>
      <c r="BH295" s="19">
        <f t="shared" si="154"/>
        <v>6236.8516975000002</v>
      </c>
      <c r="BI295" s="19">
        <f t="shared" si="155"/>
        <v>6282.4396562500006</v>
      </c>
      <c r="BJ295" s="19">
        <f t="shared" si="156"/>
        <v>6435.4365625</v>
      </c>
      <c r="BK295" s="16">
        <f t="shared" si="157"/>
        <v>71003.980720624997</v>
      </c>
      <c r="BM295" s="9"/>
      <c r="BN295" s="9"/>
      <c r="BO295" s="9"/>
      <c r="BP295" s="9"/>
      <c r="BQ295" s="9"/>
      <c r="BR295" s="9"/>
      <c r="BS295" s="9"/>
      <c r="BT295" s="9"/>
      <c r="BU295" s="9"/>
      <c r="BV295" s="9"/>
      <c r="BW295" s="9"/>
      <c r="BX295" s="9"/>
      <c r="BY295" s="9"/>
      <c r="BZ295" s="9"/>
      <c r="CA295" s="9"/>
      <c r="CB295" s="9"/>
      <c r="CC295" s="9"/>
      <c r="CD295" s="9"/>
      <c r="CE295" s="9"/>
      <c r="CF295" s="9"/>
      <c r="CG295" s="9"/>
      <c r="CH295" s="9"/>
      <c r="CI295" s="9"/>
      <c r="CJ295" s="9"/>
      <c r="CK295" s="9"/>
      <c r="CL295" s="9"/>
      <c r="CM295" s="9"/>
      <c r="CN295" s="9"/>
    </row>
    <row r="296" spans="1:92" x14ac:dyDescent="0.25">
      <c r="A296" s="33" t="s">
        <v>36</v>
      </c>
      <c r="B296" s="32">
        <v>2.7799999999999998E-2</v>
      </c>
      <c r="C296" s="30">
        <v>51112.34</v>
      </c>
      <c r="D296" s="9">
        <v>51112.34</v>
      </c>
      <c r="E296" s="9">
        <v>51112.34</v>
      </c>
      <c r="F296" s="9">
        <v>51112.34</v>
      </c>
      <c r="G296" s="9">
        <v>51112.34</v>
      </c>
      <c r="H296" s="9">
        <v>51112.34</v>
      </c>
      <c r="I296" s="9">
        <v>93543.014999999999</v>
      </c>
      <c r="J296" s="9">
        <v>168965.15833333333</v>
      </c>
      <c r="K296" s="9">
        <v>235507.99</v>
      </c>
      <c r="L296" s="9">
        <v>286054.47666666663</v>
      </c>
      <c r="M296" s="9">
        <v>303049.59999999998</v>
      </c>
      <c r="N296" s="9">
        <v>303049.59999999998</v>
      </c>
      <c r="O296" s="16">
        <f t="shared" si="158"/>
        <v>1696843.88</v>
      </c>
      <c r="P296" s="9">
        <v>318458.74</v>
      </c>
      <c r="Q296" s="9">
        <v>385305.01500000001</v>
      </c>
      <c r="R296" s="9">
        <v>504045.065</v>
      </c>
      <c r="S296" s="9">
        <v>626878.21</v>
      </c>
      <c r="T296" s="9">
        <v>716991.0199999999</v>
      </c>
      <c r="U296" s="9">
        <v>799812.08499999996</v>
      </c>
      <c r="V296" s="9">
        <v>848050.57</v>
      </c>
      <c r="W296" s="9">
        <v>857683.36499999999</v>
      </c>
      <c r="X296" s="9">
        <v>867316.15999999992</v>
      </c>
      <c r="Y296" s="9">
        <v>902291.04999999993</v>
      </c>
      <c r="Z296" s="9">
        <v>937265.94</v>
      </c>
      <c r="AA296" s="9">
        <v>937265.94</v>
      </c>
      <c r="AB296" s="9">
        <v>937265.94</v>
      </c>
      <c r="AC296" s="9">
        <v>937265.94</v>
      </c>
      <c r="AD296" s="9">
        <v>937265.94</v>
      </c>
      <c r="AE296" s="9">
        <v>959931.34</v>
      </c>
      <c r="AF296" s="16">
        <f t="shared" si="128"/>
        <v>10638405.289999997</v>
      </c>
      <c r="AG296" s="31">
        <v>0</v>
      </c>
      <c r="AH296" s="31">
        <f t="shared" si="159"/>
        <v>118.41025433333331</v>
      </c>
      <c r="AI296" s="30">
        <f t="shared" si="129"/>
        <v>118.41025433333331</v>
      </c>
      <c r="AJ296" s="30">
        <f t="shared" si="130"/>
        <v>118.41025433333331</v>
      </c>
      <c r="AK296" s="30">
        <f t="shared" si="131"/>
        <v>118.41025433333331</v>
      </c>
      <c r="AL296" s="30">
        <f t="shared" si="132"/>
        <v>118.41025433333331</v>
      </c>
      <c r="AM296" s="30">
        <f t="shared" si="133"/>
        <v>118.41025433333331</v>
      </c>
      <c r="AN296" s="9">
        <f t="shared" si="134"/>
        <v>216.70798474999998</v>
      </c>
      <c r="AO296" s="19">
        <f t="shared" si="135"/>
        <v>391.43595013888887</v>
      </c>
      <c r="AP296" s="19">
        <f t="shared" si="136"/>
        <v>545.59351016666665</v>
      </c>
      <c r="AQ296" s="19">
        <f t="shared" si="137"/>
        <v>662.69287094444428</v>
      </c>
      <c r="AR296" s="19">
        <f t="shared" si="138"/>
        <v>702.06490666666662</v>
      </c>
      <c r="AS296" s="19">
        <f t="shared" si="139"/>
        <v>702.06490666666662</v>
      </c>
      <c r="AT296" s="16">
        <f t="shared" si="140"/>
        <v>3931.021655333333</v>
      </c>
      <c r="AU296" s="19">
        <f t="shared" si="141"/>
        <v>737.76274766666666</v>
      </c>
      <c r="AV296" s="19">
        <f t="shared" si="142"/>
        <v>892.62328474999993</v>
      </c>
      <c r="AW296" s="19">
        <f t="shared" si="143"/>
        <v>1167.7044005833334</v>
      </c>
      <c r="AX296" s="19">
        <f t="shared" si="144"/>
        <v>1452.2678531666666</v>
      </c>
      <c r="AY296" s="19">
        <f t="shared" si="145"/>
        <v>1661.0291963333329</v>
      </c>
      <c r="AZ296" s="19">
        <f t="shared" si="146"/>
        <v>1852.8979969166664</v>
      </c>
      <c r="BA296" s="19">
        <f t="shared" si="147"/>
        <v>1964.6504871666664</v>
      </c>
      <c r="BB296" s="19">
        <f t="shared" si="148"/>
        <v>1986.9664622499999</v>
      </c>
      <c r="BC296" s="19">
        <f t="shared" si="149"/>
        <v>2009.2824373333331</v>
      </c>
      <c r="BD296" s="19">
        <f t="shared" si="150"/>
        <v>2090.3075991666665</v>
      </c>
      <c r="BE296" s="19">
        <f t="shared" si="151"/>
        <v>2171.3327609999997</v>
      </c>
      <c r="BF296" s="19">
        <f t="shared" si="152"/>
        <v>2171.3327609999997</v>
      </c>
      <c r="BG296" s="19">
        <f t="shared" si="153"/>
        <v>2171.3327609999997</v>
      </c>
      <c r="BH296" s="19">
        <f t="shared" si="154"/>
        <v>2171.3327609999997</v>
      </c>
      <c r="BI296" s="19">
        <f t="shared" si="155"/>
        <v>2171.3327609999997</v>
      </c>
      <c r="BJ296" s="19">
        <f t="shared" si="156"/>
        <v>2223.8409376666664</v>
      </c>
      <c r="BK296" s="16">
        <f t="shared" si="157"/>
        <v>24645.638921833324</v>
      </c>
      <c r="BM296" s="9"/>
      <c r="BN296" s="9"/>
      <c r="BO296" s="9"/>
      <c r="BP296" s="9"/>
      <c r="BQ296" s="9"/>
      <c r="BR296" s="9"/>
      <c r="BS296" s="9"/>
      <c r="BT296" s="9"/>
      <c r="BU296" s="9"/>
      <c r="BV296" s="9"/>
      <c r="BW296" s="9"/>
      <c r="BX296" s="9"/>
      <c r="BY296" s="9"/>
      <c r="BZ296" s="9"/>
      <c r="CA296" s="9"/>
      <c r="CB296" s="9"/>
      <c r="CC296" s="9"/>
      <c r="CD296" s="9"/>
      <c r="CE296" s="9"/>
      <c r="CF296" s="9"/>
      <c r="CG296" s="9"/>
      <c r="CH296" s="9"/>
      <c r="CI296" s="9"/>
      <c r="CJ296" s="9"/>
      <c r="CK296" s="9"/>
      <c r="CL296" s="9"/>
      <c r="CM296" s="9"/>
      <c r="CN296" s="9"/>
    </row>
    <row r="297" spans="1:92" x14ac:dyDescent="0.25">
      <c r="A297" s="33" t="s">
        <v>35</v>
      </c>
      <c r="B297" s="32">
        <v>4.8000000000000001E-2</v>
      </c>
      <c r="C297" s="30">
        <v>737431</v>
      </c>
      <c r="D297" s="9">
        <v>748249.06</v>
      </c>
      <c r="E297" s="9">
        <v>793493.91</v>
      </c>
      <c r="F297" s="9">
        <v>827920.7</v>
      </c>
      <c r="G297" s="9">
        <v>827920.7</v>
      </c>
      <c r="H297" s="9">
        <v>827920.7</v>
      </c>
      <c r="I297" s="9">
        <v>827920.7</v>
      </c>
      <c r="J297" s="9">
        <v>830947.52833333332</v>
      </c>
      <c r="K297" s="9">
        <v>837001.18499999994</v>
      </c>
      <c r="L297" s="9">
        <v>843054.84166666656</v>
      </c>
      <c r="M297" s="9">
        <v>846081.66999999981</v>
      </c>
      <c r="N297" s="9">
        <v>846081.66999999981</v>
      </c>
      <c r="O297" s="16">
        <f t="shared" si="158"/>
        <v>9794023.6649999991</v>
      </c>
      <c r="P297" s="9">
        <v>846081.66999999981</v>
      </c>
      <c r="Q297" s="9">
        <v>846081.66999999981</v>
      </c>
      <c r="R297" s="9">
        <v>846081.66999999981</v>
      </c>
      <c r="S297" s="9">
        <v>846081.66999999981</v>
      </c>
      <c r="T297" s="9">
        <v>846081.66999999981</v>
      </c>
      <c r="U297" s="9">
        <v>846081.66999999981</v>
      </c>
      <c r="V297" s="9">
        <v>846081.66999999981</v>
      </c>
      <c r="W297" s="9">
        <v>846081.66999999981</v>
      </c>
      <c r="X297" s="9">
        <v>846081.66999999981</v>
      </c>
      <c r="Y297" s="9">
        <v>846081.66999999981</v>
      </c>
      <c r="Z297" s="9">
        <v>846081.66999999981</v>
      </c>
      <c r="AA297" s="9">
        <v>846081.66999999981</v>
      </c>
      <c r="AB297" s="9">
        <v>846081.66999999981</v>
      </c>
      <c r="AC297" s="9">
        <v>846081.66999999981</v>
      </c>
      <c r="AD297" s="9">
        <v>846081.66999999981</v>
      </c>
      <c r="AE297" s="9">
        <v>846081.66999999981</v>
      </c>
      <c r="AF297" s="16">
        <f t="shared" si="128"/>
        <v>10152980.039999997</v>
      </c>
      <c r="AG297" s="31">
        <v>0</v>
      </c>
      <c r="AH297" s="31">
        <f t="shared" si="159"/>
        <v>2949.7240000000002</v>
      </c>
      <c r="AI297" s="30">
        <f t="shared" si="129"/>
        <v>2992.9962400000004</v>
      </c>
      <c r="AJ297" s="30">
        <f t="shared" si="130"/>
        <v>3173.9756400000001</v>
      </c>
      <c r="AK297" s="30">
        <f t="shared" si="131"/>
        <v>3311.6828</v>
      </c>
      <c r="AL297" s="30">
        <f t="shared" si="132"/>
        <v>3311.6828</v>
      </c>
      <c r="AM297" s="30">
        <f t="shared" si="133"/>
        <v>3311.6828</v>
      </c>
      <c r="AN297" s="9">
        <f t="shared" si="134"/>
        <v>3311.6828</v>
      </c>
      <c r="AO297" s="19">
        <f t="shared" si="135"/>
        <v>3323.7901133333335</v>
      </c>
      <c r="AP297" s="19">
        <f t="shared" si="136"/>
        <v>3348.0047399999999</v>
      </c>
      <c r="AQ297" s="19">
        <f t="shared" si="137"/>
        <v>3372.2193666666662</v>
      </c>
      <c r="AR297" s="19">
        <f t="shared" si="138"/>
        <v>3384.3266799999992</v>
      </c>
      <c r="AS297" s="19">
        <f t="shared" si="139"/>
        <v>3384.3266799999992</v>
      </c>
      <c r="AT297" s="16">
        <f t="shared" si="140"/>
        <v>39176.094659999995</v>
      </c>
      <c r="AU297" s="19">
        <f t="shared" si="141"/>
        <v>3384.3266799999992</v>
      </c>
      <c r="AV297" s="19">
        <f t="shared" si="142"/>
        <v>3384.3266799999992</v>
      </c>
      <c r="AW297" s="19">
        <f t="shared" si="143"/>
        <v>3384.3266799999992</v>
      </c>
      <c r="AX297" s="19">
        <f t="shared" si="144"/>
        <v>3384.3266799999992</v>
      </c>
      <c r="AY297" s="19">
        <f t="shared" si="145"/>
        <v>3384.3266799999992</v>
      </c>
      <c r="AZ297" s="19">
        <f t="shared" si="146"/>
        <v>3384.3266799999992</v>
      </c>
      <c r="BA297" s="19">
        <f t="shared" si="147"/>
        <v>3384.3266799999992</v>
      </c>
      <c r="BB297" s="19">
        <f t="shared" si="148"/>
        <v>3384.3266799999992</v>
      </c>
      <c r="BC297" s="19">
        <f t="shared" si="149"/>
        <v>3384.3266799999992</v>
      </c>
      <c r="BD297" s="19">
        <f t="shared" si="150"/>
        <v>3384.3266799999992</v>
      </c>
      <c r="BE297" s="19">
        <f t="shared" si="151"/>
        <v>3384.3266799999992</v>
      </c>
      <c r="BF297" s="19">
        <f t="shared" si="152"/>
        <v>3384.3266799999992</v>
      </c>
      <c r="BG297" s="19">
        <f t="shared" si="153"/>
        <v>3384.3266799999992</v>
      </c>
      <c r="BH297" s="19">
        <f t="shared" si="154"/>
        <v>3384.3266799999992</v>
      </c>
      <c r="BI297" s="19">
        <f t="shared" si="155"/>
        <v>3384.3266799999992</v>
      </c>
      <c r="BJ297" s="19">
        <f t="shared" si="156"/>
        <v>3384.3266799999992</v>
      </c>
      <c r="BK297" s="16">
        <f t="shared" si="157"/>
        <v>40611.920159999987</v>
      </c>
      <c r="BM297" s="9"/>
      <c r="BN297" s="9"/>
      <c r="BO297" s="9"/>
      <c r="BP297" s="9"/>
      <c r="BQ297" s="9"/>
      <c r="BR297" s="9"/>
      <c r="BS297" s="9"/>
      <c r="BT297" s="9"/>
      <c r="BU297" s="9"/>
      <c r="BV297" s="9"/>
      <c r="BW297" s="9"/>
      <c r="BX297" s="9"/>
      <c r="BY297" s="9"/>
      <c r="BZ297" s="9"/>
      <c r="CA297" s="9"/>
      <c r="CB297" s="9"/>
      <c r="CC297" s="9"/>
      <c r="CD297" s="9"/>
      <c r="CE297" s="9"/>
      <c r="CF297" s="9"/>
      <c r="CG297" s="9"/>
      <c r="CH297" s="9"/>
      <c r="CI297" s="9"/>
      <c r="CJ297" s="9"/>
      <c r="CK297" s="9"/>
      <c r="CL297" s="9"/>
      <c r="CM297" s="9"/>
      <c r="CN297" s="9"/>
    </row>
    <row r="298" spans="1:92" x14ac:dyDescent="0.25">
      <c r="A298" s="33" t="s">
        <v>34</v>
      </c>
      <c r="B298" s="32">
        <v>4.6600000000000003E-2</v>
      </c>
      <c r="C298" s="30">
        <v>5351646.3600000003</v>
      </c>
      <c r="D298" s="9">
        <v>5448490.5499999998</v>
      </c>
      <c r="E298" s="9">
        <v>5537514.4000000004</v>
      </c>
      <c r="F298" s="9">
        <v>5552840.8700000001</v>
      </c>
      <c r="G298" s="9">
        <v>5591983.2199999997</v>
      </c>
      <c r="H298" s="9">
        <v>5715394.5899999999</v>
      </c>
      <c r="I298" s="9">
        <v>5810317.1299999999</v>
      </c>
      <c r="J298" s="9">
        <v>5819240.1533333333</v>
      </c>
      <c r="K298" s="9">
        <v>5837086.2000000002</v>
      </c>
      <c r="L298" s="9">
        <v>5936714.7616666667</v>
      </c>
      <c r="M298" s="9">
        <v>6027420.3000000007</v>
      </c>
      <c r="N298" s="9">
        <v>6027420.3000000007</v>
      </c>
      <c r="O298" s="16">
        <f t="shared" si="158"/>
        <v>68656068.834999993</v>
      </c>
      <c r="P298" s="9">
        <v>6027420.3000000007</v>
      </c>
      <c r="Q298" s="9">
        <v>6027420.3000000007</v>
      </c>
      <c r="R298" s="9">
        <v>6065384.8450000007</v>
      </c>
      <c r="S298" s="9">
        <v>6103349.3900000006</v>
      </c>
      <c r="T298" s="9">
        <v>6103349.3900000006</v>
      </c>
      <c r="U298" s="9">
        <v>6103349.3900000006</v>
      </c>
      <c r="V298" s="9">
        <v>6103349.3900000006</v>
      </c>
      <c r="W298" s="9">
        <v>6103349.3900000006</v>
      </c>
      <c r="X298" s="9">
        <v>6103349.3900000006</v>
      </c>
      <c r="Y298" s="9">
        <v>6189477.9100000001</v>
      </c>
      <c r="Z298" s="9">
        <v>6275606.4300000006</v>
      </c>
      <c r="AA298" s="9">
        <v>6275606.4300000006</v>
      </c>
      <c r="AB298" s="9">
        <v>6275606.4300000006</v>
      </c>
      <c r="AC298" s="9">
        <v>6275606.4300000006</v>
      </c>
      <c r="AD298" s="9">
        <v>6275606.4300000006</v>
      </c>
      <c r="AE298" s="9">
        <v>6306771.3550000004</v>
      </c>
      <c r="AF298" s="16">
        <f t="shared" si="128"/>
        <v>74391028.36500001</v>
      </c>
      <c r="AG298" s="31">
        <v>0</v>
      </c>
      <c r="AH298" s="31">
        <f t="shared" si="159"/>
        <v>20782.226698000002</v>
      </c>
      <c r="AI298" s="30">
        <f t="shared" si="129"/>
        <v>21158.304969166667</v>
      </c>
      <c r="AJ298" s="30">
        <f t="shared" si="130"/>
        <v>21504.014253333338</v>
      </c>
      <c r="AK298" s="30">
        <f t="shared" si="131"/>
        <v>21563.53204516667</v>
      </c>
      <c r="AL298" s="30">
        <f t="shared" si="132"/>
        <v>21715.534837666666</v>
      </c>
      <c r="AM298" s="30">
        <f t="shared" si="133"/>
        <v>22194.7823245</v>
      </c>
      <c r="AN298" s="9">
        <f t="shared" si="134"/>
        <v>22563.39818816667</v>
      </c>
      <c r="AO298" s="19">
        <f t="shared" si="135"/>
        <v>22598.049262111112</v>
      </c>
      <c r="AP298" s="19">
        <f t="shared" si="136"/>
        <v>22667.351410000003</v>
      </c>
      <c r="AQ298" s="19">
        <f t="shared" si="137"/>
        <v>23054.242324472223</v>
      </c>
      <c r="AR298" s="19">
        <f t="shared" si="138"/>
        <v>23406.482165000005</v>
      </c>
      <c r="AS298" s="19">
        <f t="shared" si="139"/>
        <v>23406.482165000005</v>
      </c>
      <c r="AT298" s="16">
        <f t="shared" si="140"/>
        <v>266614.40064258332</v>
      </c>
      <c r="AU298" s="19">
        <f t="shared" si="141"/>
        <v>23406.482165000005</v>
      </c>
      <c r="AV298" s="19">
        <f t="shared" si="142"/>
        <v>23406.482165000005</v>
      </c>
      <c r="AW298" s="19">
        <f t="shared" si="143"/>
        <v>23553.911148083338</v>
      </c>
      <c r="AX298" s="19">
        <f t="shared" si="144"/>
        <v>23701.340131166671</v>
      </c>
      <c r="AY298" s="19">
        <f t="shared" si="145"/>
        <v>23701.340131166671</v>
      </c>
      <c r="AZ298" s="19">
        <f t="shared" si="146"/>
        <v>23701.340131166671</v>
      </c>
      <c r="BA298" s="19">
        <f t="shared" si="147"/>
        <v>23701.340131166671</v>
      </c>
      <c r="BB298" s="19">
        <f t="shared" si="148"/>
        <v>23701.340131166671</v>
      </c>
      <c r="BC298" s="19">
        <f t="shared" si="149"/>
        <v>23701.340131166671</v>
      </c>
      <c r="BD298" s="19">
        <f t="shared" si="150"/>
        <v>24035.805883833335</v>
      </c>
      <c r="BE298" s="19">
        <f t="shared" si="151"/>
        <v>24370.271636500005</v>
      </c>
      <c r="BF298" s="19">
        <f t="shared" si="152"/>
        <v>24370.271636500005</v>
      </c>
      <c r="BG298" s="19">
        <f t="shared" si="153"/>
        <v>24370.271636500005</v>
      </c>
      <c r="BH298" s="19">
        <f t="shared" si="154"/>
        <v>24370.271636500005</v>
      </c>
      <c r="BI298" s="19">
        <f t="shared" si="155"/>
        <v>24370.271636500005</v>
      </c>
      <c r="BJ298" s="19">
        <f t="shared" si="156"/>
        <v>24491.295428583337</v>
      </c>
      <c r="BK298" s="16">
        <f t="shared" si="157"/>
        <v>288885.16015075007</v>
      </c>
      <c r="BM298" s="9"/>
      <c r="BN298" s="9"/>
      <c r="BO298" s="9"/>
      <c r="BP298" s="9"/>
      <c r="BQ298" s="9"/>
      <c r="BR298" s="9"/>
      <c r="BS298" s="9"/>
      <c r="BT298" s="9"/>
      <c r="BU298" s="9"/>
      <c r="BV298" s="9"/>
      <c r="BW298" s="9"/>
      <c r="BX298" s="9"/>
      <c r="BY298" s="9"/>
      <c r="BZ298" s="9"/>
      <c r="CA298" s="9"/>
      <c r="CB298" s="9"/>
      <c r="CC298" s="9"/>
      <c r="CD298" s="9"/>
      <c r="CE298" s="9"/>
      <c r="CF298" s="9"/>
      <c r="CG298" s="9"/>
      <c r="CH298" s="9"/>
      <c r="CI298" s="9"/>
      <c r="CJ298" s="9"/>
      <c r="CK298" s="9"/>
      <c r="CL298" s="9"/>
      <c r="CM298" s="9"/>
      <c r="CN298" s="9"/>
    </row>
    <row r="299" spans="1:92" x14ac:dyDescent="0.25">
      <c r="A299" s="33" t="s">
        <v>33</v>
      </c>
      <c r="B299" s="32">
        <v>5.8999999999999997E-2</v>
      </c>
      <c r="C299" s="30">
        <v>177008.88</v>
      </c>
      <c r="D299" s="9">
        <v>176968.57</v>
      </c>
      <c r="E299" s="9">
        <v>176968.57</v>
      </c>
      <c r="F299" s="9">
        <v>176912.98</v>
      </c>
      <c r="G299" s="9">
        <v>176857.38</v>
      </c>
      <c r="H299" s="9">
        <v>176857.38</v>
      </c>
      <c r="I299" s="9">
        <v>176857.38</v>
      </c>
      <c r="J299" s="9">
        <v>171577.14666666667</v>
      </c>
      <c r="K299" s="9">
        <v>161016.68</v>
      </c>
      <c r="L299" s="9">
        <v>150456.21333333332</v>
      </c>
      <c r="M299" s="9">
        <v>145175.97999999998</v>
      </c>
      <c r="N299" s="9">
        <v>145175.97999999998</v>
      </c>
      <c r="O299" s="16">
        <f t="shared" si="158"/>
        <v>2011833.1400000001</v>
      </c>
      <c r="P299" s="9">
        <v>145175.97999999998</v>
      </c>
      <c r="Q299" s="9">
        <v>145175.97999999998</v>
      </c>
      <c r="R299" s="9">
        <v>145175.97999999998</v>
      </c>
      <c r="S299" s="9">
        <v>145175.97999999998</v>
      </c>
      <c r="T299" s="9">
        <v>145175.97999999998</v>
      </c>
      <c r="U299" s="9">
        <v>145175.97999999998</v>
      </c>
      <c r="V299" s="9">
        <v>145175.97999999998</v>
      </c>
      <c r="W299" s="9">
        <v>145175.97999999998</v>
      </c>
      <c r="X299" s="9">
        <v>145175.97999999998</v>
      </c>
      <c r="Y299" s="9">
        <v>145175.97999999998</v>
      </c>
      <c r="Z299" s="9">
        <v>145175.97999999998</v>
      </c>
      <c r="AA299" s="9">
        <v>145175.97999999998</v>
      </c>
      <c r="AB299" s="9">
        <v>145175.97999999998</v>
      </c>
      <c r="AC299" s="9">
        <v>145175.97999999998</v>
      </c>
      <c r="AD299" s="9">
        <v>145175.97999999998</v>
      </c>
      <c r="AE299" s="9">
        <v>145175.97999999998</v>
      </c>
      <c r="AF299" s="16">
        <f t="shared" si="128"/>
        <v>1742111.7599999998</v>
      </c>
      <c r="AG299" s="31">
        <v>0</v>
      </c>
      <c r="AH299" s="31">
        <f t="shared" si="159"/>
        <v>870.29365999999993</v>
      </c>
      <c r="AI299" s="30">
        <f t="shared" si="129"/>
        <v>870.0954691666667</v>
      </c>
      <c r="AJ299" s="30">
        <f t="shared" si="130"/>
        <v>870.0954691666667</v>
      </c>
      <c r="AK299" s="30">
        <f t="shared" si="131"/>
        <v>869.82215166666663</v>
      </c>
      <c r="AL299" s="30">
        <f t="shared" si="132"/>
        <v>869.54878499999995</v>
      </c>
      <c r="AM299" s="30">
        <f t="shared" si="133"/>
        <v>869.54878499999995</v>
      </c>
      <c r="AN299" s="9">
        <f t="shared" si="134"/>
        <v>869.54878499999995</v>
      </c>
      <c r="AO299" s="19">
        <f t="shared" si="135"/>
        <v>843.58763777777779</v>
      </c>
      <c r="AP299" s="19">
        <f t="shared" si="136"/>
        <v>791.66534333333323</v>
      </c>
      <c r="AQ299" s="19">
        <f t="shared" si="137"/>
        <v>739.74304888888878</v>
      </c>
      <c r="AR299" s="19">
        <f t="shared" si="138"/>
        <v>713.7819016666665</v>
      </c>
      <c r="AS299" s="19">
        <f t="shared" si="139"/>
        <v>713.7819016666665</v>
      </c>
      <c r="AT299" s="16">
        <f t="shared" si="140"/>
        <v>9891.5129383333333</v>
      </c>
      <c r="AU299" s="19">
        <f t="shared" si="141"/>
        <v>713.7819016666665</v>
      </c>
      <c r="AV299" s="19">
        <f t="shared" si="142"/>
        <v>713.7819016666665</v>
      </c>
      <c r="AW299" s="19">
        <f t="shared" si="143"/>
        <v>713.7819016666665</v>
      </c>
      <c r="AX299" s="19">
        <f t="shared" si="144"/>
        <v>713.7819016666665</v>
      </c>
      <c r="AY299" s="19">
        <f t="shared" si="145"/>
        <v>713.7819016666665</v>
      </c>
      <c r="AZ299" s="19">
        <f t="shared" si="146"/>
        <v>713.7819016666665</v>
      </c>
      <c r="BA299" s="19">
        <f t="shared" si="147"/>
        <v>713.7819016666665</v>
      </c>
      <c r="BB299" s="19">
        <f t="shared" si="148"/>
        <v>713.7819016666665</v>
      </c>
      <c r="BC299" s="19">
        <f t="shared" si="149"/>
        <v>713.7819016666665</v>
      </c>
      <c r="BD299" s="19">
        <f t="shared" si="150"/>
        <v>713.7819016666665</v>
      </c>
      <c r="BE299" s="19">
        <f t="shared" si="151"/>
        <v>713.7819016666665</v>
      </c>
      <c r="BF299" s="19">
        <f t="shared" si="152"/>
        <v>713.7819016666665</v>
      </c>
      <c r="BG299" s="19">
        <f t="shared" si="153"/>
        <v>713.7819016666665</v>
      </c>
      <c r="BH299" s="19">
        <f t="shared" si="154"/>
        <v>713.7819016666665</v>
      </c>
      <c r="BI299" s="19">
        <f t="shared" si="155"/>
        <v>713.7819016666665</v>
      </c>
      <c r="BJ299" s="19">
        <f t="shared" si="156"/>
        <v>713.7819016666665</v>
      </c>
      <c r="BK299" s="16">
        <f t="shared" si="157"/>
        <v>8565.3828199999989</v>
      </c>
      <c r="BM299" s="9"/>
      <c r="BN299" s="9"/>
      <c r="BO299" s="9"/>
      <c r="BP299" s="9"/>
      <c r="BQ299" s="9"/>
      <c r="BR299" s="9"/>
      <c r="BS299" s="9"/>
      <c r="BT299" s="9"/>
      <c r="BU299" s="9"/>
      <c r="BV299" s="9"/>
      <c r="BW299" s="9"/>
      <c r="BX299" s="9"/>
      <c r="BY299" s="9"/>
      <c r="BZ299" s="9"/>
      <c r="CA299" s="9"/>
      <c r="CB299" s="9"/>
      <c r="CC299" s="9"/>
      <c r="CD299" s="9"/>
      <c r="CE299" s="9"/>
      <c r="CF299" s="9"/>
      <c r="CG299" s="9"/>
      <c r="CH299" s="9"/>
      <c r="CI299" s="9"/>
      <c r="CJ299" s="9"/>
      <c r="CK299" s="9"/>
      <c r="CL299" s="9"/>
      <c r="CM299" s="9"/>
      <c r="CN299" s="9"/>
    </row>
    <row r="300" spans="1:92" x14ac:dyDescent="0.25">
      <c r="A300" s="33" t="s">
        <v>32</v>
      </c>
      <c r="B300" s="32">
        <v>0.13139999999999999</v>
      </c>
      <c r="C300" s="30">
        <v>17080.29</v>
      </c>
      <c r="D300" s="9">
        <v>17080.080000000002</v>
      </c>
      <c r="E300" s="9">
        <v>17080.080000000002</v>
      </c>
      <c r="F300" s="9">
        <v>17080.080000000002</v>
      </c>
      <c r="G300" s="9">
        <v>17080.080000000002</v>
      </c>
      <c r="H300" s="9">
        <v>17080.080000000002</v>
      </c>
      <c r="I300" s="9">
        <v>24885.08</v>
      </c>
      <c r="J300" s="9">
        <v>47845.023333333331</v>
      </c>
      <c r="K300" s="9">
        <v>77244.91</v>
      </c>
      <c r="L300" s="9">
        <v>114624.79166666667</v>
      </c>
      <c r="M300" s="9">
        <v>137759.73000000001</v>
      </c>
      <c r="N300" s="9">
        <v>137759.73000000001</v>
      </c>
      <c r="O300" s="16">
        <f t="shared" si="158"/>
        <v>642599.95499999996</v>
      </c>
      <c r="P300" s="9">
        <v>137759.73000000001</v>
      </c>
      <c r="Q300" s="9">
        <v>137759.73000000001</v>
      </c>
      <c r="R300" s="9">
        <v>137759.73000000001</v>
      </c>
      <c r="S300" s="9">
        <v>137759.73000000001</v>
      </c>
      <c r="T300" s="9">
        <v>137759.73000000001</v>
      </c>
      <c r="U300" s="9">
        <v>137759.73000000001</v>
      </c>
      <c r="V300" s="9">
        <v>137759.73000000001</v>
      </c>
      <c r="W300" s="9">
        <v>137759.73000000001</v>
      </c>
      <c r="X300" s="9">
        <v>137759.73000000001</v>
      </c>
      <c r="Y300" s="9">
        <v>137759.73000000001</v>
      </c>
      <c r="Z300" s="9">
        <v>137759.73000000001</v>
      </c>
      <c r="AA300" s="9">
        <v>137759.73000000001</v>
      </c>
      <c r="AB300" s="9">
        <v>137759.73000000001</v>
      </c>
      <c r="AC300" s="9">
        <v>137759.73000000001</v>
      </c>
      <c r="AD300" s="9">
        <v>137759.73000000001</v>
      </c>
      <c r="AE300" s="9">
        <v>137759.73000000001</v>
      </c>
      <c r="AF300" s="16">
        <f t="shared" si="128"/>
        <v>1653116.76</v>
      </c>
      <c r="AG300" s="31">
        <v>0</v>
      </c>
      <c r="AH300" s="31">
        <f t="shared" si="159"/>
        <v>187.02917550000001</v>
      </c>
      <c r="AI300" s="30">
        <f t="shared" si="129"/>
        <v>187.02687600000002</v>
      </c>
      <c r="AJ300" s="30">
        <f t="shared" si="130"/>
        <v>187.02687600000002</v>
      </c>
      <c r="AK300" s="30">
        <f t="shared" si="131"/>
        <v>187.02687600000002</v>
      </c>
      <c r="AL300" s="30">
        <f t="shared" si="132"/>
        <v>187.02687600000002</v>
      </c>
      <c r="AM300" s="30">
        <f t="shared" si="133"/>
        <v>187.02687600000002</v>
      </c>
      <c r="AN300" s="9">
        <f t="shared" si="134"/>
        <v>272.491626</v>
      </c>
      <c r="AO300" s="19">
        <f t="shared" si="135"/>
        <v>523.90300549999995</v>
      </c>
      <c r="AP300" s="19">
        <f t="shared" si="136"/>
        <v>845.83176449999996</v>
      </c>
      <c r="AQ300" s="19">
        <f t="shared" si="137"/>
        <v>1255.1414687500001</v>
      </c>
      <c r="AR300" s="19">
        <f t="shared" si="138"/>
        <v>1508.4690435</v>
      </c>
      <c r="AS300" s="19">
        <f t="shared" si="139"/>
        <v>1508.4690435</v>
      </c>
      <c r="AT300" s="16">
        <f t="shared" si="140"/>
        <v>7036.469507249999</v>
      </c>
      <c r="AU300" s="19">
        <f t="shared" si="141"/>
        <v>1508.4690435</v>
      </c>
      <c r="AV300" s="19">
        <f t="shared" si="142"/>
        <v>1508.4690435</v>
      </c>
      <c r="AW300" s="19">
        <f t="shared" si="143"/>
        <v>1508.4690435</v>
      </c>
      <c r="AX300" s="19">
        <f t="shared" si="144"/>
        <v>1508.4690435</v>
      </c>
      <c r="AY300" s="19">
        <f t="shared" si="145"/>
        <v>1508.4690435</v>
      </c>
      <c r="AZ300" s="19">
        <f t="shared" si="146"/>
        <v>1508.4690435</v>
      </c>
      <c r="BA300" s="19">
        <f t="shared" si="147"/>
        <v>1508.4690435</v>
      </c>
      <c r="BB300" s="19">
        <f t="shared" si="148"/>
        <v>1508.4690435</v>
      </c>
      <c r="BC300" s="19">
        <f t="shared" si="149"/>
        <v>1508.4690435</v>
      </c>
      <c r="BD300" s="19">
        <f t="shared" si="150"/>
        <v>1508.4690435</v>
      </c>
      <c r="BE300" s="19">
        <f t="shared" si="151"/>
        <v>1508.4690435</v>
      </c>
      <c r="BF300" s="19">
        <f t="shared" si="152"/>
        <v>1508.4690435</v>
      </c>
      <c r="BG300" s="19">
        <f t="shared" si="153"/>
        <v>1508.4690435</v>
      </c>
      <c r="BH300" s="19">
        <f t="shared" si="154"/>
        <v>1508.4690435</v>
      </c>
      <c r="BI300" s="19">
        <f t="shared" si="155"/>
        <v>1508.4690435</v>
      </c>
      <c r="BJ300" s="19">
        <f t="shared" si="156"/>
        <v>1508.4690435</v>
      </c>
      <c r="BK300" s="16">
        <f t="shared" si="157"/>
        <v>18101.628521999999</v>
      </c>
      <c r="BM300" s="9"/>
      <c r="BN300" s="9"/>
      <c r="BO300" s="9"/>
      <c r="BP300" s="9"/>
      <c r="BQ300" s="9"/>
      <c r="BR300" s="9"/>
      <c r="BS300" s="9"/>
      <c r="BT300" s="9"/>
      <c r="BU300" s="9"/>
      <c r="BV300" s="9"/>
      <c r="BW300" s="9"/>
      <c r="BX300" s="9"/>
      <c r="BY300" s="9"/>
      <c r="BZ300" s="9"/>
      <c r="CA300" s="9"/>
      <c r="CB300" s="9"/>
      <c r="CC300" s="9"/>
      <c r="CD300" s="9"/>
      <c r="CE300" s="9"/>
      <c r="CF300" s="9"/>
      <c r="CG300" s="9"/>
      <c r="CH300" s="9"/>
      <c r="CI300" s="9"/>
      <c r="CJ300" s="9"/>
      <c r="CK300" s="9"/>
      <c r="CL300" s="9"/>
      <c r="CM300" s="9"/>
      <c r="CN300" s="9"/>
    </row>
    <row r="301" spans="1:92" x14ac:dyDescent="0.25">
      <c r="A301" s="33" t="s">
        <v>31</v>
      </c>
      <c r="B301" s="32">
        <v>0</v>
      </c>
      <c r="C301" s="30">
        <v>207.01499999999999</v>
      </c>
      <c r="D301" s="9">
        <v>207.01499999999999</v>
      </c>
      <c r="E301" s="9">
        <v>207.01499999999999</v>
      </c>
      <c r="F301" s="9">
        <v>207.01499999999999</v>
      </c>
      <c r="G301" s="9">
        <v>207.01499999999999</v>
      </c>
      <c r="H301" s="9">
        <v>207.01499999999999</v>
      </c>
      <c r="I301" s="9">
        <v>207.01499999999999</v>
      </c>
      <c r="J301" s="9">
        <v>207.01499999999999</v>
      </c>
      <c r="K301" s="9">
        <v>207.01499999999999</v>
      </c>
      <c r="L301" s="9">
        <v>207.01499999999999</v>
      </c>
      <c r="M301" s="9">
        <v>207.01499999999999</v>
      </c>
      <c r="N301" s="9">
        <v>207.01499999999999</v>
      </c>
      <c r="O301" s="16">
        <f t="shared" si="158"/>
        <v>2484.1799999999989</v>
      </c>
      <c r="P301" s="9">
        <v>207.01499999999999</v>
      </c>
      <c r="Q301" s="9">
        <v>207.01499999999999</v>
      </c>
      <c r="R301" s="9">
        <v>207.01499999999999</v>
      </c>
      <c r="S301" s="9">
        <v>207.01499999999999</v>
      </c>
      <c r="T301" s="9">
        <v>207.01499999999999</v>
      </c>
      <c r="U301" s="9">
        <v>207.01499999999999</v>
      </c>
      <c r="V301" s="9">
        <v>207.01499999999999</v>
      </c>
      <c r="W301" s="9">
        <v>207.01499999999999</v>
      </c>
      <c r="X301" s="9">
        <v>207.01499999999999</v>
      </c>
      <c r="Y301" s="9">
        <v>207.01499999999999</v>
      </c>
      <c r="Z301" s="9">
        <v>207.01499999999999</v>
      </c>
      <c r="AA301" s="9">
        <v>207.01499999999999</v>
      </c>
      <c r="AB301" s="9">
        <v>207.01499999999999</v>
      </c>
      <c r="AC301" s="9">
        <v>207.01499999999999</v>
      </c>
      <c r="AD301" s="9">
        <v>207.01499999999999</v>
      </c>
      <c r="AE301" s="9">
        <v>207.01499999999999</v>
      </c>
      <c r="AF301" s="16">
        <f t="shared" si="128"/>
        <v>2484.1799999999989</v>
      </c>
      <c r="AG301" s="31">
        <v>0</v>
      </c>
      <c r="AH301" s="31">
        <f t="shared" si="159"/>
        <v>0</v>
      </c>
      <c r="AI301" s="30">
        <f t="shared" si="129"/>
        <v>0</v>
      </c>
      <c r="AJ301" s="30">
        <f t="shared" si="130"/>
        <v>0</v>
      </c>
      <c r="AK301" s="30">
        <f t="shared" si="131"/>
        <v>0</v>
      </c>
      <c r="AL301" s="30">
        <f t="shared" si="132"/>
        <v>0</v>
      </c>
      <c r="AM301" s="30">
        <f t="shared" si="133"/>
        <v>0</v>
      </c>
      <c r="AN301" s="9">
        <f t="shared" si="134"/>
        <v>0</v>
      </c>
      <c r="AO301" s="19">
        <f t="shared" si="135"/>
        <v>0</v>
      </c>
      <c r="AP301" s="19">
        <f t="shared" si="136"/>
        <v>0</v>
      </c>
      <c r="AQ301" s="19">
        <f t="shared" si="137"/>
        <v>0</v>
      </c>
      <c r="AR301" s="19">
        <f t="shared" si="138"/>
        <v>0</v>
      </c>
      <c r="AS301" s="19">
        <f t="shared" si="139"/>
        <v>0</v>
      </c>
      <c r="AT301" s="16">
        <f t="shared" si="140"/>
        <v>0</v>
      </c>
      <c r="AU301" s="19">
        <f t="shared" si="141"/>
        <v>0</v>
      </c>
      <c r="AV301" s="19">
        <f t="shared" si="142"/>
        <v>0</v>
      </c>
      <c r="AW301" s="19">
        <f t="shared" si="143"/>
        <v>0</v>
      </c>
      <c r="AX301" s="19">
        <f t="shared" si="144"/>
        <v>0</v>
      </c>
      <c r="AY301" s="19">
        <f t="shared" si="145"/>
        <v>0</v>
      </c>
      <c r="AZ301" s="19">
        <f t="shared" si="146"/>
        <v>0</v>
      </c>
      <c r="BA301" s="19">
        <f t="shared" si="147"/>
        <v>0</v>
      </c>
      <c r="BB301" s="19">
        <f t="shared" si="148"/>
        <v>0</v>
      </c>
      <c r="BC301" s="19">
        <f t="shared" si="149"/>
        <v>0</v>
      </c>
      <c r="BD301" s="19">
        <f t="shared" si="150"/>
        <v>0</v>
      </c>
      <c r="BE301" s="19">
        <f t="shared" si="151"/>
        <v>0</v>
      </c>
      <c r="BF301" s="19">
        <f t="shared" si="152"/>
        <v>0</v>
      </c>
      <c r="BG301" s="19">
        <f t="shared" si="153"/>
        <v>0</v>
      </c>
      <c r="BH301" s="19">
        <f t="shared" si="154"/>
        <v>0</v>
      </c>
      <c r="BI301" s="19">
        <f t="shared" si="155"/>
        <v>0</v>
      </c>
      <c r="BJ301" s="19">
        <f t="shared" si="156"/>
        <v>0</v>
      </c>
      <c r="BK301" s="16">
        <f t="shared" si="157"/>
        <v>0</v>
      </c>
      <c r="BM301" s="9"/>
      <c r="BN301" s="9"/>
      <c r="BO301" s="9"/>
      <c r="BP301" s="9"/>
      <c r="BQ301" s="9"/>
      <c r="BR301" s="9"/>
      <c r="BS301" s="9"/>
      <c r="BT301" s="9"/>
      <c r="BU301" s="9"/>
      <c r="BV301" s="9"/>
      <c r="BW301" s="9"/>
      <c r="BX301" s="9"/>
      <c r="BY301" s="9"/>
      <c r="BZ301" s="9"/>
      <c r="CA301" s="9"/>
      <c r="CB301" s="9"/>
      <c r="CC301" s="9"/>
      <c r="CD301" s="9"/>
      <c r="CE301" s="9"/>
      <c r="CF301" s="9"/>
      <c r="CG301" s="9"/>
      <c r="CH301" s="9"/>
      <c r="CI301" s="9"/>
      <c r="CJ301" s="9"/>
      <c r="CK301" s="9"/>
      <c r="CL301" s="9"/>
      <c r="CM301" s="9"/>
      <c r="CN301" s="9"/>
    </row>
    <row r="302" spans="1:92" x14ac:dyDescent="0.25">
      <c r="A302" s="33" t="s">
        <v>30</v>
      </c>
      <c r="B302" s="32">
        <v>0</v>
      </c>
      <c r="C302" s="30">
        <v>18933.129000000001</v>
      </c>
      <c r="D302" s="9">
        <v>18933.129000000001</v>
      </c>
      <c r="E302" s="9">
        <v>18933.129000000001</v>
      </c>
      <c r="F302" s="9">
        <v>18933.129000000001</v>
      </c>
      <c r="G302" s="9">
        <v>18933.129000000001</v>
      </c>
      <c r="H302" s="9">
        <v>18933.129000000001</v>
      </c>
      <c r="I302" s="9">
        <v>18933.129000000001</v>
      </c>
      <c r="J302" s="9">
        <v>18933.129000000001</v>
      </c>
      <c r="K302" s="9">
        <v>18933.129000000001</v>
      </c>
      <c r="L302" s="9">
        <v>18933.129000000001</v>
      </c>
      <c r="M302" s="9">
        <v>18933.129000000001</v>
      </c>
      <c r="N302" s="9">
        <v>18933.129000000001</v>
      </c>
      <c r="O302" s="16">
        <f t="shared" si="158"/>
        <v>227197.54800000007</v>
      </c>
      <c r="P302" s="9">
        <v>18933.129000000001</v>
      </c>
      <c r="Q302" s="9">
        <v>18933.129000000001</v>
      </c>
      <c r="R302" s="9">
        <v>18933.129000000001</v>
      </c>
      <c r="S302" s="9">
        <v>18933.129000000001</v>
      </c>
      <c r="T302" s="9">
        <v>18933.129000000001</v>
      </c>
      <c r="U302" s="9">
        <v>18933.129000000001</v>
      </c>
      <c r="V302" s="9">
        <v>18933.129000000001</v>
      </c>
      <c r="W302" s="9">
        <v>18933.129000000001</v>
      </c>
      <c r="X302" s="9">
        <v>18933.129000000001</v>
      </c>
      <c r="Y302" s="9">
        <v>18933.129000000001</v>
      </c>
      <c r="Z302" s="9">
        <v>18933.129000000001</v>
      </c>
      <c r="AA302" s="9">
        <v>18933.129000000001</v>
      </c>
      <c r="AB302" s="9">
        <v>18933.129000000001</v>
      </c>
      <c r="AC302" s="9">
        <v>18933.129000000001</v>
      </c>
      <c r="AD302" s="9">
        <v>18933.129000000001</v>
      </c>
      <c r="AE302" s="9">
        <v>18933.129000000001</v>
      </c>
      <c r="AF302" s="16">
        <f t="shared" si="128"/>
        <v>227197.54800000007</v>
      </c>
      <c r="AG302" s="31">
        <v>0</v>
      </c>
      <c r="AH302" s="31">
        <f t="shared" si="159"/>
        <v>0</v>
      </c>
      <c r="AI302" s="30">
        <f t="shared" si="129"/>
        <v>0</v>
      </c>
      <c r="AJ302" s="30">
        <f t="shared" si="130"/>
        <v>0</v>
      </c>
      <c r="AK302" s="30">
        <f t="shared" si="131"/>
        <v>0</v>
      </c>
      <c r="AL302" s="30">
        <f t="shared" si="132"/>
        <v>0</v>
      </c>
      <c r="AM302" s="30">
        <f t="shared" si="133"/>
        <v>0</v>
      </c>
      <c r="AN302" s="9">
        <f t="shared" si="134"/>
        <v>0</v>
      </c>
      <c r="AO302" s="19">
        <f t="shared" si="135"/>
        <v>0</v>
      </c>
      <c r="AP302" s="19">
        <f t="shared" si="136"/>
        <v>0</v>
      </c>
      <c r="AQ302" s="19">
        <f t="shared" si="137"/>
        <v>0</v>
      </c>
      <c r="AR302" s="19">
        <f t="shared" si="138"/>
        <v>0</v>
      </c>
      <c r="AS302" s="19">
        <f t="shared" si="139"/>
        <v>0</v>
      </c>
      <c r="AT302" s="16">
        <f t="shared" si="140"/>
        <v>0</v>
      </c>
      <c r="AU302" s="19">
        <f t="shared" si="141"/>
        <v>0</v>
      </c>
      <c r="AV302" s="19">
        <f t="shared" si="142"/>
        <v>0</v>
      </c>
      <c r="AW302" s="19">
        <f t="shared" si="143"/>
        <v>0</v>
      </c>
      <c r="AX302" s="19">
        <f t="shared" si="144"/>
        <v>0</v>
      </c>
      <c r="AY302" s="19">
        <f t="shared" si="145"/>
        <v>0</v>
      </c>
      <c r="AZ302" s="19">
        <f t="shared" si="146"/>
        <v>0</v>
      </c>
      <c r="BA302" s="19">
        <f t="shared" si="147"/>
        <v>0</v>
      </c>
      <c r="BB302" s="19">
        <f t="shared" si="148"/>
        <v>0</v>
      </c>
      <c r="BC302" s="19">
        <f t="shared" si="149"/>
        <v>0</v>
      </c>
      <c r="BD302" s="19">
        <f t="shared" si="150"/>
        <v>0</v>
      </c>
      <c r="BE302" s="19">
        <f t="shared" si="151"/>
        <v>0</v>
      </c>
      <c r="BF302" s="19">
        <f t="shared" si="152"/>
        <v>0</v>
      </c>
      <c r="BG302" s="19">
        <f t="shared" si="153"/>
        <v>0</v>
      </c>
      <c r="BH302" s="19">
        <f t="shared" si="154"/>
        <v>0</v>
      </c>
      <c r="BI302" s="19">
        <f t="shared" si="155"/>
        <v>0</v>
      </c>
      <c r="BJ302" s="19">
        <f t="shared" si="156"/>
        <v>0</v>
      </c>
      <c r="BK302" s="16">
        <f t="shared" si="157"/>
        <v>0</v>
      </c>
      <c r="BM302" s="9"/>
      <c r="BN302" s="9"/>
      <c r="BO302" s="9"/>
      <c r="BP302" s="9"/>
      <c r="BQ302" s="9"/>
      <c r="BR302" s="9"/>
      <c r="BS302" s="9"/>
      <c r="BT302" s="9"/>
      <c r="BU302" s="9"/>
      <c r="BV302" s="9"/>
      <c r="BW302" s="9"/>
      <c r="BX302" s="9"/>
      <c r="BY302" s="9"/>
      <c r="BZ302" s="9"/>
      <c r="CA302" s="9"/>
      <c r="CB302" s="9"/>
      <c r="CC302" s="9"/>
      <c r="CD302" s="9"/>
      <c r="CE302" s="9"/>
      <c r="CF302" s="9"/>
      <c r="CG302" s="9"/>
      <c r="CH302" s="9"/>
      <c r="CI302" s="9"/>
      <c r="CJ302" s="9"/>
      <c r="CK302" s="9"/>
      <c r="CL302" s="9"/>
      <c r="CM302" s="9"/>
      <c r="CN302" s="9"/>
    </row>
    <row r="303" spans="1:92" x14ac:dyDescent="0.25">
      <c r="A303" s="33" t="s">
        <v>29</v>
      </c>
      <c r="B303" s="32">
        <v>0</v>
      </c>
      <c r="C303" s="30">
        <v>74.978999999999999</v>
      </c>
      <c r="D303" s="9">
        <v>74.978999999999999</v>
      </c>
      <c r="E303" s="9">
        <v>74.978999999999999</v>
      </c>
      <c r="F303" s="9">
        <v>74.978999999999999</v>
      </c>
      <c r="G303" s="9">
        <v>74.978999999999999</v>
      </c>
      <c r="H303" s="9">
        <v>74.978999999999999</v>
      </c>
      <c r="I303" s="9">
        <v>74.978999999999999</v>
      </c>
      <c r="J303" s="9">
        <v>74.978999999999999</v>
      </c>
      <c r="K303" s="9">
        <v>74.978999999999999</v>
      </c>
      <c r="L303" s="9">
        <v>74.978999999999999</v>
      </c>
      <c r="M303" s="9">
        <v>74.978999999999999</v>
      </c>
      <c r="N303" s="9">
        <v>74.978999999999999</v>
      </c>
      <c r="O303" s="16">
        <f t="shared" si="158"/>
        <v>899.74800000000016</v>
      </c>
      <c r="P303" s="9">
        <v>74.978999999999999</v>
      </c>
      <c r="Q303" s="9">
        <v>74.978999999999999</v>
      </c>
      <c r="R303" s="9">
        <v>74.978999999999999</v>
      </c>
      <c r="S303" s="9">
        <v>74.978999999999999</v>
      </c>
      <c r="T303" s="9">
        <v>74.978999999999999</v>
      </c>
      <c r="U303" s="9">
        <v>74.978999999999999</v>
      </c>
      <c r="V303" s="9">
        <v>74.978999999999999</v>
      </c>
      <c r="W303" s="9">
        <v>74.978999999999999</v>
      </c>
      <c r="X303" s="9">
        <v>74.978999999999999</v>
      </c>
      <c r="Y303" s="9">
        <v>74.978999999999999</v>
      </c>
      <c r="Z303" s="9">
        <v>74.978999999999999</v>
      </c>
      <c r="AA303" s="9">
        <v>74.978999999999999</v>
      </c>
      <c r="AB303" s="9">
        <v>74.978999999999999</v>
      </c>
      <c r="AC303" s="9">
        <v>74.978999999999999</v>
      </c>
      <c r="AD303" s="9">
        <v>74.978999999999999</v>
      </c>
      <c r="AE303" s="9">
        <v>74.978999999999999</v>
      </c>
      <c r="AF303" s="16">
        <f t="shared" si="128"/>
        <v>899.74800000000016</v>
      </c>
      <c r="AG303" s="31">
        <v>0</v>
      </c>
      <c r="AH303" s="31">
        <f t="shared" si="159"/>
        <v>0</v>
      </c>
      <c r="AI303" s="30">
        <f t="shared" si="129"/>
        <v>0</v>
      </c>
      <c r="AJ303" s="30">
        <f t="shared" si="130"/>
        <v>0</v>
      </c>
      <c r="AK303" s="30">
        <f t="shared" si="131"/>
        <v>0</v>
      </c>
      <c r="AL303" s="30">
        <f t="shared" si="132"/>
        <v>0</v>
      </c>
      <c r="AM303" s="30">
        <f t="shared" si="133"/>
        <v>0</v>
      </c>
      <c r="AN303" s="9">
        <f t="shared" si="134"/>
        <v>0</v>
      </c>
      <c r="AO303" s="19">
        <f t="shared" si="135"/>
        <v>0</v>
      </c>
      <c r="AP303" s="19">
        <f t="shared" si="136"/>
        <v>0</v>
      </c>
      <c r="AQ303" s="19">
        <f t="shared" si="137"/>
        <v>0</v>
      </c>
      <c r="AR303" s="19">
        <f t="shared" si="138"/>
        <v>0</v>
      </c>
      <c r="AS303" s="19">
        <f t="shared" si="139"/>
        <v>0</v>
      </c>
      <c r="AT303" s="16">
        <f t="shared" si="140"/>
        <v>0</v>
      </c>
      <c r="AU303" s="19">
        <f t="shared" si="141"/>
        <v>0</v>
      </c>
      <c r="AV303" s="19">
        <f t="shared" si="142"/>
        <v>0</v>
      </c>
      <c r="AW303" s="19">
        <f t="shared" si="143"/>
        <v>0</v>
      </c>
      <c r="AX303" s="19">
        <f t="shared" si="144"/>
        <v>0</v>
      </c>
      <c r="AY303" s="19">
        <f t="shared" si="145"/>
        <v>0</v>
      </c>
      <c r="AZ303" s="19">
        <f t="shared" si="146"/>
        <v>0</v>
      </c>
      <c r="BA303" s="19">
        <f t="shared" si="147"/>
        <v>0</v>
      </c>
      <c r="BB303" s="19">
        <f t="shared" si="148"/>
        <v>0</v>
      </c>
      <c r="BC303" s="19">
        <f t="shared" si="149"/>
        <v>0</v>
      </c>
      <c r="BD303" s="19">
        <f t="shared" si="150"/>
        <v>0</v>
      </c>
      <c r="BE303" s="19">
        <f t="shared" si="151"/>
        <v>0</v>
      </c>
      <c r="BF303" s="19">
        <f t="shared" si="152"/>
        <v>0</v>
      </c>
      <c r="BG303" s="19">
        <f t="shared" si="153"/>
        <v>0</v>
      </c>
      <c r="BH303" s="19">
        <f t="shared" si="154"/>
        <v>0</v>
      </c>
      <c r="BI303" s="19">
        <f t="shared" si="155"/>
        <v>0</v>
      </c>
      <c r="BJ303" s="19">
        <f t="shared" si="156"/>
        <v>0</v>
      </c>
      <c r="BK303" s="16">
        <f t="shared" si="157"/>
        <v>0</v>
      </c>
      <c r="BM303" s="9"/>
      <c r="BN303" s="9"/>
      <c r="BO303" s="9"/>
      <c r="BP303" s="9"/>
      <c r="BQ303" s="9"/>
      <c r="BR303" s="9"/>
      <c r="BS303" s="9"/>
      <c r="BT303" s="9"/>
      <c r="BU303" s="9"/>
      <c r="BV303" s="9"/>
      <c r="BW303" s="9"/>
      <c r="BX303" s="9"/>
      <c r="BY303" s="9"/>
      <c r="BZ303" s="9"/>
      <c r="CA303" s="9"/>
      <c r="CB303" s="9"/>
      <c r="CC303" s="9"/>
      <c r="CD303" s="9"/>
      <c r="CE303" s="9"/>
      <c r="CF303" s="9"/>
      <c r="CG303" s="9"/>
      <c r="CH303" s="9"/>
      <c r="CI303" s="9"/>
      <c r="CJ303" s="9"/>
      <c r="CK303" s="9"/>
      <c r="CL303" s="9"/>
      <c r="CM303" s="9"/>
      <c r="CN303" s="9"/>
    </row>
    <row r="304" spans="1:92" x14ac:dyDescent="0.25">
      <c r="A304" s="33" t="s">
        <v>28</v>
      </c>
      <c r="B304" s="32">
        <v>0</v>
      </c>
      <c r="C304" s="30">
        <v>146619.057</v>
      </c>
      <c r="D304" s="9">
        <v>146619.057</v>
      </c>
      <c r="E304" s="9">
        <v>146619.057</v>
      </c>
      <c r="F304" s="9">
        <v>154119.057</v>
      </c>
      <c r="G304" s="9">
        <v>161619.05699999997</v>
      </c>
      <c r="H304" s="9">
        <v>161619.05699999997</v>
      </c>
      <c r="I304" s="9">
        <v>161619.05699999997</v>
      </c>
      <c r="J304" s="9">
        <v>161619.05699999997</v>
      </c>
      <c r="K304" s="9">
        <v>161619.05699999997</v>
      </c>
      <c r="L304" s="9">
        <v>161619.05699999997</v>
      </c>
      <c r="M304" s="9">
        <v>161619.05699999997</v>
      </c>
      <c r="N304" s="9">
        <v>161619.05699999997</v>
      </c>
      <c r="O304" s="16">
        <f t="shared" si="158"/>
        <v>1886928.6840000001</v>
      </c>
      <c r="P304" s="9">
        <v>161619.05699999997</v>
      </c>
      <c r="Q304" s="9">
        <v>161619.05699999997</v>
      </c>
      <c r="R304" s="9">
        <v>161619.05699999997</v>
      </c>
      <c r="S304" s="9">
        <v>161619.05699999997</v>
      </c>
      <c r="T304" s="9">
        <v>161619.05699999997</v>
      </c>
      <c r="U304" s="9">
        <v>161619.05699999997</v>
      </c>
      <c r="V304" s="9">
        <v>161619.05699999997</v>
      </c>
      <c r="W304" s="9">
        <v>161619.05699999997</v>
      </c>
      <c r="X304" s="9">
        <v>161619.05699999997</v>
      </c>
      <c r="Y304" s="9">
        <v>161619.05699999997</v>
      </c>
      <c r="Z304" s="9">
        <v>161619.05699999997</v>
      </c>
      <c r="AA304" s="9">
        <v>161619.05699999997</v>
      </c>
      <c r="AB304" s="9">
        <v>161619.05699999997</v>
      </c>
      <c r="AC304" s="9">
        <v>161619.05699999997</v>
      </c>
      <c r="AD304" s="9">
        <v>161619.05699999997</v>
      </c>
      <c r="AE304" s="9">
        <v>161619.05699999997</v>
      </c>
      <c r="AF304" s="16">
        <f t="shared" si="128"/>
        <v>1939428.6840000001</v>
      </c>
      <c r="AG304" s="31">
        <v>0</v>
      </c>
      <c r="AH304" s="31">
        <f t="shared" si="159"/>
        <v>0</v>
      </c>
      <c r="AI304" s="30">
        <f t="shared" si="129"/>
        <v>0</v>
      </c>
      <c r="AJ304" s="30">
        <f t="shared" si="130"/>
        <v>0</v>
      </c>
      <c r="AK304" s="30">
        <f t="shared" si="131"/>
        <v>0</v>
      </c>
      <c r="AL304" s="30">
        <f t="shared" si="132"/>
        <v>0</v>
      </c>
      <c r="AM304" s="30">
        <f t="shared" si="133"/>
        <v>0</v>
      </c>
      <c r="AN304" s="9">
        <f t="shared" si="134"/>
        <v>0</v>
      </c>
      <c r="AO304" s="19">
        <f t="shared" si="135"/>
        <v>0</v>
      </c>
      <c r="AP304" s="19">
        <f t="shared" si="136"/>
        <v>0</v>
      </c>
      <c r="AQ304" s="19">
        <f t="shared" si="137"/>
        <v>0</v>
      </c>
      <c r="AR304" s="19">
        <f t="shared" si="138"/>
        <v>0</v>
      </c>
      <c r="AS304" s="19">
        <f t="shared" si="139"/>
        <v>0</v>
      </c>
      <c r="AT304" s="16">
        <f t="shared" si="140"/>
        <v>0</v>
      </c>
      <c r="AU304" s="19">
        <f t="shared" si="141"/>
        <v>0</v>
      </c>
      <c r="AV304" s="19">
        <f t="shared" si="142"/>
        <v>0</v>
      </c>
      <c r="AW304" s="19">
        <f t="shared" si="143"/>
        <v>0</v>
      </c>
      <c r="AX304" s="19">
        <f t="shared" si="144"/>
        <v>0</v>
      </c>
      <c r="AY304" s="19">
        <f t="shared" si="145"/>
        <v>0</v>
      </c>
      <c r="AZ304" s="19">
        <f t="shared" si="146"/>
        <v>0</v>
      </c>
      <c r="BA304" s="19">
        <f t="shared" si="147"/>
        <v>0</v>
      </c>
      <c r="BB304" s="19">
        <f t="shared" si="148"/>
        <v>0</v>
      </c>
      <c r="BC304" s="19">
        <f t="shared" si="149"/>
        <v>0</v>
      </c>
      <c r="BD304" s="19">
        <f t="shared" si="150"/>
        <v>0</v>
      </c>
      <c r="BE304" s="19">
        <f t="shared" si="151"/>
        <v>0</v>
      </c>
      <c r="BF304" s="19">
        <f t="shared" si="152"/>
        <v>0</v>
      </c>
      <c r="BG304" s="19">
        <f t="shared" si="153"/>
        <v>0</v>
      </c>
      <c r="BH304" s="19">
        <f t="shared" si="154"/>
        <v>0</v>
      </c>
      <c r="BI304" s="19">
        <f t="shared" si="155"/>
        <v>0</v>
      </c>
      <c r="BJ304" s="19">
        <f t="shared" si="156"/>
        <v>0</v>
      </c>
      <c r="BK304" s="16">
        <f t="shared" si="157"/>
        <v>0</v>
      </c>
      <c r="BM304" s="9"/>
      <c r="BN304" s="9"/>
      <c r="BO304" s="9"/>
      <c r="BP304" s="9"/>
      <c r="BQ304" s="9"/>
      <c r="BR304" s="9"/>
      <c r="BS304" s="9"/>
      <c r="BT304" s="9"/>
      <c r="BU304" s="9"/>
      <c r="BV304" s="9"/>
      <c r="BW304" s="9"/>
      <c r="BX304" s="9"/>
      <c r="BY304" s="9"/>
      <c r="BZ304" s="9"/>
      <c r="CA304" s="9"/>
      <c r="CB304" s="9"/>
      <c r="CC304" s="9"/>
      <c r="CD304" s="9"/>
      <c r="CE304" s="9"/>
      <c r="CF304" s="9"/>
      <c r="CG304" s="9"/>
      <c r="CH304" s="9"/>
      <c r="CI304" s="9"/>
      <c r="CJ304" s="9"/>
      <c r="CK304" s="9"/>
      <c r="CL304" s="9"/>
      <c r="CM304" s="9"/>
      <c r="CN304" s="9"/>
    </row>
    <row r="305" spans="1:92" x14ac:dyDescent="0.25">
      <c r="A305" s="33" t="s">
        <v>27</v>
      </c>
      <c r="B305" s="32">
        <v>0</v>
      </c>
      <c r="C305" s="30">
        <v>25134.686999999998</v>
      </c>
      <c r="D305" s="9">
        <v>25134.686999999998</v>
      </c>
      <c r="E305" s="9">
        <v>25134.686999999998</v>
      </c>
      <c r="F305" s="9">
        <v>25134.686999999998</v>
      </c>
      <c r="G305" s="9">
        <v>25134.686999999998</v>
      </c>
      <c r="H305" s="9">
        <v>25134.686999999998</v>
      </c>
      <c r="I305" s="9">
        <v>25134.686999999998</v>
      </c>
      <c r="J305" s="9">
        <v>25134.686999999998</v>
      </c>
      <c r="K305" s="9">
        <v>25134.686999999998</v>
      </c>
      <c r="L305" s="9">
        <v>25134.686999999998</v>
      </c>
      <c r="M305" s="9">
        <v>25134.686999999998</v>
      </c>
      <c r="N305" s="9">
        <v>25134.686999999998</v>
      </c>
      <c r="O305" s="16">
        <f t="shared" si="158"/>
        <v>301616.24400000001</v>
      </c>
      <c r="P305" s="9">
        <v>25134.686999999998</v>
      </c>
      <c r="Q305" s="9">
        <v>25134.686999999998</v>
      </c>
      <c r="R305" s="9">
        <v>25134.686999999998</v>
      </c>
      <c r="S305" s="9">
        <v>25134.686999999998</v>
      </c>
      <c r="T305" s="9">
        <v>25134.686999999998</v>
      </c>
      <c r="U305" s="9">
        <v>25134.686999999998</v>
      </c>
      <c r="V305" s="9">
        <v>25134.686999999998</v>
      </c>
      <c r="W305" s="9">
        <v>25134.686999999998</v>
      </c>
      <c r="X305" s="9">
        <v>25134.686999999998</v>
      </c>
      <c r="Y305" s="9">
        <v>25134.686999999998</v>
      </c>
      <c r="Z305" s="9">
        <v>25134.686999999998</v>
      </c>
      <c r="AA305" s="9">
        <v>25134.686999999998</v>
      </c>
      <c r="AB305" s="9">
        <v>25134.686999999998</v>
      </c>
      <c r="AC305" s="9">
        <v>25134.686999999998</v>
      </c>
      <c r="AD305" s="9">
        <v>25134.686999999998</v>
      </c>
      <c r="AE305" s="9">
        <v>25134.686999999998</v>
      </c>
      <c r="AF305" s="16">
        <f t="shared" si="128"/>
        <v>301616.24400000001</v>
      </c>
      <c r="AG305" s="31">
        <v>0</v>
      </c>
      <c r="AH305" s="31">
        <f t="shared" si="159"/>
        <v>0</v>
      </c>
      <c r="AI305" s="30">
        <f t="shared" si="129"/>
        <v>0</v>
      </c>
      <c r="AJ305" s="30">
        <f t="shared" si="130"/>
        <v>0</v>
      </c>
      <c r="AK305" s="30">
        <f t="shared" si="131"/>
        <v>0</v>
      </c>
      <c r="AL305" s="30">
        <f t="shared" si="132"/>
        <v>0</v>
      </c>
      <c r="AM305" s="30">
        <f t="shared" si="133"/>
        <v>0</v>
      </c>
      <c r="AN305" s="9">
        <f t="shared" si="134"/>
        <v>0</v>
      </c>
      <c r="AO305" s="19">
        <f t="shared" si="135"/>
        <v>0</v>
      </c>
      <c r="AP305" s="19">
        <f t="shared" si="136"/>
        <v>0</v>
      </c>
      <c r="AQ305" s="19">
        <f t="shared" si="137"/>
        <v>0</v>
      </c>
      <c r="AR305" s="19">
        <f t="shared" si="138"/>
        <v>0</v>
      </c>
      <c r="AS305" s="19">
        <f t="shared" si="139"/>
        <v>0</v>
      </c>
      <c r="AT305" s="16">
        <f t="shared" si="140"/>
        <v>0</v>
      </c>
      <c r="AU305" s="19">
        <f t="shared" si="141"/>
        <v>0</v>
      </c>
      <c r="AV305" s="19">
        <f t="shared" si="142"/>
        <v>0</v>
      </c>
      <c r="AW305" s="19">
        <f t="shared" si="143"/>
        <v>0</v>
      </c>
      <c r="AX305" s="19">
        <f t="shared" si="144"/>
        <v>0</v>
      </c>
      <c r="AY305" s="19">
        <f t="shared" si="145"/>
        <v>0</v>
      </c>
      <c r="AZ305" s="19">
        <f t="shared" si="146"/>
        <v>0</v>
      </c>
      <c r="BA305" s="19">
        <f t="shared" si="147"/>
        <v>0</v>
      </c>
      <c r="BB305" s="19">
        <f t="shared" si="148"/>
        <v>0</v>
      </c>
      <c r="BC305" s="19">
        <f t="shared" si="149"/>
        <v>0</v>
      </c>
      <c r="BD305" s="19">
        <f t="shared" si="150"/>
        <v>0</v>
      </c>
      <c r="BE305" s="19">
        <f t="shared" si="151"/>
        <v>0</v>
      </c>
      <c r="BF305" s="19">
        <f t="shared" si="152"/>
        <v>0</v>
      </c>
      <c r="BG305" s="19">
        <f t="shared" si="153"/>
        <v>0</v>
      </c>
      <c r="BH305" s="19">
        <f t="shared" si="154"/>
        <v>0</v>
      </c>
      <c r="BI305" s="19">
        <f t="shared" si="155"/>
        <v>0</v>
      </c>
      <c r="BJ305" s="19">
        <f t="shared" si="156"/>
        <v>0</v>
      </c>
      <c r="BK305" s="16">
        <f t="shared" si="157"/>
        <v>0</v>
      </c>
      <c r="BM305" s="9"/>
      <c r="BN305" s="9"/>
      <c r="BO305" s="9"/>
      <c r="BP305" s="9"/>
      <c r="BQ305" s="9"/>
      <c r="BR305" s="9"/>
      <c r="BS305" s="9"/>
      <c r="BT305" s="9"/>
      <c r="BU305" s="9"/>
      <c r="BV305" s="9"/>
      <c r="BW305" s="9"/>
      <c r="BX305" s="9"/>
      <c r="BY305" s="9"/>
      <c r="BZ305" s="9"/>
      <c r="CA305" s="9"/>
      <c r="CB305" s="9"/>
      <c r="CC305" s="9"/>
      <c r="CD305" s="9"/>
      <c r="CE305" s="9"/>
      <c r="CF305" s="9"/>
      <c r="CG305" s="9"/>
      <c r="CH305" s="9"/>
      <c r="CI305" s="9"/>
      <c r="CJ305" s="9"/>
      <c r="CK305" s="9"/>
      <c r="CL305" s="9"/>
      <c r="CM305" s="9"/>
      <c r="CN305" s="9"/>
    </row>
    <row r="306" spans="1:92" x14ac:dyDescent="0.25">
      <c r="A306" s="33" t="s">
        <v>26</v>
      </c>
      <c r="B306" s="32">
        <v>0.13969999999999999</v>
      </c>
      <c r="C306" s="30">
        <v>9552702.3570000008</v>
      </c>
      <c r="D306" s="9">
        <v>9444449.25</v>
      </c>
      <c r="E306" s="9">
        <v>9465900.3449999988</v>
      </c>
      <c r="F306" s="9">
        <v>10278184.101</v>
      </c>
      <c r="G306" s="9">
        <v>11301582.098999999</v>
      </c>
      <c r="H306" s="9">
        <v>11597532.897</v>
      </c>
      <c r="I306" s="9">
        <v>11664006.319499999</v>
      </c>
      <c r="J306" s="9">
        <v>11697162.348999998</v>
      </c>
      <c r="K306" s="9">
        <v>11734384.343999999</v>
      </c>
      <c r="L306" s="9">
        <v>12879128.211499998</v>
      </c>
      <c r="M306" s="9">
        <v>14014469.438999997</v>
      </c>
      <c r="N306" s="9">
        <v>14014469.438999997</v>
      </c>
      <c r="O306" s="16">
        <f t="shared" si="158"/>
        <v>137643971.15099999</v>
      </c>
      <c r="P306" s="9">
        <v>14014469.438999997</v>
      </c>
      <c r="Q306" s="9">
        <v>14014469.438999997</v>
      </c>
      <c r="R306" s="9">
        <v>14039601.488999998</v>
      </c>
      <c r="S306" s="9">
        <v>14286369.397499999</v>
      </c>
      <c r="T306" s="9">
        <v>14531283.331499999</v>
      </c>
      <c r="U306" s="9">
        <v>14574464.525999999</v>
      </c>
      <c r="V306" s="9">
        <v>14597770.77</v>
      </c>
      <c r="W306" s="9">
        <v>14677827.1095</v>
      </c>
      <c r="X306" s="9">
        <v>14788480.223999999</v>
      </c>
      <c r="Y306" s="9">
        <v>16281603.488999998</v>
      </c>
      <c r="Z306" s="9">
        <v>17740726.853999998</v>
      </c>
      <c r="AA306" s="9">
        <v>17740726.853999998</v>
      </c>
      <c r="AB306" s="9">
        <v>17742601.855500001</v>
      </c>
      <c r="AC306" s="9">
        <v>17745101.857499998</v>
      </c>
      <c r="AD306" s="9">
        <v>17773111.8585</v>
      </c>
      <c r="AE306" s="9">
        <v>17830661.362500001</v>
      </c>
      <c r="AF306" s="16">
        <f t="shared" si="128"/>
        <v>196024360.09200001</v>
      </c>
      <c r="AG306" s="31">
        <v>0</v>
      </c>
      <c r="AH306" s="31">
        <f t="shared" si="159"/>
        <v>111209.37660607501</v>
      </c>
      <c r="AI306" s="30">
        <f t="shared" si="129"/>
        <v>109949.13001875</v>
      </c>
      <c r="AJ306" s="30">
        <f t="shared" si="130"/>
        <v>110198.85651637499</v>
      </c>
      <c r="AK306" s="30">
        <f t="shared" si="131"/>
        <v>119655.193242475</v>
      </c>
      <c r="AL306" s="30">
        <f t="shared" si="132"/>
        <v>131569.25160252498</v>
      </c>
      <c r="AM306" s="30">
        <f t="shared" si="133"/>
        <v>135014.612142575</v>
      </c>
      <c r="AN306" s="9">
        <f t="shared" si="134"/>
        <v>135788.47356951248</v>
      </c>
      <c r="AO306" s="19">
        <f t="shared" si="135"/>
        <v>136174.46501294163</v>
      </c>
      <c r="AP306" s="19">
        <f t="shared" si="136"/>
        <v>136607.79107139999</v>
      </c>
      <c r="AQ306" s="19">
        <f t="shared" si="137"/>
        <v>149934.51759554583</v>
      </c>
      <c r="AR306" s="19">
        <f t="shared" si="138"/>
        <v>163151.78171902496</v>
      </c>
      <c r="AS306" s="19">
        <f t="shared" si="139"/>
        <v>163151.78171902496</v>
      </c>
      <c r="AT306" s="16">
        <f t="shared" si="140"/>
        <v>1602405.2308162248</v>
      </c>
      <c r="AU306" s="19">
        <f t="shared" si="141"/>
        <v>163151.78171902496</v>
      </c>
      <c r="AV306" s="19">
        <f t="shared" si="142"/>
        <v>163151.78171902496</v>
      </c>
      <c r="AW306" s="19">
        <f t="shared" si="143"/>
        <v>163444.36066777498</v>
      </c>
      <c r="AX306" s="19">
        <f t="shared" si="144"/>
        <v>166317.15040256249</v>
      </c>
      <c r="AY306" s="19">
        <f t="shared" si="145"/>
        <v>169168.35678421249</v>
      </c>
      <c r="AZ306" s="19">
        <f t="shared" si="146"/>
        <v>169671.05785684998</v>
      </c>
      <c r="BA306" s="19">
        <f t="shared" si="147"/>
        <v>169942.38138074998</v>
      </c>
      <c r="BB306" s="19">
        <f t="shared" si="148"/>
        <v>170874.37059976251</v>
      </c>
      <c r="BC306" s="19">
        <f t="shared" si="149"/>
        <v>172162.55727439999</v>
      </c>
      <c r="BD306" s="19">
        <f t="shared" si="150"/>
        <v>189545.00061777499</v>
      </c>
      <c r="BE306" s="19">
        <f t="shared" si="151"/>
        <v>206531.62845864997</v>
      </c>
      <c r="BF306" s="19">
        <f t="shared" si="152"/>
        <v>206531.62845864997</v>
      </c>
      <c r="BG306" s="19">
        <f t="shared" si="153"/>
        <v>206553.45660111253</v>
      </c>
      <c r="BH306" s="19">
        <f t="shared" si="154"/>
        <v>206582.56079106248</v>
      </c>
      <c r="BI306" s="19">
        <f t="shared" si="155"/>
        <v>206908.64388603749</v>
      </c>
      <c r="BJ306" s="19">
        <f t="shared" si="156"/>
        <v>207578.61602843751</v>
      </c>
      <c r="BK306" s="16">
        <f t="shared" si="157"/>
        <v>2282050.2587377001</v>
      </c>
      <c r="BM306" s="9"/>
      <c r="BN306" s="9"/>
      <c r="BO306" s="9"/>
      <c r="BP306" s="9"/>
      <c r="BQ306" s="9"/>
      <c r="BR306" s="9"/>
      <c r="BS306" s="9"/>
      <c r="BT306" s="9"/>
      <c r="BU306" s="9"/>
      <c r="BV306" s="9"/>
      <c r="BW306" s="9"/>
      <c r="BX306" s="9"/>
      <c r="BY306" s="9"/>
      <c r="BZ306" s="9"/>
      <c r="CA306" s="9"/>
      <c r="CB306" s="9"/>
      <c r="CC306" s="9"/>
      <c r="CD306" s="9"/>
      <c r="CE306" s="9"/>
      <c r="CF306" s="9"/>
      <c r="CG306" s="9"/>
      <c r="CH306" s="9"/>
      <c r="CI306" s="9"/>
      <c r="CJ306" s="9"/>
      <c r="CK306" s="9"/>
      <c r="CL306" s="9"/>
      <c r="CM306" s="9"/>
      <c r="CN306" s="9"/>
    </row>
    <row r="307" spans="1:92" x14ac:dyDescent="0.25">
      <c r="A307" s="33" t="s">
        <v>25</v>
      </c>
      <c r="B307" s="32">
        <v>9.9199999999999997E-2</v>
      </c>
      <c r="C307" s="30">
        <v>13782641.880000001</v>
      </c>
      <c r="D307" s="9">
        <v>13737201.702000001</v>
      </c>
      <c r="E307" s="9">
        <v>13653180.398999998</v>
      </c>
      <c r="F307" s="9">
        <v>13679693.463</v>
      </c>
      <c r="G307" s="9">
        <v>13714709.385</v>
      </c>
      <c r="H307" s="9">
        <v>13691052.416999999</v>
      </c>
      <c r="I307" s="9">
        <v>13679511.906000001</v>
      </c>
      <c r="J307" s="9">
        <v>13679511.906000001</v>
      </c>
      <c r="K307" s="9">
        <v>13679511.906000001</v>
      </c>
      <c r="L307" s="9">
        <v>13679511.906000001</v>
      </c>
      <c r="M307" s="9">
        <v>13679511.906000001</v>
      </c>
      <c r="N307" s="9">
        <v>13679511.906000001</v>
      </c>
      <c r="O307" s="16">
        <f t="shared" si="158"/>
        <v>164335550.68199998</v>
      </c>
      <c r="P307" s="9">
        <v>13679511.906000001</v>
      </c>
      <c r="Q307" s="9">
        <v>13679511.906000001</v>
      </c>
      <c r="R307" s="9">
        <v>13679511.906000001</v>
      </c>
      <c r="S307" s="9">
        <v>13679511.906000001</v>
      </c>
      <c r="T307" s="9">
        <v>13679511.906000001</v>
      </c>
      <c r="U307" s="9">
        <v>13679511.906000001</v>
      </c>
      <c r="V307" s="9">
        <v>13679511.906000001</v>
      </c>
      <c r="W307" s="9">
        <v>13679511.906000001</v>
      </c>
      <c r="X307" s="9">
        <v>13679511.906000001</v>
      </c>
      <c r="Y307" s="9">
        <v>13679511.906000001</v>
      </c>
      <c r="Z307" s="9">
        <v>13679511.906000001</v>
      </c>
      <c r="AA307" s="9">
        <v>13679511.906000001</v>
      </c>
      <c r="AB307" s="9">
        <v>13679511.906000001</v>
      </c>
      <c r="AC307" s="9">
        <v>13679511.906000001</v>
      </c>
      <c r="AD307" s="9">
        <v>13679511.906000001</v>
      </c>
      <c r="AE307" s="9">
        <v>13679511.906000001</v>
      </c>
      <c r="AF307" s="16">
        <f t="shared" si="128"/>
        <v>164154142.87199998</v>
      </c>
      <c r="AG307" s="31">
        <v>0</v>
      </c>
      <c r="AH307" s="31">
        <f t="shared" si="159"/>
        <v>113936.50620800001</v>
      </c>
      <c r="AI307" s="30">
        <f t="shared" si="129"/>
        <v>113560.86740320001</v>
      </c>
      <c r="AJ307" s="30">
        <f t="shared" si="130"/>
        <v>112866.29129839998</v>
      </c>
      <c r="AK307" s="30">
        <f t="shared" si="131"/>
        <v>113085.46596079999</v>
      </c>
      <c r="AL307" s="30">
        <f t="shared" si="132"/>
        <v>113374.930916</v>
      </c>
      <c r="AM307" s="30">
        <f t="shared" si="133"/>
        <v>113179.3666472</v>
      </c>
      <c r="AN307" s="9">
        <f t="shared" si="134"/>
        <v>113083.96508960001</v>
      </c>
      <c r="AO307" s="19">
        <f t="shared" si="135"/>
        <v>113083.96508960001</v>
      </c>
      <c r="AP307" s="19">
        <f t="shared" si="136"/>
        <v>113083.96508960001</v>
      </c>
      <c r="AQ307" s="19">
        <f t="shared" si="137"/>
        <v>113083.96508960001</v>
      </c>
      <c r="AR307" s="19">
        <f t="shared" si="138"/>
        <v>113083.96508960001</v>
      </c>
      <c r="AS307" s="19">
        <f t="shared" si="139"/>
        <v>113083.96508960001</v>
      </c>
      <c r="AT307" s="16">
        <f t="shared" si="140"/>
        <v>1358507.2189711998</v>
      </c>
      <c r="AU307" s="19">
        <f t="shared" si="141"/>
        <v>113083.96508960001</v>
      </c>
      <c r="AV307" s="19">
        <f t="shared" si="142"/>
        <v>113083.96508960001</v>
      </c>
      <c r="AW307" s="19">
        <f t="shared" si="143"/>
        <v>113083.96508960001</v>
      </c>
      <c r="AX307" s="19">
        <f t="shared" si="144"/>
        <v>113083.96508960001</v>
      </c>
      <c r="AY307" s="19">
        <f t="shared" si="145"/>
        <v>113083.96508960001</v>
      </c>
      <c r="AZ307" s="19">
        <f t="shared" si="146"/>
        <v>113083.96508960001</v>
      </c>
      <c r="BA307" s="19">
        <f t="shared" si="147"/>
        <v>113083.96508960001</v>
      </c>
      <c r="BB307" s="19">
        <f t="shared" si="148"/>
        <v>113083.96508960001</v>
      </c>
      <c r="BC307" s="19">
        <f t="shared" si="149"/>
        <v>113083.96508960001</v>
      </c>
      <c r="BD307" s="19">
        <f t="shared" si="150"/>
        <v>113083.96508960001</v>
      </c>
      <c r="BE307" s="19">
        <f t="shared" si="151"/>
        <v>113083.96508960001</v>
      </c>
      <c r="BF307" s="19">
        <f t="shared" si="152"/>
        <v>113083.96508960001</v>
      </c>
      <c r="BG307" s="19">
        <f t="shared" si="153"/>
        <v>113083.96508960001</v>
      </c>
      <c r="BH307" s="19">
        <f t="shared" si="154"/>
        <v>113083.96508960001</v>
      </c>
      <c r="BI307" s="19">
        <f t="shared" si="155"/>
        <v>113083.96508960001</v>
      </c>
      <c r="BJ307" s="19">
        <f t="shared" si="156"/>
        <v>113083.96508960001</v>
      </c>
      <c r="BK307" s="16">
        <f t="shared" si="157"/>
        <v>1357007.5810751999</v>
      </c>
      <c r="BM307" s="9"/>
      <c r="BN307" s="9"/>
      <c r="BO307" s="9"/>
      <c r="BP307" s="9"/>
      <c r="BQ307" s="9"/>
      <c r="BR307" s="9"/>
      <c r="BS307" s="9"/>
      <c r="BT307" s="9"/>
      <c r="BU307" s="9"/>
      <c r="BV307" s="9"/>
      <c r="BW307" s="9"/>
      <c r="BX307" s="9"/>
      <c r="BY307" s="9"/>
      <c r="BZ307" s="9"/>
      <c r="CA307" s="9"/>
      <c r="CB307" s="9"/>
      <c r="CC307" s="9"/>
      <c r="CD307" s="9"/>
      <c r="CE307" s="9"/>
      <c r="CF307" s="9"/>
      <c r="CG307" s="9"/>
      <c r="CH307" s="9"/>
      <c r="CI307" s="9"/>
      <c r="CJ307" s="9"/>
      <c r="CK307" s="9"/>
      <c r="CL307" s="9"/>
      <c r="CM307" s="9"/>
      <c r="CN307" s="9"/>
    </row>
    <row r="308" spans="1:92" x14ac:dyDescent="0.25">
      <c r="A308" s="33" t="s">
        <v>24</v>
      </c>
      <c r="B308" s="32">
        <v>0</v>
      </c>
      <c r="C308" s="30">
        <v>505594.81799999997</v>
      </c>
      <c r="D308" s="9">
        <v>505594.81799999997</v>
      </c>
      <c r="E308" s="9">
        <v>505594.81799999997</v>
      </c>
      <c r="F308" s="9">
        <v>487588.65599999996</v>
      </c>
      <c r="G308" s="9">
        <v>469582.49400000001</v>
      </c>
      <c r="H308" s="9">
        <v>469582.49400000001</v>
      </c>
      <c r="I308" s="9">
        <v>469582.49400000001</v>
      </c>
      <c r="J308" s="9">
        <v>469582.49400000001</v>
      </c>
      <c r="K308" s="9">
        <v>469582.49400000001</v>
      </c>
      <c r="L308" s="9">
        <v>469582.49400000001</v>
      </c>
      <c r="M308" s="9">
        <v>469582.49400000001</v>
      </c>
      <c r="N308" s="9">
        <v>469582.49400000001</v>
      </c>
      <c r="O308" s="16">
        <f t="shared" si="158"/>
        <v>5761033.0619999999</v>
      </c>
      <c r="P308" s="9">
        <v>469582.49400000001</v>
      </c>
      <c r="Q308" s="9">
        <v>469582.49400000001</v>
      </c>
      <c r="R308" s="9">
        <v>469582.49400000001</v>
      </c>
      <c r="S308" s="9">
        <v>469582.49400000001</v>
      </c>
      <c r="T308" s="9">
        <v>469582.49400000001</v>
      </c>
      <c r="U308" s="9">
        <v>469582.49400000001</v>
      </c>
      <c r="V308" s="9">
        <v>469582.49400000001</v>
      </c>
      <c r="W308" s="9">
        <v>469582.49400000001</v>
      </c>
      <c r="X308" s="9">
        <v>469582.49400000001</v>
      </c>
      <c r="Y308" s="9">
        <v>469582.49400000001</v>
      </c>
      <c r="Z308" s="9">
        <v>469582.49400000001</v>
      </c>
      <c r="AA308" s="9">
        <v>469582.49400000001</v>
      </c>
      <c r="AB308" s="9">
        <v>469582.49400000001</v>
      </c>
      <c r="AC308" s="9">
        <v>469582.49400000001</v>
      </c>
      <c r="AD308" s="9">
        <v>469582.49400000001</v>
      </c>
      <c r="AE308" s="9">
        <v>469582.49400000001</v>
      </c>
      <c r="AF308" s="16">
        <f t="shared" si="128"/>
        <v>5634989.9280000003</v>
      </c>
      <c r="AG308" s="31">
        <v>0</v>
      </c>
      <c r="AH308" s="31">
        <f t="shared" si="159"/>
        <v>0</v>
      </c>
      <c r="AI308" s="30">
        <f t="shared" si="129"/>
        <v>0</v>
      </c>
      <c r="AJ308" s="30">
        <f t="shared" si="130"/>
        <v>0</v>
      </c>
      <c r="AK308" s="30">
        <f t="shared" si="131"/>
        <v>0</v>
      </c>
      <c r="AL308" s="30">
        <f t="shared" si="132"/>
        <v>0</v>
      </c>
      <c r="AM308" s="30">
        <f t="shared" si="133"/>
        <v>0</v>
      </c>
      <c r="AN308" s="9">
        <f t="shared" si="134"/>
        <v>0</v>
      </c>
      <c r="AO308" s="19">
        <f t="shared" si="135"/>
        <v>0</v>
      </c>
      <c r="AP308" s="19">
        <f t="shared" si="136"/>
        <v>0</v>
      </c>
      <c r="AQ308" s="19">
        <f t="shared" si="137"/>
        <v>0</v>
      </c>
      <c r="AR308" s="19">
        <f t="shared" si="138"/>
        <v>0</v>
      </c>
      <c r="AS308" s="19">
        <f t="shared" si="139"/>
        <v>0</v>
      </c>
      <c r="AT308" s="16">
        <f t="shared" si="140"/>
        <v>0</v>
      </c>
      <c r="AU308" s="19">
        <f t="shared" si="141"/>
        <v>0</v>
      </c>
      <c r="AV308" s="19">
        <f t="shared" si="142"/>
        <v>0</v>
      </c>
      <c r="AW308" s="19">
        <f t="shared" si="143"/>
        <v>0</v>
      </c>
      <c r="AX308" s="19">
        <f t="shared" si="144"/>
        <v>0</v>
      </c>
      <c r="AY308" s="19">
        <f t="shared" si="145"/>
        <v>0</v>
      </c>
      <c r="AZ308" s="19">
        <f t="shared" si="146"/>
        <v>0</v>
      </c>
      <c r="BA308" s="19">
        <f t="shared" si="147"/>
        <v>0</v>
      </c>
      <c r="BB308" s="19">
        <f t="shared" si="148"/>
        <v>0</v>
      </c>
      <c r="BC308" s="19">
        <f t="shared" si="149"/>
        <v>0</v>
      </c>
      <c r="BD308" s="19">
        <f t="shared" si="150"/>
        <v>0</v>
      </c>
      <c r="BE308" s="19">
        <f t="shared" si="151"/>
        <v>0</v>
      </c>
      <c r="BF308" s="19">
        <f t="shared" si="152"/>
        <v>0</v>
      </c>
      <c r="BG308" s="19">
        <f t="shared" si="153"/>
        <v>0</v>
      </c>
      <c r="BH308" s="19">
        <f t="shared" si="154"/>
        <v>0</v>
      </c>
      <c r="BI308" s="19">
        <f t="shared" si="155"/>
        <v>0</v>
      </c>
      <c r="BJ308" s="19">
        <f t="shared" si="156"/>
        <v>0</v>
      </c>
      <c r="BK308" s="16">
        <f t="shared" si="157"/>
        <v>0</v>
      </c>
      <c r="BM308" s="9"/>
      <c r="BN308" s="9"/>
      <c r="BO308" s="9"/>
      <c r="BP308" s="9"/>
      <c r="BQ308" s="9"/>
      <c r="BR308" s="9"/>
      <c r="BS308" s="9"/>
      <c r="BT308" s="9"/>
      <c r="BU308" s="9"/>
      <c r="BV308" s="9"/>
      <c r="BW308" s="9"/>
      <c r="BX308" s="9"/>
      <c r="BY308" s="9"/>
      <c r="BZ308" s="9"/>
      <c r="CA308" s="9"/>
      <c r="CB308" s="9"/>
      <c r="CC308" s="9"/>
      <c r="CD308" s="9"/>
      <c r="CE308" s="9"/>
      <c r="CF308" s="9"/>
      <c r="CG308" s="9"/>
      <c r="CH308" s="9"/>
      <c r="CI308" s="9"/>
      <c r="CJ308" s="9"/>
      <c r="CK308" s="9"/>
      <c r="CL308" s="9"/>
      <c r="CM308" s="9"/>
      <c r="CN308" s="9"/>
    </row>
    <row r="309" spans="1:92" x14ac:dyDescent="0.25">
      <c r="A309" s="33" t="s">
        <v>23</v>
      </c>
      <c r="B309" s="32">
        <v>0</v>
      </c>
      <c r="C309" s="30">
        <v>60628.481999999996</v>
      </c>
      <c r="D309" s="9">
        <v>60628.481999999996</v>
      </c>
      <c r="E309" s="9">
        <v>60628.481999999996</v>
      </c>
      <c r="F309" s="9">
        <v>60628.481999999996</v>
      </c>
      <c r="G309" s="9">
        <v>60628.481999999996</v>
      </c>
      <c r="H309" s="9">
        <v>60628.481999999996</v>
      </c>
      <c r="I309" s="9">
        <v>60628.481999999996</v>
      </c>
      <c r="J309" s="9">
        <v>60628.481999999996</v>
      </c>
      <c r="K309" s="9">
        <v>60628.481999999996</v>
      </c>
      <c r="L309" s="9">
        <v>60628.481999999996</v>
      </c>
      <c r="M309" s="9">
        <v>60628.481999999996</v>
      </c>
      <c r="N309" s="9">
        <v>60628.481999999996</v>
      </c>
      <c r="O309" s="16">
        <f t="shared" si="158"/>
        <v>727541.78399999987</v>
      </c>
      <c r="P309" s="9">
        <v>60628.481999999996</v>
      </c>
      <c r="Q309" s="9">
        <v>60628.481999999996</v>
      </c>
      <c r="R309" s="9">
        <v>60628.481999999996</v>
      </c>
      <c r="S309" s="9">
        <v>60628.481999999996</v>
      </c>
      <c r="T309" s="9">
        <v>60628.481999999996</v>
      </c>
      <c r="U309" s="9">
        <v>60628.481999999996</v>
      </c>
      <c r="V309" s="9">
        <v>60628.481999999996</v>
      </c>
      <c r="W309" s="9">
        <v>60628.481999999996</v>
      </c>
      <c r="X309" s="9">
        <v>60628.481999999996</v>
      </c>
      <c r="Y309" s="9">
        <v>60628.481999999996</v>
      </c>
      <c r="Z309" s="9">
        <v>60628.481999999996</v>
      </c>
      <c r="AA309" s="9">
        <v>60628.481999999996</v>
      </c>
      <c r="AB309" s="9">
        <v>60628.481999999996</v>
      </c>
      <c r="AC309" s="9">
        <v>60628.481999999996</v>
      </c>
      <c r="AD309" s="9">
        <v>60628.481999999996</v>
      </c>
      <c r="AE309" s="9">
        <v>60628.481999999996</v>
      </c>
      <c r="AF309" s="16">
        <f t="shared" si="128"/>
        <v>727541.78399999987</v>
      </c>
      <c r="AG309" s="31">
        <v>0</v>
      </c>
      <c r="AH309" s="31">
        <f t="shared" si="159"/>
        <v>0</v>
      </c>
      <c r="AI309" s="30">
        <f t="shared" si="129"/>
        <v>0</v>
      </c>
      <c r="AJ309" s="30">
        <f t="shared" si="130"/>
        <v>0</v>
      </c>
      <c r="AK309" s="30">
        <f t="shared" si="131"/>
        <v>0</v>
      </c>
      <c r="AL309" s="30">
        <f t="shared" si="132"/>
        <v>0</v>
      </c>
      <c r="AM309" s="30">
        <f t="shared" si="133"/>
        <v>0</v>
      </c>
      <c r="AN309" s="9">
        <f t="shared" si="134"/>
        <v>0</v>
      </c>
      <c r="AO309" s="19">
        <f t="shared" si="135"/>
        <v>0</v>
      </c>
      <c r="AP309" s="19">
        <f t="shared" si="136"/>
        <v>0</v>
      </c>
      <c r="AQ309" s="19">
        <f t="shared" si="137"/>
        <v>0</v>
      </c>
      <c r="AR309" s="19">
        <f t="shared" si="138"/>
        <v>0</v>
      </c>
      <c r="AS309" s="19">
        <f t="shared" si="139"/>
        <v>0</v>
      </c>
      <c r="AT309" s="16">
        <f t="shared" si="140"/>
        <v>0</v>
      </c>
      <c r="AU309" s="19">
        <f t="shared" si="141"/>
        <v>0</v>
      </c>
      <c r="AV309" s="19">
        <f t="shared" si="142"/>
        <v>0</v>
      </c>
      <c r="AW309" s="19">
        <f t="shared" si="143"/>
        <v>0</v>
      </c>
      <c r="AX309" s="19">
        <f t="shared" si="144"/>
        <v>0</v>
      </c>
      <c r="AY309" s="19">
        <f t="shared" si="145"/>
        <v>0</v>
      </c>
      <c r="AZ309" s="19">
        <f t="shared" si="146"/>
        <v>0</v>
      </c>
      <c r="BA309" s="19">
        <f t="shared" si="147"/>
        <v>0</v>
      </c>
      <c r="BB309" s="19">
        <f t="shared" si="148"/>
        <v>0</v>
      </c>
      <c r="BC309" s="19">
        <f t="shared" si="149"/>
        <v>0</v>
      </c>
      <c r="BD309" s="19">
        <f t="shared" si="150"/>
        <v>0</v>
      </c>
      <c r="BE309" s="19">
        <f t="shared" si="151"/>
        <v>0</v>
      </c>
      <c r="BF309" s="19">
        <f t="shared" si="152"/>
        <v>0</v>
      </c>
      <c r="BG309" s="19">
        <f t="shared" si="153"/>
        <v>0</v>
      </c>
      <c r="BH309" s="19">
        <f t="shared" si="154"/>
        <v>0</v>
      </c>
      <c r="BI309" s="19">
        <f t="shared" si="155"/>
        <v>0</v>
      </c>
      <c r="BJ309" s="19">
        <f t="shared" si="156"/>
        <v>0</v>
      </c>
      <c r="BK309" s="16">
        <f t="shared" si="157"/>
        <v>0</v>
      </c>
      <c r="BM309" s="9"/>
      <c r="BN309" s="9"/>
      <c r="BO309" s="9"/>
      <c r="BP309" s="9"/>
      <c r="BQ309" s="9"/>
      <c r="BR309" s="9"/>
      <c r="BS309" s="9"/>
      <c r="BT309" s="9"/>
      <c r="BU309" s="9"/>
      <c r="BV309" s="9"/>
      <c r="BW309" s="9"/>
      <c r="BX309" s="9"/>
      <c r="BY309" s="9"/>
      <c r="BZ309" s="9"/>
      <c r="CA309" s="9"/>
      <c r="CB309" s="9"/>
      <c r="CC309" s="9"/>
      <c r="CD309" s="9"/>
      <c r="CE309" s="9"/>
      <c r="CF309" s="9"/>
      <c r="CG309" s="9"/>
      <c r="CH309" s="9"/>
      <c r="CI309" s="9"/>
      <c r="CJ309" s="9"/>
      <c r="CK309" s="9"/>
      <c r="CL309" s="9"/>
      <c r="CM309" s="9"/>
      <c r="CN309" s="9"/>
    </row>
    <row r="310" spans="1:92" x14ac:dyDescent="0.25">
      <c r="A310" s="33" t="s">
        <v>22</v>
      </c>
      <c r="B310" s="32">
        <v>3.4000000000000002E-2</v>
      </c>
      <c r="C310" s="30">
        <v>9861143.0309999995</v>
      </c>
      <c r="D310" s="9">
        <v>9888049.5749999993</v>
      </c>
      <c r="E310" s="9">
        <v>9906114.9449999984</v>
      </c>
      <c r="F310" s="9">
        <v>9905339.5590000004</v>
      </c>
      <c r="G310" s="9">
        <v>9916447.7520000003</v>
      </c>
      <c r="H310" s="9">
        <v>9928331.3340000007</v>
      </c>
      <c r="I310" s="9">
        <v>9928649.8305000011</v>
      </c>
      <c r="J310" s="9">
        <v>9931042.6345000006</v>
      </c>
      <c r="K310" s="9">
        <v>9935191.249499999</v>
      </c>
      <c r="L310" s="9">
        <v>10042285.431499999</v>
      </c>
      <c r="M310" s="9">
        <v>10147305.305999998</v>
      </c>
      <c r="N310" s="9">
        <v>10147305.305999998</v>
      </c>
      <c r="O310" s="16">
        <f t="shared" si="158"/>
        <v>119537205.95399998</v>
      </c>
      <c r="P310" s="9">
        <v>10147305.305999998</v>
      </c>
      <c r="Q310" s="9">
        <v>10147305.305999998</v>
      </c>
      <c r="R310" s="9">
        <v>10147305.305999998</v>
      </c>
      <c r="S310" s="9">
        <v>10147305.305999998</v>
      </c>
      <c r="T310" s="9">
        <v>10147305.305999998</v>
      </c>
      <c r="U310" s="9">
        <v>10147305.305999998</v>
      </c>
      <c r="V310" s="9">
        <v>10147305.305999998</v>
      </c>
      <c r="W310" s="9">
        <v>10147305.305999998</v>
      </c>
      <c r="X310" s="9">
        <v>10147305.305999998</v>
      </c>
      <c r="Y310" s="9">
        <v>10332608.716499997</v>
      </c>
      <c r="Z310" s="9">
        <v>10518625.882499998</v>
      </c>
      <c r="AA310" s="9">
        <v>10520053.387499997</v>
      </c>
      <c r="AB310" s="9">
        <v>10521480.886499997</v>
      </c>
      <c r="AC310" s="9">
        <v>10522908.385499997</v>
      </c>
      <c r="AD310" s="9">
        <v>10524335.884499995</v>
      </c>
      <c r="AE310" s="9">
        <v>10525763.383499995</v>
      </c>
      <c r="AF310" s="16">
        <f t="shared" si="128"/>
        <v>124202303.05649997</v>
      </c>
      <c r="AG310" s="31">
        <v>0</v>
      </c>
      <c r="AH310" s="31">
        <f t="shared" si="159"/>
        <v>27939.905254500001</v>
      </c>
      <c r="AI310" s="30">
        <f t="shared" si="129"/>
        <v>28016.1404625</v>
      </c>
      <c r="AJ310" s="30">
        <f t="shared" si="130"/>
        <v>28067.325677499997</v>
      </c>
      <c r="AK310" s="30">
        <f t="shared" si="131"/>
        <v>28065.128750500004</v>
      </c>
      <c r="AL310" s="30">
        <f t="shared" si="132"/>
        <v>28096.601964000001</v>
      </c>
      <c r="AM310" s="30">
        <f t="shared" si="133"/>
        <v>28130.272113000003</v>
      </c>
      <c r="AN310" s="9">
        <f t="shared" si="134"/>
        <v>28131.174519750006</v>
      </c>
      <c r="AO310" s="19">
        <f t="shared" si="135"/>
        <v>28137.954131083337</v>
      </c>
      <c r="AP310" s="19">
        <f t="shared" si="136"/>
        <v>28149.708540249998</v>
      </c>
      <c r="AQ310" s="19">
        <f t="shared" si="137"/>
        <v>28453.142055916665</v>
      </c>
      <c r="AR310" s="19">
        <f t="shared" si="138"/>
        <v>28750.698366999997</v>
      </c>
      <c r="AS310" s="19">
        <f t="shared" si="139"/>
        <v>28750.698366999997</v>
      </c>
      <c r="AT310" s="16">
        <f t="shared" si="140"/>
        <v>338688.75020299997</v>
      </c>
      <c r="AU310" s="19">
        <f t="shared" si="141"/>
        <v>28750.698366999997</v>
      </c>
      <c r="AV310" s="19">
        <f t="shared" si="142"/>
        <v>28750.698366999997</v>
      </c>
      <c r="AW310" s="19">
        <f t="shared" si="143"/>
        <v>28750.698366999997</v>
      </c>
      <c r="AX310" s="19">
        <f t="shared" si="144"/>
        <v>28750.698366999997</v>
      </c>
      <c r="AY310" s="19">
        <f t="shared" si="145"/>
        <v>28750.698366999997</v>
      </c>
      <c r="AZ310" s="19">
        <f t="shared" si="146"/>
        <v>28750.698366999997</v>
      </c>
      <c r="BA310" s="19">
        <f t="shared" si="147"/>
        <v>28750.698366999997</v>
      </c>
      <c r="BB310" s="19">
        <f t="shared" si="148"/>
        <v>28750.698366999997</v>
      </c>
      <c r="BC310" s="19">
        <f t="shared" si="149"/>
        <v>28750.698366999997</v>
      </c>
      <c r="BD310" s="19">
        <f t="shared" si="150"/>
        <v>29275.724696749996</v>
      </c>
      <c r="BE310" s="19">
        <f t="shared" si="151"/>
        <v>29802.773333749999</v>
      </c>
      <c r="BF310" s="19">
        <f t="shared" si="152"/>
        <v>29806.817931249996</v>
      </c>
      <c r="BG310" s="19">
        <f t="shared" si="153"/>
        <v>29810.862511749994</v>
      </c>
      <c r="BH310" s="19">
        <f t="shared" si="154"/>
        <v>29814.907092249992</v>
      </c>
      <c r="BI310" s="19">
        <f t="shared" si="155"/>
        <v>29818.951672749987</v>
      </c>
      <c r="BJ310" s="19">
        <f t="shared" si="156"/>
        <v>29822.996253249989</v>
      </c>
      <c r="BK310" s="16">
        <f t="shared" si="157"/>
        <v>351906.52532674995</v>
      </c>
      <c r="BM310" s="9"/>
      <c r="BN310" s="9"/>
      <c r="BO310" s="9"/>
      <c r="BP310" s="9"/>
      <c r="BQ310" s="9"/>
      <c r="BR310" s="9"/>
      <c r="BS310" s="9"/>
      <c r="BT310" s="9"/>
      <c r="BU310" s="9"/>
      <c r="BV310" s="9"/>
      <c r="BW310" s="9"/>
      <c r="BX310" s="9"/>
      <c r="BY310" s="9"/>
      <c r="BZ310" s="9"/>
      <c r="CA310" s="9"/>
      <c r="CB310" s="9"/>
      <c r="CC310" s="9"/>
      <c r="CD310" s="9"/>
      <c r="CE310" s="9"/>
      <c r="CF310" s="9"/>
      <c r="CG310" s="9"/>
      <c r="CH310" s="9"/>
      <c r="CI310" s="9"/>
      <c r="CJ310" s="9"/>
      <c r="CK310" s="9"/>
      <c r="CL310" s="9"/>
      <c r="CM310" s="9"/>
      <c r="CN310" s="9"/>
    </row>
    <row r="311" spans="1:92" x14ac:dyDescent="0.25">
      <c r="A311" s="34" t="s">
        <v>21</v>
      </c>
      <c r="B311" s="32">
        <v>3.4000000000000002E-2</v>
      </c>
      <c r="C311" s="30">
        <v>181100.427</v>
      </c>
      <c r="D311" s="9">
        <v>181100.427</v>
      </c>
      <c r="E311" s="9">
        <v>181100.427</v>
      </c>
      <c r="F311" s="9">
        <v>181100.427</v>
      </c>
      <c r="G311" s="9">
        <v>181100.427</v>
      </c>
      <c r="H311" s="9">
        <v>181100.427</v>
      </c>
      <c r="I311" s="9">
        <v>181100.427</v>
      </c>
      <c r="J311" s="9">
        <v>181100.427</v>
      </c>
      <c r="K311" s="9">
        <v>181100.427</v>
      </c>
      <c r="L311" s="9">
        <v>193913.52899999998</v>
      </c>
      <c r="M311" s="9">
        <v>206726.63099999996</v>
      </c>
      <c r="N311" s="9">
        <v>206726.63099999996</v>
      </c>
      <c r="O311" s="16">
        <f t="shared" si="158"/>
        <v>2237270.6339999996</v>
      </c>
      <c r="P311" s="9">
        <v>206726.63099999996</v>
      </c>
      <c r="Q311" s="9">
        <v>206726.63099999996</v>
      </c>
      <c r="R311" s="9">
        <v>206726.63099999996</v>
      </c>
      <c r="S311" s="9">
        <v>206726.63099999996</v>
      </c>
      <c r="T311" s="9">
        <v>206726.63099999996</v>
      </c>
      <c r="U311" s="9">
        <v>206726.63099999996</v>
      </c>
      <c r="V311" s="9">
        <v>206726.63099999996</v>
      </c>
      <c r="W311" s="9">
        <v>221726.63099999996</v>
      </c>
      <c r="X311" s="9">
        <v>236726.63099999996</v>
      </c>
      <c r="Y311" s="9">
        <v>236726.63099999996</v>
      </c>
      <c r="Z311" s="9">
        <v>236726.63099999996</v>
      </c>
      <c r="AA311" s="9">
        <v>236726.63099999996</v>
      </c>
      <c r="AB311" s="9">
        <v>236726.63099999996</v>
      </c>
      <c r="AC311" s="9">
        <v>236726.63099999996</v>
      </c>
      <c r="AD311" s="9">
        <v>236726.63099999996</v>
      </c>
      <c r="AE311" s="9">
        <v>236726.63099999996</v>
      </c>
      <c r="AF311" s="16">
        <f t="shared" si="128"/>
        <v>2735719.5720000002</v>
      </c>
      <c r="AG311" s="31">
        <v>0</v>
      </c>
      <c r="AH311" s="31">
        <f t="shared" si="159"/>
        <v>513.11787650000008</v>
      </c>
      <c r="AI311" s="30">
        <f t="shared" si="129"/>
        <v>513.11787650000008</v>
      </c>
      <c r="AJ311" s="30">
        <f t="shared" si="130"/>
        <v>513.11787650000008</v>
      </c>
      <c r="AK311" s="30">
        <f t="shared" si="131"/>
        <v>513.11787650000008</v>
      </c>
      <c r="AL311" s="30">
        <f t="shared" si="132"/>
        <v>513.11787650000008</v>
      </c>
      <c r="AM311" s="30">
        <f t="shared" si="133"/>
        <v>513.11787650000008</v>
      </c>
      <c r="AN311" s="9">
        <f t="shared" si="134"/>
        <v>513.11787650000008</v>
      </c>
      <c r="AO311" s="19">
        <f t="shared" si="135"/>
        <v>513.11787650000008</v>
      </c>
      <c r="AP311" s="19">
        <f t="shared" si="136"/>
        <v>513.11787650000008</v>
      </c>
      <c r="AQ311" s="19">
        <f t="shared" si="137"/>
        <v>549.42166550000002</v>
      </c>
      <c r="AR311" s="19">
        <f t="shared" si="138"/>
        <v>585.72545449999996</v>
      </c>
      <c r="AS311" s="19">
        <f t="shared" si="139"/>
        <v>585.72545449999996</v>
      </c>
      <c r="AT311" s="16">
        <f t="shared" si="140"/>
        <v>6338.9334629999994</v>
      </c>
      <c r="AU311" s="19">
        <f t="shared" si="141"/>
        <v>585.72545449999996</v>
      </c>
      <c r="AV311" s="19">
        <f t="shared" si="142"/>
        <v>585.72545449999996</v>
      </c>
      <c r="AW311" s="19">
        <f t="shared" si="143"/>
        <v>585.72545449999996</v>
      </c>
      <c r="AX311" s="19">
        <f t="shared" si="144"/>
        <v>585.72545449999996</v>
      </c>
      <c r="AY311" s="19">
        <f t="shared" si="145"/>
        <v>585.72545449999996</v>
      </c>
      <c r="AZ311" s="19">
        <f t="shared" si="146"/>
        <v>585.72545449999996</v>
      </c>
      <c r="BA311" s="19">
        <f t="shared" si="147"/>
        <v>585.72545449999996</v>
      </c>
      <c r="BB311" s="19">
        <f t="shared" si="148"/>
        <v>628.22545449999996</v>
      </c>
      <c r="BC311" s="19">
        <f t="shared" si="149"/>
        <v>670.72545449999996</v>
      </c>
      <c r="BD311" s="19">
        <f t="shared" si="150"/>
        <v>670.72545449999996</v>
      </c>
      <c r="BE311" s="19">
        <f t="shared" si="151"/>
        <v>670.72545449999996</v>
      </c>
      <c r="BF311" s="19">
        <f t="shared" si="152"/>
        <v>670.72545449999996</v>
      </c>
      <c r="BG311" s="19">
        <f t="shared" si="153"/>
        <v>670.72545449999996</v>
      </c>
      <c r="BH311" s="19">
        <f t="shared" si="154"/>
        <v>670.72545449999996</v>
      </c>
      <c r="BI311" s="19">
        <f t="shared" si="155"/>
        <v>670.72545449999996</v>
      </c>
      <c r="BJ311" s="19">
        <f t="shared" si="156"/>
        <v>670.72545449999996</v>
      </c>
      <c r="BK311" s="16">
        <f t="shared" si="157"/>
        <v>7751.2054540000008</v>
      </c>
      <c r="BM311" s="9"/>
      <c r="BN311" s="9"/>
      <c r="BO311" s="9"/>
      <c r="BP311" s="9"/>
      <c r="BQ311" s="9"/>
      <c r="BR311" s="9"/>
      <c r="BS311" s="9"/>
      <c r="BT311" s="9"/>
      <c r="BU311" s="9"/>
      <c r="BV311" s="9"/>
      <c r="BW311" s="9"/>
      <c r="BX311" s="9"/>
      <c r="BY311" s="9"/>
      <c r="BZ311" s="9"/>
      <c r="CA311" s="9"/>
      <c r="CB311" s="9"/>
      <c r="CC311" s="9"/>
      <c r="CD311" s="9"/>
      <c r="CE311" s="9"/>
      <c r="CF311" s="9"/>
      <c r="CG311" s="9"/>
      <c r="CH311" s="9"/>
      <c r="CI311" s="9"/>
      <c r="CJ311" s="9"/>
      <c r="CK311" s="9"/>
      <c r="CL311" s="9"/>
      <c r="CM311" s="9"/>
      <c r="CN311" s="9"/>
    </row>
    <row r="312" spans="1:92" x14ac:dyDescent="0.25">
      <c r="A312" s="33" t="s">
        <v>20</v>
      </c>
      <c r="B312" s="32">
        <v>3.4000000000000002E-2</v>
      </c>
      <c r="C312" s="30">
        <v>382808.59499999997</v>
      </c>
      <c r="D312" s="9">
        <v>395346.984</v>
      </c>
      <c r="E312" s="9">
        <v>398322.27299999999</v>
      </c>
      <c r="F312" s="9">
        <v>415898.03399999999</v>
      </c>
      <c r="G312" s="9">
        <v>415898.03399999999</v>
      </c>
      <c r="H312" s="9">
        <v>402578.41499999998</v>
      </c>
      <c r="I312" s="9">
        <v>389258.79600000003</v>
      </c>
      <c r="J312" s="9">
        <v>390588.45450000005</v>
      </c>
      <c r="K312" s="9">
        <v>392047.77149999997</v>
      </c>
      <c r="L312" s="9">
        <v>396013.58849999995</v>
      </c>
      <c r="M312" s="9">
        <v>399849.74699999992</v>
      </c>
      <c r="N312" s="9">
        <v>399849.74699999992</v>
      </c>
      <c r="O312" s="16">
        <f t="shared" si="158"/>
        <v>4778460.4394999994</v>
      </c>
      <c r="P312" s="9">
        <v>399849.74699999992</v>
      </c>
      <c r="Q312" s="9">
        <v>399849.74699999992</v>
      </c>
      <c r="R312" s="9">
        <v>399849.74699999992</v>
      </c>
      <c r="S312" s="9">
        <v>399849.74699999992</v>
      </c>
      <c r="T312" s="9">
        <v>399849.74699999992</v>
      </c>
      <c r="U312" s="9">
        <v>399849.74699999992</v>
      </c>
      <c r="V312" s="9">
        <v>399849.74699999992</v>
      </c>
      <c r="W312" s="9">
        <v>399849.74699999992</v>
      </c>
      <c r="X312" s="9">
        <v>399849.74699999992</v>
      </c>
      <c r="Y312" s="9">
        <v>399849.74699999992</v>
      </c>
      <c r="Z312" s="9">
        <v>399849.74699999992</v>
      </c>
      <c r="AA312" s="9">
        <v>399849.74699999992</v>
      </c>
      <c r="AB312" s="9">
        <v>399849.74699999992</v>
      </c>
      <c r="AC312" s="9">
        <v>399849.74699999992</v>
      </c>
      <c r="AD312" s="9">
        <v>399849.74699999992</v>
      </c>
      <c r="AE312" s="9">
        <v>399849.74699999992</v>
      </c>
      <c r="AF312" s="16">
        <f t="shared" si="128"/>
        <v>4798196.9639999988</v>
      </c>
      <c r="AG312" s="31">
        <v>0</v>
      </c>
      <c r="AH312" s="31">
        <f t="shared" si="159"/>
        <v>1084.6243525</v>
      </c>
      <c r="AI312" s="30">
        <f t="shared" si="129"/>
        <v>1120.1497880000002</v>
      </c>
      <c r="AJ312" s="30">
        <f t="shared" si="130"/>
        <v>1128.5797735000001</v>
      </c>
      <c r="AK312" s="30">
        <f t="shared" si="131"/>
        <v>1178.377763</v>
      </c>
      <c r="AL312" s="30">
        <f t="shared" si="132"/>
        <v>1178.377763</v>
      </c>
      <c r="AM312" s="30">
        <f t="shared" si="133"/>
        <v>1140.6388425</v>
      </c>
      <c r="AN312" s="9">
        <f t="shared" si="134"/>
        <v>1102.8999220000001</v>
      </c>
      <c r="AO312" s="19">
        <f t="shared" si="135"/>
        <v>1106.6672877500002</v>
      </c>
      <c r="AP312" s="19">
        <f t="shared" si="136"/>
        <v>1110.8020192500001</v>
      </c>
      <c r="AQ312" s="19">
        <f t="shared" si="137"/>
        <v>1122.0385007499999</v>
      </c>
      <c r="AR312" s="19">
        <f t="shared" si="138"/>
        <v>1132.9076164999999</v>
      </c>
      <c r="AS312" s="19">
        <f t="shared" si="139"/>
        <v>1132.9076164999999</v>
      </c>
      <c r="AT312" s="16">
        <f t="shared" si="140"/>
        <v>13538.971245249999</v>
      </c>
      <c r="AU312" s="19">
        <f t="shared" si="141"/>
        <v>1132.9076164999999</v>
      </c>
      <c r="AV312" s="19">
        <f t="shared" si="142"/>
        <v>1132.9076164999999</v>
      </c>
      <c r="AW312" s="19">
        <f t="shared" si="143"/>
        <v>1132.9076164999999</v>
      </c>
      <c r="AX312" s="19">
        <f t="shared" si="144"/>
        <v>1132.9076164999999</v>
      </c>
      <c r="AY312" s="19">
        <f t="shared" si="145"/>
        <v>1132.9076164999999</v>
      </c>
      <c r="AZ312" s="19">
        <f t="shared" si="146"/>
        <v>1132.9076164999999</v>
      </c>
      <c r="BA312" s="19">
        <f t="shared" si="147"/>
        <v>1132.9076164999999</v>
      </c>
      <c r="BB312" s="19">
        <f t="shared" si="148"/>
        <v>1132.9076164999999</v>
      </c>
      <c r="BC312" s="19">
        <f t="shared" si="149"/>
        <v>1132.9076164999999</v>
      </c>
      <c r="BD312" s="19">
        <f t="shared" si="150"/>
        <v>1132.9076164999999</v>
      </c>
      <c r="BE312" s="19">
        <f t="shared" si="151"/>
        <v>1132.9076164999999</v>
      </c>
      <c r="BF312" s="19">
        <f t="shared" si="152"/>
        <v>1132.9076164999999</v>
      </c>
      <c r="BG312" s="19">
        <f t="shared" si="153"/>
        <v>1132.9076164999999</v>
      </c>
      <c r="BH312" s="19">
        <f t="shared" si="154"/>
        <v>1132.9076164999999</v>
      </c>
      <c r="BI312" s="19">
        <f t="shared" si="155"/>
        <v>1132.9076164999999</v>
      </c>
      <c r="BJ312" s="19">
        <f t="shared" si="156"/>
        <v>1132.9076164999999</v>
      </c>
      <c r="BK312" s="16">
        <f t="shared" si="157"/>
        <v>13594.891397999998</v>
      </c>
      <c r="BM312" s="9"/>
      <c r="BN312" s="9"/>
      <c r="BO312" s="9"/>
      <c r="BP312" s="9"/>
      <c r="BQ312" s="9"/>
      <c r="BR312" s="9"/>
      <c r="BS312" s="9"/>
      <c r="BT312" s="9"/>
      <c r="BU312" s="9"/>
      <c r="BV312" s="9"/>
      <c r="BW312" s="9"/>
      <c r="BX312" s="9"/>
      <c r="BY312" s="9"/>
      <c r="BZ312" s="9"/>
      <c r="CA312" s="9"/>
      <c r="CB312" s="9"/>
      <c r="CC312" s="9"/>
      <c r="CD312" s="9"/>
      <c r="CE312" s="9"/>
      <c r="CF312" s="9"/>
      <c r="CG312" s="9"/>
      <c r="CH312" s="9"/>
      <c r="CI312" s="9"/>
      <c r="CJ312" s="9"/>
      <c r="CK312" s="9"/>
      <c r="CL312" s="9"/>
      <c r="CM312" s="9"/>
      <c r="CN312" s="9"/>
    </row>
    <row r="313" spans="1:92" x14ac:dyDescent="0.25">
      <c r="A313" s="33" t="s">
        <v>19</v>
      </c>
      <c r="B313" s="32">
        <v>3.4000000000000002E-2</v>
      </c>
      <c r="C313" s="30">
        <v>7822654.6679999996</v>
      </c>
      <c r="D313" s="9">
        <v>7867550.4119999995</v>
      </c>
      <c r="E313" s="9">
        <v>7899352.0590000004</v>
      </c>
      <c r="F313" s="9">
        <v>7886257.9619999994</v>
      </c>
      <c r="G313" s="9">
        <v>7886257.9619999994</v>
      </c>
      <c r="H313" s="9">
        <v>7884984.9239999987</v>
      </c>
      <c r="I313" s="9">
        <v>7883711.8829999994</v>
      </c>
      <c r="J313" s="9">
        <v>7883796.4594999999</v>
      </c>
      <c r="K313" s="9">
        <v>7883965.6124999998</v>
      </c>
      <c r="L313" s="9">
        <v>7964547.3444999997</v>
      </c>
      <c r="M313" s="9">
        <v>8045044.5</v>
      </c>
      <c r="N313" s="9">
        <v>8045044.5</v>
      </c>
      <c r="O313" s="16">
        <f t="shared" si="158"/>
        <v>94953168.286499992</v>
      </c>
      <c r="P313" s="9">
        <v>8045044.5</v>
      </c>
      <c r="Q313" s="9">
        <v>8045044.5</v>
      </c>
      <c r="R313" s="9">
        <v>8045044.5</v>
      </c>
      <c r="S313" s="9">
        <v>8045044.5</v>
      </c>
      <c r="T313" s="9">
        <v>8045044.5</v>
      </c>
      <c r="U313" s="9">
        <v>8045044.5</v>
      </c>
      <c r="V313" s="9">
        <v>8052544.5</v>
      </c>
      <c r="W313" s="9">
        <v>8060044.5</v>
      </c>
      <c r="X313" s="9">
        <v>8067544.5</v>
      </c>
      <c r="Y313" s="9">
        <v>8137602.8999999994</v>
      </c>
      <c r="Z313" s="9">
        <v>8200161.2999999998</v>
      </c>
      <c r="AA313" s="9">
        <v>8200161.2999999998</v>
      </c>
      <c r="AB313" s="9">
        <v>8201661.2999999998</v>
      </c>
      <c r="AC313" s="9">
        <v>8204661.2999999998</v>
      </c>
      <c r="AD313" s="9">
        <v>8207661.2999999998</v>
      </c>
      <c r="AE313" s="9">
        <v>8210661.2999999998</v>
      </c>
      <c r="AF313" s="16">
        <f t="shared" si="128"/>
        <v>97632793.199999988</v>
      </c>
      <c r="AG313" s="31">
        <v>0</v>
      </c>
      <c r="AH313" s="31">
        <f t="shared" si="159"/>
        <v>22164.188226000002</v>
      </c>
      <c r="AI313" s="30">
        <f t="shared" si="129"/>
        <v>22291.392834000002</v>
      </c>
      <c r="AJ313" s="30">
        <f t="shared" si="130"/>
        <v>22381.497500500001</v>
      </c>
      <c r="AK313" s="30">
        <f t="shared" si="131"/>
        <v>22344.397559000001</v>
      </c>
      <c r="AL313" s="30">
        <f t="shared" si="132"/>
        <v>22344.397559000001</v>
      </c>
      <c r="AM313" s="30">
        <f t="shared" si="133"/>
        <v>22340.790617999999</v>
      </c>
      <c r="AN313" s="9">
        <f t="shared" si="134"/>
        <v>22337.183668500002</v>
      </c>
      <c r="AO313" s="19">
        <f t="shared" si="135"/>
        <v>22337.423301916668</v>
      </c>
      <c r="AP313" s="19">
        <f t="shared" si="136"/>
        <v>22337.90256875</v>
      </c>
      <c r="AQ313" s="19">
        <f t="shared" si="137"/>
        <v>22566.217476083333</v>
      </c>
      <c r="AR313" s="19">
        <f t="shared" si="138"/>
        <v>22794.292750000001</v>
      </c>
      <c r="AS313" s="19">
        <f t="shared" si="139"/>
        <v>22794.292750000001</v>
      </c>
      <c r="AT313" s="16">
        <f t="shared" si="140"/>
        <v>269033.97681174998</v>
      </c>
      <c r="AU313" s="19">
        <f t="shared" si="141"/>
        <v>22794.292750000001</v>
      </c>
      <c r="AV313" s="19">
        <f t="shared" si="142"/>
        <v>22794.292750000001</v>
      </c>
      <c r="AW313" s="19">
        <f t="shared" si="143"/>
        <v>22794.292750000001</v>
      </c>
      <c r="AX313" s="19">
        <f t="shared" si="144"/>
        <v>22794.292750000001</v>
      </c>
      <c r="AY313" s="19">
        <f t="shared" si="145"/>
        <v>22794.292750000001</v>
      </c>
      <c r="AZ313" s="19">
        <f t="shared" si="146"/>
        <v>22794.292750000001</v>
      </c>
      <c r="BA313" s="19">
        <f t="shared" si="147"/>
        <v>22815.542750000001</v>
      </c>
      <c r="BB313" s="19">
        <f t="shared" si="148"/>
        <v>22836.792750000001</v>
      </c>
      <c r="BC313" s="19">
        <f t="shared" si="149"/>
        <v>22858.042750000001</v>
      </c>
      <c r="BD313" s="19">
        <f t="shared" si="150"/>
        <v>23056.541550000002</v>
      </c>
      <c r="BE313" s="19">
        <f t="shared" si="151"/>
        <v>23233.790350000003</v>
      </c>
      <c r="BF313" s="19">
        <f t="shared" si="152"/>
        <v>23233.790350000003</v>
      </c>
      <c r="BG313" s="19">
        <f t="shared" si="153"/>
        <v>23238.040350000003</v>
      </c>
      <c r="BH313" s="19">
        <f t="shared" si="154"/>
        <v>23246.540350000003</v>
      </c>
      <c r="BI313" s="19">
        <f t="shared" si="155"/>
        <v>23255.040350000003</v>
      </c>
      <c r="BJ313" s="19">
        <f t="shared" si="156"/>
        <v>23263.540350000003</v>
      </c>
      <c r="BK313" s="16">
        <f t="shared" si="157"/>
        <v>276626.24739999999</v>
      </c>
      <c r="BM313" s="9"/>
      <c r="BN313" s="9"/>
      <c r="BO313" s="9"/>
      <c r="BP313" s="9"/>
      <c r="BQ313" s="9"/>
      <c r="BR313" s="9"/>
      <c r="BS313" s="9"/>
      <c r="BT313" s="9"/>
      <c r="BU313" s="9"/>
      <c r="BV313" s="9"/>
      <c r="BW313" s="9"/>
      <c r="BX313" s="9"/>
      <c r="BY313" s="9"/>
      <c r="BZ313" s="9"/>
      <c r="CA313" s="9"/>
      <c r="CB313" s="9"/>
      <c r="CC313" s="9"/>
      <c r="CD313" s="9"/>
      <c r="CE313" s="9"/>
      <c r="CF313" s="9"/>
      <c r="CG313" s="9"/>
      <c r="CH313" s="9"/>
      <c r="CI313" s="9"/>
      <c r="CJ313" s="9"/>
      <c r="CK313" s="9"/>
      <c r="CL313" s="9"/>
      <c r="CM313" s="9"/>
      <c r="CN313" s="9"/>
    </row>
    <row r="314" spans="1:92" x14ac:dyDescent="0.25">
      <c r="A314" s="33" t="s">
        <v>18</v>
      </c>
      <c r="B314" s="32">
        <v>3.4000000000000002E-2</v>
      </c>
      <c r="C314" s="30">
        <v>646310.625</v>
      </c>
      <c r="D314" s="9">
        <v>646310.625</v>
      </c>
      <c r="E314" s="9">
        <v>646310.625</v>
      </c>
      <c r="F314" s="9">
        <v>644762.18700000003</v>
      </c>
      <c r="G314" s="9">
        <v>643213.74599999993</v>
      </c>
      <c r="H314" s="9">
        <v>643213.74599999993</v>
      </c>
      <c r="I314" s="9">
        <v>643213.74599999993</v>
      </c>
      <c r="J314" s="9">
        <v>643213.74599999993</v>
      </c>
      <c r="K314" s="9">
        <v>643213.74599999993</v>
      </c>
      <c r="L314" s="9">
        <v>643213.74599999993</v>
      </c>
      <c r="M314" s="9">
        <v>643213.74599999993</v>
      </c>
      <c r="N314" s="9">
        <v>643213.74599999993</v>
      </c>
      <c r="O314" s="16">
        <f t="shared" si="158"/>
        <v>7729404.0300000012</v>
      </c>
      <c r="P314" s="9">
        <v>643213.74599999993</v>
      </c>
      <c r="Q314" s="9">
        <v>643213.74599999993</v>
      </c>
      <c r="R314" s="9">
        <v>643213.74599999993</v>
      </c>
      <c r="S314" s="9">
        <v>643213.74599999993</v>
      </c>
      <c r="T314" s="9">
        <v>643213.74599999993</v>
      </c>
      <c r="U314" s="9">
        <v>643213.74599999993</v>
      </c>
      <c r="V314" s="9">
        <v>643213.74599999993</v>
      </c>
      <c r="W314" s="9">
        <v>643213.74599999993</v>
      </c>
      <c r="X314" s="9">
        <v>643213.74599999993</v>
      </c>
      <c r="Y314" s="9">
        <v>643213.74599999993</v>
      </c>
      <c r="Z314" s="9">
        <v>643213.74599999993</v>
      </c>
      <c r="AA314" s="9">
        <v>643213.74599999993</v>
      </c>
      <c r="AB314" s="9">
        <v>643213.74599999993</v>
      </c>
      <c r="AC314" s="9">
        <v>643213.74599999993</v>
      </c>
      <c r="AD314" s="9">
        <v>643213.74599999993</v>
      </c>
      <c r="AE314" s="9">
        <v>643213.74599999993</v>
      </c>
      <c r="AF314" s="16">
        <f t="shared" si="128"/>
        <v>7718564.9520000005</v>
      </c>
      <c r="AG314" s="31">
        <v>0</v>
      </c>
      <c r="AH314" s="31">
        <f t="shared" si="159"/>
        <v>1831.2134375000001</v>
      </c>
      <c r="AI314" s="30">
        <f t="shared" si="129"/>
        <v>1831.2134375000001</v>
      </c>
      <c r="AJ314" s="30">
        <f t="shared" si="130"/>
        <v>1831.2134375000001</v>
      </c>
      <c r="AK314" s="30">
        <f t="shared" si="131"/>
        <v>1826.8261965000002</v>
      </c>
      <c r="AL314" s="30">
        <f t="shared" si="132"/>
        <v>1822.4389469999999</v>
      </c>
      <c r="AM314" s="30">
        <f t="shared" si="133"/>
        <v>1822.4389469999999</v>
      </c>
      <c r="AN314" s="9">
        <f t="shared" si="134"/>
        <v>1822.4389469999999</v>
      </c>
      <c r="AO314" s="19">
        <f t="shared" si="135"/>
        <v>1822.4389469999999</v>
      </c>
      <c r="AP314" s="19">
        <f t="shared" si="136"/>
        <v>1822.4389469999999</v>
      </c>
      <c r="AQ314" s="19">
        <f t="shared" si="137"/>
        <v>1822.4389469999999</v>
      </c>
      <c r="AR314" s="19">
        <f t="shared" si="138"/>
        <v>1822.4389469999999</v>
      </c>
      <c r="AS314" s="19">
        <f t="shared" si="139"/>
        <v>1822.4389469999999</v>
      </c>
      <c r="AT314" s="16">
        <f t="shared" si="140"/>
        <v>21899.978085000006</v>
      </c>
      <c r="AU314" s="19">
        <f t="shared" si="141"/>
        <v>1822.4389469999999</v>
      </c>
      <c r="AV314" s="19">
        <f t="shared" si="142"/>
        <v>1822.4389469999999</v>
      </c>
      <c r="AW314" s="19">
        <f t="shared" si="143"/>
        <v>1822.4389469999999</v>
      </c>
      <c r="AX314" s="19">
        <f t="shared" si="144"/>
        <v>1822.4389469999999</v>
      </c>
      <c r="AY314" s="19">
        <f t="shared" si="145"/>
        <v>1822.4389469999999</v>
      </c>
      <c r="AZ314" s="19">
        <f t="shared" si="146"/>
        <v>1822.4389469999999</v>
      </c>
      <c r="BA314" s="19">
        <f t="shared" si="147"/>
        <v>1822.4389469999999</v>
      </c>
      <c r="BB314" s="19">
        <f t="shared" si="148"/>
        <v>1822.4389469999999</v>
      </c>
      <c r="BC314" s="19">
        <f t="shared" si="149"/>
        <v>1822.4389469999999</v>
      </c>
      <c r="BD314" s="19">
        <f t="shared" si="150"/>
        <v>1822.4389469999999</v>
      </c>
      <c r="BE314" s="19">
        <f t="shared" si="151"/>
        <v>1822.4389469999999</v>
      </c>
      <c r="BF314" s="19">
        <f t="shared" si="152"/>
        <v>1822.4389469999999</v>
      </c>
      <c r="BG314" s="19">
        <f t="shared" si="153"/>
        <v>1822.4389469999999</v>
      </c>
      <c r="BH314" s="19">
        <f t="shared" si="154"/>
        <v>1822.4389469999999</v>
      </c>
      <c r="BI314" s="19">
        <f t="shared" si="155"/>
        <v>1822.4389469999999</v>
      </c>
      <c r="BJ314" s="19">
        <f t="shared" si="156"/>
        <v>1822.4389469999999</v>
      </c>
      <c r="BK314" s="16">
        <f t="shared" si="157"/>
        <v>21869.267364000003</v>
      </c>
      <c r="BM314" s="9"/>
      <c r="BN314" s="9"/>
      <c r="BO314" s="9"/>
      <c r="BP314" s="9"/>
      <c r="BQ314" s="9"/>
      <c r="BR314" s="9"/>
      <c r="BS314" s="9"/>
      <c r="BT314" s="9"/>
      <c r="BU314" s="9"/>
      <c r="BV314" s="9"/>
      <c r="BW314" s="9"/>
      <c r="BX314" s="9"/>
      <c r="BY314" s="9"/>
      <c r="BZ314" s="9"/>
      <c r="CA314" s="9"/>
      <c r="CB314" s="9"/>
      <c r="CC314" s="9"/>
      <c r="CD314" s="9"/>
      <c r="CE314" s="9"/>
      <c r="CF314" s="9"/>
      <c r="CG314" s="9"/>
      <c r="CH314" s="9"/>
      <c r="CI314" s="9"/>
      <c r="CJ314" s="9"/>
      <c r="CK314" s="9"/>
      <c r="CL314" s="9"/>
      <c r="CM314" s="9"/>
      <c r="CN314" s="9"/>
    </row>
    <row r="315" spans="1:92" x14ac:dyDescent="0.25">
      <c r="A315" s="33" t="s">
        <v>17</v>
      </c>
      <c r="B315" s="32">
        <v>5.9799999999999999E-2</v>
      </c>
      <c r="C315" s="30">
        <v>123645.171</v>
      </c>
      <c r="D315" s="9">
        <v>123645.171</v>
      </c>
      <c r="E315" s="9">
        <v>123645.171</v>
      </c>
      <c r="F315" s="9">
        <v>125433.171</v>
      </c>
      <c r="G315" s="9">
        <v>127221.171</v>
      </c>
      <c r="H315" s="9">
        <v>127221.171</v>
      </c>
      <c r="I315" s="9">
        <v>127221.171</v>
      </c>
      <c r="J315" s="9">
        <v>127221.171</v>
      </c>
      <c r="K315" s="9">
        <v>127221.171</v>
      </c>
      <c r="L315" s="9">
        <v>127221.171</v>
      </c>
      <c r="M315" s="9">
        <v>127221.171</v>
      </c>
      <c r="N315" s="9">
        <v>127221.171</v>
      </c>
      <c r="O315" s="16">
        <f t="shared" si="158"/>
        <v>1514138.0520000001</v>
      </c>
      <c r="P315" s="9">
        <v>127221.171</v>
      </c>
      <c r="Q315" s="9">
        <v>127221.171</v>
      </c>
      <c r="R315" s="9">
        <v>127221.171</v>
      </c>
      <c r="S315" s="9">
        <v>127221.171</v>
      </c>
      <c r="T315" s="9">
        <v>127221.171</v>
      </c>
      <c r="U315" s="9">
        <v>127221.171</v>
      </c>
      <c r="V315" s="9">
        <v>127221.171</v>
      </c>
      <c r="W315" s="9">
        <v>127221.171</v>
      </c>
      <c r="X315" s="9">
        <v>127221.171</v>
      </c>
      <c r="Y315" s="9">
        <v>127221.171</v>
      </c>
      <c r="Z315" s="9">
        <v>127221.171</v>
      </c>
      <c r="AA315" s="9">
        <v>127221.171</v>
      </c>
      <c r="AB315" s="9">
        <v>127221.171</v>
      </c>
      <c r="AC315" s="9">
        <v>127221.171</v>
      </c>
      <c r="AD315" s="9">
        <v>127221.171</v>
      </c>
      <c r="AE315" s="9">
        <v>127221.171</v>
      </c>
      <c r="AF315" s="16">
        <f t="shared" si="128"/>
        <v>1526654.0520000001</v>
      </c>
      <c r="AG315" s="31">
        <v>0</v>
      </c>
      <c r="AH315" s="31">
        <f t="shared" si="159"/>
        <v>616.16510215000005</v>
      </c>
      <c r="AI315" s="30">
        <f t="shared" si="129"/>
        <v>616.16510215000005</v>
      </c>
      <c r="AJ315" s="30">
        <f t="shared" si="130"/>
        <v>616.16510215000005</v>
      </c>
      <c r="AK315" s="30">
        <f t="shared" si="131"/>
        <v>625.07530215000008</v>
      </c>
      <c r="AL315" s="30">
        <f t="shared" si="132"/>
        <v>633.98550215</v>
      </c>
      <c r="AM315" s="30">
        <f t="shared" si="133"/>
        <v>633.98550215</v>
      </c>
      <c r="AN315" s="9">
        <f t="shared" si="134"/>
        <v>633.98550215</v>
      </c>
      <c r="AO315" s="19">
        <f t="shared" si="135"/>
        <v>633.98550215</v>
      </c>
      <c r="AP315" s="19">
        <f t="shared" si="136"/>
        <v>633.98550215</v>
      </c>
      <c r="AQ315" s="19">
        <f t="shared" si="137"/>
        <v>633.98550215</v>
      </c>
      <c r="AR315" s="19">
        <f t="shared" si="138"/>
        <v>633.98550215</v>
      </c>
      <c r="AS315" s="19">
        <f t="shared" si="139"/>
        <v>633.98550215</v>
      </c>
      <c r="AT315" s="16">
        <f t="shared" si="140"/>
        <v>7545.4546258000009</v>
      </c>
      <c r="AU315" s="19">
        <f t="shared" si="141"/>
        <v>633.98550215</v>
      </c>
      <c r="AV315" s="19">
        <f t="shared" si="142"/>
        <v>633.98550215</v>
      </c>
      <c r="AW315" s="19">
        <f t="shared" si="143"/>
        <v>633.98550215</v>
      </c>
      <c r="AX315" s="19">
        <f t="shared" si="144"/>
        <v>633.98550215</v>
      </c>
      <c r="AY315" s="19">
        <f t="shared" si="145"/>
        <v>633.98550215</v>
      </c>
      <c r="AZ315" s="19">
        <f t="shared" si="146"/>
        <v>633.98550215</v>
      </c>
      <c r="BA315" s="19">
        <f t="shared" si="147"/>
        <v>633.98550215</v>
      </c>
      <c r="BB315" s="19">
        <f t="shared" si="148"/>
        <v>633.98550215</v>
      </c>
      <c r="BC315" s="19">
        <f t="shared" si="149"/>
        <v>633.98550215</v>
      </c>
      <c r="BD315" s="19">
        <f t="shared" si="150"/>
        <v>633.98550215</v>
      </c>
      <c r="BE315" s="19">
        <f t="shared" si="151"/>
        <v>633.98550215</v>
      </c>
      <c r="BF315" s="19">
        <f t="shared" si="152"/>
        <v>633.98550215</v>
      </c>
      <c r="BG315" s="19">
        <f t="shared" si="153"/>
        <v>633.98550215</v>
      </c>
      <c r="BH315" s="19">
        <f t="shared" si="154"/>
        <v>633.98550215</v>
      </c>
      <c r="BI315" s="19">
        <f t="shared" si="155"/>
        <v>633.98550215</v>
      </c>
      <c r="BJ315" s="19">
        <f t="shared" si="156"/>
        <v>633.98550215</v>
      </c>
      <c r="BK315" s="16">
        <f t="shared" si="157"/>
        <v>7607.8260258000009</v>
      </c>
      <c r="BM315" s="9"/>
      <c r="BN315" s="9"/>
      <c r="BO315" s="9"/>
      <c r="BP315" s="9"/>
      <c r="BQ315" s="9"/>
      <c r="BR315" s="9"/>
      <c r="BS315" s="9"/>
      <c r="BT315" s="9"/>
      <c r="BU315" s="9"/>
      <c r="BV315" s="9"/>
      <c r="BW315" s="9"/>
      <c r="BX315" s="9"/>
      <c r="BY315" s="9"/>
      <c r="BZ315" s="9"/>
      <c r="CA315" s="9"/>
      <c r="CB315" s="9"/>
      <c r="CC315" s="9"/>
      <c r="CD315" s="9"/>
      <c r="CE315" s="9"/>
      <c r="CF315" s="9"/>
      <c r="CG315" s="9"/>
      <c r="CH315" s="9"/>
      <c r="CI315" s="9"/>
      <c r="CJ315" s="9"/>
      <c r="CK315" s="9"/>
      <c r="CL315" s="9"/>
      <c r="CM315" s="9"/>
      <c r="CN315" s="9"/>
    </row>
    <row r="316" spans="1:92" x14ac:dyDescent="0.25">
      <c r="A316" s="33" t="s">
        <v>16</v>
      </c>
      <c r="B316" s="32">
        <v>1.9599999999999999E-2</v>
      </c>
      <c r="C316" s="30">
        <v>3452640.6359999995</v>
      </c>
      <c r="D316" s="9">
        <v>3452640.6359999995</v>
      </c>
      <c r="E316" s="9">
        <v>3452640.6359999995</v>
      </c>
      <c r="F316" s="9">
        <v>3199917.5670000003</v>
      </c>
      <c r="G316" s="9">
        <v>2947194.4950000001</v>
      </c>
      <c r="H316" s="9">
        <v>2947044.1259999997</v>
      </c>
      <c r="I316" s="9">
        <v>2946893.7539999997</v>
      </c>
      <c r="J316" s="9">
        <v>2946893.7539999997</v>
      </c>
      <c r="K316" s="9">
        <v>2946893.7539999997</v>
      </c>
      <c r="L316" s="9">
        <v>2946893.7539999997</v>
      </c>
      <c r="M316" s="9">
        <v>2946893.7539999997</v>
      </c>
      <c r="N316" s="9">
        <v>2946893.7539999997</v>
      </c>
      <c r="O316" s="16">
        <f t="shared" si="158"/>
        <v>37133440.619999997</v>
      </c>
      <c r="P316" s="9">
        <v>2946893.7539999997</v>
      </c>
      <c r="Q316" s="9">
        <v>2946893.7539999997</v>
      </c>
      <c r="R316" s="9">
        <v>2946893.7539999997</v>
      </c>
      <c r="S316" s="9">
        <v>2946893.7539999997</v>
      </c>
      <c r="T316" s="9">
        <v>2946893.7539999997</v>
      </c>
      <c r="U316" s="9">
        <v>2946893.7539999997</v>
      </c>
      <c r="V316" s="9">
        <v>2946893.7539999997</v>
      </c>
      <c r="W316" s="9">
        <v>2946893.7539999997</v>
      </c>
      <c r="X316" s="9">
        <v>2946893.7539999997</v>
      </c>
      <c r="Y316" s="9">
        <v>2946893.7539999997</v>
      </c>
      <c r="Z316" s="9">
        <v>2946893.7539999997</v>
      </c>
      <c r="AA316" s="9">
        <v>2946893.7539999997</v>
      </c>
      <c r="AB316" s="9">
        <v>2946893.7539999997</v>
      </c>
      <c r="AC316" s="9">
        <v>2946893.7539999997</v>
      </c>
      <c r="AD316" s="9">
        <v>2946893.7539999997</v>
      </c>
      <c r="AE316" s="9">
        <v>2946893.7539999997</v>
      </c>
      <c r="AF316" s="16">
        <f t="shared" si="128"/>
        <v>35362725.048</v>
      </c>
      <c r="AG316" s="31">
        <v>0</v>
      </c>
      <c r="AH316" s="31">
        <f t="shared" si="159"/>
        <v>5639.313038799999</v>
      </c>
      <c r="AI316" s="30">
        <f t="shared" si="129"/>
        <v>5639.313038799999</v>
      </c>
      <c r="AJ316" s="30">
        <f t="shared" si="130"/>
        <v>5639.313038799999</v>
      </c>
      <c r="AK316" s="30">
        <f t="shared" si="131"/>
        <v>5226.5320260999997</v>
      </c>
      <c r="AL316" s="30">
        <f t="shared" si="132"/>
        <v>4813.7510084999994</v>
      </c>
      <c r="AM316" s="30">
        <f t="shared" si="133"/>
        <v>4813.5054057999987</v>
      </c>
      <c r="AN316" s="9">
        <f t="shared" si="134"/>
        <v>4813.2597981999988</v>
      </c>
      <c r="AO316" s="19">
        <f t="shared" si="135"/>
        <v>4813.2597981999988</v>
      </c>
      <c r="AP316" s="19">
        <f t="shared" si="136"/>
        <v>4813.2597981999988</v>
      </c>
      <c r="AQ316" s="19">
        <f t="shared" si="137"/>
        <v>4813.2597981999988</v>
      </c>
      <c r="AR316" s="19">
        <f t="shared" si="138"/>
        <v>4813.2597981999988</v>
      </c>
      <c r="AS316" s="19">
        <f t="shared" si="139"/>
        <v>4813.2597981999988</v>
      </c>
      <c r="AT316" s="16">
        <f t="shared" si="140"/>
        <v>60651.286345999994</v>
      </c>
      <c r="AU316" s="19">
        <f t="shared" si="141"/>
        <v>4813.2597981999988</v>
      </c>
      <c r="AV316" s="19">
        <f t="shared" si="142"/>
        <v>4813.2597981999988</v>
      </c>
      <c r="AW316" s="19">
        <f t="shared" si="143"/>
        <v>4813.2597981999988</v>
      </c>
      <c r="AX316" s="19">
        <f t="shared" si="144"/>
        <v>4813.2597981999988</v>
      </c>
      <c r="AY316" s="19">
        <f t="shared" si="145"/>
        <v>4813.2597981999988</v>
      </c>
      <c r="AZ316" s="19">
        <f t="shared" si="146"/>
        <v>4813.2597981999988</v>
      </c>
      <c r="BA316" s="19">
        <f t="shared" si="147"/>
        <v>4813.2597981999988</v>
      </c>
      <c r="BB316" s="19">
        <f t="shared" si="148"/>
        <v>4813.2597981999988</v>
      </c>
      <c r="BC316" s="19">
        <f t="shared" si="149"/>
        <v>4813.2597981999988</v>
      </c>
      <c r="BD316" s="19">
        <f t="shared" si="150"/>
        <v>4813.2597981999988</v>
      </c>
      <c r="BE316" s="19">
        <f t="shared" si="151"/>
        <v>4813.2597981999988</v>
      </c>
      <c r="BF316" s="19">
        <f t="shared" si="152"/>
        <v>4813.2597981999988</v>
      </c>
      <c r="BG316" s="19">
        <f t="shared" si="153"/>
        <v>4813.2597981999988</v>
      </c>
      <c r="BH316" s="19">
        <f t="shared" si="154"/>
        <v>4813.2597981999988</v>
      </c>
      <c r="BI316" s="19">
        <f t="shared" si="155"/>
        <v>4813.2597981999988</v>
      </c>
      <c r="BJ316" s="19">
        <f t="shared" si="156"/>
        <v>4813.2597981999988</v>
      </c>
      <c r="BK316" s="16">
        <f t="shared" si="157"/>
        <v>57759.117578399993</v>
      </c>
      <c r="BM316" s="9"/>
      <c r="BN316" s="9"/>
      <c r="BO316" s="9"/>
      <c r="BP316" s="9"/>
      <c r="BQ316" s="9"/>
      <c r="BR316" s="9"/>
      <c r="BS316" s="9"/>
      <c r="BT316" s="9"/>
      <c r="BU316" s="9"/>
      <c r="BV316" s="9"/>
      <c r="BW316" s="9"/>
      <c r="BX316" s="9"/>
      <c r="BY316" s="9"/>
      <c r="BZ316" s="9"/>
      <c r="CA316" s="9"/>
      <c r="CB316" s="9"/>
      <c r="CC316" s="9"/>
      <c r="CD316" s="9"/>
      <c r="CE316" s="9"/>
      <c r="CF316" s="9"/>
      <c r="CG316" s="9"/>
      <c r="CH316" s="9"/>
      <c r="CI316" s="9"/>
      <c r="CJ316" s="9"/>
      <c r="CK316" s="9"/>
      <c r="CL316" s="9"/>
      <c r="CM316" s="9"/>
      <c r="CN316" s="9"/>
    </row>
    <row r="317" spans="1:92" x14ac:dyDescent="0.25">
      <c r="A317" s="33" t="s">
        <v>15</v>
      </c>
      <c r="B317" s="32">
        <v>2.0500000000000001E-2</v>
      </c>
      <c r="C317" s="30">
        <v>213049.302</v>
      </c>
      <c r="D317" s="9">
        <v>213049.302</v>
      </c>
      <c r="E317" s="9">
        <v>223622.14499999999</v>
      </c>
      <c r="F317" s="9">
        <v>230823.50100000002</v>
      </c>
      <c r="G317" s="9">
        <v>219927.204</v>
      </c>
      <c r="H317" s="9">
        <v>212402.39099999997</v>
      </c>
      <c r="I317" s="9">
        <v>212402.39099999997</v>
      </c>
      <c r="J317" s="9">
        <v>212402.39099999997</v>
      </c>
      <c r="K317" s="9">
        <v>212402.39099999997</v>
      </c>
      <c r="L317" s="9">
        <v>212402.39099999997</v>
      </c>
      <c r="M317" s="9">
        <v>212402.39099999997</v>
      </c>
      <c r="N317" s="9">
        <v>212402.39099999997</v>
      </c>
      <c r="O317" s="16">
        <f t="shared" si="158"/>
        <v>2587288.1909999996</v>
      </c>
      <c r="P317" s="9">
        <v>212402.39099999997</v>
      </c>
      <c r="Q317" s="9">
        <v>212402.39099999997</v>
      </c>
      <c r="R317" s="9">
        <v>212402.39099999997</v>
      </c>
      <c r="S317" s="9">
        <v>212402.39099999997</v>
      </c>
      <c r="T317" s="9">
        <v>212402.39099999997</v>
      </c>
      <c r="U317" s="9">
        <v>212402.39099999997</v>
      </c>
      <c r="V317" s="9">
        <v>212402.39099999997</v>
      </c>
      <c r="W317" s="9">
        <v>212402.39099999997</v>
      </c>
      <c r="X317" s="9">
        <v>212402.39099999997</v>
      </c>
      <c r="Y317" s="9">
        <v>212402.39099999997</v>
      </c>
      <c r="Z317" s="9">
        <v>212402.39099999997</v>
      </c>
      <c r="AA317" s="9">
        <v>212402.39099999997</v>
      </c>
      <c r="AB317" s="9">
        <v>212402.39099999997</v>
      </c>
      <c r="AC317" s="9">
        <v>212402.39099999997</v>
      </c>
      <c r="AD317" s="9">
        <v>212402.39099999997</v>
      </c>
      <c r="AE317" s="9">
        <v>212402.39099999997</v>
      </c>
      <c r="AF317" s="16">
        <f t="shared" si="128"/>
        <v>2548828.6919999998</v>
      </c>
      <c r="AG317" s="31">
        <v>0</v>
      </c>
      <c r="AH317" s="31">
        <f t="shared" si="159"/>
        <v>363.95922425000003</v>
      </c>
      <c r="AI317" s="30">
        <f t="shared" si="129"/>
        <v>363.95922425000003</v>
      </c>
      <c r="AJ317" s="30">
        <f t="shared" si="130"/>
        <v>382.02116437500001</v>
      </c>
      <c r="AK317" s="30">
        <f t="shared" si="131"/>
        <v>394.32348087500003</v>
      </c>
      <c r="AL317" s="30">
        <f t="shared" si="132"/>
        <v>375.70897350000001</v>
      </c>
      <c r="AM317" s="30">
        <f t="shared" si="133"/>
        <v>362.85408462499998</v>
      </c>
      <c r="AN317" s="9">
        <f t="shared" si="134"/>
        <v>362.85408462499998</v>
      </c>
      <c r="AO317" s="19">
        <f t="shared" si="135"/>
        <v>362.85408462499998</v>
      </c>
      <c r="AP317" s="19">
        <f t="shared" si="136"/>
        <v>362.85408462499998</v>
      </c>
      <c r="AQ317" s="19">
        <f t="shared" si="137"/>
        <v>362.85408462499998</v>
      </c>
      <c r="AR317" s="19">
        <f t="shared" si="138"/>
        <v>362.85408462499998</v>
      </c>
      <c r="AS317" s="19">
        <f t="shared" si="139"/>
        <v>362.85408462499998</v>
      </c>
      <c r="AT317" s="16">
        <f t="shared" si="140"/>
        <v>4419.9506596249994</v>
      </c>
      <c r="AU317" s="19">
        <f t="shared" si="141"/>
        <v>362.85408462499998</v>
      </c>
      <c r="AV317" s="19">
        <f t="shared" si="142"/>
        <v>362.85408462499998</v>
      </c>
      <c r="AW317" s="19">
        <f t="shared" si="143"/>
        <v>362.85408462499998</v>
      </c>
      <c r="AX317" s="19">
        <f t="shared" si="144"/>
        <v>362.85408462499998</v>
      </c>
      <c r="AY317" s="19">
        <f t="shared" si="145"/>
        <v>362.85408462499998</v>
      </c>
      <c r="AZ317" s="19">
        <f t="shared" si="146"/>
        <v>362.85408462499998</v>
      </c>
      <c r="BA317" s="19">
        <f t="shared" si="147"/>
        <v>362.85408462499998</v>
      </c>
      <c r="BB317" s="19">
        <f t="shared" si="148"/>
        <v>362.85408462499998</v>
      </c>
      <c r="BC317" s="19">
        <f t="shared" si="149"/>
        <v>362.85408462499998</v>
      </c>
      <c r="BD317" s="19">
        <f t="shared" si="150"/>
        <v>362.85408462499998</v>
      </c>
      <c r="BE317" s="19">
        <f t="shared" si="151"/>
        <v>362.85408462499998</v>
      </c>
      <c r="BF317" s="19">
        <f t="shared" si="152"/>
        <v>362.85408462499998</v>
      </c>
      <c r="BG317" s="19">
        <f t="shared" si="153"/>
        <v>362.85408462499998</v>
      </c>
      <c r="BH317" s="19">
        <f t="shared" si="154"/>
        <v>362.85408462499998</v>
      </c>
      <c r="BI317" s="19">
        <f t="shared" si="155"/>
        <v>362.85408462499998</v>
      </c>
      <c r="BJ317" s="19">
        <f t="shared" si="156"/>
        <v>362.85408462499998</v>
      </c>
      <c r="BK317" s="16">
        <f t="shared" si="157"/>
        <v>4354.2490154999996</v>
      </c>
      <c r="BM317" s="9"/>
      <c r="BN317" s="9"/>
      <c r="BO317" s="9"/>
      <c r="BP317" s="9"/>
      <c r="BQ317" s="9"/>
      <c r="BR317" s="9"/>
      <c r="BS317" s="9"/>
      <c r="BT317" s="9"/>
      <c r="BU317" s="9"/>
      <c r="BV317" s="9"/>
      <c r="BW317" s="9"/>
      <c r="BX317" s="9"/>
      <c r="BY317" s="9"/>
      <c r="BZ317" s="9"/>
      <c r="CA317" s="9"/>
      <c r="CB317" s="9"/>
      <c r="CC317" s="9"/>
      <c r="CD317" s="9"/>
      <c r="CE317" s="9"/>
      <c r="CF317" s="9"/>
      <c r="CG317" s="9"/>
      <c r="CH317" s="9"/>
      <c r="CI317" s="9"/>
      <c r="CJ317" s="9"/>
      <c r="CK317" s="9"/>
      <c r="CL317" s="9"/>
      <c r="CM317" s="9"/>
      <c r="CN317" s="9"/>
    </row>
    <row r="318" spans="1:92" x14ac:dyDescent="0.25">
      <c r="A318" s="33" t="s">
        <v>14</v>
      </c>
      <c r="B318" s="32">
        <v>2.3E-2</v>
      </c>
      <c r="C318" s="30">
        <v>323644.89</v>
      </c>
      <c r="D318" s="9">
        <v>323644.89</v>
      </c>
      <c r="E318" s="9">
        <v>323644.89</v>
      </c>
      <c r="F318" s="9">
        <v>323644.89</v>
      </c>
      <c r="G318" s="9">
        <v>323644.89</v>
      </c>
      <c r="H318" s="9">
        <v>323644.89</v>
      </c>
      <c r="I318" s="9">
        <v>323644.89</v>
      </c>
      <c r="J318" s="9">
        <v>323644.89</v>
      </c>
      <c r="K318" s="9">
        <v>323644.89</v>
      </c>
      <c r="L318" s="9">
        <v>323644.89</v>
      </c>
      <c r="M318" s="9">
        <v>323644.89</v>
      </c>
      <c r="N318" s="9">
        <v>323644.89</v>
      </c>
      <c r="O318" s="16">
        <f t="shared" si="158"/>
        <v>3883738.6800000011</v>
      </c>
      <c r="P318" s="9">
        <v>323644.89</v>
      </c>
      <c r="Q318" s="9">
        <v>323644.89</v>
      </c>
      <c r="R318" s="9">
        <v>323644.89</v>
      </c>
      <c r="S318" s="9">
        <v>323644.89</v>
      </c>
      <c r="T318" s="9">
        <v>323644.89</v>
      </c>
      <c r="U318" s="9">
        <v>323644.89</v>
      </c>
      <c r="V318" s="9">
        <v>323644.89</v>
      </c>
      <c r="W318" s="9">
        <v>323644.89</v>
      </c>
      <c r="X318" s="9">
        <v>323644.89</v>
      </c>
      <c r="Y318" s="9">
        <v>323644.89</v>
      </c>
      <c r="Z318" s="9">
        <v>323644.89</v>
      </c>
      <c r="AA318" s="9">
        <v>323644.89</v>
      </c>
      <c r="AB318" s="9">
        <v>323644.89</v>
      </c>
      <c r="AC318" s="9">
        <v>323644.89</v>
      </c>
      <c r="AD318" s="9">
        <v>323644.89</v>
      </c>
      <c r="AE318" s="9">
        <v>323644.89</v>
      </c>
      <c r="AF318" s="16">
        <f t="shared" si="128"/>
        <v>3883738.6800000011</v>
      </c>
      <c r="AG318" s="31">
        <v>0</v>
      </c>
      <c r="AH318" s="31">
        <f t="shared" si="159"/>
        <v>620.31937249999999</v>
      </c>
      <c r="AI318" s="30">
        <f t="shared" si="129"/>
        <v>620.31937249999999</v>
      </c>
      <c r="AJ318" s="30">
        <f t="shared" si="130"/>
        <v>620.31937249999999</v>
      </c>
      <c r="AK318" s="30">
        <f t="shared" si="131"/>
        <v>620.31937249999999</v>
      </c>
      <c r="AL318" s="30">
        <f t="shared" si="132"/>
        <v>620.31937249999999</v>
      </c>
      <c r="AM318" s="30">
        <f t="shared" si="133"/>
        <v>620.31937249999999</v>
      </c>
      <c r="AN318" s="9">
        <f t="shared" si="134"/>
        <v>620.31937249999999</v>
      </c>
      <c r="AO318" s="19">
        <f t="shared" si="135"/>
        <v>620.31937249999999</v>
      </c>
      <c r="AP318" s="19">
        <f t="shared" si="136"/>
        <v>620.31937249999999</v>
      </c>
      <c r="AQ318" s="19">
        <f t="shared" si="137"/>
        <v>620.31937249999999</v>
      </c>
      <c r="AR318" s="19">
        <f t="shared" si="138"/>
        <v>620.31937249999999</v>
      </c>
      <c r="AS318" s="19">
        <f t="shared" si="139"/>
        <v>620.31937249999999</v>
      </c>
      <c r="AT318" s="16">
        <f t="shared" si="140"/>
        <v>7443.8324700000021</v>
      </c>
      <c r="AU318" s="19">
        <f t="shared" si="141"/>
        <v>620.31937249999999</v>
      </c>
      <c r="AV318" s="19">
        <f t="shared" si="142"/>
        <v>620.31937249999999</v>
      </c>
      <c r="AW318" s="19">
        <f t="shared" si="143"/>
        <v>620.31937249999999</v>
      </c>
      <c r="AX318" s="19">
        <f t="shared" si="144"/>
        <v>620.31937249999999</v>
      </c>
      <c r="AY318" s="19">
        <f t="shared" si="145"/>
        <v>620.31937249999999</v>
      </c>
      <c r="AZ318" s="19">
        <f t="shared" si="146"/>
        <v>620.31937249999999</v>
      </c>
      <c r="BA318" s="19">
        <f t="shared" si="147"/>
        <v>620.31937249999999</v>
      </c>
      <c r="BB318" s="19">
        <f t="shared" si="148"/>
        <v>620.31937249999999</v>
      </c>
      <c r="BC318" s="19">
        <f t="shared" si="149"/>
        <v>620.31937249999999</v>
      </c>
      <c r="BD318" s="19">
        <f t="shared" si="150"/>
        <v>620.31937249999999</v>
      </c>
      <c r="BE318" s="19">
        <f t="shared" si="151"/>
        <v>620.31937249999999</v>
      </c>
      <c r="BF318" s="19">
        <f t="shared" si="152"/>
        <v>620.31937249999999</v>
      </c>
      <c r="BG318" s="19">
        <f t="shared" si="153"/>
        <v>620.31937249999999</v>
      </c>
      <c r="BH318" s="19">
        <f t="shared" si="154"/>
        <v>620.31937249999999</v>
      </c>
      <c r="BI318" s="19">
        <f t="shared" si="155"/>
        <v>620.31937249999999</v>
      </c>
      <c r="BJ318" s="19">
        <f t="shared" si="156"/>
        <v>620.31937249999999</v>
      </c>
      <c r="BK318" s="16">
        <f t="shared" si="157"/>
        <v>7443.8324700000021</v>
      </c>
      <c r="BM318" s="9"/>
      <c r="BN318" s="9"/>
      <c r="BO318" s="9"/>
      <c r="BP318" s="9"/>
      <c r="BQ318" s="9"/>
      <c r="BR318" s="9"/>
      <c r="BS318" s="9"/>
      <c r="BT318" s="9"/>
      <c r="BU318" s="9"/>
      <c r="BV318" s="9"/>
      <c r="BW318" s="9"/>
      <c r="BX318" s="9"/>
      <c r="BY318" s="9"/>
      <c r="BZ318" s="9"/>
      <c r="CA318" s="9"/>
      <c r="CB318" s="9"/>
      <c r="CC318" s="9"/>
      <c r="CD318" s="9"/>
      <c r="CE318" s="9"/>
      <c r="CF318" s="9"/>
      <c r="CG318" s="9"/>
      <c r="CH318" s="9"/>
      <c r="CI318" s="9"/>
      <c r="CJ318" s="9"/>
      <c r="CK318" s="9"/>
      <c r="CL318" s="9"/>
      <c r="CM318" s="9"/>
      <c r="CN318" s="9"/>
    </row>
    <row r="319" spans="1:92" x14ac:dyDescent="0.25">
      <c r="A319" s="33" t="s">
        <v>13</v>
      </c>
      <c r="B319" s="32">
        <v>0.19939999999999999</v>
      </c>
      <c r="C319" s="30">
        <v>2823125.5109999995</v>
      </c>
      <c r="D319" s="9">
        <v>2832566.469</v>
      </c>
      <c r="E319" s="9">
        <v>2840214.8969999999</v>
      </c>
      <c r="F319" s="9">
        <v>2895473.6910000001</v>
      </c>
      <c r="G319" s="9">
        <v>2943187.3319999999</v>
      </c>
      <c r="H319" s="9">
        <v>2989562.679</v>
      </c>
      <c r="I319" s="9">
        <v>3083711.8289999999</v>
      </c>
      <c r="J319" s="9">
        <v>3184730.3409999995</v>
      </c>
      <c r="K319" s="9">
        <v>3256271.3954999996</v>
      </c>
      <c r="L319" s="9">
        <v>3329371.6234999993</v>
      </c>
      <c r="M319" s="9">
        <v>3385072.554</v>
      </c>
      <c r="N319" s="9">
        <v>3392115.054</v>
      </c>
      <c r="O319" s="16">
        <f t="shared" si="158"/>
        <v>36955403.375999995</v>
      </c>
      <c r="P319" s="9">
        <v>3406200.054</v>
      </c>
      <c r="Q319" s="9">
        <v>3420285.054</v>
      </c>
      <c r="R319" s="9">
        <v>3434370.054</v>
      </c>
      <c r="S319" s="9">
        <v>3448455.054</v>
      </c>
      <c r="T319" s="9">
        <v>3462540.054</v>
      </c>
      <c r="U319" s="9">
        <v>3476625.054</v>
      </c>
      <c r="V319" s="9">
        <v>3490710.054</v>
      </c>
      <c r="W319" s="9">
        <v>3504795.054</v>
      </c>
      <c r="X319" s="9">
        <v>3518880.054</v>
      </c>
      <c r="Y319" s="9">
        <v>3552940.554</v>
      </c>
      <c r="Z319" s="9">
        <v>3579958.554</v>
      </c>
      <c r="AA319" s="9">
        <v>3586649.0039999997</v>
      </c>
      <c r="AB319" s="9">
        <v>3600029.9039999996</v>
      </c>
      <c r="AC319" s="9">
        <v>3613410.804</v>
      </c>
      <c r="AD319" s="9">
        <v>3626791.7039999999</v>
      </c>
      <c r="AE319" s="9">
        <v>3640172.6039999998</v>
      </c>
      <c r="AF319" s="16">
        <f t="shared" si="128"/>
        <v>42653503.398000002</v>
      </c>
      <c r="AG319" s="31">
        <v>0</v>
      </c>
      <c r="AH319" s="31">
        <f t="shared" si="159"/>
        <v>46910.935574449984</v>
      </c>
      <c r="AI319" s="30">
        <f t="shared" si="129"/>
        <v>47067.812826549998</v>
      </c>
      <c r="AJ319" s="30">
        <f t="shared" si="130"/>
        <v>47194.904205149993</v>
      </c>
      <c r="AK319" s="30">
        <f t="shared" si="131"/>
        <v>48113.12116545</v>
      </c>
      <c r="AL319" s="30">
        <f t="shared" si="132"/>
        <v>48905.962833399994</v>
      </c>
      <c r="AM319" s="30">
        <f t="shared" si="133"/>
        <v>49676.566516049992</v>
      </c>
      <c r="AN319" s="9">
        <f t="shared" si="134"/>
        <v>51241.011558549995</v>
      </c>
      <c r="AO319" s="19">
        <f t="shared" si="135"/>
        <v>52919.602499616652</v>
      </c>
      <c r="AP319" s="19">
        <f t="shared" si="136"/>
        <v>54108.376355224987</v>
      </c>
      <c r="AQ319" s="19">
        <f t="shared" si="137"/>
        <v>55323.058477158316</v>
      </c>
      <c r="AR319" s="19">
        <f t="shared" si="138"/>
        <v>56248.622272299996</v>
      </c>
      <c r="AS319" s="19">
        <f t="shared" si="139"/>
        <v>56365.645147299998</v>
      </c>
      <c r="AT319" s="16">
        <f t="shared" si="140"/>
        <v>614075.61943119986</v>
      </c>
      <c r="AU319" s="19">
        <f t="shared" si="141"/>
        <v>56599.690897299995</v>
      </c>
      <c r="AV319" s="19">
        <f t="shared" si="142"/>
        <v>56833.736647299993</v>
      </c>
      <c r="AW319" s="19">
        <f t="shared" si="143"/>
        <v>57067.782397299998</v>
      </c>
      <c r="AX319" s="19">
        <f t="shared" si="144"/>
        <v>57301.828147299995</v>
      </c>
      <c r="AY319" s="19">
        <f t="shared" si="145"/>
        <v>57535.873897299993</v>
      </c>
      <c r="AZ319" s="19">
        <f t="shared" si="146"/>
        <v>57769.919647299997</v>
      </c>
      <c r="BA319" s="19">
        <f t="shared" si="147"/>
        <v>58003.965397299995</v>
      </c>
      <c r="BB319" s="19">
        <f t="shared" si="148"/>
        <v>58238.011147299992</v>
      </c>
      <c r="BC319" s="19">
        <f t="shared" si="149"/>
        <v>58472.056897299997</v>
      </c>
      <c r="BD319" s="19">
        <f t="shared" si="150"/>
        <v>59038.028872299998</v>
      </c>
      <c r="BE319" s="19">
        <f t="shared" si="151"/>
        <v>59486.977972299996</v>
      </c>
      <c r="BF319" s="19">
        <f t="shared" si="152"/>
        <v>59598.150949799987</v>
      </c>
      <c r="BG319" s="19">
        <f t="shared" si="153"/>
        <v>59820.496904799991</v>
      </c>
      <c r="BH319" s="19">
        <f t="shared" si="154"/>
        <v>60042.842859799995</v>
      </c>
      <c r="BI319" s="19">
        <f t="shared" si="155"/>
        <v>60265.188814799993</v>
      </c>
      <c r="BJ319" s="19">
        <f t="shared" si="156"/>
        <v>60487.53476979999</v>
      </c>
      <c r="BK319" s="16">
        <f t="shared" si="157"/>
        <v>708759.04813010001</v>
      </c>
      <c r="BM319" s="9"/>
      <c r="BN319" s="9"/>
      <c r="BO319" s="9"/>
      <c r="BP319" s="9"/>
      <c r="BQ319" s="9"/>
      <c r="BR319" s="9"/>
      <c r="BS319" s="9"/>
      <c r="BT319" s="9"/>
      <c r="BU319" s="9"/>
      <c r="BV319" s="9"/>
      <c r="BW319" s="9"/>
      <c r="BX319" s="9"/>
      <c r="BY319" s="9"/>
      <c r="BZ319" s="9"/>
      <c r="CA319" s="9"/>
      <c r="CB319" s="9"/>
      <c r="CC319" s="9"/>
      <c r="CD319" s="9"/>
      <c r="CE319" s="9"/>
      <c r="CF319" s="9"/>
      <c r="CG319" s="9"/>
      <c r="CH319" s="9"/>
      <c r="CI319" s="9"/>
      <c r="CJ319" s="9"/>
      <c r="CK319" s="9"/>
      <c r="CL319" s="9"/>
      <c r="CM319" s="9"/>
      <c r="CN319" s="9"/>
    </row>
    <row r="320" spans="1:92" x14ac:dyDescent="0.25">
      <c r="A320" s="33" t="s">
        <v>12</v>
      </c>
      <c r="B320" s="32">
        <v>8.1600000000000006E-2</v>
      </c>
      <c r="C320" s="30">
        <v>668403.91200000001</v>
      </c>
      <c r="D320" s="9">
        <v>663666.44999999995</v>
      </c>
      <c r="E320" s="9">
        <v>666449.679</v>
      </c>
      <c r="F320" s="9">
        <v>668741.3459999999</v>
      </c>
      <c r="G320" s="9">
        <v>667598.60699999996</v>
      </c>
      <c r="H320" s="9">
        <v>666455.86800000002</v>
      </c>
      <c r="I320" s="9">
        <v>666455.86800000002</v>
      </c>
      <c r="J320" s="9">
        <v>668094.51100000006</v>
      </c>
      <c r="K320" s="9">
        <v>671371.79700000002</v>
      </c>
      <c r="L320" s="9">
        <v>695596.96249999991</v>
      </c>
      <c r="M320" s="9">
        <v>718183.48499999999</v>
      </c>
      <c r="N320" s="9">
        <v>718183.48499999999</v>
      </c>
      <c r="O320" s="16">
        <f t="shared" si="158"/>
        <v>8139201.9704999998</v>
      </c>
      <c r="P320" s="9">
        <v>718183.48499999999</v>
      </c>
      <c r="Q320" s="9">
        <v>718183.48499999999</v>
      </c>
      <c r="R320" s="9">
        <v>718183.48499999999</v>
      </c>
      <c r="S320" s="9">
        <v>718183.48499999999</v>
      </c>
      <c r="T320" s="9">
        <v>718183.48499999999</v>
      </c>
      <c r="U320" s="9">
        <v>718183.48499999999</v>
      </c>
      <c r="V320" s="9">
        <v>718183.48499999999</v>
      </c>
      <c r="W320" s="9">
        <v>718183.48499999999</v>
      </c>
      <c r="X320" s="9">
        <v>718183.48499999999</v>
      </c>
      <c r="Y320" s="9">
        <v>727518.13500000001</v>
      </c>
      <c r="Z320" s="9">
        <v>736852.78500000003</v>
      </c>
      <c r="AA320" s="9">
        <v>736852.78500000003</v>
      </c>
      <c r="AB320" s="9">
        <v>736852.78500000003</v>
      </c>
      <c r="AC320" s="9">
        <v>736852.78500000003</v>
      </c>
      <c r="AD320" s="9">
        <v>736852.78500000003</v>
      </c>
      <c r="AE320" s="9">
        <v>736852.78500000003</v>
      </c>
      <c r="AF320" s="16">
        <f t="shared" si="128"/>
        <v>8739552.2699999996</v>
      </c>
      <c r="AG320" s="31">
        <v>0</v>
      </c>
      <c r="AH320" s="31">
        <f t="shared" si="159"/>
        <v>4545.1466016000004</v>
      </c>
      <c r="AI320" s="30">
        <f t="shared" si="129"/>
        <v>4512.9318599999997</v>
      </c>
      <c r="AJ320" s="30">
        <f t="shared" si="130"/>
        <v>4531.8578172000007</v>
      </c>
      <c r="AK320" s="30">
        <f t="shared" si="131"/>
        <v>4547.4411528000001</v>
      </c>
      <c r="AL320" s="30">
        <f t="shared" si="132"/>
        <v>4539.6705276000002</v>
      </c>
      <c r="AM320" s="30">
        <f t="shared" si="133"/>
        <v>4531.8999024000004</v>
      </c>
      <c r="AN320" s="9">
        <f t="shared" si="134"/>
        <v>4531.8999024000004</v>
      </c>
      <c r="AO320" s="19">
        <f t="shared" si="135"/>
        <v>4543.0426748000009</v>
      </c>
      <c r="AP320" s="19">
        <f t="shared" si="136"/>
        <v>4565.3282196000009</v>
      </c>
      <c r="AQ320" s="19">
        <f t="shared" si="137"/>
        <v>4730.0593449999997</v>
      </c>
      <c r="AR320" s="19">
        <f t="shared" si="138"/>
        <v>4883.6476980000007</v>
      </c>
      <c r="AS320" s="19">
        <f t="shared" si="139"/>
        <v>4883.6476980000007</v>
      </c>
      <c r="AT320" s="16">
        <f t="shared" si="140"/>
        <v>55346.573399400004</v>
      </c>
      <c r="AU320" s="19">
        <f t="shared" si="141"/>
        <v>4883.6476980000007</v>
      </c>
      <c r="AV320" s="19">
        <f t="shared" si="142"/>
        <v>4883.6476980000007</v>
      </c>
      <c r="AW320" s="19">
        <f t="shared" si="143"/>
        <v>4883.6476980000007</v>
      </c>
      <c r="AX320" s="19">
        <f t="shared" si="144"/>
        <v>4883.6476980000007</v>
      </c>
      <c r="AY320" s="19">
        <f t="shared" si="145"/>
        <v>4883.6476980000007</v>
      </c>
      <c r="AZ320" s="19">
        <f t="shared" si="146"/>
        <v>4883.6476980000007</v>
      </c>
      <c r="BA320" s="19">
        <f t="shared" si="147"/>
        <v>4883.6476980000007</v>
      </c>
      <c r="BB320" s="19">
        <f t="shared" si="148"/>
        <v>4883.6476980000007</v>
      </c>
      <c r="BC320" s="19">
        <f t="shared" si="149"/>
        <v>4883.6476980000007</v>
      </c>
      <c r="BD320" s="19">
        <f t="shared" si="150"/>
        <v>4947.1233180000008</v>
      </c>
      <c r="BE320" s="19">
        <f t="shared" si="151"/>
        <v>5010.598938000001</v>
      </c>
      <c r="BF320" s="19">
        <f t="shared" si="152"/>
        <v>5010.598938000001</v>
      </c>
      <c r="BG320" s="19">
        <f t="shared" si="153"/>
        <v>5010.598938000001</v>
      </c>
      <c r="BH320" s="19">
        <f t="shared" si="154"/>
        <v>5010.598938000001</v>
      </c>
      <c r="BI320" s="19">
        <f t="shared" si="155"/>
        <v>5010.598938000001</v>
      </c>
      <c r="BJ320" s="19">
        <f t="shared" si="156"/>
        <v>5010.598938000001</v>
      </c>
      <c r="BK320" s="16">
        <f t="shared" si="157"/>
        <v>59428.955436000004</v>
      </c>
      <c r="BM320" s="9"/>
      <c r="BN320" s="9"/>
      <c r="BO320" s="9"/>
      <c r="BP320" s="9"/>
      <c r="BQ320" s="9"/>
      <c r="BR320" s="9"/>
      <c r="BS320" s="9"/>
      <c r="BT320" s="9"/>
      <c r="BU320" s="9"/>
      <c r="BV320" s="9"/>
      <c r="BW320" s="9"/>
      <c r="BX320" s="9"/>
      <c r="BY320" s="9"/>
      <c r="BZ320" s="9"/>
      <c r="CA320" s="9"/>
      <c r="CB320" s="9"/>
      <c r="CC320" s="9"/>
      <c r="CD320" s="9"/>
      <c r="CE320" s="9"/>
      <c r="CF320" s="9"/>
      <c r="CG320" s="9"/>
      <c r="CH320" s="9"/>
      <c r="CI320" s="9"/>
      <c r="CJ320" s="9"/>
      <c r="CK320" s="9"/>
      <c r="CL320" s="9"/>
      <c r="CM320" s="9"/>
      <c r="CN320" s="9"/>
    </row>
    <row r="321" spans="1:92" x14ac:dyDescent="0.25">
      <c r="A321" s="33" t="s">
        <v>11</v>
      </c>
      <c r="B321" s="32">
        <v>3.4299999999999997E-2</v>
      </c>
      <c r="C321" s="30">
        <v>6238438.4340000004</v>
      </c>
      <c r="D321" s="9">
        <v>6326440.3169999998</v>
      </c>
      <c r="E321" s="9">
        <v>6316359.6389999995</v>
      </c>
      <c r="F321" s="9">
        <v>6478581.4409999996</v>
      </c>
      <c r="G321" s="9">
        <v>6741481.4280000003</v>
      </c>
      <c r="H321" s="9">
        <v>6876315.5249999994</v>
      </c>
      <c r="I321" s="9">
        <v>6918281.5320000006</v>
      </c>
      <c r="J321" s="9">
        <v>6918363.8964999998</v>
      </c>
      <c r="K321" s="9">
        <v>6921958.1110000005</v>
      </c>
      <c r="L321" s="9">
        <v>7698285.0944999997</v>
      </c>
      <c r="M321" s="9">
        <v>8471100.2280000001</v>
      </c>
      <c r="N321" s="9">
        <v>8471100.2280000001</v>
      </c>
      <c r="O321" s="16">
        <f t="shared" si="158"/>
        <v>84376705.873999998</v>
      </c>
      <c r="P321" s="9">
        <v>8475337.7280000001</v>
      </c>
      <c r="Q321" s="9">
        <v>8479575.2280000001</v>
      </c>
      <c r="R321" s="9">
        <v>8480193.9780000001</v>
      </c>
      <c r="S321" s="9">
        <v>8480812.7280000001</v>
      </c>
      <c r="T321" s="9">
        <v>8480812.7280000001</v>
      </c>
      <c r="U321" s="9">
        <v>8486437.7249999996</v>
      </c>
      <c r="V321" s="9">
        <v>8492062.722000001</v>
      </c>
      <c r="W321" s="9">
        <v>8572312.7145000007</v>
      </c>
      <c r="X321" s="9">
        <v>8652562.7070000004</v>
      </c>
      <c r="Y321" s="9">
        <v>9458107.1219999995</v>
      </c>
      <c r="Z321" s="9">
        <v>10263651.537000002</v>
      </c>
      <c r="AA321" s="9">
        <v>10263651.537000002</v>
      </c>
      <c r="AB321" s="9">
        <v>10264120.288500002</v>
      </c>
      <c r="AC321" s="9">
        <v>10264745.290500002</v>
      </c>
      <c r="AD321" s="9">
        <v>10265057.791500002</v>
      </c>
      <c r="AE321" s="9">
        <v>10282320.289500004</v>
      </c>
      <c r="AF321" s="16">
        <f t="shared" si="128"/>
        <v>113745842.45250002</v>
      </c>
      <c r="AG321" s="31">
        <v>0</v>
      </c>
      <c r="AH321" s="31">
        <f t="shared" si="159"/>
        <v>17831.536523849998</v>
      </c>
      <c r="AI321" s="30">
        <f t="shared" si="129"/>
        <v>18083.075239424998</v>
      </c>
      <c r="AJ321" s="30">
        <f t="shared" si="130"/>
        <v>18054.261301474995</v>
      </c>
      <c r="AK321" s="30">
        <f t="shared" si="131"/>
        <v>18517.945285524998</v>
      </c>
      <c r="AL321" s="30">
        <f t="shared" si="132"/>
        <v>19269.401081699998</v>
      </c>
      <c r="AM321" s="30">
        <f t="shared" si="133"/>
        <v>19654.801875624995</v>
      </c>
      <c r="AN321" s="9">
        <f t="shared" si="134"/>
        <v>19774.7547123</v>
      </c>
      <c r="AO321" s="19">
        <f t="shared" si="135"/>
        <v>19774.990137495832</v>
      </c>
      <c r="AP321" s="19">
        <f t="shared" si="136"/>
        <v>19785.26360060833</v>
      </c>
      <c r="AQ321" s="19">
        <f t="shared" si="137"/>
        <v>22004.264895112497</v>
      </c>
      <c r="AR321" s="19">
        <f t="shared" si="138"/>
        <v>24213.228151699997</v>
      </c>
      <c r="AS321" s="19">
        <f t="shared" si="139"/>
        <v>24213.228151699997</v>
      </c>
      <c r="AT321" s="16">
        <f t="shared" si="140"/>
        <v>241176.75095651663</v>
      </c>
      <c r="AU321" s="19">
        <f t="shared" si="141"/>
        <v>24225.340339199996</v>
      </c>
      <c r="AV321" s="19">
        <f t="shared" si="142"/>
        <v>24237.452526699995</v>
      </c>
      <c r="AW321" s="19">
        <f t="shared" si="143"/>
        <v>24239.221120449998</v>
      </c>
      <c r="AX321" s="19">
        <f t="shared" si="144"/>
        <v>24240.989714199997</v>
      </c>
      <c r="AY321" s="19">
        <f t="shared" si="145"/>
        <v>24240.989714199997</v>
      </c>
      <c r="AZ321" s="19">
        <f t="shared" si="146"/>
        <v>24257.067830624997</v>
      </c>
      <c r="BA321" s="19">
        <f t="shared" si="147"/>
        <v>24273.145947050001</v>
      </c>
      <c r="BB321" s="19">
        <f t="shared" si="148"/>
        <v>24502.5271756125</v>
      </c>
      <c r="BC321" s="19">
        <f t="shared" si="149"/>
        <v>24731.908404174999</v>
      </c>
      <c r="BD321" s="19">
        <f t="shared" si="150"/>
        <v>27034.422857049994</v>
      </c>
      <c r="BE321" s="19">
        <f t="shared" si="151"/>
        <v>29336.937309925004</v>
      </c>
      <c r="BF321" s="19">
        <f t="shared" si="152"/>
        <v>29336.937309925004</v>
      </c>
      <c r="BG321" s="19">
        <f t="shared" si="153"/>
        <v>29338.2771579625</v>
      </c>
      <c r="BH321" s="19">
        <f t="shared" si="154"/>
        <v>29340.063622012502</v>
      </c>
      <c r="BI321" s="19">
        <f t="shared" si="155"/>
        <v>29340.956854037504</v>
      </c>
      <c r="BJ321" s="19">
        <f t="shared" si="156"/>
        <v>29390.298827487506</v>
      </c>
      <c r="BK321" s="16">
        <f t="shared" si="157"/>
        <v>325123.53301006253</v>
      </c>
      <c r="BM321" s="9"/>
      <c r="BN321" s="9"/>
      <c r="BO321" s="9"/>
      <c r="BP321" s="9"/>
      <c r="BQ321" s="9"/>
      <c r="BR321" s="9"/>
      <c r="BS321" s="9"/>
      <c r="BT321" s="9"/>
      <c r="BU321" s="9"/>
      <c r="BV321" s="9"/>
      <c r="BW321" s="9"/>
      <c r="BX321" s="9"/>
      <c r="BY321" s="9"/>
      <c r="BZ321" s="9"/>
      <c r="CA321" s="9"/>
      <c r="CB321" s="9"/>
      <c r="CC321" s="9"/>
      <c r="CD321" s="9"/>
      <c r="CE321" s="9"/>
      <c r="CF321" s="9"/>
      <c r="CG321" s="9"/>
      <c r="CH321" s="9"/>
      <c r="CI321" s="9"/>
      <c r="CJ321" s="9"/>
      <c r="CK321" s="9"/>
      <c r="CL321" s="9"/>
      <c r="CM321" s="9"/>
      <c r="CN321" s="9"/>
    </row>
    <row r="322" spans="1:92" x14ac:dyDescent="0.25">
      <c r="A322" s="33" t="s">
        <v>10</v>
      </c>
      <c r="B322" s="32">
        <v>0.21879999999999999</v>
      </c>
      <c r="C322" s="30">
        <v>1019683.4459999999</v>
      </c>
      <c r="D322" s="9">
        <v>1005670.1699999999</v>
      </c>
      <c r="E322" s="9">
        <v>1005670.1699999999</v>
      </c>
      <c r="F322" s="9">
        <v>1150842.693</v>
      </c>
      <c r="G322" s="9">
        <v>1334470.2779999999</v>
      </c>
      <c r="H322" s="9">
        <v>1351333.497</v>
      </c>
      <c r="I322" s="9">
        <v>1345059.486</v>
      </c>
      <c r="J322" s="9">
        <v>1360380.5735000002</v>
      </c>
      <c r="K322" s="9">
        <v>1361749.6785000002</v>
      </c>
      <c r="L322" s="9">
        <v>1465808.1235000002</v>
      </c>
      <c r="M322" s="9">
        <v>1425226.6425000001</v>
      </c>
      <c r="N322" s="9">
        <v>1281952.5690000001</v>
      </c>
      <c r="O322" s="16">
        <f t="shared" si="158"/>
        <v>15107847.327</v>
      </c>
      <c r="P322" s="9">
        <v>1281952.5690000001</v>
      </c>
      <c r="Q322" s="9">
        <v>1281952.5690000001</v>
      </c>
      <c r="R322" s="9">
        <v>1266253.8165000002</v>
      </c>
      <c r="S322" s="9">
        <v>1250555.064</v>
      </c>
      <c r="T322" s="9">
        <v>1250555.064</v>
      </c>
      <c r="U322" s="9">
        <v>1250555.064</v>
      </c>
      <c r="V322" s="9">
        <v>1250555.064</v>
      </c>
      <c r="W322" s="9">
        <v>1250555.064</v>
      </c>
      <c r="X322" s="9">
        <v>1250555.064</v>
      </c>
      <c r="Y322" s="9">
        <v>1401992.757</v>
      </c>
      <c r="Z322" s="9">
        <v>1553430.45</v>
      </c>
      <c r="AA322" s="9">
        <v>1461143.514</v>
      </c>
      <c r="AB322" s="9">
        <v>1368856.578</v>
      </c>
      <c r="AC322" s="9">
        <v>1368856.578</v>
      </c>
      <c r="AD322" s="9">
        <v>1368856.578</v>
      </c>
      <c r="AE322" s="9">
        <v>1368856.578</v>
      </c>
      <c r="AF322" s="16">
        <f t="shared" si="128"/>
        <v>16144768.353</v>
      </c>
      <c r="AG322" s="31">
        <v>0</v>
      </c>
      <c r="AH322" s="31">
        <f>$B322/12*C322--0.0152641334025247</f>
        <v>18592.243429533402</v>
      </c>
      <c r="AI322" s="30">
        <f>$B322/12*D322--0.00542141724872636</f>
        <v>18336.724854417247</v>
      </c>
      <c r="AJ322" s="30">
        <f>$B322/12*E322--0.0250878999249835</f>
        <v>18336.744520899923</v>
      </c>
      <c r="AK322" s="30">
        <f>$B322/12*F322-0.02440424181259</f>
        <v>20983.674031458188</v>
      </c>
      <c r="AL322" s="30">
        <f>$B322/12*G322--0.00419380008315784</f>
        <v>24331.845596000083</v>
      </c>
      <c r="AM322" s="30">
        <f>$B322/12*H322-0.00364098346472019</f>
        <v>24639.310454316535</v>
      </c>
      <c r="AN322" s="9">
        <f>$B322/12*I322--0.0331003757164581</f>
        <v>24524.951061775719</v>
      </c>
      <c r="AO322" s="19">
        <f>$B322/12*J322--0.014557009566488</f>
        <v>24804.287013826237</v>
      </c>
      <c r="AP322" s="19">
        <f>$B322/12*K322-0.00846264700885513</f>
        <v>24829.227342002996</v>
      </c>
      <c r="AQ322" s="19">
        <f>$B322/12*L322--0.0089543303292885</f>
        <v>26726.577072813667</v>
      </c>
      <c r="AR322" s="19">
        <f>$B322/12*M322-0.00419078633422032</f>
        <v>25986.628257463668</v>
      </c>
      <c r="AS322" s="19">
        <f>$B322/12*N322-0.00140252489291015</f>
        <v>23374.267105575109</v>
      </c>
      <c r="AT322" s="16">
        <f>$B322/12*O322--0.0644777827546932</f>
        <v>275466.48074008274</v>
      </c>
      <c r="AU322" s="19">
        <f>$B322/12*P322-0.00115132479186286</f>
        <v>23374.26735677521</v>
      </c>
      <c r="AV322" s="19">
        <f>$B322/12*Q322-0.00931378744644462</f>
        <v>23374.259194312555</v>
      </c>
      <c r="AW322" s="19">
        <f>$B322/12*R322-0.0179319893504726</f>
        <v>23088.009988860653</v>
      </c>
      <c r="AX322" s="19">
        <f>$B322/12*S322-0.00462953357782681</f>
        <v>22801.782704066423</v>
      </c>
      <c r="AY322" s="19">
        <f>$B322/12*T322-0.00329273844181444</f>
        <v>22801.784040861559</v>
      </c>
      <c r="AZ322" s="19">
        <f>$B322/12*U322-0.0112609612151573</f>
        <v>22801.776072638786</v>
      </c>
      <c r="BA322" s="19">
        <f>$B322/12*V322-0.00236505966313416</f>
        <v>22801.784968540338</v>
      </c>
      <c r="BB322" s="19">
        <f>$B322/12*W322-0.00079823422129266</f>
        <v>22801.78653536578</v>
      </c>
      <c r="BC322" s="19">
        <f>$B322/12*X322-0.0121892598544946</f>
        <v>22801.775144340147</v>
      </c>
      <c r="BD322" s="19">
        <f>$B322/12*Y322-0.0110827774769859</f>
        <v>25562.990186522522</v>
      </c>
      <c r="BE322" s="19">
        <f>$B322/12*Z322-0.00896605375601212</f>
        <v>28324.206238946244</v>
      </c>
      <c r="BF322" s="19">
        <f>$B322/12*AA322-0.00909998911083676</f>
        <v>26641.507638610889</v>
      </c>
      <c r="BG322" s="19">
        <f>$B322/12*AB322--0.000215144365938613</f>
        <v>24958.818487344368</v>
      </c>
      <c r="BH322" s="19">
        <f>$B322/12*AC322--0.000292136010102695</f>
        <v>24958.818564336012</v>
      </c>
      <c r="BI322" s="19">
        <f>$B322/12*AD322-0.0064070986736624</f>
        <v>24958.811865101328</v>
      </c>
      <c r="BJ322" s="19">
        <f>$B322/12*AE322-0.0150433805247303</f>
        <v>24958.803228819477</v>
      </c>
      <c r="BK322" s="16">
        <f>$B322/12*AF322-0.0799982725875452</f>
        <v>294372.86297142744</v>
      </c>
      <c r="BM322" s="9"/>
      <c r="BN322" s="9"/>
      <c r="BO322" s="9"/>
      <c r="BP322" s="9"/>
      <c r="BQ322" s="9"/>
      <c r="BR322" s="9"/>
      <c r="BS322" s="9"/>
      <c r="BT322" s="9"/>
      <c r="BU322" s="9"/>
      <c r="BV322" s="9"/>
      <c r="BW322" s="9"/>
      <c r="BX322" s="9"/>
      <c r="BY322" s="9"/>
      <c r="BZ322" s="9"/>
      <c r="CA322" s="9"/>
      <c r="CB322" s="9"/>
      <c r="CC322" s="9"/>
      <c r="CD322" s="9"/>
      <c r="CE322" s="9"/>
      <c r="CF322" s="9"/>
      <c r="CG322" s="9"/>
      <c r="CH322" s="9"/>
      <c r="CI322" s="9"/>
      <c r="CJ322" s="9"/>
      <c r="CK322" s="9"/>
      <c r="CL322" s="9"/>
      <c r="CM322" s="9"/>
      <c r="CN322" s="9"/>
    </row>
    <row r="323" spans="1:92" x14ac:dyDescent="0.25">
      <c r="A323" s="33" t="s">
        <v>9</v>
      </c>
      <c r="B323" s="32">
        <v>0.18179999999999999</v>
      </c>
      <c r="C323" s="30">
        <v>677672.74199999997</v>
      </c>
      <c r="D323" s="9">
        <v>687152.37599999993</v>
      </c>
      <c r="E323" s="9">
        <v>696632.00699999998</v>
      </c>
      <c r="F323" s="9">
        <v>696641.11199999996</v>
      </c>
      <c r="G323" s="9">
        <v>696650.21399999992</v>
      </c>
      <c r="H323" s="9">
        <v>724482.59399999992</v>
      </c>
      <c r="I323" s="9">
        <v>752314.97400000005</v>
      </c>
      <c r="J323" s="9">
        <v>752314.97400000005</v>
      </c>
      <c r="K323" s="9">
        <v>752314.97400000005</v>
      </c>
      <c r="L323" s="9">
        <v>779620.18350000004</v>
      </c>
      <c r="M323" s="9">
        <v>806925.39300000004</v>
      </c>
      <c r="N323" s="9">
        <v>806925.39300000004</v>
      </c>
      <c r="O323" s="16">
        <f t="shared" si="158"/>
        <v>8829646.9364999998</v>
      </c>
      <c r="P323" s="9">
        <v>806925.39300000004</v>
      </c>
      <c r="Q323" s="9">
        <v>806925.39300000004</v>
      </c>
      <c r="R323" s="9">
        <v>806925.39300000004</v>
      </c>
      <c r="S323" s="9">
        <v>806925.39300000004</v>
      </c>
      <c r="T323" s="9">
        <v>806925.39300000004</v>
      </c>
      <c r="U323" s="9">
        <v>806925.39300000004</v>
      </c>
      <c r="V323" s="9">
        <v>806925.39300000004</v>
      </c>
      <c r="W323" s="9">
        <v>806925.39300000004</v>
      </c>
      <c r="X323" s="9">
        <v>806925.39300000004</v>
      </c>
      <c r="Y323" s="9">
        <v>806925.39300000004</v>
      </c>
      <c r="Z323" s="9">
        <v>806925.39300000004</v>
      </c>
      <c r="AA323" s="9">
        <v>806925.39300000004</v>
      </c>
      <c r="AB323" s="9">
        <v>806925.39300000004</v>
      </c>
      <c r="AC323" s="9">
        <v>806925.39300000004</v>
      </c>
      <c r="AD323" s="9">
        <v>806925.39300000004</v>
      </c>
      <c r="AE323" s="9">
        <v>806925.39300000004</v>
      </c>
      <c r="AF323" s="16">
        <f t="shared" si="128"/>
        <v>9683104.716</v>
      </c>
      <c r="AG323" s="31">
        <v>0</v>
      </c>
      <c r="AH323" s="31">
        <f t="shared" si="159"/>
        <v>10266.742041299998</v>
      </c>
      <c r="AI323" s="30">
        <f t="shared" si="129"/>
        <v>10410.358496399998</v>
      </c>
      <c r="AJ323" s="30">
        <f t="shared" si="130"/>
        <v>10553.974906049998</v>
      </c>
      <c r="AK323" s="30">
        <f t="shared" si="131"/>
        <v>10554.112846799999</v>
      </c>
      <c r="AL323" s="30">
        <f t="shared" si="132"/>
        <v>10554.250742099997</v>
      </c>
      <c r="AM323" s="30">
        <f t="shared" si="133"/>
        <v>10975.911299099998</v>
      </c>
      <c r="AN323" s="9">
        <f t="shared" si="134"/>
        <v>11397.571856099999</v>
      </c>
      <c r="AO323" s="19">
        <f t="shared" si="135"/>
        <v>11397.571856099999</v>
      </c>
      <c r="AP323" s="19">
        <f t="shared" si="136"/>
        <v>11397.571856099999</v>
      </c>
      <c r="AQ323" s="19">
        <f t="shared" si="137"/>
        <v>11811.245780024999</v>
      </c>
      <c r="AR323" s="19">
        <f t="shared" si="138"/>
        <v>12224.91970395</v>
      </c>
      <c r="AS323" s="19">
        <f t="shared" si="139"/>
        <v>12224.91970395</v>
      </c>
      <c r="AT323" s="16">
        <f t="shared" si="140"/>
        <v>133769.15108797498</v>
      </c>
      <c r="AU323" s="19">
        <f t="shared" si="141"/>
        <v>12224.91970395</v>
      </c>
      <c r="AV323" s="19">
        <f t="shared" si="142"/>
        <v>12224.91970395</v>
      </c>
      <c r="AW323" s="19">
        <f t="shared" si="143"/>
        <v>12224.91970395</v>
      </c>
      <c r="AX323" s="19">
        <f t="shared" si="144"/>
        <v>12224.91970395</v>
      </c>
      <c r="AY323" s="19">
        <f t="shared" si="145"/>
        <v>12224.91970395</v>
      </c>
      <c r="AZ323" s="19">
        <f t="shared" si="146"/>
        <v>12224.91970395</v>
      </c>
      <c r="BA323" s="19">
        <f t="shared" si="147"/>
        <v>12224.91970395</v>
      </c>
      <c r="BB323" s="19">
        <f t="shared" si="148"/>
        <v>12224.91970395</v>
      </c>
      <c r="BC323" s="19">
        <f t="shared" si="149"/>
        <v>12224.91970395</v>
      </c>
      <c r="BD323" s="19">
        <f t="shared" si="150"/>
        <v>12224.91970395</v>
      </c>
      <c r="BE323" s="19">
        <f t="shared" si="151"/>
        <v>12224.91970395</v>
      </c>
      <c r="BF323" s="19">
        <f t="shared" si="152"/>
        <v>12224.91970395</v>
      </c>
      <c r="BG323" s="19">
        <f t="shared" si="153"/>
        <v>12224.91970395</v>
      </c>
      <c r="BH323" s="19">
        <f t="shared" si="154"/>
        <v>12224.91970395</v>
      </c>
      <c r="BI323" s="19">
        <f t="shared" si="155"/>
        <v>12224.91970395</v>
      </c>
      <c r="BJ323" s="19">
        <f t="shared" si="156"/>
        <v>12224.91970395</v>
      </c>
      <c r="BK323" s="16">
        <f t="shared" si="157"/>
        <v>146699.03644739999</v>
      </c>
      <c r="BM323" s="9"/>
      <c r="BN323" s="9"/>
      <c r="BO323" s="9"/>
      <c r="BP323" s="9"/>
      <c r="BQ323" s="9"/>
      <c r="BR323" s="9"/>
      <c r="BS323" s="9"/>
      <c r="BT323" s="9"/>
      <c r="BU323" s="9"/>
      <c r="BV323" s="9"/>
      <c r="BW323" s="9"/>
      <c r="BX323" s="9"/>
      <c r="BY323" s="9"/>
      <c r="BZ323" s="9"/>
      <c r="CA323" s="9"/>
      <c r="CB323" s="9"/>
      <c r="CC323" s="9"/>
      <c r="CD323" s="9"/>
      <c r="CE323" s="9"/>
      <c r="CF323" s="9"/>
      <c r="CG323" s="9"/>
      <c r="CH323" s="9"/>
      <c r="CI323" s="9"/>
      <c r="CJ323" s="9"/>
      <c r="CK323" s="9"/>
      <c r="CL323" s="9"/>
      <c r="CM323" s="9"/>
      <c r="CN323" s="9"/>
    </row>
    <row r="324" spans="1:92" x14ac:dyDescent="0.25">
      <c r="A324" s="33" t="s">
        <v>8</v>
      </c>
      <c r="B324" s="32">
        <v>6.3399999999999998E-2</v>
      </c>
      <c r="C324" s="30">
        <v>25162.29</v>
      </c>
      <c r="D324" s="9">
        <v>25162.29</v>
      </c>
      <c r="E324" s="9">
        <v>25162.29</v>
      </c>
      <c r="F324" s="9">
        <v>25162.29</v>
      </c>
      <c r="G324" s="9">
        <v>25162.29</v>
      </c>
      <c r="H324" s="9">
        <v>25162.29</v>
      </c>
      <c r="I324" s="9">
        <v>25162.29</v>
      </c>
      <c r="J324" s="9">
        <v>25162.29</v>
      </c>
      <c r="K324" s="9">
        <v>25162.29</v>
      </c>
      <c r="L324" s="9">
        <v>25162.29</v>
      </c>
      <c r="M324" s="9">
        <v>25162.29</v>
      </c>
      <c r="N324" s="9">
        <v>25162.29</v>
      </c>
      <c r="O324" s="16">
        <f t="shared" si="158"/>
        <v>301947.48000000004</v>
      </c>
      <c r="P324" s="9">
        <v>25162.29</v>
      </c>
      <c r="Q324" s="9">
        <v>25162.29</v>
      </c>
      <c r="R324" s="9">
        <v>25162.29</v>
      </c>
      <c r="S324" s="9">
        <v>25162.29</v>
      </c>
      <c r="T324" s="9">
        <v>25162.29</v>
      </c>
      <c r="U324" s="9">
        <v>25162.29</v>
      </c>
      <c r="V324" s="9">
        <v>25162.29</v>
      </c>
      <c r="W324" s="9">
        <v>25162.29</v>
      </c>
      <c r="X324" s="9">
        <v>25162.29</v>
      </c>
      <c r="Y324" s="9">
        <v>25162.29</v>
      </c>
      <c r="Z324" s="9">
        <v>25162.29</v>
      </c>
      <c r="AA324" s="9">
        <v>25162.29</v>
      </c>
      <c r="AB324" s="9">
        <v>25162.29</v>
      </c>
      <c r="AC324" s="9">
        <v>25162.29</v>
      </c>
      <c r="AD324" s="9">
        <v>25162.29</v>
      </c>
      <c r="AE324" s="9">
        <v>25162.29</v>
      </c>
      <c r="AF324" s="16">
        <f t="shared" si="128"/>
        <v>301947.48000000004</v>
      </c>
      <c r="AG324" s="31">
        <v>0</v>
      </c>
      <c r="AH324" s="31">
        <f t="shared" si="159"/>
        <v>132.9407655</v>
      </c>
      <c r="AI324" s="30">
        <f t="shared" si="129"/>
        <v>132.9407655</v>
      </c>
      <c r="AJ324" s="30">
        <f t="shared" si="130"/>
        <v>132.9407655</v>
      </c>
      <c r="AK324" s="30">
        <f t="shared" si="131"/>
        <v>132.9407655</v>
      </c>
      <c r="AL324" s="30">
        <f t="shared" si="132"/>
        <v>132.9407655</v>
      </c>
      <c r="AM324" s="30">
        <f t="shared" si="133"/>
        <v>132.9407655</v>
      </c>
      <c r="AN324" s="9">
        <f t="shared" si="134"/>
        <v>132.9407655</v>
      </c>
      <c r="AO324" s="19">
        <f t="shared" si="135"/>
        <v>132.9407655</v>
      </c>
      <c r="AP324" s="19">
        <f t="shared" si="136"/>
        <v>132.9407655</v>
      </c>
      <c r="AQ324" s="19">
        <f t="shared" si="137"/>
        <v>132.9407655</v>
      </c>
      <c r="AR324" s="19">
        <f t="shared" si="138"/>
        <v>132.9407655</v>
      </c>
      <c r="AS324" s="19">
        <f t="shared" si="139"/>
        <v>132.9407655</v>
      </c>
      <c r="AT324" s="16">
        <f t="shared" si="140"/>
        <v>1595.2891860000002</v>
      </c>
      <c r="AU324" s="19">
        <f t="shared" si="141"/>
        <v>132.9407655</v>
      </c>
      <c r="AV324" s="19">
        <f t="shared" si="142"/>
        <v>132.9407655</v>
      </c>
      <c r="AW324" s="19">
        <f t="shared" si="143"/>
        <v>132.9407655</v>
      </c>
      <c r="AX324" s="19">
        <f t="shared" si="144"/>
        <v>132.9407655</v>
      </c>
      <c r="AY324" s="19">
        <f t="shared" si="145"/>
        <v>132.9407655</v>
      </c>
      <c r="AZ324" s="19">
        <f t="shared" si="146"/>
        <v>132.9407655</v>
      </c>
      <c r="BA324" s="19">
        <f t="shared" si="147"/>
        <v>132.9407655</v>
      </c>
      <c r="BB324" s="19">
        <f t="shared" si="148"/>
        <v>132.9407655</v>
      </c>
      <c r="BC324" s="19">
        <f t="shared" si="149"/>
        <v>132.9407655</v>
      </c>
      <c r="BD324" s="19">
        <f t="shared" si="150"/>
        <v>132.9407655</v>
      </c>
      <c r="BE324" s="19">
        <f t="shared" si="151"/>
        <v>132.9407655</v>
      </c>
      <c r="BF324" s="19">
        <f t="shared" si="152"/>
        <v>132.9407655</v>
      </c>
      <c r="BG324" s="19">
        <f t="shared" si="153"/>
        <v>132.9407655</v>
      </c>
      <c r="BH324" s="19">
        <f t="shared" si="154"/>
        <v>132.9407655</v>
      </c>
      <c r="BI324" s="19">
        <f t="shared" si="155"/>
        <v>132.9407655</v>
      </c>
      <c r="BJ324" s="19">
        <f t="shared" si="156"/>
        <v>132.9407655</v>
      </c>
      <c r="BK324" s="16">
        <f t="shared" si="157"/>
        <v>1595.2891860000002</v>
      </c>
      <c r="BM324" s="9"/>
      <c r="BN324" s="9"/>
      <c r="BO324" s="9"/>
      <c r="BP324" s="9"/>
      <c r="BQ324" s="9"/>
      <c r="BR324" s="9"/>
      <c r="BS324" s="9"/>
      <c r="BT324" s="9"/>
      <c r="BU324" s="9"/>
      <c r="BV324" s="9"/>
      <c r="BW324" s="9"/>
      <c r="BX324" s="9"/>
      <c r="BY324" s="9"/>
      <c r="BZ324" s="9"/>
      <c r="CA324" s="9"/>
      <c r="CB324" s="9"/>
      <c r="CC324" s="9"/>
      <c r="CD324" s="9"/>
      <c r="CE324" s="9"/>
      <c r="CF324" s="9"/>
      <c r="CG324" s="9"/>
      <c r="CH324" s="9"/>
      <c r="CI324" s="9"/>
      <c r="CJ324" s="9"/>
      <c r="CK324" s="9"/>
      <c r="CL324" s="9"/>
      <c r="CM324" s="9"/>
      <c r="CN324" s="9"/>
    </row>
    <row r="325" spans="1:92" x14ac:dyDescent="0.25">
      <c r="A325" s="33" t="s">
        <v>7</v>
      </c>
      <c r="B325" s="32">
        <v>5.8200000000000002E-2</v>
      </c>
      <c r="C325" s="30">
        <v>400116.39</v>
      </c>
      <c r="D325" s="9">
        <v>400116.39</v>
      </c>
      <c r="E325" s="9">
        <v>400116.39</v>
      </c>
      <c r="F325" s="9">
        <v>417195.15899999999</v>
      </c>
      <c r="G325" s="9">
        <v>434273.92800000001</v>
      </c>
      <c r="H325" s="9">
        <v>434273.92800000001</v>
      </c>
      <c r="I325" s="9">
        <v>434273.92800000001</v>
      </c>
      <c r="J325" s="9">
        <v>434273.92800000001</v>
      </c>
      <c r="K325" s="9">
        <v>434273.92800000001</v>
      </c>
      <c r="L325" s="9">
        <v>442731.73350000003</v>
      </c>
      <c r="M325" s="9">
        <v>451189.53899999993</v>
      </c>
      <c r="N325" s="9">
        <v>451189.53899999993</v>
      </c>
      <c r="O325" s="16">
        <f t="shared" si="158"/>
        <v>5134024.7804999994</v>
      </c>
      <c r="P325" s="9">
        <v>451189.53899999993</v>
      </c>
      <c r="Q325" s="9">
        <v>451189.53899999993</v>
      </c>
      <c r="R325" s="9">
        <v>451189.53899999993</v>
      </c>
      <c r="S325" s="9">
        <v>451189.53899999993</v>
      </c>
      <c r="T325" s="9">
        <v>451189.53899999993</v>
      </c>
      <c r="U325" s="9">
        <v>451189.53899999993</v>
      </c>
      <c r="V325" s="9">
        <v>451189.53899999993</v>
      </c>
      <c r="W325" s="9">
        <v>451189.53899999993</v>
      </c>
      <c r="X325" s="9">
        <v>451189.53899999993</v>
      </c>
      <c r="Y325" s="9">
        <v>451189.53899999993</v>
      </c>
      <c r="Z325" s="9">
        <v>451189.53899999993</v>
      </c>
      <c r="AA325" s="9">
        <v>451189.53899999993</v>
      </c>
      <c r="AB325" s="9">
        <v>451189.53899999993</v>
      </c>
      <c r="AC325" s="9">
        <v>451189.53899999993</v>
      </c>
      <c r="AD325" s="9">
        <v>451189.53899999993</v>
      </c>
      <c r="AE325" s="9">
        <v>451189.53899999993</v>
      </c>
      <c r="AF325" s="16">
        <f t="shared" ref="AF325:AF333" si="161">SUM(T325:AE325)</f>
        <v>5414274.4679999994</v>
      </c>
      <c r="AG325" s="31">
        <v>0</v>
      </c>
      <c r="AH325" s="31">
        <f t="shared" si="159"/>
        <v>1940.5644915</v>
      </c>
      <c r="AI325" s="30">
        <f t="shared" ref="AI325:AI332" si="162">$B325/12*D325</f>
        <v>1940.5644915</v>
      </c>
      <c r="AJ325" s="30">
        <f t="shared" ref="AJ325:AJ332" si="163">$B325/12*E325</f>
        <v>1940.5644915</v>
      </c>
      <c r="AK325" s="30">
        <f t="shared" ref="AK325:AK332" si="164">$B325/12*F325</f>
        <v>2023.3965211499999</v>
      </c>
      <c r="AL325" s="30">
        <f t="shared" ref="AL325:AL332" si="165">$B325/12*G325</f>
        <v>2106.2285508</v>
      </c>
      <c r="AM325" s="30">
        <f t="shared" ref="AM325:AM332" si="166">$B325/12*H325</f>
        <v>2106.2285508</v>
      </c>
      <c r="AN325" s="9">
        <f t="shared" ref="AN325:AN332" si="167">$B325/12*I325</f>
        <v>2106.2285508</v>
      </c>
      <c r="AO325" s="19">
        <f t="shared" ref="AO325:AO332" si="168">$B325/12*J325</f>
        <v>2106.2285508</v>
      </c>
      <c r="AP325" s="19">
        <f t="shared" ref="AP325:AP332" si="169">$B325/12*K325</f>
        <v>2106.2285508</v>
      </c>
      <c r="AQ325" s="19">
        <f t="shared" ref="AQ325:AQ332" si="170">$B325/12*L325</f>
        <v>2147.2489074750001</v>
      </c>
      <c r="AR325" s="19">
        <f t="shared" ref="AR325:AR332" si="171">$B325/12*M325</f>
        <v>2188.2692641499998</v>
      </c>
      <c r="AS325" s="19">
        <f t="shared" ref="AS325:AS332" si="172">$B325/12*N325</f>
        <v>2188.2692641499998</v>
      </c>
      <c r="AT325" s="16">
        <f t="shared" ref="AT325:AT332" si="173">$B325/12*O325</f>
        <v>24900.020185424997</v>
      </c>
      <c r="AU325" s="19">
        <f t="shared" ref="AU325:AU332" si="174">$B325/12*P325</f>
        <v>2188.2692641499998</v>
      </c>
      <c r="AV325" s="19">
        <f t="shared" ref="AV325:AV332" si="175">$B325/12*Q325</f>
        <v>2188.2692641499998</v>
      </c>
      <c r="AW325" s="19">
        <f t="shared" ref="AW325:AW332" si="176">$B325/12*R325</f>
        <v>2188.2692641499998</v>
      </c>
      <c r="AX325" s="19">
        <f t="shared" ref="AX325:AX332" si="177">$B325/12*S325</f>
        <v>2188.2692641499998</v>
      </c>
      <c r="AY325" s="19">
        <f t="shared" ref="AY325:AY332" si="178">$B325/12*T325</f>
        <v>2188.2692641499998</v>
      </c>
      <c r="AZ325" s="19">
        <f t="shared" ref="AZ325:AZ332" si="179">$B325/12*U325</f>
        <v>2188.2692641499998</v>
      </c>
      <c r="BA325" s="19">
        <f t="shared" ref="BA325:BA332" si="180">$B325/12*V325</f>
        <v>2188.2692641499998</v>
      </c>
      <c r="BB325" s="19">
        <f t="shared" ref="BB325:BB332" si="181">$B325/12*W325</f>
        <v>2188.2692641499998</v>
      </c>
      <c r="BC325" s="19">
        <f t="shared" ref="BC325:BC332" si="182">$B325/12*X325</f>
        <v>2188.2692641499998</v>
      </c>
      <c r="BD325" s="19">
        <f t="shared" ref="BD325:BD332" si="183">$B325/12*Y325</f>
        <v>2188.2692641499998</v>
      </c>
      <c r="BE325" s="19">
        <f t="shared" ref="BE325:BE332" si="184">$B325/12*Z325</f>
        <v>2188.2692641499998</v>
      </c>
      <c r="BF325" s="19">
        <f t="shared" ref="BF325:BF332" si="185">$B325/12*AA325</f>
        <v>2188.2692641499998</v>
      </c>
      <c r="BG325" s="19">
        <f t="shared" ref="BG325:BG332" si="186">$B325/12*AB325</f>
        <v>2188.2692641499998</v>
      </c>
      <c r="BH325" s="19">
        <f t="shared" ref="BH325:BH332" si="187">$B325/12*AC325</f>
        <v>2188.2692641499998</v>
      </c>
      <c r="BI325" s="19">
        <f t="shared" ref="BI325:BI332" si="188">$B325/12*AD325</f>
        <v>2188.2692641499998</v>
      </c>
      <c r="BJ325" s="19">
        <f t="shared" ref="BJ325:BJ332" si="189">$B325/12*AE325</f>
        <v>2188.2692641499998</v>
      </c>
      <c r="BK325" s="16">
        <f t="shared" ref="BK325:BK332" si="190">$B325/12*AF325</f>
        <v>26259.231169799998</v>
      </c>
      <c r="BM325" s="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  <c r="CG325" s="9"/>
      <c r="CH325" s="9"/>
      <c r="CI325" s="9"/>
      <c r="CJ325" s="9"/>
      <c r="CK325" s="9"/>
      <c r="CL325" s="9"/>
      <c r="CM325" s="9"/>
      <c r="CN325" s="9"/>
    </row>
    <row r="326" spans="1:92" x14ac:dyDescent="0.25">
      <c r="A326" s="33" t="s">
        <v>6</v>
      </c>
      <c r="B326" s="32">
        <v>5.04E-2</v>
      </c>
      <c r="C326" s="30">
        <v>1137170.3129999998</v>
      </c>
      <c r="D326" s="9">
        <v>1149916.3859999999</v>
      </c>
      <c r="E326" s="9">
        <v>1162662.4589999998</v>
      </c>
      <c r="F326" s="9">
        <v>1162662.4589999998</v>
      </c>
      <c r="G326" s="9">
        <v>1162662.4589999998</v>
      </c>
      <c r="H326" s="9">
        <v>1162662.4589999998</v>
      </c>
      <c r="I326" s="9">
        <v>1162662.4589999998</v>
      </c>
      <c r="J326" s="9">
        <v>1162678.6949999998</v>
      </c>
      <c r="K326" s="9">
        <v>1162711.1669999999</v>
      </c>
      <c r="L326" s="9">
        <v>1162743.639</v>
      </c>
      <c r="M326" s="9">
        <v>1162759.875</v>
      </c>
      <c r="N326" s="9">
        <v>1162759.875</v>
      </c>
      <c r="O326" s="16">
        <f t="shared" ref="O326:O333" si="191">SUM(C326:N326)</f>
        <v>13914052.244999999</v>
      </c>
      <c r="P326" s="9">
        <v>1162759.875</v>
      </c>
      <c r="Q326" s="9">
        <v>1162759.875</v>
      </c>
      <c r="R326" s="9">
        <v>1162759.875</v>
      </c>
      <c r="S326" s="9">
        <v>1162759.875</v>
      </c>
      <c r="T326" s="9">
        <v>1162759.875</v>
      </c>
      <c r="U326" s="9">
        <v>1162759.875</v>
      </c>
      <c r="V326" s="9">
        <v>1162759.875</v>
      </c>
      <c r="W326" s="9">
        <v>1162759.875</v>
      </c>
      <c r="X326" s="9">
        <v>1162759.875</v>
      </c>
      <c r="Y326" s="9">
        <v>1162759.875</v>
      </c>
      <c r="Z326" s="9">
        <v>1162759.875</v>
      </c>
      <c r="AA326" s="9">
        <v>1162759.875</v>
      </c>
      <c r="AB326" s="9">
        <v>1162759.875</v>
      </c>
      <c r="AC326" s="9">
        <v>1162759.875</v>
      </c>
      <c r="AD326" s="9">
        <v>1162759.875</v>
      </c>
      <c r="AE326" s="9">
        <v>1162759.875</v>
      </c>
      <c r="AF326" s="16">
        <f t="shared" si="161"/>
        <v>13953118.5</v>
      </c>
      <c r="AG326" s="31">
        <v>0</v>
      </c>
      <c r="AH326" s="31">
        <f t="shared" ref="AH326:AH332" si="192">$B326/12*C326</f>
        <v>4776.1153145999988</v>
      </c>
      <c r="AI326" s="30">
        <f t="shared" si="162"/>
        <v>4829.6488211999995</v>
      </c>
      <c r="AJ326" s="30">
        <f t="shared" si="163"/>
        <v>4883.1823277999993</v>
      </c>
      <c r="AK326" s="30">
        <f t="shared" si="164"/>
        <v>4883.1823277999993</v>
      </c>
      <c r="AL326" s="30">
        <f t="shared" si="165"/>
        <v>4883.1823277999993</v>
      </c>
      <c r="AM326" s="30">
        <f t="shared" si="166"/>
        <v>4883.1823277999993</v>
      </c>
      <c r="AN326" s="9">
        <f t="shared" si="167"/>
        <v>4883.1823277999993</v>
      </c>
      <c r="AO326" s="19">
        <f t="shared" si="168"/>
        <v>4883.2505189999993</v>
      </c>
      <c r="AP326" s="19">
        <f t="shared" si="169"/>
        <v>4883.3869013999993</v>
      </c>
      <c r="AQ326" s="19">
        <f t="shared" si="170"/>
        <v>4883.5232837999993</v>
      </c>
      <c r="AR326" s="19">
        <f t="shared" si="171"/>
        <v>4883.5914749999993</v>
      </c>
      <c r="AS326" s="19">
        <f t="shared" si="172"/>
        <v>4883.5914749999993</v>
      </c>
      <c r="AT326" s="16">
        <f t="shared" si="173"/>
        <v>58439.019428999993</v>
      </c>
      <c r="AU326" s="19">
        <f t="shared" si="174"/>
        <v>4883.5914749999993</v>
      </c>
      <c r="AV326" s="19">
        <f t="shared" si="175"/>
        <v>4883.5914749999993</v>
      </c>
      <c r="AW326" s="19">
        <f t="shared" si="176"/>
        <v>4883.5914749999993</v>
      </c>
      <c r="AX326" s="19">
        <f t="shared" si="177"/>
        <v>4883.5914749999993</v>
      </c>
      <c r="AY326" s="19">
        <f t="shared" si="178"/>
        <v>4883.5914749999993</v>
      </c>
      <c r="AZ326" s="19">
        <f t="shared" si="179"/>
        <v>4883.5914749999993</v>
      </c>
      <c r="BA326" s="19">
        <f t="shared" si="180"/>
        <v>4883.5914749999993</v>
      </c>
      <c r="BB326" s="19">
        <f t="shared" si="181"/>
        <v>4883.5914749999993</v>
      </c>
      <c r="BC326" s="19">
        <f t="shared" si="182"/>
        <v>4883.5914749999993</v>
      </c>
      <c r="BD326" s="19">
        <f t="shared" si="183"/>
        <v>4883.5914749999993</v>
      </c>
      <c r="BE326" s="19">
        <f t="shared" si="184"/>
        <v>4883.5914749999993</v>
      </c>
      <c r="BF326" s="19">
        <f t="shared" si="185"/>
        <v>4883.5914749999993</v>
      </c>
      <c r="BG326" s="19">
        <f t="shared" si="186"/>
        <v>4883.5914749999993</v>
      </c>
      <c r="BH326" s="19">
        <f t="shared" si="187"/>
        <v>4883.5914749999993</v>
      </c>
      <c r="BI326" s="19">
        <f t="shared" si="188"/>
        <v>4883.5914749999993</v>
      </c>
      <c r="BJ326" s="19">
        <f t="shared" si="189"/>
        <v>4883.5914749999993</v>
      </c>
      <c r="BK326" s="16">
        <f t="shared" si="190"/>
        <v>58603.097699999998</v>
      </c>
      <c r="BM326" s="9"/>
      <c r="BN326" s="9"/>
      <c r="BO326" s="9"/>
      <c r="BP326" s="9"/>
      <c r="BQ326" s="9"/>
      <c r="BR326" s="9"/>
      <c r="BS326" s="9"/>
      <c r="BT326" s="9"/>
      <c r="BU326" s="9"/>
      <c r="BV326" s="9"/>
      <c r="BW326" s="9"/>
      <c r="BX326" s="9"/>
      <c r="BY326" s="9"/>
      <c r="BZ326" s="9"/>
      <c r="CA326" s="9"/>
      <c r="CB326" s="9"/>
      <c r="CC326" s="9"/>
      <c r="CD326" s="9"/>
      <c r="CE326" s="9"/>
      <c r="CF326" s="9"/>
      <c r="CG326" s="9"/>
      <c r="CH326" s="9"/>
      <c r="CI326" s="9"/>
      <c r="CJ326" s="9"/>
      <c r="CK326" s="9"/>
      <c r="CL326" s="9"/>
      <c r="CM326" s="9"/>
      <c r="CN326" s="9"/>
    </row>
    <row r="327" spans="1:92" x14ac:dyDescent="0.25">
      <c r="A327" s="33" t="s">
        <v>5</v>
      </c>
      <c r="B327" s="32">
        <v>6.5699999999999995E-2</v>
      </c>
      <c r="C327" s="30">
        <v>4244.1239999999998</v>
      </c>
      <c r="D327" s="9">
        <v>4244.1239999999998</v>
      </c>
      <c r="E327" s="9">
        <v>4244.1239999999998</v>
      </c>
      <c r="F327" s="9">
        <v>4244.1239999999998</v>
      </c>
      <c r="G327" s="9">
        <v>4244.1239999999998</v>
      </c>
      <c r="H327" s="9">
        <v>4244.1239999999998</v>
      </c>
      <c r="I327" s="9">
        <v>4244.1239999999998</v>
      </c>
      <c r="J327" s="9">
        <v>4244.1239999999998</v>
      </c>
      <c r="K327" s="9">
        <v>4244.1239999999998</v>
      </c>
      <c r="L327" s="9">
        <v>4244.1239999999998</v>
      </c>
      <c r="M327" s="9">
        <v>4244.1239999999998</v>
      </c>
      <c r="N327" s="9">
        <v>4244.1239999999998</v>
      </c>
      <c r="O327" s="16">
        <f t="shared" si="191"/>
        <v>50929.487999999983</v>
      </c>
      <c r="P327" s="9">
        <v>4244.1239999999998</v>
      </c>
      <c r="Q327" s="9">
        <v>4244.1239999999998</v>
      </c>
      <c r="R327" s="9">
        <v>4244.1239999999998</v>
      </c>
      <c r="S327" s="9">
        <v>4244.1239999999998</v>
      </c>
      <c r="T327" s="9">
        <v>4244.1239999999998</v>
      </c>
      <c r="U327" s="9">
        <v>4244.1239999999998</v>
      </c>
      <c r="V327" s="9">
        <v>4244.1239999999998</v>
      </c>
      <c r="W327" s="9">
        <v>4244.1239999999998</v>
      </c>
      <c r="X327" s="9">
        <v>4244.1239999999998</v>
      </c>
      <c r="Y327" s="9">
        <v>4244.1239999999998</v>
      </c>
      <c r="Z327" s="9">
        <v>4244.1239999999998</v>
      </c>
      <c r="AA327" s="9">
        <v>4244.1239999999998</v>
      </c>
      <c r="AB327" s="9">
        <v>4244.1239999999998</v>
      </c>
      <c r="AC327" s="9">
        <v>4244.1239999999998</v>
      </c>
      <c r="AD327" s="9">
        <v>4244.1239999999998</v>
      </c>
      <c r="AE327" s="9">
        <v>4244.1239999999998</v>
      </c>
      <c r="AF327" s="16">
        <f t="shared" si="161"/>
        <v>50929.487999999983</v>
      </c>
      <c r="AG327" s="31">
        <v>0</v>
      </c>
      <c r="AH327" s="31">
        <f t="shared" si="192"/>
        <v>23.236578899999998</v>
      </c>
      <c r="AI327" s="30">
        <f t="shared" si="162"/>
        <v>23.236578899999998</v>
      </c>
      <c r="AJ327" s="30">
        <f t="shared" si="163"/>
        <v>23.236578899999998</v>
      </c>
      <c r="AK327" s="30">
        <f t="shared" si="164"/>
        <v>23.236578899999998</v>
      </c>
      <c r="AL327" s="30">
        <f t="shared" si="165"/>
        <v>23.236578899999998</v>
      </c>
      <c r="AM327" s="30">
        <f t="shared" si="166"/>
        <v>23.236578899999998</v>
      </c>
      <c r="AN327" s="9">
        <f t="shared" si="167"/>
        <v>23.236578899999998</v>
      </c>
      <c r="AO327" s="19">
        <f t="shared" si="168"/>
        <v>23.236578899999998</v>
      </c>
      <c r="AP327" s="19">
        <f t="shared" si="169"/>
        <v>23.236578899999998</v>
      </c>
      <c r="AQ327" s="19">
        <f t="shared" si="170"/>
        <v>23.236578899999998</v>
      </c>
      <c r="AR327" s="19">
        <f t="shared" si="171"/>
        <v>23.236578899999998</v>
      </c>
      <c r="AS327" s="19">
        <f t="shared" si="172"/>
        <v>23.236578899999998</v>
      </c>
      <c r="AT327" s="16">
        <f t="shared" si="173"/>
        <v>278.83894679999992</v>
      </c>
      <c r="AU327" s="19">
        <f t="shared" si="174"/>
        <v>23.236578899999998</v>
      </c>
      <c r="AV327" s="19">
        <f t="shared" si="175"/>
        <v>23.236578899999998</v>
      </c>
      <c r="AW327" s="19">
        <f t="shared" si="176"/>
        <v>23.236578899999998</v>
      </c>
      <c r="AX327" s="19">
        <f t="shared" si="177"/>
        <v>23.236578899999998</v>
      </c>
      <c r="AY327" s="19">
        <f t="shared" si="178"/>
        <v>23.236578899999998</v>
      </c>
      <c r="AZ327" s="19">
        <f t="shared" si="179"/>
        <v>23.236578899999998</v>
      </c>
      <c r="BA327" s="19">
        <f t="shared" si="180"/>
        <v>23.236578899999998</v>
      </c>
      <c r="BB327" s="19">
        <f t="shared" si="181"/>
        <v>23.236578899999998</v>
      </c>
      <c r="BC327" s="19">
        <f t="shared" si="182"/>
        <v>23.236578899999998</v>
      </c>
      <c r="BD327" s="19">
        <f t="shared" si="183"/>
        <v>23.236578899999998</v>
      </c>
      <c r="BE327" s="19">
        <f t="shared" si="184"/>
        <v>23.236578899999998</v>
      </c>
      <c r="BF327" s="19">
        <f t="shared" si="185"/>
        <v>23.236578899999998</v>
      </c>
      <c r="BG327" s="19">
        <f t="shared" si="186"/>
        <v>23.236578899999998</v>
      </c>
      <c r="BH327" s="19">
        <f t="shared" si="187"/>
        <v>23.236578899999998</v>
      </c>
      <c r="BI327" s="19">
        <f t="shared" si="188"/>
        <v>23.236578899999998</v>
      </c>
      <c r="BJ327" s="19">
        <f t="shared" si="189"/>
        <v>23.236578899999998</v>
      </c>
      <c r="BK327" s="16">
        <f t="shared" si="190"/>
        <v>278.83894679999992</v>
      </c>
      <c r="BM327" s="9"/>
      <c r="BN327" s="9"/>
      <c r="BO327" s="9"/>
      <c r="BP327" s="9"/>
      <c r="BQ327" s="9"/>
      <c r="BR327" s="9"/>
      <c r="BS327" s="9"/>
      <c r="BT327" s="9"/>
      <c r="BU327" s="9"/>
      <c r="BV327" s="9"/>
      <c r="BW327" s="9"/>
      <c r="BX327" s="9"/>
      <c r="BY327" s="9"/>
      <c r="BZ327" s="9"/>
      <c r="CA327" s="9"/>
      <c r="CB327" s="9"/>
      <c r="CC327" s="9"/>
      <c r="CD327" s="9"/>
      <c r="CE327" s="9"/>
      <c r="CF327" s="9"/>
      <c r="CG327" s="9"/>
      <c r="CH327" s="9"/>
      <c r="CI327" s="9"/>
      <c r="CJ327" s="9"/>
      <c r="CK327" s="9"/>
      <c r="CL327" s="9"/>
      <c r="CM327" s="9"/>
      <c r="CN327" s="9"/>
    </row>
    <row r="328" spans="1:92" x14ac:dyDescent="0.25">
      <c r="A328" s="33" t="s">
        <v>4</v>
      </c>
      <c r="B328" s="32">
        <v>0.13139999999999999</v>
      </c>
      <c r="C328" s="30">
        <v>0</v>
      </c>
      <c r="D328" s="9">
        <v>0</v>
      </c>
      <c r="E328" s="9">
        <v>0</v>
      </c>
      <c r="F328" s="9">
        <v>0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16">
        <f t="shared" si="191"/>
        <v>0</v>
      </c>
      <c r="P328" s="9">
        <v>0</v>
      </c>
      <c r="Q328" s="9">
        <v>0</v>
      </c>
      <c r="R328" s="9">
        <v>0</v>
      </c>
      <c r="S328" s="9">
        <v>0</v>
      </c>
      <c r="T328" s="9">
        <v>0</v>
      </c>
      <c r="U328" s="9">
        <v>0</v>
      </c>
      <c r="V328" s="9">
        <v>0</v>
      </c>
      <c r="W328" s="9">
        <v>0</v>
      </c>
      <c r="X328" s="9">
        <v>0</v>
      </c>
      <c r="Y328" s="9">
        <v>0</v>
      </c>
      <c r="Z328" s="9">
        <v>0</v>
      </c>
      <c r="AA328" s="9">
        <v>0</v>
      </c>
      <c r="AB328" s="9">
        <v>0</v>
      </c>
      <c r="AC328" s="9">
        <v>0</v>
      </c>
      <c r="AD328" s="9">
        <v>0</v>
      </c>
      <c r="AE328" s="9">
        <v>0</v>
      </c>
      <c r="AF328" s="16">
        <f t="shared" si="161"/>
        <v>0</v>
      </c>
      <c r="AG328" s="31">
        <v>0</v>
      </c>
      <c r="AH328" s="31">
        <f t="shared" si="192"/>
        <v>0</v>
      </c>
      <c r="AI328" s="30">
        <f t="shared" si="162"/>
        <v>0</v>
      </c>
      <c r="AJ328" s="30">
        <f t="shared" si="163"/>
        <v>0</v>
      </c>
      <c r="AK328" s="30">
        <f t="shared" si="164"/>
        <v>0</v>
      </c>
      <c r="AL328" s="30">
        <f t="shared" si="165"/>
        <v>0</v>
      </c>
      <c r="AM328" s="30">
        <f t="shared" si="166"/>
        <v>0</v>
      </c>
      <c r="AN328" s="9">
        <f t="shared" si="167"/>
        <v>0</v>
      </c>
      <c r="AO328" s="19">
        <f t="shared" si="168"/>
        <v>0</v>
      </c>
      <c r="AP328" s="19">
        <f t="shared" si="169"/>
        <v>0</v>
      </c>
      <c r="AQ328" s="19">
        <f t="shared" si="170"/>
        <v>0</v>
      </c>
      <c r="AR328" s="19">
        <f t="shared" si="171"/>
        <v>0</v>
      </c>
      <c r="AS328" s="19">
        <f t="shared" si="172"/>
        <v>0</v>
      </c>
      <c r="AT328" s="16">
        <f t="shared" si="173"/>
        <v>0</v>
      </c>
      <c r="AU328" s="19">
        <f t="shared" si="174"/>
        <v>0</v>
      </c>
      <c r="AV328" s="19">
        <f t="shared" si="175"/>
        <v>0</v>
      </c>
      <c r="AW328" s="19">
        <f t="shared" si="176"/>
        <v>0</v>
      </c>
      <c r="AX328" s="19">
        <f t="shared" si="177"/>
        <v>0</v>
      </c>
      <c r="AY328" s="19">
        <f t="shared" si="178"/>
        <v>0</v>
      </c>
      <c r="AZ328" s="19">
        <f t="shared" si="179"/>
        <v>0</v>
      </c>
      <c r="BA328" s="19">
        <f t="shared" si="180"/>
        <v>0</v>
      </c>
      <c r="BB328" s="19">
        <f t="shared" si="181"/>
        <v>0</v>
      </c>
      <c r="BC328" s="19">
        <f t="shared" si="182"/>
        <v>0</v>
      </c>
      <c r="BD328" s="19">
        <f t="shared" si="183"/>
        <v>0</v>
      </c>
      <c r="BE328" s="19">
        <f t="shared" si="184"/>
        <v>0</v>
      </c>
      <c r="BF328" s="19">
        <f t="shared" si="185"/>
        <v>0</v>
      </c>
      <c r="BG328" s="19">
        <f t="shared" si="186"/>
        <v>0</v>
      </c>
      <c r="BH328" s="19">
        <f t="shared" si="187"/>
        <v>0</v>
      </c>
      <c r="BI328" s="19">
        <f t="shared" si="188"/>
        <v>0</v>
      </c>
      <c r="BJ328" s="19">
        <f t="shared" si="189"/>
        <v>0</v>
      </c>
      <c r="BK328" s="16">
        <f t="shared" si="190"/>
        <v>0</v>
      </c>
      <c r="BM328" s="9"/>
      <c r="BN328" s="9"/>
      <c r="BO328" s="9"/>
      <c r="BP328" s="9"/>
      <c r="BQ328" s="9"/>
      <c r="BR328" s="9"/>
      <c r="BS328" s="9"/>
      <c r="BT328" s="9"/>
      <c r="BU328" s="9"/>
      <c r="BV328" s="9"/>
      <c r="BW328" s="9"/>
      <c r="BX328" s="9"/>
      <c r="BY328" s="9"/>
      <c r="BZ328" s="9"/>
      <c r="CA328" s="9"/>
      <c r="CB328" s="9"/>
      <c r="CC328" s="9"/>
      <c r="CD328" s="9"/>
      <c r="CE328" s="9"/>
      <c r="CF328" s="9"/>
      <c r="CG328" s="9"/>
      <c r="CH328" s="9"/>
      <c r="CI328" s="9"/>
      <c r="CJ328" s="9"/>
      <c r="CK328" s="9"/>
      <c r="CL328" s="9"/>
      <c r="CM328" s="9"/>
      <c r="CN328" s="9"/>
    </row>
    <row r="329" spans="1:92" x14ac:dyDescent="0.25">
      <c r="A329" s="33" t="s">
        <v>3</v>
      </c>
      <c r="B329" s="32">
        <v>0.13139999999999999</v>
      </c>
      <c r="C329" s="30">
        <v>22318.455000000002</v>
      </c>
      <c r="D329" s="9">
        <v>22318.455000000002</v>
      </c>
      <c r="E329" s="9">
        <v>22318.455000000002</v>
      </c>
      <c r="F329" s="9">
        <v>22318.455000000002</v>
      </c>
      <c r="G329" s="9">
        <v>22318.455000000002</v>
      </c>
      <c r="H329" s="9">
        <v>22318.455000000002</v>
      </c>
      <c r="I329" s="9">
        <v>22318.455000000002</v>
      </c>
      <c r="J329" s="9">
        <v>22318.455000000002</v>
      </c>
      <c r="K329" s="9">
        <v>22318.455000000002</v>
      </c>
      <c r="L329" s="9">
        <v>22318.455000000002</v>
      </c>
      <c r="M329" s="9">
        <v>22318.455000000002</v>
      </c>
      <c r="N329" s="9">
        <v>22318.455000000002</v>
      </c>
      <c r="O329" s="16">
        <f t="shared" si="191"/>
        <v>267821.46000000008</v>
      </c>
      <c r="P329" s="9">
        <v>22318.455000000002</v>
      </c>
      <c r="Q329" s="9">
        <v>22318.455000000002</v>
      </c>
      <c r="R329" s="9">
        <v>22318.455000000002</v>
      </c>
      <c r="S329" s="9">
        <v>22318.455000000002</v>
      </c>
      <c r="T329" s="9">
        <v>22318.455000000002</v>
      </c>
      <c r="U329" s="9">
        <v>22318.455000000002</v>
      </c>
      <c r="V329" s="9">
        <v>22318.455000000002</v>
      </c>
      <c r="W329" s="9">
        <v>22318.455000000002</v>
      </c>
      <c r="X329" s="9">
        <v>22318.455000000002</v>
      </c>
      <c r="Y329" s="9">
        <v>22318.455000000002</v>
      </c>
      <c r="Z329" s="9">
        <v>22318.455000000002</v>
      </c>
      <c r="AA329" s="9">
        <v>22318.455000000002</v>
      </c>
      <c r="AB329" s="9">
        <v>22318.455000000002</v>
      </c>
      <c r="AC329" s="9">
        <v>22318.455000000002</v>
      </c>
      <c r="AD329" s="9">
        <v>22318.455000000002</v>
      </c>
      <c r="AE329" s="9">
        <v>22318.455000000002</v>
      </c>
      <c r="AF329" s="16">
        <f t="shared" si="161"/>
        <v>267821.46000000008</v>
      </c>
      <c r="AG329" s="31">
        <v>0</v>
      </c>
      <c r="AH329" s="31">
        <f t="shared" si="192"/>
        <v>244.38708225000002</v>
      </c>
      <c r="AI329" s="30">
        <f t="shared" si="162"/>
        <v>244.38708225000002</v>
      </c>
      <c r="AJ329" s="30">
        <f t="shared" si="163"/>
        <v>244.38708225000002</v>
      </c>
      <c r="AK329" s="30">
        <f t="shared" si="164"/>
        <v>244.38708225000002</v>
      </c>
      <c r="AL329" s="30">
        <f t="shared" si="165"/>
        <v>244.38708225000002</v>
      </c>
      <c r="AM329" s="30">
        <f t="shared" si="166"/>
        <v>244.38708225000002</v>
      </c>
      <c r="AN329" s="9">
        <f t="shared" si="167"/>
        <v>244.38708225000002</v>
      </c>
      <c r="AO329" s="19">
        <f t="shared" si="168"/>
        <v>244.38708225000002</v>
      </c>
      <c r="AP329" s="19">
        <f t="shared" si="169"/>
        <v>244.38708225000002</v>
      </c>
      <c r="AQ329" s="19">
        <f t="shared" si="170"/>
        <v>244.38708225000002</v>
      </c>
      <c r="AR329" s="19">
        <f t="shared" si="171"/>
        <v>244.38708225000002</v>
      </c>
      <c r="AS329" s="19">
        <f t="shared" si="172"/>
        <v>244.38708225000002</v>
      </c>
      <c r="AT329" s="16">
        <f t="shared" si="173"/>
        <v>2932.6449870000006</v>
      </c>
      <c r="AU329" s="19">
        <f t="shared" si="174"/>
        <v>244.38708225000002</v>
      </c>
      <c r="AV329" s="19">
        <f t="shared" si="175"/>
        <v>244.38708225000002</v>
      </c>
      <c r="AW329" s="19">
        <f t="shared" si="176"/>
        <v>244.38708225000002</v>
      </c>
      <c r="AX329" s="19">
        <f t="shared" si="177"/>
        <v>244.38708225000002</v>
      </c>
      <c r="AY329" s="19">
        <f t="shared" si="178"/>
        <v>244.38708225000002</v>
      </c>
      <c r="AZ329" s="19">
        <f t="shared" si="179"/>
        <v>244.38708225000002</v>
      </c>
      <c r="BA329" s="19">
        <f t="shared" si="180"/>
        <v>244.38708225000002</v>
      </c>
      <c r="BB329" s="19">
        <f t="shared" si="181"/>
        <v>244.38708225000002</v>
      </c>
      <c r="BC329" s="19">
        <f t="shared" si="182"/>
        <v>244.38708225000002</v>
      </c>
      <c r="BD329" s="19">
        <f t="shared" si="183"/>
        <v>244.38708225000002</v>
      </c>
      <c r="BE329" s="19">
        <f t="shared" si="184"/>
        <v>244.38708225000002</v>
      </c>
      <c r="BF329" s="19">
        <f t="shared" si="185"/>
        <v>244.38708225000002</v>
      </c>
      <c r="BG329" s="19">
        <f t="shared" si="186"/>
        <v>244.38708225000002</v>
      </c>
      <c r="BH329" s="19">
        <f t="shared" si="187"/>
        <v>244.38708225000002</v>
      </c>
      <c r="BI329" s="19">
        <f t="shared" si="188"/>
        <v>244.38708225000002</v>
      </c>
      <c r="BJ329" s="19">
        <f t="shared" si="189"/>
        <v>244.38708225000002</v>
      </c>
      <c r="BK329" s="16">
        <f t="shared" si="190"/>
        <v>2932.6449870000006</v>
      </c>
      <c r="BM329" s="9"/>
      <c r="BN329" s="9"/>
      <c r="BO329" s="9"/>
      <c r="BP329" s="9"/>
      <c r="BQ329" s="9"/>
      <c r="BR329" s="9"/>
      <c r="BS329" s="9"/>
      <c r="BT329" s="9"/>
      <c r="BU329" s="9"/>
      <c r="BV329" s="9"/>
      <c r="BW329" s="9"/>
      <c r="BX329" s="9"/>
      <c r="BY329" s="9"/>
      <c r="BZ329" s="9"/>
      <c r="CA329" s="9"/>
      <c r="CB329" s="9"/>
      <c r="CC329" s="9"/>
      <c r="CD329" s="9"/>
      <c r="CE329" s="9"/>
      <c r="CF329" s="9"/>
      <c r="CG329" s="9"/>
      <c r="CH329" s="9"/>
      <c r="CI329" s="9"/>
      <c r="CJ329" s="9"/>
      <c r="CK329" s="9"/>
      <c r="CL329" s="9"/>
      <c r="CM329" s="9"/>
      <c r="CN329" s="9"/>
    </row>
    <row r="330" spans="1:92" x14ac:dyDescent="0.25">
      <c r="A330" s="33" t="s">
        <v>2</v>
      </c>
      <c r="B330" s="32">
        <v>0.13139999999999999</v>
      </c>
      <c r="C330" s="30">
        <v>9735453.9570000004</v>
      </c>
      <c r="D330" s="9">
        <v>9742433.7780000009</v>
      </c>
      <c r="E330" s="9">
        <v>9758682.9959999993</v>
      </c>
      <c r="F330" s="9">
        <v>9830448.5519999992</v>
      </c>
      <c r="G330" s="9">
        <v>9854634.0989999995</v>
      </c>
      <c r="H330" s="9">
        <v>9817012.2090000007</v>
      </c>
      <c r="I330" s="9">
        <v>9810828.9239999987</v>
      </c>
      <c r="J330" s="9">
        <v>9810781.3019999992</v>
      </c>
      <c r="K330" s="9">
        <v>9810686.0580000002</v>
      </c>
      <c r="L330" s="9">
        <v>9923385.0644999985</v>
      </c>
      <c r="M330" s="9">
        <v>10036131.693</v>
      </c>
      <c r="N330" s="9">
        <v>10036131.693</v>
      </c>
      <c r="O330" s="16">
        <f t="shared" si="191"/>
        <v>118166610.32550001</v>
      </c>
      <c r="P330" s="9">
        <v>10036131.693</v>
      </c>
      <c r="Q330" s="9">
        <v>10036131.693</v>
      </c>
      <c r="R330" s="9">
        <v>10036131.693</v>
      </c>
      <c r="S330" s="9">
        <v>10036131.693</v>
      </c>
      <c r="T330" s="9">
        <v>10036131.693</v>
      </c>
      <c r="U330" s="9">
        <v>10036131.693</v>
      </c>
      <c r="V330" s="9">
        <v>10036131.693</v>
      </c>
      <c r="W330" s="9">
        <v>10036131.693</v>
      </c>
      <c r="X330" s="9">
        <v>10036131.693</v>
      </c>
      <c r="Y330" s="9">
        <v>10036131.693</v>
      </c>
      <c r="Z330" s="9">
        <v>10036131.693</v>
      </c>
      <c r="AA330" s="9">
        <v>10036131.693</v>
      </c>
      <c r="AB330" s="9">
        <v>10036131.693</v>
      </c>
      <c r="AC330" s="9">
        <v>10036131.693</v>
      </c>
      <c r="AD330" s="9">
        <v>10036131.693</v>
      </c>
      <c r="AE330" s="9">
        <v>10036131.693</v>
      </c>
      <c r="AF330" s="16">
        <f t="shared" si="161"/>
        <v>120433580.31600003</v>
      </c>
      <c r="AG330" s="31">
        <v>0</v>
      </c>
      <c r="AH330" s="31">
        <f>$B330/12*C330-0.000235500003327616</f>
        <v>106603.22059365</v>
      </c>
      <c r="AI330" s="30">
        <f>$B330/12*D330-0.00128715000755619</f>
        <v>106679.64858194999</v>
      </c>
      <c r="AJ330" s="30">
        <f>$B330/12*E330-0.000660450008581392</f>
        <v>106857.57814574998</v>
      </c>
      <c r="AK330" s="30">
        <f>$B330/12*F330-0.00126225000713021</f>
        <v>107643.41038214997</v>
      </c>
      <c r="AL330" s="30">
        <f>$B330/12*G330-0.000799499990534969</f>
        <v>107908.24258455</v>
      </c>
      <c r="AM330" s="30">
        <f>$B330/12*H330-0.000271500000962988</f>
        <v>107496.28341705</v>
      </c>
      <c r="AN330" s="9">
        <f>$B330/12*I330--0.00106972501089331</f>
        <v>107428.57778752499</v>
      </c>
      <c r="AO330" s="19">
        <f>$B330/12*J330--0.00147854999522679</f>
        <v>107428.05673544998</v>
      </c>
      <c r="AP330" s="19">
        <f>$B330/12*K330--0.000813224978628568</f>
        <v>107427.01314832497</v>
      </c>
      <c r="AQ330" s="19">
        <f>$B330/12*L330-0.000382125013857149</f>
        <v>108661.06607414996</v>
      </c>
      <c r="AR330" s="19">
        <f>$B330/12*M330-0.000253425008850172</f>
        <v>109895.64178492498</v>
      </c>
      <c r="AS330" s="19">
        <f>$B330/12*N330-0.00287392501195427</f>
        <v>109895.63916442498</v>
      </c>
      <c r="AT330" s="16">
        <f>$B330/12*O330-0.00466432515531778</f>
        <v>1293924.3783998999</v>
      </c>
      <c r="AU330" s="19">
        <f>$B330/12*P330-0</f>
        <v>109895.64203834999</v>
      </c>
      <c r="AV330" s="19">
        <f>$B330/12*Q330-0</f>
        <v>109895.64203834999</v>
      </c>
      <c r="AW330" s="19">
        <f>$B330/12*R330-0</f>
        <v>109895.64203834999</v>
      </c>
      <c r="AX330" s="19">
        <f>$B330/12*S330-0</f>
        <v>109895.64203834999</v>
      </c>
      <c r="AY330" s="19">
        <f>$B330/12*T330--0.00218782499723602</f>
        <v>109895.64422617499</v>
      </c>
      <c r="AZ330" s="19">
        <f>$B330/12*U330-0.000399825003114529</f>
        <v>109895.64163852499</v>
      </c>
      <c r="BA330" s="19">
        <f>$B330/12*V330--0.0000125249935081229</f>
        <v>109895.64205087499</v>
      </c>
      <c r="BB330" s="19">
        <f>$B330/12*W330-0.00257512500684243</f>
        <v>109895.63946322499</v>
      </c>
      <c r="BC330" s="19">
        <f>$B330/12*X330--0.000837225001305342</f>
        <v>109895.64287557499</v>
      </c>
      <c r="BD330" s="19">
        <f>$B330/12*Y330--0.00124957499792799</f>
        <v>109895.64328792499</v>
      </c>
      <c r="BE330" s="19">
        <f>$B330/12*Z330-0.000355049996869639</f>
        <v>109895.6416833</v>
      </c>
      <c r="BF330" s="19">
        <f>$B330/12*AA330-0.00110805001168046</f>
        <v>109895.64093029998</v>
      </c>
      <c r="BG330" s="19">
        <f>$B330/12*AB330--0.00100755000312347</f>
        <v>109895.6430459</v>
      </c>
      <c r="BH330" s="19">
        <f>$B330/12*AC330--0.000123149991850369</f>
        <v>109895.64216149999</v>
      </c>
      <c r="BI330" s="19">
        <f>$B330/12*AD330-0.000761250004870817</f>
        <v>109895.64127709999</v>
      </c>
      <c r="BJ330" s="19">
        <f>$B330/12*AE330-0.001645650001592</f>
        <v>109895.64039269999</v>
      </c>
      <c r="BK330" s="16">
        <f>$B330/12*AF330-0.00142710050567985</f>
        <v>1318747.7030330999</v>
      </c>
      <c r="BM330" s="9"/>
      <c r="BN330" s="9"/>
      <c r="BO330" s="9"/>
      <c r="BP330" s="9"/>
      <c r="BQ330" s="9"/>
      <c r="BR330" s="9"/>
      <c r="BS330" s="9"/>
      <c r="BT330" s="9"/>
      <c r="BU330" s="9"/>
      <c r="BV330" s="9"/>
      <c r="BW330" s="9"/>
      <c r="BX330" s="9"/>
      <c r="BY330" s="9"/>
      <c r="BZ330" s="9"/>
      <c r="CA330" s="9"/>
      <c r="CB330" s="9"/>
      <c r="CC330" s="9"/>
      <c r="CD330" s="9"/>
      <c r="CE330" s="9"/>
      <c r="CF330" s="9"/>
      <c r="CG330" s="9"/>
      <c r="CH330" s="9"/>
      <c r="CI330" s="9"/>
      <c r="CJ330" s="9"/>
      <c r="CK330" s="9"/>
      <c r="CL330" s="9"/>
      <c r="CM330" s="9"/>
      <c r="CN330" s="9"/>
    </row>
    <row r="331" spans="1:92" x14ac:dyDescent="0.25">
      <c r="A331" s="33" t="s">
        <v>1</v>
      </c>
      <c r="B331" s="32">
        <v>4.8899999999999999E-2</v>
      </c>
      <c r="C331" s="30">
        <v>1766085.0389999999</v>
      </c>
      <c r="D331" s="9">
        <v>1766085.0389999999</v>
      </c>
      <c r="E331" s="9">
        <v>1766085.0389999999</v>
      </c>
      <c r="F331" s="9">
        <v>2069550.4019999998</v>
      </c>
      <c r="G331" s="9">
        <v>2391061.5630000001</v>
      </c>
      <c r="H331" s="9">
        <v>2417537.037</v>
      </c>
      <c r="I331" s="9">
        <v>2425966.713</v>
      </c>
      <c r="J331" s="9">
        <v>2425966.713</v>
      </c>
      <c r="K331" s="9">
        <v>2435883.443</v>
      </c>
      <c r="L331" s="9">
        <v>2657325.3364999997</v>
      </c>
      <c r="M331" s="9">
        <v>2868850.5</v>
      </c>
      <c r="N331" s="9">
        <v>2868850.5</v>
      </c>
      <c r="O331" s="16">
        <f t="shared" si="191"/>
        <v>27859247.324499998</v>
      </c>
      <c r="P331" s="9">
        <v>2868850.5</v>
      </c>
      <c r="Q331" s="9">
        <v>2868850.5</v>
      </c>
      <c r="R331" s="9">
        <v>2868850.5</v>
      </c>
      <c r="S331" s="9">
        <v>2868850.5</v>
      </c>
      <c r="T331" s="9">
        <v>2868850.5</v>
      </c>
      <c r="U331" s="9">
        <v>2868850.5</v>
      </c>
      <c r="V331" s="9">
        <v>2868850.5</v>
      </c>
      <c r="W331" s="9">
        <v>2868850.5</v>
      </c>
      <c r="X331" s="9">
        <v>2868850.5</v>
      </c>
      <c r="Y331" s="9">
        <v>3375825.2055000002</v>
      </c>
      <c r="Z331" s="9">
        <v>3882799.9110000003</v>
      </c>
      <c r="AA331" s="9">
        <v>3882799.9110000003</v>
      </c>
      <c r="AB331" s="9">
        <v>3882799.9110000003</v>
      </c>
      <c r="AC331" s="9">
        <v>3882799.9110000003</v>
      </c>
      <c r="AD331" s="9">
        <v>3882799.9110000003</v>
      </c>
      <c r="AE331" s="9">
        <v>3882799.9110000003</v>
      </c>
      <c r="AF331" s="16">
        <f t="shared" si="161"/>
        <v>41016877.17149999</v>
      </c>
      <c r="AG331" s="31">
        <v>0</v>
      </c>
      <c r="AH331" s="31">
        <f t="shared" si="192"/>
        <v>7196.7965339249986</v>
      </c>
      <c r="AI331" s="30">
        <f t="shared" si="162"/>
        <v>7196.7965339249986</v>
      </c>
      <c r="AJ331" s="30">
        <f t="shared" si="163"/>
        <v>7196.7965339249986</v>
      </c>
      <c r="AK331" s="30">
        <f t="shared" si="164"/>
        <v>8433.4178881499975</v>
      </c>
      <c r="AL331" s="30">
        <f t="shared" si="165"/>
        <v>9743.5758692250001</v>
      </c>
      <c r="AM331" s="30">
        <f t="shared" si="166"/>
        <v>9851.4634257749985</v>
      </c>
      <c r="AN331" s="9">
        <f t="shared" si="167"/>
        <v>9885.8143554749986</v>
      </c>
      <c r="AO331" s="19">
        <f t="shared" si="168"/>
        <v>9885.8143554749986</v>
      </c>
      <c r="AP331" s="19">
        <f t="shared" si="169"/>
        <v>9926.2250302249995</v>
      </c>
      <c r="AQ331" s="19">
        <f t="shared" si="170"/>
        <v>10828.600746237498</v>
      </c>
      <c r="AR331" s="19">
        <f t="shared" si="171"/>
        <v>11690.5657875</v>
      </c>
      <c r="AS331" s="19">
        <f t="shared" si="172"/>
        <v>11690.5657875</v>
      </c>
      <c r="AT331" s="16">
        <f t="shared" si="173"/>
        <v>113526.43284733748</v>
      </c>
      <c r="AU331" s="19">
        <f t="shared" si="174"/>
        <v>11690.5657875</v>
      </c>
      <c r="AV331" s="19">
        <f t="shared" si="175"/>
        <v>11690.5657875</v>
      </c>
      <c r="AW331" s="19">
        <f t="shared" si="176"/>
        <v>11690.5657875</v>
      </c>
      <c r="AX331" s="19">
        <f t="shared" si="177"/>
        <v>11690.5657875</v>
      </c>
      <c r="AY331" s="19">
        <f t="shared" si="178"/>
        <v>11690.5657875</v>
      </c>
      <c r="AZ331" s="19">
        <f t="shared" si="179"/>
        <v>11690.5657875</v>
      </c>
      <c r="BA331" s="19">
        <f t="shared" si="180"/>
        <v>11690.5657875</v>
      </c>
      <c r="BB331" s="19">
        <f t="shared" si="181"/>
        <v>11690.5657875</v>
      </c>
      <c r="BC331" s="19">
        <f t="shared" si="182"/>
        <v>11690.5657875</v>
      </c>
      <c r="BD331" s="19">
        <f t="shared" si="183"/>
        <v>13756.4877124125</v>
      </c>
      <c r="BE331" s="19">
        <f t="shared" si="184"/>
        <v>15822.409637324999</v>
      </c>
      <c r="BF331" s="19">
        <f t="shared" si="185"/>
        <v>15822.409637324999</v>
      </c>
      <c r="BG331" s="19">
        <f t="shared" si="186"/>
        <v>15822.409637324999</v>
      </c>
      <c r="BH331" s="19">
        <f t="shared" si="187"/>
        <v>15822.409637324999</v>
      </c>
      <c r="BI331" s="19">
        <f t="shared" si="188"/>
        <v>15822.409637324999</v>
      </c>
      <c r="BJ331" s="19">
        <f t="shared" si="189"/>
        <v>15822.409637324999</v>
      </c>
      <c r="BK331" s="16">
        <f t="shared" si="190"/>
        <v>167143.77447386243</v>
      </c>
      <c r="BM331" s="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  <c r="CG331" s="9"/>
      <c r="CH331" s="9"/>
      <c r="CI331" s="9"/>
      <c r="CJ331" s="9"/>
      <c r="CK331" s="9"/>
      <c r="CL331" s="9"/>
      <c r="CM331" s="9"/>
      <c r="CN331" s="9"/>
    </row>
    <row r="332" spans="1:92" x14ac:dyDescent="0.25">
      <c r="A332" s="33" t="s">
        <v>0</v>
      </c>
      <c r="B332" s="32">
        <v>0</v>
      </c>
      <c r="C332" s="30">
        <v>0</v>
      </c>
      <c r="D332" s="9">
        <v>0</v>
      </c>
      <c r="E332" s="9">
        <v>0</v>
      </c>
      <c r="F332" s="9">
        <v>0</v>
      </c>
      <c r="G332" s="9">
        <v>0</v>
      </c>
      <c r="H332" s="9">
        <v>0</v>
      </c>
      <c r="I332" s="9">
        <v>0</v>
      </c>
      <c r="J332" s="9">
        <v>1500</v>
      </c>
      <c r="K332" s="9">
        <v>4500</v>
      </c>
      <c r="L332" s="9">
        <v>7500</v>
      </c>
      <c r="M332" s="9">
        <v>9000</v>
      </c>
      <c r="N332" s="9">
        <v>9000</v>
      </c>
      <c r="O332" s="16">
        <f t="shared" si="191"/>
        <v>31500</v>
      </c>
      <c r="P332" s="9">
        <v>9000</v>
      </c>
      <c r="Q332" s="9">
        <v>9000</v>
      </c>
      <c r="R332" s="9">
        <v>9000</v>
      </c>
      <c r="S332" s="9">
        <v>9000</v>
      </c>
      <c r="T332" s="9">
        <v>9000</v>
      </c>
      <c r="U332" s="9">
        <v>9000</v>
      </c>
      <c r="V332" s="9">
        <v>9000</v>
      </c>
      <c r="W332" s="9">
        <v>9000</v>
      </c>
      <c r="X332" s="9">
        <v>9000</v>
      </c>
      <c r="Y332" s="9">
        <v>9000</v>
      </c>
      <c r="Z332" s="9">
        <v>9000</v>
      </c>
      <c r="AA332" s="9">
        <v>9000</v>
      </c>
      <c r="AB332" s="9">
        <v>9000</v>
      </c>
      <c r="AC332" s="9">
        <v>9000</v>
      </c>
      <c r="AD332" s="9">
        <v>9000</v>
      </c>
      <c r="AE332" s="9">
        <v>9000</v>
      </c>
      <c r="AF332" s="16">
        <f t="shared" si="161"/>
        <v>108000</v>
      </c>
      <c r="AG332" s="31">
        <v>0</v>
      </c>
      <c r="AH332" s="31">
        <f t="shared" si="192"/>
        <v>0</v>
      </c>
      <c r="AI332" s="30">
        <f t="shared" si="162"/>
        <v>0</v>
      </c>
      <c r="AJ332" s="30">
        <f t="shared" si="163"/>
        <v>0</v>
      </c>
      <c r="AK332" s="30">
        <f t="shared" si="164"/>
        <v>0</v>
      </c>
      <c r="AL332" s="30">
        <f t="shared" si="165"/>
        <v>0</v>
      </c>
      <c r="AM332" s="30">
        <f t="shared" si="166"/>
        <v>0</v>
      </c>
      <c r="AN332" s="9">
        <f t="shared" si="167"/>
        <v>0</v>
      </c>
      <c r="AO332" s="19">
        <f t="shared" si="168"/>
        <v>0</v>
      </c>
      <c r="AP332" s="19">
        <f t="shared" si="169"/>
        <v>0</v>
      </c>
      <c r="AQ332" s="19">
        <f t="shared" si="170"/>
        <v>0</v>
      </c>
      <c r="AR332" s="19">
        <f t="shared" si="171"/>
        <v>0</v>
      </c>
      <c r="AS332" s="19">
        <f t="shared" si="172"/>
        <v>0</v>
      </c>
      <c r="AT332" s="16">
        <f t="shared" si="173"/>
        <v>0</v>
      </c>
      <c r="AU332" s="19">
        <f t="shared" si="174"/>
        <v>0</v>
      </c>
      <c r="AV332" s="19">
        <f t="shared" si="175"/>
        <v>0</v>
      </c>
      <c r="AW332" s="19">
        <f t="shared" si="176"/>
        <v>0</v>
      </c>
      <c r="AX332" s="19">
        <f t="shared" si="177"/>
        <v>0</v>
      </c>
      <c r="AY332" s="19">
        <f t="shared" si="178"/>
        <v>0</v>
      </c>
      <c r="AZ332" s="19">
        <f t="shared" si="179"/>
        <v>0</v>
      </c>
      <c r="BA332" s="19">
        <f t="shared" si="180"/>
        <v>0</v>
      </c>
      <c r="BB332" s="19">
        <f t="shared" si="181"/>
        <v>0</v>
      </c>
      <c r="BC332" s="19">
        <f t="shared" si="182"/>
        <v>0</v>
      </c>
      <c r="BD332" s="19">
        <f t="shared" si="183"/>
        <v>0</v>
      </c>
      <c r="BE332" s="19">
        <f t="shared" si="184"/>
        <v>0</v>
      </c>
      <c r="BF332" s="19">
        <f t="shared" si="185"/>
        <v>0</v>
      </c>
      <c r="BG332" s="19">
        <f t="shared" si="186"/>
        <v>0</v>
      </c>
      <c r="BH332" s="19">
        <f t="shared" si="187"/>
        <v>0</v>
      </c>
      <c r="BI332" s="19">
        <f t="shared" si="188"/>
        <v>0</v>
      </c>
      <c r="BJ332" s="19">
        <f t="shared" si="189"/>
        <v>0</v>
      </c>
      <c r="BK332" s="16">
        <f t="shared" si="190"/>
        <v>0</v>
      </c>
      <c r="BM332" s="9"/>
      <c r="BN332" s="9"/>
      <c r="BO332" s="9"/>
      <c r="BP332" s="9"/>
      <c r="BQ332" s="9"/>
      <c r="BR332" s="9"/>
      <c r="BS332" s="9"/>
      <c r="BT332" s="9"/>
      <c r="BU332" s="9"/>
      <c r="BV332" s="9"/>
      <c r="BW332" s="9"/>
      <c r="BX332" s="9"/>
      <c r="BY332" s="9"/>
      <c r="BZ332" s="9"/>
      <c r="CA332" s="9"/>
      <c r="CB332" s="9"/>
      <c r="CC332" s="9"/>
      <c r="CD332" s="9"/>
      <c r="CE332" s="9"/>
      <c r="CF332" s="9"/>
      <c r="CG332" s="9"/>
      <c r="CH332" s="9"/>
      <c r="CI332" s="9"/>
      <c r="CJ332" s="9"/>
      <c r="CK332" s="9"/>
      <c r="CL332" s="9"/>
      <c r="CM332" s="9"/>
      <c r="CN332" s="9"/>
    </row>
    <row r="333" spans="1:92" ht="16.5" thickBot="1" x14ac:dyDescent="0.3">
      <c r="A333" s="25"/>
      <c r="B333" s="29"/>
      <c r="C333" s="27">
        <f t="shared" ref="C333:AE333" si="193">SUM(C5:C332)</f>
        <v>942471270.39200008</v>
      </c>
      <c r="D333" s="27">
        <f t="shared" si="193"/>
        <v>948236878.40500021</v>
      </c>
      <c r="E333" s="27">
        <f t="shared" si="193"/>
        <v>953372760.94700027</v>
      </c>
      <c r="F333" s="27">
        <f t="shared" si="193"/>
        <v>960815631.84100032</v>
      </c>
      <c r="G333" s="27">
        <f t="shared" si="193"/>
        <v>968461942.98500001</v>
      </c>
      <c r="H333" s="27">
        <f t="shared" si="193"/>
        <v>975264834.66600001</v>
      </c>
      <c r="I333" s="27">
        <f t="shared" si="193"/>
        <v>987838974.27399993</v>
      </c>
      <c r="J333" s="27">
        <f t="shared" si="193"/>
        <v>1000243984.2368333</v>
      </c>
      <c r="K333" s="27">
        <f t="shared" si="193"/>
        <v>1006088044.6398331</v>
      </c>
      <c r="L333" s="27">
        <f t="shared" si="193"/>
        <v>1017654725.441</v>
      </c>
      <c r="M333" s="27">
        <f t="shared" si="193"/>
        <v>1029059866.8025001</v>
      </c>
      <c r="N333" s="27">
        <f t="shared" si="193"/>
        <v>1033663622.8190001</v>
      </c>
      <c r="O333" s="26">
        <f t="shared" si="191"/>
        <v>11823172537.449167</v>
      </c>
      <c r="P333" s="27">
        <f t="shared" si="193"/>
        <v>1038667594.3290001</v>
      </c>
      <c r="Q333" s="27">
        <f t="shared" si="193"/>
        <v>1044262431.094</v>
      </c>
      <c r="R333" s="27">
        <f t="shared" si="193"/>
        <v>1050399526.9465001</v>
      </c>
      <c r="S333" s="27">
        <f t="shared" si="193"/>
        <v>1057001265.9375004</v>
      </c>
      <c r="T333" s="27">
        <f t="shared" si="193"/>
        <v>1063564799.0715002</v>
      </c>
      <c r="U333" s="27">
        <f t="shared" si="193"/>
        <v>1070193195.2530001</v>
      </c>
      <c r="V333" s="27">
        <f t="shared" si="193"/>
        <v>1077037499.4740002</v>
      </c>
      <c r="W333" s="27">
        <f t="shared" si="193"/>
        <v>1084318330.9560001</v>
      </c>
      <c r="X333" s="27">
        <f t="shared" si="193"/>
        <v>1091286709.5679998</v>
      </c>
      <c r="Y333" s="27">
        <f t="shared" si="193"/>
        <v>1101880909.142</v>
      </c>
      <c r="Z333" s="27">
        <f t="shared" si="193"/>
        <v>1111893470.1015003</v>
      </c>
      <c r="AA333" s="27">
        <f t="shared" si="193"/>
        <v>1116809996.7305</v>
      </c>
      <c r="AB333" s="27">
        <f t="shared" si="193"/>
        <v>1122026922.0865004</v>
      </c>
      <c r="AC333" s="27">
        <f t="shared" si="193"/>
        <v>1127850623.6595001</v>
      </c>
      <c r="AD333" s="27">
        <f t="shared" si="193"/>
        <v>1134061943.9855006</v>
      </c>
      <c r="AE333" s="27">
        <f t="shared" si="193"/>
        <v>1140667540.6165004</v>
      </c>
      <c r="AF333" s="26">
        <f t="shared" si="161"/>
        <v>13241591940.644503</v>
      </c>
      <c r="AG333" s="28">
        <v>0</v>
      </c>
      <c r="AH333" s="27">
        <f>SUM(AH5:AH332)</f>
        <v>2400830.84</v>
      </c>
      <c r="AI333" s="27">
        <f t="shared" ref="AI333:BK333" si="194">SUM(AI5:AI332)</f>
        <v>2411946</v>
      </c>
      <c r="AJ333" s="27">
        <f t="shared" si="194"/>
        <v>2424196.0999999996</v>
      </c>
      <c r="AK333" s="27">
        <f t="shared" si="194"/>
        <v>2452891.1500000008</v>
      </c>
      <c r="AL333" s="27">
        <f t="shared" si="194"/>
        <v>2485367.4</v>
      </c>
      <c r="AM333" s="27">
        <f t="shared" si="194"/>
        <v>2505711.2999999998</v>
      </c>
      <c r="AN333" s="27">
        <f t="shared" si="194"/>
        <v>2532668.2812448791</v>
      </c>
      <c r="AO333" s="27">
        <f t="shared" si="194"/>
        <v>2558796.8817197443</v>
      </c>
      <c r="AP333" s="27">
        <f t="shared" si="194"/>
        <v>2570086.5140386336</v>
      </c>
      <c r="AQ333" s="27">
        <f t="shared" si="194"/>
        <v>2607808.9080309593</v>
      </c>
      <c r="AR333" s="27">
        <f t="shared" si="194"/>
        <v>2646443.505045488</v>
      </c>
      <c r="AS333" s="27">
        <f t="shared" si="194"/>
        <v>2655553.4151735161</v>
      </c>
      <c r="AT333" s="26">
        <f t="shared" si="194"/>
        <v>30252300.295253217</v>
      </c>
      <c r="AU333" s="27">
        <f t="shared" si="194"/>
        <v>2668209.6142629748</v>
      </c>
      <c r="AV333" s="27">
        <f t="shared" si="194"/>
        <v>2682303.3729999289</v>
      </c>
      <c r="AW333" s="27">
        <f t="shared" si="194"/>
        <v>2697518.0273486022</v>
      </c>
      <c r="AX333" s="27">
        <f t="shared" si="194"/>
        <v>2715791.2812655126</v>
      </c>
      <c r="AY333" s="27">
        <f t="shared" si="194"/>
        <v>2734172.8556761155</v>
      </c>
      <c r="AZ333" s="27">
        <f t="shared" si="194"/>
        <v>2750655.6044245549</v>
      </c>
      <c r="BA333" s="27">
        <f t="shared" si="194"/>
        <v>2767341.8566447571</v>
      </c>
      <c r="BB333" s="27">
        <f t="shared" si="194"/>
        <v>2785088.6349693402</v>
      </c>
      <c r="BC333" s="27">
        <f t="shared" si="194"/>
        <v>2800123.7708419478</v>
      </c>
      <c r="BD333" s="27">
        <f t="shared" si="194"/>
        <v>2839985.8445712682</v>
      </c>
      <c r="BE333" s="27">
        <f t="shared" si="194"/>
        <v>2880379.1293943538</v>
      </c>
      <c r="BF333" s="27">
        <f t="shared" si="194"/>
        <v>2891016.1288787685</v>
      </c>
      <c r="BG333" s="27">
        <f t="shared" si="194"/>
        <v>2902699.0844847686</v>
      </c>
      <c r="BH333" s="27">
        <f t="shared" si="194"/>
        <v>2917313.0010995273</v>
      </c>
      <c r="BI333" s="27">
        <f t="shared" si="194"/>
        <v>2932980.014469434</v>
      </c>
      <c r="BJ333" s="27">
        <f t="shared" si="194"/>
        <v>2949853.6369080604</v>
      </c>
      <c r="BK333" s="26">
        <f t="shared" si="194"/>
        <v>34151609.562362902</v>
      </c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</row>
    <row r="334" spans="1:92" ht="16.5" thickTop="1" x14ac:dyDescent="0.25">
      <c r="A334" s="25"/>
      <c r="B334" s="24"/>
      <c r="C334" s="23"/>
      <c r="AG334" s="23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16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16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</row>
    <row r="335" spans="1:92" x14ac:dyDescent="0.25">
      <c r="A335" s="17"/>
      <c r="B335" s="15"/>
      <c r="C335" s="11"/>
      <c r="AG335" s="14"/>
      <c r="AH335" s="22"/>
      <c r="AI335" s="22"/>
      <c r="AJ335" s="22"/>
      <c r="AK335" s="22"/>
      <c r="AL335" s="22"/>
      <c r="AM335" s="22"/>
      <c r="AN335" s="22"/>
      <c r="AO335" s="22"/>
      <c r="AP335" s="22"/>
      <c r="AQ335" s="22"/>
      <c r="AX335" s="22"/>
      <c r="AY335" s="22"/>
      <c r="AZ335" s="22"/>
      <c r="BA335" s="22"/>
      <c r="BB335" s="22"/>
      <c r="BC335" s="22"/>
      <c r="BD335" s="22"/>
      <c r="BE335" s="22"/>
      <c r="BF335" s="22"/>
      <c r="BG335" s="22"/>
    </row>
    <row r="336" spans="1:92" x14ac:dyDescent="0.25">
      <c r="A336" s="17"/>
      <c r="B336" s="15"/>
      <c r="C336" s="11"/>
      <c r="AG336" s="21"/>
      <c r="AH336" s="9"/>
      <c r="AN336" s="9"/>
    </row>
    <row r="337" spans="1:63" x14ac:dyDescent="0.25">
      <c r="A337" s="17"/>
      <c r="B337" s="15"/>
      <c r="C337" s="11"/>
      <c r="AG337" s="14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16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16"/>
    </row>
    <row r="338" spans="1:63" x14ac:dyDescent="0.25">
      <c r="A338" s="17"/>
      <c r="B338" s="15"/>
      <c r="C338" s="11"/>
      <c r="AG338" s="14"/>
      <c r="AH338" s="9"/>
      <c r="AI338" s="9"/>
      <c r="AJ338" s="9"/>
      <c r="AN338" s="9"/>
      <c r="AW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16"/>
    </row>
    <row r="339" spans="1:63" x14ac:dyDescent="0.25">
      <c r="A339" s="17"/>
      <c r="B339" s="15"/>
      <c r="C339" s="11"/>
      <c r="AG339" s="14"/>
      <c r="AH339" s="19"/>
      <c r="AI339" s="19"/>
      <c r="AJ339" s="19"/>
      <c r="AK339" s="19"/>
      <c r="AL339" s="19"/>
      <c r="AM339" s="19"/>
      <c r="AN339" s="9"/>
      <c r="AO339" s="9"/>
      <c r="AP339" s="9"/>
      <c r="AQ339" s="9"/>
      <c r="AR339" s="9"/>
      <c r="AS339" s="9"/>
      <c r="AT339" s="16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16"/>
    </row>
    <row r="340" spans="1:63" x14ac:dyDescent="0.25">
      <c r="A340" s="17"/>
      <c r="B340" s="15"/>
      <c r="C340" s="11"/>
      <c r="AG340" s="14"/>
      <c r="AH340" s="19"/>
      <c r="AI340" s="19"/>
      <c r="AJ340" s="19"/>
      <c r="AK340" s="19"/>
      <c r="AL340" s="19"/>
      <c r="AM340" s="19"/>
      <c r="AN340" s="9"/>
      <c r="AO340" s="9"/>
      <c r="AP340" s="9"/>
      <c r="AQ340" s="9"/>
      <c r="AR340" s="9"/>
      <c r="AS340" s="9"/>
      <c r="AT340" s="16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16"/>
    </row>
    <row r="341" spans="1:63" x14ac:dyDescent="0.25">
      <c r="A341" s="17"/>
      <c r="B341" s="15"/>
      <c r="C341" s="11"/>
      <c r="AG341" s="14"/>
      <c r="AH341" s="19"/>
      <c r="AI341" s="19"/>
      <c r="AJ341" s="19"/>
      <c r="AK341" s="19"/>
      <c r="AL341" s="19"/>
      <c r="AM341" s="19"/>
      <c r="AN341" s="9"/>
      <c r="AO341" s="9"/>
      <c r="AP341" s="9"/>
      <c r="AQ341" s="9"/>
      <c r="AR341" s="9"/>
      <c r="AS341" s="9"/>
      <c r="AT341" s="16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16"/>
    </row>
    <row r="342" spans="1:63" x14ac:dyDescent="0.25">
      <c r="A342" s="17"/>
      <c r="B342" s="15"/>
      <c r="C342" s="11"/>
      <c r="AG342" s="14"/>
      <c r="AH342" s="20"/>
      <c r="AI342" s="20"/>
      <c r="AJ342" s="20"/>
      <c r="AK342" s="20"/>
      <c r="AL342" s="20"/>
      <c r="AM342" s="20"/>
      <c r="AN342" s="9"/>
      <c r="AY342" s="19"/>
      <c r="AZ342" s="19"/>
      <c r="BA342" s="19"/>
      <c r="BB342" s="19"/>
      <c r="BC342" s="19"/>
      <c r="BD342" s="19"/>
      <c r="BE342" s="19"/>
      <c r="BF342" s="19"/>
      <c r="BG342" s="19"/>
      <c r="BH342" s="19"/>
      <c r="BI342" s="19"/>
      <c r="BJ342" s="19"/>
      <c r="BK342" s="18"/>
    </row>
    <row r="343" spans="1:63" x14ac:dyDescent="0.25">
      <c r="A343" s="17"/>
      <c r="B343" s="15"/>
      <c r="C343" s="11"/>
      <c r="AG343" s="14"/>
      <c r="AH343" s="9"/>
      <c r="AN343" s="9"/>
    </row>
    <row r="344" spans="1:63" x14ac:dyDescent="0.25">
      <c r="A344" s="17"/>
      <c r="B344" s="15"/>
      <c r="C344" s="11"/>
      <c r="AG344" s="14"/>
      <c r="AH344" s="9"/>
      <c r="AN344" s="9"/>
    </row>
    <row r="345" spans="1:63" x14ac:dyDescent="0.25">
      <c r="A345" s="17"/>
      <c r="B345" s="15"/>
      <c r="C345" s="11"/>
      <c r="AG345" s="14"/>
      <c r="AH345" s="9"/>
      <c r="AI345" s="9"/>
      <c r="AJ345" s="9"/>
      <c r="AK345" s="9"/>
      <c r="AL345" s="9"/>
      <c r="AM345" s="9"/>
      <c r="AN345" s="9"/>
    </row>
    <row r="346" spans="1:63" x14ac:dyDescent="0.25">
      <c r="A346" s="17"/>
      <c r="B346" s="15"/>
      <c r="C346" s="11"/>
      <c r="AG346" s="14"/>
      <c r="AH346" s="9"/>
      <c r="AN346" s="9"/>
    </row>
    <row r="347" spans="1:63" x14ac:dyDescent="0.25">
      <c r="A347" s="17"/>
      <c r="B347" s="15"/>
      <c r="C347" s="11"/>
      <c r="AG347" s="14"/>
      <c r="AH347" s="9"/>
      <c r="AN347" s="9"/>
    </row>
    <row r="348" spans="1:63" x14ac:dyDescent="0.25">
      <c r="A348" s="17"/>
      <c r="B348" s="15"/>
      <c r="C348" s="11"/>
      <c r="AG348" s="14"/>
      <c r="AH348" s="9"/>
      <c r="AN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16"/>
    </row>
    <row r="349" spans="1:63" x14ac:dyDescent="0.25">
      <c r="A349" s="17"/>
      <c r="B349" s="15"/>
      <c r="C349" s="11"/>
      <c r="AG349" s="14"/>
      <c r="AH349" s="9"/>
      <c r="AN349" s="9"/>
    </row>
    <row r="350" spans="1:63" x14ac:dyDescent="0.25">
      <c r="A350" s="13"/>
      <c r="B350" s="15"/>
      <c r="C350" s="11"/>
      <c r="AG350" s="14"/>
      <c r="AH350" s="9"/>
      <c r="AN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16"/>
    </row>
    <row r="351" spans="1:63" x14ac:dyDescent="0.25">
      <c r="A351" s="13"/>
      <c r="B351" s="15"/>
      <c r="C351" s="11"/>
      <c r="AG351" s="14"/>
      <c r="AH351" s="9"/>
      <c r="AN351" s="9"/>
    </row>
    <row r="352" spans="1:63" x14ac:dyDescent="0.25">
      <c r="A352" s="13"/>
      <c r="B352" s="15"/>
      <c r="C352" s="11"/>
      <c r="AG352" s="14"/>
      <c r="AH352" s="9"/>
      <c r="AN352" s="9"/>
    </row>
    <row r="353" spans="1:40" s="1" customFormat="1" x14ac:dyDescent="0.25">
      <c r="A353" s="13"/>
      <c r="B353" s="5"/>
      <c r="C353" s="11"/>
      <c r="O353" s="2"/>
      <c r="AF353" s="2"/>
      <c r="AG353" s="10"/>
      <c r="AH353" s="9"/>
      <c r="AN353" s="9"/>
    </row>
    <row r="354" spans="1:40" s="1" customFormat="1" x14ac:dyDescent="0.25">
      <c r="A354" s="13"/>
      <c r="B354" s="5"/>
      <c r="C354" s="11"/>
      <c r="O354" s="2"/>
      <c r="AF354" s="2"/>
      <c r="AG354" s="10"/>
      <c r="AH354" s="9"/>
      <c r="AN354" s="9"/>
    </row>
    <row r="355" spans="1:40" s="1" customFormat="1" x14ac:dyDescent="0.25">
      <c r="A355" s="13"/>
      <c r="B355" s="5"/>
      <c r="C355" s="11"/>
      <c r="O355" s="2"/>
      <c r="AF355" s="2"/>
      <c r="AG355" s="10"/>
      <c r="AH355" s="9"/>
    </row>
    <row r="356" spans="1:40" s="1" customFormat="1" x14ac:dyDescent="0.25">
      <c r="A356" s="12"/>
      <c r="B356" s="5"/>
      <c r="C356" s="11"/>
      <c r="O356" s="2"/>
      <c r="AF356" s="2"/>
      <c r="AG356" s="10"/>
      <c r="AH356" s="9"/>
    </row>
    <row r="357" spans="1:40" s="1" customFormat="1" x14ac:dyDescent="0.25">
      <c r="A357" s="12"/>
      <c r="B357" s="5"/>
      <c r="C357" s="11"/>
      <c r="O357" s="2"/>
      <c r="AF357" s="2"/>
      <c r="AG357" s="10"/>
      <c r="AH357" s="9"/>
    </row>
    <row r="358" spans="1:40" s="1" customFormat="1" x14ac:dyDescent="0.25">
      <c r="A358" s="12"/>
      <c r="B358" s="5"/>
      <c r="C358" s="11"/>
      <c r="O358" s="2"/>
      <c r="AF358" s="2"/>
      <c r="AG358" s="10"/>
      <c r="AH358" s="9"/>
    </row>
    <row r="359" spans="1:40" s="1" customFormat="1" x14ac:dyDescent="0.25">
      <c r="A359" s="12"/>
      <c r="B359" s="5"/>
      <c r="C359" s="11"/>
      <c r="O359" s="2"/>
      <c r="AF359" s="2"/>
      <c r="AG359" s="10"/>
      <c r="AH359" s="9"/>
    </row>
    <row r="360" spans="1:40" s="1" customFormat="1" x14ac:dyDescent="0.25">
      <c r="A360" s="12"/>
      <c r="B360" s="5"/>
      <c r="C360" s="11"/>
      <c r="O360" s="2"/>
      <c r="AF360" s="2"/>
      <c r="AG360" s="10"/>
      <c r="AH360" s="9"/>
    </row>
    <row r="361" spans="1:40" s="1" customFormat="1" x14ac:dyDescent="0.25">
      <c r="A361" s="12"/>
      <c r="B361" s="5"/>
      <c r="C361" s="11"/>
      <c r="O361" s="2"/>
      <c r="AF361" s="2"/>
      <c r="AG361" s="10"/>
      <c r="AH361" s="9"/>
    </row>
    <row r="362" spans="1:40" s="1" customFormat="1" x14ac:dyDescent="0.25">
      <c r="A362" s="12"/>
      <c r="B362" s="5"/>
      <c r="C362" s="11"/>
      <c r="O362" s="2"/>
      <c r="AF362" s="2"/>
      <c r="AG362" s="10"/>
      <c r="AH362" s="9"/>
    </row>
    <row r="363" spans="1:40" s="1" customFormat="1" x14ac:dyDescent="0.25">
      <c r="A363" s="12"/>
      <c r="B363" s="5"/>
      <c r="C363" s="11"/>
      <c r="O363" s="2"/>
      <c r="AF363" s="2"/>
      <c r="AG363" s="10"/>
      <c r="AH363" s="9"/>
    </row>
    <row r="364" spans="1:40" s="1" customFormat="1" x14ac:dyDescent="0.25">
      <c r="A364" s="12"/>
      <c r="B364" s="5"/>
      <c r="C364" s="11"/>
      <c r="O364" s="2"/>
      <c r="AF364" s="2"/>
      <c r="AG364" s="10"/>
      <c r="AH364" s="9"/>
    </row>
    <row r="365" spans="1:40" s="1" customFormat="1" x14ac:dyDescent="0.25">
      <c r="A365" s="12"/>
      <c r="B365" s="5"/>
      <c r="C365" s="11"/>
      <c r="O365" s="2"/>
      <c r="AF365" s="2"/>
      <c r="AG365" s="10"/>
      <c r="AH365" s="9"/>
    </row>
    <row r="366" spans="1:40" s="1" customFormat="1" x14ac:dyDescent="0.25">
      <c r="A366" s="12"/>
      <c r="B366" s="5"/>
      <c r="C366" s="11"/>
      <c r="O366" s="2"/>
      <c r="AF366" s="2"/>
      <c r="AG366" s="10"/>
      <c r="AH366" s="9"/>
    </row>
    <row r="367" spans="1:40" s="1" customFormat="1" x14ac:dyDescent="0.25">
      <c r="A367" s="12"/>
      <c r="B367" s="5"/>
      <c r="C367" s="11"/>
      <c r="O367" s="2"/>
      <c r="AF367" s="2"/>
      <c r="AG367" s="10"/>
      <c r="AH367" s="9"/>
    </row>
    <row r="368" spans="1:40" s="1" customFormat="1" x14ac:dyDescent="0.25">
      <c r="A368" s="12"/>
      <c r="B368" s="5"/>
      <c r="C368" s="11"/>
      <c r="O368" s="2"/>
      <c r="AF368" s="2"/>
      <c r="AG368" s="10"/>
      <c r="AH368" s="9"/>
    </row>
    <row r="369" spans="1:34" s="1" customFormat="1" x14ac:dyDescent="0.25">
      <c r="A369" s="12"/>
      <c r="B369" s="5"/>
      <c r="C369" s="11"/>
      <c r="O369" s="2"/>
      <c r="AF369" s="2"/>
      <c r="AG369" s="10"/>
      <c r="AH369" s="9"/>
    </row>
    <row r="370" spans="1:34" s="1" customFormat="1" x14ac:dyDescent="0.25">
      <c r="A370" s="12"/>
      <c r="B370" s="5"/>
      <c r="C370" s="11"/>
      <c r="O370" s="2"/>
      <c r="AF370" s="2"/>
      <c r="AG370" s="10"/>
      <c r="AH370" s="9"/>
    </row>
    <row r="371" spans="1:34" s="1" customFormat="1" x14ac:dyDescent="0.25">
      <c r="A371" s="12"/>
      <c r="B371" s="5"/>
      <c r="C371" s="11"/>
      <c r="O371" s="2"/>
      <c r="AF371" s="2"/>
      <c r="AG371" s="10"/>
      <c r="AH371" s="9"/>
    </row>
    <row r="372" spans="1:34" s="1" customFormat="1" x14ac:dyDescent="0.25">
      <c r="A372" s="12"/>
      <c r="B372" s="5"/>
      <c r="C372" s="11"/>
      <c r="O372" s="2"/>
      <c r="AF372" s="2"/>
      <c r="AG372" s="10"/>
      <c r="AH372" s="9"/>
    </row>
    <row r="373" spans="1:34" s="1" customFormat="1" x14ac:dyDescent="0.25">
      <c r="A373" s="12"/>
      <c r="B373" s="5"/>
      <c r="C373" s="11"/>
      <c r="O373" s="2"/>
      <c r="AF373" s="2"/>
      <c r="AG373" s="10"/>
      <c r="AH373" s="9"/>
    </row>
    <row r="374" spans="1:34" s="1" customFormat="1" x14ac:dyDescent="0.25">
      <c r="A374" s="12"/>
      <c r="B374" s="5"/>
      <c r="C374" s="11"/>
      <c r="O374" s="2"/>
      <c r="AF374" s="2"/>
      <c r="AG374" s="10"/>
      <c r="AH374" s="9"/>
    </row>
    <row r="375" spans="1:34" s="1" customFormat="1" x14ac:dyDescent="0.25">
      <c r="A375" s="12"/>
      <c r="B375" s="5"/>
      <c r="C375" s="11"/>
      <c r="O375" s="2"/>
      <c r="AF375" s="2"/>
      <c r="AG375" s="10"/>
      <c r="AH375" s="9"/>
    </row>
    <row r="376" spans="1:34" s="1" customFormat="1" x14ac:dyDescent="0.25">
      <c r="A376" s="12"/>
      <c r="B376" s="5"/>
      <c r="C376" s="11"/>
      <c r="O376" s="2"/>
      <c r="AF376" s="2"/>
      <c r="AG376" s="10"/>
      <c r="AH376" s="9"/>
    </row>
    <row r="377" spans="1:34" s="1" customFormat="1" x14ac:dyDescent="0.25">
      <c r="A377" s="8"/>
      <c r="B377" s="5"/>
      <c r="C377" s="11"/>
      <c r="O377" s="2"/>
      <c r="AF377" s="2"/>
      <c r="AG377" s="10"/>
      <c r="AH377" s="9"/>
    </row>
    <row r="378" spans="1:34" s="1" customFormat="1" x14ac:dyDescent="0.25">
      <c r="A378" s="8"/>
      <c r="B378" s="5"/>
      <c r="C378" s="11"/>
      <c r="O378" s="2"/>
      <c r="AF378" s="2"/>
      <c r="AG378" s="10"/>
      <c r="AH378" s="9"/>
    </row>
    <row r="379" spans="1:34" s="1" customFormat="1" x14ac:dyDescent="0.25">
      <c r="A379" s="8"/>
      <c r="B379" s="5"/>
      <c r="C379" s="11"/>
      <c r="O379" s="2"/>
      <c r="AF379" s="2"/>
      <c r="AG379" s="10"/>
      <c r="AH379" s="9"/>
    </row>
    <row r="380" spans="1:34" s="1" customFormat="1" x14ac:dyDescent="0.25">
      <c r="A380" s="8"/>
      <c r="B380" s="5"/>
      <c r="C380" s="11"/>
      <c r="O380" s="2"/>
      <c r="AF380" s="2"/>
      <c r="AG380" s="10"/>
      <c r="AH380" s="9"/>
    </row>
    <row r="381" spans="1:34" s="1" customFormat="1" x14ac:dyDescent="0.25">
      <c r="A381" s="8"/>
      <c r="B381" s="5"/>
      <c r="C381" s="11"/>
      <c r="O381" s="2"/>
      <c r="AF381" s="2"/>
      <c r="AG381" s="10"/>
      <c r="AH381" s="9"/>
    </row>
    <row r="382" spans="1:34" s="1" customFormat="1" x14ac:dyDescent="0.25">
      <c r="A382" s="8"/>
      <c r="B382" s="5"/>
      <c r="C382" s="4"/>
      <c r="O382" s="2"/>
      <c r="AF382" s="2"/>
      <c r="AG382" s="3"/>
    </row>
    <row r="383" spans="1:34" s="1" customFormat="1" x14ac:dyDescent="0.25">
      <c r="A383" s="8"/>
      <c r="B383" s="5"/>
      <c r="C383" s="4"/>
      <c r="O383" s="2"/>
      <c r="AF383" s="2"/>
      <c r="AG383" s="3"/>
    </row>
    <row r="384" spans="1:34" s="1" customFormat="1" x14ac:dyDescent="0.25">
      <c r="A384" s="8"/>
      <c r="B384" s="5"/>
      <c r="C384" s="4"/>
      <c r="O384" s="2"/>
      <c r="AF384" s="2"/>
      <c r="AG384" s="3"/>
    </row>
    <row r="385" spans="1:33" s="1" customFormat="1" x14ac:dyDescent="0.25">
      <c r="A385" s="8"/>
      <c r="B385" s="5"/>
      <c r="C385" s="4"/>
      <c r="O385" s="2"/>
      <c r="AF385" s="2"/>
      <c r="AG385" s="3"/>
    </row>
    <row r="386" spans="1:33" s="1" customFormat="1" x14ac:dyDescent="0.25">
      <c r="A386" s="8"/>
      <c r="B386" s="5"/>
      <c r="C386" s="4"/>
      <c r="O386" s="2"/>
      <c r="AF386" s="2"/>
      <c r="AG386" s="3"/>
    </row>
    <row r="387" spans="1:33" s="1" customFormat="1" x14ac:dyDescent="0.25">
      <c r="A387" s="8"/>
      <c r="B387" s="5"/>
      <c r="C387" s="4"/>
      <c r="O387" s="2"/>
      <c r="AF387" s="2"/>
      <c r="AG387" s="3"/>
    </row>
    <row r="388" spans="1:33" s="1" customFormat="1" x14ac:dyDescent="0.25">
      <c r="A388" s="8"/>
      <c r="B388" s="5"/>
      <c r="C388" s="4"/>
      <c r="O388" s="2"/>
      <c r="AF388" s="2"/>
      <c r="AG388" s="3"/>
    </row>
    <row r="389" spans="1:33" s="1" customFormat="1" x14ac:dyDescent="0.25">
      <c r="A389" s="8"/>
      <c r="B389" s="5"/>
      <c r="C389" s="4"/>
      <c r="O389" s="2"/>
      <c r="AF389" s="2"/>
      <c r="AG389" s="3"/>
    </row>
    <row r="390" spans="1:33" s="1" customFormat="1" x14ac:dyDescent="0.25">
      <c r="A390" s="8"/>
      <c r="B390" s="5"/>
      <c r="C390" s="4"/>
      <c r="O390" s="2"/>
      <c r="AF390" s="2"/>
      <c r="AG390" s="3"/>
    </row>
    <row r="391" spans="1:33" s="1" customFormat="1" x14ac:dyDescent="0.25">
      <c r="A391" s="8"/>
      <c r="B391" s="5"/>
      <c r="C391" s="4"/>
      <c r="O391" s="2"/>
      <c r="AF391" s="2"/>
      <c r="AG391" s="3"/>
    </row>
    <row r="392" spans="1:33" s="1" customFormat="1" x14ac:dyDescent="0.25">
      <c r="A392" s="7"/>
      <c r="O392" s="2"/>
      <c r="AF392" s="2"/>
    </row>
    <row r="393" spans="1:33" s="1" customFormat="1" x14ac:dyDescent="0.25">
      <c r="A393" s="7"/>
      <c r="O393" s="2"/>
      <c r="AF393" s="2"/>
    </row>
    <row r="394" spans="1:33" s="1" customFormat="1" x14ac:dyDescent="0.25">
      <c r="A394" s="7"/>
      <c r="O394" s="2"/>
      <c r="AF394" s="2"/>
    </row>
    <row r="395" spans="1:33" s="1" customFormat="1" x14ac:dyDescent="0.25">
      <c r="A395" s="7"/>
      <c r="O395" s="2"/>
      <c r="AF395" s="2"/>
    </row>
    <row r="396" spans="1:33" s="1" customFormat="1" x14ac:dyDescent="0.25">
      <c r="A396" s="7"/>
      <c r="O396" s="2"/>
      <c r="AF396" s="2"/>
    </row>
    <row r="397" spans="1:33" s="1" customFormat="1" x14ac:dyDescent="0.25">
      <c r="A397" s="7"/>
      <c r="O397" s="2"/>
      <c r="AF397" s="2"/>
    </row>
    <row r="398" spans="1:33" s="1" customFormat="1" x14ac:dyDescent="0.25">
      <c r="A398" s="7"/>
      <c r="O398" s="2"/>
      <c r="AF398" s="2"/>
    </row>
    <row r="399" spans="1:33" s="1" customFormat="1" x14ac:dyDescent="0.25">
      <c r="A399" s="7"/>
      <c r="O399" s="2"/>
      <c r="AF399" s="2"/>
    </row>
    <row r="400" spans="1:33" s="1" customFormat="1" x14ac:dyDescent="0.25">
      <c r="A400" s="7"/>
      <c r="O400" s="2"/>
      <c r="AF400" s="2"/>
    </row>
    <row r="401" spans="1:32" s="1" customFormat="1" x14ac:dyDescent="0.25">
      <c r="A401" s="7"/>
      <c r="O401" s="2"/>
      <c r="AF401" s="2"/>
    </row>
    <row r="402" spans="1:32" s="1" customFormat="1" x14ac:dyDescent="0.25">
      <c r="A402" s="7"/>
      <c r="O402" s="2"/>
      <c r="AF402" s="2"/>
    </row>
    <row r="403" spans="1:32" s="1" customFormat="1" x14ac:dyDescent="0.25">
      <c r="A403" s="7"/>
      <c r="O403" s="2"/>
      <c r="AF403" s="2"/>
    </row>
    <row r="404" spans="1:32" s="1" customFormat="1" x14ac:dyDescent="0.25">
      <c r="A404" s="7"/>
      <c r="O404" s="2"/>
      <c r="AF404" s="2"/>
    </row>
    <row r="405" spans="1:32" s="1" customFormat="1" x14ac:dyDescent="0.25">
      <c r="A405" s="7"/>
      <c r="O405" s="2"/>
      <c r="AF405" s="2"/>
    </row>
    <row r="406" spans="1:32" s="1" customFormat="1" x14ac:dyDescent="0.25">
      <c r="A406" s="7"/>
      <c r="O406" s="2"/>
      <c r="AF406" s="2"/>
    </row>
    <row r="407" spans="1:32" s="1" customFormat="1" x14ac:dyDescent="0.25">
      <c r="A407" s="7"/>
      <c r="O407" s="2"/>
      <c r="AF407" s="2"/>
    </row>
    <row r="411" spans="1:32" s="1" customFormat="1" x14ac:dyDescent="0.25">
      <c r="A411" s="6"/>
      <c r="O411" s="2"/>
      <c r="AF411" s="2"/>
    </row>
    <row r="412" spans="1:32" s="1" customFormat="1" x14ac:dyDescent="0.25">
      <c r="A412" s="6"/>
      <c r="O412" s="2"/>
      <c r="AF412" s="2"/>
    </row>
    <row r="414" spans="1:32" s="1" customFormat="1" x14ac:dyDescent="0.25">
      <c r="A414" s="6"/>
      <c r="O414" s="2"/>
      <c r="AF414" s="2"/>
    </row>
  </sheetData>
  <autoFilter ref="A4:DI333"/>
  <pageMargins left="0.7" right="0.7" top="1" bottom="0.75" header="0.55000000000000004" footer="0.55000000000000004"/>
  <pageSetup scale="29" fitToWidth="5" fitToHeight="0" orientation="landscape" r:id="rId1"/>
  <rowBreaks count="3" manualBreakCount="3">
    <brk id="105" max="62" man="1"/>
    <brk id="205" max="62" man="1"/>
    <brk id="305" max="62" man="1"/>
  </rowBreaks>
  <colBreaks count="3" manualBreakCount="3">
    <brk id="15" max="332" man="1"/>
    <brk id="32" max="332" man="1"/>
    <brk id="46" max="3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Gas</vt:lpstr>
      <vt:lpstr>Gas!Print_Area</vt:lpstr>
      <vt:lpstr>Gas!Print_Titles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2014-12-10T15:41:18Z</dcterms:created>
  <dcterms:modified xsi:type="dcterms:W3CDTF">2014-12-10T15:41:23Z</dcterms:modified>
</cp:coreProperties>
</file>