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-45" windowWidth="20730" windowHeight="6405"/>
  </bookViews>
  <sheets>
    <sheet name="KY Electric Revenue by revenue " sheetId="2" r:id="rId1"/>
    <sheet name="Load growth withn rate cases" sheetId="4" r:id="rId2"/>
    <sheet name="KY Management Report" sheetId="3" r:id="rId3"/>
    <sheet name="Scenario Info" sheetId="1" r:id="rId4"/>
  </sheets>
  <calcPr calcId="145621" iterate="1"/>
</workbook>
</file>

<file path=xl/calcChain.xml><?xml version="1.0" encoding="utf-8"?>
<calcChain xmlns="http://schemas.openxmlformats.org/spreadsheetml/2006/main">
  <c r="K37" i="2" l="1"/>
  <c r="L37" i="2" s="1"/>
  <c r="M37" i="2" s="1"/>
  <c r="N37" i="2" s="1"/>
  <c r="J37" i="2"/>
  <c r="I37" i="2"/>
  <c r="N34" i="2"/>
  <c r="M34" i="2"/>
  <c r="L34" i="2"/>
  <c r="K34" i="2"/>
  <c r="J34" i="2"/>
  <c r="N18" i="2" l="1"/>
  <c r="M18" i="2"/>
  <c r="L18" i="2"/>
  <c r="K18" i="2"/>
  <c r="J18" i="2"/>
  <c r="N15" i="2"/>
  <c r="M15" i="2"/>
  <c r="L15" i="2"/>
  <c r="K15" i="2"/>
  <c r="J15" i="2"/>
  <c r="N12" i="2"/>
  <c r="M12" i="2"/>
  <c r="L12" i="2"/>
  <c r="K12" i="2"/>
  <c r="J12" i="2"/>
  <c r="J13" i="2" s="1"/>
  <c r="I18" i="2"/>
  <c r="I15" i="2"/>
  <c r="I12" i="2"/>
  <c r="H18" i="2"/>
  <c r="H15" i="2"/>
  <c r="H12" i="2"/>
  <c r="M13" i="2" l="1"/>
  <c r="L16" i="2"/>
  <c r="K19" i="2"/>
  <c r="J16" i="2"/>
  <c r="N13" i="2"/>
  <c r="M16" i="2"/>
  <c r="L19" i="2"/>
  <c r="I22" i="2"/>
  <c r="I33" i="2" s="1"/>
  <c r="I35" i="2" s="1"/>
  <c r="K13" i="2"/>
  <c r="M19" i="2"/>
  <c r="L13" i="2"/>
  <c r="K16" i="2"/>
  <c r="J19" i="2"/>
  <c r="K22" i="2"/>
  <c r="K33" i="2" s="1"/>
  <c r="K35" i="2" s="1"/>
  <c r="N16" i="2"/>
  <c r="L22" i="2"/>
  <c r="L33" i="2" s="1"/>
  <c r="L35" i="2" s="1"/>
  <c r="N19" i="2"/>
  <c r="M22" i="2"/>
  <c r="J22" i="2"/>
  <c r="N22" i="2"/>
  <c r="N33" i="2" s="1"/>
  <c r="N35" i="2" s="1"/>
  <c r="O13" i="3"/>
  <c r="J14" i="3"/>
  <c r="I13" i="3"/>
  <c r="B41" i="2"/>
  <c r="B13" i="3"/>
  <c r="J23" i="2" l="1"/>
  <c r="J33" i="2"/>
  <c r="J35" i="2" s="1"/>
  <c r="M23" i="2"/>
  <c r="M33" i="2"/>
  <c r="M35" i="2" s="1"/>
  <c r="O22" i="2"/>
  <c r="O24" i="2"/>
  <c r="L23" i="2"/>
  <c r="N23" i="2"/>
  <c r="K23" i="2"/>
  <c r="J13" i="3"/>
  <c r="G13" i="3" l="1"/>
  <c r="N13" i="3" s="1"/>
  <c r="F13" i="3"/>
  <c r="M13" i="3" s="1"/>
  <c r="E13" i="3"/>
  <c r="L13" i="3" s="1"/>
  <c r="L14" i="3" s="1"/>
  <c r="D13" i="3"/>
  <c r="K13" i="3" s="1"/>
  <c r="K14" i="3" s="1"/>
  <c r="C13" i="3"/>
  <c r="N14" i="3" l="1"/>
  <c r="M14" i="3"/>
  <c r="D41" i="2"/>
  <c r="E41" i="2"/>
  <c r="F41" i="2"/>
  <c r="G41" i="2"/>
  <c r="C41" i="2"/>
  <c r="K46" i="2"/>
  <c r="L46" i="2"/>
  <c r="M46" i="2"/>
  <c r="J46" i="2"/>
  <c r="I46" i="2"/>
</calcChain>
</file>

<file path=xl/sharedStrings.xml><?xml version="1.0" encoding="utf-8"?>
<sst xmlns="http://schemas.openxmlformats.org/spreadsheetml/2006/main" count="389" uniqueCount="352">
  <si>
    <t>Scenario</t>
  </si>
  <si>
    <t>KY 2014 BP</t>
  </si>
  <si>
    <t>PPL Consolidated</t>
  </si>
  <si>
    <t>  (Dollars)</t>
  </si>
  <si>
    <t> (Dollars)</t>
  </si>
  <si>
    <t>KY Electric Revenue by revenue class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</si>
  <si>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</si>
  <si>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</si>
  <si>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</si>
  <si>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</si>
  <si>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</si>
  <si>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 xml:space="preserve">Scenario Run Date/Time: </t>
  </si>
  <si>
    <t> April 21, 2014 14:14:28</t>
  </si>
  <si>
    <t>#,##0.00%_);[Red](#,##0.00%);" "</t>
  </si>
  <si>
    <t>Version ID: 1</t>
  </si>
  <si>
    <t>Executable version: 5.07</t>
  </si>
  <si>
    <t>Base Year: 201001.0</t>
  </si>
  <si>
    <t>Years run monthly: 9</t>
  </si>
  <si>
    <t>Scenario Actuals Date: 201312.0</t>
  </si>
  <si>
    <t>#,##0.0_);[Red](#,##0.0);" "</t>
  </si>
  <si>
    <t>Updated 2014.03.21-12:30 Attribute</t>
  </si>
  <si>
    <t>KY Dec 2013 Base Attributes (2014 BP)</t>
  </si>
  <si>
    <t>#,##0.00_);[Red](#,##0.00);" "</t>
  </si>
  <si>
    <t>#,##0.000_);[Red](#,##0.000);" "</t>
  </si>
  <si>
    <t>Updated 2014.03.21-12:30 Formula</t>
  </si>
  <si>
    <t>KY Dec 2013 Logic case (2014 BP)</t>
  </si>
  <si>
    <t>#,##0.0000_);[Red](#,##0.0000);" "</t>
  </si>
  <si>
    <t>#,##0.00000_);[Red](#,##0.00000);" "</t>
  </si>
  <si>
    <t>Updated 2014.03.21-11:40 Overlay</t>
  </si>
  <si>
    <t>KY Dec 2013 Merged Time data cases (2014 BP)</t>
  </si>
  <si>
    <t>#,##0.000000_);[Red](#,##0.000000);" "</t>
  </si>
  <si>
    <t>Updated 0 Overlay</t>
  </si>
  <si>
    <t>E010211 Temp Data</t>
  </si>
  <si>
    <t>#,##0%_);[Red](#,##0%);" "</t>
  </si>
  <si>
    <t>Updated 2014.01.20-10:14 Actuals</t>
  </si>
  <si>
    <t>KY Dec 2013 Actual case (2014 BP)</t>
  </si>
  <si>
    <t>#,##0.0%_);[Red](#,##0.0%);" "</t>
  </si>
  <si>
    <t>Reports with Actuals Date::</t>
  </si>
  <si>
    <t>#,##0.000%_);[Red](#,##0.000%);" "</t>
  </si>
  <si>
    <t xml:space="preserve">   Capital Stock Expense</t>
  </si>
  <si>
    <t>#,##0.0000%_);[Red](#,##0.0000%);" "</t>
  </si>
  <si>
    <t xml:space="preserve">   KY Income Tax - NOL Utilized</t>
  </si>
  <si>
    <t>#,##0.00000%_);[Red](#,##0.00000%);" "</t>
  </si>
  <si>
    <t xml:space="preserve">   KY Income Tax - NOL Summary</t>
  </si>
  <si>
    <t>\\fs01\financialplanning\UIDesktopApplication\ProgramFiles\planner.jar</t>
  </si>
  <si>
    <t>#,##0.000000%_);[Red](#,##0.000000%);" "</t>
  </si>
  <si>
    <t xml:space="preserve">   KY Electric Tariff Rates (Budget)</t>
  </si>
  <si>
    <t>\\fs01\folderredirect$\E010211\UIPlanner\temp</t>
  </si>
  <si>
    <t xml:space="preserve">   KY Electric Base Revenue by Rate Code</t>
  </si>
  <si>
    <t>\\fs01\financialplanning\UIDesktopApplication\Java\jdk1.6.0_24\jre\bin\java.exe</t>
  </si>
  <si>
    <t>$#,##0.0_);[Red]($#,##0.0);" "</t>
  </si>
  <si>
    <t xml:space="preserve">   Bond - by Issue</t>
  </si>
  <si>
    <t>$#,##0.00_);[Red]($#,##0.00);" "</t>
  </si>
  <si>
    <t>$#,##0.000_);[Red]($#,##0.000);" "</t>
  </si>
  <si>
    <t>$#,##0.0000_);[Red]($#,##0.0000);" "</t>
  </si>
  <si>
    <t>$#,##0.00000_);[Red]($#,##0.00000);" "</t>
  </si>
  <si>
    <t>$#,##0.000000_);[Red]($#,##0.000000);" "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</si>
  <si>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</si>
  <si>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</si>
  <si>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</si>
  <si>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</si>
  <si>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</si>
  <si>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</si>
  <si>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</si>
  <si>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#,##0)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</si>
  <si>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</si>
  <si>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</si>
  <si>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</si>
  <si>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</si>
  <si>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</si>
  <si>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</si>
  <si>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</si>
  <si>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</si>
  <si>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</si>
  <si>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</si>
  <si>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</si>
  <si>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</si>
  <si>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</si>
  <si>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</si>
  <si>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</si>
  <si>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</si>
  <si>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</si>
  <si>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</si>
  <si>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</si>
  <si>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</si>
  <si>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</si>
  <si>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BU:[]</t>
  </si>
  <si>
    <t>BT:[]</t>
  </si>
  <si>
    <t>BK:[ECR Base Energy + Demand - Termination/Roll-in Revenue (Roll-in negative)]</t>
  </si>
  <si>
    <t>BJ:[ECR Base Demand - Termination/Roll-in Revenue (Roll-in - negative)]</t>
  </si>
  <si>
    <t>BI:[ECR Base Energy - Termination/Roll-in Revenue (Roll-in - negative)]</t>
  </si>
  <si>
    <t>BG:[Notes:]</t>
  </si>
  <si>
    <t>BF:[Percent Weather Normalized Load CY vs PY]</t>
  </si>
  <si>
    <t>BE:[Weather Normalized Load CY vs PY]</t>
  </si>
  <si>
    <t>BD:[Weather Normalized Load prior year (MWH)]</t>
  </si>
  <si>
    <t>BB:[Weather Normalized Load (MWH)]</t>
  </si>
  <si>
    <t>BA:[Weather Variance (MWh)]</t>
  </si>
  <si>
    <t>AZ:[Weather Normalized Load:]</t>
  </si>
  <si>
    <t>AX:[YTD Customer Forecast]</t>
  </si>
  <si>
    <t>AW:[YTD Energy Forecast (MWh)]</t>
  </si>
  <si>
    <t>AV:[YTD Base Energy Revenue]</t>
  </si>
  <si>
    <t>AU:[]</t>
  </si>
  <si>
    <t>AT:[check]</t>
  </si>
  <si>
    <t>AS:[Total Revenue]</t>
  </si>
  <si>
    <t>AR:[DSM Revenue]</t>
  </si>
  <si>
    <t>AQ:[ECR (Base + Mech) Revenue]</t>
  </si>
  <si>
    <t>AP:[Fuel (Base + FAC) Revenue]</t>
  </si>
  <si>
    <t>AO:[Non Fuel Base Revenue]</t>
  </si>
  <si>
    <t>AN:[Summary:]</t>
  </si>
  <si>
    <t>AM:[]</t>
  </si>
  <si>
    <t>AL:[Total Rate Case Revenue]</t>
  </si>
  <si>
    <t>AK:[FERC Rate Case Revenue]</t>
  </si>
  <si>
    <t>AJ:[VA Rate Case Revenue]</t>
  </si>
  <si>
    <t>AI:[KPSC Rate Case Revenue]</t>
  </si>
  <si>
    <t>AH:[]</t>
  </si>
  <si>
    <t>AG:[Total Rate Change for Class]</t>
  </si>
  <si>
    <t>AF:[FERC Rate Change for Class]</t>
  </si>
  <si>
    <t>AE:[KPSC Rate Change for Class]</t>
  </si>
  <si>
    <t>AD:[Class % of Total]</t>
  </si>
  <si>
    <t>AC:[Total Revenue Across Class in Jurisdiction]</t>
  </si>
  <si>
    <t>AB:[FERC Goal Seek Rate Change Revenue]</t>
  </si>
  <si>
    <t>AA:[KPSC Goal Seek Rate Change Revenue]</t>
  </si>
  <si>
    <t>Z:[Rate Case Revenue:]</t>
  </si>
  <si>
    <t>Y:[Total Base Revenues (Use on Goal Seek Rev Req)]</t>
  </si>
  <si>
    <t>X:[Total Revenues]</t>
  </si>
  <si>
    <t>W:[MSR Revenues]</t>
  </si>
  <si>
    <t>V:[VDT Revenues]</t>
  </si>
  <si>
    <t>T:[ECR Tracker Revenue (Accrual Month)]</t>
  </si>
  <si>
    <t>S:[FAC Revenue (Accrual Month)]</t>
  </si>
  <si>
    <t>R:[DSM Revenues]</t>
  </si>
  <si>
    <t>Q:[Total Base Fuel Revenue]</t>
  </si>
  <si>
    <t>P:[Total Demand Revenue]</t>
  </si>
  <si>
    <t>O:[Base Energy Revenue]</t>
  </si>
  <si>
    <t>N:[ECR Base Revenues]</t>
  </si>
  <si>
    <t>M:[Total Customer Revenue]</t>
  </si>
  <si>
    <t>L:[Total Revenues:]</t>
  </si>
  <si>
    <t>G:[]</t>
  </si>
  <si>
    <t>F:[Demand Forecast]</t>
  </si>
  <si>
    <t>E:[Energy Forecast (MWh)]</t>
  </si>
  <si>
    <t>D:[Customer Count]</t>
  </si>
  <si>
    <t>C:[Stats:]</t>
  </si>
  <si>
    <t>B:[]</t>
  </si>
  <si>
    <t>KY Electric Revenue Class Total </t>
  </si>
  <si>
    <t xml:space="preserve">KY Electric Revenue by revenue </t>
  </si>
  <si>
    <t>Year 2013</t>
  </si>
  <si>
    <t>Year 2014</t>
  </si>
  <si>
    <t>Year 2015</t>
  </si>
  <si>
    <t>Year 2016</t>
  </si>
  <si>
    <t>Year 2017</t>
  </si>
  <si>
    <t>Year 2018</t>
  </si>
  <si>
    <t>GROWTH</t>
  </si>
  <si>
    <t>Low-Level Planning Entity Total </t>
  </si>
  <si>
    <t>G:[Retail Revenue:]</t>
  </si>
  <si>
    <t>H:[Residential Electric Revenue]</t>
  </si>
  <si>
    <t>I:[Commercial Electric Revenue]</t>
  </si>
  <si>
    <t>J:[Industrial Electric Revenue]</t>
  </si>
  <si>
    <t>K:[Street Lighting Revenue]</t>
  </si>
  <si>
    <t>L:[Public Authority Electric Revenue]</t>
  </si>
  <si>
    <t>M:[Sales for Resale]</t>
  </si>
  <si>
    <t>N:[Electric ECR Revenue]</t>
  </si>
  <si>
    <t>O:[Electric DSM Revenue]</t>
  </si>
  <si>
    <t>P:[Sales for Resale Electric Swap]</t>
  </si>
  <si>
    <t>Q:[Sales for Resale Intercompany]</t>
  </si>
  <si>
    <t>R:[Sales for Resale - OSS]</t>
  </si>
  <si>
    <t>T:[Misc Electric Revenues]</t>
  </si>
  <si>
    <t>U:[Less Rent From Electric Property I/C]</t>
  </si>
  <si>
    <t>V:[KPSC Electric Rate Case Revenue]</t>
  </si>
  <si>
    <t>W:[FERC Electric Rate Case Revenue]</t>
  </si>
  <si>
    <t xml:space="preserve">          Y:[Total Electric Revenue]</t>
  </si>
  <si>
    <t>Z:[]</t>
  </si>
  <si>
    <t>AA:[Residential Gas Revenue]</t>
  </si>
  <si>
    <t>AB:[Commercial Gas Revenue]</t>
  </si>
  <si>
    <t>AC:[Industrial Gas Revenue]</t>
  </si>
  <si>
    <t>AD:[Public Authority Gas Revenue]</t>
  </si>
  <si>
    <t>AE:[Transportation Gas Revenue]</t>
  </si>
  <si>
    <t>AF:[Intercompany Gas Sales]</t>
  </si>
  <si>
    <t>AH:[Misc Gas Revenues]</t>
  </si>
  <si>
    <t>AI:[Less Rent From Gas Property I/C]</t>
  </si>
  <si>
    <t>AJ:[Gas DSM Revenue]</t>
  </si>
  <si>
    <t>AK:[Gas GLT Revenue]</t>
  </si>
  <si>
    <t>AL:[Purchased Gas Adjustment]</t>
  </si>
  <si>
    <t>AM:[KPSC Gas Rate Case Revenue]</t>
  </si>
  <si>
    <t xml:space="preserve">          AN:[Total Gas Rate Revenue]</t>
  </si>
  <si>
    <t>AO:[]</t>
  </si>
  <si>
    <t>AP:[Gas Off System Sales]</t>
  </si>
  <si>
    <t>AQ:[]</t>
  </si>
  <si>
    <t>AR:[Total Retail Revenue]</t>
  </si>
  <si>
    <t>AS:[]</t>
  </si>
  <si>
    <t>AT:[Cost of Electric Sales]</t>
  </si>
  <si>
    <t>AV:[Steam Fuel Expense]</t>
  </si>
  <si>
    <t>AW:[Other Generation Fuel Expense]</t>
  </si>
  <si>
    <t xml:space="preserve">          AX:[Total Fuel Electric Cost]</t>
  </si>
  <si>
    <t>AY:[Start-up Fuel Expense]</t>
  </si>
  <si>
    <t>AZ:[Coal For Resale Expense]</t>
  </si>
  <si>
    <t>BA:[501.3 - Steam Fuel Exp Rec OSS]</t>
  </si>
  <si>
    <t>BB:[555.1 - Purchased Power OSS]</t>
  </si>
  <si>
    <t>BC:[555.3 - Purchased Power OSS I/C]</t>
  </si>
  <si>
    <t>BD:[Other Electric  Cost- OSS]</t>
  </si>
  <si>
    <t>BE:[Purchase Power Internal]</t>
  </si>
  <si>
    <t>BF:[Purchase Power - External]</t>
  </si>
  <si>
    <t>BG:[Purchase Power Demand]</t>
  </si>
  <si>
    <t>BH:[Other Power Expense 557]</t>
  </si>
  <si>
    <t>BI:[Electric Cost - COS]</t>
  </si>
  <si>
    <t>BJ:[SO2/NOX Emission Allowances]</t>
  </si>
  <si>
    <t>BK:[Electric Cost-ECR Steam Fuel Expense]</t>
  </si>
  <si>
    <t>BL:[Electric Cost - ECR Other]</t>
  </si>
  <si>
    <t>BM:[Electric Cost - ECR Depreciation]</t>
  </si>
  <si>
    <t>BN:[Electric Cost - ECR Property Tax]</t>
  </si>
  <si>
    <t>BO:[Electric Cost - DSM]</t>
  </si>
  <si>
    <t>BP:[Electric Cost - DSM Depreciation]</t>
  </si>
  <si>
    <t>BQ:[Electric Cost - DSM Other]</t>
  </si>
  <si>
    <t>BR:[Transmission by Others]</t>
  </si>
  <si>
    <t>BS:[Transmission by Others - I/C]</t>
  </si>
  <si>
    <t xml:space="preserve">          BT:[Total Cost of Electric Sales]</t>
  </si>
  <si>
    <t>BV:[Costs of Gas Sales]</t>
  </si>
  <si>
    <t>BW:[Transportation Transmission Gas GSC]</t>
  </si>
  <si>
    <t>BX:[Gas Transmission Line Purchases GSC]</t>
  </si>
  <si>
    <t>BY:[Uncollectible Accounts GSC 904.2]</t>
  </si>
  <si>
    <t>BZ:[Exchange Gas]</t>
  </si>
  <si>
    <t>CA:[Purchased Gas Calcu Exp 807.4]</t>
  </si>
  <si>
    <t>CB:[Other Purchased Gas Exp 807.5]</t>
  </si>
  <si>
    <t>CC:[Storage Withdrawals]</t>
  </si>
  <si>
    <t>CD:[Storage Injections]</t>
  </si>
  <si>
    <t>CE:[Gas Used for Compressor Station - Credit]</t>
  </si>
  <si>
    <t>CF:[Gas Used for Other Operations]</t>
  </si>
  <si>
    <t>CG:[Other Gas Supply Expenses]</t>
  </si>
  <si>
    <t>CH:[Storage Losses]</t>
  </si>
  <si>
    <t>CI:[Gas Cost - DSM - 908.4]</t>
  </si>
  <si>
    <t>CJ:[Gas Cost - DSM Depreciation - 403.5]</t>
  </si>
  <si>
    <t>CK:[Gas Cost-GLT Depreciation - 403.6]</t>
  </si>
  <si>
    <t>CL:[Other Gas Distribution Exp GLT - 880.1]</t>
  </si>
  <si>
    <t>CM:[Other Mains/Serv Exp GLT - 874.1]</t>
  </si>
  <si>
    <t>CN:[Meter/Reg Expense GLT - 878.1]</t>
  </si>
  <si>
    <t>CO:[Cust Install Expense GLT - 879.1]</t>
  </si>
  <si>
    <t>CP:[Mtce-Gas Mains-Distr GLT - 887.1]</t>
  </si>
  <si>
    <t>CQ:[Mtce-Oth Services - GLT - 892.1]</t>
  </si>
  <si>
    <t>CR:[Gas Cost - GLT Property Tax - 408.8]</t>
  </si>
  <si>
    <t>CS:[Interco Gas Sales GSC]</t>
  </si>
  <si>
    <t xml:space="preserve">          CT:[Total Cost of Gas Sales]</t>
  </si>
  <si>
    <t>CU:[]</t>
  </si>
  <si>
    <t>CV:[Total Cost of sales Electric and Gas]</t>
  </si>
  <si>
    <t>CW:[]</t>
  </si>
  <si>
    <t>CX:[Gas Transmission Line Purchases - OSS]</t>
  </si>
  <si>
    <t>CY:[]</t>
  </si>
  <si>
    <t>CZ:[Cost of Sales General]</t>
  </si>
  <si>
    <t>DA:[]</t>
  </si>
  <si>
    <t>DB:[Total Gross Margin]</t>
  </si>
  <si>
    <t>DC:[]</t>
  </si>
  <si>
    <t>DD:[O&amp;M Expense]</t>
  </si>
  <si>
    <t>DM:[Non-Fuel O&amp;M Expense]</t>
  </si>
  <si>
    <t>DQ:[Property and Other Taxes]</t>
  </si>
  <si>
    <t>DR:[Total O&amp;M Expense]</t>
  </si>
  <si>
    <t>DS:[]</t>
  </si>
  <si>
    <t>DT:[EEI Income - 418.2]</t>
  </si>
  <si>
    <t>DU:[Equity In Earnings]</t>
  </si>
  <si>
    <t>DV:[]</t>
  </si>
  <si>
    <t>DW:[Equity Earnings]</t>
  </si>
  <si>
    <t>DX:[Other Deductions 426.11]</t>
  </si>
  <si>
    <t>DY:[Donations 426]</t>
  </si>
  <si>
    <t>DZ:[Non Utility Operating Exp (Other Inc &amp; Exp) 401.1]</t>
  </si>
  <si>
    <t>EA:[Non Utility Operating Exp 401.0]</t>
  </si>
  <si>
    <t>EB:[Non Utility Revenues 400.1]</t>
  </si>
  <si>
    <t>EC:[Misc Nonopr Income - Other Inc &amp; Ded 421.3]</t>
  </si>
  <si>
    <t>ED:[Merch, Job and Contr Work Exp 416.1]</t>
  </si>
  <si>
    <t>EE:[Rev Non Utility Operations 417.5]</t>
  </si>
  <si>
    <t>EF:[Energy Related Business Revenue 417.0]</t>
  </si>
  <si>
    <t>EG:[Rev Non Utility Operations 417.4]</t>
  </si>
  <si>
    <t>EH:[AFUDC Equity Interest Income]</t>
  </si>
  <si>
    <t>EI:[Lobbying Expenses 426.4]</t>
  </si>
  <si>
    <t>EJ:[Penalties 426.7]</t>
  </si>
  <si>
    <t>EK:[Misc Nonoperating income 421.4]</t>
  </si>
  <si>
    <t>EL:[Rent From Electric Property I/C - 454.2]</t>
  </si>
  <si>
    <t>EM:[Rent From Electric Property I/C PPL - 454.3]</t>
  </si>
  <si>
    <t>EN:[Rent From Gas Property I/C - 493.1]</t>
  </si>
  <si>
    <t>EO:[Rent From Gas Property I/C PPL - 493.2]</t>
  </si>
  <si>
    <t>EP:[Rents Exp Steam I/C - 507.1]</t>
  </si>
  <si>
    <t>EQ:[Rents Exp Transmission I/C - 567.1]</t>
  </si>
  <si>
    <t>ER:[Rents Other I/C - 931.1]</t>
  </si>
  <si>
    <t>ES:[Interest and Dividends (other)]</t>
  </si>
  <si>
    <t>EV:[Interest and Dividends]</t>
  </si>
  <si>
    <t>EW:[Total Other Income &amp; Expense]</t>
  </si>
  <si>
    <t>EX:[]</t>
  </si>
  <si>
    <t>EY:[EBITDA]</t>
  </si>
  <si>
    <t>EZ:[]</t>
  </si>
  <si>
    <t>FA:[Electric Book Depreciation from Existing Plant]</t>
  </si>
  <si>
    <t>FB:[Less ECR Depreciation and GLT Depreciation]</t>
  </si>
  <si>
    <t>FC:[COR Liability Amortization]</t>
  </si>
  <si>
    <t>FD:[Salvage Liability Amortization]</t>
  </si>
  <si>
    <t>FE:[Depreciation Expense KPSC AFUDC]</t>
  </si>
  <si>
    <t>FF:[Reg Debits-CTC amortizarion]</t>
  </si>
  <si>
    <t>FG:[Regulatory Credits Accretion 407.4]</t>
  </si>
  <si>
    <t>FH:[Depreciation &amp; Amortization]</t>
  </si>
  <si>
    <t>FI:[]</t>
  </si>
  <si>
    <t>FJ:[EBIT]</t>
  </si>
  <si>
    <t>FK:[]</t>
  </si>
  <si>
    <t>FP:[Total Interest Expense]</t>
  </si>
  <si>
    <t>FQ:[]</t>
  </si>
  <si>
    <t>FR:[Other Special Items]</t>
  </si>
  <si>
    <t>FS:[Def Fed Inc Tax Exp Opr Inc (Spec Items) 410.5]</t>
  </si>
  <si>
    <t>FT:[Fed Inc Tax - Util Opr (Spec Item) 409.7]</t>
  </si>
  <si>
    <t>FU:[State Inc Tax - Util Opr (Spec Item) 409.8]</t>
  </si>
  <si>
    <t>FV:[Def Fed Inc Tax Spec Items BLT 410.1]</t>
  </si>
  <si>
    <t>FW:[Def State Inc Tax Spec Items BLT 410.7]</t>
  </si>
  <si>
    <t>FX:[Def Fed Inc Tax CR Spec Items BLT 411.2]</t>
  </si>
  <si>
    <t>FY:[Def State Inc Tax CR Spec Items BLT 411.3]</t>
  </si>
  <si>
    <t>FZ:[Def State Inc Tax Exp Opr Inc (Spec Items) 410.6]</t>
  </si>
  <si>
    <t>GA:[Fed Inc Tax Exp Opr Inc (Spec Items) 409.5]</t>
  </si>
  <si>
    <t>GB:[State Inc Tax Exp Opr Inc (Spec Items) 409.6]</t>
  </si>
  <si>
    <t>GC:[AOCI Adj EEI - 421.6]</t>
  </si>
  <si>
    <t>GD:[Uncollectible Accts (Spec Items) 904.1]</t>
  </si>
  <si>
    <t>GE:[Loss on Asset Impairments]</t>
  </si>
  <si>
    <t>GF:[Total Special Items]</t>
  </si>
  <si>
    <t>GI:[Total State and Federal Income Taxes]</t>
  </si>
  <si>
    <t>GJ:[Discountinued Operations]</t>
  </si>
  <si>
    <t>GK:[]</t>
  </si>
  <si>
    <t>GL:[Net Income]</t>
  </si>
  <si>
    <t>GM:[]</t>
  </si>
  <si>
    <t>GN:[Income from Ongoing Operations]</t>
  </si>
  <si>
    <t>GO:[]</t>
  </si>
  <si>
    <t>GP:[Net Income from Ledger]</t>
  </si>
  <si>
    <t>GQ:[Check]</t>
  </si>
  <si>
    <t>HO:[]</t>
  </si>
  <si>
    <t>IP:[]</t>
  </si>
  <si>
    <t>Ties to management report</t>
  </si>
  <si>
    <t>Ties to Revenue by revenue class</t>
  </si>
  <si>
    <t>Select Retail Revenue (excl. mechanism, Misc. Rev., OSS &amp; rate cases) in 2014BP</t>
  </si>
  <si>
    <t>5 Yr. CAGR</t>
  </si>
  <si>
    <t>Combined Revenue</t>
  </si>
  <si>
    <t>4 Yr. CAGR</t>
  </si>
  <si>
    <t>Need to isolate parts of these numbers that are load growth versus rate cases so we can add load growth piece to $ growth shown off net revenue. Dollar changes, not CAGR.</t>
  </si>
  <si>
    <t>Growth year to year retail rev.</t>
  </si>
  <si>
    <t>Growth within rate changes</t>
  </si>
  <si>
    <t>Total revenue from load growth</t>
  </si>
  <si>
    <t>Rate Case</t>
  </si>
  <si>
    <t>Case ($ Millions)</t>
  </si>
  <si>
    <t>Award</t>
  </si>
  <si>
    <t>Plan</t>
  </si>
  <si>
    <t>Kentucky Retail Test Year Mar 2014</t>
  </si>
  <si>
    <t>Kentucky Retail Test Year Mar 2016</t>
  </si>
  <si>
    <t>Kentucky Municipals (each year) avg.</t>
  </si>
  <si>
    <t>Virginia (ODP) Test Year 2014</t>
  </si>
  <si>
    <t>Virginia (ODP) Test Year 2016</t>
  </si>
  <si>
    <t>Total</t>
  </si>
  <si>
    <t>VA</t>
  </si>
  <si>
    <t>case 1</t>
  </si>
  <si>
    <t>case 2</t>
  </si>
  <si>
    <t>KU Electric</t>
  </si>
  <si>
    <t>LGE Electric</t>
  </si>
  <si>
    <t>KU Electric FERC</t>
  </si>
  <si>
    <t>all cases</t>
  </si>
  <si>
    <t>Cumulative:</t>
  </si>
  <si>
    <t>$m's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</si>
</sst>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_);[Red]\(#,##0\);&quot; &quot;"/>
    <numFmt numFmtId="165" formatCode="#,##0.00%_);[Red]\(#,##0.00%\);&quot; &quot;"/>
    <numFmt numFmtId="166" formatCode="#,##0.0000_);[Red]\(#,##0.0000\);&quot; &quot;"/>
    <numFmt numFmtId="167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color indexed="63"/>
      <name val="Calibri"/>
      <family val="2"/>
      <scheme val="minor"/>
    </font>
    <font>
      <sz val="11"/>
      <color indexed="8"/>
      <name val="PoloR"/>
      <family val="2"/>
    </font>
    <font>
      <u/>
      <sz val="7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41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164" fontId="19" fillId="0" borderId="10" xfId="0" applyNumberFormat="1" applyFont="1" applyBorder="1" applyAlignment="1">
      <alignment horizontal="left"/>
    </xf>
    <xf numFmtId="164" fontId="18" fillId="33" borderId="0" xfId="0" applyNumberFormat="1" applyFont="1" applyFill="1" applyAlignment="1">
      <alignment horizontal="left"/>
    </xf>
    <xf numFmtId="164" fontId="18" fillId="33" borderId="0" xfId="0" applyNumberFormat="1" applyFont="1" applyFill="1" applyAlignment="1">
      <alignment horizontal="right"/>
    </xf>
    <xf numFmtId="0" fontId="18" fillId="0" borderId="0" xfId="0" applyNumberFormat="1" applyFont="1" applyAlignment="1">
      <alignment horizontal="center"/>
    </xf>
    <xf numFmtId="164" fontId="18" fillId="33" borderId="11" xfId="0" applyNumberFormat="1" applyFont="1" applyFill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0" fontId="18" fillId="0" borderId="0" xfId="42" applyNumberFormat="1" applyFont="1" applyAlignment="1">
      <alignment horizontal="right"/>
    </xf>
    <xf numFmtId="10" fontId="18" fillId="0" borderId="12" xfId="42" applyNumberFormat="1" applyFont="1" applyBorder="1" applyAlignment="1">
      <alignment horizontal="right"/>
    </xf>
    <xf numFmtId="10" fontId="18" fillId="0" borderId="0" xfId="42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left"/>
    </xf>
    <xf numFmtId="164" fontId="18" fillId="0" borderId="10" xfId="0" quotePrefix="1" applyNumberFormat="1" applyFont="1" applyBorder="1" applyAlignment="1">
      <alignment horizontal="left"/>
    </xf>
    <xf numFmtId="164" fontId="18" fillId="0" borderId="0" xfId="0" quotePrefix="1" applyNumberFormat="1" applyFont="1" applyAlignment="1">
      <alignment horizontal="right"/>
    </xf>
    <xf numFmtId="0" fontId="24" fillId="0" borderId="0" xfId="0" applyNumberFormat="1" applyFont="1" applyAlignment="1">
      <alignment horizontal="center"/>
    </xf>
    <xf numFmtId="164" fontId="18" fillId="0" borderId="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center"/>
    </xf>
    <xf numFmtId="164" fontId="18" fillId="34" borderId="0" xfId="0" applyNumberFormat="1" applyFont="1" applyFill="1" applyAlignment="1">
      <alignment horizontal="right"/>
    </xf>
    <xf numFmtId="164" fontId="25" fillId="34" borderId="0" xfId="0" applyNumberFormat="1" applyFont="1" applyFill="1" applyAlignment="1">
      <alignment horizontal="left"/>
    </xf>
    <xf numFmtId="0" fontId="26" fillId="0" borderId="0" xfId="0" applyNumberFormat="1" applyFont="1" applyAlignment="1">
      <alignment horizontal="center"/>
    </xf>
    <xf numFmtId="0" fontId="27" fillId="0" borderId="0" xfId="45" applyFont="1" applyFill="1" applyBorder="1"/>
    <xf numFmtId="167" fontId="28" fillId="0" borderId="0" xfId="44" applyNumberFormat="1" applyFont="1" applyFill="1" applyBorder="1"/>
    <xf numFmtId="0" fontId="27" fillId="0" borderId="11" xfId="45" applyFont="1" applyFill="1" applyBorder="1"/>
    <xf numFmtId="167" fontId="27" fillId="0" borderId="0" xfId="45" applyNumberFormat="1" applyFont="1" applyFill="1" applyBorder="1"/>
    <xf numFmtId="0" fontId="27" fillId="0" borderId="0" xfId="45" quotePrefix="1" applyFont="1" applyFill="1" applyBorder="1" applyAlignment="1">
      <alignment horizontal="left"/>
    </xf>
    <xf numFmtId="167" fontId="27" fillId="0" borderId="11" xfId="45" applyNumberFormat="1" applyFont="1" applyFill="1" applyBorder="1"/>
    <xf numFmtId="167" fontId="28" fillId="0" borderId="11" xfId="44" applyNumberFormat="1" applyFont="1" applyFill="1" applyBorder="1"/>
    <xf numFmtId="5" fontId="18" fillId="0" borderId="0" xfId="0" applyNumberFormat="1" applyFont="1" applyAlignment="1">
      <alignment horizontal="right"/>
    </xf>
    <xf numFmtId="5" fontId="19" fillId="33" borderId="13" xfId="0" applyNumberFormat="1" applyFont="1" applyFill="1" applyBorder="1" applyAlignment="1">
      <alignment horizontal="right"/>
    </xf>
    <xf numFmtId="164" fontId="24" fillId="0" borderId="0" xfId="0" applyNumberFormat="1" applyFont="1" applyAlignment="1">
      <alignment horizontal="righ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te" xfId="15" builtinId="10" customBuiltin="1"/>
    <cellStyle name="Output" xfId="10" builtinId="21" customBuiltin="1"/>
    <cellStyle name="Percent" xfId="42" builtinId="5"/>
    <cellStyle name="Percent 2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pane xSplit="1" ySplit="3" topLeftCell="B11" activePane="bottomRight" state="frozen"/>
      <selection pane="topRight" activeCell="B1" sqref="B1"/>
      <selection pane="bottomLeft" activeCell="A4" sqref="A4"/>
      <selection pane="bottomRight" activeCell="N39" sqref="N39"/>
    </sheetView>
  </sheetViews>
  <sheetFormatPr defaultRowHeight="9" x14ac:dyDescent="0.15"/>
  <cols>
    <col min="1" max="1" width="30.7109375" style="2" customWidth="1"/>
    <col min="2" max="7" width="10.7109375" style="1" customWidth="1"/>
    <col min="8" max="8" width="19.7109375" style="1" customWidth="1"/>
    <col min="9" max="16384" width="9.140625" style="1"/>
  </cols>
  <sheetData>
    <row r="1" spans="1:15" s="3" customFormat="1" x14ac:dyDescent="0.15">
      <c r="A1" s="4"/>
    </row>
    <row r="2" spans="1:15" s="3" customFormat="1" x14ac:dyDescent="0.15">
      <c r="A2" s="4" t="s">
        <v>1</v>
      </c>
      <c r="B2" s="3" t="s">
        <v>144</v>
      </c>
      <c r="C2" s="3" t="s">
        <v>145</v>
      </c>
      <c r="D2" s="3" t="s">
        <v>146</v>
      </c>
      <c r="E2" s="3" t="s">
        <v>147</v>
      </c>
      <c r="F2" s="3" t="s">
        <v>148</v>
      </c>
      <c r="G2" s="3" t="s">
        <v>149</v>
      </c>
    </row>
    <row r="3" spans="1:15" s="3" customFormat="1" x14ac:dyDescent="0.15">
      <c r="A3" s="4"/>
    </row>
    <row r="4" spans="1:15" x14ac:dyDescent="0.15">
      <c r="A4" s="7" t="s">
        <v>142</v>
      </c>
    </row>
    <row r="5" spans="1:15" x14ac:dyDescent="0.15">
      <c r="A5" s="2" t="s">
        <v>141</v>
      </c>
    </row>
    <row r="6" spans="1:15" ht="9.75" thickBot="1" x14ac:dyDescent="0.2">
      <c r="A6" s="10" t="s">
        <v>140</v>
      </c>
    </row>
    <row r="7" spans="1:15" x14ac:dyDescent="0.15">
      <c r="A7" s="2" t="s">
        <v>139</v>
      </c>
      <c r="B7" s="1">
        <v>936204.75</v>
      </c>
      <c r="C7" s="1">
        <v>947671.19323103502</v>
      </c>
      <c r="D7" s="1">
        <v>954800.97800784197</v>
      </c>
      <c r="E7" s="1">
        <v>962242.73187475395</v>
      </c>
      <c r="F7" s="1">
        <v>969693.14689158904</v>
      </c>
      <c r="G7" s="1">
        <v>977122.71258345305</v>
      </c>
    </row>
    <row r="8" spans="1:15" x14ac:dyDescent="0.15">
      <c r="A8" s="2" t="s">
        <v>138</v>
      </c>
      <c r="B8" s="1">
        <v>32968810.063000001</v>
      </c>
      <c r="C8" s="1">
        <v>33681154.914222501</v>
      </c>
      <c r="D8" s="1">
        <v>33845104.408988103</v>
      </c>
      <c r="E8" s="1">
        <v>34092438.316840798</v>
      </c>
      <c r="F8" s="1">
        <v>34307135.572900698</v>
      </c>
      <c r="G8" s="1">
        <v>34593321.171010502</v>
      </c>
    </row>
    <row r="9" spans="1:15" x14ac:dyDescent="0.15">
      <c r="A9" s="2" t="s">
        <v>137</v>
      </c>
      <c r="B9" s="1">
        <v>93207.701279999994</v>
      </c>
      <c r="C9" s="1">
        <v>98079.195552419304</v>
      </c>
      <c r="D9" s="1">
        <v>99551.214044417895</v>
      </c>
      <c r="E9" s="1">
        <v>100481.8375165</v>
      </c>
      <c r="F9" s="1">
        <v>100890.66388715499</v>
      </c>
      <c r="G9" s="1">
        <v>101349.505471026</v>
      </c>
    </row>
    <row r="10" spans="1:15" ht="9.75" thickBot="1" x14ac:dyDescent="0.2">
      <c r="A10" s="2" t="s">
        <v>136</v>
      </c>
      <c r="I10" s="23" t="s">
        <v>325</v>
      </c>
      <c r="J10" s="15"/>
      <c r="K10" s="22"/>
      <c r="L10" s="22"/>
      <c r="M10" s="22"/>
      <c r="N10" s="22"/>
    </row>
    <row r="11" spans="1:15" ht="9.75" thickBot="1" x14ac:dyDescent="0.2">
      <c r="A11" s="10" t="s">
        <v>135</v>
      </c>
      <c r="I11" s="25">
        <v>2013</v>
      </c>
      <c r="J11" s="25">
        <v>2014</v>
      </c>
      <c r="K11" s="25">
        <v>2015</v>
      </c>
      <c r="L11" s="25">
        <v>2016</v>
      </c>
      <c r="M11" s="25">
        <v>2017</v>
      </c>
      <c r="N11" s="25">
        <v>2018</v>
      </c>
    </row>
    <row r="12" spans="1:15" x14ac:dyDescent="0.15">
      <c r="A12" s="2" t="s">
        <v>134</v>
      </c>
      <c r="B12" s="1">
        <v>152462.77131000001</v>
      </c>
      <c r="C12" s="1">
        <v>155825.71924675099</v>
      </c>
      <c r="D12" s="1">
        <v>156771.63741549099</v>
      </c>
      <c r="E12" s="1">
        <v>157782.86354697199</v>
      </c>
      <c r="F12" s="1">
        <v>158833.20512989399</v>
      </c>
      <c r="G12" s="1">
        <v>159882.32872555801</v>
      </c>
      <c r="H12" s="1" t="str">
        <f>A12</f>
        <v>M:[Total Customer Revenue]</v>
      </c>
      <c r="I12" s="1">
        <f>B12</f>
        <v>152462.77131000001</v>
      </c>
      <c r="J12" s="1">
        <f t="shared" ref="J12:N12" si="0">C12</f>
        <v>155825.71924675099</v>
      </c>
      <c r="K12" s="1">
        <f t="shared" si="0"/>
        <v>156771.63741549099</v>
      </c>
      <c r="L12" s="1">
        <f t="shared" si="0"/>
        <v>157782.86354697199</v>
      </c>
      <c r="M12" s="1">
        <f t="shared" si="0"/>
        <v>158833.20512989399</v>
      </c>
      <c r="N12" s="1">
        <f t="shared" si="0"/>
        <v>159882.32872555801</v>
      </c>
      <c r="O12" s="21"/>
    </row>
    <row r="13" spans="1:15" x14ac:dyDescent="0.15">
      <c r="A13" s="2" t="s">
        <v>133</v>
      </c>
      <c r="B13" s="1">
        <v>9269.49791</v>
      </c>
      <c r="C13" s="1">
        <v>67064.825930134495</v>
      </c>
      <c r="D13" s="1">
        <v>67627.354863964007</v>
      </c>
      <c r="E13" s="1">
        <v>68171.378739642794</v>
      </c>
      <c r="F13" s="1">
        <v>68555.238740871093</v>
      </c>
      <c r="G13" s="1">
        <v>69076.282509008</v>
      </c>
      <c r="J13" s="19">
        <f t="shared" ref="J13" si="1">+J12/I12</f>
        <v>1.0220575023519227</v>
      </c>
      <c r="K13" s="19">
        <f>+K12/J12</f>
        <v>1.0060703597154084</v>
      </c>
      <c r="L13" s="19">
        <f t="shared" ref="L13" si="2">+L12/K12</f>
        <v>1.0064503130040094</v>
      </c>
      <c r="M13" s="19">
        <f t="shared" ref="M13" si="3">+M12/L12</f>
        <v>1.0066568799634525</v>
      </c>
      <c r="N13" s="19">
        <f t="shared" ref="N13" si="4">+N12/M12</f>
        <v>1.0066051906136757</v>
      </c>
      <c r="O13" s="26"/>
    </row>
    <row r="14" spans="1:15" x14ac:dyDescent="0.15">
      <c r="A14" s="2" t="s">
        <v>132</v>
      </c>
      <c r="B14" s="1">
        <v>924341.45476999995</v>
      </c>
      <c r="C14" s="1">
        <v>957140.35803620704</v>
      </c>
      <c r="D14" s="1">
        <v>962197.03551303502</v>
      </c>
      <c r="E14" s="1">
        <v>970517.10747901199</v>
      </c>
      <c r="F14" s="1">
        <v>978227.57694884297</v>
      </c>
      <c r="G14" s="1">
        <v>988531.53241225705</v>
      </c>
      <c r="O14" s="26"/>
    </row>
    <row r="15" spans="1:15" x14ac:dyDescent="0.15">
      <c r="A15" s="2" t="s">
        <v>131</v>
      </c>
      <c r="B15" s="1">
        <v>467518.16167</v>
      </c>
      <c r="C15" s="1">
        <v>474074.53562168701</v>
      </c>
      <c r="D15" s="1">
        <v>477847.58924101101</v>
      </c>
      <c r="E15" s="1">
        <v>480537.62905349402</v>
      </c>
      <c r="F15" s="1">
        <v>481600.313295272</v>
      </c>
      <c r="G15" s="1">
        <v>482715.58527067199</v>
      </c>
      <c r="H15" s="1" t="str">
        <f t="shared" ref="H15:N15" si="5">A14</f>
        <v>O:[Base Energy Revenue]</v>
      </c>
      <c r="I15" s="1">
        <f t="shared" si="5"/>
        <v>924341.45476999995</v>
      </c>
      <c r="J15" s="1">
        <f t="shared" si="5"/>
        <v>957140.35803620704</v>
      </c>
      <c r="K15" s="1">
        <f t="shared" si="5"/>
        <v>962197.03551303502</v>
      </c>
      <c r="L15" s="1">
        <f t="shared" si="5"/>
        <v>970517.10747901199</v>
      </c>
      <c r="M15" s="1">
        <f t="shared" si="5"/>
        <v>978227.57694884297</v>
      </c>
      <c r="N15" s="1">
        <f t="shared" si="5"/>
        <v>988531.53241225705</v>
      </c>
      <c r="O15" s="21"/>
    </row>
    <row r="16" spans="1:15" x14ac:dyDescent="0.15">
      <c r="A16" s="2" t="s">
        <v>130</v>
      </c>
      <c r="B16" s="1">
        <v>876895.57921</v>
      </c>
      <c r="C16" s="1">
        <v>945651.25135260599</v>
      </c>
      <c r="D16" s="1">
        <v>950154.51040339097</v>
      </c>
      <c r="E16" s="1">
        <v>957041.83703690604</v>
      </c>
      <c r="F16" s="1">
        <v>963035.26076612901</v>
      </c>
      <c r="G16" s="1">
        <v>971041.74410921906</v>
      </c>
      <c r="J16" s="19">
        <f t="shared" ref="J16" si="6">+J15/I15</f>
        <v>1.0354835359779122</v>
      </c>
      <c r="K16" s="19">
        <f>+K15/J15</f>
        <v>1.0052831096655488</v>
      </c>
      <c r="L16" s="19">
        <f t="shared" ref="L16" si="7">+L15/K15</f>
        <v>1.0086469524004933</v>
      </c>
      <c r="M16" s="19">
        <f t="shared" ref="M16" si="8">+M15/L15</f>
        <v>1.0079447022730588</v>
      </c>
      <c r="N16" s="19">
        <f t="shared" ref="N16" si="9">+N15/M15</f>
        <v>1.010533290725204</v>
      </c>
      <c r="O16" s="26"/>
    </row>
    <row r="17" spans="1:15" x14ac:dyDescent="0.15">
      <c r="A17" s="2" t="s">
        <v>129</v>
      </c>
      <c r="B17" s="1">
        <v>50354.904759999998</v>
      </c>
      <c r="C17" s="1">
        <v>56872.249910586797</v>
      </c>
      <c r="D17" s="1">
        <v>53420.106207671197</v>
      </c>
      <c r="E17" s="1">
        <v>60288.790213194203</v>
      </c>
      <c r="F17" s="1">
        <v>58471.5338409014</v>
      </c>
      <c r="G17" s="1">
        <v>62608.954218008897</v>
      </c>
      <c r="O17" s="26"/>
    </row>
    <row r="18" spans="1:15" x14ac:dyDescent="0.15">
      <c r="A18" s="2" t="s">
        <v>128</v>
      </c>
      <c r="B18" s="1">
        <v>41251.0267199999</v>
      </c>
      <c r="C18" s="1">
        <v>34330.789330393098</v>
      </c>
      <c r="D18" s="1">
        <v>62008.037523608298</v>
      </c>
      <c r="E18" s="1">
        <v>89744.707860093302</v>
      </c>
      <c r="F18" s="1">
        <v>135160.39396548999</v>
      </c>
      <c r="G18" s="1">
        <v>167881.17180878</v>
      </c>
      <c r="H18" s="1" t="str">
        <f t="shared" ref="H18:N18" si="10">A15</f>
        <v>P:[Total Demand Revenue]</v>
      </c>
      <c r="I18" s="1">
        <f t="shared" si="10"/>
        <v>467518.16167</v>
      </c>
      <c r="J18" s="1">
        <f t="shared" si="10"/>
        <v>474074.53562168701</v>
      </c>
      <c r="K18" s="1">
        <f t="shared" si="10"/>
        <v>477847.58924101101</v>
      </c>
      <c r="L18" s="1">
        <f t="shared" si="10"/>
        <v>480537.62905349402</v>
      </c>
      <c r="M18" s="1">
        <f t="shared" si="10"/>
        <v>481600.313295272</v>
      </c>
      <c r="N18" s="1">
        <f t="shared" si="10"/>
        <v>482715.58527067199</v>
      </c>
      <c r="O18" s="21"/>
    </row>
    <row r="19" spans="1:15" x14ac:dyDescent="0.15">
      <c r="A19" s="2" t="s">
        <v>127</v>
      </c>
      <c r="B19" s="1">
        <v>77007.040590000004</v>
      </c>
      <c r="C19" s="1">
        <v>89673.0298570827</v>
      </c>
      <c r="D19" s="1">
        <v>164322.51089511099</v>
      </c>
      <c r="E19" s="1">
        <v>220604.34036788801</v>
      </c>
      <c r="F19" s="1">
        <v>238436.48111346501</v>
      </c>
      <c r="G19" s="1">
        <v>244948.78809478899</v>
      </c>
      <c r="J19" s="19">
        <f t="shared" ref="J19" si="11">+J18/I18</f>
        <v>1.0140237845055415</v>
      </c>
      <c r="K19" s="19">
        <f>+K18/J18</f>
        <v>1.0079587772297791</v>
      </c>
      <c r="L19" s="19">
        <f t="shared" ref="L19" si="12">+L18/K18</f>
        <v>1.0056294933218262</v>
      </c>
      <c r="M19" s="19">
        <f t="shared" ref="M19" si="13">+M18/L18</f>
        <v>1.0022114485474762</v>
      </c>
      <c r="N19" s="19">
        <f t="shared" ref="N19" si="14">+N18/M18</f>
        <v>1.0023157625620485</v>
      </c>
      <c r="O19" s="26"/>
    </row>
    <row r="20" spans="1:15" x14ac:dyDescent="0.15">
      <c r="A20" s="2" t="s">
        <v>126</v>
      </c>
      <c r="B20" s="1">
        <v>2.0039999999999999E-2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15" x14ac:dyDescent="0.15">
      <c r="A21" s="2" t="s">
        <v>125</v>
      </c>
      <c r="B21" s="1">
        <v>0.11696999999999901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O21" s="24" t="s">
        <v>326</v>
      </c>
    </row>
    <row r="22" spans="1:15" x14ac:dyDescent="0.15">
      <c r="A22" s="2" t="s">
        <v>124</v>
      </c>
      <c r="B22" s="1">
        <v>2599100.5739500001</v>
      </c>
      <c r="C22" s="1">
        <v>2780632.75928545</v>
      </c>
      <c r="D22" s="1">
        <v>2894348.7820632802</v>
      </c>
      <c r="E22" s="1">
        <v>3004688.6542972</v>
      </c>
      <c r="F22" s="1">
        <v>3082320.0038008601</v>
      </c>
      <c r="G22" s="1">
        <v>3146686.3871482899</v>
      </c>
      <c r="H22" s="1" t="s">
        <v>327</v>
      </c>
      <c r="I22" s="12">
        <f t="shared" ref="I22:N22" si="15">SUM(I12,I15,I18)</f>
        <v>1544322.38775</v>
      </c>
      <c r="J22" s="12">
        <f t="shared" si="15"/>
        <v>1587040.612904645</v>
      </c>
      <c r="K22" s="12">
        <f t="shared" si="15"/>
        <v>1596816.2621695371</v>
      </c>
      <c r="L22" s="12">
        <f t="shared" si="15"/>
        <v>1608837.600079478</v>
      </c>
      <c r="M22" s="12">
        <f t="shared" si="15"/>
        <v>1618661.0953740089</v>
      </c>
      <c r="N22" s="12">
        <f t="shared" si="15"/>
        <v>1631129.4464084869</v>
      </c>
      <c r="O22" s="20">
        <f>(N22/I22)^(1/5)-1</f>
        <v>1.0997524350828902E-2</v>
      </c>
    </row>
    <row r="23" spans="1:15" x14ac:dyDescent="0.15">
      <c r="A23" s="2" t="s">
        <v>123</v>
      </c>
      <c r="B23" s="1">
        <v>1544322.38775</v>
      </c>
      <c r="C23" s="1">
        <v>1587040.6129046399</v>
      </c>
      <c r="D23" s="1">
        <v>1596816.2621695299</v>
      </c>
      <c r="E23" s="1">
        <v>1608837.6000794801</v>
      </c>
      <c r="F23" s="1">
        <v>1618661.09537401</v>
      </c>
      <c r="G23" s="1">
        <v>1631129.4464084799</v>
      </c>
      <c r="I23" s="19"/>
      <c r="J23" s="19">
        <f t="shared" ref="J23" si="16">+J22/I22</f>
        <v>1.0276614685466572</v>
      </c>
      <c r="K23" s="19">
        <f>+K22/J22</f>
        <v>1.0061596717723564</v>
      </c>
      <c r="L23" s="19">
        <f t="shared" ref="L23:N23" si="17">+L22/K22</f>
        <v>1.0075283163096096</v>
      </c>
      <c r="M23" s="19">
        <f t="shared" si="17"/>
        <v>1.0061059582981189</v>
      </c>
      <c r="N23" s="19">
        <f t="shared" si="17"/>
        <v>1.0077028792933318</v>
      </c>
      <c r="O23" s="24" t="s">
        <v>328</v>
      </c>
    </row>
    <row r="24" spans="1:15" ht="9.75" thickBot="1" x14ac:dyDescent="0.2">
      <c r="A24" s="10" t="s">
        <v>122</v>
      </c>
      <c r="O24" s="20">
        <f>(N22/J22)^(1/4)-1</f>
        <v>6.8739313959864656E-3</v>
      </c>
    </row>
    <row r="25" spans="1:15" x14ac:dyDescent="0.15">
      <c r="A25" s="2" t="s">
        <v>121</v>
      </c>
      <c r="B25" s="1">
        <v>0</v>
      </c>
      <c r="C25" s="1">
        <v>0</v>
      </c>
      <c r="D25" s="1">
        <v>56467.970607101597</v>
      </c>
      <c r="E25" s="1">
        <v>56939.214240577501</v>
      </c>
      <c r="F25" s="1">
        <v>126062.973471317</v>
      </c>
      <c r="G25" s="1">
        <v>126978.49521553599</v>
      </c>
    </row>
    <row r="26" spans="1:15" x14ac:dyDescent="0.15">
      <c r="A26" s="2" t="s">
        <v>120</v>
      </c>
      <c r="B26" s="1">
        <v>0</v>
      </c>
      <c r="C26" s="1">
        <v>-1417.71447581334</v>
      </c>
      <c r="D26" s="1">
        <v>7667.8865278596204</v>
      </c>
      <c r="E26" s="1">
        <v>12895.9438283694</v>
      </c>
      <c r="F26" s="1">
        <v>14263.456366607301</v>
      </c>
      <c r="G26" s="1">
        <v>17280.0372464588</v>
      </c>
    </row>
    <row r="27" spans="1:15" x14ac:dyDescent="0.15">
      <c r="A27" s="2" t="s">
        <v>119</v>
      </c>
      <c r="B27" s="1">
        <v>11319356.9906999</v>
      </c>
      <c r="C27" s="1">
        <v>11619642.0608123</v>
      </c>
      <c r="D27" s="1">
        <v>11690194.486024801</v>
      </c>
      <c r="E27" s="1">
        <v>11776436.956932601</v>
      </c>
      <c r="F27" s="1">
        <v>11845752.8390595</v>
      </c>
      <c r="G27" s="1">
        <v>11935246.609197101</v>
      </c>
    </row>
    <row r="28" spans="1:15" s="6" customFormat="1" x14ac:dyDescent="0.15">
      <c r="A28" s="5" t="s">
        <v>118</v>
      </c>
      <c r="B28" s="6">
        <v>47.999999999999901</v>
      </c>
      <c r="C28" s="6">
        <v>48</v>
      </c>
      <c r="D28" s="6">
        <v>48</v>
      </c>
      <c r="E28" s="6">
        <v>48</v>
      </c>
      <c r="F28" s="6">
        <v>48</v>
      </c>
      <c r="G28" s="6">
        <v>48</v>
      </c>
    </row>
    <row r="29" spans="1:15" ht="15.75" x14ac:dyDescent="0.25">
      <c r="A29" s="2" t="s">
        <v>117</v>
      </c>
      <c r="B29" s="1">
        <v>0</v>
      </c>
      <c r="C29" s="1">
        <v>0</v>
      </c>
      <c r="D29" s="1">
        <v>98265.6518833343</v>
      </c>
      <c r="E29" s="1">
        <v>107804.313231081</v>
      </c>
      <c r="F29" s="1">
        <v>214244.86404822001</v>
      </c>
      <c r="G29" s="1">
        <v>220678.16828091399</v>
      </c>
      <c r="H29" s="29" t="s">
        <v>329</v>
      </c>
    </row>
    <row r="30" spans="1:15" x14ac:dyDescent="0.15">
      <c r="A30" s="2" t="s">
        <v>116</v>
      </c>
      <c r="B30" s="1">
        <v>0</v>
      </c>
      <c r="C30" s="1">
        <v>-1417.71447581334</v>
      </c>
      <c r="D30" s="1">
        <v>7667.8865278596204</v>
      </c>
      <c r="E30" s="1">
        <v>12895.9438283694</v>
      </c>
      <c r="F30" s="1">
        <v>14263.456366607301</v>
      </c>
      <c r="G30" s="1">
        <v>17280.0372464588</v>
      </c>
      <c r="H30" s="28"/>
    </row>
    <row r="31" spans="1:15" x14ac:dyDescent="0.15">
      <c r="A31" s="2" t="s">
        <v>115</v>
      </c>
      <c r="B31" s="1">
        <v>0</v>
      </c>
      <c r="C31" s="1">
        <v>-1417.71447581334</v>
      </c>
      <c r="D31" s="1">
        <v>105933.538411193</v>
      </c>
      <c r="E31" s="1">
        <v>120700.25705945</v>
      </c>
      <c r="F31" s="1">
        <v>228508.320414827</v>
      </c>
      <c r="G31" s="1">
        <v>237958.20552737301</v>
      </c>
    </row>
    <row r="32" spans="1:15" x14ac:dyDescent="0.15">
      <c r="A32" s="2" t="s">
        <v>114</v>
      </c>
      <c r="H32" s="40" t="s">
        <v>351</v>
      </c>
      <c r="I32" s="30">
        <v>2013</v>
      </c>
      <c r="J32" s="30">
        <v>2014</v>
      </c>
      <c r="K32" s="30">
        <v>2015</v>
      </c>
      <c r="L32" s="30">
        <v>2016</v>
      </c>
      <c r="M32" s="30">
        <v>2017</v>
      </c>
      <c r="N32" s="30">
        <v>2018</v>
      </c>
    </row>
    <row r="33" spans="1:14" x14ac:dyDescent="0.15">
      <c r="A33" s="2" t="s">
        <v>113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24" t="s">
        <v>330</v>
      </c>
      <c r="I33" s="38">
        <f>+I22-I22</f>
        <v>0</v>
      </c>
      <c r="J33" s="38">
        <f>+J22-I22</f>
        <v>42718.225154645042</v>
      </c>
      <c r="K33" s="38">
        <f>+K22-J22</f>
        <v>9775.6492648920976</v>
      </c>
      <c r="L33" s="38">
        <f>+L22-K22</f>
        <v>12021.337909940863</v>
      </c>
      <c r="M33" s="38">
        <f>+M22-L22</f>
        <v>9823.495294530876</v>
      </c>
      <c r="N33" s="38">
        <f>+N22-M22</f>
        <v>12468.351034478052</v>
      </c>
    </row>
    <row r="34" spans="1:14" x14ac:dyDescent="0.15">
      <c r="A34" s="2" t="s">
        <v>112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24" t="s">
        <v>331</v>
      </c>
      <c r="I34" s="38">
        <v>0</v>
      </c>
      <c r="J34" s="38">
        <f>'Load growth withn rate cases'!E22</f>
        <v>0</v>
      </c>
      <c r="K34" s="38">
        <f>'Load growth withn rate cases'!F22</f>
        <v>2908</v>
      </c>
      <c r="L34" s="38">
        <f>'Load growth withn rate cases'!G22</f>
        <v>3639</v>
      </c>
      <c r="M34" s="38">
        <f>'Load growth withn rate cases'!H22</f>
        <v>5460</v>
      </c>
      <c r="N34" s="38">
        <f>'Load growth withn rate cases'!I22</f>
        <v>7105</v>
      </c>
    </row>
    <row r="35" spans="1:14" x14ac:dyDescent="0.15">
      <c r="A35" s="2" t="s">
        <v>111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24" t="s">
        <v>332</v>
      </c>
      <c r="I35" s="39">
        <f>SUM(I33:I34)</f>
        <v>0</v>
      </c>
      <c r="J35" s="39">
        <f t="shared" ref="J35:N35" si="18">SUM(J33:J34)</f>
        <v>42718.225154645042</v>
      </c>
      <c r="K35" s="39">
        <f t="shared" si="18"/>
        <v>12683.649264892098</v>
      </c>
      <c r="L35" s="39">
        <f t="shared" si="18"/>
        <v>15660.337909940863</v>
      </c>
      <c r="M35" s="39">
        <f t="shared" si="18"/>
        <v>15283.495294530876</v>
      </c>
      <c r="N35" s="39">
        <f t="shared" si="18"/>
        <v>19573.351034478052</v>
      </c>
    </row>
    <row r="36" spans="1:14" x14ac:dyDescent="0.15">
      <c r="A36" s="2" t="s">
        <v>110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I36" s="38"/>
      <c r="J36" s="38"/>
      <c r="K36" s="38"/>
      <c r="L36" s="38"/>
      <c r="M36" s="38"/>
      <c r="N36" s="38"/>
    </row>
    <row r="37" spans="1:14" x14ac:dyDescent="0.15">
      <c r="A37" s="2" t="s">
        <v>109</v>
      </c>
      <c r="H37" s="1" t="s">
        <v>350</v>
      </c>
      <c r="I37" s="38">
        <f>+I35</f>
        <v>0</v>
      </c>
      <c r="J37" s="38">
        <f>+J35+I35</f>
        <v>42718.225154645042</v>
      </c>
      <c r="K37" s="38">
        <f>+K35+J37</f>
        <v>55401.87441953714</v>
      </c>
      <c r="L37" s="38">
        <f>+L35+K37</f>
        <v>71062.212329478003</v>
      </c>
      <c r="M37" s="38">
        <f>+M35+L37</f>
        <v>86345.707624008879</v>
      </c>
      <c r="N37" s="38">
        <f>+N35+M37</f>
        <v>105919.05865848693</v>
      </c>
    </row>
    <row r="38" spans="1:14" x14ac:dyDescent="0.15">
      <c r="A38" s="2" t="s">
        <v>108</v>
      </c>
      <c r="C38" s="18"/>
      <c r="D38" s="18"/>
      <c r="E38" s="18"/>
      <c r="F38" s="18"/>
      <c r="G38" s="18"/>
    </row>
    <row r="39" spans="1:14" x14ac:dyDescent="0.15">
      <c r="A39" s="11" t="s">
        <v>107</v>
      </c>
      <c r="B39" s="12">
        <v>1544322.5247599999</v>
      </c>
      <c r="C39" s="12">
        <v>1587040.6129046399</v>
      </c>
      <c r="D39" s="12">
        <v>1596816.2621695299</v>
      </c>
      <c r="E39" s="12">
        <v>1608837.6000794801</v>
      </c>
      <c r="F39" s="12">
        <v>1618661.09537401</v>
      </c>
      <c r="G39" s="12">
        <v>1631129.4464084799</v>
      </c>
    </row>
    <row r="40" spans="1:14" x14ac:dyDescent="0.15">
      <c r="A40" s="2" t="s">
        <v>106</v>
      </c>
      <c r="B40" s="1">
        <v>918146.60592999996</v>
      </c>
      <c r="C40" s="1">
        <v>979982.040683</v>
      </c>
      <c r="D40" s="1">
        <v>1012162.54792699</v>
      </c>
      <c r="E40" s="1">
        <v>1046786.544897</v>
      </c>
      <c r="F40" s="1">
        <v>1098195.6547316101</v>
      </c>
      <c r="G40" s="1">
        <v>1138922.915918</v>
      </c>
    </row>
    <row r="41" spans="1:14" ht="9.75" thickBot="1" x14ac:dyDescent="0.2">
      <c r="B41" s="14">
        <f>SUM(B39:B40)</f>
        <v>2462469.13069</v>
      </c>
      <c r="C41" s="14">
        <f>SUM(C39:C40)</f>
        <v>2567022.6535876398</v>
      </c>
      <c r="D41" s="14">
        <f t="shared" ref="D41:G41" si="19">SUM(D39:D40)</f>
        <v>2608978.81009652</v>
      </c>
      <c r="E41" s="14">
        <f t="shared" si="19"/>
        <v>2655624.1449764799</v>
      </c>
      <c r="F41" s="14">
        <f t="shared" si="19"/>
        <v>2716856.7501056204</v>
      </c>
      <c r="G41" s="14">
        <f t="shared" si="19"/>
        <v>2770052.36232648</v>
      </c>
      <c r="H41" s="2" t="s">
        <v>323</v>
      </c>
    </row>
    <row r="42" spans="1:14" ht="9.75" thickTop="1" x14ac:dyDescent="0.15"/>
    <row r="43" spans="1:14" x14ac:dyDescent="0.15">
      <c r="A43" s="2" t="s">
        <v>105</v>
      </c>
      <c r="B43" s="1">
        <v>86276.538499999995</v>
      </c>
      <c r="C43" s="1">
        <v>156737.85578721701</v>
      </c>
      <c r="D43" s="1">
        <v>231949.86575907501</v>
      </c>
      <c r="E43" s="1">
        <v>288775.71910753101</v>
      </c>
      <c r="F43" s="1">
        <v>306991.719854336</v>
      </c>
      <c r="G43" s="1">
        <v>314025.07060379698</v>
      </c>
    </row>
    <row r="44" spans="1:14" ht="9.75" thickBot="1" x14ac:dyDescent="0.2">
      <c r="A44" s="2" t="s">
        <v>104</v>
      </c>
      <c r="B44" s="1">
        <v>50354.904759999998</v>
      </c>
      <c r="C44" s="1">
        <v>56872.249910586797</v>
      </c>
      <c r="D44" s="1">
        <v>53420.106207671197</v>
      </c>
      <c r="E44" s="1">
        <v>60288.790213194203</v>
      </c>
      <c r="F44" s="1">
        <v>58471.5338409014</v>
      </c>
      <c r="G44" s="1">
        <v>62608.954218008897</v>
      </c>
      <c r="I44" s="27" t="s">
        <v>150</v>
      </c>
      <c r="J44" s="27"/>
      <c r="K44" s="27"/>
      <c r="L44" s="27"/>
      <c r="M44" s="27"/>
    </row>
    <row r="45" spans="1:14" x14ac:dyDescent="0.15">
      <c r="A45" s="2" t="s">
        <v>103</v>
      </c>
      <c r="B45" s="1">
        <v>2599100.5739500001</v>
      </c>
      <c r="C45" s="1">
        <v>2780632.75928545</v>
      </c>
      <c r="D45" s="1">
        <v>2894348.7820632802</v>
      </c>
      <c r="E45" s="1">
        <v>3004688.6542972</v>
      </c>
      <c r="F45" s="1">
        <v>3082320.0038008601</v>
      </c>
      <c r="G45" s="1">
        <v>3146686.3871482899</v>
      </c>
      <c r="I45" s="13">
        <v>2014</v>
      </c>
      <c r="J45" s="13">
        <v>2015</v>
      </c>
      <c r="K45" s="13">
        <v>2016</v>
      </c>
      <c r="L45" s="13">
        <v>2017</v>
      </c>
      <c r="M45" s="13">
        <v>2018</v>
      </c>
    </row>
    <row r="46" spans="1:14" x14ac:dyDescent="0.15">
      <c r="A46" s="8" t="s">
        <v>102</v>
      </c>
      <c r="B46" s="1">
        <v>-1.5518253349000501E-11</v>
      </c>
      <c r="C46" s="1">
        <v>3.2750691048022398E-11</v>
      </c>
      <c r="D46" s="1">
        <v>3.8811620584056001E-11</v>
      </c>
      <c r="E46" s="1">
        <v>-2.1012525053265501E-11</v>
      </c>
      <c r="F46" s="1">
        <v>8.0770945487529298E-11</v>
      </c>
      <c r="G46" s="1">
        <v>-5.6729732023086399E-11</v>
      </c>
      <c r="I46" s="12">
        <f>+C39-B39</f>
        <v>42718.088144639973</v>
      </c>
      <c r="J46" s="12">
        <f>+D39-C39</f>
        <v>9775.6492648900021</v>
      </c>
      <c r="K46" s="12">
        <f>+E39-D39</f>
        <v>12021.337909950176</v>
      </c>
      <c r="L46" s="12">
        <f>+F39-E39</f>
        <v>9823.4952945299447</v>
      </c>
      <c r="M46" s="12">
        <f>+G39-F39</f>
        <v>12468.351034469903</v>
      </c>
    </row>
    <row r="47" spans="1:14" x14ac:dyDescent="0.15">
      <c r="A47" s="2" t="s">
        <v>101</v>
      </c>
    </row>
    <row r="48" spans="1:14" x14ac:dyDescent="0.15">
      <c r="A48" s="2" t="s">
        <v>100</v>
      </c>
      <c r="B48" s="1">
        <v>924341.45476999995</v>
      </c>
      <c r="C48" s="1">
        <v>957140.35803620704</v>
      </c>
      <c r="D48" s="1">
        <v>962197.03551303502</v>
      </c>
      <c r="E48" s="1">
        <v>970517.10747901199</v>
      </c>
      <c r="F48" s="1">
        <v>978227.57694884297</v>
      </c>
      <c r="G48" s="1">
        <v>988531.532412256</v>
      </c>
    </row>
    <row r="49" spans="1:7" x14ac:dyDescent="0.15">
      <c r="A49" s="2" t="s">
        <v>99</v>
      </c>
      <c r="B49" s="1">
        <v>32968810.063000001</v>
      </c>
      <c r="C49" s="1">
        <v>33681154.914222501</v>
      </c>
      <c r="D49" s="1">
        <v>33845104.408988103</v>
      </c>
      <c r="E49" s="1">
        <v>34092438.316840798</v>
      </c>
      <c r="F49" s="1">
        <v>34307135.572900698</v>
      </c>
      <c r="G49" s="1">
        <v>34593321.171010502</v>
      </c>
    </row>
    <row r="50" spans="1:7" x14ac:dyDescent="0.15">
      <c r="A50" s="2" t="s">
        <v>98</v>
      </c>
      <c r="B50" s="1">
        <v>11234457</v>
      </c>
      <c r="C50" s="1">
        <v>11372054.3187724</v>
      </c>
      <c r="D50" s="1">
        <v>11457611.7360941</v>
      </c>
      <c r="E50" s="1">
        <v>11546912.782497</v>
      </c>
      <c r="F50" s="1">
        <v>11636317.762699001</v>
      </c>
      <c r="G50" s="1">
        <v>11725472.5510014</v>
      </c>
    </row>
    <row r="51" spans="1:7" x14ac:dyDescent="0.15">
      <c r="A51" s="9" t="s">
        <v>97</v>
      </c>
    </row>
    <row r="52" spans="1:7" x14ac:dyDescent="0.15">
      <c r="A52" s="2" t="s">
        <v>96</v>
      </c>
      <c r="B52" s="1">
        <v>25960.705999999998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15">
      <c r="A53" s="2" t="s">
        <v>95</v>
      </c>
      <c r="B53" s="1">
        <v>32994770.768999901</v>
      </c>
      <c r="C53" s="1">
        <v>33681154.914222501</v>
      </c>
      <c r="D53" s="1">
        <v>33845104.408988103</v>
      </c>
      <c r="E53" s="1">
        <v>34092438.316840798</v>
      </c>
      <c r="F53" s="1">
        <v>34307135.572900698</v>
      </c>
      <c r="G53" s="1">
        <v>34593321.171010502</v>
      </c>
    </row>
    <row r="54" spans="1:7" x14ac:dyDescent="0.15">
      <c r="A54" s="2" t="s">
        <v>94</v>
      </c>
      <c r="B54" s="1">
        <v>32993434.826740399</v>
      </c>
      <c r="C54" s="1">
        <v>32994770.768999901</v>
      </c>
      <c r="D54" s="1">
        <v>33681154.914222501</v>
      </c>
      <c r="E54" s="1">
        <v>33845104.408988103</v>
      </c>
      <c r="F54" s="1">
        <v>34092438.316840798</v>
      </c>
      <c r="G54" s="1">
        <v>34307135.572900698</v>
      </c>
    </row>
    <row r="55" spans="1:7" x14ac:dyDescent="0.15">
      <c r="A55" s="2" t="s">
        <v>93</v>
      </c>
      <c r="B55" s="1">
        <v>1335.94225954945</v>
      </c>
      <c r="C55" s="1">
        <v>686384.14522253699</v>
      </c>
      <c r="D55" s="1">
        <v>163949.49476560901</v>
      </c>
      <c r="E55" s="1">
        <v>247333.90785267099</v>
      </c>
      <c r="F55" s="1">
        <v>214697.25605987999</v>
      </c>
      <c r="G55" s="1">
        <v>286185.59810980997</v>
      </c>
    </row>
    <row r="56" spans="1:7" s="6" customFormat="1" x14ac:dyDescent="0.15">
      <c r="A56" s="5" t="s">
        <v>92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15">
      <c r="A57" s="7" t="s">
        <v>91</v>
      </c>
    </row>
    <row r="58" spans="1:7" x14ac:dyDescent="0.15">
      <c r="A58" s="2" t="s">
        <v>90</v>
      </c>
      <c r="B58" s="1">
        <v>90578.780695283102</v>
      </c>
      <c r="C58" s="1">
        <v>-34607.910724226902</v>
      </c>
      <c r="D58" s="1">
        <v>-34846.5848773412</v>
      </c>
      <c r="E58" s="1">
        <v>-35195.704474718201</v>
      </c>
      <c r="F58" s="1">
        <v>-35534.475987850397</v>
      </c>
      <c r="G58" s="1">
        <v>-35994.163637822901</v>
      </c>
    </row>
    <row r="59" spans="1:7" x14ac:dyDescent="0.15">
      <c r="A59" s="2" t="s">
        <v>89</v>
      </c>
      <c r="B59" s="1">
        <v>70539.295811323595</v>
      </c>
      <c r="C59" s="1">
        <v>-25685.0086001897</v>
      </c>
      <c r="D59" s="1">
        <v>-25957.294817264701</v>
      </c>
      <c r="E59" s="1">
        <v>-26098.297425423501</v>
      </c>
      <c r="F59" s="1">
        <v>-26110.186171155499</v>
      </c>
      <c r="G59" s="1">
        <v>-26126.652822299999</v>
      </c>
    </row>
    <row r="60" spans="1:7" x14ac:dyDescent="0.15">
      <c r="A60" s="2" t="s">
        <v>88</v>
      </c>
      <c r="B60" s="1">
        <v>161118.07650660601</v>
      </c>
      <c r="C60" s="1">
        <v>-60292.919324416602</v>
      </c>
      <c r="D60" s="1">
        <v>-60803.879694606003</v>
      </c>
      <c r="E60" s="1">
        <v>-61294.001900141797</v>
      </c>
      <c r="F60" s="1">
        <v>-61644.662159006002</v>
      </c>
      <c r="G60" s="1">
        <v>-62120.816460123002</v>
      </c>
    </row>
    <row r="61" spans="1:7" x14ac:dyDescent="0.15">
      <c r="A61" s="2" t="s">
        <v>87</v>
      </c>
    </row>
    <row r="62" spans="1:7" x14ac:dyDescent="0.15">
      <c r="A62" s="2" t="s">
        <v>86</v>
      </c>
    </row>
  </sheetData>
  <mergeCells count="1">
    <mergeCell ref="I44:M44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19" sqref="I19"/>
    </sheetView>
  </sheetViews>
  <sheetFormatPr defaultRowHeight="12.75" x14ac:dyDescent="0.2"/>
  <cols>
    <col min="1" max="1" width="32.7109375" style="31" bestFit="1" customWidth="1"/>
    <col min="2" max="2" width="9.140625" style="31"/>
    <col min="3" max="3" width="10.5703125" style="31" bestFit="1" customWidth="1"/>
    <col min="4" max="16384" width="9.140625" style="31"/>
  </cols>
  <sheetData>
    <row r="1" spans="1:9" x14ac:dyDescent="0.2">
      <c r="A1" s="31">
        <v>0</v>
      </c>
    </row>
    <row r="4" spans="1:9" x14ac:dyDescent="0.2">
      <c r="C4" s="31" t="s">
        <v>333</v>
      </c>
      <c r="E4" s="31">
        <v>2014</v>
      </c>
      <c r="F4" s="31">
        <v>2015</v>
      </c>
      <c r="G4" s="31">
        <v>2016</v>
      </c>
      <c r="H4" s="31">
        <v>2017</v>
      </c>
      <c r="I4" s="31">
        <v>2018</v>
      </c>
    </row>
    <row r="5" spans="1:9" x14ac:dyDescent="0.2">
      <c r="A5" s="31" t="s">
        <v>334</v>
      </c>
      <c r="C5" s="31" t="s">
        <v>335</v>
      </c>
      <c r="E5" s="31" t="s">
        <v>336</v>
      </c>
      <c r="F5" s="31" t="s">
        <v>336</v>
      </c>
      <c r="G5" s="31" t="s">
        <v>336</v>
      </c>
      <c r="H5" s="31" t="s">
        <v>336</v>
      </c>
      <c r="I5" s="31" t="s">
        <v>336</v>
      </c>
    </row>
    <row r="7" spans="1:9" ht="15" x14ac:dyDescent="0.25">
      <c r="A7" s="31" t="s">
        <v>337</v>
      </c>
      <c r="C7" s="32">
        <v>95</v>
      </c>
      <c r="E7" s="31">
        <v>0</v>
      </c>
      <c r="F7" s="31">
        <v>98</v>
      </c>
      <c r="G7" s="31">
        <v>99</v>
      </c>
      <c r="H7" s="31">
        <v>100</v>
      </c>
      <c r="I7" s="31">
        <v>100</v>
      </c>
    </row>
    <row r="8" spans="1:9" ht="15" x14ac:dyDescent="0.25">
      <c r="A8" s="31" t="s">
        <v>338</v>
      </c>
      <c r="C8" s="32">
        <v>118</v>
      </c>
      <c r="E8" s="31">
        <v>0</v>
      </c>
      <c r="F8" s="31">
        <v>0</v>
      </c>
      <c r="G8" s="31">
        <v>0</v>
      </c>
      <c r="H8" s="31">
        <v>120</v>
      </c>
      <c r="I8" s="31">
        <v>120</v>
      </c>
    </row>
    <row r="9" spans="1:9" ht="15" x14ac:dyDescent="0.25">
      <c r="A9" s="31" t="s">
        <v>339</v>
      </c>
      <c r="C9" s="32">
        <v>13.027006932754286</v>
      </c>
      <c r="E9" s="31">
        <v>-1</v>
      </c>
      <c r="F9" s="31">
        <v>8</v>
      </c>
      <c r="G9" s="31">
        <v>13</v>
      </c>
      <c r="H9" s="31">
        <v>14</v>
      </c>
      <c r="I9" s="31">
        <v>17</v>
      </c>
    </row>
    <row r="10" spans="1:9" ht="15" x14ac:dyDescent="0.25">
      <c r="A10" s="31" t="s">
        <v>340</v>
      </c>
      <c r="C10" s="32">
        <v>9</v>
      </c>
      <c r="E10" s="31">
        <v>0</v>
      </c>
      <c r="F10" s="31">
        <v>0</v>
      </c>
      <c r="G10" s="31">
        <v>9</v>
      </c>
      <c r="H10" s="31">
        <v>9</v>
      </c>
      <c r="I10" s="31">
        <v>9</v>
      </c>
    </row>
    <row r="11" spans="1:9" ht="15" x14ac:dyDescent="0.25">
      <c r="A11" s="31" t="s">
        <v>341</v>
      </c>
      <c r="C11" s="32">
        <v>5</v>
      </c>
      <c r="E11" s="31">
        <v>0</v>
      </c>
      <c r="F11" s="31">
        <v>0</v>
      </c>
      <c r="G11" s="31">
        <v>0</v>
      </c>
      <c r="H11" s="31">
        <v>0</v>
      </c>
      <c r="I11" s="31">
        <v>5</v>
      </c>
    </row>
    <row r="12" spans="1:9" ht="13.5" thickBot="1" x14ac:dyDescent="0.25">
      <c r="A12" s="31" t="s">
        <v>342</v>
      </c>
      <c r="E12" s="33">
        <v>-1</v>
      </c>
      <c r="F12" s="33">
        <v>106</v>
      </c>
      <c r="G12" s="33">
        <v>121</v>
      </c>
      <c r="H12" s="33">
        <v>243</v>
      </c>
      <c r="I12" s="33">
        <v>251</v>
      </c>
    </row>
    <row r="13" spans="1:9" ht="13.5" thickTop="1" x14ac:dyDescent="0.2"/>
    <row r="15" spans="1:9" ht="15" x14ac:dyDescent="0.25">
      <c r="A15" s="31" t="s">
        <v>343</v>
      </c>
      <c r="B15" s="31" t="s">
        <v>344</v>
      </c>
      <c r="C15" s="32">
        <v>8807</v>
      </c>
      <c r="G15" s="34">
        <v>-37</v>
      </c>
      <c r="H15" s="34">
        <v>-2</v>
      </c>
      <c r="I15" s="34">
        <v>31</v>
      </c>
    </row>
    <row r="16" spans="1:9" ht="15" x14ac:dyDescent="0.25">
      <c r="A16" s="31" t="s">
        <v>343</v>
      </c>
      <c r="B16" s="31" t="s">
        <v>345</v>
      </c>
      <c r="C16" s="32">
        <v>4788</v>
      </c>
      <c r="I16" s="34">
        <v>37</v>
      </c>
    </row>
    <row r="17" spans="1:9" ht="15" x14ac:dyDescent="0.25">
      <c r="A17" s="31" t="s">
        <v>346</v>
      </c>
      <c r="B17" s="31" t="s">
        <v>344</v>
      </c>
      <c r="C17" s="32">
        <v>54228</v>
      </c>
      <c r="F17" s="34">
        <v>2240</v>
      </c>
      <c r="G17" s="34">
        <v>2711</v>
      </c>
      <c r="H17" s="34">
        <v>3016</v>
      </c>
      <c r="I17" s="34">
        <v>3431</v>
      </c>
    </row>
    <row r="18" spans="1:9" ht="15" x14ac:dyDescent="0.25">
      <c r="A18" s="31" t="s">
        <v>346</v>
      </c>
      <c r="B18" s="31" t="s">
        <v>345</v>
      </c>
      <c r="C18" s="32">
        <v>68082</v>
      </c>
      <c r="H18" s="34">
        <v>737</v>
      </c>
      <c r="I18" s="34">
        <v>1237</v>
      </c>
    </row>
    <row r="19" spans="1:9" ht="15" x14ac:dyDescent="0.25">
      <c r="A19" s="31" t="s">
        <v>347</v>
      </c>
      <c r="B19" s="31" t="s">
        <v>344</v>
      </c>
      <c r="C19" s="32">
        <v>41130</v>
      </c>
      <c r="F19" s="34">
        <v>668</v>
      </c>
      <c r="G19" s="34">
        <v>965</v>
      </c>
      <c r="H19" s="34">
        <v>1252</v>
      </c>
      <c r="I19" s="34">
        <v>1604</v>
      </c>
    </row>
    <row r="20" spans="1:9" ht="15" x14ac:dyDescent="0.25">
      <c r="A20" s="31" t="s">
        <v>347</v>
      </c>
      <c r="B20" s="31" t="s">
        <v>345</v>
      </c>
      <c r="C20" s="32">
        <v>36538</v>
      </c>
      <c r="H20" s="34">
        <v>457</v>
      </c>
      <c r="I20" s="34">
        <v>765</v>
      </c>
    </row>
    <row r="21" spans="1:9" x14ac:dyDescent="0.2">
      <c r="A21" s="31" t="s">
        <v>348</v>
      </c>
      <c r="B21" s="35" t="s">
        <v>349</v>
      </c>
      <c r="C21" s="34">
        <v>50690.313255203728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1:9" ht="15.75" thickBot="1" x14ac:dyDescent="0.3">
      <c r="C22" s="36">
        <v>264263.31325520371</v>
      </c>
      <c r="E22" s="37">
        <v>0</v>
      </c>
      <c r="F22" s="37">
        <v>2908</v>
      </c>
      <c r="G22" s="37">
        <v>3639</v>
      </c>
      <c r="H22" s="37">
        <v>5460</v>
      </c>
      <c r="I22" s="37">
        <v>7105</v>
      </c>
    </row>
    <row r="23" spans="1:9" ht="13.5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G26"/>
    </sheetView>
  </sheetViews>
  <sheetFormatPr defaultRowHeight="9" outlineLevelRow="1" x14ac:dyDescent="0.15"/>
  <cols>
    <col min="1" max="1" width="30.7109375" style="2" customWidth="1"/>
    <col min="2" max="7" width="10.7109375" style="1" customWidth="1"/>
    <col min="8" max="8" width="21" style="1" bestFit="1" customWidth="1"/>
    <col min="9" max="13" width="10.7109375" style="1" customWidth="1"/>
    <col min="14" max="16384" width="9.140625" style="1"/>
  </cols>
  <sheetData>
    <row r="1" spans="1:15" s="3" customFormat="1" x14ac:dyDescent="0.15">
      <c r="A1" s="4"/>
    </row>
    <row r="2" spans="1:15" s="3" customFormat="1" x14ac:dyDescent="0.15">
      <c r="A2" s="4" t="s">
        <v>1</v>
      </c>
      <c r="B2" s="3" t="s">
        <v>144</v>
      </c>
      <c r="C2" s="3" t="s">
        <v>145</v>
      </c>
      <c r="D2" s="3" t="s">
        <v>146</v>
      </c>
      <c r="E2" s="3" t="s">
        <v>147</v>
      </c>
      <c r="F2" s="3" t="s">
        <v>148</v>
      </c>
      <c r="G2" s="3" t="s">
        <v>149</v>
      </c>
    </row>
    <row r="3" spans="1:15" s="3" customFormat="1" x14ac:dyDescent="0.15">
      <c r="A3" s="4"/>
    </row>
    <row r="4" spans="1:15" x14ac:dyDescent="0.15">
      <c r="A4" s="7" t="s">
        <v>151</v>
      </c>
    </row>
    <row r="5" spans="1:15" x14ac:dyDescent="0.15">
      <c r="A5" s="2" t="s">
        <v>141</v>
      </c>
    </row>
    <row r="6" spans="1:15" x14ac:dyDescent="0.15">
      <c r="A6" s="7" t="s">
        <v>152</v>
      </c>
    </row>
    <row r="7" spans="1:15" outlineLevel="1" x14ac:dyDescent="0.15">
      <c r="A7" s="2" t="s">
        <v>153</v>
      </c>
      <c r="B7" s="1">
        <v>925538.78072999895</v>
      </c>
      <c r="C7" s="1">
        <v>957587.14732154296</v>
      </c>
      <c r="D7" s="1">
        <v>970437.39675391698</v>
      </c>
      <c r="E7" s="1">
        <v>987216.06246881105</v>
      </c>
      <c r="F7" s="1">
        <v>1010649.66432754</v>
      </c>
      <c r="G7" s="1">
        <v>1032797.80083111</v>
      </c>
      <c r="H7" s="1">
        <v>0</v>
      </c>
      <c r="J7" s="1">
        <v>0</v>
      </c>
      <c r="K7" s="1">
        <v>0</v>
      </c>
      <c r="L7" s="1">
        <v>0</v>
      </c>
      <c r="M7" s="1">
        <v>0</v>
      </c>
    </row>
    <row r="8" spans="1:15" outlineLevel="1" x14ac:dyDescent="0.15">
      <c r="A8" s="2" t="s">
        <v>154</v>
      </c>
      <c r="B8" s="1">
        <v>659917.33869999996</v>
      </c>
      <c r="C8" s="1">
        <v>679100.932412592</v>
      </c>
      <c r="D8" s="1">
        <v>689537.63233159704</v>
      </c>
      <c r="E8" s="1">
        <v>699802.92958127602</v>
      </c>
      <c r="F8" s="1">
        <v>712465.81477339496</v>
      </c>
      <c r="G8" s="1">
        <v>721661.20841965603</v>
      </c>
      <c r="H8" s="1">
        <v>0</v>
      </c>
      <c r="J8" s="1">
        <v>0</v>
      </c>
      <c r="K8" s="1">
        <v>0</v>
      </c>
      <c r="L8" s="1">
        <v>0</v>
      </c>
      <c r="M8" s="1">
        <v>0</v>
      </c>
    </row>
    <row r="9" spans="1:15" outlineLevel="1" x14ac:dyDescent="0.15">
      <c r="A9" s="2" t="s">
        <v>155</v>
      </c>
      <c r="B9" s="1">
        <v>554878.22848000005</v>
      </c>
      <c r="C9" s="1">
        <v>590163.05700991501</v>
      </c>
      <c r="D9" s="1">
        <v>605070.74746151897</v>
      </c>
      <c r="E9" s="1">
        <v>619292.75140996603</v>
      </c>
      <c r="F9" s="1">
        <v>636450.95043307601</v>
      </c>
      <c r="G9" s="1">
        <v>651033.01173481101</v>
      </c>
      <c r="H9" s="1">
        <v>0</v>
      </c>
      <c r="J9" s="1">
        <v>0</v>
      </c>
      <c r="K9" s="1">
        <v>0</v>
      </c>
      <c r="L9" s="1">
        <v>0</v>
      </c>
      <c r="M9" s="1">
        <v>0</v>
      </c>
    </row>
    <row r="10" spans="1:15" outlineLevel="1" x14ac:dyDescent="0.15">
      <c r="A10" s="2" t="s">
        <v>156</v>
      </c>
      <c r="B10" s="1">
        <v>13001.345299999901</v>
      </c>
      <c r="C10" s="1">
        <v>12344.823460886801</v>
      </c>
      <c r="D10" s="1">
        <v>12394.636896595999</v>
      </c>
      <c r="E10" s="1">
        <v>12455.0528204887</v>
      </c>
      <c r="F10" s="1">
        <v>12535.2491970844</v>
      </c>
      <c r="G10" s="1">
        <v>12600.1530252423</v>
      </c>
      <c r="H10" s="1">
        <v>0</v>
      </c>
      <c r="J10" s="2">
        <v>0</v>
      </c>
      <c r="K10" s="1">
        <v>0</v>
      </c>
      <c r="L10" s="1">
        <v>0</v>
      </c>
      <c r="M10" s="1">
        <v>0</v>
      </c>
    </row>
    <row r="11" spans="1:15" ht="9.75" outlineLevel="1" thickBot="1" x14ac:dyDescent="0.2">
      <c r="A11" s="2" t="s">
        <v>157</v>
      </c>
      <c r="B11" s="1">
        <v>199497.57485999999</v>
      </c>
      <c r="C11" s="1">
        <v>204270.40111184301</v>
      </c>
      <c r="D11" s="1">
        <v>205242.455558733</v>
      </c>
      <c r="E11" s="1">
        <v>207294.15244527301</v>
      </c>
      <c r="F11" s="1">
        <v>210950.269015</v>
      </c>
      <c r="G11" s="1">
        <v>213846.284453689</v>
      </c>
      <c r="H11" s="1">
        <v>0</v>
      </c>
      <c r="I11" s="22"/>
      <c r="J11" s="23" t="s">
        <v>325</v>
      </c>
      <c r="K11" s="22"/>
      <c r="L11" s="22"/>
      <c r="M11" s="22"/>
      <c r="N11" s="22"/>
    </row>
    <row r="12" spans="1:15" outlineLevel="1" x14ac:dyDescent="0.15">
      <c r="A12" s="2" t="s">
        <v>158</v>
      </c>
      <c r="B12" s="1">
        <v>109635.86262</v>
      </c>
      <c r="C12" s="1">
        <v>123556.292270865</v>
      </c>
      <c r="D12" s="1">
        <v>126295.941094173</v>
      </c>
      <c r="E12" s="1">
        <v>129563.19625066299</v>
      </c>
      <c r="F12" s="1">
        <v>133804.80235952599</v>
      </c>
      <c r="G12" s="1">
        <v>138113.90386196901</v>
      </c>
      <c r="H12" s="1">
        <v>0</v>
      </c>
      <c r="I12" s="13">
        <v>2013</v>
      </c>
      <c r="J12" s="13">
        <v>2014</v>
      </c>
      <c r="K12" s="13">
        <v>2015</v>
      </c>
      <c r="L12" s="13">
        <v>2016</v>
      </c>
      <c r="M12" s="13">
        <v>2017</v>
      </c>
      <c r="N12" s="13">
        <v>2018</v>
      </c>
      <c r="O12" s="24" t="s">
        <v>326</v>
      </c>
    </row>
    <row r="13" spans="1:15" ht="9.75" outlineLevel="1" thickBot="1" x14ac:dyDescent="0.2">
      <c r="B13" s="14">
        <f>SUM(B7:B12)</f>
        <v>2462469.1306899986</v>
      </c>
      <c r="C13" s="14">
        <f>SUM(C7:C12)</f>
        <v>2567022.6535876445</v>
      </c>
      <c r="D13" s="14">
        <f t="shared" ref="D13:G13" si="0">SUM(D7:D12)</f>
        <v>2608978.8100965354</v>
      </c>
      <c r="E13" s="14">
        <f t="shared" si="0"/>
        <v>2655624.1449764781</v>
      </c>
      <c r="F13" s="14">
        <f t="shared" si="0"/>
        <v>2716856.7501056218</v>
      </c>
      <c r="G13" s="14">
        <f t="shared" si="0"/>
        <v>2770052.3623264777</v>
      </c>
      <c r="H13" s="2" t="s">
        <v>324</v>
      </c>
      <c r="I13" s="12">
        <f t="shared" ref="I13:N13" si="1">B13</f>
        <v>2462469.1306899986</v>
      </c>
      <c r="J13" s="12">
        <f t="shared" si="1"/>
        <v>2567022.6535876445</v>
      </c>
      <c r="K13" s="12">
        <f t="shared" si="1"/>
        <v>2608978.8100965354</v>
      </c>
      <c r="L13" s="12">
        <f t="shared" si="1"/>
        <v>2655624.1449764781</v>
      </c>
      <c r="M13" s="12">
        <f t="shared" si="1"/>
        <v>2716856.7501056218</v>
      </c>
      <c r="N13" s="12">
        <f t="shared" si="1"/>
        <v>2770052.3623264777</v>
      </c>
      <c r="O13" s="20">
        <f>(N13/I13)^(1/5)-1</f>
        <v>2.381959366281694E-2</v>
      </c>
    </row>
    <row r="14" spans="1:15" ht="9.75" outlineLevel="1" thickTop="1" x14ac:dyDescent="0.15">
      <c r="I14" s="19"/>
      <c r="J14" s="19">
        <f t="shared" ref="J14" si="2">+J13/I13</f>
        <v>1.0424588156637518</v>
      </c>
      <c r="K14" s="19">
        <f>+K13/J13</f>
        <v>1.0163442875933539</v>
      </c>
      <c r="L14" s="19">
        <f t="shared" ref="L14:N14" si="3">+L13/K13</f>
        <v>1.0178787710729689</v>
      </c>
      <c r="M14" s="19">
        <f t="shared" si="3"/>
        <v>1.0230577076371949</v>
      </c>
      <c r="N14" s="19">
        <f t="shared" si="3"/>
        <v>1.0195798369637221</v>
      </c>
      <c r="O14" s="21"/>
    </row>
    <row r="15" spans="1:15" outlineLevel="1" x14ac:dyDescent="0.15"/>
    <row r="16" spans="1:15" outlineLevel="1" x14ac:dyDescent="0.15">
      <c r="A16" s="2" t="s">
        <v>159</v>
      </c>
      <c r="B16" s="1">
        <v>86276.538499999995</v>
      </c>
      <c r="C16" s="1">
        <v>156737.85578721701</v>
      </c>
      <c r="D16" s="1">
        <v>231949.86575907501</v>
      </c>
      <c r="E16" s="1">
        <v>288775.71910753101</v>
      </c>
      <c r="F16" s="1">
        <v>306991.719854336</v>
      </c>
      <c r="G16" s="1">
        <v>314025.07060379698</v>
      </c>
      <c r="H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outlineLevel="1" x14ac:dyDescent="0.15">
      <c r="A17" s="2" t="s">
        <v>160</v>
      </c>
      <c r="B17" s="1">
        <v>50354.904759999998</v>
      </c>
      <c r="C17" s="1">
        <v>56872.249910586797</v>
      </c>
      <c r="D17" s="1">
        <v>53420.106207671197</v>
      </c>
      <c r="E17" s="1">
        <v>60288.790213194203</v>
      </c>
      <c r="F17" s="1">
        <v>58471.5338409014</v>
      </c>
      <c r="G17" s="1">
        <v>62608.954218008897</v>
      </c>
      <c r="H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outlineLevel="1" x14ac:dyDescent="0.15">
      <c r="A18" s="2" t="s">
        <v>161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outlineLevel="1" x14ac:dyDescent="0.15">
      <c r="A19" s="2" t="s">
        <v>162</v>
      </c>
      <c r="B19" s="1">
        <v>-9.0949470177292804E-13</v>
      </c>
      <c r="C19" s="1">
        <v>1.81898940354585E-12</v>
      </c>
      <c r="D19" s="1">
        <v>-2.7284841053187799E-12</v>
      </c>
      <c r="E19" s="1">
        <v>4.5474735088646402E-13</v>
      </c>
      <c r="F19" s="1">
        <v>-9.0949470177292804E-13</v>
      </c>
      <c r="G19" s="1">
        <v>-1.81898940354585E-12</v>
      </c>
      <c r="H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outlineLevel="1" x14ac:dyDescent="0.15">
      <c r="A20" s="2" t="s">
        <v>163</v>
      </c>
      <c r="B20" s="1">
        <v>21590.73691</v>
      </c>
      <c r="C20" s="1">
        <v>11386.8092</v>
      </c>
      <c r="D20" s="1">
        <v>8744.5774999999994</v>
      </c>
      <c r="E20" s="1">
        <v>8500.6466</v>
      </c>
      <c r="F20" s="1">
        <v>10103.107900000001</v>
      </c>
      <c r="G20" s="1">
        <v>18792.459200000001</v>
      </c>
      <c r="H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outlineLevel="1" x14ac:dyDescent="0.15">
      <c r="A21" s="2" t="s">
        <v>164</v>
      </c>
      <c r="B21" s="1">
        <v>40982.090849999899</v>
      </c>
      <c r="C21" s="1">
        <v>25202.8422684832</v>
      </c>
      <c r="D21" s="1">
        <v>54705.064234114798</v>
      </c>
      <c r="E21" s="1">
        <v>58704.144498206202</v>
      </c>
      <c r="F21" s="1">
        <v>28026.8555350643</v>
      </c>
      <c r="G21" s="1">
        <v>37043.192185050699</v>
      </c>
      <c r="H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outlineLevel="1" x14ac:dyDescent="0.15">
      <c r="A22" s="2" t="s">
        <v>165</v>
      </c>
      <c r="B22" s="1">
        <v>-390.57231999999999</v>
      </c>
      <c r="C22" s="1">
        <v>-645.45600000000002</v>
      </c>
      <c r="D22" s="1">
        <v>-645.45600000000002</v>
      </c>
      <c r="E22" s="1">
        <v>-645.45600000000002</v>
      </c>
      <c r="F22" s="1">
        <v>-645.45600000000002</v>
      </c>
      <c r="G22" s="1">
        <v>-645.45600000000002</v>
      </c>
      <c r="H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 outlineLevel="1" x14ac:dyDescent="0.15">
      <c r="A23" s="2" t="s">
        <v>166</v>
      </c>
      <c r="B23" s="1">
        <v>0</v>
      </c>
      <c r="C23" s="1">
        <v>0</v>
      </c>
      <c r="D23" s="1">
        <v>98265.6518833343</v>
      </c>
      <c r="E23" s="1">
        <v>107804.313231081</v>
      </c>
      <c r="F23" s="1">
        <v>214244.86404822001</v>
      </c>
      <c r="G23" s="1">
        <v>220678.16828091399</v>
      </c>
      <c r="H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9.75" outlineLevel="1" thickBot="1" x14ac:dyDescent="0.2">
      <c r="A24" s="2" t="s">
        <v>167</v>
      </c>
      <c r="B24" s="15">
        <v>0</v>
      </c>
      <c r="C24" s="15">
        <v>-1417.71447581334</v>
      </c>
      <c r="D24" s="15">
        <v>7667.9111499012697</v>
      </c>
      <c r="E24" s="15">
        <v>12896.0663954596</v>
      </c>
      <c r="F24" s="15">
        <v>14263.6698120192</v>
      </c>
      <c r="G24" s="15">
        <v>17280.380373636999</v>
      </c>
      <c r="H24" s="15">
        <v>0</v>
      </c>
      <c r="I24" s="15"/>
      <c r="J24" s="15">
        <v>0</v>
      </c>
      <c r="K24" s="15">
        <v>0</v>
      </c>
      <c r="L24" s="15">
        <v>0</v>
      </c>
      <c r="M24" s="15">
        <v>0</v>
      </c>
    </row>
    <row r="25" spans="1:13" x14ac:dyDescent="0.15">
      <c r="A25" s="7" t="s">
        <v>168</v>
      </c>
      <c r="B25" s="1">
        <v>2661282.8293900001</v>
      </c>
      <c r="C25" s="1">
        <v>2815159.2402781202</v>
      </c>
      <c r="D25" s="1">
        <v>3063086.5308306301</v>
      </c>
      <c r="E25" s="1">
        <v>3191948.3690219498</v>
      </c>
      <c r="F25" s="1">
        <v>3348313.0450961702</v>
      </c>
      <c r="G25" s="1">
        <v>3439835.1311878902</v>
      </c>
      <c r="H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x14ac:dyDescent="0.15">
      <c r="A26" s="2" t="s">
        <v>169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idden="1" outlineLevel="1" x14ac:dyDescent="0.15">
      <c r="A27" s="2" t="s">
        <v>170</v>
      </c>
      <c r="B27" s="1">
        <v>201946.13773999899</v>
      </c>
      <c r="C27" s="1">
        <v>199602.07203662299</v>
      </c>
      <c r="D27" s="1">
        <v>202121.49779850099</v>
      </c>
      <c r="E27" s="1">
        <v>203069.799974958</v>
      </c>
      <c r="F27" s="1">
        <v>204544.15399592099</v>
      </c>
      <c r="G27" s="1">
        <v>206908.60708172899</v>
      </c>
      <c r="H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idden="1" outlineLevel="1" x14ac:dyDescent="0.15">
      <c r="A28" s="2" t="s">
        <v>171</v>
      </c>
      <c r="B28" s="1">
        <v>73914.604189999998</v>
      </c>
      <c r="C28" s="1">
        <v>73487.445633442505</v>
      </c>
      <c r="D28" s="1">
        <v>75264.700374335793</v>
      </c>
      <c r="E28" s="1">
        <v>76269.0275220248</v>
      </c>
      <c r="F28" s="1">
        <v>77352.519704803301</v>
      </c>
      <c r="G28" s="1">
        <v>78856.404373970799</v>
      </c>
      <c r="H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idden="1" outlineLevel="1" x14ac:dyDescent="0.15">
      <c r="A29" s="2" t="s">
        <v>172</v>
      </c>
      <c r="B29" s="1">
        <v>11705.82833</v>
      </c>
      <c r="C29" s="1">
        <v>6892.6390058085299</v>
      </c>
      <c r="D29" s="1">
        <v>6943.42391039425</v>
      </c>
      <c r="E29" s="1">
        <v>6879.5425512967804</v>
      </c>
      <c r="F29" s="1">
        <v>6790.7890963598302</v>
      </c>
      <c r="G29" s="1">
        <v>6710.0282997123504</v>
      </c>
      <c r="H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idden="1" outlineLevel="1" x14ac:dyDescent="0.15">
      <c r="A30" s="2" t="s">
        <v>173</v>
      </c>
      <c r="B30" s="1">
        <v>11654.22596</v>
      </c>
      <c r="C30" s="1">
        <v>11321.2531789114</v>
      </c>
      <c r="D30" s="1">
        <v>11669.5277228504</v>
      </c>
      <c r="E30" s="1">
        <v>11693.332679503101</v>
      </c>
      <c r="F30" s="1">
        <v>11868.970808377901</v>
      </c>
      <c r="G30" s="1">
        <v>12202.1929099057</v>
      </c>
      <c r="H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idden="1" outlineLevel="1" x14ac:dyDescent="0.15">
      <c r="A31" s="2" t="s">
        <v>174</v>
      </c>
      <c r="B31" s="1">
        <v>6377.5622199999898</v>
      </c>
      <c r="C31" s="1">
        <v>5168.1909054416201</v>
      </c>
      <c r="D31" s="1">
        <v>5182.7135731743101</v>
      </c>
      <c r="E31" s="1">
        <v>5180.9438798330102</v>
      </c>
      <c r="F31" s="1">
        <v>5188.3995212243199</v>
      </c>
      <c r="G31" s="1">
        <v>5195.9268156183198</v>
      </c>
      <c r="H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hidden="1" outlineLevel="1" x14ac:dyDescent="0.15">
      <c r="A32" s="2" t="s">
        <v>175</v>
      </c>
      <c r="B32" s="1">
        <v>4066.1883699999998</v>
      </c>
      <c r="C32" s="1">
        <v>5379.2508767319996</v>
      </c>
      <c r="D32" s="1">
        <v>5397.669706183</v>
      </c>
      <c r="E32" s="1">
        <v>5413.9812402910002</v>
      </c>
      <c r="F32" s="1">
        <v>5428.4966824569901</v>
      </c>
      <c r="G32" s="1">
        <v>5441.8740072459996</v>
      </c>
      <c r="H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hidden="1" outlineLevel="1" x14ac:dyDescent="0.15">
      <c r="A33" s="2" t="s">
        <v>176</v>
      </c>
      <c r="B33" s="1">
        <v>2656.6552299999998</v>
      </c>
      <c r="C33" s="1">
        <v>1763.67740506666</v>
      </c>
      <c r="D33" s="1">
        <v>1767.9332038346599</v>
      </c>
      <c r="E33" s="1">
        <v>1772.2741185780201</v>
      </c>
      <c r="F33" s="1">
        <v>1776.70185161625</v>
      </c>
      <c r="G33" s="1">
        <v>1781.21813931524</v>
      </c>
      <c r="H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hidden="1" outlineLevel="1" x14ac:dyDescent="0.15">
      <c r="A34" s="2" t="s">
        <v>177</v>
      </c>
      <c r="B34" s="1">
        <v>-56.182920000000003</v>
      </c>
      <c r="C34" s="1">
        <v>-56.183999999999997</v>
      </c>
      <c r="D34" s="1">
        <v>-56.183999999999997</v>
      </c>
      <c r="E34" s="1">
        <v>-56.183999999999997</v>
      </c>
      <c r="F34" s="1">
        <v>-56.183999999999997</v>
      </c>
      <c r="G34" s="1">
        <v>-56.183999999999997</v>
      </c>
      <c r="H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idden="1" outlineLevel="1" x14ac:dyDescent="0.15">
      <c r="A35" s="2" t="s">
        <v>178</v>
      </c>
      <c r="B35" s="1">
        <v>3238.35241</v>
      </c>
      <c r="C35" s="1">
        <v>4233.7674353047796</v>
      </c>
      <c r="D35" s="1">
        <v>4645.4764537565698</v>
      </c>
      <c r="E35" s="1">
        <v>4830.95058505015</v>
      </c>
      <c r="F35" s="1">
        <v>5159.9644540181598</v>
      </c>
      <c r="G35" s="1">
        <v>5303.7695636631197</v>
      </c>
      <c r="H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idden="1" outlineLevel="1" x14ac:dyDescent="0.15">
      <c r="A36" s="2" t="s">
        <v>179</v>
      </c>
      <c r="B36" s="1">
        <v>5296.7945799999998</v>
      </c>
      <c r="C36" s="1">
        <v>10599.871479633401</v>
      </c>
      <c r="D36" s="1">
        <v>17181.763421983302</v>
      </c>
      <c r="E36" s="1">
        <v>24165.084107717699</v>
      </c>
      <c r="F36" s="1">
        <v>29196.896877454001</v>
      </c>
      <c r="G36" s="1">
        <v>31782.6143897814</v>
      </c>
      <c r="H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hidden="1" outlineLevel="1" x14ac:dyDescent="0.15">
      <c r="A37" s="2" t="s">
        <v>180</v>
      </c>
      <c r="B37" s="1">
        <v>-1100.76357999999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ht="9.75" hidden="1" outlineLevel="1" thickBot="1" x14ac:dyDescent="0.2">
      <c r="A38" s="2" t="s">
        <v>181</v>
      </c>
      <c r="B38" s="15">
        <v>0</v>
      </c>
      <c r="C38" s="15">
        <v>0</v>
      </c>
      <c r="D38" s="15">
        <v>0</v>
      </c>
      <c r="E38" s="15">
        <v>0</v>
      </c>
      <c r="F38" s="15">
        <v>13774.6738415286</v>
      </c>
      <c r="G38" s="15">
        <v>13724.8475505283</v>
      </c>
      <c r="H38" s="15">
        <v>0</v>
      </c>
      <c r="I38" s="15"/>
      <c r="J38" s="15">
        <v>0</v>
      </c>
      <c r="K38" s="15">
        <v>0</v>
      </c>
      <c r="L38" s="15">
        <v>0</v>
      </c>
      <c r="M38" s="15">
        <v>0</v>
      </c>
    </row>
    <row r="39" spans="1:13" collapsed="1" x14ac:dyDescent="0.15">
      <c r="A39" s="7" t="s">
        <v>182</v>
      </c>
      <c r="B39" s="1">
        <v>319699.40253000002</v>
      </c>
      <c r="C39" s="1">
        <v>318391.98395696399</v>
      </c>
      <c r="D39" s="1">
        <v>330118.52216501301</v>
      </c>
      <c r="E39" s="1">
        <v>339218.75265925197</v>
      </c>
      <c r="F39" s="1">
        <v>361025.38283376</v>
      </c>
      <c r="G39" s="1">
        <v>367851.29913147102</v>
      </c>
      <c r="H39" s="1">
        <v>0</v>
      </c>
      <c r="J39" s="1">
        <v>0</v>
      </c>
      <c r="K39" s="1">
        <v>0</v>
      </c>
      <c r="L39" s="1">
        <v>0</v>
      </c>
      <c r="M39" s="1">
        <v>0</v>
      </c>
    </row>
    <row r="40" spans="1:13" x14ac:dyDescent="0.15">
      <c r="A40" s="2" t="s">
        <v>183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x14ac:dyDescent="0.15">
      <c r="A41" s="2" t="s">
        <v>184</v>
      </c>
      <c r="B41" s="1">
        <v>256.5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J41" s="1">
        <v>0</v>
      </c>
      <c r="K41" s="1">
        <v>0</v>
      </c>
      <c r="L41" s="1">
        <v>0</v>
      </c>
      <c r="M41" s="1">
        <v>0</v>
      </c>
    </row>
    <row r="42" spans="1:13" x14ac:dyDescent="0.15">
      <c r="A42" s="2" t="s">
        <v>185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15">
      <c r="A43" s="7" t="s">
        <v>186</v>
      </c>
      <c r="B43" s="1">
        <v>2981238.7319199899</v>
      </c>
      <c r="C43" s="1">
        <v>3133551.2242350802</v>
      </c>
      <c r="D43" s="1">
        <v>3393205.0529956399</v>
      </c>
      <c r="E43" s="1">
        <v>3531167.1216811999</v>
      </c>
      <c r="F43" s="1">
        <v>3709338.4279299299</v>
      </c>
      <c r="G43" s="1">
        <v>3807686.43031936</v>
      </c>
      <c r="H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x14ac:dyDescent="0.15">
      <c r="A44" s="2" t="s">
        <v>187</v>
      </c>
    </row>
    <row r="45" spans="1:13" x14ac:dyDescent="0.15">
      <c r="A45" s="7" t="s">
        <v>188</v>
      </c>
    </row>
    <row r="46" spans="1:13" x14ac:dyDescent="0.15">
      <c r="A46" s="2" t="s">
        <v>189</v>
      </c>
      <c r="B46" s="1">
        <v>834414.77365999995</v>
      </c>
      <c r="C46" s="1">
        <v>834366.23769999901</v>
      </c>
      <c r="D46" s="1">
        <v>754556.739899999</v>
      </c>
      <c r="E46" s="1">
        <v>758587.39839999995</v>
      </c>
      <c r="F46" s="1">
        <v>797717.7389</v>
      </c>
      <c r="G46" s="1">
        <v>774317.99600000004</v>
      </c>
      <c r="H46" s="1">
        <v>0</v>
      </c>
      <c r="J46" s="1">
        <v>0</v>
      </c>
      <c r="K46" s="1">
        <v>0</v>
      </c>
      <c r="L46" s="1">
        <v>0</v>
      </c>
      <c r="M46" s="1">
        <v>0</v>
      </c>
    </row>
    <row r="47" spans="1:13" x14ac:dyDescent="0.15">
      <c r="A47" s="2" t="s">
        <v>190</v>
      </c>
      <c r="B47" s="1">
        <v>43263.424789999997</v>
      </c>
      <c r="C47" s="1">
        <v>97047.529299999995</v>
      </c>
      <c r="D47" s="1">
        <v>209458.49</v>
      </c>
      <c r="E47" s="1">
        <v>238638.29800000001</v>
      </c>
      <c r="F47" s="1">
        <v>246005.4914</v>
      </c>
      <c r="G47" s="1">
        <v>308609.52100000001</v>
      </c>
      <c r="H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1:13" x14ac:dyDescent="0.15">
      <c r="A48" s="2" t="s">
        <v>191</v>
      </c>
      <c r="B48" s="1">
        <v>877678.19845000003</v>
      </c>
      <c r="C48" s="1">
        <v>931413.76699999999</v>
      </c>
      <c r="D48" s="1">
        <v>964015.22990000003</v>
      </c>
      <c r="E48" s="1">
        <v>997225.69640000002</v>
      </c>
      <c r="F48" s="1">
        <v>1043723.23029999</v>
      </c>
      <c r="G48" s="1">
        <v>1082927.517</v>
      </c>
      <c r="H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x14ac:dyDescent="0.15">
      <c r="A49" s="2" t="s">
        <v>192</v>
      </c>
      <c r="B49" s="1">
        <v>8284.9781199999998</v>
      </c>
      <c r="C49" s="1">
        <v>13130.353499999999</v>
      </c>
      <c r="D49" s="1">
        <v>12117.6187999999</v>
      </c>
      <c r="E49" s="1">
        <v>12224.6517</v>
      </c>
      <c r="F49" s="1">
        <v>12458.0766</v>
      </c>
      <c r="G49" s="1">
        <v>13669.6448</v>
      </c>
      <c r="H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x14ac:dyDescent="0.15">
      <c r="A50" s="2" t="s">
        <v>193</v>
      </c>
      <c r="B50" s="1">
        <v>688.31205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13" x14ac:dyDescent="0.15">
      <c r="A51" s="2" t="s">
        <v>194</v>
      </c>
      <c r="B51" s="1">
        <v>11847.706619999901</v>
      </c>
      <c r="C51" s="1">
        <v>7861.6696999999904</v>
      </c>
      <c r="D51" s="1">
        <v>6349.9242999999897</v>
      </c>
      <c r="E51" s="1">
        <v>6546.9912999999997</v>
      </c>
      <c r="F51" s="1">
        <v>7637.0559999999996</v>
      </c>
      <c r="G51" s="1">
        <v>14693.8892</v>
      </c>
      <c r="H51" s="1">
        <v>0</v>
      </c>
      <c r="J51" s="1">
        <v>0</v>
      </c>
      <c r="K51" s="1">
        <v>0</v>
      </c>
      <c r="L51" s="1">
        <v>0</v>
      </c>
      <c r="M51" s="1">
        <v>0</v>
      </c>
    </row>
    <row r="52" spans="1:13" x14ac:dyDescent="0.15">
      <c r="A52" s="2" t="s">
        <v>195</v>
      </c>
      <c r="B52" s="1">
        <v>128.88427999999999</v>
      </c>
      <c r="C52" s="1">
        <v>58.9467</v>
      </c>
      <c r="D52" s="1">
        <v>72.257800000000003</v>
      </c>
      <c r="E52" s="1">
        <v>36.082799999999899</v>
      </c>
      <c r="F52" s="1">
        <v>16.1905</v>
      </c>
      <c r="G52" s="1">
        <v>0.48399999999999999</v>
      </c>
      <c r="H52" s="1">
        <v>0</v>
      </c>
      <c r="J52" s="1">
        <v>0</v>
      </c>
      <c r="K52" s="1">
        <v>0</v>
      </c>
      <c r="L52" s="1">
        <v>0</v>
      </c>
      <c r="M52" s="1">
        <v>0</v>
      </c>
    </row>
    <row r="53" spans="1:13" x14ac:dyDescent="0.15">
      <c r="A53" s="2" t="s">
        <v>196</v>
      </c>
      <c r="B53" s="1">
        <v>4.2632564145606001E-13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 x14ac:dyDescent="0.15">
      <c r="A54" s="2" t="s">
        <v>197</v>
      </c>
      <c r="B54" s="1">
        <v>3768.9654499999901</v>
      </c>
      <c r="C54" s="1">
        <v>478.37499999999898</v>
      </c>
      <c r="D54" s="1">
        <v>350.44399999999899</v>
      </c>
      <c r="E54" s="1">
        <v>291.63299999999998</v>
      </c>
      <c r="F54" s="1">
        <v>401.78599999999898</v>
      </c>
      <c r="G54" s="1">
        <v>785.07100000000003</v>
      </c>
      <c r="H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 x14ac:dyDescent="0.15">
      <c r="A55" s="2" t="s">
        <v>198</v>
      </c>
      <c r="B55" s="1">
        <v>-9.0949470177292804E-13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J55" s="1">
        <v>0</v>
      </c>
      <c r="K55" s="1">
        <v>0</v>
      </c>
      <c r="L55" s="1">
        <v>0</v>
      </c>
      <c r="M55" s="1">
        <v>0</v>
      </c>
    </row>
    <row r="56" spans="1:13" x14ac:dyDescent="0.15">
      <c r="A56" s="2" t="s">
        <v>199</v>
      </c>
      <c r="B56" s="1">
        <v>29212.705190000001</v>
      </c>
      <c r="C56" s="1">
        <v>40656.699000000001</v>
      </c>
      <c r="D56" s="1">
        <v>42154.782500000001</v>
      </c>
      <c r="E56" s="1">
        <v>43739.237589999902</v>
      </c>
      <c r="F56" s="1">
        <v>50121.306091619997</v>
      </c>
      <c r="G56" s="1">
        <v>48470.849399999999</v>
      </c>
      <c r="H56" s="1">
        <v>0</v>
      </c>
      <c r="J56" s="1">
        <v>0</v>
      </c>
      <c r="K56" s="1">
        <v>0</v>
      </c>
      <c r="L56" s="1">
        <v>0</v>
      </c>
      <c r="M56" s="1">
        <v>0</v>
      </c>
    </row>
    <row r="57" spans="1:13" x14ac:dyDescent="0.15">
      <c r="A57" s="2" t="s">
        <v>200</v>
      </c>
      <c r="B57" s="1">
        <v>29494.048060000001</v>
      </c>
      <c r="C57" s="1">
        <v>30821.596699999998</v>
      </c>
      <c r="D57" s="1">
        <v>29917.252299999898</v>
      </c>
      <c r="E57" s="1">
        <v>38044.1639</v>
      </c>
      <c r="F57" s="1">
        <v>38928.548300000002</v>
      </c>
      <c r="G57" s="1">
        <v>35441.51</v>
      </c>
      <c r="H57" s="1">
        <v>0</v>
      </c>
      <c r="J57" s="1">
        <v>0</v>
      </c>
      <c r="K57" s="1">
        <v>0</v>
      </c>
      <c r="L57" s="1">
        <v>0</v>
      </c>
      <c r="M57" s="1">
        <v>0</v>
      </c>
    </row>
    <row r="58" spans="1:13" x14ac:dyDescent="0.15">
      <c r="A58" s="2" t="s">
        <v>201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 x14ac:dyDescent="0.15">
      <c r="A59" s="2" t="s">
        <v>202</v>
      </c>
      <c r="B59" s="1">
        <v>45886.157270000003</v>
      </c>
      <c r="C59" s="1">
        <v>52505.487999999998</v>
      </c>
      <c r="D59" s="1">
        <v>46469.841</v>
      </c>
      <c r="E59" s="1">
        <v>45915.14</v>
      </c>
      <c r="F59" s="1">
        <v>48347.349999999897</v>
      </c>
      <c r="G59" s="1">
        <v>49208.747000000003</v>
      </c>
      <c r="H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 x14ac:dyDescent="0.15">
      <c r="A60" s="2" t="s">
        <v>203</v>
      </c>
      <c r="B60" s="1">
        <v>277.90832999999998</v>
      </c>
      <c r="C60" s="1">
        <v>84.813999999999993</v>
      </c>
      <c r="D60" s="1">
        <v>31.042000000000002</v>
      </c>
      <c r="E60" s="1">
        <v>31</v>
      </c>
      <c r="F60" s="1">
        <v>31.62</v>
      </c>
      <c r="G60" s="1">
        <v>32.251999999999903</v>
      </c>
      <c r="H60" s="1">
        <v>0</v>
      </c>
      <c r="J60" s="1">
        <v>0</v>
      </c>
      <c r="K60" s="1">
        <v>0</v>
      </c>
      <c r="L60" s="1">
        <v>0</v>
      </c>
      <c r="M60" s="1">
        <v>0</v>
      </c>
    </row>
    <row r="61" spans="1:13" x14ac:dyDescent="0.15">
      <c r="A61" s="2" t="s">
        <v>204</v>
      </c>
      <c r="B61" s="1">
        <v>457.45569</v>
      </c>
      <c r="C61" s="1">
        <v>887.7</v>
      </c>
      <c r="D61" s="1">
        <v>911.18399999999997</v>
      </c>
      <c r="E61" s="1">
        <v>938.52</v>
      </c>
      <c r="F61" s="1">
        <v>957.28800000000001</v>
      </c>
      <c r="G61" s="1">
        <v>976.428</v>
      </c>
      <c r="H61" s="1">
        <v>0</v>
      </c>
      <c r="J61" s="1">
        <v>0</v>
      </c>
      <c r="K61" s="1">
        <v>0</v>
      </c>
      <c r="L61" s="1">
        <v>0</v>
      </c>
      <c r="M61" s="1">
        <v>0</v>
      </c>
    </row>
    <row r="62" spans="1:13" x14ac:dyDescent="0.15">
      <c r="A62" s="2" t="s">
        <v>205</v>
      </c>
      <c r="B62" s="1">
        <v>14043.832039999899</v>
      </c>
      <c r="C62" s="1">
        <v>25302.124</v>
      </c>
      <c r="D62" s="1">
        <v>42785.275000000001</v>
      </c>
      <c r="E62" s="1">
        <v>55722.110999999997</v>
      </c>
      <c r="F62" s="1">
        <v>62094.5289999999</v>
      </c>
      <c r="G62" s="1">
        <v>62906.511999999901</v>
      </c>
      <c r="H62" s="1">
        <v>0</v>
      </c>
      <c r="J62" s="1">
        <v>0</v>
      </c>
      <c r="K62" s="1">
        <v>0</v>
      </c>
      <c r="L62" s="1">
        <v>0</v>
      </c>
      <c r="M62" s="1">
        <v>0</v>
      </c>
    </row>
    <row r="63" spans="1:13" x14ac:dyDescent="0.15">
      <c r="A63" s="2" t="s">
        <v>206</v>
      </c>
      <c r="B63" s="1">
        <v>3558.6492899999998</v>
      </c>
      <c r="C63" s="1">
        <v>11509.9451938453</v>
      </c>
      <c r="D63" s="1">
        <v>32923.769799029797</v>
      </c>
      <c r="E63" s="1">
        <v>47537.892236890897</v>
      </c>
      <c r="F63" s="1">
        <v>54034.381335159</v>
      </c>
      <c r="G63" s="1">
        <v>55360.917273678002</v>
      </c>
      <c r="H63" s="1">
        <v>0</v>
      </c>
      <c r="J63" s="1">
        <v>0</v>
      </c>
      <c r="K63" s="1">
        <v>0</v>
      </c>
      <c r="L63" s="1">
        <v>0</v>
      </c>
      <c r="M63" s="1">
        <v>0</v>
      </c>
    </row>
    <row r="64" spans="1:13" x14ac:dyDescent="0.15">
      <c r="A64" s="2" t="s">
        <v>207</v>
      </c>
      <c r="B64" s="1">
        <v>777.726</v>
      </c>
      <c r="C64" s="1">
        <v>1680.528</v>
      </c>
      <c r="D64" s="1">
        <v>2566.3200000000002</v>
      </c>
      <c r="E64" s="1">
        <v>3294.0239999999999</v>
      </c>
      <c r="F64" s="1">
        <v>3709.2239999999902</v>
      </c>
      <c r="G64" s="1">
        <v>4121.5559999999996</v>
      </c>
      <c r="H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 x14ac:dyDescent="0.15">
      <c r="A65" s="2" t="s">
        <v>208</v>
      </c>
      <c r="B65" s="1">
        <v>31652.271680000002</v>
      </c>
      <c r="C65" s="1">
        <v>32362.948</v>
      </c>
      <c r="D65" s="1">
        <v>33595.335999999901</v>
      </c>
      <c r="E65" s="1">
        <v>34841.519999999997</v>
      </c>
      <c r="F65" s="1">
        <v>36444.623999999902</v>
      </c>
      <c r="G65" s="1">
        <v>38109.32</v>
      </c>
      <c r="H65" s="1">
        <v>0</v>
      </c>
      <c r="J65" s="1">
        <v>0</v>
      </c>
      <c r="K65" s="1">
        <v>0</v>
      </c>
      <c r="L65" s="1">
        <v>0</v>
      </c>
      <c r="M65" s="1">
        <v>0</v>
      </c>
    </row>
    <row r="66" spans="1:13" x14ac:dyDescent="0.15">
      <c r="A66" s="2" t="s">
        <v>209</v>
      </c>
      <c r="B66" s="1">
        <v>216.58510999999999</v>
      </c>
      <c r="C66" s="1">
        <v>455.53413390499998</v>
      </c>
      <c r="D66" s="1">
        <v>668.30429435999997</v>
      </c>
      <c r="E66" s="1">
        <v>1248.2483505299999</v>
      </c>
      <c r="F66" s="1">
        <v>1497.04965672</v>
      </c>
      <c r="G66" s="1">
        <v>1665.2623691199999</v>
      </c>
      <c r="H66" s="1">
        <v>0</v>
      </c>
      <c r="J66" s="1">
        <v>0</v>
      </c>
      <c r="K66" s="1">
        <v>0</v>
      </c>
      <c r="L66" s="1">
        <v>0</v>
      </c>
      <c r="M66" s="1">
        <v>0</v>
      </c>
    </row>
    <row r="67" spans="1:13" x14ac:dyDescent="0.15">
      <c r="A67" s="2" t="s">
        <v>210</v>
      </c>
      <c r="B67" s="1">
        <v>1.91983999999999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J67" s="1">
        <v>0</v>
      </c>
      <c r="K67" s="1">
        <v>0</v>
      </c>
      <c r="L67" s="1">
        <v>0</v>
      </c>
      <c r="M67" s="1">
        <v>0</v>
      </c>
    </row>
    <row r="68" spans="1:13" x14ac:dyDescent="0.15">
      <c r="A68" s="2" t="s">
        <v>211</v>
      </c>
      <c r="B68" s="1">
        <v>2374.5767300000002</v>
      </c>
      <c r="C68" s="1">
        <v>2371.9719999999902</v>
      </c>
      <c r="D68" s="1">
        <v>2348.3429999999998</v>
      </c>
      <c r="E68" s="1">
        <v>2344.2080000000001</v>
      </c>
      <c r="F68" s="1">
        <v>2424.578</v>
      </c>
      <c r="G68" s="1">
        <v>2385.5210000000002</v>
      </c>
      <c r="H68" s="1">
        <v>0</v>
      </c>
      <c r="J68" s="1">
        <v>0</v>
      </c>
      <c r="K68" s="1">
        <v>0</v>
      </c>
      <c r="L68" s="1">
        <v>0</v>
      </c>
      <c r="M68" s="1">
        <v>0</v>
      </c>
    </row>
    <row r="69" spans="1:13" ht="9.75" thickBot="1" x14ac:dyDescent="0.2">
      <c r="A69" s="2" t="s">
        <v>212</v>
      </c>
      <c r="B69" s="15">
        <v>-3.5527136788005003E-14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/>
      <c r="J69" s="15">
        <v>0</v>
      </c>
      <c r="K69" s="15">
        <v>0</v>
      </c>
      <c r="L69" s="15">
        <v>0</v>
      </c>
      <c r="M69" s="15">
        <v>0</v>
      </c>
    </row>
    <row r="70" spans="1:13" x14ac:dyDescent="0.15">
      <c r="A70" s="7" t="s">
        <v>213</v>
      </c>
      <c r="B70" s="1">
        <v>1060350.8802</v>
      </c>
      <c r="C70" s="1">
        <v>1151582.46092775</v>
      </c>
      <c r="D70" s="1">
        <v>1217276.92469338</v>
      </c>
      <c r="E70" s="1">
        <v>1289981.1202774199</v>
      </c>
      <c r="F70" s="1">
        <v>1362826.8377834901</v>
      </c>
      <c r="G70" s="1">
        <v>1410755.48104279</v>
      </c>
      <c r="H70" s="1">
        <v>0</v>
      </c>
      <c r="J70" s="1">
        <v>0</v>
      </c>
      <c r="K70" s="1">
        <v>0</v>
      </c>
      <c r="L70" s="1">
        <v>0</v>
      </c>
      <c r="M70" s="1">
        <v>0</v>
      </c>
    </row>
    <row r="71" spans="1:13" x14ac:dyDescent="0.15">
      <c r="A71" s="2" t="s">
        <v>86</v>
      </c>
    </row>
    <row r="72" spans="1:13" x14ac:dyDescent="0.15">
      <c r="A72" s="7" t="s">
        <v>214</v>
      </c>
    </row>
    <row r="73" spans="1:13" hidden="1" outlineLevel="1" x14ac:dyDescent="0.15">
      <c r="A73" s="2" t="s">
        <v>215</v>
      </c>
      <c r="B73" s="1">
        <v>-2.7905199999999999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J73" s="1">
        <v>0</v>
      </c>
      <c r="K73" s="1">
        <v>0</v>
      </c>
      <c r="L73" s="1">
        <v>0</v>
      </c>
      <c r="M73" s="1">
        <v>0</v>
      </c>
    </row>
    <row r="74" spans="1:13" hidden="1" outlineLevel="1" x14ac:dyDescent="0.15">
      <c r="A74" s="2" t="s">
        <v>216</v>
      </c>
      <c r="B74" s="1">
        <v>164313.48144</v>
      </c>
      <c r="C74" s="1">
        <v>163713.83369999999</v>
      </c>
      <c r="D74" s="1">
        <v>165789.09633999999</v>
      </c>
      <c r="E74" s="1">
        <v>168928.75612999999</v>
      </c>
      <c r="F74" s="1">
        <v>173387.66214999999</v>
      </c>
      <c r="G74" s="1">
        <v>179347.99418000001</v>
      </c>
      <c r="H74" s="1">
        <v>0</v>
      </c>
      <c r="J74" s="1">
        <v>0</v>
      </c>
      <c r="K74" s="1">
        <v>0</v>
      </c>
      <c r="L74" s="1">
        <v>0</v>
      </c>
      <c r="M74" s="1">
        <v>0</v>
      </c>
    </row>
    <row r="75" spans="1:13" hidden="1" outlineLevel="1" x14ac:dyDescent="0.15">
      <c r="A75" s="2" t="s">
        <v>217</v>
      </c>
      <c r="B75" s="1">
        <v>155.12538000000001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J75" s="1">
        <v>0</v>
      </c>
      <c r="K75" s="1">
        <v>0</v>
      </c>
      <c r="L75" s="1">
        <v>0</v>
      </c>
      <c r="M75" s="1">
        <v>0</v>
      </c>
    </row>
    <row r="76" spans="1:13" hidden="1" outlineLevel="1" x14ac:dyDescent="0.15">
      <c r="A76" s="2" t="s">
        <v>218</v>
      </c>
      <c r="B76" s="1">
        <v>330.45405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J76" s="1">
        <v>0</v>
      </c>
      <c r="K76" s="1">
        <v>0</v>
      </c>
      <c r="L76" s="1">
        <v>0</v>
      </c>
      <c r="M76" s="1">
        <v>0</v>
      </c>
    </row>
    <row r="77" spans="1:13" hidden="1" outlineLevel="1" x14ac:dyDescent="0.15">
      <c r="A77" s="2" t="s">
        <v>219</v>
      </c>
      <c r="B77" s="1">
        <v>34.85378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J77" s="1">
        <v>0</v>
      </c>
      <c r="K77" s="1">
        <v>0</v>
      </c>
      <c r="L77" s="1">
        <v>0</v>
      </c>
      <c r="M77" s="1">
        <v>0</v>
      </c>
    </row>
    <row r="78" spans="1:13" hidden="1" outlineLevel="1" x14ac:dyDescent="0.15">
      <c r="A78" s="2" t="s">
        <v>220</v>
      </c>
      <c r="B78" s="1">
        <v>22.393370000000001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J78" s="1">
        <v>0</v>
      </c>
      <c r="K78" s="1">
        <v>0</v>
      </c>
      <c r="L78" s="1">
        <v>0</v>
      </c>
      <c r="M78" s="1">
        <v>0</v>
      </c>
    </row>
    <row r="79" spans="1:13" hidden="1" outlineLevel="1" x14ac:dyDescent="0.15">
      <c r="A79" s="2" t="s">
        <v>221</v>
      </c>
      <c r="B79" s="1">
        <v>44967.412239999998</v>
      </c>
      <c r="C79" s="1">
        <v>51104.789150660799</v>
      </c>
      <c r="D79" s="1">
        <v>55654.252856262698</v>
      </c>
      <c r="E79" s="1">
        <v>57200.692136862097</v>
      </c>
      <c r="F79" s="1">
        <v>59215.856884454501</v>
      </c>
      <c r="G79" s="1">
        <v>62196.640700299497</v>
      </c>
      <c r="H79" s="1">
        <v>0</v>
      </c>
      <c r="J79" s="1">
        <v>0</v>
      </c>
      <c r="K79" s="1">
        <v>0</v>
      </c>
      <c r="L79" s="1">
        <v>0</v>
      </c>
      <c r="M79" s="1">
        <v>0</v>
      </c>
    </row>
    <row r="80" spans="1:13" hidden="1" outlineLevel="1" x14ac:dyDescent="0.15">
      <c r="A80" s="2" t="s">
        <v>222</v>
      </c>
      <c r="B80" s="1">
        <v>-52239.509530000003</v>
      </c>
      <c r="C80" s="1">
        <v>-58517.979125182399</v>
      </c>
      <c r="D80" s="1">
        <v>-59396.673341192502</v>
      </c>
      <c r="E80" s="1">
        <v>-61290.927361098104</v>
      </c>
      <c r="F80" s="1">
        <v>-64278.810712965598</v>
      </c>
      <c r="G80" s="1">
        <v>-68198.516134983598</v>
      </c>
      <c r="H80" s="1">
        <v>0</v>
      </c>
      <c r="J80" s="1">
        <v>0</v>
      </c>
      <c r="K80" s="1">
        <v>0</v>
      </c>
      <c r="L80" s="1">
        <v>0</v>
      </c>
      <c r="M80" s="1">
        <v>0</v>
      </c>
    </row>
    <row r="81" spans="1:13" hidden="1" outlineLevel="1" x14ac:dyDescent="0.15">
      <c r="A81" s="2" t="s">
        <v>223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J81" s="1">
        <v>0</v>
      </c>
      <c r="K81" s="1">
        <v>0</v>
      </c>
      <c r="L81" s="1">
        <v>0</v>
      </c>
      <c r="M81" s="1">
        <v>0</v>
      </c>
    </row>
    <row r="82" spans="1:13" hidden="1" outlineLevel="1" x14ac:dyDescent="0.15">
      <c r="A82" s="2" t="s">
        <v>224</v>
      </c>
      <c r="B82" s="1">
        <v>-146.57661999999999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J82" s="1">
        <v>0</v>
      </c>
      <c r="K82" s="1">
        <v>0</v>
      </c>
      <c r="L82" s="1">
        <v>0</v>
      </c>
      <c r="M82" s="1">
        <v>0</v>
      </c>
    </row>
    <row r="83" spans="1:13" hidden="1" outlineLevel="1" x14ac:dyDescent="0.15">
      <c r="A83" s="2" t="s">
        <v>225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J83" s="1">
        <v>0</v>
      </c>
      <c r="K83" s="1">
        <v>0</v>
      </c>
      <c r="L83" s="1">
        <v>0</v>
      </c>
      <c r="M83" s="1">
        <v>0</v>
      </c>
    </row>
    <row r="84" spans="1:13" hidden="1" outlineLevel="1" x14ac:dyDescent="0.15">
      <c r="A84" s="2" t="s">
        <v>226</v>
      </c>
      <c r="B84" s="1">
        <v>1735.36328</v>
      </c>
      <c r="C84" s="1">
        <v>2198</v>
      </c>
      <c r="D84" s="1">
        <v>2336</v>
      </c>
      <c r="E84" s="1">
        <v>2385.7799999999902</v>
      </c>
      <c r="F84" s="1">
        <v>2433.4949999999999</v>
      </c>
      <c r="G84" s="1">
        <v>2482.1659999999902</v>
      </c>
      <c r="H84" s="1">
        <v>0</v>
      </c>
      <c r="J84" s="1">
        <v>0</v>
      </c>
      <c r="K84" s="1">
        <v>0</v>
      </c>
      <c r="L84" s="1">
        <v>0</v>
      </c>
      <c r="M84" s="1">
        <v>0</v>
      </c>
    </row>
    <row r="85" spans="1:13" hidden="1" outlineLevel="1" x14ac:dyDescent="0.15">
      <c r="A85" s="2" t="s">
        <v>227</v>
      </c>
      <c r="B85" s="1">
        <v>2695.4714999999901</v>
      </c>
      <c r="C85" s="1">
        <v>3512.5529999999999</v>
      </c>
      <c r="D85" s="1">
        <v>3649.482</v>
      </c>
      <c r="E85" s="1">
        <v>3787.9469999999901</v>
      </c>
      <c r="F85" s="1">
        <v>3966.0719999999901</v>
      </c>
      <c r="G85" s="1">
        <v>4151.0379999999996</v>
      </c>
      <c r="H85" s="1">
        <v>0</v>
      </c>
      <c r="J85" s="1">
        <v>0</v>
      </c>
      <c r="K85" s="1">
        <v>0</v>
      </c>
      <c r="L85" s="1">
        <v>0</v>
      </c>
      <c r="M85" s="1">
        <v>0</v>
      </c>
    </row>
    <row r="86" spans="1:13" hidden="1" outlineLevel="1" x14ac:dyDescent="0.15">
      <c r="A86" s="2" t="s">
        <v>228</v>
      </c>
      <c r="B86" s="1">
        <v>2.3078999999999898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J86" s="1">
        <v>0</v>
      </c>
      <c r="K86" s="1">
        <v>0</v>
      </c>
      <c r="L86" s="1">
        <v>0</v>
      </c>
      <c r="M86" s="1">
        <v>0</v>
      </c>
    </row>
    <row r="87" spans="1:13" hidden="1" outlineLevel="1" x14ac:dyDescent="0.15">
      <c r="A87" s="2" t="s">
        <v>229</v>
      </c>
      <c r="B87" s="1">
        <v>848.88016000000005</v>
      </c>
      <c r="C87" s="1">
        <v>1061.3934803586999</v>
      </c>
      <c r="D87" s="1">
        <v>1893.0926744957001</v>
      </c>
      <c r="E87" s="1">
        <v>2841.1010959105001</v>
      </c>
      <c r="F87" s="1">
        <v>3594.5063522864002</v>
      </c>
      <c r="G87" s="1">
        <v>4134.3567882183997</v>
      </c>
      <c r="H87" s="1">
        <v>0</v>
      </c>
      <c r="J87" s="1">
        <v>0</v>
      </c>
      <c r="K87" s="1">
        <v>0</v>
      </c>
      <c r="L87" s="1">
        <v>0</v>
      </c>
      <c r="M87" s="1">
        <v>0</v>
      </c>
    </row>
    <row r="88" spans="1:13" hidden="1" outlineLevel="1" x14ac:dyDescent="0.15">
      <c r="A88" s="2" t="s">
        <v>230</v>
      </c>
      <c r="B88" s="1">
        <v>419.66798</v>
      </c>
      <c r="C88" s="1">
        <v>-86.784999999999997</v>
      </c>
      <c r="D88" s="1">
        <v>-321.46499999999997</v>
      </c>
      <c r="E88" s="1">
        <v>-565.96799999999996</v>
      </c>
      <c r="F88" s="1">
        <v>-819.53599999999904</v>
      </c>
      <c r="G88" s="1">
        <v>-844.66700000000003</v>
      </c>
      <c r="H88" s="1">
        <v>0</v>
      </c>
      <c r="J88" s="1">
        <v>0</v>
      </c>
      <c r="K88" s="1">
        <v>0</v>
      </c>
      <c r="L88" s="1">
        <v>0</v>
      </c>
      <c r="M88" s="1">
        <v>0</v>
      </c>
    </row>
    <row r="89" spans="1:13" hidden="1" outlineLevel="1" x14ac:dyDescent="0.15">
      <c r="A89" s="2" t="s">
        <v>231</v>
      </c>
      <c r="B89" s="1">
        <v>-20.038029999999999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J89" s="1">
        <v>0</v>
      </c>
      <c r="K89" s="1">
        <v>0</v>
      </c>
      <c r="L89" s="1">
        <v>0</v>
      </c>
      <c r="M89" s="1">
        <v>0</v>
      </c>
    </row>
    <row r="90" spans="1:13" hidden="1" outlineLevel="1" x14ac:dyDescent="0.15">
      <c r="A90" s="2" t="s">
        <v>232</v>
      </c>
      <c r="B90" s="1">
        <v>-11.242290000000001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J90" s="1">
        <v>0</v>
      </c>
      <c r="K90" s="1">
        <v>0</v>
      </c>
      <c r="L90" s="1">
        <v>0</v>
      </c>
      <c r="M90" s="1">
        <v>0</v>
      </c>
    </row>
    <row r="91" spans="1:13" hidden="1" outlineLevel="1" x14ac:dyDescent="0.15">
      <c r="A91" s="2" t="s">
        <v>233</v>
      </c>
      <c r="B91" s="1">
        <v>-151.45693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J91" s="1">
        <v>0</v>
      </c>
      <c r="K91" s="1">
        <v>0</v>
      </c>
      <c r="L91" s="1">
        <v>0</v>
      </c>
      <c r="M91" s="1">
        <v>0</v>
      </c>
    </row>
    <row r="92" spans="1:13" hidden="1" outlineLevel="1" x14ac:dyDescent="0.15">
      <c r="A92" s="2" t="s">
        <v>234</v>
      </c>
      <c r="B92" s="1">
        <v>-64.046449999999993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J92" s="1">
        <v>0</v>
      </c>
      <c r="K92" s="1">
        <v>0</v>
      </c>
      <c r="L92" s="1">
        <v>0</v>
      </c>
      <c r="M92" s="1">
        <v>0</v>
      </c>
    </row>
    <row r="93" spans="1:13" hidden="1" outlineLevel="1" x14ac:dyDescent="0.15">
      <c r="A93" s="2" t="s">
        <v>235</v>
      </c>
      <c r="B93" s="1">
        <v>797.15713000000005</v>
      </c>
      <c r="C93" s="1">
        <v>1935.3969999999999</v>
      </c>
      <c r="D93" s="1">
        <v>1993.135</v>
      </c>
      <c r="E93" s="1">
        <v>2054.9</v>
      </c>
      <c r="F93" s="1">
        <v>2115.2199999999998</v>
      </c>
      <c r="G93" s="1">
        <v>2179.529</v>
      </c>
      <c r="H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 hidden="1" outlineLevel="1" x14ac:dyDescent="0.15">
      <c r="A94" s="2" t="s">
        <v>236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J94" s="1">
        <v>0</v>
      </c>
      <c r="K94" s="1">
        <v>0</v>
      </c>
      <c r="L94" s="1">
        <v>0</v>
      </c>
      <c r="M94" s="1">
        <v>0</v>
      </c>
    </row>
    <row r="95" spans="1:13" ht="9.75" hidden="1" outlineLevel="1" thickBot="1" x14ac:dyDescent="0.2">
      <c r="A95" s="2" t="s">
        <v>237</v>
      </c>
      <c r="B95" s="15">
        <v>-2996.7477800000001</v>
      </c>
      <c r="C95" s="15">
        <v>-3300.17733177841</v>
      </c>
      <c r="D95" s="15">
        <v>-3689.3513915552198</v>
      </c>
      <c r="E95" s="15">
        <v>-4044.1997288774901</v>
      </c>
      <c r="F95" s="15">
        <v>-4406.9855943287503</v>
      </c>
      <c r="G95" s="15">
        <v>-4811.5071097140499</v>
      </c>
      <c r="H95" s="15">
        <v>0</v>
      </c>
      <c r="I95" s="15"/>
      <c r="J95" s="15">
        <v>0</v>
      </c>
      <c r="K95" s="15">
        <v>0</v>
      </c>
      <c r="L95" s="15">
        <v>0</v>
      </c>
      <c r="M95" s="15">
        <v>0</v>
      </c>
    </row>
    <row r="96" spans="1:13" collapsed="1" x14ac:dyDescent="0.15">
      <c r="A96" s="7" t="s">
        <v>238</v>
      </c>
      <c r="B96" s="1">
        <v>160690.16005999999</v>
      </c>
      <c r="C96" s="1">
        <v>161621.024874058</v>
      </c>
      <c r="D96" s="1">
        <v>167907.56913801</v>
      </c>
      <c r="E96" s="1">
        <v>171298.081272796</v>
      </c>
      <c r="F96" s="1">
        <v>175207.48007944599</v>
      </c>
      <c r="G96" s="1">
        <v>180637.03442382001</v>
      </c>
      <c r="H96" s="1">
        <v>0</v>
      </c>
      <c r="J96" s="1">
        <v>0</v>
      </c>
      <c r="K96" s="1">
        <v>0</v>
      </c>
      <c r="L96" s="1">
        <v>0</v>
      </c>
      <c r="M96" s="1">
        <v>0</v>
      </c>
    </row>
    <row r="97" spans="1:13" x14ac:dyDescent="0.15">
      <c r="A97" s="2" t="s">
        <v>239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x14ac:dyDescent="0.15">
      <c r="A98" s="7" t="s">
        <v>240</v>
      </c>
      <c r="B98" s="1">
        <v>1221041.0402599999</v>
      </c>
      <c r="C98" s="1">
        <v>1313203.4858017999</v>
      </c>
      <c r="D98" s="1">
        <v>1385184.4938314001</v>
      </c>
      <c r="E98" s="1">
        <v>1461279.2015502099</v>
      </c>
      <c r="F98" s="1">
        <v>1538034.31786294</v>
      </c>
      <c r="G98" s="1">
        <v>1591392.51546661</v>
      </c>
      <c r="H98" s="1">
        <v>0</v>
      </c>
      <c r="J98" s="1">
        <v>0</v>
      </c>
      <c r="K98" s="1">
        <v>0</v>
      </c>
      <c r="L98" s="1">
        <v>0</v>
      </c>
      <c r="M98" s="1">
        <v>0</v>
      </c>
    </row>
    <row r="99" spans="1:13" x14ac:dyDescent="0.15">
      <c r="A99" s="2" t="s">
        <v>241</v>
      </c>
    </row>
    <row r="100" spans="1:13" x14ac:dyDescent="0.15">
      <c r="A100" s="2" t="s">
        <v>242</v>
      </c>
      <c r="B100" s="1">
        <v>224.4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J100" s="1">
        <v>0</v>
      </c>
      <c r="K100" s="1">
        <v>0</v>
      </c>
      <c r="L100" s="1">
        <v>0</v>
      </c>
      <c r="M100" s="1">
        <v>0</v>
      </c>
    </row>
    <row r="101" spans="1:13" x14ac:dyDescent="0.15">
      <c r="A101" s="2" t="s">
        <v>243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x14ac:dyDescent="0.15">
      <c r="A102" s="2" t="s">
        <v>244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J102" s="1">
        <v>0</v>
      </c>
      <c r="K102" s="1">
        <v>0</v>
      </c>
      <c r="L102" s="1">
        <v>0</v>
      </c>
      <c r="M102" s="1">
        <v>0</v>
      </c>
    </row>
    <row r="103" spans="1:13" x14ac:dyDescent="0.15">
      <c r="A103" s="2" t="s">
        <v>245</v>
      </c>
    </row>
    <row r="104" spans="1:13" x14ac:dyDescent="0.15">
      <c r="A104" s="7" t="s">
        <v>246</v>
      </c>
      <c r="B104" s="1">
        <v>1759973.2916600001</v>
      </c>
      <c r="C104" s="1">
        <v>1820347.73843327</v>
      </c>
      <c r="D104" s="1">
        <v>2008020.55916424</v>
      </c>
      <c r="E104" s="1">
        <v>2069887.92013098</v>
      </c>
      <c r="F104" s="1">
        <v>2171304.1100669801</v>
      </c>
      <c r="G104" s="1">
        <v>2216293.91485275</v>
      </c>
      <c r="H104" s="1">
        <v>0</v>
      </c>
      <c r="J104" s="1">
        <v>0</v>
      </c>
      <c r="K104" s="1">
        <v>0</v>
      </c>
      <c r="L104" s="1">
        <v>0</v>
      </c>
      <c r="M104" s="1">
        <v>0</v>
      </c>
    </row>
    <row r="105" spans="1:13" x14ac:dyDescent="0.15">
      <c r="A105" s="2" t="s">
        <v>247</v>
      </c>
    </row>
    <row r="106" spans="1:13" x14ac:dyDescent="0.15">
      <c r="A106" s="7" t="s">
        <v>248</v>
      </c>
    </row>
    <row r="107" spans="1:13" hidden="1" outlineLevel="1" x14ac:dyDescent="0.15">
      <c r="A107" s="2" t="s">
        <v>249</v>
      </c>
      <c r="B107" s="1">
        <v>680022.86959999998</v>
      </c>
      <c r="C107" s="1">
        <v>735137.56199999899</v>
      </c>
      <c r="D107" s="1">
        <v>759640.72699999996</v>
      </c>
      <c r="E107" s="1">
        <v>762104.62800000003</v>
      </c>
      <c r="F107" s="1">
        <v>792966.47100000002</v>
      </c>
      <c r="G107" s="1">
        <v>835285.87800000003</v>
      </c>
      <c r="H107" s="1">
        <v>0</v>
      </c>
      <c r="J107" s="1">
        <v>0</v>
      </c>
      <c r="K107" s="1">
        <v>0</v>
      </c>
      <c r="L107" s="1">
        <v>0</v>
      </c>
      <c r="M107" s="1">
        <v>0</v>
      </c>
    </row>
    <row r="108" spans="1:13" hidden="1" outlineLevel="1" x14ac:dyDescent="0.15">
      <c r="A108" s="2" t="s">
        <v>250</v>
      </c>
      <c r="B108" s="1">
        <v>47373.988389999999</v>
      </c>
      <c r="C108" s="1">
        <v>50915.597999999998</v>
      </c>
      <c r="D108" s="1">
        <v>55457.934000000001</v>
      </c>
      <c r="E108" s="1">
        <v>60043.398000000001</v>
      </c>
      <c r="F108" s="1">
        <v>64096.827999999899</v>
      </c>
      <c r="G108" s="1">
        <v>67978.864000000001</v>
      </c>
      <c r="H108" s="1">
        <v>0</v>
      </c>
      <c r="J108" s="1">
        <v>0</v>
      </c>
      <c r="K108" s="1">
        <v>0</v>
      </c>
      <c r="L108" s="1">
        <v>0</v>
      </c>
      <c r="M108" s="1">
        <v>0</v>
      </c>
    </row>
    <row r="109" spans="1:13" collapsed="1" x14ac:dyDescent="0.15">
      <c r="A109" s="2" t="s">
        <v>251</v>
      </c>
      <c r="B109" s="1">
        <v>727396.857989999</v>
      </c>
      <c r="C109" s="1">
        <v>786053.16</v>
      </c>
      <c r="D109" s="1">
        <v>815098.66099999996</v>
      </c>
      <c r="E109" s="1">
        <v>822148.02599999995</v>
      </c>
      <c r="F109" s="1">
        <v>857063.299</v>
      </c>
      <c r="G109" s="1">
        <v>903264.74199999997</v>
      </c>
      <c r="H109" s="1">
        <v>0</v>
      </c>
      <c r="J109" s="1">
        <v>0</v>
      </c>
      <c r="K109" s="1">
        <v>0</v>
      </c>
      <c r="L109" s="1">
        <v>0</v>
      </c>
      <c r="M109" s="1">
        <v>0</v>
      </c>
    </row>
    <row r="110" spans="1:13" x14ac:dyDescent="0.15">
      <c r="A110" s="2" t="s">
        <v>252</v>
      </c>
    </row>
    <row r="111" spans="1:13" hidden="1" outlineLevel="1" x14ac:dyDescent="0.15">
      <c r="A111" s="2" t="s">
        <v>253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J111" s="1">
        <v>0</v>
      </c>
      <c r="K111" s="1">
        <v>0</v>
      </c>
      <c r="L111" s="1">
        <v>0</v>
      </c>
      <c r="M111" s="1">
        <v>0</v>
      </c>
    </row>
    <row r="112" spans="1:13" collapsed="1" x14ac:dyDescent="0.15">
      <c r="A112" s="7" t="s">
        <v>254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J112" s="1">
        <v>0</v>
      </c>
      <c r="K112" s="1">
        <v>0</v>
      </c>
      <c r="L112" s="1">
        <v>0</v>
      </c>
      <c r="M112" s="1">
        <v>0</v>
      </c>
    </row>
    <row r="113" spans="1:13" x14ac:dyDescent="0.15">
      <c r="A113" s="2" t="s">
        <v>255</v>
      </c>
    </row>
    <row r="114" spans="1:13" x14ac:dyDescent="0.15">
      <c r="A114" s="2" t="s">
        <v>256</v>
      </c>
      <c r="B114" s="1">
        <v>-2.18278728425502E-11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J114" s="1">
        <v>0</v>
      </c>
      <c r="K114" s="1">
        <v>0</v>
      </c>
      <c r="L114" s="1">
        <v>0</v>
      </c>
      <c r="M114" s="1">
        <v>0</v>
      </c>
    </row>
    <row r="115" spans="1:13" hidden="1" outlineLevel="1" x14ac:dyDescent="0.15">
      <c r="A115" s="2" t="s">
        <v>257</v>
      </c>
      <c r="B115" s="1">
        <v>-3741.4504200000001</v>
      </c>
      <c r="C115" s="1">
        <v>-3134.76</v>
      </c>
      <c r="D115" s="1">
        <v>-3189.8339999999998</v>
      </c>
      <c r="E115" s="1">
        <v>-3303.1129999999998</v>
      </c>
      <c r="F115" s="1">
        <v>-3437.9379999999901</v>
      </c>
      <c r="G115" s="1">
        <v>-3506.8789999999999</v>
      </c>
      <c r="H115" s="1">
        <v>0</v>
      </c>
      <c r="J115" s="1">
        <v>0</v>
      </c>
      <c r="K115" s="1">
        <v>0</v>
      </c>
      <c r="L115" s="1">
        <v>0</v>
      </c>
      <c r="M115" s="1">
        <v>0</v>
      </c>
    </row>
    <row r="116" spans="1:13" hidden="1" outlineLevel="1" x14ac:dyDescent="0.15">
      <c r="A116" s="2" t="s">
        <v>258</v>
      </c>
      <c r="B116" s="1">
        <v>-4432.4138599999997</v>
      </c>
      <c r="C116" s="1">
        <v>-4786.8369999999904</v>
      </c>
      <c r="D116" s="1">
        <v>-4861.6639999999998</v>
      </c>
      <c r="E116" s="1">
        <v>-4972.277</v>
      </c>
      <c r="F116" s="1">
        <v>-5278.0789999999997</v>
      </c>
      <c r="G116" s="1">
        <v>-5285.9979999999996</v>
      </c>
      <c r="H116" s="1">
        <v>0</v>
      </c>
      <c r="J116" s="1">
        <v>0</v>
      </c>
      <c r="K116" s="1">
        <v>0</v>
      </c>
      <c r="L116" s="1">
        <v>0</v>
      </c>
      <c r="M116" s="1">
        <v>0</v>
      </c>
    </row>
    <row r="117" spans="1:13" hidden="1" outlineLevel="1" x14ac:dyDescent="0.15">
      <c r="A117" s="2" t="s">
        <v>259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J117" s="1">
        <v>0</v>
      </c>
      <c r="K117" s="1">
        <v>0</v>
      </c>
      <c r="L117" s="1">
        <v>0</v>
      </c>
      <c r="M117" s="1">
        <v>0</v>
      </c>
    </row>
    <row r="118" spans="1:13" hidden="1" outlineLevel="1" x14ac:dyDescent="0.15">
      <c r="A118" s="2" t="s">
        <v>260</v>
      </c>
      <c r="B118" s="1">
        <v>0</v>
      </c>
      <c r="C118" s="1">
        <v>-19.8</v>
      </c>
      <c r="D118" s="1">
        <v>-19.8</v>
      </c>
      <c r="E118" s="1">
        <v>-19.8</v>
      </c>
      <c r="F118" s="1">
        <v>-20.196000000000002</v>
      </c>
      <c r="G118" s="1">
        <v>-20.6</v>
      </c>
      <c r="H118" s="1">
        <v>0</v>
      </c>
      <c r="J118" s="1">
        <v>0</v>
      </c>
      <c r="K118" s="1">
        <v>0</v>
      </c>
      <c r="L118" s="1">
        <v>0</v>
      </c>
      <c r="M118" s="1">
        <v>0</v>
      </c>
    </row>
    <row r="119" spans="1:13" hidden="1" outlineLevel="1" x14ac:dyDescent="0.15">
      <c r="A119" s="2" t="s">
        <v>261</v>
      </c>
      <c r="B119" s="1">
        <v>0</v>
      </c>
      <c r="C119" s="1">
        <v>202.5</v>
      </c>
      <c r="D119" s="1">
        <v>360</v>
      </c>
      <c r="E119" s="1">
        <v>360</v>
      </c>
      <c r="F119" s="1">
        <v>367.2</v>
      </c>
      <c r="G119" s="1">
        <v>374.54399999999902</v>
      </c>
      <c r="H119" s="1">
        <v>0</v>
      </c>
      <c r="J119" s="1">
        <v>0</v>
      </c>
      <c r="K119" s="1">
        <v>0</v>
      </c>
      <c r="L119" s="1">
        <v>0</v>
      </c>
      <c r="M119" s="1">
        <v>0</v>
      </c>
    </row>
    <row r="120" spans="1:13" hidden="1" outlineLevel="1" x14ac:dyDescent="0.15">
      <c r="A120" s="2" t="s">
        <v>262</v>
      </c>
      <c r="B120" s="1">
        <v>432.04741000000001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J120" s="1">
        <v>0</v>
      </c>
      <c r="K120" s="1">
        <v>0</v>
      </c>
      <c r="L120" s="1">
        <v>0</v>
      </c>
      <c r="M120" s="1">
        <v>0</v>
      </c>
    </row>
    <row r="121" spans="1:13" hidden="1" outlineLevel="1" x14ac:dyDescent="0.15">
      <c r="A121" s="2" t="s">
        <v>263</v>
      </c>
      <c r="B121" s="1">
        <v>-47.710009999999997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J121" s="1">
        <v>0</v>
      </c>
      <c r="K121" s="1">
        <v>0</v>
      </c>
      <c r="L121" s="1">
        <v>0</v>
      </c>
      <c r="M121" s="1">
        <v>0</v>
      </c>
    </row>
    <row r="122" spans="1:13" hidden="1" outlineLevel="1" x14ac:dyDescent="0.15">
      <c r="A122" s="2" t="s">
        <v>264</v>
      </c>
      <c r="B122" s="1">
        <v>1302.95677</v>
      </c>
      <c r="C122" s="1">
        <v>1423.2449999999999</v>
      </c>
      <c r="D122" s="1">
        <v>1446.9569999999901</v>
      </c>
      <c r="E122" s="1">
        <v>1461.19299999999</v>
      </c>
      <c r="F122" s="1">
        <v>1449.6689999999901</v>
      </c>
      <c r="G122" s="1">
        <v>1458.6009999999901</v>
      </c>
      <c r="H122" s="1">
        <v>0</v>
      </c>
      <c r="J122" s="1">
        <v>0</v>
      </c>
      <c r="K122" s="1">
        <v>0</v>
      </c>
      <c r="L122" s="1">
        <v>0</v>
      </c>
      <c r="M122" s="1">
        <v>0</v>
      </c>
    </row>
    <row r="123" spans="1:13" hidden="1" outlineLevel="1" x14ac:dyDescent="0.15">
      <c r="A123" s="2" t="s">
        <v>265</v>
      </c>
      <c r="B123" s="1">
        <v>58.736849999999997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J123" s="1">
        <v>0</v>
      </c>
      <c r="K123" s="1">
        <v>0</v>
      </c>
      <c r="L123" s="1">
        <v>0</v>
      </c>
      <c r="M123" s="1">
        <v>0</v>
      </c>
    </row>
    <row r="124" spans="1:13" hidden="1" outlineLevel="1" x14ac:dyDescent="0.15">
      <c r="A124" s="2" t="s">
        <v>266</v>
      </c>
      <c r="B124" s="1">
        <v>189.99995999999999</v>
      </c>
      <c r="C124" s="1">
        <v>365.10399999999998</v>
      </c>
      <c r="D124" s="1">
        <v>365.10399999999998</v>
      </c>
      <c r="E124" s="1">
        <v>371.10399999999998</v>
      </c>
      <c r="F124" s="1">
        <v>375.027999999999</v>
      </c>
      <c r="G124" s="1">
        <v>379.02399999999898</v>
      </c>
      <c r="H124" s="1">
        <v>0</v>
      </c>
      <c r="J124" s="1">
        <v>0</v>
      </c>
      <c r="K124" s="1">
        <v>0</v>
      </c>
      <c r="L124" s="1">
        <v>0</v>
      </c>
      <c r="M124" s="1">
        <v>0</v>
      </c>
    </row>
    <row r="125" spans="1:13" hidden="1" outlineLevel="1" x14ac:dyDescent="0.15">
      <c r="A125" s="2" t="s">
        <v>267</v>
      </c>
      <c r="B125" s="1">
        <v>484.69074999999998</v>
      </c>
      <c r="C125" s="1">
        <v>871.45299999999997</v>
      </c>
      <c r="D125" s="1">
        <v>396.05599999999998</v>
      </c>
      <c r="E125" s="1">
        <v>465.897999999999</v>
      </c>
      <c r="F125" s="1">
        <v>816.91399999999999</v>
      </c>
      <c r="G125" s="1">
        <v>316.99299999999999</v>
      </c>
      <c r="H125" s="1">
        <v>0</v>
      </c>
      <c r="J125" s="1">
        <v>0</v>
      </c>
      <c r="K125" s="1">
        <v>0</v>
      </c>
      <c r="L125" s="1">
        <v>0</v>
      </c>
      <c r="M125" s="1">
        <v>0</v>
      </c>
    </row>
    <row r="126" spans="1:13" hidden="1" outlineLevel="1" x14ac:dyDescent="0.15">
      <c r="A126" s="2" t="s">
        <v>268</v>
      </c>
      <c r="B126" s="1">
        <v>-2751.05395</v>
      </c>
      <c r="C126" s="1">
        <v>-2101.5740000000001</v>
      </c>
      <c r="D126" s="1">
        <v>-2175.3220000000001</v>
      </c>
      <c r="E126" s="1">
        <v>-2228.7069999999999</v>
      </c>
      <c r="F126" s="1">
        <v>-2283.3620000000001</v>
      </c>
      <c r="G126" s="1">
        <v>-2335.605</v>
      </c>
      <c r="H126" s="1">
        <v>0</v>
      </c>
      <c r="J126" s="1">
        <v>0</v>
      </c>
      <c r="K126" s="1">
        <v>0</v>
      </c>
      <c r="L126" s="1">
        <v>0</v>
      </c>
      <c r="M126" s="1">
        <v>0</v>
      </c>
    </row>
    <row r="127" spans="1:13" hidden="1" outlineLevel="1" x14ac:dyDescent="0.15">
      <c r="A127" s="2" t="s">
        <v>269</v>
      </c>
      <c r="B127" s="1">
        <v>-459.57148999999998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J127" s="1">
        <v>0</v>
      </c>
      <c r="K127" s="1">
        <v>0</v>
      </c>
      <c r="L127" s="1">
        <v>0</v>
      </c>
      <c r="M127" s="1">
        <v>0</v>
      </c>
    </row>
    <row r="128" spans="1:13" hidden="1" outlineLevel="1" x14ac:dyDescent="0.15">
      <c r="A128" s="2" t="s">
        <v>270</v>
      </c>
      <c r="B128" s="1">
        <v>38.391289999999998</v>
      </c>
      <c r="C128" s="1">
        <v>24</v>
      </c>
      <c r="D128" s="1">
        <v>24.479999999999901</v>
      </c>
      <c r="E128" s="1">
        <v>24.971999999999898</v>
      </c>
      <c r="F128" s="1">
        <v>25.463999999999999</v>
      </c>
      <c r="G128" s="1">
        <v>25.979999999999901</v>
      </c>
      <c r="H128" s="1">
        <v>0</v>
      </c>
      <c r="J128" s="1">
        <v>0</v>
      </c>
      <c r="K128" s="1">
        <v>0</v>
      </c>
      <c r="L128" s="1">
        <v>0</v>
      </c>
      <c r="M128" s="1">
        <v>0</v>
      </c>
    </row>
    <row r="129" spans="1:13" hidden="1" outlineLevel="1" x14ac:dyDescent="0.15">
      <c r="A129" s="2" t="s">
        <v>271</v>
      </c>
      <c r="B129" s="1">
        <v>-1.06581410364015E-14</v>
      </c>
      <c r="C129" s="1">
        <v>504.17999999999898</v>
      </c>
      <c r="D129" s="1">
        <v>504.17999999999898</v>
      </c>
      <c r="E129" s="1">
        <v>504.17999999999898</v>
      </c>
      <c r="F129" s="1">
        <v>504.17999999999898</v>
      </c>
      <c r="G129" s="1">
        <v>504.17999999999898</v>
      </c>
      <c r="H129" s="1">
        <v>0</v>
      </c>
      <c r="J129" s="1">
        <v>0</v>
      </c>
      <c r="K129" s="1">
        <v>0</v>
      </c>
      <c r="L129" s="1">
        <v>0</v>
      </c>
      <c r="M129" s="1">
        <v>0</v>
      </c>
    </row>
    <row r="130" spans="1:13" hidden="1" outlineLevel="1" x14ac:dyDescent="0.15">
      <c r="A130" s="2" t="s">
        <v>272</v>
      </c>
      <c r="B130" s="1">
        <v>390.57231999999999</v>
      </c>
      <c r="C130" s="1">
        <v>141.27599999999899</v>
      </c>
      <c r="D130" s="1">
        <v>141.27599999999899</v>
      </c>
      <c r="E130" s="1">
        <v>141.27599999999899</v>
      </c>
      <c r="F130" s="1">
        <v>141.27599999999899</v>
      </c>
      <c r="G130" s="1">
        <v>141.27599999999899</v>
      </c>
      <c r="H130" s="1">
        <v>0</v>
      </c>
      <c r="J130" s="1">
        <v>0</v>
      </c>
      <c r="K130" s="1">
        <v>0</v>
      </c>
      <c r="L130" s="1">
        <v>0</v>
      </c>
      <c r="M130" s="1">
        <v>0</v>
      </c>
    </row>
    <row r="131" spans="1:13" hidden="1" outlineLevel="1" x14ac:dyDescent="0.15">
      <c r="A131" s="2" t="s">
        <v>273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J131" s="1">
        <v>0</v>
      </c>
      <c r="K131" s="1">
        <v>0</v>
      </c>
      <c r="L131" s="1">
        <v>0</v>
      </c>
      <c r="M131" s="1">
        <v>0</v>
      </c>
    </row>
    <row r="132" spans="1:13" hidden="1" outlineLevel="1" x14ac:dyDescent="0.15">
      <c r="A132" s="2" t="s">
        <v>274</v>
      </c>
      <c r="B132" s="1">
        <v>56.182920000000003</v>
      </c>
      <c r="C132" s="1">
        <v>56.183999999999997</v>
      </c>
      <c r="D132" s="1">
        <v>56.183999999999997</v>
      </c>
      <c r="E132" s="1">
        <v>56.183999999999997</v>
      </c>
      <c r="F132" s="1">
        <v>56.183999999999997</v>
      </c>
      <c r="G132" s="1">
        <v>56.183999999999997</v>
      </c>
      <c r="H132" s="1">
        <v>0</v>
      </c>
      <c r="J132" s="1">
        <v>0</v>
      </c>
      <c r="K132" s="1">
        <v>0</v>
      </c>
      <c r="L132" s="1">
        <v>0</v>
      </c>
      <c r="M132" s="1">
        <v>0</v>
      </c>
    </row>
    <row r="133" spans="1:13" hidden="1" outlineLevel="1" x14ac:dyDescent="0.15">
      <c r="A133" s="2" t="s">
        <v>275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J133" s="1">
        <v>0</v>
      </c>
      <c r="K133" s="1">
        <v>0</v>
      </c>
      <c r="L133" s="1">
        <v>0</v>
      </c>
      <c r="M133" s="1">
        <v>0</v>
      </c>
    </row>
    <row r="134" spans="1:13" hidden="1" outlineLevel="1" x14ac:dyDescent="0.15">
      <c r="A134" s="2" t="s">
        <v>276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J134" s="1">
        <v>0</v>
      </c>
      <c r="K134" s="1">
        <v>0</v>
      </c>
      <c r="L134" s="1">
        <v>0</v>
      </c>
      <c r="M134" s="1">
        <v>0</v>
      </c>
    </row>
    <row r="135" spans="1:13" hidden="1" outlineLevel="1" x14ac:dyDescent="0.15">
      <c r="A135" s="2" t="s">
        <v>277</v>
      </c>
      <c r="B135" s="1">
        <v>1.4210854715202001E-14</v>
      </c>
      <c r="C135" s="1">
        <v>-498.94799999999998</v>
      </c>
      <c r="D135" s="1">
        <v>-498.93599999999901</v>
      </c>
      <c r="E135" s="1">
        <v>-498.94799999999998</v>
      </c>
      <c r="F135" s="1">
        <v>-498.94799999999998</v>
      </c>
      <c r="G135" s="1">
        <v>-498.94799999999998</v>
      </c>
      <c r="H135" s="1">
        <v>0</v>
      </c>
      <c r="J135" s="1">
        <v>0</v>
      </c>
      <c r="K135" s="1">
        <v>0</v>
      </c>
      <c r="L135" s="1">
        <v>0</v>
      </c>
      <c r="M135" s="1">
        <v>0</v>
      </c>
    </row>
    <row r="136" spans="1:13" hidden="1" outlineLevel="1" x14ac:dyDescent="0.15">
      <c r="A136" s="2" t="s">
        <v>278</v>
      </c>
      <c r="B136" s="1">
        <v>103.17189999999999</v>
      </c>
      <c r="C136" s="1">
        <v>141.30000000000001</v>
      </c>
      <c r="D136" s="1">
        <v>142.5</v>
      </c>
      <c r="E136" s="1">
        <v>143.72399999999999</v>
      </c>
      <c r="F136" s="1">
        <v>146.6</v>
      </c>
      <c r="G136" s="1">
        <v>149.53200000000001</v>
      </c>
      <c r="H136" s="1">
        <v>0</v>
      </c>
      <c r="J136" s="1">
        <v>0</v>
      </c>
      <c r="K136" s="1">
        <v>0</v>
      </c>
      <c r="L136" s="1">
        <v>0</v>
      </c>
      <c r="M136" s="1">
        <v>0</v>
      </c>
    </row>
    <row r="137" spans="1:13" hidden="1" outlineLevel="1" x14ac:dyDescent="0.15">
      <c r="A137" s="2" t="s">
        <v>279</v>
      </c>
      <c r="B137" s="1">
        <v>0</v>
      </c>
      <c r="C137" s="1">
        <v>23.4647839491296</v>
      </c>
      <c r="D137" s="1">
        <v>1068.1065120827</v>
      </c>
      <c r="E137" s="1">
        <v>135.29126080277999</v>
      </c>
      <c r="F137" s="1">
        <v>216.79507400199699</v>
      </c>
      <c r="G137" s="1">
        <v>278.81469019932098</v>
      </c>
      <c r="H137" s="1">
        <v>0</v>
      </c>
      <c r="J137" s="1">
        <v>0</v>
      </c>
      <c r="K137" s="1">
        <v>0</v>
      </c>
      <c r="L137" s="1">
        <v>0</v>
      </c>
      <c r="M137" s="1">
        <v>0</v>
      </c>
    </row>
    <row r="138" spans="1:13" collapsed="1" x14ac:dyDescent="0.15">
      <c r="A138" s="7" t="s">
        <v>280</v>
      </c>
      <c r="B138" s="1">
        <v>-8201.3710200000605</v>
      </c>
      <c r="C138" s="1">
        <v>-6789.2122160508698</v>
      </c>
      <c r="D138" s="1">
        <v>-6240.7124879172998</v>
      </c>
      <c r="E138" s="1">
        <v>-7359.0227391972203</v>
      </c>
      <c r="F138" s="1">
        <v>-7419.2129259980002</v>
      </c>
      <c r="G138" s="1">
        <v>-7962.9013098006699</v>
      </c>
      <c r="H138" s="1">
        <v>0</v>
      </c>
      <c r="J138" s="1">
        <v>0</v>
      </c>
      <c r="K138" s="1">
        <v>0</v>
      </c>
      <c r="L138" s="1">
        <v>0</v>
      </c>
      <c r="M138" s="1">
        <v>0</v>
      </c>
    </row>
    <row r="139" spans="1:13" x14ac:dyDescent="0.15">
      <c r="A139" s="2" t="s">
        <v>281</v>
      </c>
    </row>
    <row r="140" spans="1:13" x14ac:dyDescent="0.15">
      <c r="A140" s="7" t="s">
        <v>282</v>
      </c>
      <c r="B140" s="1">
        <v>1024375.06264999</v>
      </c>
      <c r="C140" s="1">
        <v>1027505.36621722</v>
      </c>
      <c r="D140" s="1">
        <v>1186681.18567633</v>
      </c>
      <c r="E140" s="1">
        <v>1240380.87139179</v>
      </c>
      <c r="F140" s="1">
        <v>1306821.5981409899</v>
      </c>
      <c r="G140" s="1">
        <v>1305066.2715429401</v>
      </c>
      <c r="H140" s="1">
        <v>0</v>
      </c>
      <c r="J140" s="1">
        <v>0</v>
      </c>
      <c r="K140" s="1">
        <v>0</v>
      </c>
      <c r="L140" s="1">
        <v>0</v>
      </c>
      <c r="M140" s="1">
        <v>0</v>
      </c>
    </row>
    <row r="141" spans="1:13" x14ac:dyDescent="0.15">
      <c r="A141" s="2" t="s">
        <v>283</v>
      </c>
    </row>
    <row r="142" spans="1:13" hidden="1" outlineLevel="1" x14ac:dyDescent="0.15">
      <c r="A142" s="2" t="s">
        <v>284</v>
      </c>
      <c r="B142" s="1">
        <v>333861.66940000001</v>
      </c>
      <c r="C142" s="1">
        <v>319537.08901723399</v>
      </c>
      <c r="D142" s="1">
        <v>350561.25097113301</v>
      </c>
      <c r="E142" s="1">
        <v>378104.59320414398</v>
      </c>
      <c r="F142" s="1">
        <v>394387.31252225902</v>
      </c>
      <c r="G142" s="1">
        <v>423421.753873037</v>
      </c>
      <c r="H142" s="1">
        <v>0</v>
      </c>
      <c r="J142" s="1">
        <v>0</v>
      </c>
      <c r="K142" s="1">
        <v>0</v>
      </c>
      <c r="L142" s="1">
        <v>0</v>
      </c>
      <c r="M142" s="1">
        <v>0</v>
      </c>
    </row>
    <row r="143" spans="1:13" hidden="1" outlineLevel="1" x14ac:dyDescent="0.15">
      <c r="A143" s="2" t="s">
        <v>285</v>
      </c>
      <c r="B143" s="1">
        <v>329235.24693999998</v>
      </c>
      <c r="C143" s="1">
        <v>306510.21620912501</v>
      </c>
      <c r="D143" s="1">
        <v>315076.08420324803</v>
      </c>
      <c r="E143" s="1">
        <v>326477.35152081202</v>
      </c>
      <c r="F143" s="1">
        <v>335261.37517809297</v>
      </c>
      <c r="G143" s="1">
        <v>362261.21744202002</v>
      </c>
      <c r="H143" s="1">
        <v>0</v>
      </c>
      <c r="J143" s="1">
        <v>0</v>
      </c>
      <c r="K143" s="1">
        <v>0</v>
      </c>
      <c r="L143" s="1">
        <v>0</v>
      </c>
      <c r="M143" s="1">
        <v>0</v>
      </c>
    </row>
    <row r="144" spans="1:13" hidden="1" outlineLevel="1" x14ac:dyDescent="0.15">
      <c r="A144" s="2" t="s">
        <v>286</v>
      </c>
      <c r="B144" s="1">
        <v>0</v>
      </c>
      <c r="C144" s="1">
        <v>42550.045369408101</v>
      </c>
      <c r="D144" s="1">
        <v>45641.512549999999</v>
      </c>
      <c r="E144" s="1">
        <v>48427.281149999901</v>
      </c>
      <c r="F144" s="1">
        <v>50380.978099999898</v>
      </c>
      <c r="G144" s="1">
        <v>52147.643969999903</v>
      </c>
      <c r="H144" s="1">
        <v>0</v>
      </c>
      <c r="J144" s="1">
        <v>0</v>
      </c>
      <c r="K144" s="1">
        <v>0</v>
      </c>
      <c r="L144" s="1">
        <v>0</v>
      </c>
      <c r="M144" s="1">
        <v>0</v>
      </c>
    </row>
    <row r="145" spans="1:13" hidden="1" outlineLevel="1" x14ac:dyDescent="0.15">
      <c r="A145" s="2" t="s">
        <v>287</v>
      </c>
      <c r="B145" s="1">
        <v>0</v>
      </c>
      <c r="C145" s="1">
        <v>-5403.86565602271</v>
      </c>
      <c r="D145" s="1">
        <v>-5777.57630275476</v>
      </c>
      <c r="E145" s="1">
        <v>-6120.5833579580203</v>
      </c>
      <c r="F145" s="1">
        <v>-6364.7669604218299</v>
      </c>
      <c r="G145" s="1">
        <v>-6563.3159939812404</v>
      </c>
      <c r="H145" s="1">
        <v>0</v>
      </c>
      <c r="J145" s="1">
        <v>0</v>
      </c>
      <c r="K145" s="1">
        <v>0</v>
      </c>
      <c r="L145" s="1">
        <v>0</v>
      </c>
      <c r="M145" s="1">
        <v>0</v>
      </c>
    </row>
    <row r="146" spans="1:13" hidden="1" outlineLevel="1" x14ac:dyDescent="0.15">
      <c r="A146" s="2" t="s">
        <v>288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J146" s="1">
        <v>0</v>
      </c>
      <c r="K146" s="1">
        <v>0</v>
      </c>
      <c r="L146" s="1">
        <v>0</v>
      </c>
      <c r="M146" s="1">
        <v>0</v>
      </c>
    </row>
    <row r="147" spans="1:13" hidden="1" outlineLevel="1" x14ac:dyDescent="0.15">
      <c r="A147" s="2" t="s">
        <v>289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J147" s="1">
        <v>0</v>
      </c>
      <c r="K147" s="1">
        <v>0</v>
      </c>
      <c r="L147" s="1">
        <v>0</v>
      </c>
      <c r="M147" s="1">
        <v>0</v>
      </c>
    </row>
    <row r="148" spans="1:13" hidden="1" outlineLevel="1" x14ac:dyDescent="0.15">
      <c r="A148" s="2" t="s">
        <v>290</v>
      </c>
      <c r="B148" s="1">
        <v>-4.5474735088646402E-13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J148" s="1">
        <v>0</v>
      </c>
      <c r="K148" s="1">
        <v>0</v>
      </c>
      <c r="L148" s="1">
        <v>0</v>
      </c>
      <c r="M148" s="1">
        <v>0</v>
      </c>
    </row>
    <row r="149" spans="1:13" collapsed="1" x14ac:dyDescent="0.15">
      <c r="A149" s="7" t="s">
        <v>291</v>
      </c>
      <c r="B149" s="1">
        <v>329235.24693999998</v>
      </c>
      <c r="C149" s="1">
        <v>343656.395922511</v>
      </c>
      <c r="D149" s="1">
        <v>354940.02045049297</v>
      </c>
      <c r="E149" s="1">
        <v>368784.04931285401</v>
      </c>
      <c r="F149" s="1">
        <v>379277.586317671</v>
      </c>
      <c r="G149" s="1">
        <v>407845.54541803902</v>
      </c>
      <c r="H149" s="1">
        <v>0</v>
      </c>
      <c r="J149" s="1">
        <v>0</v>
      </c>
      <c r="K149" s="1">
        <v>0</v>
      </c>
      <c r="L149" s="1">
        <v>0</v>
      </c>
      <c r="M149" s="1">
        <v>0</v>
      </c>
    </row>
    <row r="150" spans="1:13" x14ac:dyDescent="0.15">
      <c r="A150" s="7" t="s">
        <v>292</v>
      </c>
    </row>
    <row r="151" spans="1:13" x14ac:dyDescent="0.15">
      <c r="A151" s="7" t="s">
        <v>293</v>
      </c>
      <c r="B151" s="1">
        <v>695139.81571</v>
      </c>
      <c r="C151" s="1">
        <v>683848.97029471397</v>
      </c>
      <c r="D151" s="1">
        <v>831741.16522583703</v>
      </c>
      <c r="E151" s="1">
        <v>871596.82207893603</v>
      </c>
      <c r="F151" s="1">
        <v>927544.01182331797</v>
      </c>
      <c r="G151" s="1">
        <v>897220.72612490901</v>
      </c>
      <c r="H151" s="1">
        <v>0</v>
      </c>
      <c r="J151" s="1">
        <v>0</v>
      </c>
      <c r="K151" s="1">
        <v>0</v>
      </c>
      <c r="L151" s="1">
        <v>0</v>
      </c>
      <c r="M151" s="1">
        <v>0</v>
      </c>
    </row>
    <row r="152" spans="1:13" x14ac:dyDescent="0.15">
      <c r="A152" s="2" t="s">
        <v>294</v>
      </c>
    </row>
    <row r="153" spans="1:13" x14ac:dyDescent="0.15">
      <c r="A153" s="7" t="s">
        <v>295</v>
      </c>
      <c r="B153" s="1">
        <v>145026.00070999999</v>
      </c>
      <c r="C153" s="1">
        <v>172385.644974325</v>
      </c>
      <c r="D153" s="1">
        <v>203194.39879277701</v>
      </c>
      <c r="E153" s="1">
        <v>251746.66299115901</v>
      </c>
      <c r="F153" s="1">
        <v>276560.67355333403</v>
      </c>
      <c r="G153" s="1">
        <v>300152.550823692</v>
      </c>
      <c r="H153" s="1">
        <v>0</v>
      </c>
      <c r="J153" s="1">
        <v>0</v>
      </c>
      <c r="K153" s="1">
        <v>0</v>
      </c>
      <c r="L153" s="1">
        <v>0</v>
      </c>
      <c r="M153" s="1">
        <v>0</v>
      </c>
    </row>
    <row r="154" spans="1:13" x14ac:dyDescent="0.15">
      <c r="A154" s="2" t="s">
        <v>296</v>
      </c>
    </row>
    <row r="155" spans="1:13" x14ac:dyDescent="0.15">
      <c r="A155" s="2" t="s">
        <v>297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J155" s="1">
        <v>0</v>
      </c>
      <c r="K155" s="1">
        <v>0</v>
      </c>
      <c r="L155" s="1">
        <v>0</v>
      </c>
      <c r="M155" s="1">
        <v>0</v>
      </c>
    </row>
    <row r="156" spans="1:13" x14ac:dyDescent="0.15">
      <c r="A156" s="2" t="s">
        <v>298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J156" s="1">
        <v>0</v>
      </c>
      <c r="K156" s="1">
        <v>0</v>
      </c>
      <c r="L156" s="1">
        <v>0</v>
      </c>
      <c r="M156" s="1">
        <v>0</v>
      </c>
    </row>
    <row r="157" spans="1:13" x14ac:dyDescent="0.15">
      <c r="A157" s="2" t="s">
        <v>299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J157" s="1">
        <v>0</v>
      </c>
      <c r="K157" s="1">
        <v>0</v>
      </c>
      <c r="L157" s="1">
        <v>0</v>
      </c>
      <c r="M157" s="1">
        <v>0</v>
      </c>
    </row>
    <row r="158" spans="1:13" x14ac:dyDescent="0.15">
      <c r="A158" s="2" t="s">
        <v>300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J158" s="1">
        <v>0</v>
      </c>
      <c r="K158" s="1">
        <v>0</v>
      </c>
      <c r="L158" s="1">
        <v>0</v>
      </c>
      <c r="M158" s="1">
        <v>0</v>
      </c>
    </row>
    <row r="159" spans="1:13" x14ac:dyDescent="0.15">
      <c r="A159" s="2" t="s">
        <v>301</v>
      </c>
      <c r="B159" s="1">
        <v>-360.32175000000001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J159" s="1">
        <v>0</v>
      </c>
      <c r="K159" s="1">
        <v>0</v>
      </c>
      <c r="L159" s="1">
        <v>0</v>
      </c>
      <c r="M159" s="1">
        <v>0</v>
      </c>
    </row>
    <row r="160" spans="1:13" x14ac:dyDescent="0.15">
      <c r="A160" s="2" t="s">
        <v>302</v>
      </c>
      <c r="B160" s="1">
        <v>-61.769439999999904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J160" s="1">
        <v>0</v>
      </c>
      <c r="K160" s="1">
        <v>0</v>
      </c>
      <c r="L160" s="1">
        <v>0</v>
      </c>
      <c r="M160" s="1">
        <v>0</v>
      </c>
    </row>
    <row r="161" spans="1:13" x14ac:dyDescent="0.15">
      <c r="A161" s="2" t="s">
        <v>303</v>
      </c>
      <c r="B161" s="1">
        <v>21.619299999999999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J161" s="1">
        <v>0</v>
      </c>
      <c r="K161" s="1">
        <v>0</v>
      </c>
      <c r="L161" s="1">
        <v>0</v>
      </c>
      <c r="M161" s="1">
        <v>0</v>
      </c>
    </row>
    <row r="162" spans="1:13" x14ac:dyDescent="0.15">
      <c r="A162" s="2" t="s">
        <v>304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J162" s="1">
        <v>0</v>
      </c>
      <c r="K162" s="1">
        <v>0</v>
      </c>
      <c r="L162" s="1">
        <v>0</v>
      </c>
      <c r="M162" s="1">
        <v>0</v>
      </c>
    </row>
    <row r="163" spans="1:13" x14ac:dyDescent="0.15">
      <c r="A163" s="2" t="s">
        <v>305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J163" s="1">
        <v>0</v>
      </c>
      <c r="K163" s="1">
        <v>0</v>
      </c>
      <c r="L163" s="1">
        <v>0</v>
      </c>
      <c r="M163" s="1">
        <v>0</v>
      </c>
    </row>
    <row r="164" spans="1:13" x14ac:dyDescent="0.15">
      <c r="A164" s="2" t="s">
        <v>306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J164" s="1">
        <v>0</v>
      </c>
      <c r="K164" s="1">
        <v>0</v>
      </c>
      <c r="L164" s="1">
        <v>0</v>
      </c>
      <c r="M164" s="1">
        <v>0</v>
      </c>
    </row>
    <row r="165" spans="1:13" x14ac:dyDescent="0.15">
      <c r="A165" s="2" t="s">
        <v>307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J165" s="1">
        <v>0</v>
      </c>
      <c r="K165" s="1">
        <v>0</v>
      </c>
      <c r="L165" s="1">
        <v>0</v>
      </c>
      <c r="M165" s="1">
        <v>0</v>
      </c>
    </row>
    <row r="166" spans="1:13" x14ac:dyDescent="0.15">
      <c r="A166" s="2" t="s">
        <v>308</v>
      </c>
      <c r="B166" s="1">
        <v>1029.4906899999901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J166" s="1">
        <v>0</v>
      </c>
      <c r="K166" s="1">
        <v>0</v>
      </c>
      <c r="L166" s="1">
        <v>0</v>
      </c>
      <c r="M166" s="1">
        <v>0</v>
      </c>
    </row>
    <row r="167" spans="1:13" x14ac:dyDescent="0.15">
      <c r="A167" s="2" t="s">
        <v>309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J167" s="1">
        <v>0</v>
      </c>
      <c r="K167" s="1">
        <v>0</v>
      </c>
      <c r="L167" s="1">
        <v>0</v>
      </c>
      <c r="M167" s="1">
        <v>0</v>
      </c>
    </row>
    <row r="168" spans="1:13" x14ac:dyDescent="0.15">
      <c r="A168" s="2" t="s">
        <v>310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J168" s="1">
        <v>0</v>
      </c>
      <c r="K168" s="1">
        <v>0</v>
      </c>
      <c r="L168" s="1">
        <v>0</v>
      </c>
      <c r="M168" s="1">
        <v>0</v>
      </c>
    </row>
    <row r="169" spans="1:13" x14ac:dyDescent="0.15">
      <c r="A169" s="7" t="s">
        <v>311</v>
      </c>
      <c r="B169" s="1">
        <v>629.01880000000006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J169" s="1">
        <v>0</v>
      </c>
      <c r="K169" s="1">
        <v>0</v>
      </c>
      <c r="L169" s="1">
        <v>0</v>
      </c>
      <c r="M169" s="1">
        <v>0</v>
      </c>
    </row>
    <row r="170" spans="1:13" x14ac:dyDescent="0.15">
      <c r="A170" s="7" t="s">
        <v>312</v>
      </c>
      <c r="B170" s="1">
        <v>205321.84114999999</v>
      </c>
      <c r="C170" s="1">
        <v>192093.868851034</v>
      </c>
      <c r="D170" s="1">
        <v>238419.75329555399</v>
      </c>
      <c r="E170" s="1">
        <v>229503.81886905499</v>
      </c>
      <c r="F170" s="1">
        <v>242467.67110991001</v>
      </c>
      <c r="G170" s="1">
        <v>225367.89457509099</v>
      </c>
      <c r="H170" s="1">
        <v>0</v>
      </c>
      <c r="J170" s="1">
        <v>0</v>
      </c>
      <c r="K170" s="1">
        <v>0</v>
      </c>
      <c r="L170" s="1">
        <v>0</v>
      </c>
      <c r="M170" s="1">
        <v>0</v>
      </c>
    </row>
    <row r="171" spans="1:13" x14ac:dyDescent="0.15">
      <c r="A171" s="7" t="s">
        <v>313</v>
      </c>
      <c r="B171" s="1">
        <v>1902.82044</v>
      </c>
      <c r="C171" s="1">
        <v>-353.749043871033</v>
      </c>
      <c r="D171" s="1">
        <v>-284.28324443471502</v>
      </c>
      <c r="E171" s="1">
        <v>-182.76355298645001</v>
      </c>
      <c r="F171" s="1">
        <v>-170.21195184985299</v>
      </c>
      <c r="G171" s="1">
        <v>-155.17967456867399</v>
      </c>
      <c r="H171" s="1">
        <v>0</v>
      </c>
      <c r="J171" s="1">
        <v>0</v>
      </c>
      <c r="K171" s="1">
        <v>0</v>
      </c>
      <c r="L171" s="1">
        <v>0</v>
      </c>
      <c r="M171" s="1">
        <v>0</v>
      </c>
    </row>
    <row r="172" spans="1:13" x14ac:dyDescent="0.15">
      <c r="A172" s="2" t="s">
        <v>314</v>
      </c>
    </row>
    <row r="173" spans="1:13" x14ac:dyDescent="0.15">
      <c r="A173" s="7" t="s">
        <v>315</v>
      </c>
      <c r="B173" s="17">
        <v>347323.81308999902</v>
      </c>
      <c r="C173" s="17">
        <v>319015.70742548199</v>
      </c>
      <c r="D173" s="17">
        <v>389842.72989307099</v>
      </c>
      <c r="E173" s="17">
        <v>390163.57666573499</v>
      </c>
      <c r="F173" s="17">
        <v>408345.45520822302</v>
      </c>
      <c r="G173" s="17">
        <v>371545.10105155699</v>
      </c>
      <c r="H173" s="17">
        <v>0</v>
      </c>
      <c r="I173" s="17"/>
      <c r="J173" s="17">
        <v>0</v>
      </c>
      <c r="K173" s="17">
        <v>0</v>
      </c>
      <c r="L173" s="17">
        <v>0</v>
      </c>
      <c r="M173" s="17">
        <v>0</v>
      </c>
    </row>
    <row r="174" spans="1:13" x14ac:dyDescent="0.15">
      <c r="A174" s="2" t="s">
        <v>316</v>
      </c>
    </row>
    <row r="175" spans="1:13" x14ac:dyDescent="0.15">
      <c r="A175" s="9" t="s">
        <v>317</v>
      </c>
      <c r="B175" s="17">
        <v>344791.97384999902</v>
      </c>
      <c r="C175" s="17">
        <v>319369.456469353</v>
      </c>
      <c r="D175" s="17">
        <v>390127.01313750597</v>
      </c>
      <c r="E175" s="17">
        <v>390346.34021872102</v>
      </c>
      <c r="F175" s="17">
        <v>408515.66716007201</v>
      </c>
      <c r="G175" s="17">
        <v>371700.280726125</v>
      </c>
      <c r="H175" s="17">
        <v>0</v>
      </c>
      <c r="I175" s="17"/>
      <c r="J175" s="17">
        <v>0</v>
      </c>
      <c r="K175" s="17">
        <v>0</v>
      </c>
      <c r="L175" s="17">
        <v>0</v>
      </c>
      <c r="M175" s="17">
        <v>0</v>
      </c>
    </row>
    <row r="176" spans="1:13" x14ac:dyDescent="0.15">
      <c r="A176" s="2" t="s">
        <v>318</v>
      </c>
    </row>
    <row r="177" spans="1:13" x14ac:dyDescent="0.15">
      <c r="A177" s="2" t="s">
        <v>319</v>
      </c>
      <c r="B177" s="1">
        <v>347323.81308999902</v>
      </c>
      <c r="C177" s="1">
        <v>319015.70742548199</v>
      </c>
      <c r="D177" s="1">
        <v>389842.72989307198</v>
      </c>
      <c r="E177" s="1">
        <v>390163.57666573499</v>
      </c>
      <c r="F177" s="1">
        <v>408345.45520822302</v>
      </c>
      <c r="G177" s="1">
        <v>371545.10105155699</v>
      </c>
      <c r="H177" s="1">
        <v>0</v>
      </c>
      <c r="J177" s="1">
        <v>0</v>
      </c>
      <c r="K177" s="1">
        <v>0</v>
      </c>
      <c r="L177" s="1">
        <v>0</v>
      </c>
      <c r="M177" s="1">
        <v>0</v>
      </c>
    </row>
    <row r="178" spans="1:13" x14ac:dyDescent="0.15">
      <c r="A178" s="2" t="s">
        <v>320</v>
      </c>
      <c r="B178" s="1">
        <v>5.21858112279005E-11</v>
      </c>
      <c r="C178" s="1">
        <v>-4.8753889814179203E-11</v>
      </c>
      <c r="D178" s="1">
        <v>-6.9330141627688104E-10</v>
      </c>
      <c r="E178" s="1">
        <v>-3.9628034187444402E-10</v>
      </c>
      <c r="F178" s="1">
        <v>-5.7800875197244698E-10</v>
      </c>
      <c r="G178" s="1">
        <v>-8.2355988695326201E-10</v>
      </c>
      <c r="H178" s="1">
        <v>0</v>
      </c>
      <c r="J178" s="1">
        <v>0</v>
      </c>
      <c r="K178" s="1">
        <v>0</v>
      </c>
      <c r="L178" s="1">
        <v>0</v>
      </c>
      <c r="M178" s="1">
        <v>0</v>
      </c>
    </row>
    <row r="179" spans="1:13" x14ac:dyDescent="0.15">
      <c r="A179" s="2" t="s">
        <v>321</v>
      </c>
    </row>
    <row r="180" spans="1:13" x14ac:dyDescent="0.15">
      <c r="A180" s="2" t="s">
        <v>322</v>
      </c>
    </row>
  </sheetData>
  <pageMargins left="0.75" right="0.75" top="1" bottom="1" header="0.5" footer="0.5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5"/>
  <sheetViews>
    <sheetView workbookViewId="0">
      <selection activeCell="C1" sqref="C1:XFD1048576"/>
    </sheetView>
  </sheetViews>
  <sheetFormatPr defaultColWidth="0" defaultRowHeight="15" x14ac:dyDescent="0.25"/>
  <cols>
    <col min="1" max="1" width="30.7109375" customWidth="1"/>
    <col min="2" max="2" width="80.7109375" customWidth="1"/>
    <col min="3" max="106" width="0" hidden="1" customWidth="1"/>
    <col min="107" max="16384" width="9.140625" hidden="1"/>
  </cols>
  <sheetData>
    <row r="1" spans="1:106" x14ac:dyDescent="0.25">
      <c r="A1" t="s">
        <v>0</v>
      </c>
      <c r="B1" t="s">
        <v>1</v>
      </c>
      <c r="D1" t="s">
        <v>2</v>
      </c>
      <c r="E1" t="s">
        <v>1</v>
      </c>
      <c r="H1">
        <v>11</v>
      </c>
      <c r="L1" t="s">
        <v>3</v>
      </c>
      <c r="N1">
        <v>100</v>
      </c>
      <c r="O1">
        <v>0</v>
      </c>
      <c r="P1">
        <v>0</v>
      </c>
      <c r="Q1">
        <v>1</v>
      </c>
      <c r="R1">
        <v>255</v>
      </c>
      <c r="T1">
        <v>0</v>
      </c>
      <c r="V1">
        <v>0</v>
      </c>
      <c r="CM1">
        <v>30</v>
      </c>
      <c r="CN1">
        <v>10</v>
      </c>
      <c r="CO1" t="s">
        <v>4</v>
      </c>
      <c r="CW1" t="s">
        <v>143</v>
      </c>
      <c r="CX1" t="s">
        <v>5</v>
      </c>
      <c r="CZ1" t="s">
        <v>6</v>
      </c>
      <c r="DA1">
        <v>6</v>
      </c>
      <c r="DB1" t="s">
        <v>7</v>
      </c>
    </row>
    <row r="2" spans="1:106" x14ac:dyDescent="0.25">
      <c r="A2" t="s">
        <v>8</v>
      </c>
      <c r="CZ2" t="s">
        <v>9</v>
      </c>
    </row>
    <row r="3" spans="1:106" x14ac:dyDescent="0.25">
      <c r="CZ3" t="s">
        <v>10</v>
      </c>
    </row>
    <row r="4" spans="1:106" x14ac:dyDescent="0.25">
      <c r="A4" t="s">
        <v>11</v>
      </c>
      <c r="B4" t="s">
        <v>12</v>
      </c>
      <c r="CZ4" t="s">
        <v>13</v>
      </c>
    </row>
    <row r="5" spans="1:106" x14ac:dyDescent="0.25">
      <c r="A5" t="s">
        <v>14</v>
      </c>
      <c r="B5" t="s">
        <v>15</v>
      </c>
      <c r="CZ5" t="s">
        <v>6</v>
      </c>
    </row>
    <row r="6" spans="1:106" x14ac:dyDescent="0.25">
      <c r="A6" t="s">
        <v>16</v>
      </c>
      <c r="B6" t="s">
        <v>17</v>
      </c>
      <c r="CZ6" t="s">
        <v>9</v>
      </c>
    </row>
    <row r="7" spans="1:106" x14ac:dyDescent="0.25">
      <c r="A7" t="s">
        <v>18</v>
      </c>
      <c r="CZ7" t="s">
        <v>6</v>
      </c>
    </row>
    <row r="8" spans="1:106" x14ac:dyDescent="0.25">
      <c r="CZ8" t="s">
        <v>19</v>
      </c>
    </row>
    <row r="9" spans="1:106" x14ac:dyDescent="0.25">
      <c r="A9" t="s">
        <v>20</v>
      </c>
      <c r="B9" t="s">
        <v>21</v>
      </c>
      <c r="CZ9" t="s">
        <v>22</v>
      </c>
    </row>
    <row r="10" spans="1:106" x14ac:dyDescent="0.25">
      <c r="CZ10" t="s">
        <v>23</v>
      </c>
    </row>
    <row r="11" spans="1:106" x14ac:dyDescent="0.25">
      <c r="A11" t="s">
        <v>24</v>
      </c>
      <c r="B11" t="s">
        <v>25</v>
      </c>
      <c r="CZ11" t="s">
        <v>26</v>
      </c>
    </row>
    <row r="12" spans="1:106" x14ac:dyDescent="0.25">
      <c r="CZ12" t="s">
        <v>27</v>
      </c>
    </row>
    <row r="13" spans="1:106" x14ac:dyDescent="0.25">
      <c r="A13" t="s">
        <v>28</v>
      </c>
      <c r="B13" t="s">
        <v>29</v>
      </c>
      <c r="CZ13" t="s">
        <v>30</v>
      </c>
    </row>
    <row r="14" spans="1:106" x14ac:dyDescent="0.25">
      <c r="A14" t="s">
        <v>31</v>
      </c>
      <c r="B14" t="s">
        <v>32</v>
      </c>
      <c r="CZ14" t="s">
        <v>33</v>
      </c>
    </row>
    <row r="15" spans="1:106" x14ac:dyDescent="0.25">
      <c r="A15" t="s">
        <v>34</v>
      </c>
      <c r="B15" t="s">
        <v>35</v>
      </c>
      <c r="CZ15" t="s">
        <v>36</v>
      </c>
    </row>
    <row r="16" spans="1:106" x14ac:dyDescent="0.25">
      <c r="CZ16" t="s">
        <v>13</v>
      </c>
    </row>
    <row r="17" spans="1:104" x14ac:dyDescent="0.25">
      <c r="A17" t="s">
        <v>37</v>
      </c>
      <c r="CZ17" t="s">
        <v>38</v>
      </c>
    </row>
    <row r="18" spans="1:104" x14ac:dyDescent="0.25">
      <c r="A18" t="s">
        <v>39</v>
      </c>
      <c r="B18">
        <v>200912</v>
      </c>
      <c r="CZ18" t="s">
        <v>40</v>
      </c>
    </row>
    <row r="19" spans="1:104" x14ac:dyDescent="0.25">
      <c r="A19" t="s">
        <v>41</v>
      </c>
      <c r="B19">
        <v>201112</v>
      </c>
      <c r="CZ19" t="s">
        <v>42</v>
      </c>
    </row>
    <row r="20" spans="1:104" x14ac:dyDescent="0.25">
      <c r="A20" t="s">
        <v>43</v>
      </c>
      <c r="B20">
        <v>201212</v>
      </c>
      <c r="K20" t="s">
        <v>44</v>
      </c>
      <c r="CZ20" t="s">
        <v>45</v>
      </c>
    </row>
    <row r="21" spans="1:104" x14ac:dyDescent="0.25">
      <c r="A21" t="s">
        <v>46</v>
      </c>
      <c r="B21">
        <v>201112</v>
      </c>
      <c r="K21" t="s">
        <v>47</v>
      </c>
      <c r="CZ21" t="s">
        <v>10</v>
      </c>
    </row>
    <row r="22" spans="1:104" x14ac:dyDescent="0.25">
      <c r="A22" t="s">
        <v>48</v>
      </c>
      <c r="B22">
        <v>201112</v>
      </c>
      <c r="K22" t="s">
        <v>49</v>
      </c>
      <c r="CZ22" t="s">
        <v>50</v>
      </c>
    </row>
    <row r="23" spans="1:104" x14ac:dyDescent="0.25">
      <c r="A23" t="s">
        <v>51</v>
      </c>
      <c r="B23">
        <v>200808</v>
      </c>
      <c r="K23">
        <v>0</v>
      </c>
      <c r="CZ23" t="s">
        <v>52</v>
      </c>
    </row>
    <row r="24" spans="1:104" x14ac:dyDescent="0.25">
      <c r="CZ24" t="s">
        <v>53</v>
      </c>
    </row>
    <row r="25" spans="1:104" x14ac:dyDescent="0.25">
      <c r="CZ25" t="s">
        <v>54</v>
      </c>
    </row>
    <row r="26" spans="1:104" x14ac:dyDescent="0.25">
      <c r="CZ26" t="s">
        <v>55</v>
      </c>
    </row>
    <row r="27" spans="1:104" x14ac:dyDescent="0.25">
      <c r="CZ27" t="s">
        <v>56</v>
      </c>
    </row>
    <row r="28" spans="1:104" x14ac:dyDescent="0.25">
      <c r="CZ28" t="s">
        <v>57</v>
      </c>
    </row>
    <row r="29" spans="1:104" x14ac:dyDescent="0.25">
      <c r="CZ29" t="s">
        <v>58</v>
      </c>
    </row>
    <row r="30" spans="1:104" x14ac:dyDescent="0.25">
      <c r="CZ30" t="s">
        <v>59</v>
      </c>
    </row>
    <row r="31" spans="1:104" x14ac:dyDescent="0.25">
      <c r="CZ31" t="s">
        <v>60</v>
      </c>
    </row>
    <row r="32" spans="1:104" x14ac:dyDescent="0.25">
      <c r="CZ32" t="s">
        <v>61</v>
      </c>
    </row>
    <row r="33" spans="104:104" x14ac:dyDescent="0.25">
      <c r="CZ33" t="s">
        <v>62</v>
      </c>
    </row>
    <row r="34" spans="104:104" x14ac:dyDescent="0.25">
      <c r="CZ34" t="s">
        <v>63</v>
      </c>
    </row>
    <row r="35" spans="104:104" x14ac:dyDescent="0.25">
      <c r="CZ35" t="s">
        <v>64</v>
      </c>
    </row>
    <row r="36" spans="104:104" x14ac:dyDescent="0.25">
      <c r="CZ36" t="s">
        <v>65</v>
      </c>
    </row>
    <row r="37" spans="104:104" x14ac:dyDescent="0.25">
      <c r="CZ37" t="s">
        <v>66</v>
      </c>
    </row>
    <row r="38" spans="104:104" x14ac:dyDescent="0.25">
      <c r="CZ38" t="s">
        <v>67</v>
      </c>
    </row>
    <row r="39" spans="104:104" x14ac:dyDescent="0.25">
      <c r="CZ39" t="s">
        <v>68</v>
      </c>
    </row>
    <row r="40" spans="104:104" x14ac:dyDescent="0.25">
      <c r="CZ40" t="s">
        <v>69</v>
      </c>
    </row>
    <row r="41" spans="104:104" x14ac:dyDescent="0.25">
      <c r="CZ41" t="s">
        <v>70</v>
      </c>
    </row>
    <row r="42" spans="104:104" x14ac:dyDescent="0.25">
      <c r="CZ42" t="s">
        <v>71</v>
      </c>
    </row>
    <row r="43" spans="104:104" x14ac:dyDescent="0.25">
      <c r="CZ43" t="s">
        <v>72</v>
      </c>
    </row>
    <row r="44" spans="104:104" x14ac:dyDescent="0.25">
      <c r="CZ44" t="s">
        <v>73</v>
      </c>
    </row>
    <row r="45" spans="104:104" x14ac:dyDescent="0.25">
      <c r="CZ45" t="s">
        <v>74</v>
      </c>
    </row>
    <row r="46" spans="104:104" x14ac:dyDescent="0.25">
      <c r="CZ46" t="s">
        <v>75</v>
      </c>
    </row>
    <row r="47" spans="104:104" x14ac:dyDescent="0.25">
      <c r="CZ47" t="s">
        <v>76</v>
      </c>
    </row>
    <row r="48" spans="104:104" x14ac:dyDescent="0.25">
      <c r="CZ48" t="s">
        <v>77</v>
      </c>
    </row>
    <row r="49" spans="104:104" x14ac:dyDescent="0.25">
      <c r="CZ49" t="s">
        <v>78</v>
      </c>
    </row>
    <row r="50" spans="104:104" x14ac:dyDescent="0.25">
      <c r="CZ50" t="s">
        <v>79</v>
      </c>
    </row>
    <row r="51" spans="104:104" x14ac:dyDescent="0.25">
      <c r="CZ51" t="s">
        <v>80</v>
      </c>
    </row>
    <row r="52" spans="104:104" x14ac:dyDescent="0.25">
      <c r="CZ52" t="s">
        <v>81</v>
      </c>
    </row>
    <row r="53" spans="104:104" x14ac:dyDescent="0.25">
      <c r="CZ53" t="s">
        <v>82</v>
      </c>
    </row>
    <row r="54" spans="104:104" x14ac:dyDescent="0.25">
      <c r="CZ54" t="s">
        <v>83</v>
      </c>
    </row>
    <row r="55" spans="104:104" x14ac:dyDescent="0.25">
      <c r="CZ55" t="s">
        <v>84</v>
      </c>
    </row>
    <row r="56" spans="104:104" x14ac:dyDescent="0.25">
      <c r="CZ56" t="s">
        <v>85</v>
      </c>
    </row>
    <row r="58" spans="104:104" x14ac:dyDescent="0.25">
      <c r="CZ58" t="s">
        <v>13</v>
      </c>
    </row>
    <row r="59" spans="104:104" x14ac:dyDescent="0.25">
      <c r="CZ59" t="s">
        <v>13</v>
      </c>
    </row>
    <row r="60" spans="104:104" x14ac:dyDescent="0.25">
      <c r="CZ60" t="s">
        <v>13</v>
      </c>
    </row>
    <row r="61" spans="104:104" x14ac:dyDescent="0.25">
      <c r="CZ61" t="s">
        <v>13</v>
      </c>
    </row>
    <row r="62" spans="104:104" x14ac:dyDescent="0.25">
      <c r="CZ62" t="s">
        <v>13</v>
      </c>
    </row>
    <row r="63" spans="104:104" x14ac:dyDescent="0.25">
      <c r="CZ63" t="s">
        <v>13</v>
      </c>
    </row>
    <row r="64" spans="104:104" x14ac:dyDescent="0.25">
      <c r="CZ64" t="s">
        <v>13</v>
      </c>
    </row>
    <row r="65" spans="104:104" x14ac:dyDescent="0.25">
      <c r="CZ6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KY Electric Revenue by revenue </vt:lpstr>
      <vt:lpstr>Load growth withn rate cases</vt:lpstr>
      <vt:lpstr>KY Management Report</vt:lpstr>
      <vt:lpstr>Scenario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Steve</dc:creator>
  <cp:lastModifiedBy>Cosby, David</cp:lastModifiedBy>
  <cp:lastPrinted>2014-04-22T13:07:43Z</cp:lastPrinted>
  <dcterms:created xsi:type="dcterms:W3CDTF">2014-04-21T18:14:40Z</dcterms:created>
  <dcterms:modified xsi:type="dcterms:W3CDTF">2014-04-22T18:13:10Z</dcterms:modified>
</cp:coreProperties>
</file>