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30" windowWidth="22755" windowHeight="9750"/>
  </bookViews>
  <sheets>
    <sheet name="ATTACHMENT" sheetId="4" r:id="rId1"/>
  </sheets>
  <definedNames>
    <definedName name="_xlnm._FilterDatabase" localSheetId="0" hidden="1">ATTACHMENT!$A$8:$G$188</definedName>
    <definedName name="_xlnm.Print_Area" localSheetId="0">ATTACHMENT!$A$1:$G$188</definedName>
    <definedName name="_xlnm.Print_Titles" localSheetId="0">ATTACHMENT!$7:$8</definedName>
  </definedNames>
  <calcPr calcId="145621"/>
</workbook>
</file>

<file path=xl/calcChain.xml><?xml version="1.0" encoding="utf-8"?>
<calcChain xmlns="http://schemas.openxmlformats.org/spreadsheetml/2006/main">
  <c r="D185" i="4" l="1"/>
  <c r="F183" i="4"/>
  <c r="F185" i="4" s="1"/>
  <c r="D183" i="4"/>
  <c r="F162" i="4"/>
  <c r="D162" i="4"/>
  <c r="F157" i="4"/>
  <c r="D157" i="4"/>
  <c r="F141" i="4"/>
  <c r="D141" i="4"/>
  <c r="F137" i="4"/>
  <c r="D137" i="4"/>
  <c r="F130" i="4"/>
  <c r="D130" i="4"/>
  <c r="F96" i="4"/>
  <c r="F100" i="4"/>
  <c r="D100" i="4"/>
  <c r="D96" i="4"/>
  <c r="F86" i="4"/>
  <c r="F88" i="4" s="1"/>
  <c r="D86" i="4"/>
  <c r="D88" i="4" s="1"/>
  <c r="F67" i="4"/>
  <c r="D67" i="4"/>
  <c r="F56" i="4"/>
  <c r="D56" i="4"/>
  <c r="F48" i="4"/>
  <c r="D48" i="4"/>
  <c r="F39" i="4"/>
  <c r="D39" i="4"/>
  <c r="F30" i="4"/>
  <c r="D30" i="4"/>
  <c r="F23" i="4"/>
  <c r="D23" i="4"/>
  <c r="D165" i="4" l="1"/>
  <c r="D187" i="4" s="1"/>
  <c r="F165" i="4"/>
  <c r="F187" i="4" s="1"/>
  <c r="D102" i="4"/>
  <c r="F102" i="4"/>
  <c r="F69" i="4"/>
  <c r="F90" i="4" s="1"/>
  <c r="D69" i="4"/>
  <c r="D90" i="4" s="1"/>
  <c r="F104" i="4" l="1"/>
  <c r="D104" i="4"/>
</calcChain>
</file>

<file path=xl/sharedStrings.xml><?xml version="1.0" encoding="utf-8"?>
<sst xmlns="http://schemas.openxmlformats.org/spreadsheetml/2006/main" count="262" uniqueCount="126">
  <si>
    <t>LOUISVILLE GAS &amp; ELECTRIC</t>
  </si>
  <si>
    <t>DEPRECIATION RESERVE AND EXPENSE - GAS</t>
  </si>
  <si>
    <t>FROM JULY 1, 2015 TO JUNE 30, 2016</t>
  </si>
  <si>
    <t>INPUT COMMON PLANT ALLOCATOR-GAS</t>
  </si>
  <si>
    <t>Depreciation</t>
  </si>
  <si>
    <t>Type</t>
  </si>
  <si>
    <t>Acct</t>
  </si>
  <si>
    <t>Description</t>
  </si>
  <si>
    <t>Reserve</t>
  </si>
  <si>
    <t>Expense</t>
  </si>
  <si>
    <t>TOTAL 101 &amp; 106</t>
  </si>
  <si>
    <t>Plant in Service</t>
  </si>
  <si>
    <t>Gas Distribution</t>
  </si>
  <si>
    <t>G</t>
  </si>
  <si>
    <t>G374.22-Other Distribution Land Rig</t>
  </si>
  <si>
    <t>G375.20-Other Distribution Structur</t>
  </si>
  <si>
    <t>G376.00-Mains</t>
  </si>
  <si>
    <t>G378.00-Meas and Reg Station-Genera</t>
  </si>
  <si>
    <t>G379.00-Meas &amp; Reg Station-City Gat</t>
  </si>
  <si>
    <t>G380.00-Services</t>
  </si>
  <si>
    <t>G381.00-Meters</t>
  </si>
  <si>
    <t>G383.00-Regulators</t>
  </si>
  <si>
    <t>G385.00-Industrial Measuring and Re</t>
  </si>
  <si>
    <t>G387.00-Other Equipment</t>
  </si>
  <si>
    <t/>
  </si>
  <si>
    <t>General</t>
  </si>
  <si>
    <t>G392.10-Transportation Equip-Car/Tr</t>
  </si>
  <si>
    <t>G394.00-Tools, Shop, and Garage Equ</t>
  </si>
  <si>
    <t>G396.10-Power Op Equip-Hourly Rated</t>
  </si>
  <si>
    <t>G397.20-DSM Communication Equipment</t>
  </si>
  <si>
    <t>Intangible</t>
  </si>
  <si>
    <t>E302.00-Franchises and Consents</t>
  </si>
  <si>
    <t>Gas Storage</t>
  </si>
  <si>
    <t>G350.10-Land</t>
  </si>
  <si>
    <t>G351.30-Measuring and Regulat Stat</t>
  </si>
  <si>
    <t>G352.10-Storage Leaseholds and Righ</t>
  </si>
  <si>
    <t>G352.20-Reservoirs</t>
  </si>
  <si>
    <t>117-352.3</t>
  </si>
  <si>
    <t>G352.30-Nonrecoverable Natural Gas</t>
  </si>
  <si>
    <t>G352.40-Well Drilling</t>
  </si>
  <si>
    <t>G352.50-Well Equipment ARO</t>
  </si>
  <si>
    <t>G352.55-Well Equipment</t>
  </si>
  <si>
    <t>G353.00-Lines</t>
  </si>
  <si>
    <t>G354.00-Compressor Station Equipmen</t>
  </si>
  <si>
    <t>G355.00-Measuring and Regulat Equip</t>
  </si>
  <si>
    <t>G356.00-Purification Equipment</t>
  </si>
  <si>
    <t>G357.00-Other Equipment</t>
  </si>
  <si>
    <t>Gas Transmission</t>
  </si>
  <si>
    <t>G365.20-Rights of Way</t>
  </si>
  <si>
    <t>G367.00-Mains</t>
  </si>
  <si>
    <t>Total Gas Plant in Service</t>
  </si>
  <si>
    <t>KENTUCKY &amp; INDIANA</t>
  </si>
  <si>
    <t>Total 101 &amp; 106</t>
  </si>
  <si>
    <t>Common General</t>
  </si>
  <si>
    <t>C</t>
  </si>
  <si>
    <t>C389.10-Land</t>
  </si>
  <si>
    <t>C390.10-Struct and Imp-Gen Offices</t>
  </si>
  <si>
    <t>C391.10-Office Furniture</t>
  </si>
  <si>
    <t>C392.00-Cars and Light Trucks</t>
  </si>
  <si>
    <t>C393.00-Stores Equipment</t>
  </si>
  <si>
    <t>C394.00-Tools, Shop, Garage Equip</t>
  </si>
  <si>
    <t>C396.10-Power Op Equip-Lg Machinery</t>
  </si>
  <si>
    <t>C397.00-Communication Equipment</t>
  </si>
  <si>
    <t>C398.00-Miscellaneous Equipment</t>
  </si>
  <si>
    <t>C399.15-ARO Cost Common (L/B)</t>
  </si>
  <si>
    <t>C303.00-Misc Intang Plant-Software</t>
  </si>
  <si>
    <t>Total Common Plant in Service</t>
  </si>
  <si>
    <t>DEPRECIATION RESERVE</t>
  </si>
  <si>
    <t>DEPRECIATION EXPENSE</t>
  </si>
  <si>
    <t>DEPRECIATION RESERVE AND EXPENSE - ELECTRIC</t>
  </si>
  <si>
    <t>INPUT COMMON PLANT ALLOCATOR-ELECTRIC</t>
  </si>
  <si>
    <t>Electric Distribution</t>
  </si>
  <si>
    <t>E360.10-Land Rights</t>
  </si>
  <si>
    <t>E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</si>
  <si>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</si>
  <si>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</si>
  <si>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</si>
  <si>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</si>
  <si>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</si>
  <si>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</si>
  <si>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</si>
  <si>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</si>
  <si>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E369.20-Overhead Services</t>
  </si>
  <si>
    <t>E370.00-Meters</t>
  </si>
  <si>
    <t>E373.10-Overhead Street Lighting</t>
  </si>
  <si>
    <t>E392.10-Heavy Trucks and Other</t>
  </si>
  <si>
    <t>E394.00-Tools, Shop, and Garage Equ</t>
  </si>
  <si>
    <t>E396.10-Power Op Equip-Hourly Rtd</t>
  </si>
  <si>
    <t>E397.20-DSM Communication Equipment</t>
  </si>
  <si>
    <t>Hydro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</si>
  <si>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</si>
  <si>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</si>
  <si>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</si>
  <si>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</si>
  <si>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</si>
  <si>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</si>
  <si>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Other Production</t>
  </si>
  <si>
    <t>E341.00-Structures and Improvements</t>
  </si>
  <si>
    <t>E342.00-Fuel Holders, Producers, Ac</t>
  </si>
  <si>
    <t>E343.00-Prime Movers</t>
  </si>
  <si>
    <t>E344.00-Generators</t>
  </si>
  <si>
    <t>E345.00-Accessory Electric Equipmen</t>
  </si>
  <si>
    <t>E346.00-Misc Power Plant Equipment</t>
  </si>
  <si>
    <t>Steam Production</t>
  </si>
  <si>
    <t>E311.00-Structures and Improvements</t>
  </si>
  <si>
    <t>E312.00-Boiler Plant Equipment</t>
  </si>
  <si>
    <t>E314.00-Turbogenerator Units</t>
  </si>
  <si>
    <t>E315.00-Accessory Electric Equipmen</t>
  </si>
  <si>
    <t>E316.00-Misc Power Plant Equip</t>
  </si>
  <si>
    <t>Electric Transmission</t>
  </si>
  <si>
    <t>E350.10-Land Rights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</si>
  <si>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</si>
  <si>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</si>
  <si>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</si>
  <si>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</si>
  <si>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</si>
  <si>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</si>
  <si>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</si>
  <si>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Total Electric Plant in Service</t>
  </si>
  <si>
    <t>105001 - Plant Held for Future Use</t>
  </si>
  <si>
    <t>Distribution</t>
  </si>
  <si>
    <t>F</t>
  </si>
  <si>
    <t>E362.05-Station Equip-For Future Us</t>
  </si>
  <si>
    <t xml:space="preserve">Total Plant Held for Future Use </t>
  </si>
  <si>
    <t>TOTALS</t>
  </si>
  <si>
    <t>Total Plant in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</si>
</sst>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mm\-yyyy"/>
    <numFmt numFmtId="166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37" fontId="3" fillId="0" borderId="0"/>
    <xf numFmtId="0" fontId="4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2" fillId="0" borderId="0"/>
    <xf numFmtId="0" fontId="2" fillId="0" borderId="0"/>
    <xf numFmtId="0" fontId="6" fillId="0" borderId="0"/>
    <xf numFmtId="0" fontId="2" fillId="0" borderId="0"/>
  </cellStyleXfs>
  <cellXfs count="72">
    <xf numFmtId="0" fontId="0" fillId="0" borderId="0" xfId="0"/>
    <xf numFmtId="0" fontId="8" fillId="0" borderId="0" xfId="0" applyFont="1"/>
    <xf numFmtId="165" fontId="9" fillId="0" borderId="0" xfId="0" quotePrefix="1" applyNumberFormat="1" applyFont="1" applyFill="1" applyAlignment="1">
      <alignment horizontal="center"/>
    </xf>
    <xf numFmtId="9" fontId="10" fillId="2" borderId="0" xfId="2" applyFont="1" applyFill="1"/>
    <xf numFmtId="1" fontId="10" fillId="2" borderId="0" xfId="1" applyNumberFormat="1" applyFont="1" applyFill="1" applyAlignment="1">
      <alignment horizontal="left"/>
    </xf>
    <xf numFmtId="165" fontId="11" fillId="2" borderId="0" xfId="0" applyNumberFormat="1" applyFont="1" applyFill="1" applyAlignment="1">
      <alignment horizontal="center"/>
    </xf>
    <xf numFmtId="43" fontId="12" fillId="0" borderId="0" xfId="1" applyFont="1"/>
    <xf numFmtId="164" fontId="12" fillId="0" borderId="0" xfId="0" applyNumberFormat="1" applyFont="1"/>
    <xf numFmtId="1" fontId="12" fillId="0" borderId="0" xfId="1" applyNumberFormat="1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2" fillId="0" borderId="0" xfId="0" applyNumberFormat="1" applyFont="1" applyFill="1"/>
    <xf numFmtId="0" fontId="13" fillId="0" borderId="0" xfId="0" applyFont="1" applyAlignment="1">
      <alignment horizontal="center"/>
    </xf>
    <xf numFmtId="37" fontId="9" fillId="0" borderId="0" xfId="3" quotePrefix="1" applyFont="1" applyFill="1" applyAlignment="1">
      <alignment horizontal="center" wrapText="1"/>
    </xf>
    <xf numFmtId="164" fontId="9" fillId="0" borderId="0" xfId="0" quotePrefix="1" applyNumberFormat="1" applyFont="1" applyFill="1"/>
    <xf numFmtId="1" fontId="9" fillId="0" borderId="0" xfId="1" applyNumberFormat="1" applyFont="1" applyFill="1" applyAlignment="1">
      <alignment horizontal="left"/>
    </xf>
    <xf numFmtId="0" fontId="9" fillId="0" borderId="0" xfId="0" applyNumberFormat="1" applyFont="1" applyFill="1"/>
    <xf numFmtId="37" fontId="9" fillId="0" borderId="1" xfId="3" quotePrefix="1" applyFont="1" applyFill="1" applyBorder="1" applyAlignment="1">
      <alignment horizontal="center"/>
    </xf>
    <xf numFmtId="37" fontId="9" fillId="0" borderId="1" xfId="3" quotePrefix="1" applyFont="1" applyFill="1" applyBorder="1" applyAlignment="1">
      <alignment horizontal="center" wrapText="1"/>
    </xf>
    <xf numFmtId="164" fontId="12" fillId="0" borderId="0" xfId="0" applyNumberFormat="1" applyFont="1" applyFill="1"/>
    <xf numFmtId="1" fontId="12" fillId="0" borderId="0" xfId="1" applyNumberFormat="1" applyFont="1" applyFill="1" applyAlignment="1">
      <alignment horizontal="left"/>
    </xf>
    <xf numFmtId="0" fontId="12" fillId="0" borderId="0" xfId="4" applyFont="1"/>
    <xf numFmtId="43" fontId="8" fillId="0" borderId="0" xfId="0" applyNumberFormat="1" applyFont="1"/>
    <xf numFmtId="43" fontId="8" fillId="0" borderId="1" xfId="0" applyNumberFormat="1" applyFont="1" applyBorder="1"/>
    <xf numFmtId="43" fontId="8" fillId="0" borderId="2" xfId="0" applyNumberFormat="1" applyFont="1" applyBorder="1"/>
    <xf numFmtId="0" fontId="9" fillId="0" borderId="0" xfId="4" applyFont="1" applyFill="1"/>
    <xf numFmtId="0" fontId="9" fillId="0" borderId="0" xfId="4" applyFont="1"/>
    <xf numFmtId="164" fontId="12" fillId="0" borderId="0" xfId="0" applyNumberFormat="1" applyFont="1" applyBorder="1"/>
    <xf numFmtId="1" fontId="12" fillId="0" borderId="0" xfId="1" applyNumberFormat="1" applyFont="1" applyBorder="1" applyAlignment="1">
      <alignment horizontal="left"/>
    </xf>
    <xf numFmtId="0" fontId="9" fillId="0" borderId="0" xfId="0" applyFont="1"/>
    <xf numFmtId="43" fontId="8" fillId="0" borderId="3" xfId="0" applyNumberFormat="1" applyFont="1" applyBorder="1"/>
    <xf numFmtId="164" fontId="9" fillId="0" borderId="0" xfId="0" applyNumberFormat="1" applyFont="1" applyBorder="1"/>
    <xf numFmtId="0" fontId="9" fillId="0" borderId="0" xfId="0" applyFont="1" applyFill="1"/>
    <xf numFmtId="1" fontId="8" fillId="0" borderId="0" xfId="1" applyNumberFormat="1" applyFont="1" applyAlignment="1">
      <alignment horizontal="left"/>
    </xf>
    <xf numFmtId="0" fontId="8" fillId="0" borderId="0" xfId="0" applyFont="1" applyFill="1"/>
    <xf numFmtId="164" fontId="12" fillId="0" borderId="0" xfId="0" applyNumberFormat="1" applyFont="1" applyFill="1" applyBorder="1"/>
    <xf numFmtId="0" fontId="12" fillId="0" borderId="0" xfId="4" applyFont="1" applyFill="1"/>
    <xf numFmtId="43" fontId="8" fillId="0" borderId="0" xfId="1" applyFont="1"/>
    <xf numFmtId="43" fontId="12" fillId="0" borderId="0" xfId="1" applyFont="1" applyBorder="1"/>
    <xf numFmtId="43" fontId="12" fillId="0" borderId="2" xfId="1" applyFont="1" applyBorder="1"/>
    <xf numFmtId="0" fontId="13" fillId="0" borderId="0" xfId="0" applyFont="1"/>
    <xf numFmtId="43" fontId="9" fillId="2" borderId="3" xfId="1" applyFont="1" applyFill="1" applyBorder="1"/>
    <xf numFmtId="43" fontId="9" fillId="0" borderId="0" xfId="1" applyFont="1" applyFill="1" applyBorder="1"/>
    <xf numFmtId="0" fontId="9" fillId="0" borderId="0" xfId="0" applyNumberFormat="1" applyFont="1" applyFill="1" applyAlignment="1" applyProtection="1">
      <alignment horizontal="center"/>
    </xf>
    <xf numFmtId="164" fontId="10" fillId="2" borderId="0" xfId="0" applyNumberFormat="1" applyFont="1" applyFill="1" applyAlignment="1">
      <alignment horizontal="left"/>
    </xf>
    <xf numFmtId="16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43" fontId="9" fillId="0" borderId="0" xfId="1" quotePrefix="1" applyFont="1" applyFill="1" applyAlignment="1">
      <alignment horizontal="center" vertical="center" wrapText="1"/>
    </xf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left"/>
    </xf>
    <xf numFmtId="37" fontId="9" fillId="0" borderId="1" xfId="3" quotePrefix="1" applyFont="1" applyFill="1" applyBorder="1" applyAlignment="1">
      <alignment horizontal="center" vertical="center"/>
    </xf>
    <xf numFmtId="43" fontId="9" fillId="0" borderId="1" xfId="1" quotePrefix="1" applyFont="1" applyFill="1" applyBorder="1" applyAlignment="1">
      <alignment horizontal="center" vertical="center" wrapText="1"/>
    </xf>
    <xf numFmtId="37" fontId="9" fillId="0" borderId="0" xfId="3" quotePrefix="1" applyFont="1" applyFill="1" applyBorder="1" applyAlignment="1">
      <alignment horizontal="center" vertical="center"/>
    </xf>
    <xf numFmtId="43" fontId="9" fillId="0" borderId="0" xfId="1" quotePrefix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left"/>
    </xf>
    <xf numFmtId="43" fontId="12" fillId="0" borderId="0" xfId="1" applyFont="1" applyFill="1"/>
    <xf numFmtId="0" fontId="12" fillId="0" borderId="0" xfId="0" applyNumberFormat="1" applyFont="1" applyAlignment="1">
      <alignment horizontal="left"/>
    </xf>
    <xf numFmtId="43" fontId="12" fillId="0" borderId="2" xfId="5" applyFont="1" applyBorder="1"/>
    <xf numFmtId="49" fontId="12" fillId="0" borderId="0" xfId="0" applyNumberFormat="1" applyFont="1" applyAlignment="1">
      <alignment horizontal="left"/>
    </xf>
    <xf numFmtId="164" fontId="12" fillId="0" borderId="0" xfId="0" applyNumberFormat="1" applyFont="1" applyBorder="1" applyAlignment="1">
      <alignment horizontal="left"/>
    </xf>
    <xf numFmtId="43" fontId="12" fillId="0" borderId="3" xfId="5" applyFont="1" applyBorder="1"/>
    <xf numFmtId="43" fontId="9" fillId="2" borderId="3" xfId="5" applyFont="1" applyFill="1" applyBorder="1"/>
    <xf numFmtId="43" fontId="9" fillId="0" borderId="0" xfId="1" applyFont="1" applyBorder="1"/>
    <xf numFmtId="0" fontId="12" fillId="0" borderId="0" xfId="0" applyFont="1"/>
    <xf numFmtId="43" fontId="8" fillId="0" borderId="4" xfId="0" applyNumberFormat="1" applyFont="1" applyBorder="1"/>
    <xf numFmtId="43" fontId="8" fillId="0" borderId="1" xfId="1" applyFont="1" applyBorder="1"/>
    <xf numFmtId="0" fontId="13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8" fillId="0" borderId="1" xfId="0" applyFont="1" applyBorder="1"/>
    <xf numFmtId="0" fontId="9" fillId="0" borderId="2" xfId="0" applyNumberFormat="1" applyFont="1" applyFill="1" applyBorder="1" applyAlignment="1" applyProtection="1"/>
    <xf numFmtId="0" fontId="9" fillId="0" borderId="0" xfId="0" applyNumberFormat="1" applyFont="1" applyFill="1" applyAlignment="1" applyProtection="1"/>
    <xf numFmtId="165" fontId="9" fillId="0" borderId="0" xfId="0" quotePrefix="1" applyNumberFormat="1" applyFont="1" applyFill="1" applyAlignment="1"/>
    <xf numFmtId="9" fontId="10" fillId="2" borderId="0" xfId="2" applyFont="1" applyFill="1" applyAlignment="1">
      <alignment horizontal="left"/>
    </xf>
  </cellXfs>
  <cellStyles count="27">
    <cellStyle name="Comma" xfId="1" builtinId="3"/>
    <cellStyle name="Comma 10 9" xfId="5"/>
    <cellStyle name="Comma 2" xfId="6"/>
    <cellStyle name="Comma 2 2" xfId="7"/>
    <cellStyle name="Comma 3" xfId="8"/>
    <cellStyle name="Comma 3 12" xfId="23"/>
    <cellStyle name="Comma 6" xfId="9"/>
    <cellStyle name="Comma 86" xfId="10"/>
    <cellStyle name="Currency 10 2" xfId="11"/>
    <cellStyle name="Currency 2" xfId="12"/>
    <cellStyle name="Currency 2 2" xfId="13"/>
    <cellStyle name="Normal" xfId="0" builtinId="0"/>
    <cellStyle name="Normal 10 2" xfId="24"/>
    <cellStyle name="Normal 2" xfId="25"/>
    <cellStyle name="Normal 30" xfId="14"/>
    <cellStyle name="Normal 4" xfId="15"/>
    <cellStyle name="Normal 46" xfId="16"/>
    <cellStyle name="Normal 46 2" xfId="3"/>
    <cellStyle name="Normal 46 2 2" xfId="17"/>
    <cellStyle name="Normal 47" xfId="26"/>
    <cellStyle name="Normal 48" xfId="18"/>
    <cellStyle name="Normal 5 2" xfId="19"/>
    <cellStyle name="Normal 52" xfId="4"/>
    <cellStyle name="Normal 6" xfId="20"/>
    <cellStyle name="Percent" xfId="2" builtinId="5"/>
    <cellStyle name="Percent 15" xfId="21"/>
    <cellStyle name="Percent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tabSelected="1" topLeftCell="A85" zoomScale="85" zoomScaleNormal="85" zoomScaleSheetLayoutView="85" workbookViewId="0">
      <selection activeCell="C99" sqref="C99"/>
    </sheetView>
  </sheetViews>
  <sheetFormatPr defaultRowHeight="15.75" x14ac:dyDescent="0.25"/>
  <cols>
    <col min="1" max="1" width="8.28515625" style="1" customWidth="1"/>
    <col min="2" max="2" width="12.5703125" style="1" customWidth="1"/>
    <col min="3" max="3" width="48.5703125" style="1" customWidth="1"/>
    <col min="4" max="4" width="31.140625" style="1" customWidth="1"/>
    <col min="5" max="5" width="4.42578125" style="1" customWidth="1"/>
    <col min="6" max="6" width="29.42578125" style="1" bestFit="1" customWidth="1"/>
    <col min="7" max="7" width="8.5703125" style="1" bestFit="1" customWidth="1"/>
    <col min="8" max="16384" width="9.140625" style="1"/>
  </cols>
  <sheetData>
    <row r="1" spans="1:7" x14ac:dyDescent="0.25">
      <c r="A1" s="70" t="s">
        <v>0</v>
      </c>
      <c r="B1" s="70"/>
      <c r="C1" s="70"/>
      <c r="D1" s="70"/>
      <c r="E1" s="70"/>
      <c r="F1" s="70"/>
      <c r="G1" s="70"/>
    </row>
    <row r="2" spans="1:7" x14ac:dyDescent="0.25">
      <c r="A2" s="70" t="s">
        <v>69</v>
      </c>
      <c r="B2" s="70"/>
      <c r="C2" s="70"/>
      <c r="D2" s="70"/>
      <c r="E2" s="70"/>
      <c r="F2" s="70"/>
      <c r="G2" s="70"/>
    </row>
    <row r="3" spans="1:7" x14ac:dyDescent="0.25">
      <c r="A3" s="70" t="s">
        <v>2</v>
      </c>
      <c r="B3" s="70"/>
      <c r="C3" s="70"/>
      <c r="D3" s="70"/>
      <c r="E3" s="70"/>
      <c r="F3" s="70"/>
      <c r="G3" s="70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3">
        <v>0.7</v>
      </c>
      <c r="B5" s="4" t="s">
        <v>70</v>
      </c>
      <c r="C5" s="5"/>
      <c r="D5" s="6"/>
    </row>
    <row r="6" spans="1:7" x14ac:dyDescent="0.25">
      <c r="A6" s="7"/>
      <c r="B6" s="8"/>
      <c r="C6" s="9"/>
    </row>
    <row r="7" spans="1:7" x14ac:dyDescent="0.25">
      <c r="A7" s="7"/>
      <c r="B7" s="8"/>
      <c r="C7" s="10"/>
      <c r="D7" s="11" t="s">
        <v>4</v>
      </c>
      <c r="E7" s="11"/>
      <c r="F7" s="12" t="s">
        <v>4</v>
      </c>
    </row>
    <row r="8" spans="1:7" x14ac:dyDescent="0.25">
      <c r="A8" s="13" t="s">
        <v>5</v>
      </c>
      <c r="B8" s="14" t="s">
        <v>6</v>
      </c>
      <c r="C8" s="15" t="s">
        <v>7</v>
      </c>
      <c r="D8" s="16" t="s">
        <v>8</v>
      </c>
      <c r="E8" s="11"/>
      <c r="F8" s="17" t="s">
        <v>9</v>
      </c>
    </row>
    <row r="9" spans="1:7" x14ac:dyDescent="0.25">
      <c r="A9" s="18"/>
      <c r="B9" s="19"/>
      <c r="C9" s="15"/>
    </row>
    <row r="10" spans="1:7" x14ac:dyDescent="0.25">
      <c r="A10" s="7"/>
      <c r="B10" s="8"/>
      <c r="C10" s="15" t="s">
        <v>71</v>
      </c>
    </row>
    <row r="11" spans="1:7" x14ac:dyDescent="0.25">
      <c r="A11" s="7"/>
      <c r="B11" s="8"/>
      <c r="C11" s="20" t="s">
        <v>72</v>
      </c>
    </row>
    <row r="12" spans="1:7" x14ac:dyDescent="0.25">
      <c r="A12" s="7" t="s">
        <v>73</v>
      </c>
      <c r="B12" s="8">
        <v>360</v>
      </c>
      <c r="C12" s="20" t="s">
        <v>74</v>
      </c>
      <c r="D12" s="21">
        <v>-32.839999999999996</v>
      </c>
      <c r="F12" s="21">
        <v>0</v>
      </c>
    </row>
    <row r="13" spans="1:7" x14ac:dyDescent="0.25">
      <c r="A13" s="7" t="s">
        <v>73</v>
      </c>
      <c r="B13" s="8">
        <v>361</v>
      </c>
      <c r="C13" s="20" t="s">
        <v>75</v>
      </c>
      <c r="D13" s="21">
        <v>-2237621.84</v>
      </c>
      <c r="F13" s="21">
        <v>113685.56632999999</v>
      </c>
    </row>
    <row r="14" spans="1:7" x14ac:dyDescent="0.25">
      <c r="A14" s="7" t="s">
        <v>73</v>
      </c>
      <c r="B14" s="8">
        <v>362</v>
      </c>
      <c r="C14" s="20" t="s">
        <v>76</v>
      </c>
      <c r="D14" s="21">
        <v>-42339921.376349509</v>
      </c>
      <c r="F14" s="21">
        <v>2831272.4641003967</v>
      </c>
    </row>
    <row r="15" spans="1:7" x14ac:dyDescent="0.25">
      <c r="A15" s="7" t="s">
        <v>73</v>
      </c>
      <c r="B15" s="8">
        <v>364</v>
      </c>
      <c r="C15" s="20" t="s">
        <v>77</v>
      </c>
      <c r="D15" s="21">
        <v>-76284189.829386041</v>
      </c>
      <c r="F15" s="21">
        <v>6663126.1806831248</v>
      </c>
    </row>
    <row r="16" spans="1:7" x14ac:dyDescent="0.25">
      <c r="A16" s="7" t="s">
        <v>73</v>
      </c>
      <c r="B16" s="8">
        <v>365</v>
      </c>
      <c r="C16" s="20" t="s">
        <v>78</v>
      </c>
      <c r="D16" s="21">
        <v>-116296655.26727651</v>
      </c>
      <c r="F16" s="21">
        <v>8369588.4814004963</v>
      </c>
    </row>
    <row r="17" spans="1:6" x14ac:dyDescent="0.25">
      <c r="A17" s="7" t="s">
        <v>73</v>
      </c>
      <c r="B17" s="8">
        <v>366</v>
      </c>
      <c r="C17" s="20" t="s">
        <v>79</v>
      </c>
      <c r="D17" s="21">
        <v>-28457912.536849629</v>
      </c>
      <c r="F17" s="21">
        <v>1320570.844875</v>
      </c>
    </row>
    <row r="18" spans="1:6" x14ac:dyDescent="0.25">
      <c r="A18" s="7" t="s">
        <v>73</v>
      </c>
      <c r="B18" s="8">
        <v>367</v>
      </c>
      <c r="C18" s="20" t="s">
        <v>80</v>
      </c>
      <c r="D18" s="21">
        <v>-55982447.899718784</v>
      </c>
      <c r="F18" s="21">
        <v>3596507.0925360005</v>
      </c>
    </row>
    <row r="19" spans="1:6" x14ac:dyDescent="0.25">
      <c r="A19" s="7" t="s">
        <v>73</v>
      </c>
      <c r="B19" s="8">
        <v>368</v>
      </c>
      <c r="C19" s="20" t="s">
        <v>81</v>
      </c>
      <c r="D19" s="21">
        <v>-73839137.623663917</v>
      </c>
      <c r="F19" s="21">
        <v>3720245.745083584</v>
      </c>
    </row>
    <row r="20" spans="1:6" x14ac:dyDescent="0.25">
      <c r="A20" s="7" t="s">
        <v>73</v>
      </c>
      <c r="B20" s="8">
        <v>369</v>
      </c>
      <c r="C20" s="20" t="s">
        <v>82</v>
      </c>
      <c r="D20" s="21">
        <v>-24198379.672342848</v>
      </c>
      <c r="F20" s="21">
        <v>1128651.7341397081</v>
      </c>
    </row>
    <row r="21" spans="1:6" x14ac:dyDescent="0.25">
      <c r="A21" s="7" t="s">
        <v>73</v>
      </c>
      <c r="B21" s="8">
        <v>370</v>
      </c>
      <c r="C21" s="20" t="s">
        <v>83</v>
      </c>
      <c r="D21" s="21">
        <v>-24538398.507102173</v>
      </c>
      <c r="F21" s="21">
        <v>1234365.7905505013</v>
      </c>
    </row>
    <row r="22" spans="1:6" x14ac:dyDescent="0.25">
      <c r="A22" s="7" t="s">
        <v>73</v>
      </c>
      <c r="B22" s="8">
        <v>373</v>
      </c>
      <c r="C22" s="20" t="s">
        <v>84</v>
      </c>
      <c r="D22" s="21">
        <v>-38897956.678675234</v>
      </c>
      <c r="F22" s="21">
        <v>3668405.6440315419</v>
      </c>
    </row>
    <row r="23" spans="1:6" x14ac:dyDescent="0.25">
      <c r="A23" s="7"/>
      <c r="B23" s="8"/>
      <c r="C23" s="20"/>
      <c r="D23" s="23">
        <f>SUM(D12:D22)</f>
        <v>-483072654.07136458</v>
      </c>
      <c r="F23" s="23">
        <f>SUM(F12:F22)</f>
        <v>32646419.543730356</v>
      </c>
    </row>
    <row r="24" spans="1:6" x14ac:dyDescent="0.25">
      <c r="A24" s="7"/>
      <c r="B24" s="8" t="s">
        <v>24</v>
      </c>
      <c r="C24" s="20"/>
      <c r="D24" s="21"/>
      <c r="F24" s="21"/>
    </row>
    <row r="25" spans="1:6" x14ac:dyDescent="0.25">
      <c r="A25" s="7"/>
      <c r="B25" s="8"/>
      <c r="C25" s="24" t="s">
        <v>25</v>
      </c>
      <c r="D25" s="21"/>
      <c r="F25" s="21"/>
    </row>
    <row r="26" spans="1:6" x14ac:dyDescent="0.25">
      <c r="A26" s="7" t="s">
        <v>73</v>
      </c>
      <c r="B26" s="8">
        <v>392</v>
      </c>
      <c r="C26" s="20" t="s">
        <v>85</v>
      </c>
      <c r="D26" s="21">
        <v>-7479911.0499999998</v>
      </c>
      <c r="F26" s="21">
        <v>47053.816460999988</v>
      </c>
    </row>
    <row r="27" spans="1:6" x14ac:dyDescent="0.25">
      <c r="A27" s="7" t="s">
        <v>73</v>
      </c>
      <c r="B27" s="8">
        <v>394</v>
      </c>
      <c r="C27" s="20" t="s">
        <v>86</v>
      </c>
      <c r="D27" s="21">
        <v>-2469003.0738461539</v>
      </c>
      <c r="F27" s="21">
        <v>287878.8956885417</v>
      </c>
    </row>
    <row r="28" spans="1:6" x14ac:dyDescent="0.25">
      <c r="A28" s="7" t="s">
        <v>73</v>
      </c>
      <c r="B28" s="8">
        <v>396</v>
      </c>
      <c r="C28" s="20" t="s">
        <v>87</v>
      </c>
      <c r="D28" s="21">
        <v>-2151164.44</v>
      </c>
      <c r="F28" s="21">
        <v>19145.302120000004</v>
      </c>
    </row>
    <row r="29" spans="1:6" x14ac:dyDescent="0.25">
      <c r="A29" s="7" t="s">
        <v>73</v>
      </c>
      <c r="B29" s="8">
        <v>397</v>
      </c>
      <c r="C29" s="20" t="s">
        <v>88</v>
      </c>
      <c r="D29" s="22">
        <v>15027.960769230733</v>
      </c>
      <c r="F29" s="22">
        <v>0</v>
      </c>
    </row>
    <row r="30" spans="1:6" x14ac:dyDescent="0.25">
      <c r="A30" s="7"/>
      <c r="B30" s="8" t="s">
        <v>24</v>
      </c>
      <c r="C30" s="20"/>
      <c r="D30" s="23">
        <f>SUM(D26:D29)</f>
        <v>-12085050.603076924</v>
      </c>
      <c r="F30" s="23">
        <f>SUM(F26:F29)</f>
        <v>354078.01426954172</v>
      </c>
    </row>
    <row r="31" spans="1:6" x14ac:dyDescent="0.25">
      <c r="A31" s="7"/>
      <c r="B31" s="8" t="s">
        <v>24</v>
      </c>
      <c r="C31" s="20"/>
      <c r="D31" s="21"/>
      <c r="F31" s="21"/>
    </row>
    <row r="32" spans="1:6" x14ac:dyDescent="0.25">
      <c r="A32" s="7"/>
      <c r="B32" s="8"/>
      <c r="C32" s="24" t="s">
        <v>89</v>
      </c>
      <c r="D32" s="21"/>
      <c r="F32" s="21"/>
    </row>
    <row r="33" spans="1:6" x14ac:dyDescent="0.25">
      <c r="A33" s="7" t="s">
        <v>73</v>
      </c>
      <c r="B33" s="8">
        <v>331</v>
      </c>
      <c r="C33" s="20" t="s">
        <v>90</v>
      </c>
      <c r="D33" s="21">
        <v>-4309525.8497506408</v>
      </c>
      <c r="F33" s="21">
        <v>38660.833894000003</v>
      </c>
    </row>
    <row r="34" spans="1:6" x14ac:dyDescent="0.25">
      <c r="A34" s="7" t="s">
        <v>73</v>
      </c>
      <c r="B34" s="8">
        <v>332</v>
      </c>
      <c r="C34" s="20" t="s">
        <v>91</v>
      </c>
      <c r="D34" s="21">
        <v>-3117570.2200000007</v>
      </c>
      <c r="F34" s="21">
        <v>447513.83433999988</v>
      </c>
    </row>
    <row r="35" spans="1:6" x14ac:dyDescent="0.25">
      <c r="A35" s="7" t="s">
        <v>73</v>
      </c>
      <c r="B35" s="8">
        <v>333</v>
      </c>
      <c r="C35" s="20" t="s">
        <v>92</v>
      </c>
      <c r="D35" s="21">
        <v>2595053.4320583418</v>
      </c>
      <c r="F35" s="21">
        <v>2324770.4443840003</v>
      </c>
    </row>
    <row r="36" spans="1:6" x14ac:dyDescent="0.25">
      <c r="A36" s="7" t="s">
        <v>73</v>
      </c>
      <c r="B36" s="8">
        <v>334</v>
      </c>
      <c r="C36" s="20" t="s">
        <v>93</v>
      </c>
      <c r="D36" s="21">
        <v>-2572063.1399999992</v>
      </c>
      <c r="F36" s="21">
        <v>164778.68766600001</v>
      </c>
    </row>
    <row r="37" spans="1:6" x14ac:dyDescent="0.25">
      <c r="A37" s="7" t="s">
        <v>73</v>
      </c>
      <c r="B37" s="8">
        <v>335</v>
      </c>
      <c r="C37" s="20" t="s">
        <v>94</v>
      </c>
      <c r="D37" s="21">
        <v>-124447.61</v>
      </c>
      <c r="F37" s="21">
        <v>32321.994245000005</v>
      </c>
    </row>
    <row r="38" spans="1:6" x14ac:dyDescent="0.25">
      <c r="A38" s="7" t="s">
        <v>73</v>
      </c>
      <c r="B38" s="8">
        <v>336</v>
      </c>
      <c r="C38" s="20" t="s">
        <v>95</v>
      </c>
      <c r="D38" s="21">
        <v>-19758.489999999998</v>
      </c>
      <c r="F38" s="21">
        <v>650.80383799999981</v>
      </c>
    </row>
    <row r="39" spans="1:6" x14ac:dyDescent="0.25">
      <c r="A39" s="7"/>
      <c r="B39" s="8" t="s">
        <v>24</v>
      </c>
      <c r="C39" s="20"/>
      <c r="D39" s="23">
        <f>SUM(D33:D38)</f>
        <v>-7548311.8776922999</v>
      </c>
      <c r="F39" s="23">
        <f>SUM(F33:F38)</f>
        <v>3008696.5983670005</v>
      </c>
    </row>
    <row r="40" spans="1:6" x14ac:dyDescent="0.25">
      <c r="A40" s="7"/>
      <c r="B40" s="8" t="s">
        <v>24</v>
      </c>
      <c r="C40" s="20"/>
      <c r="D40" s="21"/>
      <c r="F40" s="21"/>
    </row>
    <row r="41" spans="1:6" x14ac:dyDescent="0.25">
      <c r="A41" s="7"/>
      <c r="B41" s="8"/>
      <c r="C41" s="25" t="s">
        <v>96</v>
      </c>
      <c r="D41" s="21"/>
      <c r="F41" s="21"/>
    </row>
    <row r="42" spans="1:6" x14ac:dyDescent="0.25">
      <c r="A42" s="7" t="s">
        <v>73</v>
      </c>
      <c r="B42" s="8">
        <v>341</v>
      </c>
      <c r="C42" s="20" t="s">
        <v>97</v>
      </c>
      <c r="D42" s="21">
        <v>-6463802.2899999991</v>
      </c>
      <c r="F42" s="21">
        <v>554566.71906000003</v>
      </c>
    </row>
    <row r="43" spans="1:6" x14ac:dyDescent="0.25">
      <c r="A43" s="7" t="s">
        <v>73</v>
      </c>
      <c r="B43" s="8">
        <v>342</v>
      </c>
      <c r="C43" s="20" t="s">
        <v>98</v>
      </c>
      <c r="D43" s="21">
        <v>4240849.3095226083</v>
      </c>
      <c r="F43" s="21">
        <v>539108.49713024998</v>
      </c>
    </row>
    <row r="44" spans="1:6" x14ac:dyDescent="0.25">
      <c r="A44" s="7" t="s">
        <v>73</v>
      </c>
      <c r="B44" s="8">
        <v>343</v>
      </c>
      <c r="C44" s="20" t="s">
        <v>99</v>
      </c>
      <c r="D44" s="21">
        <v>-61631427.304137975</v>
      </c>
      <c r="F44" s="21">
        <v>11138407.397039499</v>
      </c>
    </row>
    <row r="45" spans="1:6" x14ac:dyDescent="0.25">
      <c r="A45" s="7" t="s">
        <v>73</v>
      </c>
      <c r="B45" s="8">
        <v>344</v>
      </c>
      <c r="C45" s="20" t="s">
        <v>100</v>
      </c>
      <c r="D45" s="21">
        <v>-20433737.619999997</v>
      </c>
      <c r="F45" s="21">
        <v>998116.66643999994</v>
      </c>
    </row>
    <row r="46" spans="1:6" x14ac:dyDescent="0.25">
      <c r="A46" s="7" t="s">
        <v>73</v>
      </c>
      <c r="B46" s="8">
        <v>345</v>
      </c>
      <c r="C46" s="20" t="s">
        <v>101</v>
      </c>
      <c r="D46" s="21">
        <v>-9250998.1799999997</v>
      </c>
      <c r="F46" s="21">
        <v>878465.69288899982</v>
      </c>
    </row>
    <row r="47" spans="1:6" x14ac:dyDescent="0.25">
      <c r="A47" s="7" t="s">
        <v>73</v>
      </c>
      <c r="B47" s="8">
        <v>346</v>
      </c>
      <c r="C47" s="20" t="s">
        <v>102</v>
      </c>
      <c r="D47" s="21">
        <v>-1803938.21</v>
      </c>
      <c r="F47" s="21">
        <v>140013.95799599995</v>
      </c>
    </row>
    <row r="48" spans="1:6" x14ac:dyDescent="0.25">
      <c r="A48" s="7"/>
      <c r="B48" s="8"/>
      <c r="C48" s="20"/>
      <c r="D48" s="23">
        <f>SUM(D42:D47)</f>
        <v>-95343054.294615373</v>
      </c>
      <c r="F48" s="23">
        <f>SUM(F42:F47)</f>
        <v>14248678.930554749</v>
      </c>
    </row>
    <row r="49" spans="1:6" x14ac:dyDescent="0.25">
      <c r="A49" s="7"/>
      <c r="B49" s="8" t="s">
        <v>24</v>
      </c>
      <c r="C49" s="20"/>
      <c r="D49" s="21"/>
      <c r="F49" s="21"/>
    </row>
    <row r="50" spans="1:6" x14ac:dyDescent="0.25">
      <c r="A50" s="7"/>
      <c r="B50" s="8"/>
      <c r="C50" s="25" t="s">
        <v>103</v>
      </c>
      <c r="D50" s="21"/>
      <c r="F50" s="21"/>
    </row>
    <row r="51" spans="1:6" x14ac:dyDescent="0.25">
      <c r="A51" s="7" t="s">
        <v>73</v>
      </c>
      <c r="B51" s="8">
        <v>311</v>
      </c>
      <c r="C51" s="20" t="s">
        <v>104</v>
      </c>
      <c r="D51" s="21">
        <v>-205154412.80523765</v>
      </c>
      <c r="F51" s="21">
        <v>5270030.2573010009</v>
      </c>
    </row>
    <row r="52" spans="1:6" x14ac:dyDescent="0.25">
      <c r="A52" s="7" t="s">
        <v>73</v>
      </c>
      <c r="B52" s="8">
        <v>312</v>
      </c>
      <c r="C52" s="20" t="s">
        <v>105</v>
      </c>
      <c r="D52" s="21">
        <v>-449697756.98176664</v>
      </c>
      <c r="F52" s="21">
        <v>29424927.61111613</v>
      </c>
    </row>
    <row r="53" spans="1:6" x14ac:dyDescent="0.25">
      <c r="A53" s="7" t="s">
        <v>73</v>
      </c>
      <c r="B53" s="8">
        <v>314</v>
      </c>
      <c r="C53" s="20" t="s">
        <v>106</v>
      </c>
      <c r="D53" s="21">
        <v>-105848354.97494486</v>
      </c>
      <c r="F53" s="21">
        <v>3995491.2334043328</v>
      </c>
    </row>
    <row r="54" spans="1:6" x14ac:dyDescent="0.25">
      <c r="A54" s="7" t="s">
        <v>73</v>
      </c>
      <c r="B54" s="8">
        <v>315</v>
      </c>
      <c r="C54" s="20" t="s">
        <v>107</v>
      </c>
      <c r="D54" s="21">
        <v>-83237549.736266881</v>
      </c>
      <c r="F54" s="21">
        <v>2354393.6357263327</v>
      </c>
    </row>
    <row r="55" spans="1:6" x14ac:dyDescent="0.25">
      <c r="A55" s="7" t="s">
        <v>73</v>
      </c>
      <c r="B55" s="8">
        <v>316</v>
      </c>
      <c r="C55" s="20" t="s">
        <v>108</v>
      </c>
      <c r="D55" s="21">
        <v>-5398955.4876946453</v>
      </c>
      <c r="F55" s="21">
        <v>706027.02010091662</v>
      </c>
    </row>
    <row r="56" spans="1:6" x14ac:dyDescent="0.25">
      <c r="A56" s="7"/>
      <c r="B56" s="8" t="s">
        <v>24</v>
      </c>
      <c r="C56" s="20"/>
      <c r="D56" s="23">
        <f>SUM(D51:D55)</f>
        <v>-849337029.98591053</v>
      </c>
      <c r="F56" s="23">
        <f>SUM(F51:F55)</f>
        <v>41750869.757648706</v>
      </c>
    </row>
    <row r="57" spans="1:6" x14ac:dyDescent="0.25">
      <c r="A57" s="7"/>
      <c r="B57" s="8" t="s">
        <v>24</v>
      </c>
      <c r="C57" s="20"/>
      <c r="D57" s="21"/>
      <c r="F57" s="21"/>
    </row>
    <row r="58" spans="1:6" x14ac:dyDescent="0.25">
      <c r="A58" s="7"/>
      <c r="B58" s="8"/>
      <c r="C58" s="25" t="s">
        <v>109</v>
      </c>
      <c r="D58" s="21"/>
      <c r="F58" s="21"/>
    </row>
    <row r="59" spans="1:6" x14ac:dyDescent="0.25">
      <c r="A59" s="7" t="s">
        <v>73</v>
      </c>
      <c r="B59" s="8">
        <v>350</v>
      </c>
      <c r="C59" s="20" t="s">
        <v>110</v>
      </c>
      <c r="D59" s="21">
        <v>-2970105.4537559133</v>
      </c>
      <c r="F59" s="21">
        <v>155356.96408124999</v>
      </c>
    </row>
    <row r="60" spans="1:6" x14ac:dyDescent="0.25">
      <c r="A60" s="7" t="s">
        <v>73</v>
      </c>
      <c r="B60" s="8">
        <v>352</v>
      </c>
      <c r="C60" s="20" t="s">
        <v>111</v>
      </c>
      <c r="D60" s="21">
        <v>-976054.86999999883</v>
      </c>
      <c r="F60" s="21">
        <v>116160.84422699999</v>
      </c>
    </row>
    <row r="61" spans="1:6" x14ac:dyDescent="0.25">
      <c r="A61" s="7" t="s">
        <v>73</v>
      </c>
      <c r="B61" s="8">
        <v>353</v>
      </c>
      <c r="C61" s="20" t="s">
        <v>112</v>
      </c>
      <c r="D61" s="21">
        <v>-71480904.00678578</v>
      </c>
      <c r="F61" s="21">
        <v>2792642.0834090002</v>
      </c>
    </row>
    <row r="62" spans="1:6" x14ac:dyDescent="0.25">
      <c r="A62" s="7" t="s">
        <v>73</v>
      </c>
      <c r="B62" s="8">
        <v>354</v>
      </c>
      <c r="C62" s="20" t="s">
        <v>113</v>
      </c>
      <c r="D62" s="21">
        <v>-24261713.620000001</v>
      </c>
      <c r="F62" s="21">
        <v>881953.16513199999</v>
      </c>
    </row>
    <row r="63" spans="1:6" x14ac:dyDescent="0.25">
      <c r="A63" s="7" t="s">
        <v>73</v>
      </c>
      <c r="B63" s="8">
        <v>355</v>
      </c>
      <c r="C63" s="20" t="s">
        <v>114</v>
      </c>
      <c r="D63" s="21">
        <v>-22358008.936381243</v>
      </c>
      <c r="F63" s="21">
        <v>2277369.7842117096</v>
      </c>
    </row>
    <row r="64" spans="1:6" x14ac:dyDescent="0.25">
      <c r="A64" s="7" t="s">
        <v>73</v>
      </c>
      <c r="B64" s="8">
        <v>356</v>
      </c>
      <c r="C64" s="20" t="s">
        <v>115</v>
      </c>
      <c r="D64" s="21">
        <v>-27958170.239999902</v>
      </c>
      <c r="F64" s="21">
        <v>1310870.2487499998</v>
      </c>
    </row>
    <row r="65" spans="1:6" x14ac:dyDescent="0.25">
      <c r="A65" s="7" t="s">
        <v>73</v>
      </c>
      <c r="B65" s="8">
        <v>357</v>
      </c>
      <c r="C65" s="20" t="s">
        <v>116</v>
      </c>
      <c r="D65" s="21">
        <v>-647630.54000000027</v>
      </c>
      <c r="F65" s="21">
        <v>38053.079583999999</v>
      </c>
    </row>
    <row r="66" spans="1:6" x14ac:dyDescent="0.25">
      <c r="A66" s="7" t="s">
        <v>73</v>
      </c>
      <c r="B66" s="8">
        <v>358</v>
      </c>
      <c r="C66" s="20" t="s">
        <v>117</v>
      </c>
      <c r="D66" s="21">
        <v>-2917032.3699999903</v>
      </c>
      <c r="F66" s="21">
        <v>221269.06174000006</v>
      </c>
    </row>
    <row r="67" spans="1:6" x14ac:dyDescent="0.25">
      <c r="A67" s="7"/>
      <c r="B67" s="8"/>
      <c r="C67" s="20"/>
      <c r="D67" s="23">
        <f>SUM(D59:D66)</f>
        <v>-153569620.03692281</v>
      </c>
      <c r="F67" s="23">
        <f>SUM(F59:F66)</f>
        <v>7793675.2311349595</v>
      </c>
    </row>
    <row r="68" spans="1:6" x14ac:dyDescent="0.25">
      <c r="A68" s="7"/>
      <c r="B68" s="8" t="s">
        <v>24</v>
      </c>
      <c r="C68" s="20"/>
      <c r="D68" s="21"/>
      <c r="F68" s="21"/>
    </row>
    <row r="69" spans="1:6" x14ac:dyDescent="0.25">
      <c r="A69" s="26"/>
      <c r="B69" s="27"/>
      <c r="C69" s="62" t="s">
        <v>118</v>
      </c>
      <c r="D69" s="63">
        <f>D67+D56+D48+D39+D30+D23</f>
        <v>-1600955720.8695824</v>
      </c>
      <c r="F69" s="63">
        <f>F67+F56+F48+F39+F30+F23</f>
        <v>99802418.07570532</v>
      </c>
    </row>
    <row r="70" spans="1:6" x14ac:dyDescent="0.25">
      <c r="A70" s="26"/>
      <c r="B70" s="27"/>
      <c r="C70" s="30"/>
      <c r="D70" s="21"/>
      <c r="F70" s="21"/>
    </row>
    <row r="71" spans="1:6" x14ac:dyDescent="0.25">
      <c r="A71" s="26"/>
      <c r="B71" s="27"/>
      <c r="D71" s="21"/>
      <c r="F71" s="21"/>
    </row>
    <row r="72" spans="1:6" x14ac:dyDescent="0.25">
      <c r="A72" s="26"/>
      <c r="B72" s="27"/>
      <c r="C72" s="31" t="s">
        <v>51</v>
      </c>
      <c r="D72" s="21"/>
      <c r="F72" s="21"/>
    </row>
    <row r="73" spans="1:6" x14ac:dyDescent="0.25">
      <c r="A73" s="26"/>
      <c r="B73" s="8"/>
      <c r="C73" s="25" t="s">
        <v>52</v>
      </c>
      <c r="D73" s="21"/>
      <c r="F73" s="21"/>
    </row>
    <row r="74" spans="1:6" x14ac:dyDescent="0.25">
      <c r="A74" s="26"/>
      <c r="B74" s="8"/>
      <c r="C74" s="25" t="s">
        <v>11</v>
      </c>
      <c r="D74" s="21"/>
      <c r="F74" s="21"/>
    </row>
    <row r="75" spans="1:6" x14ac:dyDescent="0.25">
      <c r="A75" s="26"/>
      <c r="B75" s="8"/>
      <c r="C75" s="25" t="s">
        <v>53</v>
      </c>
      <c r="D75" s="21"/>
      <c r="F75" s="21"/>
    </row>
    <row r="76" spans="1:6" x14ac:dyDescent="0.25">
      <c r="A76" s="26" t="s">
        <v>54</v>
      </c>
      <c r="B76" s="8">
        <v>389</v>
      </c>
      <c r="C76" s="20" t="s">
        <v>55</v>
      </c>
      <c r="D76" s="21">
        <v>-166449.29</v>
      </c>
      <c r="F76" s="21">
        <v>0</v>
      </c>
    </row>
    <row r="77" spans="1:6" x14ac:dyDescent="0.25">
      <c r="A77" s="26" t="s">
        <v>54</v>
      </c>
      <c r="B77" s="8">
        <v>390</v>
      </c>
      <c r="C77" s="20" t="s">
        <v>56</v>
      </c>
      <c r="D77" s="21">
        <v>-23565552.15370493</v>
      </c>
      <c r="F77" s="21">
        <v>1747464.0447423831</v>
      </c>
    </row>
    <row r="78" spans="1:6" x14ac:dyDescent="0.25">
      <c r="A78" s="26" t="s">
        <v>54</v>
      </c>
      <c r="B78" s="8">
        <v>391</v>
      </c>
      <c r="C78" s="20" t="s">
        <v>57</v>
      </c>
      <c r="D78" s="21">
        <v>-23246977.570025932</v>
      </c>
      <c r="F78" s="21">
        <v>3580228.0173216425</v>
      </c>
    </row>
    <row r="79" spans="1:6" x14ac:dyDescent="0.25">
      <c r="A79" s="26" t="s">
        <v>54</v>
      </c>
      <c r="B79" s="8">
        <v>392</v>
      </c>
      <c r="C79" s="20" t="s">
        <v>58</v>
      </c>
      <c r="D79" s="21">
        <v>-169180.62700022888</v>
      </c>
      <c r="F79" s="21">
        <v>3722.3414340000004</v>
      </c>
    </row>
    <row r="80" spans="1:6" x14ac:dyDescent="0.25">
      <c r="A80" s="26" t="s">
        <v>54</v>
      </c>
      <c r="B80" s="8">
        <v>393</v>
      </c>
      <c r="C80" s="20" t="s">
        <v>59</v>
      </c>
      <c r="D80" s="21">
        <v>-580919.46499999927</v>
      </c>
      <c r="F80" s="21">
        <v>61271.539396200009</v>
      </c>
    </row>
    <row r="81" spans="1:6" x14ac:dyDescent="0.25">
      <c r="A81" s="26" t="s">
        <v>54</v>
      </c>
      <c r="B81" s="8">
        <v>394</v>
      </c>
      <c r="C81" s="20" t="s">
        <v>60</v>
      </c>
      <c r="D81" s="21">
        <v>-1401832.4389999951</v>
      </c>
      <c r="F81" s="21">
        <v>136740.56129999997</v>
      </c>
    </row>
    <row r="82" spans="1:6" x14ac:dyDescent="0.25">
      <c r="A82" s="26" t="s">
        <v>54</v>
      </c>
      <c r="B82" s="8">
        <v>396</v>
      </c>
      <c r="C82" s="20" t="s">
        <v>61</v>
      </c>
      <c r="D82" s="21">
        <v>-160384.11899999925</v>
      </c>
      <c r="F82" s="21">
        <v>650.62420920000011</v>
      </c>
    </row>
    <row r="83" spans="1:6" x14ac:dyDescent="0.25">
      <c r="A83" s="26" t="s">
        <v>54</v>
      </c>
      <c r="B83" s="8">
        <v>397</v>
      </c>
      <c r="C83" s="20" t="s">
        <v>62</v>
      </c>
      <c r="D83" s="21">
        <v>-26388204.446558818</v>
      </c>
      <c r="F83" s="21">
        <v>3473922.9524859125</v>
      </c>
    </row>
    <row r="84" spans="1:6" x14ac:dyDescent="0.25">
      <c r="A84" s="26" t="s">
        <v>54</v>
      </c>
      <c r="B84" s="8">
        <v>398</v>
      </c>
      <c r="C84" s="20" t="s">
        <v>63</v>
      </c>
      <c r="D84" s="21">
        <v>3549.9310000000009</v>
      </c>
      <c r="F84" s="21">
        <v>0</v>
      </c>
    </row>
    <row r="85" spans="1:6" x14ac:dyDescent="0.25">
      <c r="A85" s="26" t="s">
        <v>54</v>
      </c>
      <c r="B85" s="27">
        <v>303</v>
      </c>
      <c r="C85" s="20" t="s">
        <v>65</v>
      </c>
      <c r="D85" s="21">
        <v>-35312415.415325731</v>
      </c>
      <c r="F85" s="21">
        <v>8491134.9595634323</v>
      </c>
    </row>
    <row r="86" spans="1:6" x14ac:dyDescent="0.25">
      <c r="A86" s="26"/>
      <c r="B86" s="27"/>
      <c r="C86" s="28"/>
      <c r="D86" s="23">
        <f>SUM(D76:D85)</f>
        <v>-110988365.59461564</v>
      </c>
      <c r="F86" s="23">
        <f>SUM(F76:F85)</f>
        <v>17495135.040452771</v>
      </c>
    </row>
    <row r="87" spans="1:6" x14ac:dyDescent="0.25">
      <c r="A87" s="26"/>
      <c r="B87" s="27"/>
      <c r="C87" s="26"/>
      <c r="D87" s="21"/>
    </row>
    <row r="88" spans="1:6" x14ac:dyDescent="0.25">
      <c r="B88" s="32"/>
      <c r="C88" s="1" t="s">
        <v>66</v>
      </c>
      <c r="D88" s="63">
        <f>D86</f>
        <v>-110988365.59461564</v>
      </c>
      <c r="F88" s="63">
        <f>F86</f>
        <v>17495135.040452771</v>
      </c>
    </row>
    <row r="89" spans="1:6" x14ac:dyDescent="0.25">
      <c r="A89" s="26"/>
      <c r="B89" s="27"/>
      <c r="F89" s="21"/>
    </row>
    <row r="90" spans="1:6" ht="16.5" thickBot="1" x14ac:dyDescent="0.3">
      <c r="A90" s="26"/>
      <c r="B90" s="27"/>
      <c r="C90" s="33" t="s">
        <v>125</v>
      </c>
      <c r="D90" s="29">
        <f>D88+D69</f>
        <v>-1711944086.4641981</v>
      </c>
      <c r="F90" s="29">
        <f>F88+F69</f>
        <v>117297553.1161581</v>
      </c>
    </row>
    <row r="91" spans="1:6" ht="16.5" thickTop="1" x14ac:dyDescent="0.25">
      <c r="A91" s="26"/>
      <c r="B91" s="27"/>
      <c r="C91" s="31"/>
      <c r="F91" s="21"/>
    </row>
    <row r="92" spans="1:6" x14ac:dyDescent="0.25">
      <c r="A92" s="26"/>
      <c r="B92" s="8"/>
      <c r="C92" s="20"/>
      <c r="F92" s="21"/>
    </row>
    <row r="93" spans="1:6" x14ac:dyDescent="0.25">
      <c r="A93" s="34"/>
      <c r="B93" s="19"/>
      <c r="C93" s="35" t="s">
        <v>119</v>
      </c>
      <c r="F93" s="21"/>
    </row>
    <row r="94" spans="1:6" x14ac:dyDescent="0.25">
      <c r="A94" s="26"/>
      <c r="B94" s="27"/>
      <c r="C94" s="25" t="s">
        <v>120</v>
      </c>
      <c r="F94" s="21"/>
    </row>
    <row r="95" spans="1:6" x14ac:dyDescent="0.25">
      <c r="A95" s="26" t="s">
        <v>121</v>
      </c>
      <c r="B95" s="27">
        <v>362</v>
      </c>
      <c r="C95" s="20" t="s">
        <v>122</v>
      </c>
      <c r="D95" s="37">
        <v>-11.365557248611076</v>
      </c>
      <c r="F95" s="36">
        <v>0</v>
      </c>
    </row>
    <row r="96" spans="1:6" x14ac:dyDescent="0.25">
      <c r="A96" s="26"/>
      <c r="B96" s="27"/>
      <c r="C96" s="20"/>
      <c r="D96" s="38">
        <f>SUM(D95)</f>
        <v>-11.365557248611076</v>
      </c>
      <c r="F96" s="38">
        <f>SUM(F95)</f>
        <v>0</v>
      </c>
    </row>
    <row r="97" spans="1:7" x14ac:dyDescent="0.25">
      <c r="A97" s="26"/>
      <c r="B97" s="27"/>
      <c r="C97" s="20"/>
      <c r="D97" s="6"/>
    </row>
    <row r="98" spans="1:7" x14ac:dyDescent="0.25">
      <c r="A98" s="26"/>
      <c r="B98" s="27"/>
      <c r="C98" s="25" t="s">
        <v>103</v>
      </c>
      <c r="D98" s="6"/>
    </row>
    <row r="99" spans="1:7" x14ac:dyDescent="0.25">
      <c r="A99" s="26" t="s">
        <v>121</v>
      </c>
      <c r="B99" s="27">
        <v>311</v>
      </c>
      <c r="C99" s="20" t="s">
        <v>104</v>
      </c>
      <c r="D99" s="6">
        <v>-121184.90999999904</v>
      </c>
      <c r="F99" s="64">
        <v>0</v>
      </c>
    </row>
    <row r="100" spans="1:7" x14ac:dyDescent="0.25">
      <c r="A100" s="26"/>
      <c r="B100" s="8"/>
      <c r="C100" s="20"/>
      <c r="D100" s="38">
        <f>SUM(D99)</f>
        <v>-121184.90999999904</v>
      </c>
      <c r="F100" s="38">
        <f>SUM(F99)</f>
        <v>0</v>
      </c>
    </row>
    <row r="101" spans="1:7" x14ac:dyDescent="0.25">
      <c r="A101" s="26"/>
      <c r="B101" s="8"/>
      <c r="C101" s="20"/>
    </row>
    <row r="102" spans="1:7" ht="16.5" thickBot="1" x14ac:dyDescent="0.3">
      <c r="B102" s="32"/>
      <c r="C102" s="1" t="s">
        <v>123</v>
      </c>
      <c r="D102" s="29">
        <f>+D100+D96</f>
        <v>-121196.27555724766</v>
      </c>
      <c r="F102" s="29">
        <f>+F100+F96</f>
        <v>0</v>
      </c>
    </row>
    <row r="103" spans="1:7" ht="16.5" thickTop="1" x14ac:dyDescent="0.25">
      <c r="B103" s="32"/>
      <c r="F103" s="36"/>
    </row>
    <row r="104" spans="1:7" ht="16.5" thickBot="1" x14ac:dyDescent="0.3">
      <c r="B104" s="32"/>
      <c r="C104" s="39" t="s">
        <v>124</v>
      </c>
      <c r="D104" s="40">
        <f>+D102+D90</f>
        <v>-1712065282.7397554</v>
      </c>
      <c r="E104" s="41"/>
      <c r="F104" s="40">
        <f>F103+F102+F90</f>
        <v>117297553.1161581</v>
      </c>
    </row>
    <row r="105" spans="1:7" ht="16.5" thickTop="1" x14ac:dyDescent="0.25">
      <c r="B105" s="32"/>
      <c r="D105" s="66" t="s">
        <v>67</v>
      </c>
      <c r="F105" s="65" t="s">
        <v>68</v>
      </c>
    </row>
    <row r="107" spans="1:7" x14ac:dyDescent="0.25">
      <c r="A107" s="67"/>
      <c r="B107" s="67"/>
      <c r="C107" s="67"/>
      <c r="D107" s="67"/>
      <c r="E107" s="67"/>
      <c r="F107" s="67"/>
      <c r="G107" s="67"/>
    </row>
    <row r="108" spans="1:7" x14ac:dyDescent="0.25">
      <c r="A108" s="68" t="s">
        <v>0</v>
      </c>
      <c r="B108" s="68"/>
      <c r="C108" s="68"/>
      <c r="D108" s="68"/>
      <c r="E108" s="68"/>
      <c r="F108" s="68"/>
      <c r="G108" s="68"/>
    </row>
    <row r="109" spans="1:7" x14ac:dyDescent="0.25">
      <c r="A109" s="69" t="s">
        <v>1</v>
      </c>
      <c r="B109" s="69"/>
      <c r="C109" s="69"/>
      <c r="D109" s="69"/>
      <c r="E109" s="69"/>
      <c r="F109" s="69"/>
      <c r="G109" s="69"/>
    </row>
    <row r="110" spans="1:7" x14ac:dyDescent="0.25">
      <c r="A110" s="69" t="s">
        <v>2</v>
      </c>
      <c r="B110" s="69"/>
      <c r="C110" s="69"/>
      <c r="D110" s="69"/>
      <c r="E110" s="69"/>
      <c r="F110" s="69"/>
      <c r="G110" s="69"/>
    </row>
    <row r="111" spans="1:7" x14ac:dyDescent="0.25">
      <c r="A111" s="42"/>
      <c r="B111" s="42"/>
      <c r="C111" s="42"/>
      <c r="D111" s="42"/>
      <c r="E111" s="42"/>
      <c r="F111" s="42"/>
      <c r="G111" s="42"/>
    </row>
    <row r="112" spans="1:7" x14ac:dyDescent="0.25">
      <c r="A112" s="71">
        <v>0.3</v>
      </c>
      <c r="B112" s="43" t="s">
        <v>3</v>
      </c>
      <c r="C112" s="5"/>
      <c r="D112" s="7"/>
      <c r="E112" s="7"/>
      <c r="F112" s="7"/>
    </row>
    <row r="113" spans="1:6" x14ac:dyDescent="0.25">
      <c r="A113" s="7"/>
      <c r="B113" s="44"/>
      <c r="C113" s="9"/>
      <c r="D113" s="7"/>
      <c r="E113" s="7"/>
      <c r="F113" s="6"/>
    </row>
    <row r="114" spans="1:6" x14ac:dyDescent="0.25">
      <c r="A114" s="7"/>
      <c r="B114" s="44"/>
      <c r="C114" s="10"/>
      <c r="D114" s="45" t="s">
        <v>4</v>
      </c>
      <c r="E114" s="45"/>
      <c r="F114" s="46" t="s">
        <v>4</v>
      </c>
    </row>
    <row r="115" spans="1:6" x14ac:dyDescent="0.25">
      <c r="A115" s="47" t="s">
        <v>5</v>
      </c>
      <c r="B115" s="48" t="s">
        <v>6</v>
      </c>
      <c r="C115" s="15" t="s">
        <v>7</v>
      </c>
      <c r="D115" s="49" t="s">
        <v>8</v>
      </c>
      <c r="E115" s="45"/>
      <c r="F115" s="50" t="s">
        <v>9</v>
      </c>
    </row>
    <row r="116" spans="1:6" x14ac:dyDescent="0.25">
      <c r="A116" s="47"/>
      <c r="B116" s="48"/>
      <c r="C116" s="15"/>
      <c r="D116" s="51"/>
      <c r="E116" s="45"/>
      <c r="F116" s="52"/>
    </row>
    <row r="117" spans="1:6" x14ac:dyDescent="0.25">
      <c r="A117" s="18"/>
      <c r="B117" s="53"/>
      <c r="C117" s="15" t="s">
        <v>10</v>
      </c>
      <c r="D117" s="54"/>
      <c r="E117" s="54"/>
      <c r="F117" s="54"/>
    </row>
    <row r="118" spans="1:6" x14ac:dyDescent="0.25">
      <c r="A118" s="7"/>
      <c r="B118" s="44"/>
      <c r="C118" s="15" t="s">
        <v>11</v>
      </c>
      <c r="D118" s="6"/>
      <c r="E118" s="6"/>
      <c r="F118" s="6"/>
    </row>
    <row r="119" spans="1:6" x14ac:dyDescent="0.25">
      <c r="A119" s="7"/>
      <c r="B119" s="44"/>
      <c r="C119" s="15" t="s">
        <v>12</v>
      </c>
      <c r="D119" s="6"/>
      <c r="E119" s="6"/>
      <c r="F119" s="6"/>
    </row>
    <row r="120" spans="1:6" x14ac:dyDescent="0.25">
      <c r="A120" s="7" t="s">
        <v>13</v>
      </c>
      <c r="B120" s="55">
        <v>374</v>
      </c>
      <c r="C120" s="20" t="s">
        <v>14</v>
      </c>
      <c r="D120" s="21">
        <v>-77438.679999999993</v>
      </c>
      <c r="E120" s="6"/>
      <c r="F120" s="6">
        <v>0</v>
      </c>
    </row>
    <row r="121" spans="1:6" x14ac:dyDescent="0.25">
      <c r="A121" s="7" t="s">
        <v>13</v>
      </c>
      <c r="B121" s="55">
        <v>375</v>
      </c>
      <c r="C121" s="20" t="s">
        <v>15</v>
      </c>
      <c r="D121" s="21">
        <v>-360048.50999999949</v>
      </c>
      <c r="E121" s="6"/>
      <c r="F121" s="6">
        <v>34066.781971999997</v>
      </c>
    </row>
    <row r="122" spans="1:6" x14ac:dyDescent="0.25">
      <c r="A122" s="7" t="s">
        <v>13</v>
      </c>
      <c r="B122" s="55">
        <v>376</v>
      </c>
      <c r="C122" s="20" t="s">
        <v>16</v>
      </c>
      <c r="D122" s="21">
        <v>-125509819.59446225</v>
      </c>
      <c r="E122" s="6"/>
      <c r="F122" s="6">
        <v>6490638.1390017541</v>
      </c>
    </row>
    <row r="123" spans="1:6" x14ac:dyDescent="0.25">
      <c r="A123" s="7" t="s">
        <v>13</v>
      </c>
      <c r="B123" s="55">
        <v>378</v>
      </c>
      <c r="C123" s="20" t="s">
        <v>17</v>
      </c>
      <c r="D123" s="21">
        <v>-2157209.106413858</v>
      </c>
      <c r="E123" s="6"/>
      <c r="F123" s="6">
        <v>438849.51858325012</v>
      </c>
    </row>
    <row r="124" spans="1:6" x14ac:dyDescent="0.25">
      <c r="A124" s="7" t="s">
        <v>13</v>
      </c>
      <c r="B124" s="55">
        <v>379</v>
      </c>
      <c r="C124" s="20" t="s">
        <v>18</v>
      </c>
      <c r="D124" s="21">
        <v>-1652463.3528636282</v>
      </c>
      <c r="E124" s="6"/>
      <c r="F124" s="6">
        <v>165689.90358799999</v>
      </c>
    </row>
    <row r="125" spans="1:6" x14ac:dyDescent="0.25">
      <c r="A125" s="7" t="s">
        <v>13</v>
      </c>
      <c r="B125" s="55">
        <v>380</v>
      </c>
      <c r="C125" s="20" t="s">
        <v>19</v>
      </c>
      <c r="D125" s="21">
        <v>-90460692.585438982</v>
      </c>
      <c r="E125" s="6"/>
      <c r="F125" s="6">
        <v>7848158.6784677487</v>
      </c>
    </row>
    <row r="126" spans="1:6" x14ac:dyDescent="0.25">
      <c r="A126" s="7" t="s">
        <v>13</v>
      </c>
      <c r="B126" s="55">
        <v>381</v>
      </c>
      <c r="C126" s="20" t="s">
        <v>20</v>
      </c>
      <c r="D126" s="21">
        <v>-14429310.145291265</v>
      </c>
      <c r="E126" s="6"/>
      <c r="F126" s="6">
        <v>1989293.6676914156</v>
      </c>
    </row>
    <row r="127" spans="1:6" x14ac:dyDescent="0.25">
      <c r="A127" s="7" t="s">
        <v>13</v>
      </c>
      <c r="B127" s="55">
        <v>383</v>
      </c>
      <c r="C127" s="20" t="s">
        <v>21</v>
      </c>
      <c r="D127" s="21">
        <v>-4176605.8468395947</v>
      </c>
      <c r="E127" s="6"/>
      <c r="F127" s="6">
        <v>1031491.4451983338</v>
      </c>
    </row>
    <row r="128" spans="1:6" x14ac:dyDescent="0.25">
      <c r="A128" s="7" t="s">
        <v>13</v>
      </c>
      <c r="B128" s="55">
        <v>385</v>
      </c>
      <c r="C128" s="20" t="s">
        <v>22</v>
      </c>
      <c r="D128" s="21">
        <v>-175388.90194505858</v>
      </c>
      <c r="E128" s="6"/>
      <c r="F128" s="6">
        <v>71003.980720625012</v>
      </c>
    </row>
    <row r="129" spans="1:6" x14ac:dyDescent="0.25">
      <c r="A129" s="7" t="s">
        <v>13</v>
      </c>
      <c r="B129" s="55">
        <v>387</v>
      </c>
      <c r="C129" s="20" t="s">
        <v>23</v>
      </c>
      <c r="D129" s="21">
        <v>-32203.941359480887</v>
      </c>
      <c r="E129" s="6"/>
      <c r="F129" s="6">
        <v>24645.638921833328</v>
      </c>
    </row>
    <row r="130" spans="1:6" x14ac:dyDescent="0.25">
      <c r="A130" s="7"/>
      <c r="B130" s="44"/>
      <c r="C130" s="20"/>
      <c r="D130" s="56">
        <f>SUM(D120:D129)</f>
        <v>-239031180.66461411</v>
      </c>
      <c r="E130" s="6"/>
      <c r="F130" s="56">
        <f>SUM(F120:F129)</f>
        <v>18093837.754144963</v>
      </c>
    </row>
    <row r="131" spans="1:6" x14ac:dyDescent="0.25">
      <c r="A131" s="7"/>
      <c r="B131" s="44" t="s">
        <v>24</v>
      </c>
      <c r="C131" s="20"/>
      <c r="D131" s="6"/>
      <c r="E131" s="6"/>
      <c r="F131" s="6"/>
    </row>
    <row r="132" spans="1:6" x14ac:dyDescent="0.25">
      <c r="A132" s="7"/>
      <c r="B132" s="44"/>
      <c r="C132" s="24" t="s">
        <v>25</v>
      </c>
      <c r="D132" s="6"/>
      <c r="E132" s="6"/>
      <c r="F132" s="6"/>
    </row>
    <row r="133" spans="1:6" x14ac:dyDescent="0.25">
      <c r="A133" s="7" t="s">
        <v>13</v>
      </c>
      <c r="B133" s="55">
        <v>392</v>
      </c>
      <c r="C133" s="20" t="s">
        <v>26</v>
      </c>
      <c r="D133" s="21">
        <v>-1123029.33</v>
      </c>
      <c r="E133" s="6"/>
      <c r="F133" s="6">
        <v>40611.920159999987</v>
      </c>
    </row>
    <row r="134" spans="1:6" x14ac:dyDescent="0.25">
      <c r="A134" s="7" t="s">
        <v>13</v>
      </c>
      <c r="B134" s="55">
        <v>394</v>
      </c>
      <c r="C134" s="20" t="s">
        <v>27</v>
      </c>
      <c r="D134" s="21">
        <v>-2531603.3784615383</v>
      </c>
      <c r="E134" s="6"/>
      <c r="F134" s="6">
        <v>288885.16015075002</v>
      </c>
    </row>
    <row r="135" spans="1:6" x14ac:dyDescent="0.25">
      <c r="A135" s="7" t="s">
        <v>13</v>
      </c>
      <c r="B135" s="55">
        <v>396</v>
      </c>
      <c r="C135" s="20" t="s">
        <v>28</v>
      </c>
      <c r="D135" s="21">
        <v>-2192180.44</v>
      </c>
      <c r="E135" s="6"/>
      <c r="F135" s="6">
        <v>8565.3828199999971</v>
      </c>
    </row>
    <row r="136" spans="1:6" x14ac:dyDescent="0.25">
      <c r="A136" s="7" t="s">
        <v>13</v>
      </c>
      <c r="B136" s="55">
        <v>397</v>
      </c>
      <c r="C136" s="20" t="s">
        <v>29</v>
      </c>
      <c r="D136" s="21">
        <v>-25241.659999999905</v>
      </c>
      <c r="E136" s="6"/>
      <c r="F136" s="6">
        <v>0</v>
      </c>
    </row>
    <row r="137" spans="1:6" x14ac:dyDescent="0.25">
      <c r="A137" s="7"/>
      <c r="B137" s="44" t="s">
        <v>24</v>
      </c>
      <c r="C137" s="20"/>
      <c r="D137" s="56">
        <f>SUM(D133:D136)</f>
        <v>-5872054.8084615385</v>
      </c>
      <c r="E137" s="6"/>
      <c r="F137" s="56">
        <f>SUM(F133:F136)</f>
        <v>338062.46313074999</v>
      </c>
    </row>
    <row r="138" spans="1:6" x14ac:dyDescent="0.25">
      <c r="A138" s="7"/>
      <c r="B138" s="44" t="s">
        <v>24</v>
      </c>
      <c r="C138" s="20"/>
      <c r="D138" s="6"/>
      <c r="E138" s="6"/>
      <c r="F138" s="6"/>
    </row>
    <row r="139" spans="1:6" x14ac:dyDescent="0.25">
      <c r="A139" s="7"/>
      <c r="B139" s="44"/>
      <c r="C139" s="25" t="s">
        <v>30</v>
      </c>
      <c r="D139" s="6"/>
      <c r="E139" s="6"/>
      <c r="F139" s="6"/>
    </row>
    <row r="140" spans="1:6" x14ac:dyDescent="0.25">
      <c r="A140" s="7" t="s">
        <v>13</v>
      </c>
      <c r="B140" s="55">
        <v>302</v>
      </c>
      <c r="C140" s="20" t="s">
        <v>31</v>
      </c>
      <c r="D140" s="21">
        <v>-123.12000000000002</v>
      </c>
      <c r="E140" s="6"/>
      <c r="F140" s="6">
        <v>40.996442000000002</v>
      </c>
    </row>
    <row r="141" spans="1:6" x14ac:dyDescent="0.25">
      <c r="A141" s="7"/>
      <c r="B141" s="44" t="s">
        <v>24</v>
      </c>
      <c r="C141" s="20"/>
      <c r="D141" s="56">
        <f>SUM(D140)</f>
        <v>-123.12000000000002</v>
      </c>
      <c r="E141" s="6"/>
      <c r="F141" s="56">
        <f>SUM(F140)</f>
        <v>40.996442000000002</v>
      </c>
    </row>
    <row r="142" spans="1:6" x14ac:dyDescent="0.25">
      <c r="A142" s="7"/>
      <c r="B142" s="44" t="s">
        <v>24</v>
      </c>
      <c r="C142" s="20"/>
      <c r="D142" s="6"/>
      <c r="E142" s="6"/>
      <c r="F142" s="6"/>
    </row>
    <row r="143" spans="1:6" x14ac:dyDescent="0.25">
      <c r="A143" s="7"/>
      <c r="B143" s="44"/>
      <c r="C143" s="25" t="s">
        <v>32</v>
      </c>
      <c r="D143" s="6"/>
      <c r="E143" s="6"/>
      <c r="F143" s="6"/>
    </row>
    <row r="144" spans="1:6" x14ac:dyDescent="0.25">
      <c r="A144" s="7" t="s">
        <v>13</v>
      </c>
      <c r="B144" s="55">
        <v>350</v>
      </c>
      <c r="C144" s="20" t="s">
        <v>33</v>
      </c>
      <c r="D144" s="21">
        <v>-72165.17</v>
      </c>
      <c r="E144" s="6"/>
      <c r="F144" s="6">
        <v>587.26914399999998</v>
      </c>
    </row>
    <row r="145" spans="1:6" x14ac:dyDescent="0.25">
      <c r="A145" s="7" t="s">
        <v>13</v>
      </c>
      <c r="B145" s="55">
        <v>351</v>
      </c>
      <c r="C145" s="20" t="s">
        <v>34</v>
      </c>
      <c r="D145" s="21">
        <v>-1949304.3063434553</v>
      </c>
      <c r="E145" s="6"/>
      <c r="F145" s="6">
        <v>223593.27606825001</v>
      </c>
    </row>
    <row r="146" spans="1:6" x14ac:dyDescent="0.25">
      <c r="A146" s="7" t="s">
        <v>13</v>
      </c>
      <c r="B146" s="57">
        <v>352.1</v>
      </c>
      <c r="C146" s="20" t="s">
        <v>35</v>
      </c>
      <c r="D146" s="21">
        <v>-569589.96000000008</v>
      </c>
      <c r="E146" s="6"/>
      <c r="F146" s="6">
        <v>0</v>
      </c>
    </row>
    <row r="147" spans="1:6" x14ac:dyDescent="0.25">
      <c r="A147" s="7" t="s">
        <v>13</v>
      </c>
      <c r="B147" s="55">
        <v>352.2</v>
      </c>
      <c r="C147" s="20" t="s">
        <v>36</v>
      </c>
      <c r="D147" s="21">
        <v>-452027.29</v>
      </c>
      <c r="E147" s="6"/>
      <c r="F147" s="6">
        <v>0</v>
      </c>
    </row>
    <row r="148" spans="1:6" x14ac:dyDescent="0.25">
      <c r="A148" s="7" t="s">
        <v>13</v>
      </c>
      <c r="B148" s="57" t="s">
        <v>37</v>
      </c>
      <c r="C148" s="20" t="s">
        <v>38</v>
      </c>
      <c r="D148" s="21">
        <v>-8093476.1799999895</v>
      </c>
      <c r="E148" s="6"/>
      <c r="F148" s="6">
        <v>80085.496499999994</v>
      </c>
    </row>
    <row r="149" spans="1:6" x14ac:dyDescent="0.25">
      <c r="A149" s="7" t="s">
        <v>13</v>
      </c>
      <c r="B149" s="44"/>
      <c r="C149" s="20" t="s">
        <v>39</v>
      </c>
      <c r="D149" s="21">
        <v>0</v>
      </c>
      <c r="E149" s="6"/>
      <c r="F149" s="6">
        <v>49722.500172000015</v>
      </c>
    </row>
    <row r="150" spans="1:6" x14ac:dyDescent="0.25">
      <c r="A150" s="7" t="s">
        <v>13</v>
      </c>
      <c r="B150" s="44"/>
      <c r="C150" s="20" t="s">
        <v>40</v>
      </c>
      <c r="D150" s="21">
        <v>0</v>
      </c>
      <c r="E150" s="6"/>
      <c r="F150" s="6">
        <v>7877.0817562500006</v>
      </c>
    </row>
    <row r="151" spans="1:6" x14ac:dyDescent="0.25">
      <c r="A151" s="7" t="s">
        <v>13</v>
      </c>
      <c r="B151" s="55">
        <v>352</v>
      </c>
      <c r="C151" s="20" t="s">
        <v>41</v>
      </c>
      <c r="D151" s="21">
        <v>-4731423.4650928285</v>
      </c>
      <c r="E151" s="6"/>
      <c r="F151" s="6">
        <v>364940.99504999997</v>
      </c>
    </row>
    <row r="152" spans="1:6" x14ac:dyDescent="0.25">
      <c r="A152" s="7" t="s">
        <v>13</v>
      </c>
      <c r="B152" s="55">
        <v>353</v>
      </c>
      <c r="C152" s="20" t="s">
        <v>42</v>
      </c>
      <c r="D152" s="21">
        <v>-8413579.0710626338</v>
      </c>
      <c r="E152" s="6"/>
      <c r="F152" s="6">
        <v>368493.34807891672</v>
      </c>
    </row>
    <row r="153" spans="1:6" x14ac:dyDescent="0.25">
      <c r="A153" s="7" t="s">
        <v>13</v>
      </c>
      <c r="B153" s="55">
        <v>354</v>
      </c>
      <c r="C153" s="20" t="s">
        <v>43</v>
      </c>
      <c r="D153" s="21">
        <v>-6494685.3708984777</v>
      </c>
      <c r="E153" s="6"/>
      <c r="F153" s="6">
        <v>1273658.2041512495</v>
      </c>
    </row>
    <row r="154" spans="1:6" x14ac:dyDescent="0.25">
      <c r="A154" s="7" t="s">
        <v>13</v>
      </c>
      <c r="B154" s="55">
        <v>355</v>
      </c>
      <c r="C154" s="20" t="s">
        <v>44</v>
      </c>
      <c r="D154" s="21">
        <v>-231473.33000000002</v>
      </c>
      <c r="E154" s="6"/>
      <c r="F154" s="6">
        <v>11678.113619999998</v>
      </c>
    </row>
    <row r="155" spans="1:6" x14ac:dyDescent="0.25">
      <c r="A155" s="7" t="s">
        <v>13</v>
      </c>
      <c r="B155" s="55">
        <v>356</v>
      </c>
      <c r="C155" s="20" t="s">
        <v>45</v>
      </c>
      <c r="D155" s="21">
        <v>-5637362.29</v>
      </c>
      <c r="E155" s="6"/>
      <c r="F155" s="6">
        <v>345813.00333199993</v>
      </c>
    </row>
    <row r="156" spans="1:6" x14ac:dyDescent="0.25">
      <c r="A156" s="7" t="s">
        <v>13</v>
      </c>
      <c r="B156" s="55">
        <v>357</v>
      </c>
      <c r="C156" s="20" t="s">
        <v>46</v>
      </c>
      <c r="D156" s="21">
        <v>-101714.16891029041</v>
      </c>
      <c r="E156" s="6"/>
      <c r="F156" s="6">
        <v>139818.48644999997</v>
      </c>
    </row>
    <row r="157" spans="1:6" x14ac:dyDescent="0.25">
      <c r="A157" s="7"/>
      <c r="B157" s="44" t="s">
        <v>24</v>
      </c>
      <c r="C157" s="20"/>
      <c r="D157" s="56">
        <f>SUM(D144:D156)</f>
        <v>-36746800.60230767</v>
      </c>
      <c r="E157" s="6"/>
      <c r="F157" s="56">
        <f>SUM(F144:F156)</f>
        <v>2866267.7743226662</v>
      </c>
    </row>
    <row r="158" spans="1:6" x14ac:dyDescent="0.25">
      <c r="A158" s="7"/>
      <c r="B158" s="44" t="s">
        <v>24</v>
      </c>
      <c r="C158" s="20"/>
      <c r="D158" s="6"/>
      <c r="E158" s="6"/>
      <c r="F158" s="6"/>
    </row>
    <row r="159" spans="1:6" x14ac:dyDescent="0.25">
      <c r="A159" s="7"/>
      <c r="B159" s="44"/>
      <c r="C159" s="25" t="s">
        <v>47</v>
      </c>
      <c r="D159" s="6"/>
      <c r="E159" s="6"/>
      <c r="F159" s="6"/>
    </row>
    <row r="160" spans="1:6" x14ac:dyDescent="0.25">
      <c r="A160" s="7" t="s">
        <v>13</v>
      </c>
      <c r="B160" s="55">
        <v>365</v>
      </c>
      <c r="C160" s="20" t="s">
        <v>48</v>
      </c>
      <c r="D160" s="21">
        <v>-210492.38999999897</v>
      </c>
      <c r="E160" s="6"/>
      <c r="F160" s="6">
        <v>353.05447999999996</v>
      </c>
    </row>
    <row r="161" spans="1:6" x14ac:dyDescent="0.25">
      <c r="A161" s="7" t="s">
        <v>13</v>
      </c>
      <c r="B161" s="55">
        <v>367</v>
      </c>
      <c r="C161" s="20" t="s">
        <v>49</v>
      </c>
      <c r="D161" s="21">
        <v>-11202987.750769231</v>
      </c>
      <c r="E161" s="6"/>
      <c r="F161" s="6">
        <v>392254.44398362504</v>
      </c>
    </row>
    <row r="162" spans="1:6" x14ac:dyDescent="0.25">
      <c r="A162" s="7"/>
      <c r="B162" s="44"/>
      <c r="C162" s="20"/>
      <c r="D162" s="56">
        <f>SUM(D160:D161)</f>
        <v>-11413480.14076923</v>
      </c>
      <c r="E162" s="6"/>
      <c r="F162" s="56">
        <f>SUM(F160:F161)</f>
        <v>392607.49846362503</v>
      </c>
    </row>
    <row r="163" spans="1:6" x14ac:dyDescent="0.25">
      <c r="A163" s="7"/>
      <c r="B163" s="44" t="s">
        <v>24</v>
      </c>
      <c r="C163" s="20"/>
      <c r="D163" s="6"/>
      <c r="E163" s="6"/>
      <c r="F163" s="6"/>
    </row>
    <row r="164" spans="1:6" x14ac:dyDescent="0.25">
      <c r="A164" s="7"/>
      <c r="B164" s="44"/>
      <c r="C164" s="20"/>
      <c r="D164" s="6"/>
      <c r="E164" s="6"/>
      <c r="F164" s="6"/>
    </row>
    <row r="165" spans="1:6" ht="16.5" thickBot="1" x14ac:dyDescent="0.3">
      <c r="A165" s="26"/>
      <c r="B165" s="58"/>
      <c r="C165" s="62" t="s">
        <v>50</v>
      </c>
      <c r="D165" s="59">
        <f>D162+D157+D141+D137+D130</f>
        <v>-293063639.33615255</v>
      </c>
      <c r="E165" s="37"/>
      <c r="F165" s="59">
        <f>F162+F157+F141+F137+F130</f>
        <v>21690816.486504003</v>
      </c>
    </row>
    <row r="166" spans="1:6" ht="16.5" thickTop="1" x14ac:dyDescent="0.25">
      <c r="A166" s="26"/>
      <c r="B166" s="58"/>
      <c r="C166" s="30"/>
      <c r="D166" s="37"/>
      <c r="E166" s="37"/>
      <c r="F166" s="37"/>
    </row>
    <row r="167" spans="1:6" x14ac:dyDescent="0.25">
      <c r="A167" s="26"/>
      <c r="B167" s="58"/>
      <c r="D167" s="37"/>
      <c r="E167" s="37"/>
      <c r="F167" s="37"/>
    </row>
    <row r="168" spans="1:6" x14ac:dyDescent="0.25">
      <c r="A168" s="26"/>
      <c r="B168" s="58"/>
      <c r="C168" s="31" t="s">
        <v>51</v>
      </c>
      <c r="D168" s="37"/>
      <c r="E168" s="37"/>
      <c r="F168" s="37"/>
    </row>
    <row r="169" spans="1:6" x14ac:dyDescent="0.25">
      <c r="A169" s="26"/>
      <c r="B169" s="58"/>
      <c r="C169" s="31" t="s">
        <v>52</v>
      </c>
      <c r="D169" s="37"/>
      <c r="E169" s="37"/>
      <c r="F169" s="37"/>
    </row>
    <row r="170" spans="1:6" x14ac:dyDescent="0.25">
      <c r="A170" s="26"/>
      <c r="B170" s="58"/>
      <c r="C170" s="31" t="s">
        <v>11</v>
      </c>
      <c r="D170" s="37"/>
      <c r="E170" s="37"/>
      <c r="F170" s="37"/>
    </row>
    <row r="171" spans="1:6" x14ac:dyDescent="0.25">
      <c r="A171" s="26"/>
      <c r="B171" s="58"/>
      <c r="C171" s="31" t="s">
        <v>53</v>
      </c>
      <c r="D171" s="37"/>
      <c r="E171" s="37"/>
      <c r="F171" s="37"/>
    </row>
    <row r="172" spans="1:6" x14ac:dyDescent="0.25">
      <c r="A172" s="26" t="s">
        <v>54</v>
      </c>
      <c r="B172" s="55">
        <v>389</v>
      </c>
      <c r="C172" s="20" t="s">
        <v>55</v>
      </c>
      <c r="D172" s="21">
        <v>-71335.41</v>
      </c>
      <c r="E172" s="37"/>
      <c r="F172" s="6">
        <v>0</v>
      </c>
    </row>
    <row r="173" spans="1:6" x14ac:dyDescent="0.25">
      <c r="A173" s="26" t="s">
        <v>54</v>
      </c>
      <c r="B173" s="55">
        <v>390</v>
      </c>
      <c r="C173" s="20" t="s">
        <v>56</v>
      </c>
      <c r="D173" s="21">
        <v>-10099522.351587828</v>
      </c>
      <c r="E173" s="37"/>
      <c r="F173" s="6">
        <v>748913.16203244985</v>
      </c>
    </row>
    <row r="174" spans="1:6" x14ac:dyDescent="0.25">
      <c r="A174" s="26" t="s">
        <v>54</v>
      </c>
      <c r="B174" s="55">
        <v>391</v>
      </c>
      <c r="C174" s="20" t="s">
        <v>57</v>
      </c>
      <c r="D174" s="21">
        <v>-9962990.3871539719</v>
      </c>
      <c r="E174" s="37"/>
      <c r="F174" s="6">
        <v>1534383.4359949899</v>
      </c>
    </row>
    <row r="175" spans="1:6" x14ac:dyDescent="0.25">
      <c r="A175" s="26" t="s">
        <v>54</v>
      </c>
      <c r="B175" s="55">
        <v>392</v>
      </c>
      <c r="C175" s="20" t="s">
        <v>58</v>
      </c>
      <c r="D175" s="21">
        <v>-72505.983000098102</v>
      </c>
      <c r="E175" s="37"/>
      <c r="F175" s="6">
        <v>1595.289186</v>
      </c>
    </row>
    <row r="176" spans="1:6" x14ac:dyDescent="0.25">
      <c r="A176" s="26" t="s">
        <v>54</v>
      </c>
      <c r="B176" s="55">
        <v>393</v>
      </c>
      <c r="C176" s="20" t="s">
        <v>59</v>
      </c>
      <c r="D176" s="21">
        <v>-248965.48499999969</v>
      </c>
      <c r="E176" s="37"/>
      <c r="F176" s="6">
        <v>26259.231169799998</v>
      </c>
    </row>
    <row r="177" spans="1:6" x14ac:dyDescent="0.25">
      <c r="A177" s="26" t="s">
        <v>54</v>
      </c>
      <c r="B177" s="55">
        <v>394</v>
      </c>
      <c r="C177" s="20" t="s">
        <v>60</v>
      </c>
      <c r="D177" s="21">
        <v>-600785.33099999791</v>
      </c>
      <c r="E177" s="37"/>
      <c r="F177" s="6">
        <v>58603.097700000006</v>
      </c>
    </row>
    <row r="178" spans="1:6" x14ac:dyDescent="0.25">
      <c r="A178" s="26" t="s">
        <v>54</v>
      </c>
      <c r="B178" s="55">
        <v>396</v>
      </c>
      <c r="C178" s="20" t="s">
        <v>61</v>
      </c>
      <c r="D178" s="21">
        <v>-68736.050999999672</v>
      </c>
      <c r="E178" s="37"/>
      <c r="F178" s="6">
        <v>278.83894679999986</v>
      </c>
    </row>
    <row r="179" spans="1:6" x14ac:dyDescent="0.25">
      <c r="A179" s="26" t="s">
        <v>54</v>
      </c>
      <c r="B179" s="55">
        <v>397</v>
      </c>
      <c r="C179" s="20" t="s">
        <v>62</v>
      </c>
      <c r="D179" s="21">
        <v>-11283988.817096638</v>
      </c>
      <c r="E179" s="37"/>
      <c r="F179" s="6">
        <v>1488824.1224939623</v>
      </c>
    </row>
    <row r="180" spans="1:6" x14ac:dyDescent="0.25">
      <c r="A180" s="26" t="s">
        <v>54</v>
      </c>
      <c r="B180" s="55">
        <v>398</v>
      </c>
      <c r="C180" s="20" t="s">
        <v>63</v>
      </c>
      <c r="D180" s="21">
        <v>1521.3990000000006</v>
      </c>
      <c r="E180" s="37"/>
      <c r="F180" s="6">
        <v>0</v>
      </c>
    </row>
    <row r="181" spans="1:6" x14ac:dyDescent="0.25">
      <c r="A181" s="26" t="s">
        <v>54</v>
      </c>
      <c r="B181" s="55">
        <v>399</v>
      </c>
      <c r="C181" s="20" t="s">
        <v>64</v>
      </c>
      <c r="D181" s="21">
        <v>-665.47200000000009</v>
      </c>
      <c r="E181" s="37"/>
      <c r="F181" s="6">
        <v>0</v>
      </c>
    </row>
    <row r="182" spans="1:6" x14ac:dyDescent="0.25">
      <c r="A182" s="26" t="s">
        <v>54</v>
      </c>
      <c r="B182" s="55">
        <v>303</v>
      </c>
      <c r="C182" s="20" t="s">
        <v>65</v>
      </c>
      <c r="D182" s="21">
        <v>-15133892.320853885</v>
      </c>
      <c r="E182" s="37"/>
      <c r="F182" s="6">
        <v>3639057.8398128995</v>
      </c>
    </row>
    <row r="183" spans="1:6" x14ac:dyDescent="0.25">
      <c r="A183" s="26"/>
      <c r="B183" s="58"/>
      <c r="C183" s="20"/>
      <c r="D183" s="56">
        <f>SUM(D172:D182)</f>
        <v>-47541866.209692419</v>
      </c>
      <c r="E183" s="37"/>
      <c r="F183" s="56">
        <f>SUM(F172:F182)</f>
        <v>7497915.0173369013</v>
      </c>
    </row>
    <row r="184" spans="1:6" x14ac:dyDescent="0.25">
      <c r="A184" s="26"/>
      <c r="B184" s="58"/>
      <c r="D184" s="37"/>
      <c r="E184" s="37"/>
      <c r="F184" s="37"/>
    </row>
    <row r="185" spans="1:6" ht="16.5" thickBot="1" x14ac:dyDescent="0.3">
      <c r="A185" s="26"/>
      <c r="B185" s="58"/>
      <c r="C185" s="62" t="s">
        <v>66</v>
      </c>
      <c r="D185" s="59">
        <f>D183</f>
        <v>-47541866.209692419</v>
      </c>
      <c r="E185" s="37"/>
      <c r="F185" s="59">
        <f>F183</f>
        <v>7497915.0173369013</v>
      </c>
    </row>
    <row r="186" spans="1:6" ht="16.5" thickTop="1" x14ac:dyDescent="0.25">
      <c r="A186" s="26"/>
      <c r="B186" s="58"/>
      <c r="C186" s="26"/>
      <c r="D186" s="37"/>
      <c r="E186" s="37"/>
      <c r="F186" s="37"/>
    </row>
    <row r="187" spans="1:6" ht="16.5" thickBot="1" x14ac:dyDescent="0.3">
      <c r="A187" s="26"/>
      <c r="B187" s="58"/>
      <c r="C187" s="28"/>
      <c r="D187" s="60">
        <f>D185+D165</f>
        <v>-340605505.54584497</v>
      </c>
      <c r="E187" s="61"/>
      <c r="F187" s="60">
        <f>F185+F165</f>
        <v>29188731.503840905</v>
      </c>
    </row>
    <row r="188" spans="1:6" ht="16.5" thickTop="1" x14ac:dyDescent="0.25">
      <c r="A188" s="26"/>
      <c r="B188" s="58"/>
      <c r="C188" s="26"/>
      <c r="D188" s="65" t="s">
        <v>67</v>
      </c>
      <c r="E188" s="39"/>
      <c r="F188" s="65" t="s">
        <v>68</v>
      </c>
    </row>
  </sheetData>
  <pageMargins left="1" right="0.5" top="1.25" bottom="0.5" header="0.5" footer="0.3"/>
  <pageSetup scale="62" fitToHeight="100" orientation="portrait" r:id="rId1"/>
  <headerFooter scaleWithDoc="0">
    <oddHeader>&amp;R&amp;"Times New Roman,Bold"&amp;12Attachment to Response to LGE AG-1 Question No. 228
Page &amp;P of &amp;N
Hudson</oddHeader>
  </headerFooter>
  <rowBreaks count="3" manualBreakCount="3">
    <brk id="71" max="6" man="1"/>
    <brk id="96" max="6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</vt:lpstr>
      <vt:lpstr>ATTACHMENT!Print_Area</vt:lpstr>
      <vt:lpstr>ATTACHMENT!Print_Titles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2015-01-12T22:00:56Z</dcterms:created>
  <dcterms:modified xsi:type="dcterms:W3CDTF">2015-01-14T23:19:09Z</dcterms:modified>
</cp:coreProperties>
</file>