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450" windowWidth="15015" windowHeight="8145"/>
  </bookViews>
  <sheets>
    <sheet name="Generation Rankings" sheetId="1" r:id="rId1"/>
    <sheet name="Transmission Rankings" sheetId="2" r:id="rId2"/>
    <sheet name="A&amp;G Rankings" sheetId="5" r:id="rId3"/>
    <sheet name="Customer Services Rankings" sheetId="4" r:id="rId4"/>
    <sheet name="Distribution Rankings" sheetId="3" r:id="rId5"/>
  </sheets>
  <definedNames>
    <definedName name="_xlnm.Print_Area" localSheetId="1">'Transmission Rankings'!$A$1:$I$66</definedName>
  </definedName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4" i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4" i="5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5" i="3"/>
  <c r="D73" i="5" l="1"/>
  <c r="D72" i="5"/>
  <c r="D71" i="5"/>
  <c r="D69" i="5"/>
  <c r="C67" i="5"/>
  <c r="B67" i="5"/>
  <c r="F66" i="4" l="1"/>
  <c r="E66" i="4"/>
  <c r="G68" i="4" s="1"/>
  <c r="D66" i="4"/>
  <c r="C66" i="4"/>
  <c r="B66" i="4"/>
  <c r="G65" i="4"/>
  <c r="E65" i="4"/>
  <c r="E64" i="4"/>
  <c r="G64" i="4" s="1"/>
  <c r="G63" i="4"/>
  <c r="E63" i="4"/>
  <c r="E62" i="4"/>
  <c r="G62" i="4" s="1"/>
  <c r="G61" i="4"/>
  <c r="E61" i="4"/>
  <c r="E60" i="4"/>
  <c r="G60" i="4" s="1"/>
  <c r="G59" i="4"/>
  <c r="E59" i="4"/>
  <c r="E58" i="4"/>
  <c r="G58" i="4" s="1"/>
  <c r="G57" i="4"/>
  <c r="E57" i="4"/>
  <c r="E56" i="4"/>
  <c r="G56" i="4" s="1"/>
  <c r="G55" i="4"/>
  <c r="E55" i="4"/>
  <c r="E54" i="4"/>
  <c r="G54" i="4" s="1"/>
  <c r="G53" i="4"/>
  <c r="E53" i="4"/>
  <c r="E52" i="4"/>
  <c r="G52" i="4" s="1"/>
  <c r="G51" i="4"/>
  <c r="E51" i="4"/>
  <c r="E50" i="4"/>
  <c r="G50" i="4" s="1"/>
  <c r="G49" i="4"/>
  <c r="E49" i="4"/>
  <c r="E48" i="4"/>
  <c r="G48" i="4" s="1"/>
  <c r="G47" i="4"/>
  <c r="E47" i="4"/>
  <c r="E46" i="4"/>
  <c r="G46" i="4" s="1"/>
  <c r="G45" i="4"/>
  <c r="E45" i="4"/>
  <c r="E44" i="4"/>
  <c r="G44" i="4" s="1"/>
  <c r="G43" i="4"/>
  <c r="E43" i="4"/>
  <c r="E42" i="4"/>
  <c r="G42" i="4" s="1"/>
  <c r="G41" i="4"/>
  <c r="E41" i="4"/>
  <c r="E40" i="4"/>
  <c r="G40" i="4" s="1"/>
  <c r="G39" i="4"/>
  <c r="E39" i="4"/>
  <c r="E38" i="4"/>
  <c r="G38" i="4" s="1"/>
  <c r="G37" i="4"/>
  <c r="E37" i="4"/>
  <c r="E36" i="4"/>
  <c r="G36" i="4" s="1"/>
  <c r="G35" i="4"/>
  <c r="E35" i="4"/>
  <c r="E34" i="4"/>
  <c r="G34" i="4" s="1"/>
  <c r="G33" i="4"/>
  <c r="E33" i="4"/>
  <c r="E32" i="4"/>
  <c r="G32" i="4" s="1"/>
  <c r="G31" i="4"/>
  <c r="E31" i="4"/>
  <c r="E30" i="4"/>
  <c r="G30" i="4" s="1"/>
  <c r="G29" i="4"/>
  <c r="E29" i="4"/>
  <c r="E28" i="4"/>
  <c r="G28" i="4" s="1"/>
  <c r="G27" i="4"/>
  <c r="E27" i="4"/>
  <c r="E26" i="4"/>
  <c r="G26" i="4" s="1"/>
  <c r="G25" i="4"/>
  <c r="E25" i="4"/>
  <c r="E24" i="4"/>
  <c r="G24" i="4" s="1"/>
  <c r="G23" i="4"/>
  <c r="E23" i="4"/>
  <c r="E22" i="4"/>
  <c r="G22" i="4" s="1"/>
  <c r="G21" i="4"/>
  <c r="E21" i="4"/>
  <c r="E20" i="4"/>
  <c r="G20" i="4" s="1"/>
  <c r="G19" i="4"/>
  <c r="E19" i="4"/>
  <c r="E18" i="4"/>
  <c r="G18" i="4" s="1"/>
  <c r="G17" i="4"/>
  <c r="E17" i="4"/>
  <c r="E16" i="4"/>
  <c r="G16" i="4" s="1"/>
  <c r="G15" i="4"/>
  <c r="E15" i="4"/>
  <c r="E14" i="4"/>
  <c r="G14" i="4" s="1"/>
  <c r="G13" i="4"/>
  <c r="E13" i="4"/>
  <c r="E12" i="4"/>
  <c r="G12" i="4" s="1"/>
  <c r="G11" i="4"/>
  <c r="E11" i="4"/>
  <c r="E10" i="4"/>
  <c r="G10" i="4" s="1"/>
  <c r="G9" i="4"/>
  <c r="E9" i="4"/>
  <c r="E8" i="4"/>
  <c r="G8" i="4" s="1"/>
  <c r="G7" i="4"/>
  <c r="E7" i="4"/>
  <c r="E6" i="4"/>
  <c r="G6" i="4" s="1"/>
  <c r="G5" i="4"/>
  <c r="E5" i="4"/>
  <c r="E4" i="4"/>
  <c r="G4" i="4" s="1"/>
  <c r="G72" i="4" l="1"/>
  <c r="G70" i="4"/>
  <c r="G71" i="4"/>
  <c r="F73" i="3" l="1"/>
  <c r="F72" i="3"/>
  <c r="F71" i="3"/>
  <c r="E67" i="3"/>
  <c r="C67" i="3"/>
  <c r="B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67" i="3" s="1"/>
  <c r="F69" i="3" s="1"/>
  <c r="G60" i="2" l="1"/>
  <c r="E60" i="2"/>
  <c r="D60" i="2"/>
  <c r="C60" i="2"/>
  <c r="B60" i="2"/>
  <c r="F59" i="2"/>
  <c r="H59" i="2" s="1"/>
  <c r="H58" i="2"/>
  <c r="F58" i="2"/>
  <c r="F57" i="2"/>
  <c r="H57" i="2" s="1"/>
  <c r="H56" i="2"/>
  <c r="F56" i="2"/>
  <c r="F55" i="2"/>
  <c r="H55" i="2" s="1"/>
  <c r="H54" i="2"/>
  <c r="F54" i="2"/>
  <c r="F53" i="2"/>
  <c r="H53" i="2" s="1"/>
  <c r="H52" i="2"/>
  <c r="F52" i="2"/>
  <c r="F51" i="2"/>
  <c r="H51" i="2" s="1"/>
  <c r="H50" i="2"/>
  <c r="F50" i="2"/>
  <c r="F49" i="2"/>
  <c r="H49" i="2" s="1"/>
  <c r="H48" i="2"/>
  <c r="F48" i="2"/>
  <c r="F47" i="2"/>
  <c r="H47" i="2" s="1"/>
  <c r="H46" i="2"/>
  <c r="F46" i="2"/>
  <c r="F45" i="2"/>
  <c r="H45" i="2" s="1"/>
  <c r="H44" i="2"/>
  <c r="F44" i="2"/>
  <c r="F43" i="2"/>
  <c r="H43" i="2" s="1"/>
  <c r="H42" i="2"/>
  <c r="F42" i="2"/>
  <c r="F41" i="2"/>
  <c r="H41" i="2" s="1"/>
  <c r="H40" i="2"/>
  <c r="F40" i="2"/>
  <c r="F39" i="2"/>
  <c r="H39" i="2" s="1"/>
  <c r="H38" i="2"/>
  <c r="F38" i="2"/>
  <c r="F37" i="2"/>
  <c r="H37" i="2" s="1"/>
  <c r="H36" i="2"/>
  <c r="F36" i="2"/>
  <c r="F35" i="2"/>
  <c r="H35" i="2" s="1"/>
  <c r="H34" i="2"/>
  <c r="F34" i="2"/>
  <c r="F33" i="2"/>
  <c r="H33" i="2" s="1"/>
  <c r="H32" i="2"/>
  <c r="F32" i="2"/>
  <c r="F31" i="2"/>
  <c r="H31" i="2" s="1"/>
  <c r="H30" i="2"/>
  <c r="F30" i="2"/>
  <c r="F29" i="2"/>
  <c r="H29" i="2" s="1"/>
  <c r="H28" i="2"/>
  <c r="F28" i="2"/>
  <c r="F27" i="2"/>
  <c r="H27" i="2" s="1"/>
  <c r="H26" i="2"/>
  <c r="F26" i="2"/>
  <c r="F25" i="2"/>
  <c r="H25" i="2" s="1"/>
  <c r="H24" i="2"/>
  <c r="F24" i="2"/>
  <c r="F23" i="2"/>
  <c r="H23" i="2" s="1"/>
  <c r="H22" i="2"/>
  <c r="F22" i="2"/>
  <c r="F21" i="2"/>
  <c r="H21" i="2" s="1"/>
  <c r="H20" i="2"/>
  <c r="F20" i="2"/>
  <c r="F19" i="2"/>
  <c r="H19" i="2" s="1"/>
  <c r="H18" i="2"/>
  <c r="F18" i="2"/>
  <c r="F17" i="2"/>
  <c r="H17" i="2" s="1"/>
  <c r="H16" i="2"/>
  <c r="F16" i="2"/>
  <c r="F15" i="2"/>
  <c r="H15" i="2" s="1"/>
  <c r="H14" i="2"/>
  <c r="F14" i="2"/>
  <c r="F13" i="2"/>
  <c r="H13" i="2" s="1"/>
  <c r="H12" i="2"/>
  <c r="F12" i="2"/>
  <c r="F11" i="2"/>
  <c r="H11" i="2" s="1"/>
  <c r="H10" i="2"/>
  <c r="F10" i="2"/>
  <c r="F9" i="2"/>
  <c r="H9" i="2" s="1"/>
  <c r="H8" i="2"/>
  <c r="F8" i="2"/>
  <c r="F7" i="2"/>
  <c r="H7" i="2" s="1"/>
  <c r="H6" i="2"/>
  <c r="F6" i="2"/>
  <c r="F5" i="2"/>
  <c r="F60" i="2" s="1"/>
  <c r="H62" i="2" s="1"/>
  <c r="H5" i="2" l="1"/>
  <c r="H65" i="2" l="1"/>
  <c r="H64" i="2"/>
  <c r="H66" i="2"/>
  <c r="D61" i="1" l="1"/>
  <c r="D60" i="1"/>
  <c r="D59" i="1"/>
  <c r="C55" i="1"/>
  <c r="B55" i="1"/>
  <c r="D57" i="1" s="1"/>
</calcChain>
</file>

<file path=xl/sharedStrings.xml><?xml version="1.0" encoding="utf-8"?>
<sst xmlns="http://schemas.openxmlformats.org/spreadsheetml/2006/main" count="656" uniqueCount="190">
  <si>
    <t>Source:  SNL</t>
  </si>
  <si>
    <t>Holding Company</t>
  </si>
  <si>
    <t xml:space="preserve">Total Non Fuel O&amp;M </t>
  </si>
  <si>
    <t>Net Generation (MWh)</t>
  </si>
  <si>
    <t>Non Fuel/MWh</t>
  </si>
  <si>
    <t>Ranking</t>
  </si>
  <si>
    <t>Iberdrola, S.A.</t>
  </si>
  <si>
    <t>1</t>
  </si>
  <si>
    <t>OGE Energy Corp.</t>
  </si>
  <si>
    <t>2</t>
  </si>
  <si>
    <t>IDACORP, Inc.</t>
  </si>
  <si>
    <t>3</t>
  </si>
  <si>
    <t>NextEra Energy, Inc.</t>
  </si>
  <si>
    <t>4</t>
  </si>
  <si>
    <t>NorthWestern Corporation</t>
  </si>
  <si>
    <t>5</t>
  </si>
  <si>
    <t>Empire District Electric Company</t>
  </si>
  <si>
    <t>6</t>
  </si>
  <si>
    <t>Ameren Corporation</t>
  </si>
  <si>
    <t>7</t>
  </si>
  <si>
    <t>Cleco Corporation</t>
  </si>
  <si>
    <t>8</t>
  </si>
  <si>
    <t>Berkshire Hathaway Inc.</t>
  </si>
  <si>
    <t>9</t>
  </si>
  <si>
    <t>LKE</t>
  </si>
  <si>
    <t>10</t>
  </si>
  <si>
    <t>TECO Energy, Inc.</t>
  </si>
  <si>
    <t>11</t>
  </si>
  <si>
    <t>Otter Tail Corporation</t>
  </si>
  <si>
    <t>12</t>
  </si>
  <si>
    <t>Avista Corporation</t>
  </si>
  <si>
    <t>13</t>
  </si>
  <si>
    <t>SCANA Corporation</t>
  </si>
  <si>
    <t>14</t>
  </si>
  <si>
    <t>Alliant Energy Corporation</t>
  </si>
  <si>
    <t>15</t>
  </si>
  <si>
    <t>Exelon Corporation</t>
  </si>
  <si>
    <t>16</t>
  </si>
  <si>
    <t>Portland General Electric Company</t>
  </si>
  <si>
    <t>17</t>
  </si>
  <si>
    <t>Integrys Energy Group, Inc.</t>
  </si>
  <si>
    <t>18</t>
  </si>
  <si>
    <t>Great Plains Energy Inc.</t>
  </si>
  <si>
    <t>19</t>
  </si>
  <si>
    <t>Westar Energy, Inc.</t>
  </si>
  <si>
    <t>20</t>
  </si>
  <si>
    <t>CMS Energy Corporation</t>
  </si>
  <si>
    <t>21</t>
  </si>
  <si>
    <t>AES Corporation</t>
  </si>
  <si>
    <t>22</t>
  </si>
  <si>
    <t>Southern Company</t>
  </si>
  <si>
    <t>23</t>
  </si>
  <si>
    <t>American Electric Power Company, Inc.</t>
  </si>
  <si>
    <t>24</t>
  </si>
  <si>
    <t>ALLETE, Inc.</t>
  </si>
  <si>
    <t>25</t>
  </si>
  <si>
    <t>MDU Resources Group, Inc.</t>
  </si>
  <si>
    <t>26</t>
  </si>
  <si>
    <t>Duke Energy Corporation</t>
  </si>
  <si>
    <t>27</t>
  </si>
  <si>
    <t>Dominion Resources, Inc.</t>
  </si>
  <si>
    <t>28</t>
  </si>
  <si>
    <t>DTE Energy Company</t>
  </si>
  <si>
    <t>29</t>
  </si>
  <si>
    <t>Entergy Corporation</t>
  </si>
  <si>
    <t>30</t>
  </si>
  <si>
    <t>Xcel Energy Inc.</t>
  </si>
  <si>
    <t>31</t>
  </si>
  <si>
    <t>Puget Holdings LLC</t>
  </si>
  <si>
    <t>32</t>
  </si>
  <si>
    <t>NiSource Inc.</t>
  </si>
  <si>
    <t>33</t>
  </si>
  <si>
    <t>MGE Energy, Inc.</t>
  </si>
  <si>
    <t>34</t>
  </si>
  <si>
    <t>Black Hills Corporation</t>
  </si>
  <si>
    <t>35</t>
  </si>
  <si>
    <t>Fortis Inc.</t>
  </si>
  <si>
    <t>36</t>
  </si>
  <si>
    <t>El Paso Electric Company</t>
  </si>
  <si>
    <t>37</t>
  </si>
  <si>
    <t>Vectren Corporation</t>
  </si>
  <si>
    <t>38</t>
  </si>
  <si>
    <t>Wisconsin River Power Company</t>
  </si>
  <si>
    <t>39</t>
  </si>
  <si>
    <t>PG&amp;E Corporation</t>
  </si>
  <si>
    <t>40</t>
  </si>
  <si>
    <t>Pinnacle West Capital Corporation</t>
  </si>
  <si>
    <t>41</t>
  </si>
  <si>
    <t>Alaska Energy &amp; Resources Company</t>
  </si>
  <si>
    <t>42</t>
  </si>
  <si>
    <t>PNM Resources, Inc.</t>
  </si>
  <si>
    <t>43</t>
  </si>
  <si>
    <t>Caisse de dépôt et placement du Québec</t>
  </si>
  <si>
    <t>44</t>
  </si>
  <si>
    <t>UNS Energy Corporation</t>
  </si>
  <si>
    <t>45</t>
  </si>
  <si>
    <t>Northeast Utilities</t>
  </si>
  <si>
    <t>46</t>
  </si>
  <si>
    <t>Edison International</t>
  </si>
  <si>
    <t>47</t>
  </si>
  <si>
    <t>Wisconsin Energy Corporation</t>
  </si>
  <si>
    <t>48</t>
  </si>
  <si>
    <t>Sempra Energy</t>
  </si>
  <si>
    <t>49</t>
  </si>
  <si>
    <t>FirstEnergy Corp.</t>
  </si>
  <si>
    <t>50</t>
  </si>
  <si>
    <t>Consolidated Edison, Inc.</t>
  </si>
  <si>
    <t>51</t>
  </si>
  <si>
    <t>Grand Total</t>
  </si>
  <si>
    <t>Average</t>
  </si>
  <si>
    <t>Q1</t>
  </si>
  <si>
    <t>Q2</t>
  </si>
  <si>
    <t>Q3</t>
  </si>
  <si>
    <t>Transm. O&amp;M</t>
  </si>
  <si>
    <t xml:space="preserve">Reg. Trans Mkt O&amp;M </t>
  </si>
  <si>
    <t>Transm. Plant Add</t>
  </si>
  <si>
    <t xml:space="preserve">Reg. Trans Mkt Add </t>
  </si>
  <si>
    <t>Cash Costs</t>
  </si>
  <si>
    <t xml:space="preserve"> Lines miles</t>
  </si>
  <si>
    <t>Metric</t>
  </si>
  <si>
    <t>MDU Resources Group</t>
  </si>
  <si>
    <t>NorthWestern Corp</t>
  </si>
  <si>
    <t>Empire District Electric Co</t>
  </si>
  <si>
    <t>Emera Incorporated</t>
  </si>
  <si>
    <t>AEP</t>
  </si>
  <si>
    <t>Pinnacle West Capital Corp</t>
  </si>
  <si>
    <t>Wisconsin Energy Corp</t>
  </si>
  <si>
    <t>ITC Holdings Corp.</t>
  </si>
  <si>
    <t xml:space="preserve">Alaska Energy &amp; Resources </t>
  </si>
  <si>
    <t xml:space="preserve">Mt. Carmel Public Utility </t>
  </si>
  <si>
    <t>Pepco Holdings, Inc.</t>
  </si>
  <si>
    <t>Texas Energy Future Hold.</t>
  </si>
  <si>
    <t>PPL Corporation</t>
  </si>
  <si>
    <t xml:space="preserve">Portland General Electric </t>
  </si>
  <si>
    <t xml:space="preserve">Caisse de dépôt et du </t>
  </si>
  <si>
    <t>Duquesne Light Holdings</t>
  </si>
  <si>
    <t>Dominion Resources</t>
  </si>
  <si>
    <t>CenterPoint Energy</t>
  </si>
  <si>
    <t>Unitil Corporation</t>
  </si>
  <si>
    <t>52</t>
  </si>
  <si>
    <t>53</t>
  </si>
  <si>
    <t>54</t>
  </si>
  <si>
    <t xml:space="preserve">Public Service Enterprise </t>
  </si>
  <si>
    <t>55</t>
  </si>
  <si>
    <t>1Q</t>
  </si>
  <si>
    <t>2Q</t>
  </si>
  <si>
    <t>3Q</t>
  </si>
  <si>
    <t>Distribution O&amp;M Expense</t>
  </si>
  <si>
    <t xml:space="preserve">Distribution Plant: Add </t>
  </si>
  <si>
    <t>Retail Customers</t>
  </si>
  <si>
    <t>Cash Costs/Customer</t>
  </si>
  <si>
    <t>UGI Corporation</t>
  </si>
  <si>
    <t>Alaska Energy &amp; Resources Co</t>
  </si>
  <si>
    <t>Texas Energy Future Holdings LP</t>
  </si>
  <si>
    <t>CenterPoint Energy, Inc.</t>
  </si>
  <si>
    <t xml:space="preserve">Public Service Enterprise Group </t>
  </si>
  <si>
    <t>Duquesne Light Holdings, Inc.</t>
  </si>
  <si>
    <t>Algonquin Power &amp; Utilities Corp.</t>
  </si>
  <si>
    <t xml:space="preserve">Caisse de dépôt et placement du </t>
  </si>
  <si>
    <t>Mt. Carmel Public Utility Company</t>
  </si>
  <si>
    <t>56</t>
  </si>
  <si>
    <t>57</t>
  </si>
  <si>
    <t>58</t>
  </si>
  <si>
    <t>59</t>
  </si>
  <si>
    <t>60</t>
  </si>
  <si>
    <t>UIL Holdings Corporation</t>
  </si>
  <si>
    <t>61</t>
  </si>
  <si>
    <t>62</t>
  </si>
  <si>
    <t xml:space="preserve">CA Expense </t>
  </si>
  <si>
    <t xml:space="preserve">C&amp;I Expense </t>
  </si>
  <si>
    <t>Sales Expense</t>
  </si>
  <si>
    <t>Texas Energy Future Hold. LP</t>
  </si>
  <si>
    <t>Mt. Carmel Public Utility Co</t>
  </si>
  <si>
    <t xml:space="preserve">Algonquin Power &amp; Utilities </t>
  </si>
  <si>
    <t>Caisse de dépôt et placement</t>
  </si>
  <si>
    <t xml:space="preserve">Empire District Electric </t>
  </si>
  <si>
    <t>Portland General Electric Co</t>
  </si>
  <si>
    <t>A&amp;G Five Year Rankings [2009 2013]</t>
  </si>
  <si>
    <t xml:space="preserve">A&amp;G O&amp;M Expense </t>
  </si>
  <si>
    <t>Sales of Electricity (MWh)</t>
  </si>
  <si>
    <t>Total A&amp;G O&amp;M/MWh</t>
  </si>
  <si>
    <t>Public Service Enterprise Group Inc</t>
  </si>
  <si>
    <t>63</t>
  </si>
  <si>
    <t>Customer Services Rankings [2009 - 2013]</t>
  </si>
  <si>
    <t>Customer Service O&amp;M</t>
  </si>
  <si>
    <t>Cust Services O&amp;M/Cust.</t>
  </si>
  <si>
    <t>Transmission Five Year Rankings</t>
  </si>
  <si>
    <t>Distribution Five Year Rankings [2009-2013]</t>
  </si>
  <si>
    <t>[2009 - 2013]</t>
  </si>
  <si>
    <t>Generation Five Year Rankings [2009 - 2013]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</si>
</sst>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</font>
    <font>
      <sz val="10.5"/>
      <color theme="1"/>
      <name val="Calibri"/>
      <family val="2"/>
    </font>
    <font>
      <b/>
      <sz val="10"/>
      <color theme="1"/>
      <name val="Calibri"/>
      <family val="2"/>
    </font>
    <font>
      <sz val="9.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7" fontId="0" fillId="0" borderId="0" xfId="0" applyNumberFormat="1"/>
    <xf numFmtId="2" fontId="0" fillId="0" borderId="0" xfId="0" applyNumberFormat="1"/>
    <xf numFmtId="0" fontId="0" fillId="0" borderId="0" xfId="0" quotePrefix="1" applyAlignment="1">
      <alignment horizontal="center" vertical="center"/>
    </xf>
    <xf numFmtId="2" fontId="0" fillId="0" borderId="0" xfId="0" quotePrefix="1" applyNumberFormat="1"/>
    <xf numFmtId="0" fontId="0" fillId="2" borderId="0" xfId="0" applyFill="1"/>
    <xf numFmtId="37" fontId="0" fillId="2" borderId="0" xfId="0" applyNumberFormat="1" applyFill="1"/>
    <xf numFmtId="2" fontId="0" fillId="2" borderId="0" xfId="0" applyNumberFormat="1" applyFill="1"/>
    <xf numFmtId="0" fontId="0" fillId="2" borderId="0" xfId="0" quotePrefix="1" applyFill="1" applyAlignment="1">
      <alignment horizontal="center" vertical="center"/>
    </xf>
    <xf numFmtId="0" fontId="0" fillId="0" borderId="1" xfId="0" applyBorder="1"/>
    <xf numFmtId="37" fontId="0" fillId="0" borderId="1" xfId="0" applyNumberFormat="1" applyBorder="1"/>
    <xf numFmtId="2" fontId="0" fillId="0" borderId="1" xfId="0" applyNumberFormat="1" applyBorder="1"/>
    <xf numFmtId="0" fontId="0" fillId="0" borderId="1" xfId="0" quotePrefix="1" applyBorder="1" applyAlignment="1">
      <alignment horizontal="center" vertical="center"/>
    </xf>
    <xf numFmtId="0" fontId="0" fillId="0" borderId="0" xfId="0" applyBorder="1"/>
    <xf numFmtId="37" fontId="0" fillId="0" borderId="0" xfId="0" applyNumberFormat="1" applyBorder="1"/>
    <xf numFmtId="2" fontId="0" fillId="0" borderId="0" xfId="0" applyNumberFormat="1" applyBorder="1"/>
    <xf numFmtId="0" fontId="0" fillId="0" borderId="0" xfId="0" quotePrefix="1" applyBorder="1" applyAlignment="1">
      <alignment horizontal="center" vertical="center"/>
    </xf>
    <xf numFmtId="37" fontId="0" fillId="0" borderId="2" xfId="0" applyNumberFormat="1" applyBorder="1"/>
    <xf numFmtId="0" fontId="0" fillId="0" borderId="0" xfId="0" quotePrefix="1"/>
    <xf numFmtId="0" fontId="0" fillId="3" borderId="3" xfId="0" applyFill="1" applyBorder="1"/>
    <xf numFmtId="2" fontId="0" fillId="3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5" xfId="0" quotePrefix="1" applyFill="1" applyBorder="1"/>
    <xf numFmtId="2" fontId="0" fillId="3" borderId="6" xfId="0" applyNumberFormat="1" applyFill="1" applyBorder="1"/>
    <xf numFmtId="0" fontId="0" fillId="3" borderId="7" xfId="0" applyFill="1" applyBorder="1"/>
    <xf numFmtId="2" fontId="0" fillId="3" borderId="8" xfId="0" applyNumberFormat="1" applyFill="1" applyBorder="1"/>
    <xf numFmtId="0" fontId="1" fillId="0" borderId="0" xfId="0" applyFont="1" applyAlignment="1">
      <alignment vertical="center"/>
    </xf>
    <xf numFmtId="37" fontId="0" fillId="0" borderId="0" xfId="0" quotePrefix="1" applyNumberFormat="1" applyAlignment="1">
      <alignment horizontal="center"/>
    </xf>
    <xf numFmtId="37" fontId="0" fillId="0" borderId="0" xfId="0" quotePrefix="1" applyNumberFormat="1"/>
    <xf numFmtId="37" fontId="0" fillId="2" borderId="0" xfId="0" quotePrefix="1" applyNumberFormat="1" applyFill="1" applyAlignment="1">
      <alignment horizontal="center"/>
    </xf>
    <xf numFmtId="37" fontId="0" fillId="0" borderId="0" xfId="0" quotePrefix="1" applyNumberFormat="1" applyFill="1" applyAlignment="1">
      <alignment horizontal="center"/>
    </xf>
    <xf numFmtId="0" fontId="0" fillId="0" borderId="9" xfId="0" applyBorder="1"/>
    <xf numFmtId="37" fontId="0" fillId="0" borderId="9" xfId="0" applyNumberFormat="1" applyBorder="1"/>
    <xf numFmtId="37" fontId="0" fillId="0" borderId="9" xfId="0" quotePrefix="1" applyNumberFormat="1" applyFill="1" applyBorder="1" applyAlignment="1">
      <alignment horizontal="center"/>
    </xf>
    <xf numFmtId="0" fontId="0" fillId="4" borderId="1" xfId="0" applyFill="1" applyBorder="1"/>
    <xf numFmtId="37" fontId="0" fillId="4" borderId="1" xfId="0" applyNumberFormat="1" applyFill="1" applyBorder="1"/>
    <xf numFmtId="37" fontId="0" fillId="4" borderId="1" xfId="0" quotePrefix="1" applyNumberFormat="1" applyFill="1" applyBorder="1" applyAlignment="1">
      <alignment horizontal="center"/>
    </xf>
    <xf numFmtId="0" fontId="0" fillId="0" borderId="2" xfId="0" applyBorder="1"/>
    <xf numFmtId="0" fontId="0" fillId="3" borderId="3" xfId="0" applyFill="1" applyBorder="1" applyAlignment="1">
      <alignment horizontal="center" vertical="center"/>
    </xf>
    <xf numFmtId="0" fontId="0" fillId="3" borderId="10" xfId="0" applyFill="1" applyBorder="1"/>
    <xf numFmtId="37" fontId="0" fillId="3" borderId="4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/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37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37" fontId="0" fillId="3" borderId="8" xfId="0" applyNumberFormat="1" applyFill="1" applyBorder="1" applyAlignment="1">
      <alignment horizontal="center" vertical="center"/>
    </xf>
    <xf numFmtId="37" fontId="0" fillId="0" borderId="0" xfId="0" quotePrefix="1" applyNumberFormat="1" applyAlignment="1">
      <alignment horizontal="right"/>
    </xf>
    <xf numFmtId="37" fontId="0" fillId="0" borderId="1" xfId="0" quotePrefix="1" applyNumberFormat="1" applyBorder="1" applyAlignment="1">
      <alignment horizontal="right"/>
    </xf>
    <xf numFmtId="37" fontId="0" fillId="2" borderId="0" xfId="0" quotePrefix="1" applyNumberFormat="1" applyFill="1" applyAlignment="1">
      <alignment horizontal="right"/>
    </xf>
    <xf numFmtId="0" fontId="0" fillId="4" borderId="0" xfId="0" applyFill="1"/>
    <xf numFmtId="37" fontId="0" fillId="4" borderId="0" xfId="0" applyNumberFormat="1" applyFill="1"/>
    <xf numFmtId="2" fontId="0" fillId="4" borderId="0" xfId="0" applyNumberFormat="1" applyFill="1"/>
    <xf numFmtId="37" fontId="0" fillId="4" borderId="0" xfId="0" quotePrefix="1" applyNumberFormat="1" applyFill="1" applyAlignment="1">
      <alignment horizontal="right"/>
    </xf>
    <xf numFmtId="37" fontId="0" fillId="0" borderId="0" xfId="0" quotePrefix="1" applyNumberFormat="1" applyBorder="1" applyAlignment="1">
      <alignment horizontal="right"/>
    </xf>
    <xf numFmtId="2" fontId="0" fillId="0" borderId="0" xfId="0" quotePrefix="1" applyNumberFormat="1" applyAlignment="1">
      <alignment horizontal="right"/>
    </xf>
    <xf numFmtId="2" fontId="0" fillId="0" borderId="1" xfId="0" quotePrefix="1" applyNumberFormat="1" applyBorder="1" applyAlignment="1">
      <alignment horizontal="right"/>
    </xf>
    <xf numFmtId="2" fontId="0" fillId="2" borderId="0" xfId="0" quotePrefix="1" applyNumberFormat="1" applyFill="1" applyAlignment="1">
      <alignment horizontal="right"/>
    </xf>
    <xf numFmtId="2" fontId="0" fillId="0" borderId="0" xfId="0" quotePrefix="1" applyNumberFormat="1" applyBorder="1" applyAlignment="1">
      <alignment horizontal="right"/>
    </xf>
    <xf numFmtId="2" fontId="0" fillId="4" borderId="0" xfId="0" quotePrefix="1" applyNumberFormat="1" applyFill="1" applyAlignment="1">
      <alignment horizontal="right"/>
    </xf>
    <xf numFmtId="3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37" fontId="3" fillId="0" borderId="0" xfId="0" applyNumberFormat="1" applyFont="1"/>
    <xf numFmtId="2" fontId="3" fillId="0" borderId="0" xfId="0" applyNumberFormat="1" applyFont="1"/>
    <xf numFmtId="2" fontId="3" fillId="0" borderId="0" xfId="0" quotePrefix="1" applyNumberFormat="1" applyFont="1" applyAlignment="1">
      <alignment horizontal="right"/>
    </xf>
    <xf numFmtId="2" fontId="3" fillId="0" borderId="0" xfId="0" quotePrefix="1" applyNumberFormat="1" applyFont="1"/>
    <xf numFmtId="0" fontId="3" fillId="2" borderId="0" xfId="0" applyFont="1" applyFill="1"/>
    <xf numFmtId="37" fontId="3" fillId="2" borderId="0" xfId="0" applyNumberFormat="1" applyFont="1" applyFill="1"/>
    <xf numFmtId="2" fontId="3" fillId="2" borderId="0" xfId="0" applyNumberFormat="1" applyFont="1" applyFill="1"/>
    <xf numFmtId="2" fontId="3" fillId="2" borderId="0" xfId="0" quotePrefix="1" applyNumberFormat="1" applyFont="1" applyFill="1" applyAlignment="1">
      <alignment horizontal="right"/>
    </xf>
    <xf numFmtId="0" fontId="3" fillId="0" borderId="1" xfId="0" applyFont="1" applyBorder="1"/>
    <xf numFmtId="37" fontId="3" fillId="0" borderId="1" xfId="0" applyNumberFormat="1" applyFont="1" applyBorder="1"/>
    <xf numFmtId="2" fontId="3" fillId="0" borderId="1" xfId="0" applyNumberFormat="1" applyFont="1" applyBorder="1"/>
    <xf numFmtId="2" fontId="3" fillId="0" borderId="1" xfId="0" quotePrefix="1" applyNumberFormat="1" applyFont="1" applyBorder="1" applyAlignment="1">
      <alignment horizontal="right"/>
    </xf>
    <xf numFmtId="37" fontId="3" fillId="0" borderId="2" xfId="0" applyNumberFormat="1" applyFont="1" applyBorder="1"/>
    <xf numFmtId="0" fontId="5" fillId="3" borderId="12" xfId="0" applyFont="1" applyFill="1" applyBorder="1"/>
    <xf numFmtId="2" fontId="5" fillId="3" borderId="13" xfId="0" applyNumberFormat="1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2" fontId="5" fillId="3" borderId="15" xfId="0" applyNumberFormat="1" applyFont="1" applyFill="1" applyBorder="1"/>
    <xf numFmtId="0" fontId="5" fillId="3" borderId="16" xfId="0" applyFont="1" applyFill="1" applyBorder="1"/>
    <xf numFmtId="2" fontId="5" fillId="3" borderId="17" xfId="0" applyNumberFormat="1" applyFont="1" applyFill="1" applyBorder="1"/>
    <xf numFmtId="37" fontId="0" fillId="0" borderId="0" xfId="0" applyNumberFormat="1" applyFill="1"/>
    <xf numFmtId="37" fontId="0" fillId="0" borderId="1" xfId="0" applyNumberFormat="1" applyFill="1" applyBorder="1"/>
    <xf numFmtId="37" fontId="0" fillId="0" borderId="0" xfId="0" applyNumberFormat="1" applyFill="1" applyBorder="1"/>
    <xf numFmtId="39" fontId="0" fillId="0" borderId="0" xfId="0" quotePrefix="1" applyNumberFormat="1"/>
    <xf numFmtId="2" fontId="3" fillId="4" borderId="0" xfId="0" applyNumberFormat="1" applyFont="1" applyFill="1"/>
    <xf numFmtId="0" fontId="3" fillId="4" borderId="0" xfId="0" applyFont="1" applyFill="1"/>
    <xf numFmtId="37" fontId="3" fillId="4" borderId="0" xfId="0" applyNumberFormat="1" applyFont="1" applyFill="1"/>
    <xf numFmtId="2" fontId="3" fillId="4" borderId="0" xfId="0" quotePrefix="1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G42" sqref="G42"/>
    </sheetView>
  </sheetViews>
  <sheetFormatPr defaultRowHeight="15" x14ac:dyDescent="0.25"/>
  <cols>
    <col min="1" max="1" width="39.42578125" customWidth="1"/>
    <col min="2" max="2" width="18.7109375" bestFit="1" customWidth="1"/>
    <col min="3" max="3" width="20.42578125" bestFit="1" customWidth="1"/>
    <col min="4" max="4" width="14.140625" bestFit="1" customWidth="1"/>
  </cols>
  <sheetData>
    <row r="1" spans="1:8" ht="14.45" x14ac:dyDescent="0.3">
      <c r="A1" s="1" t="s">
        <v>189</v>
      </c>
      <c r="B1" s="1" t="s">
        <v>0</v>
      </c>
    </row>
    <row r="2" spans="1:8" ht="4.9000000000000004" customHeight="1" x14ac:dyDescent="0.3">
      <c r="A2" s="1"/>
    </row>
    <row r="3" spans="1:8" ht="13.1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8" ht="12" customHeight="1" x14ac:dyDescent="0.3">
      <c r="A4" t="s">
        <v>6</v>
      </c>
      <c r="B4" s="89">
        <v>36906000</v>
      </c>
      <c r="C4" s="3">
        <v>65131965</v>
      </c>
      <c r="D4" s="4">
        <f>+B4/C4</f>
        <v>0.56663421716203399</v>
      </c>
      <c r="E4" s="5" t="s">
        <v>7</v>
      </c>
      <c r="G4" s="6"/>
      <c r="H4" s="4"/>
    </row>
    <row r="5" spans="1:8" ht="12" customHeight="1" x14ac:dyDescent="0.3">
      <c r="A5" t="s">
        <v>8</v>
      </c>
      <c r="B5" s="89">
        <v>611188000</v>
      </c>
      <c r="C5" s="3">
        <v>127896962</v>
      </c>
      <c r="D5" s="4">
        <f t="shared" ref="D5:D54" si="0">+B5/C5</f>
        <v>4.7787530715545845</v>
      </c>
      <c r="E5" s="5" t="s">
        <v>9</v>
      </c>
      <c r="G5" s="6"/>
      <c r="H5" s="4"/>
    </row>
    <row r="6" spans="1:8" ht="12" customHeight="1" x14ac:dyDescent="0.3">
      <c r="A6" t="s">
        <v>10</v>
      </c>
      <c r="B6" s="89">
        <v>420901000</v>
      </c>
      <c r="C6" s="3">
        <v>72961177</v>
      </c>
      <c r="D6" s="4">
        <f t="shared" si="0"/>
        <v>5.7688351162427107</v>
      </c>
      <c r="E6" s="5" t="s">
        <v>11</v>
      </c>
      <c r="G6" s="6"/>
      <c r="H6" s="4"/>
    </row>
    <row r="7" spans="1:8" ht="12" customHeight="1" x14ac:dyDescent="0.3">
      <c r="A7" t="s">
        <v>12</v>
      </c>
      <c r="B7" s="89">
        <v>3259005000</v>
      </c>
      <c r="C7" s="3">
        <v>508134708</v>
      </c>
      <c r="D7" s="4">
        <f t="shared" si="0"/>
        <v>6.4136634413880662</v>
      </c>
      <c r="E7" s="5" t="s">
        <v>13</v>
      </c>
      <c r="G7" s="6"/>
      <c r="H7" s="4"/>
    </row>
    <row r="8" spans="1:8" ht="12" customHeight="1" x14ac:dyDescent="0.3">
      <c r="A8" t="s">
        <v>14</v>
      </c>
      <c r="B8" s="89">
        <v>101965000</v>
      </c>
      <c r="C8" s="3">
        <v>15748502</v>
      </c>
      <c r="D8" s="4">
        <f t="shared" si="0"/>
        <v>6.4745840588520736</v>
      </c>
      <c r="E8" s="5" t="s">
        <v>15</v>
      </c>
      <c r="G8" s="6"/>
      <c r="H8" s="4"/>
    </row>
    <row r="9" spans="1:8" ht="12" customHeight="1" x14ac:dyDescent="0.3">
      <c r="A9" t="s">
        <v>16</v>
      </c>
      <c r="B9" s="89">
        <v>138553000</v>
      </c>
      <c r="C9" s="3">
        <v>20639530</v>
      </c>
      <c r="D9" s="4">
        <f t="shared" si="0"/>
        <v>6.7129920109614902</v>
      </c>
      <c r="E9" s="5" t="s">
        <v>17</v>
      </c>
      <c r="G9" s="6"/>
      <c r="H9" s="4"/>
    </row>
    <row r="10" spans="1:8" ht="12" customHeight="1" x14ac:dyDescent="0.3">
      <c r="A10" t="s">
        <v>18</v>
      </c>
      <c r="B10" s="89">
        <v>1575577000</v>
      </c>
      <c r="C10" s="3">
        <v>233468916</v>
      </c>
      <c r="D10" s="4">
        <f t="shared" si="0"/>
        <v>6.7485514859716913</v>
      </c>
      <c r="E10" s="5" t="s">
        <v>19</v>
      </c>
      <c r="G10" s="6"/>
      <c r="H10" s="4"/>
    </row>
    <row r="11" spans="1:8" ht="12" customHeight="1" x14ac:dyDescent="0.3">
      <c r="A11" t="s">
        <v>20</v>
      </c>
      <c r="B11" s="89">
        <v>293780000</v>
      </c>
      <c r="C11" s="3">
        <v>42559264</v>
      </c>
      <c r="D11" s="4">
        <f t="shared" si="0"/>
        <v>6.9028449364161935</v>
      </c>
      <c r="E11" s="5" t="s">
        <v>21</v>
      </c>
      <c r="G11" s="6"/>
      <c r="H11" s="4"/>
    </row>
    <row r="12" spans="1:8" ht="12" customHeight="1" x14ac:dyDescent="0.3">
      <c r="A12" t="s">
        <v>22</v>
      </c>
      <c r="B12" s="89">
        <v>3786909000</v>
      </c>
      <c r="C12" s="3">
        <v>542873036</v>
      </c>
      <c r="D12" s="4">
        <f t="shared" si="0"/>
        <v>6.9756807740953999</v>
      </c>
      <c r="E12" s="5" t="s">
        <v>23</v>
      </c>
      <c r="G12" s="6"/>
      <c r="H12" s="4"/>
    </row>
    <row r="13" spans="1:8" ht="12" customHeight="1" x14ac:dyDescent="0.3">
      <c r="A13" s="7" t="s">
        <v>24</v>
      </c>
      <c r="B13" s="8">
        <v>1196059000</v>
      </c>
      <c r="C13" s="8">
        <v>167804360</v>
      </c>
      <c r="D13" s="9">
        <f t="shared" si="0"/>
        <v>7.1276991849317861</v>
      </c>
      <c r="E13" s="10" t="s">
        <v>25</v>
      </c>
      <c r="G13" s="6"/>
      <c r="H13" s="4"/>
    </row>
    <row r="14" spans="1:8" ht="12" customHeight="1" x14ac:dyDescent="0.3">
      <c r="A14" t="s">
        <v>26</v>
      </c>
      <c r="B14" s="89">
        <v>662732000</v>
      </c>
      <c r="C14" s="3">
        <v>92376903</v>
      </c>
      <c r="D14" s="4">
        <f t="shared" si="0"/>
        <v>7.1742175638860726</v>
      </c>
      <c r="E14" s="5" t="s">
        <v>27</v>
      </c>
      <c r="G14" s="6"/>
      <c r="H14" s="4"/>
    </row>
    <row r="15" spans="1:8" ht="12" customHeight="1" x14ac:dyDescent="0.3">
      <c r="A15" t="s">
        <v>28</v>
      </c>
      <c r="B15" s="89">
        <v>133659000</v>
      </c>
      <c r="C15" s="3">
        <v>18440182</v>
      </c>
      <c r="D15" s="4">
        <f t="shared" si="0"/>
        <v>7.2482473329167796</v>
      </c>
      <c r="E15" s="5" t="s">
        <v>29</v>
      </c>
      <c r="G15" s="6"/>
      <c r="H15" s="4"/>
    </row>
    <row r="16" spans="1:8" ht="12" customHeight="1" thickBot="1" x14ac:dyDescent="0.35">
      <c r="A16" t="s">
        <v>30</v>
      </c>
      <c r="B16" s="89">
        <v>261104000</v>
      </c>
      <c r="C16" s="3">
        <v>35067963</v>
      </c>
      <c r="D16" s="4">
        <f t="shared" si="0"/>
        <v>7.4456563102909623</v>
      </c>
      <c r="E16" s="5" t="s">
        <v>31</v>
      </c>
      <c r="G16" s="6"/>
      <c r="H16" s="4"/>
    </row>
    <row r="17" spans="1:8" ht="12" customHeight="1" x14ac:dyDescent="0.3">
      <c r="A17" s="11" t="s">
        <v>32</v>
      </c>
      <c r="B17" s="90">
        <v>933617000</v>
      </c>
      <c r="C17" s="12">
        <v>122208548</v>
      </c>
      <c r="D17" s="13">
        <f t="shared" si="0"/>
        <v>7.6395392571066303</v>
      </c>
      <c r="E17" s="14" t="s">
        <v>33</v>
      </c>
      <c r="G17" s="6"/>
      <c r="H17" s="4"/>
    </row>
    <row r="18" spans="1:8" ht="12" customHeight="1" x14ac:dyDescent="0.3">
      <c r="A18" t="s">
        <v>34</v>
      </c>
      <c r="B18" s="89">
        <v>689175000</v>
      </c>
      <c r="C18" s="3">
        <v>88668984</v>
      </c>
      <c r="D18" s="4">
        <f t="shared" si="0"/>
        <v>7.772447240401446</v>
      </c>
      <c r="E18" s="5" t="s">
        <v>35</v>
      </c>
      <c r="G18" s="6"/>
      <c r="H18" s="4"/>
    </row>
    <row r="19" spans="1:8" ht="12" customHeight="1" x14ac:dyDescent="0.3">
      <c r="A19" t="s">
        <v>36</v>
      </c>
      <c r="B19" s="89">
        <v>45430000</v>
      </c>
      <c r="C19" s="3">
        <v>5656791</v>
      </c>
      <c r="D19" s="4">
        <f t="shared" si="0"/>
        <v>8.0310550628439348</v>
      </c>
      <c r="E19" s="5" t="s">
        <v>37</v>
      </c>
      <c r="G19" s="6"/>
      <c r="H19" s="4"/>
    </row>
    <row r="20" spans="1:8" ht="12" customHeight="1" x14ac:dyDescent="0.3">
      <c r="A20" t="s">
        <v>38</v>
      </c>
      <c r="B20" s="89">
        <v>419336000</v>
      </c>
      <c r="C20" s="3">
        <v>51928481</v>
      </c>
      <c r="D20" s="4">
        <f t="shared" si="0"/>
        <v>8.0752602796141879</v>
      </c>
      <c r="E20" s="5" t="s">
        <v>39</v>
      </c>
      <c r="G20" s="6"/>
      <c r="H20" s="4"/>
    </row>
    <row r="21" spans="1:8" ht="12" customHeight="1" x14ac:dyDescent="0.3">
      <c r="A21" t="s">
        <v>40</v>
      </c>
      <c r="B21" s="89">
        <v>395243000</v>
      </c>
      <c r="C21" s="3">
        <v>48706577</v>
      </c>
      <c r="D21" s="4">
        <f t="shared" si="0"/>
        <v>8.11477677850365</v>
      </c>
      <c r="E21" s="5" t="s">
        <v>41</v>
      </c>
      <c r="G21" s="6"/>
      <c r="H21" s="4"/>
    </row>
    <row r="22" spans="1:8" ht="12" customHeight="1" x14ac:dyDescent="0.3">
      <c r="A22" t="s">
        <v>42</v>
      </c>
      <c r="B22" s="89">
        <v>1103567000</v>
      </c>
      <c r="C22" s="3">
        <v>132144702</v>
      </c>
      <c r="D22" s="4">
        <f t="shared" si="0"/>
        <v>8.3512012460401177</v>
      </c>
      <c r="E22" s="5" t="s">
        <v>43</v>
      </c>
      <c r="G22" s="6"/>
      <c r="H22" s="4"/>
    </row>
    <row r="23" spans="1:8" ht="12" customHeight="1" x14ac:dyDescent="0.3">
      <c r="A23" t="s">
        <v>44</v>
      </c>
      <c r="B23" s="89">
        <v>1156662000</v>
      </c>
      <c r="C23" s="3">
        <v>134705597</v>
      </c>
      <c r="D23" s="4">
        <f t="shared" si="0"/>
        <v>8.5865919884531596</v>
      </c>
      <c r="E23" s="5" t="s">
        <v>45</v>
      </c>
      <c r="G23" s="6"/>
      <c r="H23" s="4"/>
    </row>
    <row r="24" spans="1:8" ht="12" customHeight="1" x14ac:dyDescent="0.3">
      <c r="A24" t="s">
        <v>46</v>
      </c>
      <c r="B24" s="89">
        <v>768128000</v>
      </c>
      <c r="C24" s="3">
        <v>89246793</v>
      </c>
      <c r="D24" s="4">
        <f t="shared" si="0"/>
        <v>8.606785456145186</v>
      </c>
      <c r="E24" s="5" t="s">
        <v>47</v>
      </c>
      <c r="G24" s="6"/>
      <c r="H24" s="4"/>
    </row>
    <row r="25" spans="1:8" ht="12" customHeight="1" x14ac:dyDescent="0.3">
      <c r="A25" t="s">
        <v>48</v>
      </c>
      <c r="B25" s="89">
        <v>1300370000</v>
      </c>
      <c r="C25" s="3">
        <v>150439036</v>
      </c>
      <c r="D25" s="4">
        <f t="shared" si="0"/>
        <v>8.6438336390296993</v>
      </c>
      <c r="E25" s="5" t="s">
        <v>49</v>
      </c>
      <c r="G25" s="6"/>
      <c r="H25" s="4"/>
    </row>
    <row r="26" spans="1:8" ht="12" customHeight="1" x14ac:dyDescent="0.3">
      <c r="A26" t="s">
        <v>50</v>
      </c>
      <c r="B26" s="89">
        <v>7398211000</v>
      </c>
      <c r="C26" s="3">
        <v>825630994</v>
      </c>
      <c r="D26" s="4">
        <f t="shared" si="0"/>
        <v>8.9606749913266945</v>
      </c>
      <c r="E26" s="5" t="s">
        <v>51</v>
      </c>
      <c r="G26" s="6"/>
      <c r="H26" s="4"/>
    </row>
    <row r="27" spans="1:8" ht="12" customHeight="1" x14ac:dyDescent="0.3">
      <c r="A27" t="s">
        <v>52</v>
      </c>
      <c r="B27" s="89">
        <v>7948312000</v>
      </c>
      <c r="C27" s="3">
        <v>866674055</v>
      </c>
      <c r="D27" s="4">
        <f t="shared" si="0"/>
        <v>9.1710510475590503</v>
      </c>
      <c r="E27" s="5" t="s">
        <v>53</v>
      </c>
      <c r="G27" s="6"/>
      <c r="H27" s="4"/>
    </row>
    <row r="28" spans="1:8" ht="12" customHeight="1" x14ac:dyDescent="0.3">
      <c r="A28" t="s">
        <v>54</v>
      </c>
      <c r="B28" s="89">
        <v>392831000</v>
      </c>
      <c r="C28" s="3">
        <v>42469075</v>
      </c>
      <c r="D28" s="4">
        <f t="shared" si="0"/>
        <v>9.249812952130462</v>
      </c>
      <c r="E28" s="5" t="s">
        <v>55</v>
      </c>
      <c r="G28" s="6"/>
      <c r="H28" s="4"/>
    </row>
    <row r="29" spans="1:8" ht="12" customHeight="1" x14ac:dyDescent="0.3">
      <c r="A29" t="s">
        <v>56</v>
      </c>
      <c r="B29" s="89">
        <v>114270000</v>
      </c>
      <c r="C29" s="3">
        <v>11893977</v>
      </c>
      <c r="D29" s="4">
        <f t="shared" si="0"/>
        <v>9.6073836362723757</v>
      </c>
      <c r="E29" s="5" t="s">
        <v>57</v>
      </c>
      <c r="G29" s="6"/>
      <c r="H29" s="4"/>
    </row>
    <row r="30" spans="1:8" ht="12" customHeight="1" thickBot="1" x14ac:dyDescent="0.35">
      <c r="A30" t="s">
        <v>58</v>
      </c>
      <c r="B30" s="89">
        <v>10788994000</v>
      </c>
      <c r="C30" s="3">
        <v>1122551282</v>
      </c>
      <c r="D30" s="4">
        <f t="shared" si="0"/>
        <v>9.6111368567302566</v>
      </c>
      <c r="E30" s="5" t="s">
        <v>59</v>
      </c>
      <c r="G30" s="6"/>
      <c r="H30" s="4"/>
    </row>
    <row r="31" spans="1:8" ht="12" customHeight="1" x14ac:dyDescent="0.3">
      <c r="A31" s="11" t="s">
        <v>60</v>
      </c>
      <c r="B31" s="90">
        <v>3166418000</v>
      </c>
      <c r="C31" s="12">
        <v>309560765</v>
      </c>
      <c r="D31" s="13">
        <f t="shared" si="0"/>
        <v>10.228744589127761</v>
      </c>
      <c r="E31" s="14" t="s">
        <v>61</v>
      </c>
      <c r="G31" s="6"/>
      <c r="H31" s="4"/>
    </row>
    <row r="32" spans="1:8" ht="12" customHeight="1" x14ac:dyDescent="0.3">
      <c r="A32" t="s">
        <v>62</v>
      </c>
      <c r="B32" s="89">
        <v>2310688000</v>
      </c>
      <c r="C32" s="3">
        <v>219670761</v>
      </c>
      <c r="D32" s="4">
        <f t="shared" si="0"/>
        <v>10.518869190788664</v>
      </c>
      <c r="E32" s="5" t="s">
        <v>63</v>
      </c>
      <c r="G32" s="6"/>
      <c r="H32" s="4"/>
    </row>
    <row r="33" spans="1:8" ht="12" customHeight="1" x14ac:dyDescent="0.3">
      <c r="A33" t="s">
        <v>64</v>
      </c>
      <c r="B33" s="89">
        <v>4429219000</v>
      </c>
      <c r="C33" s="3">
        <v>417939192</v>
      </c>
      <c r="D33" s="4">
        <f t="shared" si="0"/>
        <v>10.597759398453352</v>
      </c>
      <c r="E33" s="5" t="s">
        <v>65</v>
      </c>
      <c r="G33" s="6"/>
      <c r="H33" s="4"/>
    </row>
    <row r="34" spans="1:8" ht="12" customHeight="1" x14ac:dyDescent="0.25">
      <c r="A34" t="s">
        <v>66</v>
      </c>
      <c r="B34" s="89">
        <v>3900697000</v>
      </c>
      <c r="C34" s="3">
        <v>365020546</v>
      </c>
      <c r="D34" s="4">
        <f t="shared" si="0"/>
        <v>10.6862395630738</v>
      </c>
      <c r="E34" s="5" t="s">
        <v>67</v>
      </c>
      <c r="G34" s="6"/>
      <c r="H34" s="4"/>
    </row>
    <row r="35" spans="1:8" ht="12" customHeight="1" x14ac:dyDescent="0.25">
      <c r="A35" t="s">
        <v>68</v>
      </c>
      <c r="B35" s="89">
        <v>548023000</v>
      </c>
      <c r="C35" s="3">
        <v>51271916</v>
      </c>
      <c r="D35" s="4">
        <f t="shared" si="0"/>
        <v>10.688560965812162</v>
      </c>
      <c r="E35" s="5" t="s">
        <v>69</v>
      </c>
      <c r="G35" s="6"/>
      <c r="H35" s="4"/>
    </row>
    <row r="36" spans="1:8" ht="12" customHeight="1" x14ac:dyDescent="0.25">
      <c r="A36" t="s">
        <v>70</v>
      </c>
      <c r="B36" s="89">
        <v>806357000</v>
      </c>
      <c r="C36" s="3">
        <v>72350750</v>
      </c>
      <c r="D36" s="4">
        <f t="shared" si="0"/>
        <v>11.145109069360027</v>
      </c>
      <c r="E36" s="5" t="s">
        <v>71</v>
      </c>
      <c r="G36" s="6"/>
      <c r="H36" s="4"/>
    </row>
    <row r="37" spans="1:8" ht="12" customHeight="1" x14ac:dyDescent="0.25">
      <c r="A37" t="s">
        <v>72</v>
      </c>
      <c r="B37" s="89">
        <v>114706000</v>
      </c>
      <c r="C37" s="3">
        <v>10078767</v>
      </c>
      <c r="D37" s="4">
        <f t="shared" si="0"/>
        <v>11.380955626814272</v>
      </c>
      <c r="E37" s="5" t="s">
        <v>73</v>
      </c>
      <c r="G37" s="6"/>
      <c r="H37" s="4"/>
    </row>
    <row r="38" spans="1:8" ht="12" customHeight="1" x14ac:dyDescent="0.25">
      <c r="A38" t="s">
        <v>74</v>
      </c>
      <c r="B38" s="89">
        <v>121400000</v>
      </c>
      <c r="C38" s="3">
        <v>10538593</v>
      </c>
      <c r="D38" s="4">
        <f t="shared" si="0"/>
        <v>11.519564328938408</v>
      </c>
      <c r="E38" s="5" t="s">
        <v>75</v>
      </c>
      <c r="G38" s="6"/>
      <c r="H38" s="4"/>
    </row>
    <row r="39" spans="1:8" ht="12" customHeight="1" x14ac:dyDescent="0.25">
      <c r="A39" t="s">
        <v>76</v>
      </c>
      <c r="B39" s="89">
        <v>4328000</v>
      </c>
      <c r="C39" s="3">
        <v>371302</v>
      </c>
      <c r="D39" s="4">
        <f t="shared" si="0"/>
        <v>11.656279793806659</v>
      </c>
      <c r="E39" s="5" t="s">
        <v>77</v>
      </c>
      <c r="G39" s="6"/>
      <c r="H39" s="4"/>
    </row>
    <row r="40" spans="1:8" ht="12" customHeight="1" x14ac:dyDescent="0.25">
      <c r="A40" t="s">
        <v>78</v>
      </c>
      <c r="B40" s="89">
        <v>553800000</v>
      </c>
      <c r="C40" s="3">
        <v>43932141</v>
      </c>
      <c r="D40" s="4">
        <f t="shared" si="0"/>
        <v>12.605804939030858</v>
      </c>
      <c r="E40" s="5" t="s">
        <v>79</v>
      </c>
      <c r="G40" s="6"/>
      <c r="H40" s="4"/>
    </row>
    <row r="41" spans="1:8" ht="12" customHeight="1" thickBot="1" x14ac:dyDescent="0.3">
      <c r="A41" t="s">
        <v>80</v>
      </c>
      <c r="B41" s="89">
        <v>341604000</v>
      </c>
      <c r="C41" s="3">
        <v>24701731</v>
      </c>
      <c r="D41" s="4">
        <f t="shared" si="0"/>
        <v>13.829152297059668</v>
      </c>
      <c r="E41" s="5" t="s">
        <v>81</v>
      </c>
      <c r="G41" s="6"/>
      <c r="H41" s="4"/>
    </row>
    <row r="42" spans="1:8" ht="12" customHeight="1" x14ac:dyDescent="0.25">
      <c r="A42" s="11" t="s">
        <v>82</v>
      </c>
      <c r="B42" s="90">
        <v>9836000</v>
      </c>
      <c r="C42" s="12">
        <v>701490</v>
      </c>
      <c r="D42" s="13">
        <f t="shared" si="0"/>
        <v>14.021582631256326</v>
      </c>
      <c r="E42" s="14" t="s">
        <v>83</v>
      </c>
      <c r="G42" s="6"/>
      <c r="H42" s="4"/>
    </row>
    <row r="43" spans="1:8" ht="10.9" customHeight="1" x14ac:dyDescent="0.25">
      <c r="A43" s="15" t="s">
        <v>84</v>
      </c>
      <c r="B43" s="91">
        <v>2488038000</v>
      </c>
      <c r="C43" s="16">
        <v>158700869</v>
      </c>
      <c r="D43" s="4">
        <f t="shared" si="0"/>
        <v>15.677532301351167</v>
      </c>
      <c r="E43" s="18" t="s">
        <v>85</v>
      </c>
      <c r="G43" s="6"/>
      <c r="H43" s="4"/>
    </row>
    <row r="44" spans="1:8" ht="10.9" customHeight="1" x14ac:dyDescent="0.25">
      <c r="A44" t="s">
        <v>86</v>
      </c>
      <c r="B44" s="89">
        <v>2137974000</v>
      </c>
      <c r="C44" s="3">
        <v>135071387</v>
      </c>
      <c r="D44" s="4">
        <f t="shared" si="0"/>
        <v>15.828474464395631</v>
      </c>
      <c r="E44" s="5" t="s">
        <v>87</v>
      </c>
      <c r="G44" s="6"/>
      <c r="H44" s="4"/>
    </row>
    <row r="45" spans="1:8" ht="10.9" customHeight="1" x14ac:dyDescent="0.25">
      <c r="A45" t="s">
        <v>88</v>
      </c>
      <c r="B45" s="89">
        <v>11578000</v>
      </c>
      <c r="C45" s="3">
        <v>648259</v>
      </c>
      <c r="D45" s="4">
        <f t="shared" si="0"/>
        <v>17.860145404845902</v>
      </c>
      <c r="E45" s="5" t="s">
        <v>89</v>
      </c>
      <c r="G45" s="6"/>
      <c r="H45" s="4"/>
    </row>
    <row r="46" spans="1:8" ht="10.9" customHeight="1" x14ac:dyDescent="0.25">
      <c r="A46" t="s">
        <v>90</v>
      </c>
      <c r="B46" s="89">
        <v>948011000</v>
      </c>
      <c r="C46" s="3">
        <v>52816652</v>
      </c>
      <c r="D46" s="4">
        <f t="shared" si="0"/>
        <v>17.94909302467714</v>
      </c>
      <c r="E46" s="5" t="s">
        <v>91</v>
      </c>
      <c r="G46" s="6"/>
      <c r="H46" s="4"/>
    </row>
    <row r="47" spans="1:8" ht="10.9" customHeight="1" x14ac:dyDescent="0.25">
      <c r="A47" t="s">
        <v>92</v>
      </c>
      <c r="B47" s="89">
        <v>65349000</v>
      </c>
      <c r="C47" s="3">
        <v>3321718</v>
      </c>
      <c r="D47" s="4">
        <f t="shared" si="0"/>
        <v>19.673253418863371</v>
      </c>
      <c r="E47" s="5" t="s">
        <v>93</v>
      </c>
      <c r="G47" s="6"/>
      <c r="H47" s="4"/>
    </row>
    <row r="48" spans="1:8" ht="10.9" customHeight="1" x14ac:dyDescent="0.25">
      <c r="A48" t="s">
        <v>94</v>
      </c>
      <c r="B48" s="89">
        <v>1118511000</v>
      </c>
      <c r="C48" s="3">
        <v>54485872</v>
      </c>
      <c r="D48" s="4">
        <f t="shared" si="0"/>
        <v>20.528459193972338</v>
      </c>
      <c r="E48" s="5" t="s">
        <v>95</v>
      </c>
      <c r="G48" s="6"/>
      <c r="H48" s="4"/>
    </row>
    <row r="49" spans="1:8" ht="10.9" customHeight="1" x14ac:dyDescent="0.25">
      <c r="A49" t="s">
        <v>96</v>
      </c>
      <c r="B49" s="89">
        <v>331146000</v>
      </c>
      <c r="C49" s="3">
        <v>15080214</v>
      </c>
      <c r="D49" s="4">
        <f t="shared" si="0"/>
        <v>21.958972200261879</v>
      </c>
      <c r="E49" s="5" t="s">
        <v>97</v>
      </c>
      <c r="G49" s="6"/>
      <c r="H49" s="4"/>
    </row>
    <row r="50" spans="1:8" ht="10.9" customHeight="1" x14ac:dyDescent="0.25">
      <c r="A50" t="s">
        <v>98</v>
      </c>
      <c r="B50" s="89">
        <v>2950926000</v>
      </c>
      <c r="C50" s="3">
        <v>133816325</v>
      </c>
      <c r="D50" s="4">
        <f t="shared" si="0"/>
        <v>22.052062780830365</v>
      </c>
      <c r="E50" s="5" t="s">
        <v>99</v>
      </c>
      <c r="G50" s="6"/>
      <c r="H50" s="4"/>
    </row>
    <row r="51" spans="1:8" ht="12" customHeight="1" x14ac:dyDescent="0.25">
      <c r="A51" t="s">
        <v>100</v>
      </c>
      <c r="B51" s="89">
        <v>2837374000</v>
      </c>
      <c r="C51" s="3">
        <v>102387971</v>
      </c>
      <c r="D51" s="4">
        <f t="shared" si="0"/>
        <v>27.711985815208703</v>
      </c>
      <c r="E51" s="5" t="s">
        <v>101</v>
      </c>
      <c r="G51" s="6"/>
      <c r="H51" s="4"/>
    </row>
    <row r="52" spans="1:8" ht="12" customHeight="1" x14ac:dyDescent="0.25">
      <c r="A52" t="s">
        <v>102</v>
      </c>
      <c r="B52" s="89">
        <v>1015580000</v>
      </c>
      <c r="C52" s="3">
        <v>30978423</v>
      </c>
      <c r="D52" s="4">
        <f t="shared" si="0"/>
        <v>32.78346350942396</v>
      </c>
      <c r="E52" s="5" t="s">
        <v>103</v>
      </c>
      <c r="G52" s="6"/>
      <c r="H52" s="4"/>
    </row>
    <row r="53" spans="1:8" ht="12" customHeight="1" x14ac:dyDescent="0.25">
      <c r="A53" t="s">
        <v>104</v>
      </c>
      <c r="B53" s="89">
        <v>2286790000</v>
      </c>
      <c r="C53" s="3">
        <v>68491428</v>
      </c>
      <c r="D53" s="4">
        <f t="shared" si="0"/>
        <v>33.387973747605322</v>
      </c>
      <c r="E53" s="5" t="s">
        <v>105</v>
      </c>
      <c r="G53" s="6"/>
      <c r="H53" s="4"/>
    </row>
    <row r="54" spans="1:8" ht="12" customHeight="1" x14ac:dyDescent="0.25">
      <c r="A54" t="s">
        <v>106</v>
      </c>
      <c r="B54" s="89">
        <v>709982000</v>
      </c>
      <c r="C54" s="3">
        <v>14764274</v>
      </c>
      <c r="D54" s="4">
        <f t="shared" si="0"/>
        <v>48.087836896009925</v>
      </c>
      <c r="E54" s="5" t="s">
        <v>107</v>
      </c>
      <c r="G54" s="6"/>
      <c r="H54" s="4"/>
    </row>
    <row r="55" spans="1:8" ht="12" customHeight="1" x14ac:dyDescent="0.25">
      <c r="A55" t="s">
        <v>108</v>
      </c>
      <c r="B55" s="19">
        <f>SUM(B4:B54)</f>
        <v>79140819000</v>
      </c>
      <c r="C55" s="19">
        <f>SUM(C4:C54)</f>
        <v>7932729706</v>
      </c>
      <c r="D55" s="4"/>
      <c r="E55" s="20"/>
      <c r="G55" s="4"/>
    </row>
    <row r="56" spans="1:8" ht="4.9000000000000004" customHeight="1" thickBot="1" x14ac:dyDescent="0.3"/>
    <row r="57" spans="1:8" ht="10.9" customHeight="1" x14ac:dyDescent="0.25">
      <c r="C57" s="21" t="s">
        <v>109</v>
      </c>
      <c r="D57" s="22">
        <f>+B55/C55</f>
        <v>9.9764925735640588</v>
      </c>
      <c r="G57" s="4"/>
    </row>
    <row r="58" spans="1:8" ht="4.9000000000000004" customHeight="1" x14ac:dyDescent="0.25">
      <c r="C58" s="23"/>
      <c r="D58" s="24"/>
    </row>
    <row r="59" spans="1:8" ht="13.9" customHeight="1" x14ac:dyDescent="0.25">
      <c r="C59" s="25" t="s">
        <v>110</v>
      </c>
      <c r="D59" s="26">
        <f>_xlfn.QUARTILE.INC($D$4:$D$54,1)</f>
        <v>7.5425977836987963</v>
      </c>
    </row>
    <row r="60" spans="1:8" ht="13.9" customHeight="1" x14ac:dyDescent="0.25">
      <c r="C60" s="23" t="s">
        <v>111</v>
      </c>
      <c r="D60" s="26">
        <f>_xlfn.QUARTILE.INC($D$4:$D$54,2)</f>
        <v>9.6073836362723757</v>
      </c>
    </row>
    <row r="61" spans="1:8" ht="13.9" customHeight="1" thickBot="1" x14ac:dyDescent="0.3">
      <c r="C61" s="27" t="s">
        <v>112</v>
      </c>
      <c r="D61" s="28">
        <f>_xlfn.QUARTILE.INC($D$4:$D$54,3)</f>
        <v>13.925367464157997</v>
      </c>
    </row>
  </sheetData>
  <pageMargins left="1" right="1" top="1" bottom="1" header="0.3" footer="0.3"/>
  <pageSetup scale="81" fitToHeight="0" orientation="portrait" r:id="rId1"/>
  <ignoredErrors>
    <ignoredError sqref="E4:E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topLeftCell="A36" zoomScaleNormal="100" workbookViewId="0">
      <selection activeCell="G42" sqref="G42"/>
    </sheetView>
  </sheetViews>
  <sheetFormatPr defaultRowHeight="15" x14ac:dyDescent="0.25"/>
  <cols>
    <col min="1" max="1" width="28.28515625" bestFit="1" customWidth="1"/>
    <col min="2" max="2" width="14.5703125" bestFit="1" customWidth="1"/>
    <col min="3" max="3" width="19.28515625" bestFit="1" customWidth="1"/>
    <col min="4" max="4" width="16.5703125" bestFit="1" customWidth="1"/>
    <col min="5" max="5" width="18.140625" bestFit="1" customWidth="1"/>
    <col min="6" max="6" width="14.5703125" bestFit="1" customWidth="1"/>
    <col min="7" max="7" width="10.42578125" bestFit="1" customWidth="1"/>
    <col min="8" max="8" width="8" bestFit="1" customWidth="1"/>
    <col min="9" max="9" width="7.7109375" bestFit="1" customWidth="1"/>
    <col min="10" max="10" width="11.42578125" bestFit="1" customWidth="1"/>
    <col min="11" max="11" width="12.85546875" bestFit="1" customWidth="1"/>
  </cols>
  <sheetData>
    <row r="1" spans="1:14" ht="14.45" x14ac:dyDescent="0.3">
      <c r="A1" s="1" t="s">
        <v>186</v>
      </c>
      <c r="B1" s="1" t="s">
        <v>0</v>
      </c>
    </row>
    <row r="2" spans="1:14" ht="13.9" customHeight="1" x14ac:dyDescent="0.3">
      <c r="A2" s="1" t="s">
        <v>188</v>
      </c>
    </row>
    <row r="3" spans="1:14" ht="13.9" customHeight="1" x14ac:dyDescent="0.3">
      <c r="A3" s="1"/>
    </row>
    <row r="4" spans="1:14" ht="14.45" x14ac:dyDescent="0.3">
      <c r="A4" s="29" t="s">
        <v>1</v>
      </c>
      <c r="B4" s="2" t="s">
        <v>113</v>
      </c>
      <c r="C4" s="2" t="s">
        <v>114</v>
      </c>
      <c r="D4" s="2" t="s">
        <v>115</v>
      </c>
      <c r="E4" s="2" t="s">
        <v>116</v>
      </c>
      <c r="F4" s="2" t="s">
        <v>117</v>
      </c>
      <c r="G4" s="2" t="s">
        <v>118</v>
      </c>
      <c r="H4" s="2" t="s">
        <v>119</v>
      </c>
      <c r="I4" s="2" t="s">
        <v>5</v>
      </c>
    </row>
    <row r="5" spans="1:14" ht="13.15" customHeight="1" x14ac:dyDescent="0.3">
      <c r="A5" t="s">
        <v>28</v>
      </c>
      <c r="B5" s="3">
        <v>65448000</v>
      </c>
      <c r="C5" s="3">
        <v>8807000</v>
      </c>
      <c r="D5" s="3">
        <v>68764000</v>
      </c>
      <c r="E5" s="3">
        <v>0</v>
      </c>
      <c r="F5" s="3">
        <f>+E5+D5+C5+B5</f>
        <v>143019000</v>
      </c>
      <c r="G5" s="3">
        <v>26513</v>
      </c>
      <c r="H5" s="3">
        <f>+F5/G5</f>
        <v>5394.297137253423</v>
      </c>
      <c r="I5" s="30" t="s">
        <v>7</v>
      </c>
      <c r="J5" s="3"/>
      <c r="K5" s="31"/>
      <c r="L5" s="3"/>
      <c r="M5" s="3"/>
      <c r="N5" s="3"/>
    </row>
    <row r="6" spans="1:14" ht="13.15" customHeight="1" x14ac:dyDescent="0.3">
      <c r="A6" t="s">
        <v>120</v>
      </c>
      <c r="B6" s="3">
        <v>44304000</v>
      </c>
      <c r="C6" s="3">
        <v>2460000</v>
      </c>
      <c r="D6" s="3">
        <v>58406000</v>
      </c>
      <c r="E6" s="3">
        <v>0</v>
      </c>
      <c r="F6" s="3">
        <f t="shared" ref="F6:F59" si="0">+E6+D6+C6+B6</f>
        <v>105170000</v>
      </c>
      <c r="G6" s="3">
        <v>15350</v>
      </c>
      <c r="H6" s="3">
        <f t="shared" ref="H6:H59" si="1">+F6/G6</f>
        <v>6851.4657980456022</v>
      </c>
      <c r="I6" s="30" t="s">
        <v>9</v>
      </c>
      <c r="J6" s="3"/>
      <c r="K6" s="31"/>
      <c r="L6" s="3"/>
      <c r="M6" s="3"/>
      <c r="N6" s="3"/>
    </row>
    <row r="7" spans="1:14" ht="13.15" customHeight="1" x14ac:dyDescent="0.3">
      <c r="A7" t="s">
        <v>121</v>
      </c>
      <c r="B7" s="3">
        <v>148291000</v>
      </c>
      <c r="C7" s="3">
        <v>0</v>
      </c>
      <c r="D7" s="3">
        <v>156456000</v>
      </c>
      <c r="E7" s="3">
        <v>0</v>
      </c>
      <c r="F7" s="3">
        <f t="shared" si="0"/>
        <v>304747000</v>
      </c>
      <c r="G7" s="3">
        <v>40522</v>
      </c>
      <c r="H7" s="3">
        <f t="shared" si="1"/>
        <v>7520.5320566605797</v>
      </c>
      <c r="I7" s="30" t="s">
        <v>11</v>
      </c>
      <c r="J7" s="3"/>
      <c r="K7" s="31"/>
      <c r="L7" s="3"/>
      <c r="M7" s="3"/>
      <c r="N7" s="3"/>
    </row>
    <row r="8" spans="1:14" ht="13.15" customHeight="1" x14ac:dyDescent="0.3">
      <c r="A8" t="s">
        <v>10</v>
      </c>
      <c r="B8" s="3">
        <v>129189000</v>
      </c>
      <c r="C8" s="3">
        <v>0</v>
      </c>
      <c r="D8" s="3">
        <v>257036000</v>
      </c>
      <c r="E8" s="3">
        <v>0</v>
      </c>
      <c r="F8" s="3">
        <f t="shared" si="0"/>
        <v>386225000</v>
      </c>
      <c r="G8" s="3">
        <v>23858</v>
      </c>
      <c r="H8" s="3">
        <f t="shared" si="1"/>
        <v>16188.490233883813</v>
      </c>
      <c r="I8" s="30" t="s">
        <v>13</v>
      </c>
      <c r="J8" s="3"/>
      <c r="K8" s="31"/>
      <c r="L8" s="3"/>
      <c r="M8" s="3"/>
      <c r="N8" s="3"/>
    </row>
    <row r="9" spans="1:14" ht="13.15" customHeight="1" x14ac:dyDescent="0.3">
      <c r="A9" t="s">
        <v>122</v>
      </c>
      <c r="B9" s="3">
        <v>55902000</v>
      </c>
      <c r="C9" s="3">
        <v>0</v>
      </c>
      <c r="D9" s="3">
        <v>68344000</v>
      </c>
      <c r="E9" s="3">
        <v>0</v>
      </c>
      <c r="F9" s="3">
        <f t="shared" si="0"/>
        <v>124246000</v>
      </c>
      <c r="G9" s="3">
        <v>6760</v>
      </c>
      <c r="H9" s="3">
        <f t="shared" si="1"/>
        <v>18379.585798816566</v>
      </c>
      <c r="I9" s="30" t="s">
        <v>15</v>
      </c>
      <c r="J9" s="3"/>
      <c r="K9" s="31"/>
      <c r="L9" s="3"/>
      <c r="M9" s="3"/>
      <c r="N9" s="3"/>
    </row>
    <row r="10" spans="1:14" ht="13.15" customHeight="1" x14ac:dyDescent="0.3">
      <c r="A10" t="s">
        <v>78</v>
      </c>
      <c r="B10" s="3">
        <v>82876000</v>
      </c>
      <c r="C10" s="3">
        <v>0</v>
      </c>
      <c r="D10" s="3">
        <v>81187000</v>
      </c>
      <c r="E10" s="3">
        <v>0</v>
      </c>
      <c r="F10" s="3">
        <f t="shared" si="0"/>
        <v>164063000</v>
      </c>
      <c r="G10" s="3">
        <v>8879</v>
      </c>
      <c r="H10" s="3">
        <f t="shared" si="1"/>
        <v>18477.643878815183</v>
      </c>
      <c r="I10" s="30" t="s">
        <v>17</v>
      </c>
      <c r="J10" s="3"/>
      <c r="K10" s="31"/>
      <c r="L10" s="3"/>
      <c r="M10" s="3"/>
      <c r="N10" s="3"/>
    </row>
    <row r="11" spans="1:14" ht="13.15" customHeight="1" x14ac:dyDescent="0.3">
      <c r="A11" t="s">
        <v>123</v>
      </c>
      <c r="B11" s="3">
        <v>-87634000</v>
      </c>
      <c r="C11" s="3">
        <v>0</v>
      </c>
      <c r="D11" s="3">
        <v>201642000</v>
      </c>
      <c r="E11" s="3">
        <v>0</v>
      </c>
      <c r="F11" s="3">
        <f t="shared" si="0"/>
        <v>114008000</v>
      </c>
      <c r="G11" s="3">
        <v>6085</v>
      </c>
      <c r="H11" s="3">
        <f t="shared" si="1"/>
        <v>18735.907970419063</v>
      </c>
      <c r="I11" s="30" t="s">
        <v>19</v>
      </c>
      <c r="J11" s="3"/>
      <c r="K11" s="31"/>
      <c r="L11" s="3"/>
      <c r="M11" s="3"/>
      <c r="N11" s="3"/>
    </row>
    <row r="12" spans="1:14" ht="13.15" customHeight="1" x14ac:dyDescent="0.3">
      <c r="A12" t="s">
        <v>32</v>
      </c>
      <c r="B12" s="3">
        <v>86274000</v>
      </c>
      <c r="C12" s="3">
        <v>0</v>
      </c>
      <c r="D12" s="3">
        <v>261223000</v>
      </c>
      <c r="E12" s="3">
        <v>0</v>
      </c>
      <c r="F12" s="3">
        <f t="shared" si="0"/>
        <v>347497000</v>
      </c>
      <c r="G12" s="3">
        <v>17238</v>
      </c>
      <c r="H12" s="3">
        <f t="shared" si="1"/>
        <v>20158.777120315583</v>
      </c>
      <c r="I12" s="30" t="s">
        <v>21</v>
      </c>
      <c r="J12" s="3"/>
      <c r="K12" s="31"/>
      <c r="L12" s="3"/>
      <c r="M12" s="3"/>
      <c r="N12" s="3"/>
    </row>
    <row r="13" spans="1:14" ht="13.15" customHeight="1" x14ac:dyDescent="0.3">
      <c r="A13" t="s">
        <v>70</v>
      </c>
      <c r="B13" s="3">
        <v>107674000</v>
      </c>
      <c r="C13" s="3">
        <v>15977000</v>
      </c>
      <c r="D13" s="3">
        <v>142450000</v>
      </c>
      <c r="E13" s="3">
        <v>0</v>
      </c>
      <c r="F13" s="3">
        <f t="shared" si="0"/>
        <v>266101000</v>
      </c>
      <c r="G13" s="3">
        <v>12286</v>
      </c>
      <c r="H13" s="3">
        <f t="shared" si="1"/>
        <v>21658.880026045907</v>
      </c>
      <c r="I13" s="30" t="s">
        <v>23</v>
      </c>
      <c r="J13" s="3"/>
      <c r="K13" s="31"/>
      <c r="L13" s="3"/>
      <c r="M13" s="3"/>
      <c r="N13" s="3"/>
    </row>
    <row r="14" spans="1:14" ht="13.15" customHeight="1" x14ac:dyDescent="0.3">
      <c r="A14" s="7" t="s">
        <v>24</v>
      </c>
      <c r="B14" s="8">
        <v>199583000</v>
      </c>
      <c r="C14" s="8">
        <v>9570000</v>
      </c>
      <c r="D14" s="8">
        <v>334125000</v>
      </c>
      <c r="E14" s="8">
        <v>0</v>
      </c>
      <c r="F14" s="8">
        <f t="shared" si="0"/>
        <v>543278000</v>
      </c>
      <c r="G14" s="8">
        <v>24916</v>
      </c>
      <c r="H14" s="8">
        <f t="shared" si="1"/>
        <v>21804.382725959222</v>
      </c>
      <c r="I14" s="32" t="s">
        <v>25</v>
      </c>
      <c r="J14" s="3"/>
      <c r="K14" s="31"/>
      <c r="L14" s="3"/>
      <c r="M14" s="3"/>
      <c r="N14" s="3"/>
    </row>
    <row r="15" spans="1:14" ht="13.15" customHeight="1" x14ac:dyDescent="0.3">
      <c r="A15" t="s">
        <v>30</v>
      </c>
      <c r="B15" s="3">
        <v>142629000</v>
      </c>
      <c r="C15" s="3">
        <v>0</v>
      </c>
      <c r="D15" s="3">
        <v>118255000</v>
      </c>
      <c r="E15" s="3">
        <v>0</v>
      </c>
      <c r="F15" s="3">
        <f t="shared" si="0"/>
        <v>260884000</v>
      </c>
      <c r="G15" s="3">
        <v>11050</v>
      </c>
      <c r="H15" s="3">
        <f t="shared" si="1"/>
        <v>23609.411764705881</v>
      </c>
      <c r="I15" s="33" t="s">
        <v>27</v>
      </c>
      <c r="J15" s="3"/>
      <c r="K15" s="31"/>
      <c r="L15" s="3"/>
      <c r="M15" s="3"/>
      <c r="N15" s="3"/>
    </row>
    <row r="16" spans="1:14" ht="13.15" customHeight="1" x14ac:dyDescent="0.3">
      <c r="A16" t="s">
        <v>124</v>
      </c>
      <c r="B16" s="3">
        <v>2151936000</v>
      </c>
      <c r="C16" s="3">
        <v>104870000</v>
      </c>
      <c r="D16" s="3">
        <v>2280706000</v>
      </c>
      <c r="E16" s="3">
        <v>0</v>
      </c>
      <c r="F16" s="3">
        <f t="shared" si="0"/>
        <v>4537512000</v>
      </c>
      <c r="G16" s="3">
        <v>181914</v>
      </c>
      <c r="H16" s="3">
        <f t="shared" si="1"/>
        <v>24943.170948909923</v>
      </c>
      <c r="I16" s="33" t="s">
        <v>29</v>
      </c>
      <c r="J16" s="3"/>
      <c r="K16" s="31"/>
      <c r="L16" s="3"/>
      <c r="M16" s="3"/>
      <c r="N16" s="3"/>
    </row>
    <row r="17" spans="1:14" ht="13.15" customHeight="1" x14ac:dyDescent="0.3">
      <c r="A17" t="s">
        <v>42</v>
      </c>
      <c r="B17" s="3">
        <v>286882000</v>
      </c>
      <c r="C17" s="3">
        <v>22011000</v>
      </c>
      <c r="D17" s="3">
        <v>173419000</v>
      </c>
      <c r="E17" s="3">
        <v>0</v>
      </c>
      <c r="F17" s="3">
        <f t="shared" si="0"/>
        <v>482312000</v>
      </c>
      <c r="G17" s="3">
        <v>17136</v>
      </c>
      <c r="H17" s="3">
        <f t="shared" si="1"/>
        <v>28146.125116713352</v>
      </c>
      <c r="I17" s="33" t="s">
        <v>31</v>
      </c>
      <c r="J17" s="3"/>
      <c r="K17" s="31"/>
      <c r="L17" s="3"/>
      <c r="M17" s="3"/>
      <c r="N17" s="3"/>
    </row>
    <row r="18" spans="1:14" ht="13.15" customHeight="1" thickBot="1" x14ac:dyDescent="0.35">
      <c r="A18" s="34" t="s">
        <v>125</v>
      </c>
      <c r="B18" s="35">
        <v>318176000</v>
      </c>
      <c r="C18" s="35">
        <v>0</v>
      </c>
      <c r="D18" s="35">
        <v>557872000</v>
      </c>
      <c r="E18" s="35">
        <v>0</v>
      </c>
      <c r="F18" s="35">
        <f t="shared" si="0"/>
        <v>876048000</v>
      </c>
      <c r="G18" s="35">
        <v>29421</v>
      </c>
      <c r="H18" s="35">
        <f t="shared" si="1"/>
        <v>29776.282247374325</v>
      </c>
      <c r="I18" s="36" t="s">
        <v>33</v>
      </c>
      <c r="J18" s="3"/>
      <c r="K18" s="31"/>
      <c r="L18" s="3"/>
      <c r="M18" s="3"/>
      <c r="N18" s="3"/>
    </row>
    <row r="19" spans="1:14" ht="13.15" customHeight="1" x14ac:dyDescent="0.3">
      <c r="A19" t="s">
        <v>58</v>
      </c>
      <c r="B19" s="3">
        <v>1187588000</v>
      </c>
      <c r="C19" s="3">
        <v>56068000</v>
      </c>
      <c r="D19" s="3">
        <v>2905815000</v>
      </c>
      <c r="E19" s="3">
        <v>0</v>
      </c>
      <c r="F19" s="3">
        <f t="shared" si="0"/>
        <v>4149471000</v>
      </c>
      <c r="G19" s="3">
        <v>136170</v>
      </c>
      <c r="H19" s="3">
        <f t="shared" si="1"/>
        <v>30472.725269883234</v>
      </c>
      <c r="I19" s="33" t="s">
        <v>35</v>
      </c>
      <c r="J19" s="3"/>
      <c r="K19" s="31"/>
      <c r="L19" s="3"/>
      <c r="M19" s="3"/>
      <c r="N19" s="3"/>
    </row>
    <row r="20" spans="1:14" ht="13.15" customHeight="1" x14ac:dyDescent="0.3">
      <c r="A20" t="s">
        <v>64</v>
      </c>
      <c r="B20" s="3">
        <v>783196000</v>
      </c>
      <c r="C20" s="3">
        <v>2849000</v>
      </c>
      <c r="D20" s="3">
        <v>1648063000</v>
      </c>
      <c r="E20" s="3">
        <v>24795000</v>
      </c>
      <c r="F20" s="3">
        <f t="shared" si="0"/>
        <v>2458903000</v>
      </c>
      <c r="G20" s="3">
        <v>78586</v>
      </c>
      <c r="H20" s="3">
        <f t="shared" si="1"/>
        <v>31289.32634311455</v>
      </c>
      <c r="I20" s="33" t="s">
        <v>37</v>
      </c>
      <c r="J20" s="3"/>
      <c r="K20" s="31"/>
      <c r="L20" s="3"/>
      <c r="M20" s="3"/>
      <c r="N20" s="3"/>
    </row>
    <row r="21" spans="1:14" ht="13.15" customHeight="1" x14ac:dyDescent="0.3">
      <c r="A21" t="s">
        <v>18</v>
      </c>
      <c r="B21" s="3">
        <v>421046000</v>
      </c>
      <c r="C21" s="3">
        <v>55053000</v>
      </c>
      <c r="D21" s="3">
        <v>649382000</v>
      </c>
      <c r="E21" s="3">
        <v>0</v>
      </c>
      <c r="F21" s="3">
        <f t="shared" si="0"/>
        <v>1125481000</v>
      </c>
      <c r="G21" s="3">
        <v>34772</v>
      </c>
      <c r="H21" s="3">
        <f t="shared" si="1"/>
        <v>32367.450822500861</v>
      </c>
      <c r="I21" s="33" t="s">
        <v>39</v>
      </c>
      <c r="J21" s="3"/>
      <c r="K21" s="31"/>
      <c r="L21" s="3"/>
      <c r="M21" s="3"/>
      <c r="N21" s="3"/>
    </row>
    <row r="22" spans="1:14" ht="13.15" customHeight="1" x14ac:dyDescent="0.3">
      <c r="A22" t="s">
        <v>94</v>
      </c>
      <c r="B22" s="3">
        <v>130099000</v>
      </c>
      <c r="C22" s="3">
        <v>0</v>
      </c>
      <c r="D22" s="3">
        <v>259996000</v>
      </c>
      <c r="E22" s="3">
        <v>0</v>
      </c>
      <c r="F22" s="3">
        <f t="shared" si="0"/>
        <v>390095000</v>
      </c>
      <c r="G22" s="3">
        <v>11956</v>
      </c>
      <c r="H22" s="3">
        <f t="shared" si="1"/>
        <v>32627.551020408162</v>
      </c>
      <c r="I22" s="33" t="s">
        <v>41</v>
      </c>
      <c r="J22" s="3"/>
      <c r="K22" s="31"/>
      <c r="L22" s="3"/>
      <c r="M22" s="3"/>
      <c r="N22" s="3"/>
    </row>
    <row r="23" spans="1:14" ht="13.15" customHeight="1" x14ac:dyDescent="0.3">
      <c r="A23" t="s">
        <v>90</v>
      </c>
      <c r="B23" s="3">
        <v>414890000</v>
      </c>
      <c r="C23" s="3">
        <v>0</v>
      </c>
      <c r="D23" s="3">
        <v>264053000</v>
      </c>
      <c r="E23" s="3">
        <v>0</v>
      </c>
      <c r="F23" s="3">
        <f t="shared" si="0"/>
        <v>678943000</v>
      </c>
      <c r="G23" s="3">
        <v>20517</v>
      </c>
      <c r="H23" s="3">
        <f t="shared" si="1"/>
        <v>33091.728810254914</v>
      </c>
      <c r="I23" s="33" t="s">
        <v>43</v>
      </c>
      <c r="J23" s="3"/>
      <c r="K23" s="31"/>
      <c r="L23" s="3"/>
      <c r="M23" s="3"/>
      <c r="N23" s="3"/>
    </row>
    <row r="24" spans="1:14" ht="13.15" customHeight="1" x14ac:dyDescent="0.3">
      <c r="A24" t="s">
        <v>104</v>
      </c>
      <c r="B24" s="3">
        <v>2484848000</v>
      </c>
      <c r="C24" s="3">
        <v>8552000</v>
      </c>
      <c r="D24" s="3">
        <v>1194433000</v>
      </c>
      <c r="E24" s="3">
        <v>0</v>
      </c>
      <c r="F24" s="3">
        <f t="shared" si="0"/>
        <v>3687833000</v>
      </c>
      <c r="G24" s="3">
        <v>106088</v>
      </c>
      <c r="H24" s="3">
        <f t="shared" si="1"/>
        <v>34762.018324409924</v>
      </c>
      <c r="I24" s="33" t="s">
        <v>45</v>
      </c>
      <c r="J24" s="3"/>
      <c r="K24" s="31"/>
      <c r="L24" s="3"/>
      <c r="M24" s="3"/>
      <c r="N24" s="3"/>
    </row>
    <row r="25" spans="1:14" ht="13.15" customHeight="1" x14ac:dyDescent="0.3">
      <c r="A25" t="s">
        <v>22</v>
      </c>
      <c r="B25" s="3">
        <v>1362954000</v>
      </c>
      <c r="C25" s="3">
        <v>29232000</v>
      </c>
      <c r="D25" s="3">
        <v>2792829000</v>
      </c>
      <c r="E25" s="3">
        <v>0</v>
      </c>
      <c r="F25" s="3">
        <f t="shared" si="0"/>
        <v>4185015000</v>
      </c>
      <c r="G25" s="3">
        <v>118126</v>
      </c>
      <c r="H25" s="3">
        <f t="shared" si="1"/>
        <v>35428.398489748237</v>
      </c>
      <c r="I25" s="33" t="s">
        <v>47</v>
      </c>
      <c r="J25" s="3"/>
      <c r="K25" s="31"/>
      <c r="L25" s="3"/>
      <c r="M25" s="3"/>
      <c r="N25" s="3"/>
    </row>
    <row r="26" spans="1:14" ht="13.15" customHeight="1" x14ac:dyDescent="0.3">
      <c r="A26" t="s">
        <v>54</v>
      </c>
      <c r="B26" s="3">
        <v>208150000</v>
      </c>
      <c r="C26" s="3">
        <v>131000</v>
      </c>
      <c r="D26" s="3">
        <v>297624000</v>
      </c>
      <c r="E26" s="3">
        <v>0</v>
      </c>
      <c r="F26" s="3">
        <f t="shared" si="0"/>
        <v>505905000</v>
      </c>
      <c r="G26" s="3">
        <v>13365</v>
      </c>
      <c r="H26" s="3">
        <f t="shared" si="1"/>
        <v>37852.974186307518</v>
      </c>
      <c r="I26" s="33" t="s">
        <v>49</v>
      </c>
      <c r="J26" s="3"/>
      <c r="K26" s="31"/>
      <c r="L26" s="3"/>
      <c r="M26" s="3"/>
      <c r="N26" s="3"/>
    </row>
    <row r="27" spans="1:14" ht="13.15" customHeight="1" x14ac:dyDescent="0.3">
      <c r="A27" t="s">
        <v>126</v>
      </c>
      <c r="B27" s="3">
        <v>479095000</v>
      </c>
      <c r="C27" s="3">
        <v>0</v>
      </c>
      <c r="D27" s="3">
        <v>1431548000</v>
      </c>
      <c r="E27" s="3">
        <v>0</v>
      </c>
      <c r="F27" s="3">
        <f t="shared" si="0"/>
        <v>1910643000</v>
      </c>
      <c r="G27" s="3">
        <v>49151</v>
      </c>
      <c r="H27" s="3">
        <f t="shared" si="1"/>
        <v>38872.922219283435</v>
      </c>
      <c r="I27" s="33" t="s">
        <v>51</v>
      </c>
      <c r="J27" s="3"/>
      <c r="K27" s="31"/>
      <c r="L27" s="3"/>
      <c r="M27" s="3"/>
      <c r="N27" s="3"/>
    </row>
    <row r="28" spans="1:14" ht="13.15" customHeight="1" x14ac:dyDescent="0.3">
      <c r="A28" t="s">
        <v>50</v>
      </c>
      <c r="B28" s="3">
        <v>1019078000</v>
      </c>
      <c r="C28" s="3">
        <v>0</v>
      </c>
      <c r="D28" s="3">
        <v>2506117000</v>
      </c>
      <c r="E28" s="3">
        <v>0</v>
      </c>
      <c r="F28" s="3">
        <f t="shared" si="0"/>
        <v>3525195000</v>
      </c>
      <c r="G28" s="3">
        <v>90215</v>
      </c>
      <c r="H28" s="3">
        <f t="shared" si="1"/>
        <v>39075.486338192095</v>
      </c>
      <c r="I28" s="33" t="s">
        <v>53</v>
      </c>
      <c r="J28" s="3"/>
      <c r="K28" s="31"/>
      <c r="L28" s="3"/>
      <c r="M28" s="3"/>
      <c r="N28" s="3"/>
    </row>
    <row r="29" spans="1:14" ht="13.15" customHeight="1" x14ac:dyDescent="0.3">
      <c r="A29" t="s">
        <v>76</v>
      </c>
      <c r="B29" s="3">
        <v>49695000</v>
      </c>
      <c r="C29" s="3">
        <v>0</v>
      </c>
      <c r="D29" s="3">
        <v>66947000</v>
      </c>
      <c r="E29" s="3">
        <v>237000</v>
      </c>
      <c r="F29" s="3">
        <f t="shared" si="0"/>
        <v>116879000</v>
      </c>
      <c r="G29" s="3">
        <v>2978</v>
      </c>
      <c r="H29" s="3">
        <f t="shared" si="1"/>
        <v>39247.481531229016</v>
      </c>
      <c r="I29" s="33" t="s">
        <v>55</v>
      </c>
      <c r="J29" s="3"/>
      <c r="K29" s="31"/>
      <c r="L29" s="3"/>
      <c r="M29" s="3"/>
      <c r="N29" s="3"/>
    </row>
    <row r="30" spans="1:14" ht="13.15" customHeight="1" x14ac:dyDescent="0.3">
      <c r="A30" t="s">
        <v>48</v>
      </c>
      <c r="B30" s="3">
        <v>558069000</v>
      </c>
      <c r="C30" s="3">
        <v>814000</v>
      </c>
      <c r="D30" s="3">
        <v>83010000</v>
      </c>
      <c r="E30" s="3">
        <v>0</v>
      </c>
      <c r="F30" s="3">
        <f t="shared" si="0"/>
        <v>641893000</v>
      </c>
      <c r="G30" s="3">
        <v>16229</v>
      </c>
      <c r="H30" s="3">
        <f t="shared" si="1"/>
        <v>39552.22133218313</v>
      </c>
      <c r="I30" s="33" t="s">
        <v>57</v>
      </c>
      <c r="J30" s="3"/>
      <c r="K30" s="31"/>
      <c r="L30" s="3"/>
      <c r="M30" s="3"/>
      <c r="N30" s="3"/>
    </row>
    <row r="31" spans="1:14" ht="13.15" customHeight="1" x14ac:dyDescent="0.3">
      <c r="A31" t="s">
        <v>127</v>
      </c>
      <c r="B31" s="3">
        <v>627374000</v>
      </c>
      <c r="C31" s="3">
        <v>0</v>
      </c>
      <c r="D31" s="3">
        <v>2434774000</v>
      </c>
      <c r="E31" s="3">
        <v>0</v>
      </c>
      <c r="F31" s="3">
        <f t="shared" si="0"/>
        <v>3062148000</v>
      </c>
      <c r="G31" s="3">
        <v>75990</v>
      </c>
      <c r="H31" s="3">
        <f t="shared" si="1"/>
        <v>40296.723253059616</v>
      </c>
      <c r="I31" s="33" t="s">
        <v>59</v>
      </c>
      <c r="J31" s="3"/>
      <c r="K31" s="31"/>
      <c r="L31" s="3"/>
      <c r="M31" s="3"/>
      <c r="N31" s="3"/>
    </row>
    <row r="32" spans="1:14" ht="13.15" customHeight="1" thickBot="1" x14ac:dyDescent="0.35">
      <c r="A32" s="34" t="s">
        <v>26</v>
      </c>
      <c r="B32" s="35">
        <v>67738000</v>
      </c>
      <c r="C32" s="35">
        <v>0</v>
      </c>
      <c r="D32" s="35">
        <v>210139000</v>
      </c>
      <c r="E32" s="35">
        <v>0</v>
      </c>
      <c r="F32" s="35">
        <f t="shared" si="0"/>
        <v>277877000</v>
      </c>
      <c r="G32" s="35">
        <v>6605</v>
      </c>
      <c r="H32" s="35">
        <f t="shared" si="1"/>
        <v>42070.704012112037</v>
      </c>
      <c r="I32" s="36" t="s">
        <v>61</v>
      </c>
      <c r="J32" s="3"/>
      <c r="K32" s="31"/>
      <c r="L32" s="3"/>
      <c r="M32" s="3"/>
      <c r="N32" s="3"/>
    </row>
    <row r="33" spans="1:14" ht="13.15" customHeight="1" x14ac:dyDescent="0.3">
      <c r="A33" t="s">
        <v>128</v>
      </c>
      <c r="B33" s="3">
        <v>2051000</v>
      </c>
      <c r="C33" s="3">
        <v>0</v>
      </c>
      <c r="D33" s="3">
        <v>11183000</v>
      </c>
      <c r="E33" s="3">
        <v>0</v>
      </c>
      <c r="F33" s="3">
        <f t="shared" si="0"/>
        <v>13234000</v>
      </c>
      <c r="G33" s="3">
        <v>305</v>
      </c>
      <c r="H33" s="3">
        <f t="shared" si="1"/>
        <v>43390.163934426229</v>
      </c>
      <c r="I33" s="33" t="s">
        <v>63</v>
      </c>
      <c r="J33" s="3"/>
      <c r="K33" s="31"/>
      <c r="L33" s="3"/>
      <c r="M33" s="3"/>
      <c r="N33" s="3"/>
    </row>
    <row r="34" spans="1:14" ht="13.15" customHeight="1" x14ac:dyDescent="0.3">
      <c r="A34" t="s">
        <v>12</v>
      </c>
      <c r="B34" s="3">
        <v>417724000</v>
      </c>
      <c r="C34" s="3">
        <v>0</v>
      </c>
      <c r="D34" s="3">
        <v>1049396000</v>
      </c>
      <c r="E34" s="3">
        <v>0</v>
      </c>
      <c r="F34" s="3">
        <f t="shared" si="0"/>
        <v>1467120000</v>
      </c>
      <c r="G34" s="3">
        <v>33717</v>
      </c>
      <c r="H34" s="3">
        <f t="shared" si="1"/>
        <v>43512.768039861199</v>
      </c>
      <c r="I34" s="33" t="s">
        <v>65</v>
      </c>
      <c r="J34" s="3"/>
      <c r="K34" s="31"/>
      <c r="L34" s="3"/>
      <c r="M34" s="3"/>
      <c r="N34" s="3"/>
    </row>
    <row r="35" spans="1:14" ht="13.15" customHeight="1" x14ac:dyDescent="0.3">
      <c r="A35" t="s">
        <v>66</v>
      </c>
      <c r="B35" s="3">
        <v>1902840000</v>
      </c>
      <c r="C35" s="3">
        <v>82580000</v>
      </c>
      <c r="D35" s="3">
        <v>2273567000</v>
      </c>
      <c r="E35" s="3">
        <v>0</v>
      </c>
      <c r="F35" s="3">
        <f t="shared" si="0"/>
        <v>4258987000</v>
      </c>
      <c r="G35" s="3">
        <v>93498</v>
      </c>
      <c r="H35" s="3">
        <f t="shared" si="1"/>
        <v>45551.637468181136</v>
      </c>
      <c r="I35" s="33" t="s">
        <v>67</v>
      </c>
      <c r="J35" s="3"/>
      <c r="K35" s="31"/>
      <c r="L35" s="3"/>
      <c r="M35" s="3"/>
      <c r="N35" s="3"/>
    </row>
    <row r="36" spans="1:14" ht="13.15" customHeight="1" x14ac:dyDescent="0.3">
      <c r="A36" t="s">
        <v>84</v>
      </c>
      <c r="B36" s="3">
        <v>1052847000</v>
      </c>
      <c r="C36" s="3">
        <v>65225000</v>
      </c>
      <c r="D36" s="3">
        <v>3268550000</v>
      </c>
      <c r="E36" s="3">
        <v>0</v>
      </c>
      <c r="F36" s="3">
        <f t="shared" si="0"/>
        <v>4386622000</v>
      </c>
      <c r="G36" s="3">
        <v>92991</v>
      </c>
      <c r="H36" s="3">
        <f t="shared" si="1"/>
        <v>47172.543579486184</v>
      </c>
      <c r="I36" s="33" t="s">
        <v>69</v>
      </c>
      <c r="J36" s="3"/>
      <c r="K36" s="31"/>
      <c r="L36" s="3"/>
      <c r="M36" s="3"/>
      <c r="N36" s="3"/>
    </row>
    <row r="37" spans="1:14" ht="13.15" customHeight="1" x14ac:dyDescent="0.3">
      <c r="A37" t="s">
        <v>20</v>
      </c>
      <c r="B37" s="3">
        <v>86489000</v>
      </c>
      <c r="C37" s="3">
        <v>55000</v>
      </c>
      <c r="D37" s="3">
        <v>223777000</v>
      </c>
      <c r="E37" s="3">
        <v>77000</v>
      </c>
      <c r="F37" s="3">
        <f t="shared" si="0"/>
        <v>310398000</v>
      </c>
      <c r="G37" s="3">
        <v>6445</v>
      </c>
      <c r="H37" s="3">
        <f t="shared" si="1"/>
        <v>48161.055081458493</v>
      </c>
      <c r="I37" s="33" t="s">
        <v>71</v>
      </c>
      <c r="J37" s="3"/>
      <c r="K37" s="31"/>
      <c r="L37" s="3"/>
      <c r="M37" s="3"/>
      <c r="N37" s="3"/>
    </row>
    <row r="38" spans="1:14" ht="13.15" customHeight="1" x14ac:dyDescent="0.3">
      <c r="A38" t="s">
        <v>129</v>
      </c>
      <c r="B38" s="3">
        <v>3657000</v>
      </c>
      <c r="C38" s="3">
        <v>0</v>
      </c>
      <c r="D38" s="3">
        <v>925000</v>
      </c>
      <c r="E38" s="3">
        <v>0</v>
      </c>
      <c r="F38" s="3">
        <f t="shared" si="0"/>
        <v>4582000</v>
      </c>
      <c r="G38" s="3">
        <v>95</v>
      </c>
      <c r="H38" s="3">
        <f t="shared" si="1"/>
        <v>48231.57894736842</v>
      </c>
      <c r="I38" s="33" t="s">
        <v>73</v>
      </c>
      <c r="J38" s="3"/>
      <c r="K38" s="31"/>
      <c r="L38" s="3"/>
      <c r="M38" s="3"/>
      <c r="N38" s="3"/>
    </row>
    <row r="39" spans="1:14" ht="13.15" customHeight="1" x14ac:dyDescent="0.3">
      <c r="A39" t="s">
        <v>6</v>
      </c>
      <c r="B39" s="3">
        <v>849055000</v>
      </c>
      <c r="C39" s="3">
        <v>0</v>
      </c>
      <c r="D39" s="3">
        <v>1229666000</v>
      </c>
      <c r="E39" s="3">
        <v>0</v>
      </c>
      <c r="F39" s="3">
        <f t="shared" si="0"/>
        <v>2078721000</v>
      </c>
      <c r="G39" s="3">
        <v>42513</v>
      </c>
      <c r="H39" s="3">
        <f t="shared" si="1"/>
        <v>48896.125890903961</v>
      </c>
      <c r="I39" s="33" t="s">
        <v>75</v>
      </c>
      <c r="J39" s="3"/>
      <c r="K39" s="31"/>
      <c r="L39" s="3"/>
      <c r="M39" s="3"/>
      <c r="N39" s="3"/>
    </row>
    <row r="40" spans="1:14" ht="13.15" customHeight="1" x14ac:dyDescent="0.3">
      <c r="A40" t="s">
        <v>80</v>
      </c>
      <c r="B40" s="3">
        <v>63856000</v>
      </c>
      <c r="C40" s="3">
        <v>0</v>
      </c>
      <c r="D40" s="3">
        <v>195109000</v>
      </c>
      <c r="E40" s="3">
        <v>0</v>
      </c>
      <c r="F40" s="3">
        <f t="shared" si="0"/>
        <v>258965000</v>
      </c>
      <c r="G40" s="3">
        <v>4939</v>
      </c>
      <c r="H40" s="3">
        <f t="shared" si="1"/>
        <v>52432.678679894714</v>
      </c>
      <c r="I40" s="33" t="s">
        <v>77</v>
      </c>
      <c r="J40" s="3"/>
      <c r="K40" s="31"/>
      <c r="L40" s="3"/>
      <c r="M40" s="3"/>
      <c r="N40" s="3"/>
    </row>
    <row r="41" spans="1:14" ht="13.15" customHeight="1" x14ac:dyDescent="0.3">
      <c r="A41" t="s">
        <v>44</v>
      </c>
      <c r="B41" s="3">
        <v>829268000</v>
      </c>
      <c r="C41" s="3">
        <v>0</v>
      </c>
      <c r="D41" s="3">
        <v>794381000</v>
      </c>
      <c r="E41" s="3">
        <v>0</v>
      </c>
      <c r="F41" s="3">
        <f t="shared" si="0"/>
        <v>1623649000</v>
      </c>
      <c r="G41" s="3">
        <v>29136</v>
      </c>
      <c r="H41" s="3">
        <f t="shared" si="1"/>
        <v>55726.558209774848</v>
      </c>
      <c r="I41" s="33" t="s">
        <v>79</v>
      </c>
      <c r="J41" s="3"/>
      <c r="K41" s="31"/>
      <c r="L41" s="3"/>
      <c r="M41" s="3"/>
      <c r="N41" s="3"/>
    </row>
    <row r="42" spans="1:14" ht="13.15" customHeight="1" x14ac:dyDescent="0.3">
      <c r="A42" t="s">
        <v>8</v>
      </c>
      <c r="B42" s="3">
        <v>347228000</v>
      </c>
      <c r="C42" s="3">
        <v>21123000</v>
      </c>
      <c r="D42" s="3">
        <v>1020322000</v>
      </c>
      <c r="E42" s="3">
        <v>0</v>
      </c>
      <c r="F42" s="3">
        <f t="shared" si="0"/>
        <v>1388673000</v>
      </c>
      <c r="G42" s="3">
        <v>24637</v>
      </c>
      <c r="H42" s="3">
        <f t="shared" si="1"/>
        <v>56365.344806591711</v>
      </c>
      <c r="I42" s="33" t="s">
        <v>81</v>
      </c>
      <c r="J42" s="3"/>
      <c r="K42" s="31"/>
      <c r="L42" s="3"/>
      <c r="M42" s="3"/>
      <c r="N42" s="3"/>
    </row>
    <row r="43" spans="1:14" ht="13.15" customHeight="1" x14ac:dyDescent="0.3">
      <c r="A43" t="s">
        <v>130</v>
      </c>
      <c r="B43" s="3">
        <v>253349000</v>
      </c>
      <c r="C43" s="3">
        <v>554000</v>
      </c>
      <c r="D43" s="3">
        <v>995342000</v>
      </c>
      <c r="E43" s="3">
        <v>0</v>
      </c>
      <c r="F43" s="3">
        <f t="shared" si="0"/>
        <v>1249245000</v>
      </c>
      <c r="G43" s="3">
        <v>21047</v>
      </c>
      <c r="H43" s="3">
        <f t="shared" si="1"/>
        <v>59355.014966503542</v>
      </c>
      <c r="I43" s="33" t="s">
        <v>83</v>
      </c>
      <c r="J43" s="3"/>
      <c r="K43" s="31"/>
      <c r="L43" s="3"/>
      <c r="M43" s="3"/>
      <c r="N43" s="3"/>
    </row>
    <row r="44" spans="1:14" ht="13.15" customHeight="1" x14ac:dyDescent="0.3">
      <c r="A44" t="s">
        <v>74</v>
      </c>
      <c r="B44" s="3">
        <v>151028000</v>
      </c>
      <c r="C44" s="3">
        <v>0</v>
      </c>
      <c r="D44" s="3">
        <v>145953000</v>
      </c>
      <c r="E44" s="3">
        <v>0</v>
      </c>
      <c r="F44" s="3">
        <f t="shared" si="0"/>
        <v>296981000</v>
      </c>
      <c r="G44" s="3">
        <v>4479</v>
      </c>
      <c r="H44" s="3">
        <f t="shared" si="1"/>
        <v>66305.202054029913</v>
      </c>
      <c r="I44" s="33" t="s">
        <v>85</v>
      </c>
      <c r="J44" s="3"/>
      <c r="K44" s="31"/>
      <c r="L44" s="3"/>
      <c r="M44" s="3"/>
      <c r="N44" s="3"/>
    </row>
    <row r="45" spans="1:14" ht="13.15" customHeight="1" thickBot="1" x14ac:dyDescent="0.35">
      <c r="A45" t="s">
        <v>131</v>
      </c>
      <c r="B45" s="3">
        <v>2586297000</v>
      </c>
      <c r="C45" s="3">
        <v>0</v>
      </c>
      <c r="D45" s="3">
        <v>2613048000</v>
      </c>
      <c r="E45" s="3">
        <v>0</v>
      </c>
      <c r="F45" s="3">
        <f t="shared" si="0"/>
        <v>5199345000</v>
      </c>
      <c r="G45" s="3">
        <v>77436</v>
      </c>
      <c r="H45" s="3">
        <f t="shared" si="1"/>
        <v>67143.770339377035</v>
      </c>
      <c r="I45" s="33" t="s">
        <v>87</v>
      </c>
      <c r="J45" s="3"/>
      <c r="K45" s="31"/>
      <c r="L45" s="3"/>
      <c r="M45" s="3"/>
      <c r="N45" s="3"/>
    </row>
    <row r="46" spans="1:14" ht="13.15" customHeight="1" x14ac:dyDescent="0.3">
      <c r="A46" s="37" t="s">
        <v>132</v>
      </c>
      <c r="B46" s="38">
        <v>604365000</v>
      </c>
      <c r="C46" s="38">
        <v>5295000</v>
      </c>
      <c r="D46" s="38">
        <v>778179000</v>
      </c>
      <c r="E46" s="38">
        <v>0</v>
      </c>
      <c r="F46" s="38">
        <f t="shared" si="0"/>
        <v>1387839000</v>
      </c>
      <c r="G46" s="38">
        <v>20463</v>
      </c>
      <c r="H46" s="38">
        <f t="shared" si="1"/>
        <v>67821.8736255681</v>
      </c>
      <c r="I46" s="39" t="s">
        <v>89</v>
      </c>
      <c r="J46" s="3"/>
      <c r="K46" s="31"/>
      <c r="L46" s="3"/>
      <c r="M46" s="3"/>
      <c r="N46" s="3"/>
    </row>
    <row r="47" spans="1:14" ht="13.15" customHeight="1" x14ac:dyDescent="0.3">
      <c r="A47" t="s">
        <v>133</v>
      </c>
      <c r="B47" s="3">
        <v>414377000</v>
      </c>
      <c r="C47" s="3">
        <v>0</v>
      </c>
      <c r="D47" s="3">
        <v>78358000</v>
      </c>
      <c r="E47" s="3">
        <v>0</v>
      </c>
      <c r="F47" s="3">
        <f t="shared" si="0"/>
        <v>492735000</v>
      </c>
      <c r="G47" s="3">
        <v>5902</v>
      </c>
      <c r="H47" s="3">
        <f t="shared" si="1"/>
        <v>83486.10640460861</v>
      </c>
      <c r="I47" s="33" t="s">
        <v>91</v>
      </c>
      <c r="J47" s="3"/>
      <c r="K47" s="31"/>
      <c r="L47" s="3"/>
      <c r="M47" s="3"/>
      <c r="N47" s="3"/>
    </row>
    <row r="48" spans="1:14" ht="13.15" customHeight="1" x14ac:dyDescent="0.3">
      <c r="A48" t="s">
        <v>68</v>
      </c>
      <c r="B48" s="3">
        <v>490362000</v>
      </c>
      <c r="C48" s="3">
        <v>0</v>
      </c>
      <c r="D48" s="3">
        <v>260782000</v>
      </c>
      <c r="E48" s="3">
        <v>0</v>
      </c>
      <c r="F48" s="3">
        <f t="shared" si="0"/>
        <v>751144000</v>
      </c>
      <c r="G48" s="3">
        <v>7800</v>
      </c>
      <c r="H48" s="3">
        <f t="shared" si="1"/>
        <v>96300.512820512828</v>
      </c>
      <c r="I48" s="33" t="s">
        <v>93</v>
      </c>
      <c r="J48" s="3"/>
      <c r="K48" s="31"/>
      <c r="L48" s="3"/>
      <c r="M48" s="3"/>
      <c r="N48" s="3"/>
    </row>
    <row r="49" spans="1:14" ht="13.15" customHeight="1" x14ac:dyDescent="0.3">
      <c r="A49" t="s">
        <v>98</v>
      </c>
      <c r="B49" s="3">
        <v>1306870000</v>
      </c>
      <c r="C49" s="3">
        <v>68514000</v>
      </c>
      <c r="D49" s="3">
        <v>4748270000</v>
      </c>
      <c r="E49" s="3">
        <v>0</v>
      </c>
      <c r="F49" s="3">
        <f t="shared" si="0"/>
        <v>6123654000</v>
      </c>
      <c r="G49" s="3">
        <v>61452</v>
      </c>
      <c r="H49" s="3">
        <f t="shared" si="1"/>
        <v>99649.384885764506</v>
      </c>
      <c r="I49" s="33" t="s">
        <v>95</v>
      </c>
      <c r="J49" s="3"/>
      <c r="K49" s="31"/>
      <c r="L49" s="3"/>
      <c r="M49" s="3"/>
      <c r="N49" s="3"/>
    </row>
    <row r="50" spans="1:14" ht="13.15" customHeight="1" x14ac:dyDescent="0.25">
      <c r="A50" t="s">
        <v>134</v>
      </c>
      <c r="B50" s="3">
        <v>405940000</v>
      </c>
      <c r="C50" s="3">
        <v>5364000</v>
      </c>
      <c r="D50" s="3">
        <v>505568000</v>
      </c>
      <c r="E50" s="3">
        <v>0</v>
      </c>
      <c r="F50" s="3">
        <f t="shared" si="0"/>
        <v>916872000</v>
      </c>
      <c r="G50" s="3">
        <v>8571</v>
      </c>
      <c r="H50" s="3">
        <f t="shared" si="1"/>
        <v>106973.74868743437</v>
      </c>
      <c r="I50" s="33" t="s">
        <v>97</v>
      </c>
      <c r="J50" s="3"/>
      <c r="K50" s="31"/>
      <c r="L50" s="3"/>
      <c r="M50" s="3"/>
      <c r="N50" s="3"/>
    </row>
    <row r="51" spans="1:14" ht="13.15" customHeight="1" x14ac:dyDescent="0.3">
      <c r="A51" t="s">
        <v>135</v>
      </c>
      <c r="B51" s="3">
        <v>41221000</v>
      </c>
      <c r="C51" s="3">
        <v>0</v>
      </c>
      <c r="D51" s="3">
        <v>326578000</v>
      </c>
      <c r="E51" s="3">
        <v>0</v>
      </c>
      <c r="F51" s="3">
        <f t="shared" si="0"/>
        <v>367799000</v>
      </c>
      <c r="G51" s="3">
        <v>3317</v>
      </c>
      <c r="H51" s="3">
        <f t="shared" si="1"/>
        <v>110883.02683147423</v>
      </c>
      <c r="I51" s="33" t="s">
        <v>99</v>
      </c>
      <c r="J51" s="3"/>
      <c r="K51" s="31"/>
      <c r="L51" s="3"/>
      <c r="M51" s="3"/>
      <c r="N51" s="3"/>
    </row>
    <row r="52" spans="1:14" ht="13.15" customHeight="1" x14ac:dyDescent="0.3">
      <c r="A52" t="s">
        <v>136</v>
      </c>
      <c r="B52" s="3">
        <v>559059000</v>
      </c>
      <c r="C52" s="3">
        <v>29575000</v>
      </c>
      <c r="D52" s="3">
        <v>2952064000</v>
      </c>
      <c r="E52" s="3">
        <v>0</v>
      </c>
      <c r="F52" s="3">
        <f t="shared" si="0"/>
        <v>3540698000</v>
      </c>
      <c r="G52" s="3">
        <v>31462</v>
      </c>
      <c r="H52" s="3">
        <f t="shared" si="1"/>
        <v>112538.87229038205</v>
      </c>
      <c r="I52" s="33" t="s">
        <v>101</v>
      </c>
      <c r="J52" s="3"/>
      <c r="K52" s="31"/>
      <c r="L52" s="3"/>
      <c r="M52" s="3"/>
      <c r="N52" s="3"/>
    </row>
    <row r="53" spans="1:14" ht="13.15" customHeight="1" x14ac:dyDescent="0.3">
      <c r="A53" t="s">
        <v>36</v>
      </c>
      <c r="B53" s="3">
        <v>2852792000</v>
      </c>
      <c r="C53" s="3">
        <v>20071000</v>
      </c>
      <c r="D53" s="3">
        <v>1498080000</v>
      </c>
      <c r="E53" s="3">
        <v>0</v>
      </c>
      <c r="F53" s="3">
        <f t="shared" si="0"/>
        <v>4370943000</v>
      </c>
      <c r="G53" s="3">
        <v>35697</v>
      </c>
      <c r="H53" s="3">
        <f t="shared" si="1"/>
        <v>122445.66770316834</v>
      </c>
      <c r="I53" s="33" t="s">
        <v>103</v>
      </c>
      <c r="J53" s="3"/>
      <c r="K53" s="31"/>
      <c r="L53" s="3"/>
      <c r="M53" s="3"/>
      <c r="N53" s="3"/>
    </row>
    <row r="54" spans="1:14" ht="13.15" customHeight="1" x14ac:dyDescent="0.3">
      <c r="A54" t="s">
        <v>137</v>
      </c>
      <c r="B54" s="3">
        <v>2147768000</v>
      </c>
      <c r="C54" s="3">
        <v>0</v>
      </c>
      <c r="D54" s="3">
        <v>396463000</v>
      </c>
      <c r="E54" s="3">
        <v>0</v>
      </c>
      <c r="F54" s="3">
        <f t="shared" si="0"/>
        <v>2544231000</v>
      </c>
      <c r="G54" s="3">
        <v>18851</v>
      </c>
      <c r="H54" s="3">
        <f t="shared" si="1"/>
        <v>134965.30688027162</v>
      </c>
      <c r="I54" s="33" t="s">
        <v>105</v>
      </c>
      <c r="J54" s="3"/>
      <c r="K54" s="31"/>
      <c r="L54" s="3"/>
      <c r="M54" s="3"/>
      <c r="N54" s="3"/>
    </row>
    <row r="55" spans="1:14" ht="13.15" customHeight="1" x14ac:dyDescent="0.3">
      <c r="A55" t="s">
        <v>138</v>
      </c>
      <c r="B55" s="3">
        <v>30450000</v>
      </c>
      <c r="C55" s="3">
        <v>99000</v>
      </c>
      <c r="D55" s="3">
        <v>3632000</v>
      </c>
      <c r="E55" s="3">
        <v>0</v>
      </c>
      <c r="F55" s="3">
        <f t="shared" si="0"/>
        <v>34181000</v>
      </c>
      <c r="G55" s="3">
        <v>161</v>
      </c>
      <c r="H55" s="3">
        <f t="shared" si="1"/>
        <v>212304.34782608695</v>
      </c>
      <c r="I55" s="33" t="s">
        <v>107</v>
      </c>
      <c r="J55" s="3"/>
      <c r="K55" s="31"/>
      <c r="L55" s="3"/>
      <c r="M55" s="3"/>
      <c r="N55" s="3"/>
    </row>
    <row r="56" spans="1:14" ht="13.15" customHeight="1" x14ac:dyDescent="0.3">
      <c r="A56" t="s">
        <v>96</v>
      </c>
      <c r="B56" s="3">
        <v>2271738000</v>
      </c>
      <c r="C56" s="3">
        <v>17589000</v>
      </c>
      <c r="D56" s="3">
        <v>2228655000</v>
      </c>
      <c r="E56" s="3">
        <v>0</v>
      </c>
      <c r="F56" s="3">
        <f t="shared" si="0"/>
        <v>4517982000</v>
      </c>
      <c r="G56" s="3">
        <v>21024</v>
      </c>
      <c r="H56" s="3">
        <f t="shared" si="1"/>
        <v>214896.40410958903</v>
      </c>
      <c r="I56" s="33" t="s">
        <v>139</v>
      </c>
      <c r="J56" s="3"/>
      <c r="K56" s="31"/>
      <c r="L56" s="3"/>
      <c r="M56" s="3"/>
      <c r="N56" s="3"/>
    </row>
    <row r="57" spans="1:14" ht="13.15" customHeight="1" x14ac:dyDescent="0.3">
      <c r="A57" t="s">
        <v>102</v>
      </c>
      <c r="B57" s="3">
        <v>410758000</v>
      </c>
      <c r="C57" s="3">
        <v>15671000</v>
      </c>
      <c r="D57" s="3">
        <v>2398365000</v>
      </c>
      <c r="E57" s="3">
        <v>0</v>
      </c>
      <c r="F57" s="3">
        <f t="shared" si="0"/>
        <v>2824794000</v>
      </c>
      <c r="G57" s="3">
        <v>9937</v>
      </c>
      <c r="H57" s="3">
        <f t="shared" si="1"/>
        <v>284270.30290832242</v>
      </c>
      <c r="I57" s="33" t="s">
        <v>140</v>
      </c>
      <c r="J57" s="3"/>
      <c r="K57" s="31"/>
      <c r="L57" s="3"/>
      <c r="M57" s="3"/>
      <c r="N57" s="3"/>
    </row>
    <row r="58" spans="1:14" ht="13.15" customHeight="1" x14ac:dyDescent="0.3">
      <c r="A58" t="s">
        <v>106</v>
      </c>
      <c r="B58" s="3">
        <v>879245000</v>
      </c>
      <c r="C58" s="3">
        <v>18815000</v>
      </c>
      <c r="D58" s="3">
        <v>1096772000</v>
      </c>
      <c r="E58" s="3">
        <v>0</v>
      </c>
      <c r="F58" s="3">
        <f t="shared" si="0"/>
        <v>1994832000</v>
      </c>
      <c r="G58" s="3">
        <v>5553</v>
      </c>
      <c r="H58" s="3">
        <f t="shared" si="1"/>
        <v>359235.00810372771</v>
      </c>
      <c r="I58" s="33" t="s">
        <v>141</v>
      </c>
      <c r="J58" s="3"/>
      <c r="K58" s="31"/>
      <c r="L58" s="3"/>
      <c r="M58" s="3"/>
      <c r="N58" s="3"/>
    </row>
    <row r="59" spans="1:14" ht="13.15" customHeight="1" x14ac:dyDescent="0.3">
      <c r="A59" t="s">
        <v>142</v>
      </c>
      <c r="B59" s="3">
        <v>317256000</v>
      </c>
      <c r="C59" s="3">
        <v>0</v>
      </c>
      <c r="D59" s="3">
        <v>2561728000</v>
      </c>
      <c r="E59" s="3">
        <v>0</v>
      </c>
      <c r="F59" s="3">
        <f t="shared" si="0"/>
        <v>2878984000</v>
      </c>
      <c r="G59" s="3">
        <v>7136</v>
      </c>
      <c r="H59" s="3">
        <f t="shared" si="1"/>
        <v>403445.067264574</v>
      </c>
      <c r="I59" s="33" t="s">
        <v>143</v>
      </c>
      <c r="J59" s="3"/>
      <c r="K59" s="31"/>
      <c r="L59" s="3"/>
      <c r="M59" s="3"/>
      <c r="N59" s="3"/>
    </row>
    <row r="60" spans="1:14" ht="14.45" x14ac:dyDescent="0.3">
      <c r="A60" s="40" t="s">
        <v>108</v>
      </c>
      <c r="B60" s="19">
        <f>SUM(B5:B59)</f>
        <v>34803240000</v>
      </c>
      <c r="C60" s="19">
        <f t="shared" ref="C60:G60" si="2">SUM(C5:C59)</f>
        <v>666924000</v>
      </c>
      <c r="D60" s="19">
        <f t="shared" si="2"/>
        <v>55159328000</v>
      </c>
      <c r="E60" s="19">
        <f t="shared" si="2"/>
        <v>25109000</v>
      </c>
      <c r="F60" s="19">
        <f t="shared" si="2"/>
        <v>90654601000</v>
      </c>
      <c r="G60" s="19">
        <f t="shared" si="2"/>
        <v>1851240</v>
      </c>
      <c r="H60" s="3"/>
    </row>
    <row r="61" spans="1:14" ht="13.15" customHeight="1" thickBot="1" x14ac:dyDescent="0.35">
      <c r="A61" s="15"/>
      <c r="B61" s="16"/>
      <c r="C61" s="16"/>
      <c r="D61" s="16"/>
      <c r="E61" s="16"/>
      <c r="F61" s="16"/>
      <c r="G61" s="16"/>
      <c r="H61" s="3"/>
    </row>
    <row r="62" spans="1:14" ht="14.45" x14ac:dyDescent="0.3">
      <c r="F62" s="41" t="s">
        <v>109</v>
      </c>
      <c r="G62" s="42"/>
      <c r="H62" s="43">
        <f>+F60/G60</f>
        <v>48969.664117024266</v>
      </c>
    </row>
    <row r="63" spans="1:14" ht="10.9" customHeight="1" x14ac:dyDescent="0.3">
      <c r="F63" s="44"/>
      <c r="G63" s="45"/>
      <c r="H63" s="46"/>
    </row>
    <row r="64" spans="1:14" ht="14.45" x14ac:dyDescent="0.3">
      <c r="F64" s="44" t="s">
        <v>144</v>
      </c>
      <c r="G64" s="47"/>
      <c r="H64" s="48">
        <f>_xlfn.QUARTILE.INC(H5:H59,1)</f>
        <v>30124.50375862878</v>
      </c>
    </row>
    <row r="65" spans="6:8" ht="14.45" x14ac:dyDescent="0.3">
      <c r="F65" s="44" t="s">
        <v>145</v>
      </c>
      <c r="G65" s="47"/>
      <c r="H65" s="48">
        <f>_xlfn.QUARTILE.INC(H5:H59,2)</f>
        <v>42070.704012112037</v>
      </c>
    </row>
    <row r="66" spans="6:8" thickBot="1" x14ac:dyDescent="0.35">
      <c r="F66" s="49" t="s">
        <v>146</v>
      </c>
      <c r="G66" s="50"/>
      <c r="H66" s="51">
        <f>_xlfn.QUARTILE.INC(H5:H59,3)</f>
        <v>67482.821982472567</v>
      </c>
    </row>
  </sheetData>
  <pageMargins left="1" right="1" top="1" bottom="1" header="0.3" footer="0.3"/>
  <pageSetup scale="60" fitToHeight="0" orientation="portrait" r:id="rId1"/>
  <ignoredErrors>
    <ignoredError sqref="I5:I5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zoomScaleNormal="100" workbookViewId="0">
      <selection activeCell="G42" sqref="G42"/>
    </sheetView>
  </sheetViews>
  <sheetFormatPr defaultColWidth="8.85546875" defaultRowHeight="14.25" x14ac:dyDescent="0.25"/>
  <cols>
    <col min="1" max="1" width="34.7109375" style="67" bestFit="1" customWidth="1"/>
    <col min="2" max="2" width="17.85546875" style="67" bestFit="1" customWidth="1"/>
    <col min="3" max="3" width="22.7109375" style="67" bestFit="1" customWidth="1"/>
    <col min="4" max="4" width="19.5703125" style="67" bestFit="1" customWidth="1"/>
    <col min="5" max="5" width="10" style="67" bestFit="1" customWidth="1"/>
    <col min="6" max="16384" width="8.85546875" style="67"/>
  </cols>
  <sheetData>
    <row r="1" spans="1:8" ht="11.65" customHeight="1" x14ac:dyDescent="0.3">
      <c r="A1" s="66" t="s">
        <v>177</v>
      </c>
      <c r="B1" s="66" t="s">
        <v>0</v>
      </c>
    </row>
    <row r="2" spans="1:8" ht="3" customHeight="1" x14ac:dyDescent="0.3"/>
    <row r="3" spans="1:8" ht="10.5" customHeight="1" x14ac:dyDescent="0.3">
      <c r="A3" s="68" t="s">
        <v>1</v>
      </c>
      <c r="B3" s="68" t="s">
        <v>178</v>
      </c>
      <c r="C3" s="68" t="s">
        <v>179</v>
      </c>
      <c r="D3" s="68" t="s">
        <v>180</v>
      </c>
      <c r="E3" s="68" t="s">
        <v>5</v>
      </c>
    </row>
    <row r="4" spans="1:8" ht="11.65" customHeight="1" x14ac:dyDescent="0.3">
      <c r="A4" s="67" t="s">
        <v>154</v>
      </c>
      <c r="B4" s="69">
        <v>914176000</v>
      </c>
      <c r="C4" s="69">
        <v>390143655</v>
      </c>
      <c r="D4" s="70">
        <f>+B4/C4</f>
        <v>2.343177925064551</v>
      </c>
      <c r="E4" s="71" t="s">
        <v>7</v>
      </c>
      <c r="G4" s="72"/>
      <c r="H4" s="70"/>
    </row>
    <row r="5" spans="1:8" ht="11.65" customHeight="1" x14ac:dyDescent="0.3">
      <c r="A5" s="67" t="s">
        <v>124</v>
      </c>
      <c r="B5" s="69">
        <v>3238786000</v>
      </c>
      <c r="C5" s="69">
        <v>1261955922</v>
      </c>
      <c r="D5" s="70">
        <f t="shared" ref="D5:D66" si="0">+B5/C5</f>
        <v>2.5664810818962978</v>
      </c>
      <c r="E5" s="71" t="s">
        <v>9</v>
      </c>
      <c r="G5" s="72"/>
      <c r="H5" s="70"/>
    </row>
    <row r="6" spans="1:8" ht="11.65" customHeight="1" x14ac:dyDescent="0.3">
      <c r="A6" s="67" t="s">
        <v>104</v>
      </c>
      <c r="B6" s="69">
        <v>2220044000</v>
      </c>
      <c r="C6" s="69">
        <v>798580632</v>
      </c>
      <c r="D6" s="70">
        <f t="shared" si="0"/>
        <v>2.7799872812342388</v>
      </c>
      <c r="E6" s="71" t="s">
        <v>11</v>
      </c>
      <c r="G6" s="72"/>
      <c r="H6" s="70"/>
    </row>
    <row r="7" spans="1:8" ht="10.9" customHeight="1" x14ac:dyDescent="0.3">
      <c r="A7" s="67" t="s">
        <v>153</v>
      </c>
      <c r="B7" s="69">
        <v>1542533000</v>
      </c>
      <c r="C7" s="69">
        <v>553521802</v>
      </c>
      <c r="D7" s="70">
        <f t="shared" si="0"/>
        <v>2.7867610533613631</v>
      </c>
      <c r="E7" s="71" t="s">
        <v>13</v>
      </c>
      <c r="G7" s="72"/>
      <c r="H7" s="70"/>
    </row>
    <row r="8" spans="1:8" ht="10.9" customHeight="1" x14ac:dyDescent="0.3">
      <c r="A8" s="67" t="s">
        <v>22</v>
      </c>
      <c r="B8" s="69">
        <v>2246416000</v>
      </c>
      <c r="C8" s="69">
        <v>654062335</v>
      </c>
      <c r="D8" s="70">
        <f t="shared" si="0"/>
        <v>3.434559490419212</v>
      </c>
      <c r="E8" s="71" t="s">
        <v>15</v>
      </c>
      <c r="G8" s="72"/>
      <c r="H8" s="70"/>
    </row>
    <row r="9" spans="1:8" ht="10.9" customHeight="1" x14ac:dyDescent="0.3">
      <c r="A9" s="67" t="s">
        <v>12</v>
      </c>
      <c r="B9" s="69">
        <v>1850328000</v>
      </c>
      <c r="C9" s="69">
        <v>531852628</v>
      </c>
      <c r="D9" s="70">
        <f t="shared" si="0"/>
        <v>3.4790238923102583</v>
      </c>
      <c r="E9" s="71" t="s">
        <v>17</v>
      </c>
      <c r="G9" s="72"/>
      <c r="H9" s="70"/>
    </row>
    <row r="10" spans="1:8" ht="10.9" customHeight="1" x14ac:dyDescent="0.3">
      <c r="A10" s="67" t="s">
        <v>68</v>
      </c>
      <c r="B10" s="69">
        <v>493866000</v>
      </c>
      <c r="C10" s="69">
        <v>133872554</v>
      </c>
      <c r="D10" s="70">
        <f t="shared" si="0"/>
        <v>3.6890758056352611</v>
      </c>
      <c r="E10" s="71" t="s">
        <v>19</v>
      </c>
      <c r="G10" s="72"/>
      <c r="H10" s="70"/>
    </row>
    <row r="11" spans="1:8" ht="10.9" customHeight="1" x14ac:dyDescent="0.3">
      <c r="A11" s="67" t="s">
        <v>8</v>
      </c>
      <c r="B11" s="69">
        <v>594800000</v>
      </c>
      <c r="C11" s="69">
        <v>142560334</v>
      </c>
      <c r="D11" s="70">
        <f t="shared" si="0"/>
        <v>4.1722685638489034</v>
      </c>
      <c r="E11" s="71" t="s">
        <v>21</v>
      </c>
      <c r="G11" s="72"/>
      <c r="H11" s="70"/>
    </row>
    <row r="12" spans="1:8" ht="10.9" customHeight="1" x14ac:dyDescent="0.3">
      <c r="A12" s="94" t="s">
        <v>132</v>
      </c>
      <c r="B12" s="95">
        <v>804268000</v>
      </c>
      <c r="C12" s="95">
        <v>188133938</v>
      </c>
      <c r="D12" s="93">
        <f t="shared" si="0"/>
        <v>4.2749756293306316</v>
      </c>
      <c r="E12" s="96" t="s">
        <v>23</v>
      </c>
      <c r="G12" s="72"/>
      <c r="H12" s="70"/>
    </row>
    <row r="13" spans="1:8" ht="10.9" customHeight="1" x14ac:dyDescent="0.3">
      <c r="A13" s="67" t="s">
        <v>181</v>
      </c>
      <c r="B13" s="69">
        <v>1014725000</v>
      </c>
      <c r="C13" s="69">
        <v>230462903</v>
      </c>
      <c r="D13" s="70">
        <f t="shared" si="0"/>
        <v>4.4029862801823683</v>
      </c>
      <c r="E13" s="71" t="s">
        <v>25</v>
      </c>
      <c r="G13" s="72"/>
      <c r="H13" s="70"/>
    </row>
    <row r="14" spans="1:8" ht="10.9" customHeight="1" x14ac:dyDescent="0.3">
      <c r="A14" s="67" t="s">
        <v>66</v>
      </c>
      <c r="B14" s="69">
        <v>2526272000</v>
      </c>
      <c r="C14" s="69">
        <v>548868105</v>
      </c>
      <c r="D14" s="70">
        <f t="shared" si="0"/>
        <v>4.6026941208398329</v>
      </c>
      <c r="E14" s="71" t="s">
        <v>27</v>
      </c>
      <c r="G14" s="72"/>
      <c r="H14" s="70"/>
    </row>
    <row r="15" spans="1:8" ht="10.9" customHeight="1" x14ac:dyDescent="0.3">
      <c r="A15" s="67" t="s">
        <v>64</v>
      </c>
      <c r="B15" s="69">
        <v>3366104000</v>
      </c>
      <c r="C15" s="69">
        <v>729031075</v>
      </c>
      <c r="D15" s="70">
        <f t="shared" si="0"/>
        <v>4.61722979366826</v>
      </c>
      <c r="E15" s="71" t="s">
        <v>29</v>
      </c>
      <c r="G15" s="72"/>
      <c r="H15" s="70"/>
    </row>
    <row r="16" spans="1:8" ht="10.9" customHeight="1" x14ac:dyDescent="0.3">
      <c r="A16" s="67" t="s">
        <v>20</v>
      </c>
      <c r="B16" s="69">
        <v>252264000</v>
      </c>
      <c r="C16" s="69">
        <v>54038629</v>
      </c>
      <c r="D16" s="70">
        <f t="shared" si="0"/>
        <v>4.6682161384960379</v>
      </c>
      <c r="E16" s="71" t="s">
        <v>31</v>
      </c>
      <c r="G16" s="72"/>
      <c r="H16" s="70"/>
    </row>
    <row r="17" spans="1:8" ht="10.9" customHeight="1" x14ac:dyDescent="0.3">
      <c r="A17" s="67" t="s">
        <v>50</v>
      </c>
      <c r="B17" s="69">
        <v>4456106000</v>
      </c>
      <c r="C17" s="69">
        <v>944085036</v>
      </c>
      <c r="D17" s="70">
        <f t="shared" si="0"/>
        <v>4.7200260888363452</v>
      </c>
      <c r="E17" s="71" t="s">
        <v>33</v>
      </c>
      <c r="G17" s="72"/>
      <c r="H17" s="70"/>
    </row>
    <row r="18" spans="1:8" ht="10.9" customHeight="1" x14ac:dyDescent="0.3">
      <c r="A18" s="67" t="s">
        <v>54</v>
      </c>
      <c r="B18" s="69">
        <v>324189000</v>
      </c>
      <c r="C18" s="69">
        <v>68276472</v>
      </c>
      <c r="D18" s="70">
        <f t="shared" si="0"/>
        <v>4.7481803101952895</v>
      </c>
      <c r="E18" s="71" t="s">
        <v>35</v>
      </c>
      <c r="G18" s="72"/>
      <c r="H18" s="70"/>
    </row>
    <row r="19" spans="1:8" ht="11.65" customHeight="1" thickBot="1" x14ac:dyDescent="0.35">
      <c r="A19" s="73" t="s">
        <v>24</v>
      </c>
      <c r="B19" s="74">
        <v>907873000</v>
      </c>
      <c r="C19" s="74">
        <v>190105740</v>
      </c>
      <c r="D19" s="75">
        <f t="shared" si="0"/>
        <v>4.7756211885027771</v>
      </c>
      <c r="E19" s="76" t="s">
        <v>37</v>
      </c>
      <c r="G19" s="72"/>
      <c r="H19" s="70"/>
    </row>
    <row r="20" spans="1:8" ht="10.9" customHeight="1" x14ac:dyDescent="0.3">
      <c r="A20" s="77" t="s">
        <v>36</v>
      </c>
      <c r="B20" s="78">
        <v>3919392000</v>
      </c>
      <c r="C20" s="78">
        <v>812246104</v>
      </c>
      <c r="D20" s="79">
        <f t="shared" si="0"/>
        <v>4.8253749457196538</v>
      </c>
      <c r="E20" s="80" t="s">
        <v>39</v>
      </c>
      <c r="G20" s="72"/>
      <c r="H20" s="70"/>
    </row>
    <row r="21" spans="1:8" ht="10.9" customHeight="1" x14ac:dyDescent="0.3">
      <c r="A21" s="67" t="s">
        <v>18</v>
      </c>
      <c r="B21" s="69">
        <v>2020485000</v>
      </c>
      <c r="C21" s="69">
        <v>418526679</v>
      </c>
      <c r="D21" s="70">
        <f t="shared" si="0"/>
        <v>4.8276133909255519</v>
      </c>
      <c r="E21" s="71" t="s">
        <v>41</v>
      </c>
      <c r="G21" s="72"/>
      <c r="H21" s="70"/>
    </row>
    <row r="22" spans="1:8" ht="10.9" customHeight="1" x14ac:dyDescent="0.3">
      <c r="A22" s="67" t="s">
        <v>30</v>
      </c>
      <c r="B22" s="69">
        <v>338039000</v>
      </c>
      <c r="C22" s="69">
        <v>69746364</v>
      </c>
      <c r="D22" s="70">
        <f t="shared" si="0"/>
        <v>4.8466899292413297</v>
      </c>
      <c r="E22" s="71" t="s">
        <v>43</v>
      </c>
      <c r="G22" s="72"/>
      <c r="H22" s="70"/>
    </row>
    <row r="23" spans="1:8" ht="10.9" customHeight="1" x14ac:dyDescent="0.3">
      <c r="A23" s="67" t="s">
        <v>34</v>
      </c>
      <c r="B23" s="69">
        <v>795839000</v>
      </c>
      <c r="C23" s="69">
        <v>160661861</v>
      </c>
      <c r="D23" s="70">
        <f t="shared" si="0"/>
        <v>4.9535029349622688</v>
      </c>
      <c r="E23" s="71" t="s">
        <v>45</v>
      </c>
      <c r="G23" s="72"/>
      <c r="H23" s="70"/>
    </row>
    <row r="24" spans="1:8" ht="10.9" customHeight="1" x14ac:dyDescent="0.3">
      <c r="A24" s="67" t="s">
        <v>130</v>
      </c>
      <c r="B24" s="69">
        <v>1283653000</v>
      </c>
      <c r="C24" s="69">
        <v>257784687</v>
      </c>
      <c r="D24" s="70">
        <f t="shared" si="0"/>
        <v>4.9795548949732611</v>
      </c>
      <c r="E24" s="71" t="s">
        <v>47</v>
      </c>
      <c r="G24" s="72"/>
      <c r="H24" s="70"/>
    </row>
    <row r="25" spans="1:8" ht="10.9" customHeight="1" x14ac:dyDescent="0.3">
      <c r="A25" s="67" t="s">
        <v>28</v>
      </c>
      <c r="B25" s="69">
        <v>173056000</v>
      </c>
      <c r="C25" s="69">
        <v>32189773</v>
      </c>
      <c r="D25" s="70">
        <f t="shared" si="0"/>
        <v>5.3761174395358422</v>
      </c>
      <c r="E25" s="71" t="s">
        <v>49</v>
      </c>
      <c r="G25" s="72"/>
      <c r="H25" s="70"/>
    </row>
    <row r="26" spans="1:8" ht="10.9" customHeight="1" x14ac:dyDescent="0.3">
      <c r="A26" s="67" t="s">
        <v>60</v>
      </c>
      <c r="B26" s="69">
        <v>2271589000</v>
      </c>
      <c r="C26" s="69">
        <v>412236893</v>
      </c>
      <c r="D26" s="70">
        <f t="shared" si="0"/>
        <v>5.5103971492430199</v>
      </c>
      <c r="E26" s="71" t="s">
        <v>51</v>
      </c>
      <c r="G26" s="72"/>
      <c r="H26" s="70"/>
    </row>
    <row r="27" spans="1:8" ht="10.9" customHeight="1" x14ac:dyDescent="0.3">
      <c r="A27" s="67" t="s">
        <v>46</v>
      </c>
      <c r="B27" s="69">
        <v>996053000</v>
      </c>
      <c r="C27" s="69">
        <v>176102973</v>
      </c>
      <c r="D27" s="70">
        <f t="shared" si="0"/>
        <v>5.6560828192264534</v>
      </c>
      <c r="E27" s="71" t="s">
        <v>53</v>
      </c>
      <c r="G27" s="72"/>
      <c r="H27" s="70"/>
    </row>
    <row r="28" spans="1:8" ht="10.9" customHeight="1" x14ac:dyDescent="0.3">
      <c r="A28" s="67" t="s">
        <v>32</v>
      </c>
      <c r="B28" s="69">
        <v>768954000</v>
      </c>
      <c r="C28" s="69">
        <v>135449538</v>
      </c>
      <c r="D28" s="70">
        <f t="shared" si="0"/>
        <v>5.6770514787580888</v>
      </c>
      <c r="E28" s="71" t="s">
        <v>55</v>
      </c>
      <c r="G28" s="72"/>
      <c r="H28" s="70"/>
    </row>
    <row r="29" spans="1:8" ht="10.9" customHeight="1" x14ac:dyDescent="0.3">
      <c r="A29" s="67" t="s">
        <v>94</v>
      </c>
      <c r="B29" s="69">
        <v>460270000</v>
      </c>
      <c r="C29" s="69">
        <v>77952447</v>
      </c>
      <c r="D29" s="70">
        <f t="shared" si="0"/>
        <v>5.9044971352855669</v>
      </c>
      <c r="E29" s="71" t="s">
        <v>57</v>
      </c>
      <c r="G29" s="72"/>
      <c r="H29" s="70"/>
    </row>
    <row r="30" spans="1:8" ht="10.9" customHeight="1" x14ac:dyDescent="0.3">
      <c r="A30" s="67" t="s">
        <v>86</v>
      </c>
      <c r="B30" s="69">
        <v>962115000</v>
      </c>
      <c r="C30" s="69">
        <v>160385244</v>
      </c>
      <c r="D30" s="70">
        <f t="shared" si="0"/>
        <v>5.9987750494054177</v>
      </c>
      <c r="E30" s="71" t="s">
        <v>59</v>
      </c>
      <c r="G30" s="72"/>
      <c r="H30" s="70"/>
    </row>
    <row r="31" spans="1:8" ht="10.9" customHeight="1" x14ac:dyDescent="0.3">
      <c r="A31" s="67" t="s">
        <v>48</v>
      </c>
      <c r="B31" s="69">
        <v>1005864000</v>
      </c>
      <c r="C31" s="69">
        <v>163834880</v>
      </c>
      <c r="D31" s="70">
        <f t="shared" si="0"/>
        <v>6.1394984999531239</v>
      </c>
      <c r="E31" s="71" t="s">
        <v>61</v>
      </c>
      <c r="G31" s="72"/>
      <c r="H31" s="70"/>
    </row>
    <row r="32" spans="1:8" ht="10.9" customHeight="1" x14ac:dyDescent="0.3">
      <c r="A32" s="67" t="s">
        <v>58</v>
      </c>
      <c r="B32" s="69">
        <v>7940739000</v>
      </c>
      <c r="C32" s="69">
        <v>1293221462</v>
      </c>
      <c r="D32" s="70">
        <f t="shared" si="0"/>
        <v>6.140277774016714</v>
      </c>
      <c r="E32" s="71" t="s">
        <v>63</v>
      </c>
      <c r="G32" s="72"/>
      <c r="H32" s="70"/>
    </row>
    <row r="33" spans="1:8" ht="10.9" customHeight="1" x14ac:dyDescent="0.3">
      <c r="A33" s="67" t="s">
        <v>40</v>
      </c>
      <c r="B33" s="69">
        <v>529823000</v>
      </c>
      <c r="C33" s="69">
        <v>85612967</v>
      </c>
      <c r="D33" s="70">
        <f t="shared" si="0"/>
        <v>6.1885835588433702</v>
      </c>
      <c r="E33" s="71" t="s">
        <v>65</v>
      </c>
      <c r="G33" s="72"/>
      <c r="H33" s="70"/>
    </row>
    <row r="34" spans="1:8" ht="10.9" customHeight="1" x14ac:dyDescent="0.3">
      <c r="A34" s="67" t="s">
        <v>38</v>
      </c>
      <c r="B34" s="69">
        <v>701053000</v>
      </c>
      <c r="C34" s="69">
        <v>113154885</v>
      </c>
      <c r="D34" s="70">
        <f t="shared" si="0"/>
        <v>6.1955168793640683</v>
      </c>
      <c r="E34" s="71" t="s">
        <v>67</v>
      </c>
      <c r="G34" s="72"/>
      <c r="H34" s="70"/>
    </row>
    <row r="35" spans="1:8" ht="11.65" customHeight="1" thickBot="1" x14ac:dyDescent="0.35">
      <c r="A35" s="67" t="s">
        <v>56</v>
      </c>
      <c r="B35" s="69">
        <v>91869000</v>
      </c>
      <c r="C35" s="69">
        <v>14747635</v>
      </c>
      <c r="D35" s="70">
        <f t="shared" si="0"/>
        <v>6.2294055962193262</v>
      </c>
      <c r="E35" s="71" t="s">
        <v>69</v>
      </c>
      <c r="G35" s="72"/>
      <c r="H35" s="70"/>
    </row>
    <row r="36" spans="1:8" ht="10.9" customHeight="1" x14ac:dyDescent="0.3">
      <c r="A36" s="77" t="s">
        <v>156</v>
      </c>
      <c r="B36" s="78">
        <v>435467000</v>
      </c>
      <c r="C36" s="78">
        <v>69574385</v>
      </c>
      <c r="D36" s="79">
        <f t="shared" si="0"/>
        <v>6.2590132848461399</v>
      </c>
      <c r="E36" s="80" t="s">
        <v>71</v>
      </c>
      <c r="G36" s="72"/>
      <c r="H36" s="70"/>
    </row>
    <row r="37" spans="1:8" ht="10.9" customHeight="1" x14ac:dyDescent="0.3">
      <c r="A37" s="67" t="s">
        <v>14</v>
      </c>
      <c r="B37" s="69">
        <v>297044000</v>
      </c>
      <c r="C37" s="69">
        <v>46762091</v>
      </c>
      <c r="D37" s="70">
        <f t="shared" si="0"/>
        <v>6.3522394667937325</v>
      </c>
      <c r="E37" s="71" t="s">
        <v>73</v>
      </c>
      <c r="G37" s="72"/>
      <c r="H37" s="70"/>
    </row>
    <row r="38" spans="1:8" ht="10.9" customHeight="1" x14ac:dyDescent="0.3">
      <c r="A38" s="67" t="s">
        <v>80</v>
      </c>
      <c r="B38" s="69">
        <v>191842000</v>
      </c>
      <c r="C38" s="69">
        <v>29824202</v>
      </c>
      <c r="D38" s="70">
        <f t="shared" si="0"/>
        <v>6.4324269262929485</v>
      </c>
      <c r="E38" s="71" t="s">
        <v>75</v>
      </c>
      <c r="G38" s="72"/>
      <c r="H38" s="70"/>
    </row>
    <row r="39" spans="1:8" ht="10.9" customHeight="1" x14ac:dyDescent="0.25">
      <c r="A39" s="67" t="s">
        <v>16</v>
      </c>
      <c r="B39" s="69">
        <v>184907000</v>
      </c>
      <c r="C39" s="69">
        <v>28456954</v>
      </c>
      <c r="D39" s="70">
        <f t="shared" si="0"/>
        <v>6.4977790665859736</v>
      </c>
      <c r="E39" s="71" t="s">
        <v>77</v>
      </c>
      <c r="G39" s="72"/>
      <c r="H39" s="70"/>
    </row>
    <row r="40" spans="1:8" ht="10.9" customHeight="1" x14ac:dyDescent="0.25">
      <c r="A40" s="67" t="s">
        <v>26</v>
      </c>
      <c r="B40" s="69">
        <v>626473000</v>
      </c>
      <c r="C40" s="69">
        <v>95176104</v>
      </c>
      <c r="D40" s="70">
        <f t="shared" si="0"/>
        <v>6.5822509397947195</v>
      </c>
      <c r="E40" s="71" t="s">
        <v>79</v>
      </c>
      <c r="G40" s="72"/>
      <c r="H40" s="70"/>
    </row>
    <row r="41" spans="1:8" ht="10.9" customHeight="1" x14ac:dyDescent="0.25">
      <c r="A41" s="67" t="s">
        <v>100</v>
      </c>
      <c r="B41" s="69">
        <v>1051570000</v>
      </c>
      <c r="C41" s="69">
        <v>156981744</v>
      </c>
      <c r="D41" s="70">
        <f t="shared" si="0"/>
        <v>6.6986770130417206</v>
      </c>
      <c r="E41" s="71" t="s">
        <v>81</v>
      </c>
      <c r="G41" s="72"/>
      <c r="H41" s="70"/>
    </row>
    <row r="42" spans="1:8" ht="10.9" customHeight="1" x14ac:dyDescent="0.25">
      <c r="A42" s="67" t="s">
        <v>44</v>
      </c>
      <c r="B42" s="69">
        <v>981177000</v>
      </c>
      <c r="C42" s="69">
        <v>143640259</v>
      </c>
      <c r="D42" s="70">
        <f t="shared" si="0"/>
        <v>6.8307938653883937</v>
      </c>
      <c r="E42" s="71" t="s">
        <v>83</v>
      </c>
      <c r="G42" s="72"/>
      <c r="H42" s="70"/>
    </row>
    <row r="43" spans="1:8" ht="10.9" customHeight="1" x14ac:dyDescent="0.25">
      <c r="A43" s="67" t="s">
        <v>151</v>
      </c>
      <c r="B43" s="69">
        <v>34775000</v>
      </c>
      <c r="C43" s="69">
        <v>4903307</v>
      </c>
      <c r="D43" s="70">
        <f t="shared" si="0"/>
        <v>7.0921522963991448</v>
      </c>
      <c r="E43" s="71" t="s">
        <v>85</v>
      </c>
      <c r="G43" s="72"/>
      <c r="H43" s="70"/>
    </row>
    <row r="44" spans="1:8" ht="10.9" customHeight="1" x14ac:dyDescent="0.25">
      <c r="A44" s="67" t="s">
        <v>74</v>
      </c>
      <c r="B44" s="69">
        <v>260482000</v>
      </c>
      <c r="C44" s="69">
        <v>35732632</v>
      </c>
      <c r="D44" s="70">
        <f t="shared" si="0"/>
        <v>7.2897512839244527</v>
      </c>
      <c r="E44" s="71" t="s">
        <v>87</v>
      </c>
      <c r="G44" s="72"/>
      <c r="H44" s="70"/>
    </row>
    <row r="45" spans="1:8" ht="10.9" customHeight="1" x14ac:dyDescent="0.25">
      <c r="A45" s="67" t="s">
        <v>123</v>
      </c>
      <c r="B45" s="69">
        <v>67355000</v>
      </c>
      <c r="C45" s="69">
        <v>9207645</v>
      </c>
      <c r="D45" s="70">
        <f t="shared" si="0"/>
        <v>7.3151169490135644</v>
      </c>
      <c r="E45" s="71" t="s">
        <v>89</v>
      </c>
      <c r="G45" s="72"/>
      <c r="H45" s="70"/>
    </row>
    <row r="46" spans="1:8" ht="10.9" customHeight="1" x14ac:dyDescent="0.25">
      <c r="A46" s="67" t="s">
        <v>42</v>
      </c>
      <c r="B46" s="69">
        <v>1126717000</v>
      </c>
      <c r="C46" s="69">
        <v>147863691</v>
      </c>
      <c r="D46" s="70">
        <f t="shared" si="0"/>
        <v>7.6199707472472058</v>
      </c>
      <c r="E46" s="71" t="s">
        <v>91</v>
      </c>
      <c r="G46" s="72"/>
      <c r="H46" s="70"/>
    </row>
    <row r="47" spans="1:8" ht="10.9" customHeight="1" x14ac:dyDescent="0.25">
      <c r="A47" s="67" t="s">
        <v>6</v>
      </c>
      <c r="B47" s="69">
        <v>1155835000</v>
      </c>
      <c r="C47" s="69">
        <v>151232540</v>
      </c>
      <c r="D47" s="70">
        <f t="shared" si="0"/>
        <v>7.6427665633335256</v>
      </c>
      <c r="E47" s="71" t="s">
        <v>93</v>
      </c>
      <c r="G47" s="72"/>
      <c r="H47" s="70"/>
    </row>
    <row r="48" spans="1:8" ht="10.9" customHeight="1" x14ac:dyDescent="0.25">
      <c r="A48" s="67" t="s">
        <v>138</v>
      </c>
      <c r="B48" s="69">
        <v>67428000</v>
      </c>
      <c r="C48" s="69">
        <v>8636119</v>
      </c>
      <c r="D48" s="70">
        <f t="shared" si="0"/>
        <v>7.8076737942124232</v>
      </c>
      <c r="E48" s="71" t="s">
        <v>95</v>
      </c>
      <c r="G48" s="72"/>
      <c r="H48" s="70"/>
    </row>
    <row r="49" spans="1:8" ht="10.9" customHeight="1" x14ac:dyDescent="0.25">
      <c r="A49" s="67" t="s">
        <v>10</v>
      </c>
      <c r="B49" s="69">
        <v>664093000</v>
      </c>
      <c r="C49" s="69">
        <v>82219361</v>
      </c>
      <c r="D49" s="70">
        <f t="shared" si="0"/>
        <v>8.0770878284982057</v>
      </c>
      <c r="E49" s="71" t="s">
        <v>97</v>
      </c>
      <c r="G49" s="72"/>
      <c r="H49" s="70"/>
    </row>
    <row r="50" spans="1:8" ht="10.9" customHeight="1" thickBot="1" x14ac:dyDescent="0.3">
      <c r="A50" s="67" t="s">
        <v>90</v>
      </c>
      <c r="B50" s="69">
        <v>836722000</v>
      </c>
      <c r="C50" s="69">
        <v>99215031</v>
      </c>
      <c r="D50" s="70">
        <f t="shared" si="0"/>
        <v>8.4334197305245002</v>
      </c>
      <c r="E50" s="71" t="s">
        <v>99</v>
      </c>
      <c r="G50" s="72"/>
      <c r="H50" s="70"/>
    </row>
    <row r="51" spans="1:8" ht="10.9" customHeight="1" x14ac:dyDescent="0.25">
      <c r="A51" s="77" t="s">
        <v>96</v>
      </c>
      <c r="B51" s="78">
        <v>2595295000</v>
      </c>
      <c r="C51" s="78">
        <v>305563079</v>
      </c>
      <c r="D51" s="79">
        <f t="shared" si="0"/>
        <v>8.4934835991752795</v>
      </c>
      <c r="E51" s="80" t="s">
        <v>101</v>
      </c>
      <c r="G51" s="72"/>
      <c r="H51" s="70"/>
    </row>
    <row r="52" spans="1:8" ht="10.9" customHeight="1" x14ac:dyDescent="0.25">
      <c r="A52" s="67" t="s">
        <v>62</v>
      </c>
      <c r="B52" s="69">
        <v>2077653000</v>
      </c>
      <c r="C52" s="69">
        <v>243415085</v>
      </c>
      <c r="D52" s="70">
        <f t="shared" si="0"/>
        <v>8.5354323870272868</v>
      </c>
      <c r="E52" s="71" t="s">
        <v>103</v>
      </c>
      <c r="G52" s="72"/>
      <c r="H52" s="70"/>
    </row>
    <row r="53" spans="1:8" ht="10.9" customHeight="1" x14ac:dyDescent="0.25">
      <c r="A53" s="67" t="s">
        <v>82</v>
      </c>
      <c r="B53" s="69">
        <v>6397000</v>
      </c>
      <c r="C53" s="69">
        <v>701490</v>
      </c>
      <c r="D53" s="70">
        <f t="shared" si="0"/>
        <v>9.1191606437725419</v>
      </c>
      <c r="E53" s="71" t="s">
        <v>105</v>
      </c>
      <c r="G53" s="72"/>
      <c r="H53" s="70"/>
    </row>
    <row r="54" spans="1:8" ht="10.9" customHeight="1" x14ac:dyDescent="0.25">
      <c r="A54" s="67" t="s">
        <v>70</v>
      </c>
      <c r="B54" s="69">
        <v>829137000</v>
      </c>
      <c r="C54" s="69">
        <v>84497423</v>
      </c>
      <c r="D54" s="70">
        <f t="shared" si="0"/>
        <v>9.8125714437468705</v>
      </c>
      <c r="E54" s="71" t="s">
        <v>107</v>
      </c>
      <c r="G54" s="72"/>
      <c r="H54" s="70"/>
    </row>
    <row r="55" spans="1:8" ht="10.9" customHeight="1" x14ac:dyDescent="0.25">
      <c r="A55" s="67" t="s">
        <v>92</v>
      </c>
      <c r="B55" s="69">
        <v>257461000</v>
      </c>
      <c r="C55" s="69">
        <v>25074530</v>
      </c>
      <c r="D55" s="70">
        <f t="shared" si="0"/>
        <v>10.267829546555808</v>
      </c>
      <c r="E55" s="71" t="s">
        <v>139</v>
      </c>
      <c r="G55" s="72"/>
      <c r="H55" s="70"/>
    </row>
    <row r="56" spans="1:8" ht="10.9" customHeight="1" x14ac:dyDescent="0.25">
      <c r="A56" s="67" t="s">
        <v>84</v>
      </c>
      <c r="B56" s="69">
        <v>4547699000</v>
      </c>
      <c r="C56" s="69">
        <v>435242373</v>
      </c>
      <c r="D56" s="70">
        <f t="shared" si="0"/>
        <v>10.448658683330908</v>
      </c>
      <c r="E56" s="71" t="s">
        <v>140</v>
      </c>
      <c r="G56" s="72"/>
      <c r="H56" s="70"/>
    </row>
    <row r="57" spans="1:8" ht="10.9" customHeight="1" x14ac:dyDescent="0.25">
      <c r="A57" s="67" t="s">
        <v>72</v>
      </c>
      <c r="B57" s="69">
        <v>187962000</v>
      </c>
      <c r="C57" s="69">
        <v>17955115</v>
      </c>
      <c r="D57" s="70">
        <f t="shared" si="0"/>
        <v>10.468437545512797</v>
      </c>
      <c r="E57" s="71" t="s">
        <v>141</v>
      </c>
      <c r="G57" s="72"/>
      <c r="H57" s="70"/>
    </row>
    <row r="58" spans="1:8" ht="10.9" customHeight="1" x14ac:dyDescent="0.25">
      <c r="A58" s="67" t="s">
        <v>78</v>
      </c>
      <c r="B58" s="69">
        <v>576451000</v>
      </c>
      <c r="C58" s="69">
        <v>54332422</v>
      </c>
      <c r="D58" s="70">
        <f t="shared" si="0"/>
        <v>10.609705564018478</v>
      </c>
      <c r="E58" s="71" t="s">
        <v>143</v>
      </c>
      <c r="G58" s="72"/>
      <c r="H58" s="70"/>
    </row>
    <row r="59" spans="1:8" ht="10.9" customHeight="1" x14ac:dyDescent="0.25">
      <c r="A59" s="67" t="s">
        <v>88</v>
      </c>
      <c r="B59" s="69">
        <v>20118000</v>
      </c>
      <c r="C59" s="69">
        <v>1858208</v>
      </c>
      <c r="D59" s="70">
        <f t="shared" si="0"/>
        <v>10.826559782327919</v>
      </c>
      <c r="E59" s="71" t="s">
        <v>160</v>
      </c>
      <c r="G59" s="72"/>
      <c r="H59" s="70"/>
    </row>
    <row r="60" spans="1:8" ht="10.9" customHeight="1" x14ac:dyDescent="0.25">
      <c r="A60" s="67" t="s">
        <v>98</v>
      </c>
      <c r="B60" s="69">
        <v>5633508000</v>
      </c>
      <c r="C60" s="69">
        <v>465573591</v>
      </c>
      <c r="D60" s="70">
        <f t="shared" si="0"/>
        <v>12.100145087481991</v>
      </c>
      <c r="E60" s="71" t="s">
        <v>161</v>
      </c>
      <c r="G60" s="72"/>
      <c r="H60" s="70"/>
    </row>
    <row r="61" spans="1:8" ht="10.9" customHeight="1" x14ac:dyDescent="0.25">
      <c r="A61" s="67" t="s">
        <v>165</v>
      </c>
      <c r="B61" s="69">
        <v>389827000</v>
      </c>
      <c r="C61" s="69">
        <v>27657202</v>
      </c>
      <c r="D61" s="70">
        <f t="shared" si="0"/>
        <v>14.094954363062467</v>
      </c>
      <c r="E61" s="71" t="s">
        <v>162</v>
      </c>
      <c r="G61" s="72"/>
      <c r="H61" s="70"/>
    </row>
    <row r="62" spans="1:8" ht="10.9" customHeight="1" x14ac:dyDescent="0.25">
      <c r="A62" s="67" t="s">
        <v>157</v>
      </c>
      <c r="B62" s="69">
        <v>41662000</v>
      </c>
      <c r="C62" s="69">
        <v>2922074</v>
      </c>
      <c r="D62" s="70">
        <f t="shared" si="0"/>
        <v>14.25768135919898</v>
      </c>
      <c r="E62" s="71" t="s">
        <v>163</v>
      </c>
      <c r="G62" s="72"/>
      <c r="H62" s="70"/>
    </row>
    <row r="63" spans="1:8" ht="10.9" customHeight="1" x14ac:dyDescent="0.25">
      <c r="A63" s="67" t="s">
        <v>102</v>
      </c>
      <c r="B63" s="69">
        <v>2107161000</v>
      </c>
      <c r="C63" s="69">
        <v>120735923</v>
      </c>
      <c r="D63" s="70">
        <f t="shared" si="0"/>
        <v>17.452643319751655</v>
      </c>
      <c r="E63" s="71" t="s">
        <v>164</v>
      </c>
      <c r="G63" s="72"/>
      <c r="H63" s="70"/>
    </row>
    <row r="64" spans="1:8" ht="10.9" customHeight="1" x14ac:dyDescent="0.25">
      <c r="A64" s="67" t="s">
        <v>106</v>
      </c>
      <c r="B64" s="69">
        <v>5522055000</v>
      </c>
      <c r="C64" s="69">
        <v>268738640</v>
      </c>
      <c r="D64" s="70">
        <f t="shared" si="0"/>
        <v>20.54804995664189</v>
      </c>
      <c r="E64" s="71" t="s">
        <v>166</v>
      </c>
      <c r="G64" s="72"/>
      <c r="H64" s="70"/>
    </row>
    <row r="65" spans="1:8" ht="10.9" customHeight="1" x14ac:dyDescent="0.25">
      <c r="A65" s="67" t="s">
        <v>76</v>
      </c>
      <c r="B65" s="69">
        <v>409136000</v>
      </c>
      <c r="C65" s="69">
        <v>15474060</v>
      </c>
      <c r="D65" s="70">
        <f t="shared" si="0"/>
        <v>26.440119787567063</v>
      </c>
      <c r="E65" s="71" t="s">
        <v>167</v>
      </c>
      <c r="G65" s="72"/>
      <c r="H65" s="70"/>
    </row>
    <row r="66" spans="1:8" ht="10.9" customHeight="1" x14ac:dyDescent="0.25">
      <c r="A66" s="67" t="s">
        <v>159</v>
      </c>
      <c r="B66" s="69">
        <v>13861000</v>
      </c>
      <c r="C66" s="69">
        <v>507042</v>
      </c>
      <c r="D66" s="70">
        <f t="shared" si="0"/>
        <v>27.336985890715166</v>
      </c>
      <c r="E66" s="71" t="s">
        <v>182</v>
      </c>
      <c r="G66" s="72"/>
      <c r="H66" s="70"/>
    </row>
    <row r="67" spans="1:8" ht="10.9" customHeight="1" x14ac:dyDescent="0.25">
      <c r="A67" s="67" t="s">
        <v>108</v>
      </c>
      <c r="B67" s="81">
        <f>SUM(B4:B66)</f>
        <v>84208813000</v>
      </c>
      <c r="C67" s="81">
        <f>SUM(C4:C66)</f>
        <v>14983080474</v>
      </c>
      <c r="D67" s="70"/>
      <c r="E67" s="70"/>
    </row>
    <row r="68" spans="1:8" ht="4.9000000000000004" customHeight="1" x14ac:dyDescent="0.25"/>
    <row r="69" spans="1:8" ht="10.5" customHeight="1" x14ac:dyDescent="0.25">
      <c r="C69" s="82" t="s">
        <v>109</v>
      </c>
      <c r="D69" s="83">
        <f>+B67/C67</f>
        <v>5.6202603427330429</v>
      </c>
    </row>
    <row r="70" spans="1:8" ht="4.1500000000000004" customHeight="1" x14ac:dyDescent="0.25">
      <c r="C70" s="84"/>
      <c r="D70" s="85"/>
    </row>
    <row r="71" spans="1:8" ht="10.5" customHeight="1" x14ac:dyDescent="0.25">
      <c r="C71" s="84" t="s">
        <v>110</v>
      </c>
      <c r="D71" s="86">
        <f>_xlfn.QUARTILE.INC(D4:D66,1)</f>
        <v>4.8004980671112154</v>
      </c>
    </row>
    <row r="72" spans="1:8" ht="10.9" customHeight="1" x14ac:dyDescent="0.25">
      <c r="C72" s="84" t="s">
        <v>111</v>
      </c>
      <c r="D72" s="86">
        <f>_xlfn.QUARTILE.INC(D4:D66,2)</f>
        <v>6.2294055962193262</v>
      </c>
    </row>
    <row r="73" spans="1:8" ht="10.5" customHeight="1" x14ac:dyDescent="0.25">
      <c r="C73" s="87" t="s">
        <v>112</v>
      </c>
      <c r="D73" s="88">
        <f>_xlfn.QUARTILE.INC(D4:D66,3)</f>
        <v>8.4634516648498899</v>
      </c>
    </row>
  </sheetData>
  <pageMargins left="1" right="1" top="1" bottom="1" header="0.3" footer="0.3"/>
  <pageSetup scale="78" fitToHeight="0" orientation="portrait" r:id="rId1"/>
  <ignoredErrors>
    <ignoredError sqref="E4:E6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Normal="100" workbookViewId="0">
      <selection activeCell="G42" sqref="G42"/>
    </sheetView>
  </sheetViews>
  <sheetFormatPr defaultRowHeight="15" x14ac:dyDescent="0.25"/>
  <cols>
    <col min="1" max="1" width="36.28515625" bestFit="1" customWidth="1"/>
    <col min="2" max="3" width="14.5703125" bestFit="1" customWidth="1"/>
    <col min="4" max="4" width="12.5703125" bestFit="1" customWidth="1"/>
    <col min="5" max="5" width="21.28515625" bestFit="1" customWidth="1"/>
    <col min="6" max="6" width="15.140625" bestFit="1" customWidth="1"/>
    <col min="7" max="7" width="22.28515625" bestFit="1" customWidth="1"/>
    <col min="10" max="10" width="12.7109375" bestFit="1" customWidth="1"/>
  </cols>
  <sheetData>
    <row r="1" spans="1:12" ht="14.45" x14ac:dyDescent="0.3">
      <c r="A1" s="1" t="s">
        <v>183</v>
      </c>
      <c r="B1" s="1" t="s">
        <v>0</v>
      </c>
    </row>
    <row r="2" spans="1:12" ht="10.15" customHeight="1" x14ac:dyDescent="0.3">
      <c r="A2" s="1"/>
    </row>
    <row r="3" spans="1:12" ht="14.45" x14ac:dyDescent="0.3">
      <c r="A3" s="1" t="s">
        <v>1</v>
      </c>
      <c r="B3" s="2" t="s">
        <v>168</v>
      </c>
      <c r="C3" s="2" t="s">
        <v>169</v>
      </c>
      <c r="D3" s="2" t="s">
        <v>170</v>
      </c>
      <c r="E3" s="2" t="s">
        <v>184</v>
      </c>
      <c r="F3" s="2" t="s">
        <v>149</v>
      </c>
      <c r="G3" s="2" t="s">
        <v>185</v>
      </c>
      <c r="H3" s="2" t="s">
        <v>5</v>
      </c>
    </row>
    <row r="4" spans="1:12" ht="13.15" customHeight="1" x14ac:dyDescent="0.3">
      <c r="A4" t="s">
        <v>171</v>
      </c>
      <c r="B4" s="3">
        <v>147384000</v>
      </c>
      <c r="C4" s="3">
        <v>255567000</v>
      </c>
      <c r="D4" s="3">
        <v>242000</v>
      </c>
      <c r="E4" s="89">
        <f>+D4+C4+B4</f>
        <v>403193000</v>
      </c>
      <c r="F4" s="3">
        <v>15977100</v>
      </c>
      <c r="G4" s="4">
        <f>+E4/F4</f>
        <v>25.235681068529331</v>
      </c>
      <c r="H4" s="60" t="s">
        <v>7</v>
      </c>
      <c r="J4" s="31"/>
      <c r="K4" s="4"/>
      <c r="L4" s="4"/>
    </row>
    <row r="5" spans="1:12" ht="13.15" customHeight="1" x14ac:dyDescent="0.3">
      <c r="A5" t="s">
        <v>154</v>
      </c>
      <c r="B5" s="3">
        <v>156948000</v>
      </c>
      <c r="C5" s="3">
        <v>171472000</v>
      </c>
      <c r="D5" s="3">
        <v>0</v>
      </c>
      <c r="E5" s="89">
        <f t="shared" ref="E5:E65" si="0">+D5+C5+B5</f>
        <v>328420000</v>
      </c>
      <c r="F5" s="3">
        <v>10850659</v>
      </c>
      <c r="G5" s="4">
        <f t="shared" ref="G5:G65" si="1">+E5/F5</f>
        <v>30.267286069905985</v>
      </c>
      <c r="H5" s="60" t="s">
        <v>9</v>
      </c>
      <c r="J5" s="31"/>
      <c r="K5" s="4"/>
      <c r="L5" s="4"/>
    </row>
    <row r="6" spans="1:12" ht="13.15" customHeight="1" x14ac:dyDescent="0.3">
      <c r="A6" t="s">
        <v>56</v>
      </c>
      <c r="B6" s="3">
        <v>18023000</v>
      </c>
      <c r="C6" s="3">
        <v>1573000</v>
      </c>
      <c r="D6" s="3">
        <v>955000</v>
      </c>
      <c r="E6" s="89">
        <f t="shared" si="0"/>
        <v>20551000</v>
      </c>
      <c r="F6" s="3">
        <v>634138</v>
      </c>
      <c r="G6" s="4">
        <f t="shared" si="1"/>
        <v>32.407772440699027</v>
      </c>
      <c r="H6" s="60" t="s">
        <v>11</v>
      </c>
      <c r="J6" s="31"/>
      <c r="K6" s="4"/>
      <c r="L6" s="4"/>
    </row>
    <row r="7" spans="1:12" ht="13.15" customHeight="1" x14ac:dyDescent="0.3">
      <c r="A7" t="s">
        <v>90</v>
      </c>
      <c r="B7" s="3">
        <v>93136000</v>
      </c>
      <c r="C7" s="3">
        <v>7902000</v>
      </c>
      <c r="D7" s="3">
        <v>27811000</v>
      </c>
      <c r="E7" s="89">
        <f t="shared" si="0"/>
        <v>128849000</v>
      </c>
      <c r="F7" s="3">
        <v>3672163</v>
      </c>
      <c r="G7" s="4">
        <f t="shared" si="1"/>
        <v>35.088039392586879</v>
      </c>
      <c r="H7" s="60" t="s">
        <v>13</v>
      </c>
      <c r="J7" s="31"/>
      <c r="K7" s="4"/>
      <c r="L7" s="4"/>
    </row>
    <row r="8" spans="1:12" ht="13.15" customHeight="1" x14ac:dyDescent="0.3">
      <c r="A8" t="s">
        <v>60</v>
      </c>
      <c r="B8" s="3">
        <v>394454000</v>
      </c>
      <c r="C8" s="3">
        <v>89418000</v>
      </c>
      <c r="D8" s="3">
        <v>0</v>
      </c>
      <c r="E8" s="89">
        <f t="shared" si="0"/>
        <v>483872000</v>
      </c>
      <c r="F8" s="3">
        <v>12196437</v>
      </c>
      <c r="G8" s="4">
        <f t="shared" si="1"/>
        <v>39.673225877360743</v>
      </c>
      <c r="H8" s="60" t="s">
        <v>15</v>
      </c>
      <c r="J8" s="31"/>
      <c r="K8" s="4"/>
      <c r="L8" s="4"/>
    </row>
    <row r="9" spans="1:12" ht="13.15" customHeight="1" x14ac:dyDescent="0.3">
      <c r="A9" t="s">
        <v>123</v>
      </c>
      <c r="B9" s="3">
        <v>28479000</v>
      </c>
      <c r="C9" s="3">
        <v>622000</v>
      </c>
      <c r="D9" s="3">
        <v>0</v>
      </c>
      <c r="E9" s="89">
        <f t="shared" si="0"/>
        <v>29101000</v>
      </c>
      <c r="F9" s="3">
        <v>678885</v>
      </c>
      <c r="G9" s="4">
        <f t="shared" si="1"/>
        <v>42.865875663772215</v>
      </c>
      <c r="H9" s="60" t="s">
        <v>17</v>
      </c>
      <c r="J9" s="31"/>
      <c r="K9" s="4"/>
      <c r="L9" s="4"/>
    </row>
    <row r="10" spans="1:12" ht="13.15" customHeight="1" x14ac:dyDescent="0.3">
      <c r="A10" t="s">
        <v>44</v>
      </c>
      <c r="B10" s="3">
        <v>130764000</v>
      </c>
      <c r="C10" s="3">
        <v>18717000</v>
      </c>
      <c r="D10" s="3">
        <v>7000</v>
      </c>
      <c r="E10" s="89">
        <f t="shared" si="0"/>
        <v>149488000</v>
      </c>
      <c r="F10" s="3">
        <v>3439340</v>
      </c>
      <c r="G10" s="4">
        <f t="shared" si="1"/>
        <v>43.464153006100005</v>
      </c>
      <c r="H10" s="60" t="s">
        <v>19</v>
      </c>
      <c r="J10" s="31"/>
      <c r="K10" s="4"/>
      <c r="L10" s="4"/>
    </row>
    <row r="11" spans="1:12" ht="13.15" customHeight="1" x14ac:dyDescent="0.3">
      <c r="A11" t="s">
        <v>14</v>
      </c>
      <c r="B11" s="3">
        <v>54943000</v>
      </c>
      <c r="C11" s="3">
        <v>30812000</v>
      </c>
      <c r="D11" s="3">
        <v>1498000</v>
      </c>
      <c r="E11" s="89">
        <f t="shared" si="0"/>
        <v>87253000</v>
      </c>
      <c r="F11" s="3">
        <v>2002636</v>
      </c>
      <c r="G11" s="4">
        <f t="shared" si="1"/>
        <v>43.569075957887506</v>
      </c>
      <c r="H11" s="60" t="s">
        <v>21</v>
      </c>
      <c r="J11" s="31"/>
      <c r="K11" s="4"/>
      <c r="L11" s="4"/>
    </row>
    <row r="12" spans="1:12" ht="13.15" customHeight="1" x14ac:dyDescent="0.3">
      <c r="A12" t="s">
        <v>70</v>
      </c>
      <c r="B12" s="3">
        <v>94841000</v>
      </c>
      <c r="C12" s="3">
        <v>2719000</v>
      </c>
      <c r="D12" s="3">
        <v>5392000</v>
      </c>
      <c r="E12" s="89">
        <f t="shared" si="0"/>
        <v>102952000</v>
      </c>
      <c r="F12" s="3">
        <v>2285637</v>
      </c>
      <c r="G12" s="4">
        <f t="shared" si="1"/>
        <v>45.043023017215766</v>
      </c>
      <c r="H12" s="60" t="s">
        <v>23</v>
      </c>
      <c r="J12" s="31"/>
      <c r="K12" s="4"/>
      <c r="L12" s="4"/>
    </row>
    <row r="13" spans="1:12" ht="13.15" customHeight="1" x14ac:dyDescent="0.3">
      <c r="A13" t="s">
        <v>74</v>
      </c>
      <c r="B13" s="3">
        <v>35848000</v>
      </c>
      <c r="C13" s="3">
        <v>12423000</v>
      </c>
      <c r="D13" s="3">
        <v>115000</v>
      </c>
      <c r="E13" s="89">
        <f t="shared" si="0"/>
        <v>48386000</v>
      </c>
      <c r="F13" s="3">
        <v>1010078</v>
      </c>
      <c r="G13" s="4">
        <f t="shared" si="1"/>
        <v>47.903231235607549</v>
      </c>
      <c r="H13" s="60" t="s">
        <v>25</v>
      </c>
      <c r="J13" s="31"/>
      <c r="K13" s="4"/>
      <c r="L13" s="4"/>
    </row>
    <row r="14" spans="1:12" ht="13.15" customHeight="1" x14ac:dyDescent="0.3">
      <c r="A14" t="s">
        <v>78</v>
      </c>
      <c r="B14" s="3">
        <v>93100000</v>
      </c>
      <c r="C14" s="3">
        <v>2568000</v>
      </c>
      <c r="D14" s="3">
        <v>0</v>
      </c>
      <c r="E14" s="89">
        <f t="shared" si="0"/>
        <v>95668000</v>
      </c>
      <c r="F14" s="3">
        <v>1894095</v>
      </c>
      <c r="G14" s="4">
        <f t="shared" si="1"/>
        <v>50.50855421718552</v>
      </c>
      <c r="H14" s="60" t="s">
        <v>27</v>
      </c>
      <c r="J14" s="31"/>
      <c r="K14" s="4"/>
      <c r="L14" s="4"/>
    </row>
    <row r="15" spans="1:12" ht="13.15" customHeight="1" x14ac:dyDescent="0.3">
      <c r="A15" t="s">
        <v>172</v>
      </c>
      <c r="B15" s="3">
        <v>1368000</v>
      </c>
      <c r="C15" s="3">
        <v>29000</v>
      </c>
      <c r="D15" s="3">
        <v>1000</v>
      </c>
      <c r="E15" s="89">
        <f t="shared" si="0"/>
        <v>1398000</v>
      </c>
      <c r="F15" s="3">
        <v>27219</v>
      </c>
      <c r="G15" s="4">
        <f t="shared" si="1"/>
        <v>51.361181527609389</v>
      </c>
      <c r="H15" s="60" t="s">
        <v>29</v>
      </c>
      <c r="J15" s="31"/>
      <c r="K15" s="4"/>
      <c r="L15" s="4"/>
    </row>
    <row r="16" spans="1:12" ht="13.15" customHeight="1" x14ac:dyDescent="0.3">
      <c r="A16" t="s">
        <v>173</v>
      </c>
      <c r="B16" s="3">
        <v>9721000</v>
      </c>
      <c r="C16" s="3">
        <v>892000</v>
      </c>
      <c r="D16" s="3">
        <v>219000</v>
      </c>
      <c r="E16" s="89">
        <f t="shared" si="0"/>
        <v>10832000</v>
      </c>
      <c r="F16" s="3">
        <v>206374</v>
      </c>
      <c r="G16" s="4">
        <f t="shared" si="1"/>
        <v>52.487231918749458</v>
      </c>
      <c r="H16" s="60" t="s">
        <v>31</v>
      </c>
      <c r="J16" s="31"/>
      <c r="K16" s="4"/>
      <c r="L16" s="4"/>
    </row>
    <row r="17" spans="1:12" ht="13.15" customHeight="1" x14ac:dyDescent="0.25">
      <c r="A17" t="s">
        <v>174</v>
      </c>
      <c r="B17" s="3">
        <v>54646000</v>
      </c>
      <c r="C17" s="3">
        <v>16932000</v>
      </c>
      <c r="D17" s="3">
        <v>3000</v>
      </c>
      <c r="E17" s="89">
        <f t="shared" si="0"/>
        <v>71581000</v>
      </c>
      <c r="F17" s="3">
        <v>1279670</v>
      </c>
      <c r="G17" s="4">
        <f t="shared" si="1"/>
        <v>55.937077527800135</v>
      </c>
      <c r="H17" s="60" t="s">
        <v>33</v>
      </c>
      <c r="J17" s="31"/>
      <c r="K17" s="4"/>
      <c r="L17" s="4"/>
    </row>
    <row r="18" spans="1:12" ht="13.15" customHeight="1" x14ac:dyDescent="0.3">
      <c r="A18" t="s">
        <v>151</v>
      </c>
      <c r="B18" s="3">
        <v>15488000</v>
      </c>
      <c r="C18" s="3">
        <v>2384000</v>
      </c>
      <c r="D18" s="3">
        <v>155000</v>
      </c>
      <c r="E18" s="89">
        <f t="shared" si="0"/>
        <v>18027000</v>
      </c>
      <c r="F18" s="3">
        <v>310274</v>
      </c>
      <c r="G18" s="4">
        <f t="shared" si="1"/>
        <v>58.100259770396491</v>
      </c>
      <c r="H18" s="60" t="s">
        <v>35</v>
      </c>
      <c r="J18" s="31"/>
      <c r="K18" s="4"/>
      <c r="L18" s="4"/>
    </row>
    <row r="19" spans="1:12" ht="13.15" customHeight="1" thickBot="1" x14ac:dyDescent="0.35">
      <c r="A19" t="s">
        <v>12</v>
      </c>
      <c r="B19" s="3">
        <v>699195000</v>
      </c>
      <c r="C19" s="3">
        <v>654808000</v>
      </c>
      <c r="D19" s="3">
        <v>46919000</v>
      </c>
      <c r="E19" s="89">
        <f t="shared" si="0"/>
        <v>1400922000</v>
      </c>
      <c r="F19" s="3">
        <v>22769823</v>
      </c>
      <c r="G19" s="4">
        <f t="shared" si="1"/>
        <v>61.525379446296093</v>
      </c>
      <c r="H19" s="60" t="s">
        <v>37</v>
      </c>
      <c r="J19" s="31"/>
      <c r="K19" s="4"/>
      <c r="L19" s="4"/>
    </row>
    <row r="20" spans="1:12" ht="13.15" customHeight="1" x14ac:dyDescent="0.3">
      <c r="A20" s="11" t="s">
        <v>42</v>
      </c>
      <c r="B20" s="12">
        <v>171029000</v>
      </c>
      <c r="C20" s="12">
        <v>83181000</v>
      </c>
      <c r="D20" s="12">
        <v>4734000</v>
      </c>
      <c r="E20" s="90">
        <f t="shared" si="0"/>
        <v>258944000</v>
      </c>
      <c r="F20" s="12">
        <v>4126994</v>
      </c>
      <c r="G20" s="13">
        <f t="shared" si="1"/>
        <v>62.743972974033888</v>
      </c>
      <c r="H20" s="61" t="s">
        <v>39</v>
      </c>
      <c r="J20" s="31"/>
      <c r="K20" s="4"/>
      <c r="L20" s="4"/>
    </row>
    <row r="21" spans="1:12" ht="13.15" customHeight="1" x14ac:dyDescent="0.3">
      <c r="A21" t="s">
        <v>58</v>
      </c>
      <c r="B21" s="3">
        <v>1358302000</v>
      </c>
      <c r="C21" s="3">
        <v>911381000</v>
      </c>
      <c r="D21" s="3">
        <v>26625000</v>
      </c>
      <c r="E21" s="89">
        <f t="shared" si="0"/>
        <v>2296308000</v>
      </c>
      <c r="F21" s="3">
        <v>35554323</v>
      </c>
      <c r="G21" s="4">
        <f t="shared" si="1"/>
        <v>64.585901410638584</v>
      </c>
      <c r="H21" s="60" t="s">
        <v>41</v>
      </c>
      <c r="J21" s="31"/>
      <c r="K21" s="4"/>
      <c r="L21" s="4"/>
    </row>
    <row r="22" spans="1:12" ht="13.15" customHeight="1" x14ac:dyDescent="0.3">
      <c r="A22" t="s">
        <v>8</v>
      </c>
      <c r="B22" s="3">
        <v>130258000</v>
      </c>
      <c r="C22" s="3">
        <v>112279000</v>
      </c>
      <c r="D22" s="3">
        <v>23125000</v>
      </c>
      <c r="E22" s="89">
        <f t="shared" si="0"/>
        <v>265662000</v>
      </c>
      <c r="F22" s="3">
        <v>3937754</v>
      </c>
      <c r="G22" s="4">
        <f t="shared" si="1"/>
        <v>67.46536223441079</v>
      </c>
      <c r="H22" s="60" t="s">
        <v>43</v>
      </c>
      <c r="J22" s="31"/>
      <c r="K22" s="4"/>
      <c r="L22" s="4"/>
    </row>
    <row r="23" spans="1:12" ht="13.15" customHeight="1" x14ac:dyDescent="0.3">
      <c r="A23" t="s">
        <v>18</v>
      </c>
      <c r="B23" s="3">
        <v>479021000</v>
      </c>
      <c r="C23" s="3">
        <v>329479000</v>
      </c>
      <c r="D23" s="3">
        <v>2075000</v>
      </c>
      <c r="E23" s="89">
        <f t="shared" si="0"/>
        <v>810575000</v>
      </c>
      <c r="F23" s="3">
        <v>12012256</v>
      </c>
      <c r="G23" s="4">
        <f t="shared" si="1"/>
        <v>67.478998116590262</v>
      </c>
      <c r="H23" s="60" t="s">
        <v>45</v>
      </c>
      <c r="J23" s="31"/>
      <c r="K23" s="4"/>
      <c r="L23" s="4"/>
    </row>
    <row r="24" spans="1:12" ht="13.15" customHeight="1" x14ac:dyDescent="0.3">
      <c r="A24" s="7" t="s">
        <v>24</v>
      </c>
      <c r="B24" s="8">
        <v>195593000</v>
      </c>
      <c r="C24" s="8">
        <v>132283000</v>
      </c>
      <c r="D24" s="8">
        <v>318000</v>
      </c>
      <c r="E24" s="8">
        <f t="shared" si="0"/>
        <v>328194000</v>
      </c>
      <c r="F24" s="8">
        <v>4674591</v>
      </c>
      <c r="G24" s="9">
        <f t="shared" si="1"/>
        <v>70.208067400976901</v>
      </c>
      <c r="H24" s="62" t="s">
        <v>47</v>
      </c>
      <c r="J24" s="31"/>
      <c r="K24" s="4"/>
      <c r="L24" s="4"/>
    </row>
    <row r="25" spans="1:12" ht="13.15" customHeight="1" x14ac:dyDescent="0.3">
      <c r="A25" t="s">
        <v>64</v>
      </c>
      <c r="B25" s="3">
        <v>710967000</v>
      </c>
      <c r="C25" s="3">
        <v>223523000</v>
      </c>
      <c r="D25" s="3">
        <v>44441000</v>
      </c>
      <c r="E25" s="89">
        <f t="shared" si="0"/>
        <v>978931000</v>
      </c>
      <c r="F25" s="3">
        <v>13786484</v>
      </c>
      <c r="G25" s="4">
        <f t="shared" si="1"/>
        <v>71.006574265055548</v>
      </c>
      <c r="H25" s="60" t="s">
        <v>49</v>
      </c>
      <c r="J25" s="31"/>
      <c r="K25" s="4"/>
      <c r="L25" s="4"/>
    </row>
    <row r="26" spans="1:12" ht="13.15" customHeight="1" x14ac:dyDescent="0.3">
      <c r="A26" t="s">
        <v>175</v>
      </c>
      <c r="B26" s="3">
        <v>49558000</v>
      </c>
      <c r="C26" s="3">
        <v>8819000</v>
      </c>
      <c r="D26" s="3">
        <v>1725000</v>
      </c>
      <c r="E26" s="89">
        <f t="shared" si="0"/>
        <v>60102000</v>
      </c>
      <c r="F26" s="3">
        <v>838004</v>
      </c>
      <c r="G26" s="4">
        <f t="shared" si="1"/>
        <v>71.720421382236836</v>
      </c>
      <c r="H26" s="60" t="s">
        <v>51</v>
      </c>
      <c r="J26" s="31"/>
      <c r="K26" s="4"/>
      <c r="L26" s="4"/>
    </row>
    <row r="27" spans="1:12" ht="13.15" customHeight="1" x14ac:dyDescent="0.3">
      <c r="A27" t="s">
        <v>128</v>
      </c>
      <c r="B27" s="3">
        <v>5778000</v>
      </c>
      <c r="C27" s="3">
        <v>38000</v>
      </c>
      <c r="D27" s="3">
        <v>0</v>
      </c>
      <c r="E27" s="89">
        <f t="shared" si="0"/>
        <v>5816000</v>
      </c>
      <c r="F27" s="3">
        <v>80573</v>
      </c>
      <c r="G27" s="4">
        <f t="shared" si="1"/>
        <v>72.182989338860409</v>
      </c>
      <c r="H27" s="60" t="s">
        <v>53</v>
      </c>
      <c r="J27" s="31"/>
      <c r="K27" s="4"/>
      <c r="L27" s="4"/>
    </row>
    <row r="28" spans="1:12" ht="13.15" customHeight="1" x14ac:dyDescent="0.3">
      <c r="A28" t="s">
        <v>156</v>
      </c>
      <c r="B28" s="3">
        <v>120011000</v>
      </c>
      <c r="C28" s="3">
        <v>105438000</v>
      </c>
      <c r="D28" s="3">
        <v>0</v>
      </c>
      <c r="E28" s="89">
        <f t="shared" si="0"/>
        <v>225449000</v>
      </c>
      <c r="F28" s="3">
        <v>2940561</v>
      </c>
      <c r="G28" s="4">
        <f t="shared" si="1"/>
        <v>76.668703692934784</v>
      </c>
      <c r="H28" s="60" t="s">
        <v>55</v>
      </c>
      <c r="J28" s="31"/>
      <c r="K28" s="4"/>
      <c r="L28" s="4"/>
    </row>
    <row r="29" spans="1:12" ht="13.15" customHeight="1" x14ac:dyDescent="0.3">
      <c r="A29" t="s">
        <v>94</v>
      </c>
      <c r="B29" s="3">
        <v>113284000</v>
      </c>
      <c r="C29" s="3">
        <v>77225000</v>
      </c>
      <c r="D29" s="3">
        <v>0</v>
      </c>
      <c r="E29" s="89">
        <f t="shared" si="0"/>
        <v>190509000</v>
      </c>
      <c r="F29" s="3">
        <v>2477979</v>
      </c>
      <c r="G29" s="4">
        <f t="shared" si="1"/>
        <v>76.88079681062672</v>
      </c>
      <c r="H29" s="60" t="s">
        <v>57</v>
      </c>
      <c r="J29" s="31"/>
      <c r="K29" s="4"/>
      <c r="L29" s="4"/>
    </row>
    <row r="30" spans="1:12" ht="13.15" customHeight="1" x14ac:dyDescent="0.3">
      <c r="A30" t="s">
        <v>176</v>
      </c>
      <c r="B30" s="3">
        <v>261280000</v>
      </c>
      <c r="C30" s="3">
        <v>58189000</v>
      </c>
      <c r="D30" s="3">
        <v>0</v>
      </c>
      <c r="E30" s="89">
        <f t="shared" si="0"/>
        <v>319469000</v>
      </c>
      <c r="F30" s="3">
        <v>4119902</v>
      </c>
      <c r="G30" s="4">
        <f t="shared" si="1"/>
        <v>77.542863883655485</v>
      </c>
      <c r="H30" s="60" t="s">
        <v>59</v>
      </c>
      <c r="J30" s="31"/>
      <c r="K30" s="4"/>
      <c r="L30" s="4"/>
    </row>
    <row r="31" spans="1:12" ht="13.15" customHeight="1" x14ac:dyDescent="0.3">
      <c r="A31" t="s">
        <v>104</v>
      </c>
      <c r="B31" s="3">
        <v>986867000</v>
      </c>
      <c r="C31" s="3">
        <v>1415157000</v>
      </c>
      <c r="D31" s="3">
        <v>13990000</v>
      </c>
      <c r="E31" s="89">
        <f t="shared" si="0"/>
        <v>2416014000</v>
      </c>
      <c r="F31" s="3">
        <v>30054340</v>
      </c>
      <c r="G31" s="4">
        <f t="shared" si="1"/>
        <v>80.388190191499802</v>
      </c>
      <c r="H31" s="60" t="s">
        <v>61</v>
      </c>
      <c r="J31" s="31"/>
      <c r="K31" s="4"/>
      <c r="L31" s="4"/>
    </row>
    <row r="32" spans="1:12" ht="13.15" customHeight="1" x14ac:dyDescent="0.25">
      <c r="A32" t="s">
        <v>32</v>
      </c>
      <c r="B32" s="3">
        <v>239952000</v>
      </c>
      <c r="C32" s="3">
        <v>24407000</v>
      </c>
      <c r="D32" s="3">
        <v>8183000</v>
      </c>
      <c r="E32" s="89">
        <f t="shared" si="0"/>
        <v>272542000</v>
      </c>
      <c r="F32" s="3">
        <v>3320232</v>
      </c>
      <c r="G32" s="4">
        <f t="shared" si="1"/>
        <v>82.085227779263619</v>
      </c>
      <c r="H32" s="60" t="s">
        <v>63</v>
      </c>
      <c r="J32" s="31"/>
      <c r="K32" s="4"/>
      <c r="L32" s="4"/>
    </row>
    <row r="33" spans="1:12" ht="13.15" customHeight="1" x14ac:dyDescent="0.25">
      <c r="A33" t="s">
        <v>46</v>
      </c>
      <c r="B33" s="3">
        <v>374902000</v>
      </c>
      <c r="C33" s="3">
        <v>362681000</v>
      </c>
      <c r="D33" s="3">
        <v>676000</v>
      </c>
      <c r="E33" s="89">
        <f t="shared" si="0"/>
        <v>738259000</v>
      </c>
      <c r="F33" s="3">
        <v>8943361</v>
      </c>
      <c r="G33" s="4">
        <f t="shared" si="1"/>
        <v>82.548272400051843</v>
      </c>
      <c r="H33" s="60" t="s">
        <v>65</v>
      </c>
      <c r="J33" s="31"/>
      <c r="K33" s="4"/>
      <c r="L33" s="4"/>
    </row>
    <row r="34" spans="1:12" ht="13.15" customHeight="1" thickBot="1" x14ac:dyDescent="0.3">
      <c r="A34" t="s">
        <v>126</v>
      </c>
      <c r="B34" s="3">
        <v>282569000</v>
      </c>
      <c r="C34" s="3">
        <v>197763000</v>
      </c>
      <c r="D34" s="3">
        <v>2656000</v>
      </c>
      <c r="E34" s="89">
        <f t="shared" si="0"/>
        <v>482988000</v>
      </c>
      <c r="F34" s="3">
        <v>5605812</v>
      </c>
      <c r="G34" s="4">
        <f t="shared" si="1"/>
        <v>86.158436993605918</v>
      </c>
      <c r="H34" s="60" t="s">
        <v>67</v>
      </c>
      <c r="J34" s="31"/>
      <c r="K34" s="4"/>
      <c r="L34" s="4"/>
    </row>
    <row r="35" spans="1:12" ht="13.15" customHeight="1" x14ac:dyDescent="0.25">
      <c r="A35" s="11" t="s">
        <v>20</v>
      </c>
      <c r="B35" s="12">
        <v>73947000</v>
      </c>
      <c r="C35" s="12">
        <v>30100000</v>
      </c>
      <c r="D35" s="12">
        <v>20064000</v>
      </c>
      <c r="E35" s="90">
        <f t="shared" si="0"/>
        <v>124111000</v>
      </c>
      <c r="F35" s="12">
        <v>1404217</v>
      </c>
      <c r="G35" s="13">
        <f t="shared" si="1"/>
        <v>88.384487582759647</v>
      </c>
      <c r="H35" s="61" t="s">
        <v>69</v>
      </c>
      <c r="J35" s="31"/>
      <c r="K35" s="4"/>
      <c r="L35" s="4"/>
    </row>
    <row r="36" spans="1:12" ht="13.15" customHeight="1" x14ac:dyDescent="0.25">
      <c r="A36" s="15" t="s">
        <v>124</v>
      </c>
      <c r="B36" s="16">
        <v>1299058000</v>
      </c>
      <c r="C36" s="16">
        <v>610538000</v>
      </c>
      <c r="D36" s="16">
        <v>5593000</v>
      </c>
      <c r="E36" s="91">
        <f t="shared" si="0"/>
        <v>1915189000</v>
      </c>
      <c r="F36" s="16">
        <v>21522817</v>
      </c>
      <c r="G36" s="17">
        <f t="shared" si="1"/>
        <v>88.984123221416596</v>
      </c>
      <c r="H36" s="63" t="s">
        <v>71</v>
      </c>
      <c r="J36" s="31"/>
      <c r="K36" s="4"/>
      <c r="L36" s="4"/>
    </row>
    <row r="37" spans="1:12" ht="13.15" customHeight="1" x14ac:dyDescent="0.25">
      <c r="A37" t="s">
        <v>80</v>
      </c>
      <c r="B37" s="3">
        <v>34883000</v>
      </c>
      <c r="C37" s="3">
        <v>3357000</v>
      </c>
      <c r="D37" s="3">
        <v>30032000</v>
      </c>
      <c r="E37" s="89">
        <f t="shared" si="0"/>
        <v>68272000</v>
      </c>
      <c r="F37" s="3">
        <v>731354</v>
      </c>
      <c r="G37" s="4">
        <f t="shared" si="1"/>
        <v>93.350142338730635</v>
      </c>
      <c r="H37" s="60" t="s">
        <v>73</v>
      </c>
      <c r="J37" s="31"/>
      <c r="K37" s="4"/>
      <c r="L37" s="4"/>
    </row>
    <row r="38" spans="1:12" ht="13.15" customHeight="1" x14ac:dyDescent="0.25">
      <c r="A38" t="s">
        <v>40</v>
      </c>
      <c r="B38" s="3">
        <v>100627000</v>
      </c>
      <c r="C38" s="3">
        <v>133461000</v>
      </c>
      <c r="D38" s="3">
        <v>16000</v>
      </c>
      <c r="E38" s="89">
        <f t="shared" si="0"/>
        <v>234104000</v>
      </c>
      <c r="F38" s="3">
        <v>2457652</v>
      </c>
      <c r="G38" s="4">
        <f t="shared" si="1"/>
        <v>95.255145968591165</v>
      </c>
      <c r="H38" s="60" t="s">
        <v>75</v>
      </c>
      <c r="J38" s="31"/>
      <c r="K38" s="4"/>
      <c r="L38" s="4"/>
    </row>
    <row r="39" spans="1:12" ht="13.15" customHeight="1" x14ac:dyDescent="0.25">
      <c r="A39" t="s">
        <v>36</v>
      </c>
      <c r="B39" s="3">
        <v>2312573000</v>
      </c>
      <c r="C39" s="3">
        <v>951545000</v>
      </c>
      <c r="D39" s="3">
        <v>4597000</v>
      </c>
      <c r="E39" s="89">
        <f t="shared" si="0"/>
        <v>3268715000</v>
      </c>
      <c r="F39" s="3">
        <v>33146222</v>
      </c>
      <c r="G39" s="4">
        <f t="shared" si="1"/>
        <v>98.615009577863802</v>
      </c>
      <c r="H39" s="60" t="s">
        <v>77</v>
      </c>
      <c r="J39" s="31"/>
      <c r="K39" s="4"/>
      <c r="L39" s="4"/>
    </row>
    <row r="40" spans="1:12" ht="13.15" customHeight="1" x14ac:dyDescent="0.25">
      <c r="A40" t="s">
        <v>48</v>
      </c>
      <c r="B40" s="3">
        <v>388012000</v>
      </c>
      <c r="C40" s="3">
        <v>74960000</v>
      </c>
      <c r="D40" s="3">
        <v>25000</v>
      </c>
      <c r="E40" s="89">
        <f t="shared" si="0"/>
        <v>462997000</v>
      </c>
      <c r="F40" s="3">
        <v>4621758</v>
      </c>
      <c r="G40" s="4">
        <f t="shared" si="1"/>
        <v>100.17768130655045</v>
      </c>
      <c r="H40" s="60" t="s">
        <v>79</v>
      </c>
      <c r="J40" s="31"/>
      <c r="K40" s="4"/>
      <c r="L40" s="4"/>
    </row>
    <row r="41" spans="1:12" ht="13.15" customHeight="1" x14ac:dyDescent="0.25">
      <c r="A41" t="s">
        <v>66</v>
      </c>
      <c r="B41" s="3">
        <v>614225000</v>
      </c>
      <c r="C41" s="3">
        <v>1123735000</v>
      </c>
      <c r="D41" s="3">
        <v>6708000</v>
      </c>
      <c r="E41" s="89">
        <f t="shared" si="0"/>
        <v>1744668000</v>
      </c>
      <c r="F41" s="3">
        <v>17052570</v>
      </c>
      <c r="G41" s="4">
        <f t="shared" si="1"/>
        <v>102.31114723469835</v>
      </c>
      <c r="H41" s="60" t="s">
        <v>81</v>
      </c>
      <c r="J41" s="31"/>
      <c r="K41" s="4"/>
      <c r="L41" s="4"/>
    </row>
    <row r="42" spans="1:12" ht="13.15" customHeight="1" x14ac:dyDescent="0.25">
      <c r="A42" t="s">
        <v>26</v>
      </c>
      <c r="B42" s="3">
        <v>132791000</v>
      </c>
      <c r="C42" s="3">
        <v>214899000</v>
      </c>
      <c r="D42" s="3">
        <v>6219000</v>
      </c>
      <c r="E42" s="89">
        <f t="shared" si="0"/>
        <v>353909000</v>
      </c>
      <c r="F42" s="3">
        <v>3392508</v>
      </c>
      <c r="G42" s="4">
        <f t="shared" si="1"/>
        <v>104.32075620750194</v>
      </c>
      <c r="H42" s="60" t="s">
        <v>83</v>
      </c>
      <c r="J42" s="31"/>
      <c r="K42" s="4"/>
      <c r="L42" s="4"/>
    </row>
    <row r="43" spans="1:12" ht="13.15" customHeight="1" x14ac:dyDescent="0.25">
      <c r="A43" t="s">
        <v>62</v>
      </c>
      <c r="B43" s="3">
        <v>751490000</v>
      </c>
      <c r="C43" s="3">
        <v>354136000</v>
      </c>
      <c r="D43" s="3">
        <v>9228000</v>
      </c>
      <c r="E43" s="89">
        <f t="shared" si="0"/>
        <v>1114854000</v>
      </c>
      <c r="F43" s="3">
        <v>10631415</v>
      </c>
      <c r="G43" s="4">
        <f t="shared" si="1"/>
        <v>104.86412203831757</v>
      </c>
      <c r="H43" s="60" t="s">
        <v>85</v>
      </c>
      <c r="J43" s="31"/>
      <c r="K43" s="4"/>
      <c r="L43" s="4"/>
    </row>
    <row r="44" spans="1:12" ht="13.15" customHeight="1" x14ac:dyDescent="0.25">
      <c r="A44" t="s">
        <v>50</v>
      </c>
      <c r="B44" s="3">
        <v>1419883000</v>
      </c>
      <c r="C44" s="3">
        <v>627906000</v>
      </c>
      <c r="D44" s="3">
        <v>288616000</v>
      </c>
      <c r="E44" s="89">
        <f t="shared" si="0"/>
        <v>2336405000</v>
      </c>
      <c r="F44" s="3">
        <v>22117556</v>
      </c>
      <c r="G44" s="4">
        <f t="shared" si="1"/>
        <v>105.63576735151027</v>
      </c>
      <c r="H44" s="60" t="s">
        <v>87</v>
      </c>
      <c r="J44" s="31"/>
      <c r="K44" s="4"/>
      <c r="L44" s="4"/>
    </row>
    <row r="45" spans="1:12" ht="13.15" customHeight="1" x14ac:dyDescent="0.25">
      <c r="A45" t="s">
        <v>34</v>
      </c>
      <c r="B45" s="3">
        <v>149558000</v>
      </c>
      <c r="C45" s="3">
        <v>378881000</v>
      </c>
      <c r="D45" s="3">
        <v>6000</v>
      </c>
      <c r="E45" s="89">
        <f t="shared" si="0"/>
        <v>528445000</v>
      </c>
      <c r="F45" s="3">
        <v>4927070</v>
      </c>
      <c r="G45" s="4">
        <f t="shared" si="1"/>
        <v>107.25339806416389</v>
      </c>
      <c r="H45" s="60" t="s">
        <v>89</v>
      </c>
      <c r="J45" s="31"/>
      <c r="K45" s="4"/>
      <c r="L45" s="4"/>
    </row>
    <row r="46" spans="1:12" ht="13.15" customHeight="1" x14ac:dyDescent="0.25">
      <c r="A46" t="s">
        <v>106</v>
      </c>
      <c r="B46" s="3">
        <v>1258050000</v>
      </c>
      <c r="C46" s="3">
        <v>668777000</v>
      </c>
      <c r="D46" s="3">
        <v>61048000</v>
      </c>
      <c r="E46" s="89">
        <f t="shared" si="0"/>
        <v>1987875000</v>
      </c>
      <c r="F46" s="3">
        <v>18123874</v>
      </c>
      <c r="G46" s="4">
        <f t="shared" si="1"/>
        <v>109.68267601065865</v>
      </c>
      <c r="H46" s="60" t="s">
        <v>91</v>
      </c>
      <c r="J46" s="31"/>
      <c r="K46" s="4"/>
      <c r="L46" s="4"/>
    </row>
    <row r="47" spans="1:12" ht="13.15" customHeight="1" x14ac:dyDescent="0.25">
      <c r="A47" t="s">
        <v>72</v>
      </c>
      <c r="B47" s="3">
        <v>34445000</v>
      </c>
      <c r="C47" s="3">
        <v>43182000</v>
      </c>
      <c r="D47" s="3">
        <v>968000</v>
      </c>
      <c r="E47" s="89">
        <f t="shared" si="0"/>
        <v>78595000</v>
      </c>
      <c r="F47" s="3">
        <v>707870</v>
      </c>
      <c r="G47" s="4">
        <f t="shared" si="1"/>
        <v>111.03027392035261</v>
      </c>
      <c r="H47" s="60" t="s">
        <v>93</v>
      </c>
      <c r="J47" s="31"/>
      <c r="K47" s="4"/>
      <c r="L47" s="4"/>
    </row>
    <row r="48" spans="1:12" ht="13.15" customHeight="1" x14ac:dyDescent="0.25">
      <c r="A48" t="s">
        <v>22</v>
      </c>
      <c r="B48" s="3">
        <v>871273000</v>
      </c>
      <c r="C48" s="3">
        <v>1138492000</v>
      </c>
      <c r="D48" s="3">
        <v>27554000</v>
      </c>
      <c r="E48" s="89">
        <f t="shared" si="0"/>
        <v>2037319000</v>
      </c>
      <c r="F48" s="3">
        <v>18279019</v>
      </c>
      <c r="G48" s="4">
        <f t="shared" si="1"/>
        <v>111.45669250631011</v>
      </c>
      <c r="H48" s="60" t="s">
        <v>95</v>
      </c>
      <c r="J48" s="31"/>
      <c r="K48" s="4"/>
      <c r="L48" s="4"/>
    </row>
    <row r="49" spans="1:12" ht="13.15" customHeight="1" thickBot="1" x14ac:dyDescent="0.3">
      <c r="A49" s="55" t="s">
        <v>132</v>
      </c>
      <c r="B49" s="56">
        <v>354825000</v>
      </c>
      <c r="C49" s="56">
        <v>416630000</v>
      </c>
      <c r="D49" s="56">
        <v>11995000</v>
      </c>
      <c r="E49" s="56">
        <f t="shared" si="0"/>
        <v>783450000</v>
      </c>
      <c r="F49" s="56">
        <v>7020863</v>
      </c>
      <c r="G49" s="57">
        <f t="shared" si="1"/>
        <v>111.58884598659738</v>
      </c>
      <c r="H49" s="64" t="s">
        <v>97</v>
      </c>
      <c r="J49" s="31"/>
      <c r="K49" s="4"/>
      <c r="L49" s="4"/>
    </row>
    <row r="50" spans="1:12" ht="13.15" customHeight="1" x14ac:dyDescent="0.25">
      <c r="A50" s="11" t="s">
        <v>30</v>
      </c>
      <c r="B50" s="12">
        <v>70860000</v>
      </c>
      <c r="C50" s="12">
        <v>131852000</v>
      </c>
      <c r="D50" s="12">
        <v>1149000</v>
      </c>
      <c r="E50" s="90">
        <f t="shared" si="0"/>
        <v>203861000</v>
      </c>
      <c r="F50" s="12">
        <v>1793928</v>
      </c>
      <c r="G50" s="13">
        <f t="shared" si="1"/>
        <v>113.63945487221338</v>
      </c>
      <c r="H50" s="61" t="s">
        <v>99</v>
      </c>
      <c r="J50" s="31"/>
      <c r="K50" s="4"/>
      <c r="L50" s="4"/>
    </row>
    <row r="51" spans="1:12" ht="13.15" customHeight="1" x14ac:dyDescent="0.25">
      <c r="A51" s="15" t="s">
        <v>138</v>
      </c>
      <c r="B51" s="16">
        <v>30956000</v>
      </c>
      <c r="C51" s="16">
        <v>27340000</v>
      </c>
      <c r="D51" s="16">
        <v>2267000</v>
      </c>
      <c r="E51" s="91">
        <f t="shared" si="0"/>
        <v>60563000</v>
      </c>
      <c r="F51" s="16">
        <v>526226</v>
      </c>
      <c r="G51" s="17">
        <f t="shared" si="1"/>
        <v>115.08933424042142</v>
      </c>
      <c r="H51" s="63" t="s">
        <v>101</v>
      </c>
      <c r="J51" s="31"/>
      <c r="K51" s="4"/>
      <c r="L51" s="4"/>
    </row>
    <row r="52" spans="1:12" ht="13.15" customHeight="1" x14ac:dyDescent="0.25">
      <c r="A52" t="s">
        <v>125</v>
      </c>
      <c r="B52" s="3">
        <v>302156000</v>
      </c>
      <c r="C52" s="3">
        <v>304916000</v>
      </c>
      <c r="D52" s="3">
        <v>45408000</v>
      </c>
      <c r="E52" s="89">
        <f t="shared" si="0"/>
        <v>652480000</v>
      </c>
      <c r="F52" s="3">
        <v>5624084</v>
      </c>
      <c r="G52" s="4">
        <f t="shared" si="1"/>
        <v>116.01533689752856</v>
      </c>
      <c r="H52" s="60" t="s">
        <v>103</v>
      </c>
      <c r="J52" s="31"/>
      <c r="K52" s="4"/>
      <c r="L52" s="4"/>
    </row>
    <row r="53" spans="1:12" ht="13.15" customHeight="1" x14ac:dyDescent="0.25">
      <c r="A53" t="s">
        <v>6</v>
      </c>
      <c r="B53" s="3">
        <v>575457000</v>
      </c>
      <c r="C53" s="3">
        <v>456699000</v>
      </c>
      <c r="D53" s="3">
        <v>52580000</v>
      </c>
      <c r="E53" s="89">
        <f t="shared" si="0"/>
        <v>1084736000</v>
      </c>
      <c r="F53" s="3">
        <v>9260949</v>
      </c>
      <c r="G53" s="4">
        <f t="shared" si="1"/>
        <v>117.13011269147471</v>
      </c>
      <c r="H53" s="60" t="s">
        <v>105</v>
      </c>
      <c r="J53" s="31"/>
      <c r="K53" s="4"/>
      <c r="L53" s="4"/>
    </row>
    <row r="54" spans="1:12" ht="13.15" customHeight="1" x14ac:dyDescent="0.25">
      <c r="A54" t="s">
        <v>54</v>
      </c>
      <c r="B54" s="3">
        <v>34360000</v>
      </c>
      <c r="C54" s="3">
        <v>62988000</v>
      </c>
      <c r="D54" s="3">
        <v>1115000</v>
      </c>
      <c r="E54" s="89">
        <f t="shared" si="0"/>
        <v>98463000</v>
      </c>
      <c r="F54" s="3">
        <v>794122</v>
      </c>
      <c r="G54" s="4">
        <f t="shared" si="1"/>
        <v>123.98976479684482</v>
      </c>
      <c r="H54" s="60" t="s">
        <v>107</v>
      </c>
      <c r="J54" s="31"/>
      <c r="K54" s="4"/>
      <c r="L54" s="4"/>
    </row>
    <row r="55" spans="1:12" ht="13.15" customHeight="1" x14ac:dyDescent="0.25">
      <c r="A55" t="s">
        <v>130</v>
      </c>
      <c r="B55" s="3">
        <v>958097000</v>
      </c>
      <c r="C55" s="3">
        <v>181273000</v>
      </c>
      <c r="D55" s="3">
        <v>5304000</v>
      </c>
      <c r="E55" s="89">
        <f t="shared" si="0"/>
        <v>1144674000</v>
      </c>
      <c r="F55" s="3">
        <v>9164443</v>
      </c>
      <c r="G55" s="4">
        <f t="shared" si="1"/>
        <v>124.90382667009877</v>
      </c>
      <c r="H55" s="60" t="s">
        <v>139</v>
      </c>
      <c r="J55" s="31"/>
      <c r="K55" s="4"/>
      <c r="L55" s="4"/>
    </row>
    <row r="56" spans="1:12" ht="13.15" customHeight="1" x14ac:dyDescent="0.25">
      <c r="A56" t="s">
        <v>10</v>
      </c>
      <c r="B56" s="3">
        <v>107664000</v>
      </c>
      <c r="C56" s="3">
        <v>219440000</v>
      </c>
      <c r="D56" s="3">
        <v>0</v>
      </c>
      <c r="E56" s="89">
        <f t="shared" si="0"/>
        <v>327104000</v>
      </c>
      <c r="F56" s="3">
        <v>2475347</v>
      </c>
      <c r="G56" s="4">
        <f t="shared" si="1"/>
        <v>132.14470536858065</v>
      </c>
      <c r="H56" s="60" t="s">
        <v>140</v>
      </c>
      <c r="J56" s="31"/>
      <c r="K56" s="4"/>
      <c r="L56" s="4"/>
    </row>
    <row r="57" spans="1:12" ht="13.15" customHeight="1" x14ac:dyDescent="0.25">
      <c r="A57" t="s">
        <v>68</v>
      </c>
      <c r="B57" s="3">
        <v>252224000</v>
      </c>
      <c r="C57" s="3">
        <v>465546000</v>
      </c>
      <c r="D57" s="3">
        <v>1232000</v>
      </c>
      <c r="E57" s="89">
        <f t="shared" si="0"/>
        <v>719002000</v>
      </c>
      <c r="F57" s="3">
        <v>5409377</v>
      </c>
      <c r="G57" s="4">
        <f t="shared" si="1"/>
        <v>132.91770937762334</v>
      </c>
      <c r="H57" s="60" t="s">
        <v>141</v>
      </c>
      <c r="J57" s="31"/>
      <c r="K57" s="4"/>
      <c r="L57" s="4"/>
    </row>
    <row r="58" spans="1:12" ht="13.15" customHeight="1" x14ac:dyDescent="0.25">
      <c r="A58" t="s">
        <v>102</v>
      </c>
      <c r="B58" s="3">
        <v>284675000</v>
      </c>
      <c r="C58" s="3">
        <v>744269000</v>
      </c>
      <c r="D58" s="3">
        <v>0</v>
      </c>
      <c r="E58" s="89">
        <f t="shared" si="0"/>
        <v>1028944000</v>
      </c>
      <c r="F58" s="3">
        <v>6927042</v>
      </c>
      <c r="G58" s="4">
        <f t="shared" si="1"/>
        <v>148.54017053743863</v>
      </c>
      <c r="H58" s="60" t="s">
        <v>143</v>
      </c>
      <c r="J58" s="31"/>
      <c r="K58" s="4"/>
      <c r="L58" s="4"/>
    </row>
    <row r="59" spans="1:12" ht="13.15" customHeight="1" x14ac:dyDescent="0.25">
      <c r="A59" t="s">
        <v>28</v>
      </c>
      <c r="B59" s="3">
        <v>60562000</v>
      </c>
      <c r="C59" s="3">
        <v>36274000</v>
      </c>
      <c r="D59" s="3">
        <v>3886000</v>
      </c>
      <c r="E59" s="89">
        <f t="shared" si="0"/>
        <v>100722000</v>
      </c>
      <c r="F59" s="3">
        <v>647268</v>
      </c>
      <c r="G59" s="4">
        <f t="shared" si="1"/>
        <v>155.61096794527151</v>
      </c>
      <c r="H59" s="60" t="s">
        <v>160</v>
      </c>
      <c r="J59" s="31"/>
      <c r="K59" s="4"/>
      <c r="L59" s="4"/>
    </row>
    <row r="60" spans="1:12" ht="13.15" customHeight="1" x14ac:dyDescent="0.25">
      <c r="A60" t="s">
        <v>96</v>
      </c>
      <c r="B60" s="3">
        <v>1061450000</v>
      </c>
      <c r="C60" s="3">
        <v>1509796000</v>
      </c>
      <c r="D60" s="3">
        <v>15085000</v>
      </c>
      <c r="E60" s="89">
        <f t="shared" si="0"/>
        <v>2586331000</v>
      </c>
      <c r="F60" s="3">
        <v>15387872</v>
      </c>
      <c r="G60" s="4">
        <f t="shared" si="1"/>
        <v>168.07593668572235</v>
      </c>
      <c r="H60" s="60" t="s">
        <v>161</v>
      </c>
      <c r="J60" s="31"/>
      <c r="K60" s="4"/>
      <c r="L60" s="4"/>
    </row>
    <row r="61" spans="1:12" ht="13.15" customHeight="1" x14ac:dyDescent="0.25">
      <c r="A61" t="s">
        <v>98</v>
      </c>
      <c r="B61" s="3">
        <v>1042603000</v>
      </c>
      <c r="C61" s="3">
        <v>3074174000</v>
      </c>
      <c r="D61" s="3">
        <v>72163000</v>
      </c>
      <c r="E61" s="89">
        <f t="shared" si="0"/>
        <v>4188940000</v>
      </c>
      <c r="F61" s="3">
        <v>24602763</v>
      </c>
      <c r="G61" s="4">
        <f t="shared" si="1"/>
        <v>170.2629903803894</v>
      </c>
      <c r="H61" s="60" t="s">
        <v>162</v>
      </c>
      <c r="J61" s="31"/>
      <c r="K61" s="4"/>
      <c r="L61" s="4"/>
    </row>
    <row r="62" spans="1:12" ht="13.15" customHeight="1" x14ac:dyDescent="0.25">
      <c r="A62" t="s">
        <v>84</v>
      </c>
      <c r="B62" s="3">
        <v>1203185000</v>
      </c>
      <c r="C62" s="3">
        <v>3374532000</v>
      </c>
      <c r="D62" s="3">
        <v>49258000</v>
      </c>
      <c r="E62" s="89">
        <f t="shared" si="0"/>
        <v>4626975000</v>
      </c>
      <c r="F62" s="3">
        <v>26343758</v>
      </c>
      <c r="G62" s="4">
        <f t="shared" si="1"/>
        <v>175.63838082630429</v>
      </c>
      <c r="H62" s="60" t="s">
        <v>163</v>
      </c>
      <c r="J62" s="31"/>
      <c r="K62" s="4"/>
      <c r="L62" s="4"/>
    </row>
    <row r="63" spans="1:12" ht="13.15" customHeight="1" x14ac:dyDescent="0.25">
      <c r="A63" t="s">
        <v>76</v>
      </c>
      <c r="B63" s="3">
        <v>86172000</v>
      </c>
      <c r="C63" s="3">
        <v>160495000</v>
      </c>
      <c r="D63" s="3">
        <v>1667000</v>
      </c>
      <c r="E63" s="89">
        <f t="shared" si="0"/>
        <v>248334000</v>
      </c>
      <c r="F63" s="3">
        <v>1348325</v>
      </c>
      <c r="G63" s="4">
        <f t="shared" si="1"/>
        <v>184.17963028201657</v>
      </c>
      <c r="H63" s="60" t="s">
        <v>164</v>
      </c>
      <c r="J63" s="31"/>
      <c r="K63" s="4"/>
      <c r="L63" s="4"/>
    </row>
    <row r="64" spans="1:12" ht="13.15" customHeight="1" x14ac:dyDescent="0.25">
      <c r="A64" t="s">
        <v>142</v>
      </c>
      <c r="B64" s="3">
        <v>1277034000</v>
      </c>
      <c r="C64" s="3">
        <v>844937000</v>
      </c>
      <c r="D64" s="3">
        <v>7870000</v>
      </c>
      <c r="E64" s="89">
        <f t="shared" si="0"/>
        <v>2129841000</v>
      </c>
      <c r="F64" s="3">
        <v>10802730</v>
      </c>
      <c r="G64" s="4">
        <f t="shared" si="1"/>
        <v>197.15766292409418</v>
      </c>
      <c r="H64" s="60" t="s">
        <v>166</v>
      </c>
      <c r="J64" s="31"/>
      <c r="K64" s="4"/>
      <c r="L64" s="4"/>
    </row>
    <row r="65" spans="1:12" ht="13.15" customHeight="1" x14ac:dyDescent="0.25">
      <c r="A65" t="s">
        <v>165</v>
      </c>
      <c r="B65" s="3">
        <v>192829000</v>
      </c>
      <c r="C65" s="3">
        <v>146883000</v>
      </c>
      <c r="D65" s="3">
        <v>0</v>
      </c>
      <c r="E65" s="89">
        <f t="shared" si="0"/>
        <v>339712000</v>
      </c>
      <c r="F65" s="3">
        <v>1615117</v>
      </c>
      <c r="G65" s="4">
        <f t="shared" si="1"/>
        <v>210.33274988746945</v>
      </c>
      <c r="H65" s="60" t="s">
        <v>167</v>
      </c>
      <c r="J65" s="31"/>
      <c r="K65" s="4"/>
      <c r="L65" s="4"/>
    </row>
    <row r="66" spans="1:12" x14ac:dyDescent="0.25">
      <c r="A66" t="s">
        <v>108</v>
      </c>
      <c r="B66" s="19">
        <f>SUM(B4:B65)</f>
        <v>24843633000</v>
      </c>
      <c r="C66" s="19">
        <f>SUM(C4:C65)</f>
        <v>23822694000</v>
      </c>
      <c r="D66" s="19">
        <f>SUM(D4:D65)</f>
        <v>943518000</v>
      </c>
      <c r="E66" s="19">
        <f>SUM(E4:E65)</f>
        <v>49609845000</v>
      </c>
      <c r="F66" s="19">
        <f>SUM(F4:F65)</f>
        <v>500567810</v>
      </c>
    </row>
    <row r="67" spans="1:12" ht="4.9000000000000004" customHeight="1" thickBot="1" x14ac:dyDescent="0.3"/>
    <row r="68" spans="1:12" x14ac:dyDescent="0.25">
      <c r="D68" s="65"/>
      <c r="F68" s="21" t="s">
        <v>109</v>
      </c>
      <c r="G68" s="22">
        <f>+E66/F66</f>
        <v>99.107141947461628</v>
      </c>
    </row>
    <row r="69" spans="1:12" ht="4.9000000000000004" customHeight="1" x14ac:dyDescent="0.25">
      <c r="D69" s="4"/>
      <c r="F69" s="23"/>
      <c r="G69" s="24"/>
    </row>
    <row r="70" spans="1:12" ht="12" customHeight="1" x14ac:dyDescent="0.25">
      <c r="F70" s="23" t="s">
        <v>110</v>
      </c>
      <c r="G70" s="26">
        <f>_xlfn.QUARTILE.INC(G4:G65,1)</f>
        <v>61.830027828230541</v>
      </c>
    </row>
    <row r="71" spans="1:12" ht="12" customHeight="1" x14ac:dyDescent="0.25">
      <c r="F71" s="23" t="s">
        <v>111</v>
      </c>
      <c r="G71" s="26">
        <f>_xlfn.QUARTILE.INC(G4:G65,2)</f>
        <v>87.271462288182789</v>
      </c>
    </row>
    <row r="72" spans="1:12" ht="12" customHeight="1" thickBot="1" x14ac:dyDescent="0.3">
      <c r="F72" s="27" t="s">
        <v>112</v>
      </c>
      <c r="G72" s="28">
        <f>_xlfn.QUARTILE.INC(G4:G65,3)</f>
        <v>113.12680265080938</v>
      </c>
    </row>
  </sheetData>
  <pageMargins left="1" right="1" top="1" bottom="1" header="0.3" footer="0.3"/>
  <pageSetup scale="56" fitToHeight="0" orientation="portrait" r:id="rId1"/>
  <ignoredErrors>
    <ignoredError sqref="H4:H6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workbookViewId="0">
      <selection activeCell="G42" sqref="G42"/>
    </sheetView>
  </sheetViews>
  <sheetFormatPr defaultRowHeight="15" x14ac:dyDescent="0.25"/>
  <cols>
    <col min="1" max="1" width="31.28515625" bestFit="1" customWidth="1"/>
    <col min="2" max="2" width="23.42578125" bestFit="1" customWidth="1"/>
    <col min="3" max="3" width="20.7109375" bestFit="1" customWidth="1"/>
    <col min="4" max="4" width="15.5703125" bestFit="1" customWidth="1"/>
    <col min="5" max="5" width="15.140625" bestFit="1" customWidth="1"/>
    <col min="6" max="6" width="19.140625" bestFit="1" customWidth="1"/>
    <col min="8" max="8" width="11.42578125" bestFit="1" customWidth="1"/>
    <col min="9" max="9" width="11.85546875" bestFit="1" customWidth="1"/>
  </cols>
  <sheetData>
    <row r="1" spans="1:12" ht="14.45" x14ac:dyDescent="0.3">
      <c r="A1" s="1" t="s">
        <v>187</v>
      </c>
    </row>
    <row r="2" spans="1:12" ht="14.45" x14ac:dyDescent="0.3">
      <c r="A2" s="1" t="s">
        <v>0</v>
      </c>
    </row>
    <row r="3" spans="1:12" ht="4.9000000000000004" customHeight="1" x14ac:dyDescent="0.3">
      <c r="A3" s="1"/>
    </row>
    <row r="4" spans="1:12" ht="14.45" x14ac:dyDescent="0.3">
      <c r="A4" s="2" t="s">
        <v>1</v>
      </c>
      <c r="B4" s="2" t="s">
        <v>147</v>
      </c>
      <c r="C4" s="2" t="s">
        <v>148</v>
      </c>
      <c r="D4" s="2" t="s">
        <v>117</v>
      </c>
      <c r="E4" s="2" t="s">
        <v>149</v>
      </c>
      <c r="F4" s="2" t="s">
        <v>150</v>
      </c>
      <c r="G4" s="2" t="s">
        <v>5</v>
      </c>
    </row>
    <row r="5" spans="1:12" ht="13.15" customHeight="1" x14ac:dyDescent="0.3">
      <c r="A5" t="s">
        <v>123</v>
      </c>
      <c r="B5" s="3">
        <v>49810000</v>
      </c>
      <c r="C5" s="3">
        <v>57029000</v>
      </c>
      <c r="D5" s="89">
        <f>+C5+B5</f>
        <v>106839000</v>
      </c>
      <c r="E5" s="3">
        <v>678885</v>
      </c>
      <c r="F5" s="4">
        <f>+D5/E5</f>
        <v>157.37422391126626</v>
      </c>
      <c r="G5" s="52" t="s">
        <v>7</v>
      </c>
      <c r="H5" s="3"/>
      <c r="I5" s="92"/>
      <c r="J5" s="4"/>
      <c r="L5" s="4"/>
    </row>
    <row r="6" spans="1:12" ht="13.15" customHeight="1" x14ac:dyDescent="0.3">
      <c r="A6" t="s">
        <v>151</v>
      </c>
      <c r="B6" s="3">
        <v>28537000</v>
      </c>
      <c r="C6" s="3">
        <v>21121000</v>
      </c>
      <c r="D6" s="89">
        <f t="shared" ref="D6:D66" si="0">+C6+B6</f>
        <v>49658000</v>
      </c>
      <c r="E6" s="3">
        <v>310274</v>
      </c>
      <c r="F6" s="4">
        <f t="shared" ref="F6:F66" si="1">+D6/E6</f>
        <v>160.04563708206294</v>
      </c>
      <c r="G6" s="52" t="s">
        <v>9</v>
      </c>
      <c r="H6" s="3"/>
      <c r="I6" s="92"/>
      <c r="J6" s="4"/>
      <c r="L6" s="4"/>
    </row>
    <row r="7" spans="1:12" ht="13.15" customHeight="1" x14ac:dyDescent="0.3">
      <c r="A7" t="s">
        <v>90</v>
      </c>
      <c r="B7" s="3">
        <v>225887000</v>
      </c>
      <c r="C7" s="3">
        <v>428061000</v>
      </c>
      <c r="D7" s="89">
        <f t="shared" si="0"/>
        <v>653948000</v>
      </c>
      <c r="E7" s="3">
        <v>3672163</v>
      </c>
      <c r="F7" s="4">
        <f t="shared" si="1"/>
        <v>178.08250886466641</v>
      </c>
      <c r="G7" s="52" t="s">
        <v>11</v>
      </c>
      <c r="H7" s="3"/>
      <c r="I7" s="92"/>
      <c r="J7" s="4"/>
      <c r="L7" s="4"/>
    </row>
    <row r="8" spans="1:12" ht="13.15" customHeight="1" x14ac:dyDescent="0.3">
      <c r="A8" t="s">
        <v>12</v>
      </c>
      <c r="B8" s="3">
        <v>1346105000</v>
      </c>
      <c r="C8" s="3">
        <v>2781958000</v>
      </c>
      <c r="D8" s="89">
        <f t="shared" si="0"/>
        <v>4128063000</v>
      </c>
      <c r="E8" s="3">
        <v>22769823</v>
      </c>
      <c r="F8" s="4">
        <f t="shared" si="1"/>
        <v>181.29534867267085</v>
      </c>
      <c r="G8" s="52" t="s">
        <v>13</v>
      </c>
      <c r="H8" s="3"/>
      <c r="I8" s="92"/>
      <c r="J8" s="4"/>
      <c r="L8" s="4"/>
    </row>
    <row r="9" spans="1:12" ht="13.15" customHeight="1" x14ac:dyDescent="0.3">
      <c r="A9" t="s">
        <v>40</v>
      </c>
      <c r="B9" s="3">
        <v>279060000</v>
      </c>
      <c r="C9" s="3">
        <v>170758000</v>
      </c>
      <c r="D9" s="89">
        <f t="shared" si="0"/>
        <v>449818000</v>
      </c>
      <c r="E9" s="3">
        <v>2457652</v>
      </c>
      <c r="F9" s="4">
        <f t="shared" si="1"/>
        <v>183.02754010738704</v>
      </c>
      <c r="G9" s="52" t="s">
        <v>15</v>
      </c>
      <c r="H9" s="3"/>
      <c r="I9" s="92"/>
      <c r="J9" s="4"/>
      <c r="L9" s="4"/>
    </row>
    <row r="10" spans="1:12" ht="13.15" customHeight="1" x14ac:dyDescent="0.3">
      <c r="A10" t="s">
        <v>66</v>
      </c>
      <c r="B10" s="3">
        <v>1297457000</v>
      </c>
      <c r="C10" s="3">
        <v>1980912000</v>
      </c>
      <c r="D10" s="89">
        <f t="shared" si="0"/>
        <v>3278369000</v>
      </c>
      <c r="E10" s="3">
        <v>17052570</v>
      </c>
      <c r="F10" s="4">
        <f t="shared" si="1"/>
        <v>192.25072818935797</v>
      </c>
      <c r="G10" s="52" t="s">
        <v>17</v>
      </c>
      <c r="H10" s="3"/>
      <c r="I10" s="92"/>
      <c r="J10" s="4"/>
      <c r="L10" s="4"/>
    </row>
    <row r="11" spans="1:12" ht="13.15" customHeight="1" x14ac:dyDescent="0.3">
      <c r="A11" t="s">
        <v>78</v>
      </c>
      <c r="B11" s="3">
        <v>101023000</v>
      </c>
      <c r="C11" s="3">
        <v>273839000</v>
      </c>
      <c r="D11" s="89">
        <f t="shared" si="0"/>
        <v>374862000</v>
      </c>
      <c r="E11" s="3">
        <v>1894095</v>
      </c>
      <c r="F11" s="4">
        <f t="shared" si="1"/>
        <v>197.91087564245723</v>
      </c>
      <c r="G11" s="52" t="s">
        <v>19</v>
      </c>
      <c r="H11" s="3"/>
      <c r="I11" s="92"/>
      <c r="J11" s="4"/>
      <c r="L11" s="4"/>
    </row>
    <row r="12" spans="1:12" ht="13.15" customHeight="1" x14ac:dyDescent="0.3">
      <c r="A12" t="s">
        <v>152</v>
      </c>
      <c r="B12" s="3">
        <v>11612000</v>
      </c>
      <c r="C12" s="3">
        <v>4413000</v>
      </c>
      <c r="D12" s="89">
        <f t="shared" si="0"/>
        <v>16025000</v>
      </c>
      <c r="E12" s="3">
        <v>80573</v>
      </c>
      <c r="F12" s="4">
        <f t="shared" si="1"/>
        <v>198.88796495103819</v>
      </c>
      <c r="G12" s="52" t="s">
        <v>21</v>
      </c>
      <c r="H12" s="3"/>
      <c r="I12" s="92"/>
      <c r="J12" s="4"/>
      <c r="L12" s="4"/>
    </row>
    <row r="13" spans="1:12" ht="13.15" customHeight="1" x14ac:dyDescent="0.3">
      <c r="A13" t="s">
        <v>153</v>
      </c>
      <c r="B13" s="3">
        <v>1001091000</v>
      </c>
      <c r="C13" s="3">
        <v>2293523000</v>
      </c>
      <c r="D13" s="89">
        <f t="shared" si="0"/>
        <v>3294614000</v>
      </c>
      <c r="E13" s="3">
        <v>15977100</v>
      </c>
      <c r="F13" s="4">
        <f t="shared" si="1"/>
        <v>206.20851093127038</v>
      </c>
      <c r="G13" s="52" t="s">
        <v>23</v>
      </c>
      <c r="H13" s="3"/>
      <c r="I13" s="92"/>
      <c r="J13" s="4"/>
      <c r="L13" s="4"/>
    </row>
    <row r="14" spans="1:12" ht="13.15" customHeight="1" x14ac:dyDescent="0.3">
      <c r="A14" t="s">
        <v>26</v>
      </c>
      <c r="B14" s="3">
        <v>228405000</v>
      </c>
      <c r="C14" s="3">
        <v>477771000</v>
      </c>
      <c r="D14" s="89">
        <f t="shared" si="0"/>
        <v>706176000</v>
      </c>
      <c r="E14" s="3">
        <v>3392508</v>
      </c>
      <c r="F14" s="4">
        <f t="shared" si="1"/>
        <v>208.15750471332714</v>
      </c>
      <c r="G14" s="52" t="s">
        <v>25</v>
      </c>
      <c r="H14" s="3"/>
      <c r="I14" s="92"/>
      <c r="J14" s="4"/>
      <c r="L14" s="4"/>
    </row>
    <row r="15" spans="1:12" ht="13.15" customHeight="1" x14ac:dyDescent="0.3">
      <c r="A15" t="s">
        <v>70</v>
      </c>
      <c r="B15" s="3">
        <v>216736000</v>
      </c>
      <c r="C15" s="3">
        <v>272082000</v>
      </c>
      <c r="D15" s="89">
        <f t="shared" si="0"/>
        <v>488818000</v>
      </c>
      <c r="E15" s="3">
        <v>2285637</v>
      </c>
      <c r="F15" s="4">
        <f t="shared" si="1"/>
        <v>213.86510631390723</v>
      </c>
      <c r="G15" s="52" t="s">
        <v>27</v>
      </c>
      <c r="H15" s="3"/>
      <c r="I15" s="92"/>
      <c r="J15" s="4"/>
      <c r="L15" s="4"/>
    </row>
    <row r="16" spans="1:12" ht="13.15" customHeight="1" x14ac:dyDescent="0.3">
      <c r="A16" t="s">
        <v>10</v>
      </c>
      <c r="B16" s="3">
        <v>232483000</v>
      </c>
      <c r="C16" s="3">
        <v>303674000</v>
      </c>
      <c r="D16" s="89">
        <f t="shared" si="0"/>
        <v>536157000</v>
      </c>
      <c r="E16" s="3">
        <v>2475347</v>
      </c>
      <c r="F16" s="4">
        <f t="shared" si="1"/>
        <v>216.5987233305068</v>
      </c>
      <c r="G16" s="52" t="s">
        <v>29</v>
      </c>
      <c r="H16" s="3"/>
      <c r="I16" s="92"/>
      <c r="J16" s="4"/>
      <c r="L16" s="4"/>
    </row>
    <row r="17" spans="1:12" ht="13.15" customHeight="1" x14ac:dyDescent="0.3">
      <c r="A17" t="s">
        <v>94</v>
      </c>
      <c r="B17" s="3">
        <v>125539000</v>
      </c>
      <c r="C17" s="3">
        <v>412845000</v>
      </c>
      <c r="D17" s="89">
        <f t="shared" si="0"/>
        <v>538384000</v>
      </c>
      <c r="E17" s="3">
        <v>2477979</v>
      </c>
      <c r="F17" s="4">
        <f t="shared" si="1"/>
        <v>217.26737797212971</v>
      </c>
      <c r="G17" s="52" t="s">
        <v>31</v>
      </c>
      <c r="H17" s="3"/>
      <c r="I17" s="92"/>
      <c r="J17" s="4"/>
      <c r="L17" s="4"/>
    </row>
    <row r="18" spans="1:12" ht="13.15" customHeight="1" x14ac:dyDescent="0.3">
      <c r="A18" t="s">
        <v>48</v>
      </c>
      <c r="B18" s="3">
        <v>349731000</v>
      </c>
      <c r="C18" s="3">
        <v>671140000</v>
      </c>
      <c r="D18" s="89">
        <f t="shared" si="0"/>
        <v>1020871000</v>
      </c>
      <c r="E18" s="3">
        <v>4621758</v>
      </c>
      <c r="F18" s="4">
        <f t="shared" si="1"/>
        <v>220.88369836759085</v>
      </c>
      <c r="G18" s="52" t="s">
        <v>33</v>
      </c>
      <c r="H18" s="3"/>
      <c r="I18" s="92"/>
      <c r="J18" s="4"/>
      <c r="L18" s="4"/>
    </row>
    <row r="19" spans="1:12" ht="13.15" customHeight="1" x14ac:dyDescent="0.3">
      <c r="A19" t="s">
        <v>58</v>
      </c>
      <c r="B19" s="3">
        <v>3010366000</v>
      </c>
      <c r="C19" s="3">
        <v>4915159000</v>
      </c>
      <c r="D19" s="89">
        <f t="shared" si="0"/>
        <v>7925525000</v>
      </c>
      <c r="E19" s="3">
        <v>35554323</v>
      </c>
      <c r="F19" s="4">
        <f t="shared" si="1"/>
        <v>222.91311804755782</v>
      </c>
      <c r="G19" s="52" t="s">
        <v>35</v>
      </c>
      <c r="H19" s="3"/>
      <c r="I19" s="92"/>
      <c r="J19" s="4"/>
      <c r="L19" s="4"/>
    </row>
    <row r="20" spans="1:12" ht="13.15" customHeight="1" thickBot="1" x14ac:dyDescent="0.35">
      <c r="A20" t="s">
        <v>100</v>
      </c>
      <c r="B20" s="3">
        <v>449286000</v>
      </c>
      <c r="C20" s="3">
        <v>810952000</v>
      </c>
      <c r="D20" s="89">
        <f t="shared" si="0"/>
        <v>1260238000</v>
      </c>
      <c r="E20" s="3">
        <v>5605812</v>
      </c>
      <c r="F20" s="4">
        <f t="shared" si="1"/>
        <v>224.80918018656351</v>
      </c>
      <c r="G20" s="52" t="s">
        <v>37</v>
      </c>
      <c r="H20" s="3"/>
      <c r="I20" s="92"/>
      <c r="J20" s="4"/>
      <c r="L20" s="4"/>
    </row>
    <row r="21" spans="1:12" ht="11.65" customHeight="1" x14ac:dyDescent="0.3">
      <c r="A21" s="11" t="s">
        <v>104</v>
      </c>
      <c r="B21" s="12">
        <v>2180217000</v>
      </c>
      <c r="C21" s="12">
        <v>4641418000</v>
      </c>
      <c r="D21" s="90">
        <f t="shared" si="0"/>
        <v>6821635000</v>
      </c>
      <c r="E21" s="12">
        <v>30054340</v>
      </c>
      <c r="F21" s="13">
        <f t="shared" si="1"/>
        <v>226.97670286554288</v>
      </c>
      <c r="G21" s="53" t="s">
        <v>39</v>
      </c>
      <c r="H21" s="3"/>
      <c r="I21" s="92"/>
      <c r="J21" s="4"/>
      <c r="L21" s="4"/>
    </row>
    <row r="22" spans="1:12" ht="11.65" customHeight="1" x14ac:dyDescent="0.3">
      <c r="A22" t="s">
        <v>22</v>
      </c>
      <c r="B22" s="3">
        <v>1779526000</v>
      </c>
      <c r="C22" s="3">
        <v>2410627000</v>
      </c>
      <c r="D22" s="89">
        <f t="shared" si="0"/>
        <v>4190153000</v>
      </c>
      <c r="E22" s="3">
        <v>18279019</v>
      </c>
      <c r="F22" s="4">
        <f t="shared" si="1"/>
        <v>229.23292546498257</v>
      </c>
      <c r="G22" s="52" t="s">
        <v>41</v>
      </c>
      <c r="H22" s="3"/>
      <c r="I22" s="92"/>
      <c r="J22" s="4"/>
      <c r="L22" s="4"/>
    </row>
    <row r="23" spans="1:12" ht="11.65" customHeight="1" x14ac:dyDescent="0.3">
      <c r="A23" t="s">
        <v>154</v>
      </c>
      <c r="B23" s="3">
        <v>1050192000</v>
      </c>
      <c r="C23" s="3">
        <v>1438232000</v>
      </c>
      <c r="D23" s="89">
        <f t="shared" si="0"/>
        <v>2488424000</v>
      </c>
      <c r="E23" s="3">
        <v>10850659</v>
      </c>
      <c r="F23" s="4">
        <f t="shared" si="1"/>
        <v>229.33390497296062</v>
      </c>
      <c r="G23" s="52" t="s">
        <v>43</v>
      </c>
      <c r="H23" s="3"/>
      <c r="I23" s="92"/>
      <c r="J23" s="4"/>
      <c r="L23" s="4"/>
    </row>
    <row r="24" spans="1:12" ht="11.65" customHeight="1" x14ac:dyDescent="0.3">
      <c r="A24" t="s">
        <v>68</v>
      </c>
      <c r="B24" s="3">
        <v>387290000</v>
      </c>
      <c r="C24" s="3">
        <v>856116000</v>
      </c>
      <c r="D24" s="89">
        <f t="shared" si="0"/>
        <v>1243406000</v>
      </c>
      <c r="E24" s="3">
        <v>5409377</v>
      </c>
      <c r="F24" s="4">
        <f t="shared" si="1"/>
        <v>229.86122061745743</v>
      </c>
      <c r="G24" s="52" t="s">
        <v>45</v>
      </c>
      <c r="H24" s="3"/>
      <c r="I24" s="92"/>
      <c r="J24" s="4"/>
      <c r="L24" s="4"/>
    </row>
    <row r="25" spans="1:12" ht="11.65" customHeight="1" x14ac:dyDescent="0.3">
      <c r="A25" t="s">
        <v>14</v>
      </c>
      <c r="B25" s="3">
        <v>210196000</v>
      </c>
      <c r="C25" s="3">
        <v>261390000</v>
      </c>
      <c r="D25" s="89">
        <f t="shared" si="0"/>
        <v>471586000</v>
      </c>
      <c r="E25" s="3">
        <v>2002636</v>
      </c>
      <c r="F25" s="4">
        <f t="shared" si="1"/>
        <v>235.48263388853491</v>
      </c>
      <c r="G25" s="52" t="s">
        <v>47</v>
      </c>
      <c r="H25" s="3"/>
      <c r="I25" s="92"/>
      <c r="J25" s="4"/>
      <c r="L25" s="4"/>
    </row>
    <row r="26" spans="1:12" ht="11.65" customHeight="1" x14ac:dyDescent="0.3">
      <c r="A26" t="s">
        <v>155</v>
      </c>
      <c r="B26" s="3">
        <v>790071000</v>
      </c>
      <c r="C26" s="3">
        <v>1783329000</v>
      </c>
      <c r="D26" s="89">
        <f t="shared" si="0"/>
        <v>2573400000</v>
      </c>
      <c r="E26" s="3">
        <v>10802730</v>
      </c>
      <c r="F26" s="4">
        <f t="shared" si="1"/>
        <v>238.21756167191072</v>
      </c>
      <c r="G26" s="52" t="s">
        <v>49</v>
      </c>
      <c r="H26" s="3"/>
      <c r="I26" s="92"/>
      <c r="J26" s="4"/>
      <c r="L26" s="4"/>
    </row>
    <row r="27" spans="1:12" ht="11.65" customHeight="1" x14ac:dyDescent="0.3">
      <c r="A27" s="7" t="s">
        <v>24</v>
      </c>
      <c r="B27" s="8">
        <v>446480000</v>
      </c>
      <c r="C27" s="8">
        <v>685044000</v>
      </c>
      <c r="D27" s="8">
        <f t="shared" si="0"/>
        <v>1131524000</v>
      </c>
      <c r="E27" s="8">
        <v>4674591</v>
      </c>
      <c r="F27" s="9">
        <f t="shared" si="1"/>
        <v>242.05839612492301</v>
      </c>
      <c r="G27" s="54" t="s">
        <v>51</v>
      </c>
      <c r="H27" s="3"/>
      <c r="I27" s="92"/>
      <c r="J27" s="4"/>
      <c r="L27" s="4"/>
    </row>
    <row r="28" spans="1:12" ht="11.65" customHeight="1" x14ac:dyDescent="0.3">
      <c r="A28" t="s">
        <v>6</v>
      </c>
      <c r="B28" s="3">
        <v>1375147000</v>
      </c>
      <c r="C28" s="3">
        <v>878760000</v>
      </c>
      <c r="D28" s="89">
        <f t="shared" si="0"/>
        <v>2253907000</v>
      </c>
      <c r="E28" s="3">
        <v>9260949</v>
      </c>
      <c r="F28" s="4">
        <f t="shared" si="1"/>
        <v>243.37754154568825</v>
      </c>
      <c r="G28" s="52" t="s">
        <v>53</v>
      </c>
      <c r="H28" s="3"/>
      <c r="I28" s="92"/>
      <c r="J28" s="4"/>
      <c r="L28" s="4"/>
    </row>
    <row r="29" spans="1:12" ht="11.65" customHeight="1" x14ac:dyDescent="0.3">
      <c r="A29" t="s">
        <v>44</v>
      </c>
      <c r="B29" s="3">
        <v>448108000</v>
      </c>
      <c r="C29" s="3">
        <v>388979000</v>
      </c>
      <c r="D29" s="89">
        <f t="shared" si="0"/>
        <v>837087000</v>
      </c>
      <c r="E29" s="3">
        <v>3439340</v>
      </c>
      <c r="F29" s="4">
        <f t="shared" si="1"/>
        <v>243.38594032576017</v>
      </c>
      <c r="G29" s="52" t="s">
        <v>55</v>
      </c>
      <c r="H29" s="3"/>
      <c r="I29" s="92"/>
      <c r="J29" s="4"/>
      <c r="L29" s="4"/>
    </row>
    <row r="30" spans="1:12" ht="11.65" customHeight="1" x14ac:dyDescent="0.3">
      <c r="A30" t="s">
        <v>42</v>
      </c>
      <c r="B30" s="3">
        <v>390361000</v>
      </c>
      <c r="C30" s="3">
        <v>638245000</v>
      </c>
      <c r="D30" s="89">
        <f t="shared" si="0"/>
        <v>1028606000</v>
      </c>
      <c r="E30" s="3">
        <v>4126994</v>
      </c>
      <c r="F30" s="4">
        <f t="shared" si="1"/>
        <v>249.23854989854601</v>
      </c>
      <c r="G30" s="52" t="s">
        <v>57</v>
      </c>
      <c r="H30" s="3"/>
      <c r="I30" s="92"/>
      <c r="J30" s="4"/>
      <c r="L30" s="4"/>
    </row>
    <row r="31" spans="1:12" ht="11.65" customHeight="1" x14ac:dyDescent="0.3">
      <c r="A31" t="s">
        <v>64</v>
      </c>
      <c r="B31" s="3">
        <v>1054889000</v>
      </c>
      <c r="C31" s="3">
        <v>2499550000</v>
      </c>
      <c r="D31" s="89">
        <f t="shared" si="0"/>
        <v>3554439000</v>
      </c>
      <c r="E31" s="3">
        <v>13786484</v>
      </c>
      <c r="F31" s="4">
        <f t="shared" si="1"/>
        <v>257.82055816406853</v>
      </c>
      <c r="G31" s="52" t="s">
        <v>59</v>
      </c>
      <c r="H31" s="3"/>
      <c r="I31" s="92"/>
      <c r="J31" s="4"/>
      <c r="L31" s="4"/>
    </row>
    <row r="32" spans="1:12" ht="11.65" customHeight="1" x14ac:dyDescent="0.3">
      <c r="A32" t="s">
        <v>56</v>
      </c>
      <c r="B32" s="3">
        <v>61633000</v>
      </c>
      <c r="C32" s="3">
        <v>102619000</v>
      </c>
      <c r="D32" s="89">
        <f t="shared" si="0"/>
        <v>164252000</v>
      </c>
      <c r="E32" s="3">
        <v>634138</v>
      </c>
      <c r="F32" s="4">
        <f t="shared" si="1"/>
        <v>259.01617628970348</v>
      </c>
      <c r="G32" s="52" t="s">
        <v>61</v>
      </c>
      <c r="H32" s="3"/>
      <c r="I32" s="92"/>
      <c r="J32" s="4"/>
      <c r="L32" s="4"/>
    </row>
    <row r="33" spans="1:12" ht="11.65" customHeight="1" x14ac:dyDescent="0.3">
      <c r="A33" t="s">
        <v>28</v>
      </c>
      <c r="B33" s="3">
        <v>77675000</v>
      </c>
      <c r="C33" s="3">
        <v>90139000</v>
      </c>
      <c r="D33" s="89">
        <f t="shared" si="0"/>
        <v>167814000</v>
      </c>
      <c r="E33" s="3">
        <v>647268</v>
      </c>
      <c r="F33" s="4">
        <f t="shared" si="1"/>
        <v>259.26509575631729</v>
      </c>
      <c r="G33" s="52" t="s">
        <v>63</v>
      </c>
      <c r="H33" s="3"/>
      <c r="I33" s="92"/>
      <c r="J33" s="4"/>
      <c r="L33" s="4"/>
    </row>
    <row r="34" spans="1:12" ht="13.15" customHeight="1" x14ac:dyDescent="0.25">
      <c r="A34" s="55" t="s">
        <v>132</v>
      </c>
      <c r="B34" s="56">
        <v>744427000</v>
      </c>
      <c r="C34" s="56">
        <v>1082098000</v>
      </c>
      <c r="D34" s="56">
        <f t="shared" si="0"/>
        <v>1826525000</v>
      </c>
      <c r="E34" s="56">
        <v>7020863</v>
      </c>
      <c r="F34" s="57">
        <f t="shared" si="1"/>
        <v>260.15676420405867</v>
      </c>
      <c r="G34" s="58" t="s">
        <v>65</v>
      </c>
      <c r="H34" s="3"/>
      <c r="I34" s="92"/>
      <c r="J34" s="4"/>
      <c r="L34" s="4"/>
    </row>
    <row r="35" spans="1:12" ht="13.15" customHeight="1" thickBot="1" x14ac:dyDescent="0.3">
      <c r="A35" t="s">
        <v>46</v>
      </c>
      <c r="B35" s="3">
        <v>834991000</v>
      </c>
      <c r="C35" s="3">
        <v>1524885000</v>
      </c>
      <c r="D35" s="89">
        <f t="shared" si="0"/>
        <v>2359876000</v>
      </c>
      <c r="E35" s="3">
        <v>8943361</v>
      </c>
      <c r="F35" s="4">
        <f t="shared" si="1"/>
        <v>263.86903089341916</v>
      </c>
      <c r="G35" s="52" t="s">
        <v>67</v>
      </c>
      <c r="H35" s="3"/>
      <c r="I35" s="92"/>
      <c r="J35" s="4"/>
      <c r="L35" s="4"/>
    </row>
    <row r="36" spans="1:12" ht="13.15" customHeight="1" x14ac:dyDescent="0.25">
      <c r="A36" s="11" t="s">
        <v>38</v>
      </c>
      <c r="B36" s="12">
        <v>386467000</v>
      </c>
      <c r="C36" s="12">
        <v>705325000</v>
      </c>
      <c r="D36" s="90">
        <f t="shared" si="0"/>
        <v>1091792000</v>
      </c>
      <c r="E36" s="12">
        <v>4119902</v>
      </c>
      <c r="F36" s="13">
        <f t="shared" si="1"/>
        <v>265.0043617542359</v>
      </c>
      <c r="G36" s="53" t="s">
        <v>69</v>
      </c>
      <c r="H36" s="3"/>
      <c r="I36" s="92"/>
      <c r="J36" s="4"/>
      <c r="L36" s="4"/>
    </row>
    <row r="37" spans="1:12" ht="11.65" customHeight="1" x14ac:dyDescent="0.25">
      <c r="A37" s="15" t="s">
        <v>156</v>
      </c>
      <c r="B37" s="16">
        <v>175402000</v>
      </c>
      <c r="C37" s="16">
        <v>609487000</v>
      </c>
      <c r="D37" s="91">
        <f t="shared" si="0"/>
        <v>784889000</v>
      </c>
      <c r="E37" s="16">
        <v>2940561</v>
      </c>
      <c r="F37" s="4">
        <f t="shared" si="1"/>
        <v>266.91811528480451</v>
      </c>
      <c r="G37" s="59" t="s">
        <v>71</v>
      </c>
      <c r="H37" s="3"/>
      <c r="I37" s="92"/>
      <c r="J37" s="4"/>
      <c r="L37" s="4"/>
    </row>
    <row r="38" spans="1:12" ht="11.65" customHeight="1" x14ac:dyDescent="0.25">
      <c r="A38" t="s">
        <v>60</v>
      </c>
      <c r="B38" s="3">
        <v>1053201000</v>
      </c>
      <c r="C38" s="3">
        <v>2237985000</v>
      </c>
      <c r="D38" s="89">
        <f t="shared" si="0"/>
        <v>3291186000</v>
      </c>
      <c r="E38" s="3">
        <v>12196437</v>
      </c>
      <c r="F38" s="4">
        <f t="shared" si="1"/>
        <v>269.84815319424843</v>
      </c>
      <c r="G38" s="52" t="s">
        <v>73</v>
      </c>
      <c r="H38" s="3"/>
      <c r="I38" s="92"/>
      <c r="J38" s="4"/>
      <c r="L38" s="4"/>
    </row>
    <row r="39" spans="1:12" ht="11.65" customHeight="1" x14ac:dyDescent="0.25">
      <c r="A39" t="s">
        <v>86</v>
      </c>
      <c r="B39" s="3">
        <v>459351000</v>
      </c>
      <c r="C39" s="3">
        <v>1067810000</v>
      </c>
      <c r="D39" s="89">
        <f t="shared" si="0"/>
        <v>1527161000</v>
      </c>
      <c r="E39" s="3">
        <v>5624084</v>
      </c>
      <c r="F39" s="4">
        <f t="shared" si="1"/>
        <v>271.53950758914698</v>
      </c>
      <c r="G39" s="52" t="s">
        <v>75</v>
      </c>
      <c r="H39" s="3"/>
      <c r="I39" s="92"/>
      <c r="J39" s="4"/>
      <c r="L39" s="4"/>
    </row>
    <row r="40" spans="1:12" ht="11.65" customHeight="1" x14ac:dyDescent="0.25">
      <c r="A40" t="s">
        <v>54</v>
      </c>
      <c r="B40" s="3">
        <v>120930000</v>
      </c>
      <c r="C40" s="3">
        <v>95416000</v>
      </c>
      <c r="D40" s="89">
        <f t="shared" si="0"/>
        <v>216346000</v>
      </c>
      <c r="E40" s="3">
        <v>794122</v>
      </c>
      <c r="F40" s="4">
        <f t="shared" si="1"/>
        <v>272.43421036062472</v>
      </c>
      <c r="G40" s="52" t="s">
        <v>77</v>
      </c>
      <c r="H40" s="3"/>
      <c r="I40" s="92"/>
      <c r="J40" s="4"/>
      <c r="L40" s="4"/>
    </row>
    <row r="41" spans="1:12" ht="11.65" customHeight="1" x14ac:dyDescent="0.25">
      <c r="A41" t="s">
        <v>62</v>
      </c>
      <c r="B41" s="3">
        <v>1354610000</v>
      </c>
      <c r="C41" s="3">
        <v>1542471000</v>
      </c>
      <c r="D41" s="89">
        <f t="shared" si="0"/>
        <v>2897081000</v>
      </c>
      <c r="E41" s="3">
        <v>10631415</v>
      </c>
      <c r="F41" s="4">
        <f t="shared" si="1"/>
        <v>272.50192001723195</v>
      </c>
      <c r="G41" s="52" t="s">
        <v>79</v>
      </c>
      <c r="H41" s="3"/>
      <c r="I41" s="92"/>
      <c r="J41" s="4"/>
      <c r="L41" s="4"/>
    </row>
    <row r="42" spans="1:12" ht="11.65" customHeight="1" x14ac:dyDescent="0.25">
      <c r="A42" t="s">
        <v>138</v>
      </c>
      <c r="B42" s="3">
        <v>44685000</v>
      </c>
      <c r="C42" s="3">
        <v>102095000</v>
      </c>
      <c r="D42" s="89">
        <f t="shared" si="0"/>
        <v>146780000</v>
      </c>
      <c r="E42" s="3">
        <v>526226</v>
      </c>
      <c r="F42" s="4">
        <f t="shared" si="1"/>
        <v>278.92958538726708</v>
      </c>
      <c r="G42" s="52" t="s">
        <v>81</v>
      </c>
      <c r="H42" s="3"/>
      <c r="I42" s="92"/>
      <c r="J42" s="4"/>
      <c r="L42" s="4"/>
    </row>
    <row r="43" spans="1:12" ht="11.65" customHeight="1" x14ac:dyDescent="0.25">
      <c r="A43" t="s">
        <v>157</v>
      </c>
      <c r="B43" s="3">
        <v>26548000</v>
      </c>
      <c r="C43" s="3">
        <v>31355000</v>
      </c>
      <c r="D43" s="89">
        <f t="shared" si="0"/>
        <v>57903000</v>
      </c>
      <c r="E43" s="3">
        <v>206374</v>
      </c>
      <c r="F43" s="4">
        <f t="shared" si="1"/>
        <v>280.57313421264308</v>
      </c>
      <c r="G43" s="52" t="s">
        <v>83</v>
      </c>
      <c r="H43" s="3"/>
      <c r="I43" s="92"/>
      <c r="J43" s="4"/>
      <c r="L43" s="4"/>
    </row>
    <row r="44" spans="1:12" ht="11.65" customHeight="1" x14ac:dyDescent="0.25">
      <c r="A44" t="s">
        <v>30</v>
      </c>
      <c r="B44" s="3">
        <v>146772000</v>
      </c>
      <c r="C44" s="3">
        <v>356640000</v>
      </c>
      <c r="D44" s="89">
        <f t="shared" si="0"/>
        <v>503412000</v>
      </c>
      <c r="E44" s="3">
        <v>1793928</v>
      </c>
      <c r="F44" s="4">
        <f t="shared" si="1"/>
        <v>280.61995799162509</v>
      </c>
      <c r="G44" s="52" t="s">
        <v>85</v>
      </c>
      <c r="H44" s="3"/>
      <c r="I44" s="92"/>
      <c r="J44" s="4"/>
      <c r="L44" s="4"/>
    </row>
    <row r="45" spans="1:12" ht="11.65" customHeight="1" x14ac:dyDescent="0.25">
      <c r="A45" t="s">
        <v>32</v>
      </c>
      <c r="B45" s="3">
        <v>236434000</v>
      </c>
      <c r="C45" s="3">
        <v>709264000</v>
      </c>
      <c r="D45" s="89">
        <f t="shared" si="0"/>
        <v>945698000</v>
      </c>
      <c r="E45" s="3">
        <v>3320232</v>
      </c>
      <c r="F45" s="4">
        <f t="shared" si="1"/>
        <v>284.82889147505352</v>
      </c>
      <c r="G45" s="52" t="s">
        <v>87</v>
      </c>
      <c r="H45" s="3"/>
      <c r="I45" s="92"/>
      <c r="J45" s="4"/>
      <c r="L45" s="4"/>
    </row>
    <row r="46" spans="1:12" ht="11.65" customHeight="1" x14ac:dyDescent="0.25">
      <c r="A46" t="s">
        <v>50</v>
      </c>
      <c r="B46" s="3">
        <v>2551212000</v>
      </c>
      <c r="C46" s="3">
        <v>3823390000</v>
      </c>
      <c r="D46" s="89">
        <f t="shared" si="0"/>
        <v>6374602000</v>
      </c>
      <c r="E46" s="3">
        <v>22117556</v>
      </c>
      <c r="F46" s="4">
        <f t="shared" si="1"/>
        <v>288.21457488340934</v>
      </c>
      <c r="G46" s="52" t="s">
        <v>89</v>
      </c>
      <c r="H46" s="3"/>
      <c r="I46" s="92"/>
      <c r="J46" s="4"/>
      <c r="L46" s="4"/>
    </row>
    <row r="47" spans="1:12" ht="13.15" customHeight="1" x14ac:dyDescent="0.25">
      <c r="A47" t="s">
        <v>36</v>
      </c>
      <c r="B47" s="3">
        <v>3803439000</v>
      </c>
      <c r="C47" s="3">
        <v>5830097000</v>
      </c>
      <c r="D47" s="89">
        <f t="shared" si="0"/>
        <v>9633536000</v>
      </c>
      <c r="E47" s="3">
        <v>33146222</v>
      </c>
      <c r="F47" s="4">
        <f t="shared" si="1"/>
        <v>290.63752725725425</v>
      </c>
      <c r="G47" s="52" t="s">
        <v>91</v>
      </c>
      <c r="H47" s="3"/>
      <c r="I47" s="92"/>
      <c r="J47" s="4"/>
      <c r="L47" s="4"/>
    </row>
    <row r="48" spans="1:12" ht="13.15" customHeight="1" x14ac:dyDescent="0.25">
      <c r="A48" t="s">
        <v>96</v>
      </c>
      <c r="B48" s="3">
        <v>1708268000</v>
      </c>
      <c r="C48" s="3">
        <v>2816655000</v>
      </c>
      <c r="D48" s="89">
        <f t="shared" si="0"/>
        <v>4524923000</v>
      </c>
      <c r="E48" s="3">
        <v>15387872</v>
      </c>
      <c r="F48" s="4">
        <f t="shared" si="1"/>
        <v>294.0577488557222</v>
      </c>
      <c r="G48" s="52" t="s">
        <v>93</v>
      </c>
      <c r="H48" s="3"/>
      <c r="I48" s="92"/>
      <c r="J48" s="4"/>
      <c r="L48" s="4"/>
    </row>
    <row r="49" spans="1:12" ht="13.15" customHeight="1" x14ac:dyDescent="0.25">
      <c r="A49" t="s">
        <v>102</v>
      </c>
      <c r="B49" s="3">
        <v>652152000</v>
      </c>
      <c r="C49" s="3">
        <v>1389408000</v>
      </c>
      <c r="D49" s="89">
        <f t="shared" si="0"/>
        <v>2041560000</v>
      </c>
      <c r="E49" s="3">
        <v>6927042</v>
      </c>
      <c r="F49" s="4">
        <f t="shared" si="1"/>
        <v>294.72320219799445</v>
      </c>
      <c r="G49" s="52" t="s">
        <v>95</v>
      </c>
      <c r="H49" s="3"/>
      <c r="I49" s="92"/>
      <c r="J49" s="4"/>
      <c r="L49" s="4"/>
    </row>
    <row r="50" spans="1:12" ht="13.15" customHeight="1" thickBot="1" x14ac:dyDescent="0.3">
      <c r="A50" t="s">
        <v>124</v>
      </c>
      <c r="B50" s="3">
        <v>2678750000</v>
      </c>
      <c r="C50" s="3">
        <v>3681561000</v>
      </c>
      <c r="D50" s="89">
        <f t="shared" si="0"/>
        <v>6360311000</v>
      </c>
      <c r="E50" s="3">
        <v>21522817</v>
      </c>
      <c r="F50" s="4">
        <f t="shared" si="1"/>
        <v>295.51480180312831</v>
      </c>
      <c r="G50" s="52" t="s">
        <v>97</v>
      </c>
      <c r="H50" s="3"/>
      <c r="I50" s="92"/>
      <c r="J50" s="4"/>
      <c r="L50" s="4"/>
    </row>
    <row r="51" spans="1:12" ht="13.15" customHeight="1" x14ac:dyDescent="0.25">
      <c r="A51" s="11" t="s">
        <v>34</v>
      </c>
      <c r="B51" s="12">
        <v>254629000</v>
      </c>
      <c r="C51" s="12">
        <v>1216138000</v>
      </c>
      <c r="D51" s="90">
        <f t="shared" si="0"/>
        <v>1470767000</v>
      </c>
      <c r="E51" s="12">
        <v>4927070</v>
      </c>
      <c r="F51" s="13">
        <f t="shared" si="1"/>
        <v>298.50742936471369</v>
      </c>
      <c r="G51" s="53" t="s">
        <v>99</v>
      </c>
      <c r="H51" s="3"/>
      <c r="I51" s="92"/>
      <c r="J51" s="4"/>
      <c r="L51" s="4"/>
    </row>
    <row r="52" spans="1:12" ht="11.65" customHeight="1" x14ac:dyDescent="0.25">
      <c r="A52" s="15" t="s">
        <v>74</v>
      </c>
      <c r="B52" s="16">
        <v>97901000</v>
      </c>
      <c r="C52" s="16">
        <v>211024000</v>
      </c>
      <c r="D52" s="91">
        <f t="shared" si="0"/>
        <v>308925000</v>
      </c>
      <c r="E52" s="16">
        <v>1010078</v>
      </c>
      <c r="F52" s="4">
        <f t="shared" si="1"/>
        <v>305.84271709709549</v>
      </c>
      <c r="G52" s="59" t="s">
        <v>101</v>
      </c>
      <c r="H52" s="3"/>
      <c r="I52" s="92"/>
      <c r="J52" s="4"/>
      <c r="L52" s="4"/>
    </row>
    <row r="53" spans="1:12" ht="11.65" customHeight="1" x14ac:dyDescent="0.25">
      <c r="A53" t="s">
        <v>80</v>
      </c>
      <c r="B53" s="3">
        <v>79323000</v>
      </c>
      <c r="C53" s="3">
        <v>153935000</v>
      </c>
      <c r="D53" s="89">
        <f t="shared" si="0"/>
        <v>233258000</v>
      </c>
      <c r="E53" s="3">
        <v>731354</v>
      </c>
      <c r="F53" s="4">
        <f t="shared" si="1"/>
        <v>318.93993879844783</v>
      </c>
      <c r="G53" s="52" t="s">
        <v>103</v>
      </c>
      <c r="H53" s="3"/>
      <c r="I53" s="92"/>
      <c r="J53" s="4"/>
      <c r="L53" s="4"/>
    </row>
    <row r="54" spans="1:12" ht="11.65" customHeight="1" x14ac:dyDescent="0.25">
      <c r="A54" t="s">
        <v>158</v>
      </c>
      <c r="B54" s="3">
        <v>217506000</v>
      </c>
      <c r="C54" s="3">
        <v>193127000</v>
      </c>
      <c r="D54" s="89">
        <f t="shared" si="0"/>
        <v>410633000</v>
      </c>
      <c r="E54" s="3">
        <v>1279670</v>
      </c>
      <c r="F54" s="4">
        <f t="shared" si="1"/>
        <v>320.88976064141536</v>
      </c>
      <c r="G54" s="52" t="s">
        <v>105</v>
      </c>
      <c r="H54" s="3"/>
      <c r="I54" s="92"/>
      <c r="J54" s="4"/>
      <c r="L54" s="4"/>
    </row>
    <row r="55" spans="1:12" ht="11.65" customHeight="1" x14ac:dyDescent="0.25">
      <c r="A55" t="s">
        <v>76</v>
      </c>
      <c r="B55" s="3">
        <v>213556000</v>
      </c>
      <c r="C55" s="3">
        <v>219598000</v>
      </c>
      <c r="D55" s="89">
        <f t="shared" si="0"/>
        <v>433154000</v>
      </c>
      <c r="E55" s="3">
        <v>1348325</v>
      </c>
      <c r="F55" s="4">
        <f t="shared" si="1"/>
        <v>321.25340700498765</v>
      </c>
      <c r="G55" s="52" t="s">
        <v>107</v>
      </c>
      <c r="H55" s="3"/>
      <c r="I55" s="92"/>
      <c r="J55" s="4"/>
      <c r="L55" s="4"/>
    </row>
    <row r="56" spans="1:12" ht="11.65" customHeight="1" x14ac:dyDescent="0.25">
      <c r="A56" t="s">
        <v>72</v>
      </c>
      <c r="B56" s="3">
        <v>66254000</v>
      </c>
      <c r="C56" s="3">
        <v>170560000</v>
      </c>
      <c r="D56" s="89">
        <f t="shared" si="0"/>
        <v>236814000</v>
      </c>
      <c r="E56" s="3">
        <v>707870</v>
      </c>
      <c r="F56" s="4">
        <f t="shared" si="1"/>
        <v>334.54447850594033</v>
      </c>
      <c r="G56" s="52" t="s">
        <v>139</v>
      </c>
      <c r="H56" s="3"/>
      <c r="I56" s="92"/>
      <c r="J56" s="4"/>
      <c r="L56" s="4"/>
    </row>
    <row r="57" spans="1:12" ht="11.65" customHeight="1" x14ac:dyDescent="0.25">
      <c r="A57" t="s">
        <v>18</v>
      </c>
      <c r="B57" s="3">
        <v>1846730000</v>
      </c>
      <c r="C57" s="3">
        <v>2180825000</v>
      </c>
      <c r="D57" s="89">
        <f t="shared" si="0"/>
        <v>4027555000</v>
      </c>
      <c r="E57" s="3">
        <v>12012256</v>
      </c>
      <c r="F57" s="4">
        <f t="shared" si="1"/>
        <v>335.28714339754333</v>
      </c>
      <c r="G57" s="52" t="s">
        <v>140</v>
      </c>
      <c r="H57" s="3"/>
      <c r="I57" s="92"/>
      <c r="J57" s="4"/>
      <c r="L57" s="4"/>
    </row>
    <row r="58" spans="1:12" ht="11.65" customHeight="1" x14ac:dyDescent="0.25">
      <c r="A58" t="s">
        <v>159</v>
      </c>
      <c r="B58" s="3">
        <v>5031000</v>
      </c>
      <c r="C58" s="3">
        <v>4170000</v>
      </c>
      <c r="D58" s="89">
        <f t="shared" si="0"/>
        <v>9201000</v>
      </c>
      <c r="E58" s="3">
        <v>27219</v>
      </c>
      <c r="F58" s="4">
        <f t="shared" si="1"/>
        <v>338.03593078364378</v>
      </c>
      <c r="G58" s="52" t="s">
        <v>141</v>
      </c>
      <c r="H58" s="3"/>
      <c r="I58" s="92"/>
      <c r="J58" s="4"/>
      <c r="L58" s="4"/>
    </row>
    <row r="59" spans="1:12" ht="13.15" customHeight="1" x14ac:dyDescent="0.25">
      <c r="A59" t="s">
        <v>98</v>
      </c>
      <c r="B59" s="3">
        <v>2288363000</v>
      </c>
      <c r="C59" s="3">
        <v>6142111000</v>
      </c>
      <c r="D59" s="89">
        <f t="shared" si="0"/>
        <v>8430474000</v>
      </c>
      <c r="E59" s="3">
        <v>24602763</v>
      </c>
      <c r="F59" s="4">
        <f t="shared" si="1"/>
        <v>342.6637081371714</v>
      </c>
      <c r="G59" s="52" t="s">
        <v>143</v>
      </c>
      <c r="H59" s="3"/>
      <c r="I59" s="92"/>
      <c r="J59" s="4"/>
      <c r="L59" s="4"/>
    </row>
    <row r="60" spans="1:12" ht="13.15" customHeight="1" x14ac:dyDescent="0.25">
      <c r="A60" t="s">
        <v>8</v>
      </c>
      <c r="B60" s="3">
        <v>424363000</v>
      </c>
      <c r="C60" s="3">
        <v>1013668000</v>
      </c>
      <c r="D60" s="89">
        <f t="shared" si="0"/>
        <v>1438031000</v>
      </c>
      <c r="E60" s="3">
        <v>3937754</v>
      </c>
      <c r="F60" s="4">
        <f t="shared" si="1"/>
        <v>365.19066452602169</v>
      </c>
      <c r="G60" s="52" t="s">
        <v>160</v>
      </c>
      <c r="H60" s="3"/>
      <c r="I60" s="92"/>
      <c r="J60" s="4"/>
      <c r="L60" s="4"/>
    </row>
    <row r="61" spans="1:12" ht="13.15" customHeight="1" x14ac:dyDescent="0.25">
      <c r="A61" t="s">
        <v>84</v>
      </c>
      <c r="B61" s="3">
        <v>2869871000</v>
      </c>
      <c r="C61" s="3">
        <v>6815561000</v>
      </c>
      <c r="D61" s="89">
        <f t="shared" si="0"/>
        <v>9685432000</v>
      </c>
      <c r="E61" s="3">
        <v>26343758</v>
      </c>
      <c r="F61" s="4">
        <f t="shared" si="1"/>
        <v>367.6556700832129</v>
      </c>
      <c r="G61" s="52" t="s">
        <v>161</v>
      </c>
      <c r="H61" s="3"/>
      <c r="I61" s="92"/>
      <c r="J61" s="4"/>
      <c r="L61" s="4"/>
    </row>
    <row r="62" spans="1:12" ht="13.15" customHeight="1" x14ac:dyDescent="0.25">
      <c r="A62" t="s">
        <v>16</v>
      </c>
      <c r="B62" s="3">
        <v>127689000</v>
      </c>
      <c r="C62" s="3">
        <v>182291000</v>
      </c>
      <c r="D62" s="89">
        <f t="shared" si="0"/>
        <v>309980000</v>
      </c>
      <c r="E62" s="3">
        <v>838004</v>
      </c>
      <c r="F62" s="4">
        <f t="shared" si="1"/>
        <v>369.90276896053001</v>
      </c>
      <c r="G62" s="52" t="s">
        <v>162</v>
      </c>
      <c r="H62" s="3"/>
      <c r="I62" s="92"/>
      <c r="J62" s="4"/>
      <c r="L62" s="4"/>
    </row>
    <row r="63" spans="1:12" ht="11.65" customHeight="1" x14ac:dyDescent="0.25">
      <c r="A63" t="s">
        <v>20</v>
      </c>
      <c r="B63" s="3">
        <v>137829000</v>
      </c>
      <c r="C63" s="3">
        <v>413288000</v>
      </c>
      <c r="D63" s="89">
        <f t="shared" si="0"/>
        <v>551117000</v>
      </c>
      <c r="E63" s="3">
        <v>1404217</v>
      </c>
      <c r="F63" s="4">
        <f t="shared" si="1"/>
        <v>392.47281581123144</v>
      </c>
      <c r="G63" s="52" t="s">
        <v>163</v>
      </c>
      <c r="H63" s="3"/>
      <c r="I63" s="92"/>
      <c r="J63" s="4"/>
      <c r="L63" s="4"/>
    </row>
    <row r="64" spans="1:12" ht="11.65" customHeight="1" x14ac:dyDescent="0.25">
      <c r="A64" t="s">
        <v>130</v>
      </c>
      <c r="B64" s="3">
        <v>1165538000</v>
      </c>
      <c r="C64" s="3">
        <v>2445326000</v>
      </c>
      <c r="D64" s="89">
        <f t="shared" si="0"/>
        <v>3610864000</v>
      </c>
      <c r="E64" s="3">
        <v>9164443</v>
      </c>
      <c r="F64" s="4">
        <f t="shared" si="1"/>
        <v>394.00801554442535</v>
      </c>
      <c r="G64" s="52" t="s">
        <v>164</v>
      </c>
      <c r="H64" s="3"/>
      <c r="I64" s="92"/>
      <c r="J64" s="4"/>
      <c r="L64" s="4"/>
    </row>
    <row r="65" spans="1:12" ht="11.65" customHeight="1" x14ac:dyDescent="0.25">
      <c r="A65" t="s">
        <v>165</v>
      </c>
      <c r="B65" s="3">
        <v>294015000</v>
      </c>
      <c r="C65" s="3">
        <v>389996000</v>
      </c>
      <c r="D65" s="89">
        <f t="shared" si="0"/>
        <v>684011000</v>
      </c>
      <c r="E65" s="3">
        <v>1615117</v>
      </c>
      <c r="F65" s="4">
        <f t="shared" si="1"/>
        <v>423.5055417037899</v>
      </c>
      <c r="G65" s="52" t="s">
        <v>166</v>
      </c>
      <c r="H65" s="3"/>
      <c r="I65" s="92"/>
      <c r="J65" s="4"/>
      <c r="L65" s="4"/>
    </row>
    <row r="66" spans="1:12" ht="11.65" customHeight="1" x14ac:dyDescent="0.25">
      <c r="A66" t="s">
        <v>106</v>
      </c>
      <c r="B66" s="3">
        <v>2556245000</v>
      </c>
      <c r="C66" s="3">
        <v>5214289000</v>
      </c>
      <c r="D66" s="89">
        <f t="shared" si="0"/>
        <v>7770534000</v>
      </c>
      <c r="E66" s="3">
        <v>18123874</v>
      </c>
      <c r="F66" s="4">
        <f t="shared" si="1"/>
        <v>428.74575270165747</v>
      </c>
      <c r="G66" s="52" t="s">
        <v>167</v>
      </c>
      <c r="H66" s="3"/>
      <c r="I66" s="92"/>
      <c r="J66" s="4"/>
      <c r="L66" s="4"/>
    </row>
    <row r="67" spans="1:12" ht="13.15" customHeight="1" x14ac:dyDescent="0.25">
      <c r="A67" t="s">
        <v>108</v>
      </c>
      <c r="B67" s="19">
        <f>SUM(B5:B66)</f>
        <v>48827395000</v>
      </c>
      <c r="C67" s="19">
        <f t="shared" ref="C67:E67" si="2">SUM(C5:C66)</f>
        <v>87121534000</v>
      </c>
      <c r="D67" s="19">
        <f t="shared" si="2"/>
        <v>135948929000</v>
      </c>
      <c r="E67" s="19">
        <f t="shared" si="2"/>
        <v>500567810</v>
      </c>
      <c r="F67" s="4"/>
    </row>
    <row r="68" spans="1:12" ht="4.9000000000000004" customHeight="1" thickBot="1" x14ac:dyDescent="0.3"/>
    <row r="69" spans="1:12" x14ac:dyDescent="0.25">
      <c r="E69" s="21" t="s">
        <v>109</v>
      </c>
      <c r="F69" s="22">
        <f>+D67/E67</f>
        <v>271.58943560513808</v>
      </c>
    </row>
    <row r="70" spans="1:12" ht="4.9000000000000004" customHeight="1" x14ac:dyDescent="0.25">
      <c r="E70" s="23"/>
      <c r="F70" s="24"/>
    </row>
    <row r="71" spans="1:12" ht="12" customHeight="1" x14ac:dyDescent="0.25">
      <c r="C71" s="4"/>
      <c r="E71" s="23" t="s">
        <v>110</v>
      </c>
      <c r="F71" s="26">
        <f>_xlfn.QUARTILE.INC(F5:F66,1)</f>
        <v>225.35106085630835</v>
      </c>
    </row>
    <row r="72" spans="1:12" ht="10.9" customHeight="1" x14ac:dyDescent="0.25">
      <c r="E72" s="23" t="s">
        <v>111</v>
      </c>
      <c r="F72" s="26">
        <f>_xlfn.QUARTILE.INC(F5:F66,2)</f>
        <v>264.4366963238275</v>
      </c>
    </row>
    <row r="73" spans="1:12" ht="12" customHeight="1" thickBot="1" x14ac:dyDescent="0.3">
      <c r="E73" s="27" t="s">
        <v>112</v>
      </c>
      <c r="F73" s="28">
        <f>_xlfn.QUARTILE.INC(F5:F66,3)</f>
        <v>297.75927247431736</v>
      </c>
    </row>
  </sheetData>
  <pageMargins left="1" right="1" top="1" bottom="1" header="0.3" footer="0.3"/>
  <pageSetup scale="61" fitToHeight="0" orientation="portrait" r:id="rId1"/>
  <ignoredErrors>
    <ignoredError sqref="G5:G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Generation Rankings</vt:lpstr>
      <vt:lpstr>Transmission Rankings</vt:lpstr>
      <vt:lpstr>A&amp;G Rankings</vt:lpstr>
      <vt:lpstr>Customer Services Rankings</vt:lpstr>
      <vt:lpstr>Distribution Rankings</vt:lpstr>
      <vt:lpstr>'Transmission Rankings'!Print_Area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2015-01-12T16:50:44Z</dcterms:created>
  <dcterms:modified xsi:type="dcterms:W3CDTF">2015-01-15T00:46:21Z</dcterms:modified>
</cp:coreProperties>
</file>